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G:\PAOLA NARANJO\RIESGOS DE CORRUPCION\MAPA RIESGOS\RIESGOS AJUSTADOS POR TODOS\"/>
    </mc:Choice>
  </mc:AlternateContent>
  <xr:revisionPtr revIDLastSave="0" documentId="13_ncr:1_{CE381C45-A693-4D11-9424-0D0B922A0C97}" xr6:coauthVersionLast="36" xr6:coauthVersionMax="36" xr10:uidLastSave="{00000000-0000-0000-0000-000000000000}"/>
  <bookViews>
    <workbookView xWindow="0" yWindow="0" windowWidth="24000" windowHeight="9525" activeTab="1" xr2:uid="{00000000-000D-0000-FFFF-FFFF00000000}"/>
  </bookViews>
  <sheets>
    <sheet name="INSTRUCCIONES" sheetId="4" r:id="rId1"/>
    <sheet name="MAPA DE RIESGOS" sheetId="2" r:id="rId2"/>
    <sheet name="Hoja5" sheetId="40" r:id="rId3"/>
    <sheet name="Hoja1" sheetId="36" r:id="rId4"/>
    <sheet name="Hoja2" sheetId="37" r:id="rId5"/>
    <sheet name="Hoja3" sheetId="38" r:id="rId6"/>
    <sheet name="Hoja4" sheetId="39" r:id="rId7"/>
    <sheet name="Listados Datos" sheetId="13" r:id="rId8"/>
    <sheet name="ActivosDeInformación" sheetId="35" state="hidden" r:id="rId9"/>
    <sheet name="Matriz Calor Inherente RGyRSI" sheetId="20" r:id="rId10"/>
    <sheet name="Matriz Calor Residual RGyRSI" sheetId="21" r:id="rId11"/>
    <sheet name="IMPACTO CORRUPCIÓN" sheetId="7" r:id="rId12"/>
    <sheet name="CONTEXTO EXT, INT Y PROC" sheetId="34" r:id="rId13"/>
    <sheet name="Inventario de activos de inf." sheetId="30" r:id="rId14"/>
    <sheet name="Amanezas y Vulnera Seg. Digital" sheetId="26" r:id="rId15"/>
    <sheet name="Anexo A Seg. Dig" sheetId="27" r:id="rId16"/>
    <sheet name="Tabla Probabilidad" sheetId="6" r:id="rId17"/>
    <sheet name="Tabla Impacto" sheetId="8" r:id="rId18"/>
    <sheet name="IMPACTO SEG D" sheetId="18" r:id="rId19"/>
    <sheet name="PROBABILIDAD R. CORRUPCIÓN" sheetId="22" r:id="rId20"/>
    <sheet name="Tabla Valoración controles" sheetId="25" r:id="rId21"/>
    <sheet name="VALORACIÓN DEL RIESGO DE CORRUP" sheetId="24" r:id="rId22"/>
    <sheet name="Clases de Riesgos" sheetId="5" r:id="rId23"/>
    <sheet name="EJEMPLO CONTROLES" sheetId="11" r:id="rId24"/>
    <sheet name="OPCIONES DE MANEJO DEL RIESGO" sheetId="1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8" hidden="1">ActivosDeInformación!$A$9:$AH$461</definedName>
    <definedName name="_xlnm._FilterDatabase" localSheetId="12" hidden="1">'CONTEXTO EXT, INT Y PROC'!$A$5:$H$27</definedName>
    <definedName name="_xlnm._FilterDatabase" localSheetId="13" hidden="1">'Inventario de activos de inf.'!$A$3:$AI$3</definedName>
    <definedName name="_xlnm._FilterDatabase" localSheetId="1" hidden="1">'MAPA DE RIESGOS'!$A$9:$BQ$621</definedName>
    <definedName name="_FilterDatabase_0" localSheetId="8">ActivosDeInformación!$A$9:$AH$419</definedName>
    <definedName name="APLICACIÓN" localSheetId="12">'[1]Listas Nuevas'!$R$2:$R$4</definedName>
    <definedName name="APLICACIÓN" localSheetId="13">#REF!</definedName>
    <definedName name="APLICACIÓN">#REF!</definedName>
    <definedName name="_xlnm.Print_Area" localSheetId="14">'Amanezas y Vulnera Seg. Digital'!$A$1:$B$64</definedName>
    <definedName name="_xlnm.Print_Area" localSheetId="22">'Clases de Riesgos'!$A$1:$D$11</definedName>
    <definedName name="_xlnm.Print_Area" localSheetId="12">'CONTEXTO EXT, INT Y PROC'!$A$1:$J$38</definedName>
    <definedName name="_xlnm.Print_Area" localSheetId="23">'EJEMPLO CONTROLES'!$A$1:$G$27</definedName>
    <definedName name="_xlnm.Print_Area" localSheetId="11">'IMPACTO CORRUPCIÓN'!$A$1:$G$465</definedName>
    <definedName name="_xlnm.Print_Area" localSheetId="0">INSTRUCCIONES!$A$1:$K$75</definedName>
    <definedName name="_xlnm.Print_Area" localSheetId="13">'Inventario de activos de inf.'!$A$1:$AG$352</definedName>
    <definedName name="_xlnm.Print_Area" localSheetId="1">'MAPA DE RIESGOS'!$A$1:$BZ$626</definedName>
    <definedName name="_xlnm.Print_Area" localSheetId="24">'OPCIONES DE MANEJO DEL RIESGO'!$A$1:$D$11</definedName>
    <definedName name="_xlnm.Print_Area" localSheetId="19">'PROBABILIDAD R. CORRUPCIÓN'!$A$1:$F$9</definedName>
    <definedName name="_xlnm.Print_Area" localSheetId="17">'Tabla Impacto'!$A$1:$E$10</definedName>
    <definedName name="_xlnm.Print_Area" localSheetId="16">'Tabla Probabilidad'!$A$1:$E$10</definedName>
    <definedName name="_xlnm.Print_Area" localSheetId="21">'VALORACIÓN DEL RIESGO DE CORRUP'!$A$1:$H$14</definedName>
    <definedName name="Categoria">[2]Hoja1!$B$2:$B$6</definedName>
    <definedName name="CID" localSheetId="12">'[1]Listas Nuevas'!$AM$3:$AM$9</definedName>
    <definedName name="CID" localSheetId="13">#REF!</definedName>
    <definedName name="CID">#REF!</definedName>
    <definedName name="clasificaciónriesgos" localSheetId="12">#REF!</definedName>
    <definedName name="clasificaciónriesgos" localSheetId="23">#REF!</definedName>
    <definedName name="clasificaciónriesgos" localSheetId="13">#REF!</definedName>
    <definedName name="clasificaciónriesgos" localSheetId="24">#REF!</definedName>
    <definedName name="clasificaciónriesgos" localSheetId="17">#REF!</definedName>
    <definedName name="clasificaciónriesgos" localSheetId="21">#REF!</definedName>
    <definedName name="clasificaciónriesgos">#REF!</definedName>
    <definedName name="códigos" localSheetId="12">#REF!</definedName>
    <definedName name="códigos" localSheetId="23">#REF!</definedName>
    <definedName name="códigos" localSheetId="13">#REF!</definedName>
    <definedName name="códigos" localSheetId="24">#REF!</definedName>
    <definedName name="códigos" localSheetId="17">#REF!</definedName>
    <definedName name="códigos" localSheetId="21">#REF!</definedName>
    <definedName name="códigos">#REF!</definedName>
    <definedName name="Contexto_Externo" localSheetId="12">'[1]Listas Nuevas'!$A$2:$A$7</definedName>
    <definedName name="Contexto_Externo" localSheetId="13">#REF!</definedName>
    <definedName name="Contexto_Externo">#REF!</definedName>
    <definedName name="Contexto_Interno" localSheetId="12">'[1]Listas Nuevas'!$B$2:$B$7</definedName>
    <definedName name="Contexto_Interno" localSheetId="13">#REF!</definedName>
    <definedName name="Contexto_Interno">#REF!</definedName>
    <definedName name="Contexto_Proceso" localSheetId="12">'[1]Listas Nuevas'!$C$2:$C$8</definedName>
    <definedName name="Contexto_Proceso" localSheetId="13">#REF!</definedName>
    <definedName name="Contexto_Proceso">#REF!</definedName>
    <definedName name="Direccionamiento_Estratégico" localSheetId="12">#REF!</definedName>
    <definedName name="Direccionamiento_Estratégico" localSheetId="23">#REF!</definedName>
    <definedName name="Direccionamiento_Estratégico" localSheetId="13">#REF!</definedName>
    <definedName name="Direccionamiento_Estratégico" localSheetId="24">#REF!</definedName>
    <definedName name="Direccionamiento_Estratégico" localSheetId="17">#REF!</definedName>
    <definedName name="Direccionamiento_Estratégico" localSheetId="21">#REF!</definedName>
    <definedName name="Direccionamiento_Estratégico">#REF!</definedName>
    <definedName name="DisposicionFinal">[3]Hoja1!$D$4:$D$8</definedName>
    <definedName name="económicos" localSheetId="12">#REF!</definedName>
    <definedName name="económicos" localSheetId="23">#REF!</definedName>
    <definedName name="económicos" localSheetId="13">#REF!</definedName>
    <definedName name="económicos" localSheetId="24">#REF!</definedName>
    <definedName name="económicos" localSheetId="17">#REF!</definedName>
    <definedName name="económicos" localSheetId="21">#REF!</definedName>
    <definedName name="económicos">#REF!</definedName>
    <definedName name="EJECUCIÓN" localSheetId="12">'[1]Listas Nuevas'!$T$2:$T$4</definedName>
    <definedName name="EJECUCIÓN" localSheetId="13">#REF!</definedName>
    <definedName name="EJECUCIÓN">#REF!</definedName>
    <definedName name="externo" localSheetId="12">#REF!</definedName>
    <definedName name="externo" localSheetId="23">#REF!</definedName>
    <definedName name="externo" localSheetId="13">#REF!</definedName>
    <definedName name="externo" localSheetId="24">#REF!</definedName>
    <definedName name="externo" localSheetId="17">#REF!</definedName>
    <definedName name="externo" localSheetId="21">#REF!</definedName>
    <definedName name="externo">#REF!</definedName>
    <definedName name="externos2" localSheetId="12">#REF!</definedName>
    <definedName name="externos2" localSheetId="23">#REF!</definedName>
    <definedName name="externos2" localSheetId="13">#REF!</definedName>
    <definedName name="externos2" localSheetId="24">#REF!</definedName>
    <definedName name="externos2" localSheetId="17">#REF!</definedName>
    <definedName name="externos2" localSheetId="21">#REF!</definedName>
    <definedName name="externos2">#REF!</definedName>
    <definedName name="factores" localSheetId="12">#REF!</definedName>
    <definedName name="factores" localSheetId="23">#REF!</definedName>
    <definedName name="factores" localSheetId="13">#REF!</definedName>
    <definedName name="factores" localSheetId="24">#REF!</definedName>
    <definedName name="factores" localSheetId="17">#REF!</definedName>
    <definedName name="factores" localSheetId="21">#REF!</definedName>
    <definedName name="factores">#REF!</definedName>
    <definedName name="FRECUENCIA" localSheetId="12">'[1]Listas Nuevas'!$L$2:$L$6</definedName>
    <definedName name="FRECUENCIA" localSheetId="13">#REF!</definedName>
    <definedName name="FRECUENCIA">#REF!</definedName>
    <definedName name="impacto" localSheetId="12">#REF!</definedName>
    <definedName name="impacto" localSheetId="23">#REF!</definedName>
    <definedName name="impacto" localSheetId="13">#REF!</definedName>
    <definedName name="impacto" localSheetId="24">#REF!</definedName>
    <definedName name="impacto" localSheetId="17">#REF!</definedName>
    <definedName name="impacto" localSheetId="21">#REF!</definedName>
    <definedName name="impacto">#REF!</definedName>
    <definedName name="impactoco" localSheetId="12">#REF!</definedName>
    <definedName name="impactoco" localSheetId="23">#REF!</definedName>
    <definedName name="impactoco" localSheetId="13">#REF!</definedName>
    <definedName name="impactoco" localSheetId="24">#REF!</definedName>
    <definedName name="impactoco" localSheetId="17">#REF!</definedName>
    <definedName name="impactoco" localSheetId="21">#REF!</definedName>
    <definedName name="impactoco">#REF!</definedName>
    <definedName name="infraestructura" localSheetId="12">#REF!</definedName>
    <definedName name="infraestructura" localSheetId="23">#REF!</definedName>
    <definedName name="infraestructura" localSheetId="13">#REF!</definedName>
    <definedName name="infraestructura" localSheetId="24">#REF!</definedName>
    <definedName name="infraestructura" localSheetId="17">#REF!</definedName>
    <definedName name="infraestructura" localSheetId="21">#REF!</definedName>
    <definedName name="infraestructura">#REF!</definedName>
    <definedName name="interno" localSheetId="12">#REF!</definedName>
    <definedName name="interno" localSheetId="23">#REF!</definedName>
    <definedName name="interno" localSheetId="13">#REF!</definedName>
    <definedName name="interno" localSheetId="24">#REF!</definedName>
    <definedName name="interno" localSheetId="17">#REF!</definedName>
    <definedName name="interno" localSheetId="21">#REF!</definedName>
    <definedName name="interno">#REF!</definedName>
    <definedName name="macroprocesos" localSheetId="12">#REF!</definedName>
    <definedName name="macroprocesos" localSheetId="23">#REF!</definedName>
    <definedName name="macroprocesos" localSheetId="13">#REF!</definedName>
    <definedName name="macroprocesos" localSheetId="24">#REF!</definedName>
    <definedName name="macroprocesos" localSheetId="17">#REF!</definedName>
    <definedName name="macroprocesos" localSheetId="21">#REF!</definedName>
    <definedName name="macroprocesos">#REF!</definedName>
    <definedName name="medio_ambientales" localSheetId="12">#REF!</definedName>
    <definedName name="medio_ambientales" localSheetId="23">#REF!</definedName>
    <definedName name="medio_ambientales" localSheetId="13">#REF!</definedName>
    <definedName name="medio_ambientales" localSheetId="24">#REF!</definedName>
    <definedName name="medio_ambientales" localSheetId="17">#REF!</definedName>
    <definedName name="medio_ambientales" localSheetId="21">#REF!</definedName>
    <definedName name="medio_ambientales">#REF!</definedName>
    <definedName name="personal" localSheetId="12">#REF!</definedName>
    <definedName name="personal" localSheetId="23">#REF!</definedName>
    <definedName name="personal" localSheetId="13">#REF!</definedName>
    <definedName name="personal" localSheetId="24">#REF!</definedName>
    <definedName name="personal" localSheetId="17">#REF!</definedName>
    <definedName name="personal" localSheetId="21">#REF!</definedName>
    <definedName name="personal">#REF!</definedName>
    <definedName name="políticos" localSheetId="12">#REF!</definedName>
    <definedName name="políticos" localSheetId="23">#REF!</definedName>
    <definedName name="políticos" localSheetId="13">#REF!</definedName>
    <definedName name="políticos" localSheetId="24">#REF!</definedName>
    <definedName name="políticos" localSheetId="17">#REF!</definedName>
    <definedName name="políticos" localSheetId="21">#REF!</definedName>
    <definedName name="políticos">#REF!</definedName>
    <definedName name="probabilidad" localSheetId="12">#REF!</definedName>
    <definedName name="probabilidad" localSheetId="23">#REF!</definedName>
    <definedName name="probabilidad" localSheetId="13">#REF!</definedName>
    <definedName name="probabilidad" localSheetId="24">#REF!</definedName>
    <definedName name="probabilidad" localSheetId="17">#REF!</definedName>
    <definedName name="probabilidad" localSheetId="21">#REF!</definedName>
    <definedName name="probabilidad">#REF!</definedName>
    <definedName name="PROCESO" localSheetId="12">'[1]Listas Nuevas'!$AR$3:$AR$23</definedName>
    <definedName name="proceso" localSheetId="23">#REF!</definedName>
    <definedName name="proceso" localSheetId="13">#REF!</definedName>
    <definedName name="proceso" localSheetId="24">#REF!</definedName>
    <definedName name="proceso" localSheetId="17">#REF!</definedName>
    <definedName name="proceso" localSheetId="21">#REF!</definedName>
    <definedName name="proceso">#REF!</definedName>
    <definedName name="procesos" localSheetId="12">#REF!</definedName>
    <definedName name="procesos" localSheetId="23">#REF!</definedName>
    <definedName name="procesos" localSheetId="13">#REF!</definedName>
    <definedName name="procesos" localSheetId="24">#REF!</definedName>
    <definedName name="procesos" localSheetId="17">#REF!</definedName>
    <definedName name="procesos" localSheetId="21">#REF!</definedName>
    <definedName name="procesos">#REF!</definedName>
    <definedName name="Riesgo_de_Corrupción" localSheetId="12">'[1]Listas Nuevas'!$H$10:$J$10</definedName>
    <definedName name="Riesgo_de_Corrupción" localSheetId="13">#REF!</definedName>
    <definedName name="Riesgo_de_Corrupción">#REF!</definedName>
    <definedName name="Riesgo_General" localSheetId="12">'[1]Listas Nuevas'!$F$11:$J$11</definedName>
    <definedName name="Riesgo_General" localSheetId="13">#REF!</definedName>
    <definedName name="Riesgo_General">#REF!</definedName>
    <definedName name="SINO">[2]Hoja1!$C$2:$C$4</definedName>
    <definedName name="sociales" localSheetId="12">#REF!</definedName>
    <definedName name="sociales" localSheetId="23">#REF!</definedName>
    <definedName name="sociales" localSheetId="13">#REF!</definedName>
    <definedName name="sociales" localSheetId="24">#REF!</definedName>
    <definedName name="sociales" localSheetId="17">#REF!</definedName>
    <definedName name="sociales" localSheetId="21">#REF!</definedName>
    <definedName name="sociales">#REF!</definedName>
    <definedName name="tecnología" localSheetId="12">#REF!</definedName>
    <definedName name="tecnología" localSheetId="23">#REF!</definedName>
    <definedName name="tecnología" localSheetId="13">#REF!</definedName>
    <definedName name="tecnología" localSheetId="24">#REF!</definedName>
    <definedName name="tecnología" localSheetId="17">#REF!</definedName>
    <definedName name="tecnología" localSheetId="21">#REF!</definedName>
    <definedName name="tecnología">#REF!</definedName>
    <definedName name="tecnológicos" localSheetId="12">#REF!</definedName>
    <definedName name="tecnológicos" localSheetId="23">#REF!</definedName>
    <definedName name="tecnológicos" localSheetId="13">#REF!</definedName>
    <definedName name="tecnológicos" localSheetId="24">#REF!</definedName>
    <definedName name="tecnológicos" localSheetId="17">#REF!</definedName>
    <definedName name="tecnológicos" localSheetId="21">#REF!</definedName>
    <definedName name="tecnológicos">#REF!</definedName>
    <definedName name="TIPO_CONTROL" localSheetId="12">'[1]Listas Nuevas'!$P$2:$P$3</definedName>
    <definedName name="TIPO_CONTROL" localSheetId="13">#REF!</definedName>
    <definedName name="TIPO_CONTROL">#REF!</definedName>
    <definedName name="TIPO_RIESGO" localSheetId="12">'[1]Listas Nuevas'!#REF!</definedName>
    <definedName name="TIPO_RIESGO" localSheetId="13">#REF!</definedName>
    <definedName name="TIPO_RIESGO">#REF!</definedName>
    <definedName name="TIPOLOGÍA" localSheetId="12">'[1]Listas Nuevas'!$E$2:$E$11</definedName>
    <definedName name="TIPOLOGÍA" localSheetId="13">#REF!</definedName>
    <definedName name="TIPOLOGÍA">#REF!</definedName>
    <definedName name="TipoOrigen">[2]Hoja1!$D$2:$D$3</definedName>
    <definedName name="_xlnm.Print_Titles" localSheetId="12">'CONTEXTO EXT, INT Y PROC'!$1:$6</definedName>
    <definedName name="_xlnm.Print_Titles" localSheetId="0">INSTRUCCIONES!$1:$3</definedName>
    <definedName name="_xlnm.Print_Titles" localSheetId="1">'MAPA DE RIESGOS'!$4:$9</definedName>
    <definedName name="TRD">[3]Hoja1!$C$4:$C$6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64" i="2" l="1"/>
  <c r="M352" i="2" l="1"/>
  <c r="M353" i="2"/>
  <c r="M354" i="2"/>
  <c r="M355" i="2"/>
  <c r="M356" i="2"/>
  <c r="M357" i="2"/>
  <c r="BJ400" i="2" l="1"/>
  <c r="AH378" i="2" l="1"/>
  <c r="AK378" i="2"/>
  <c r="BJ70" i="2"/>
  <c r="BJ58" i="2" l="1"/>
  <c r="BJ52" i="2"/>
  <c r="BJ47" i="2"/>
  <c r="BJ46" i="2"/>
  <c r="BJ232" i="2" l="1"/>
  <c r="BJ226" i="2"/>
  <c r="M94" i="2" l="1"/>
  <c r="H616" i="2"/>
  <c r="H617" i="2" s="1"/>
  <c r="H618" i="2" s="1"/>
  <c r="H619" i="2" s="1"/>
  <c r="H620" i="2" s="1"/>
  <c r="H621" i="2" s="1"/>
  <c r="H610" i="2"/>
  <c r="H611" i="2" s="1"/>
  <c r="H612" i="2" s="1"/>
  <c r="H613" i="2" s="1"/>
  <c r="H614" i="2" s="1"/>
  <c r="H615" i="2" s="1"/>
  <c r="H604" i="2"/>
  <c r="H605" i="2" s="1"/>
  <c r="H606" i="2" s="1"/>
  <c r="H607" i="2" s="1"/>
  <c r="H608" i="2" s="1"/>
  <c r="H609" i="2" s="1"/>
  <c r="H598" i="2"/>
  <c r="H599" i="2" s="1"/>
  <c r="H600" i="2" s="1"/>
  <c r="H601" i="2" s="1"/>
  <c r="H602" i="2" s="1"/>
  <c r="H603" i="2" s="1"/>
  <c r="H592" i="2"/>
  <c r="H593" i="2" s="1"/>
  <c r="H594" i="2" s="1"/>
  <c r="H595" i="2" s="1"/>
  <c r="H596" i="2" s="1"/>
  <c r="H597" i="2" s="1"/>
  <c r="H586" i="2"/>
  <c r="H587" i="2" s="1"/>
  <c r="H588" i="2" s="1"/>
  <c r="H589" i="2" s="1"/>
  <c r="H590" i="2" s="1"/>
  <c r="H591" i="2" s="1"/>
  <c r="H580" i="2"/>
  <c r="H581" i="2" s="1"/>
  <c r="H582" i="2" s="1"/>
  <c r="H583" i="2" s="1"/>
  <c r="H584" i="2" s="1"/>
  <c r="H585" i="2" s="1"/>
  <c r="H574" i="2"/>
  <c r="H575" i="2" s="1"/>
  <c r="H576" i="2" s="1"/>
  <c r="H577" i="2" s="1"/>
  <c r="H578" i="2" s="1"/>
  <c r="H579" i="2" s="1"/>
  <c r="H568" i="2"/>
  <c r="H569" i="2" s="1"/>
  <c r="H570" i="2" s="1"/>
  <c r="H571" i="2" s="1"/>
  <c r="H572" i="2" s="1"/>
  <c r="H573" i="2" s="1"/>
  <c r="H562" i="2"/>
  <c r="H563" i="2" s="1"/>
  <c r="H564" i="2" s="1"/>
  <c r="H565" i="2" s="1"/>
  <c r="H566" i="2" s="1"/>
  <c r="H567" i="2" s="1"/>
  <c r="H556" i="2"/>
  <c r="H557" i="2" s="1"/>
  <c r="H558" i="2" s="1"/>
  <c r="H559" i="2" s="1"/>
  <c r="H560" i="2" s="1"/>
  <c r="H561" i="2" s="1"/>
  <c r="H550" i="2"/>
  <c r="H551" i="2" s="1"/>
  <c r="H552" i="2" s="1"/>
  <c r="H553" i="2" s="1"/>
  <c r="H554" i="2" s="1"/>
  <c r="H555" i="2" s="1"/>
  <c r="H544" i="2"/>
  <c r="H545" i="2" s="1"/>
  <c r="H546" i="2" s="1"/>
  <c r="H547" i="2" s="1"/>
  <c r="H548" i="2" s="1"/>
  <c r="H549" i="2" s="1"/>
  <c r="H538" i="2"/>
  <c r="H539" i="2" s="1"/>
  <c r="H540" i="2" s="1"/>
  <c r="H541" i="2" s="1"/>
  <c r="H542" i="2" s="1"/>
  <c r="H543" i="2" s="1"/>
  <c r="H532" i="2"/>
  <c r="H533" i="2" s="1"/>
  <c r="H534" i="2" s="1"/>
  <c r="H535" i="2" s="1"/>
  <c r="H536" i="2" s="1"/>
  <c r="H537" i="2" s="1"/>
  <c r="H526" i="2"/>
  <c r="H527" i="2" s="1"/>
  <c r="H528" i="2" s="1"/>
  <c r="H529" i="2" s="1"/>
  <c r="H530" i="2" s="1"/>
  <c r="H531" i="2" s="1"/>
  <c r="H520" i="2"/>
  <c r="H521" i="2" s="1"/>
  <c r="H522" i="2" s="1"/>
  <c r="H523" i="2" s="1"/>
  <c r="H524" i="2" s="1"/>
  <c r="H525" i="2" s="1"/>
  <c r="H514" i="2"/>
  <c r="H515" i="2" s="1"/>
  <c r="H516" i="2" s="1"/>
  <c r="H517" i="2" s="1"/>
  <c r="H518" i="2" s="1"/>
  <c r="H519" i="2" s="1"/>
  <c r="H508" i="2"/>
  <c r="H509" i="2" s="1"/>
  <c r="H510" i="2" s="1"/>
  <c r="H511" i="2" s="1"/>
  <c r="H512" i="2" s="1"/>
  <c r="H513" i="2" s="1"/>
  <c r="H502" i="2"/>
  <c r="H503" i="2" s="1"/>
  <c r="H504" i="2" s="1"/>
  <c r="H505" i="2" s="1"/>
  <c r="H506" i="2" s="1"/>
  <c r="H507" i="2" s="1"/>
  <c r="H496" i="2"/>
  <c r="H497" i="2" s="1"/>
  <c r="H498" i="2" s="1"/>
  <c r="H499" i="2" s="1"/>
  <c r="H500" i="2" s="1"/>
  <c r="H501" i="2" s="1"/>
  <c r="H490" i="2"/>
  <c r="H491" i="2" s="1"/>
  <c r="H492" i="2" s="1"/>
  <c r="H493" i="2" s="1"/>
  <c r="H494" i="2" s="1"/>
  <c r="H495" i="2" s="1"/>
  <c r="H484" i="2"/>
  <c r="H485" i="2" s="1"/>
  <c r="H486" i="2" s="1"/>
  <c r="H487" i="2" s="1"/>
  <c r="H488" i="2" s="1"/>
  <c r="H489" i="2" s="1"/>
  <c r="H478" i="2"/>
  <c r="H479" i="2" s="1"/>
  <c r="H480" i="2" s="1"/>
  <c r="H481" i="2" s="1"/>
  <c r="H482" i="2" s="1"/>
  <c r="H483" i="2" s="1"/>
  <c r="H472" i="2"/>
  <c r="H473" i="2" s="1"/>
  <c r="H474" i="2" s="1"/>
  <c r="H475" i="2" s="1"/>
  <c r="H476" i="2" s="1"/>
  <c r="H477" i="2" s="1"/>
  <c r="H466" i="2"/>
  <c r="H467" i="2" s="1"/>
  <c r="H468" i="2" s="1"/>
  <c r="H469" i="2" s="1"/>
  <c r="H470" i="2" s="1"/>
  <c r="H471" i="2" s="1"/>
  <c r="H460" i="2"/>
  <c r="H461" i="2" s="1"/>
  <c r="H462" i="2" s="1"/>
  <c r="H463" i="2" s="1"/>
  <c r="H464" i="2" s="1"/>
  <c r="H465" i="2" s="1"/>
  <c r="H454" i="2"/>
  <c r="H455" i="2" s="1"/>
  <c r="H456" i="2" s="1"/>
  <c r="H457" i="2" s="1"/>
  <c r="H458" i="2" s="1"/>
  <c r="H459" i="2" s="1"/>
  <c r="H448" i="2"/>
  <c r="H449" i="2" s="1"/>
  <c r="H450" i="2" s="1"/>
  <c r="H451" i="2" s="1"/>
  <c r="H452" i="2" s="1"/>
  <c r="H453" i="2" s="1"/>
  <c r="H442" i="2"/>
  <c r="H443" i="2" s="1"/>
  <c r="H444" i="2" s="1"/>
  <c r="H445" i="2" s="1"/>
  <c r="H446" i="2" s="1"/>
  <c r="H447" i="2" s="1"/>
  <c r="H436" i="2"/>
  <c r="H437" i="2" s="1"/>
  <c r="H438" i="2" s="1"/>
  <c r="H439" i="2" s="1"/>
  <c r="H440" i="2" s="1"/>
  <c r="H441" i="2" s="1"/>
  <c r="H430" i="2"/>
  <c r="H431" i="2" s="1"/>
  <c r="H432" i="2" s="1"/>
  <c r="H433" i="2" s="1"/>
  <c r="H434" i="2" s="1"/>
  <c r="H435" i="2" s="1"/>
  <c r="H424" i="2"/>
  <c r="H425" i="2" s="1"/>
  <c r="H426" i="2" s="1"/>
  <c r="H427" i="2" s="1"/>
  <c r="H428" i="2" s="1"/>
  <c r="H429" i="2" s="1"/>
  <c r="H418" i="2"/>
  <c r="H419" i="2" s="1"/>
  <c r="H420" i="2" s="1"/>
  <c r="H421" i="2" s="1"/>
  <c r="H422" i="2" s="1"/>
  <c r="H423" i="2" s="1"/>
  <c r="H412" i="2"/>
  <c r="H413" i="2" s="1"/>
  <c r="H414" i="2" s="1"/>
  <c r="H415" i="2" s="1"/>
  <c r="H416" i="2" s="1"/>
  <c r="H417" i="2" s="1"/>
  <c r="H406" i="2"/>
  <c r="H407" i="2" s="1"/>
  <c r="H408" i="2" s="1"/>
  <c r="H409" i="2" s="1"/>
  <c r="H410" i="2" s="1"/>
  <c r="H411" i="2" s="1"/>
  <c r="H400" i="2"/>
  <c r="H401" i="2" s="1"/>
  <c r="H402" i="2" s="1"/>
  <c r="H403" i="2" s="1"/>
  <c r="H404" i="2" s="1"/>
  <c r="H405" i="2" s="1"/>
  <c r="H394" i="2"/>
  <c r="H395" i="2" s="1"/>
  <c r="H396" i="2" s="1"/>
  <c r="H397" i="2" s="1"/>
  <c r="H398" i="2" s="1"/>
  <c r="H399" i="2" s="1"/>
  <c r="H388" i="2"/>
  <c r="H389" i="2" s="1"/>
  <c r="H390" i="2" s="1"/>
  <c r="H391" i="2" s="1"/>
  <c r="H392" i="2" s="1"/>
  <c r="H393" i="2" s="1"/>
  <c r="H382" i="2"/>
  <c r="H383" i="2" s="1"/>
  <c r="H384" i="2" s="1"/>
  <c r="H385" i="2" s="1"/>
  <c r="H386" i="2" s="1"/>
  <c r="H387" i="2" s="1"/>
  <c r="H376" i="2"/>
  <c r="H377" i="2" s="1"/>
  <c r="H370" i="2"/>
  <c r="H371" i="2" s="1"/>
  <c r="H372" i="2" s="1"/>
  <c r="H373" i="2" s="1"/>
  <c r="H374" i="2" s="1"/>
  <c r="H375" i="2" s="1"/>
  <c r="H364" i="2"/>
  <c r="H365" i="2" s="1"/>
  <c r="H366" i="2" s="1"/>
  <c r="H367" i="2" s="1"/>
  <c r="H368" i="2" s="1"/>
  <c r="H369" i="2" s="1"/>
  <c r="H358" i="2"/>
  <c r="H359" i="2" s="1"/>
  <c r="H360" i="2" s="1"/>
  <c r="H361" i="2" s="1"/>
  <c r="H362" i="2" s="1"/>
  <c r="H363" i="2" s="1"/>
  <c r="H352" i="2"/>
  <c r="H353" i="2" s="1"/>
  <c r="H354" i="2" s="1"/>
  <c r="H355" i="2" s="1"/>
  <c r="H356" i="2" s="1"/>
  <c r="H357" i="2" s="1"/>
  <c r="H346" i="2"/>
  <c r="H347" i="2" s="1"/>
  <c r="H348" i="2" s="1"/>
  <c r="H349" i="2" s="1"/>
  <c r="H350" i="2" s="1"/>
  <c r="H351" i="2" s="1"/>
  <c r="H340" i="2"/>
  <c r="H341" i="2" s="1"/>
  <c r="H342" i="2" s="1"/>
  <c r="H343" i="2" s="1"/>
  <c r="H344" i="2" s="1"/>
  <c r="H345" i="2" s="1"/>
  <c r="H334" i="2"/>
  <c r="H335" i="2" s="1"/>
  <c r="H336" i="2" s="1"/>
  <c r="H337" i="2" s="1"/>
  <c r="H338" i="2" s="1"/>
  <c r="H339" i="2" s="1"/>
  <c r="H328" i="2"/>
  <c r="H329" i="2" s="1"/>
  <c r="H330" i="2" s="1"/>
  <c r="H331" i="2" s="1"/>
  <c r="H332" i="2" s="1"/>
  <c r="H333" i="2" s="1"/>
  <c r="H322" i="2"/>
  <c r="H323" i="2" s="1"/>
  <c r="H324" i="2" s="1"/>
  <c r="H325" i="2" s="1"/>
  <c r="H326" i="2" s="1"/>
  <c r="H327" i="2" s="1"/>
  <c r="H316" i="2"/>
  <c r="H317" i="2" s="1"/>
  <c r="H318" i="2" s="1"/>
  <c r="H319" i="2" s="1"/>
  <c r="H320" i="2" s="1"/>
  <c r="H321" i="2" s="1"/>
  <c r="H310" i="2"/>
  <c r="H311" i="2" s="1"/>
  <c r="H312" i="2" s="1"/>
  <c r="H313" i="2" s="1"/>
  <c r="H314" i="2" s="1"/>
  <c r="H315" i="2" s="1"/>
  <c r="H304" i="2"/>
  <c r="H305" i="2" s="1"/>
  <c r="H306" i="2" s="1"/>
  <c r="H307" i="2" s="1"/>
  <c r="H308" i="2" s="1"/>
  <c r="H309" i="2" s="1"/>
  <c r="H298" i="2"/>
  <c r="H299" i="2" s="1"/>
  <c r="H300" i="2" s="1"/>
  <c r="H301" i="2" s="1"/>
  <c r="H302" i="2" s="1"/>
  <c r="H303" i="2" s="1"/>
  <c r="H292" i="2"/>
  <c r="H293" i="2" s="1"/>
  <c r="H294" i="2" s="1"/>
  <c r="H295" i="2" s="1"/>
  <c r="H296" i="2" s="1"/>
  <c r="H297" i="2" s="1"/>
  <c r="H286" i="2"/>
  <c r="H287" i="2" s="1"/>
  <c r="H288" i="2" s="1"/>
  <c r="H289" i="2" s="1"/>
  <c r="H290" i="2" s="1"/>
  <c r="H291" i="2" s="1"/>
  <c r="H280" i="2"/>
  <c r="H281" i="2" s="1"/>
  <c r="H282" i="2" s="1"/>
  <c r="H283" i="2" s="1"/>
  <c r="H284" i="2" s="1"/>
  <c r="H285" i="2" s="1"/>
  <c r="H274" i="2"/>
  <c r="H275" i="2" s="1"/>
  <c r="H276" i="2" s="1"/>
  <c r="H277" i="2" s="1"/>
  <c r="H278" i="2" s="1"/>
  <c r="H279" i="2" s="1"/>
  <c r="H268" i="2"/>
  <c r="H269" i="2" s="1"/>
  <c r="H270" i="2" s="1"/>
  <c r="H271" i="2" s="1"/>
  <c r="H272" i="2" s="1"/>
  <c r="H273" i="2" s="1"/>
  <c r="H262" i="2"/>
  <c r="H263" i="2" s="1"/>
  <c r="H264" i="2" s="1"/>
  <c r="H265" i="2" s="1"/>
  <c r="H266" i="2" s="1"/>
  <c r="H267" i="2" s="1"/>
  <c r="H256" i="2"/>
  <c r="H257" i="2" s="1"/>
  <c r="H258" i="2" s="1"/>
  <c r="H259" i="2" s="1"/>
  <c r="H260" i="2" s="1"/>
  <c r="H261" i="2" s="1"/>
  <c r="H250" i="2"/>
  <c r="H251" i="2" s="1"/>
  <c r="H252" i="2" s="1"/>
  <c r="H253" i="2" s="1"/>
  <c r="H254" i="2" s="1"/>
  <c r="H255" i="2" s="1"/>
  <c r="H244" i="2"/>
  <c r="H245" i="2" s="1"/>
  <c r="H246" i="2" s="1"/>
  <c r="H247" i="2" s="1"/>
  <c r="H248" i="2" s="1"/>
  <c r="H249" i="2" s="1"/>
  <c r="H238" i="2"/>
  <c r="H239" i="2" s="1"/>
  <c r="H240" i="2" s="1"/>
  <c r="H241" i="2" s="1"/>
  <c r="H242" i="2" s="1"/>
  <c r="H243" i="2" s="1"/>
  <c r="H232" i="2"/>
  <c r="H233" i="2" s="1"/>
  <c r="H234" i="2" s="1"/>
  <c r="H235" i="2" s="1"/>
  <c r="H236" i="2" s="1"/>
  <c r="H237" i="2" s="1"/>
  <c r="H226" i="2"/>
  <c r="H227" i="2" s="1"/>
  <c r="H228" i="2" s="1"/>
  <c r="H229" i="2" s="1"/>
  <c r="H230" i="2" s="1"/>
  <c r="H231" i="2" s="1"/>
  <c r="H378" i="2" l="1"/>
  <c r="H379" i="2" s="1"/>
  <c r="H380" i="2" s="1"/>
  <c r="H381" i="2" s="1"/>
  <c r="M93" i="2"/>
  <c r="M92" i="2"/>
  <c r="M91" i="2"/>
  <c r="M90" i="2"/>
  <c r="M89" i="2"/>
  <c r="M88" i="2"/>
  <c r="M82" i="2"/>
  <c r="M76" i="2"/>
  <c r="M220" i="2" l="1"/>
  <c r="M214" i="2"/>
  <c r="AK231" i="2"/>
  <c r="AH231" i="2"/>
  <c r="AO231" i="2" s="1"/>
  <c r="AO230" i="2"/>
  <c r="AQ230" i="2" s="1"/>
  <c r="AK230" i="2"/>
  <c r="AH230" i="2"/>
  <c r="AK229" i="2"/>
  <c r="AH229" i="2"/>
  <c r="AK228" i="2"/>
  <c r="AH228" i="2"/>
  <c r="AK227" i="2"/>
  <c r="AH227" i="2"/>
  <c r="AV226" i="2"/>
  <c r="AW226" i="2" s="1"/>
  <c r="AK226" i="2"/>
  <c r="AH226" i="2"/>
  <c r="AE226" i="2"/>
  <c r="Z226" i="2"/>
  <c r="AA226" i="2" s="1"/>
  <c r="Y226" i="2"/>
  <c r="V226" i="2"/>
  <c r="W226" i="2" s="1"/>
  <c r="M226" i="2"/>
  <c r="V220" i="2"/>
  <c r="W220" i="2" s="1"/>
  <c r="Y220" i="2"/>
  <c r="Z220" i="2"/>
  <c r="AA220" i="2" s="1"/>
  <c r="AE220" i="2"/>
  <c r="AH220" i="2"/>
  <c r="AK220" i="2"/>
  <c r="AV220" i="2"/>
  <c r="AW220" i="2" s="1"/>
  <c r="AH221" i="2"/>
  <c r="AK221" i="2"/>
  <c r="AH222" i="2"/>
  <c r="AK222" i="2"/>
  <c r="AH223" i="2"/>
  <c r="AK223" i="2"/>
  <c r="AH224" i="2"/>
  <c r="AK224" i="2"/>
  <c r="AH225" i="2"/>
  <c r="AK225" i="2"/>
  <c r="AS229" i="2" l="1"/>
  <c r="AR229" i="2" s="1"/>
  <c r="AS231" i="2"/>
  <c r="AR231" i="2" s="1"/>
  <c r="AS226" i="2"/>
  <c r="AR226" i="2" s="1"/>
  <c r="AS228" i="2"/>
  <c r="AR228" i="2" s="1"/>
  <c r="AO224" i="2"/>
  <c r="AP224" i="2" s="1"/>
  <c r="AS230" i="2"/>
  <c r="AR230" i="2" s="1"/>
  <c r="AO220" i="2"/>
  <c r="AP220" i="2" s="1"/>
  <c r="AO226" i="2"/>
  <c r="AQ231" i="2"/>
  <c r="AP231" i="2"/>
  <c r="AB226" i="2"/>
  <c r="AO228" i="2"/>
  <c r="AS220" i="2"/>
  <c r="AR220" i="2" s="1"/>
  <c r="AP230" i="2"/>
  <c r="AS224" i="2"/>
  <c r="AR224" i="2" s="1"/>
  <c r="AO229" i="2"/>
  <c r="AS221" i="2"/>
  <c r="AR221" i="2" s="1"/>
  <c r="AO222" i="2"/>
  <c r="AP222" i="2" s="1"/>
  <c r="AS223" i="2"/>
  <c r="AR223" i="2" s="1"/>
  <c r="AS225" i="2"/>
  <c r="AR225" i="2" s="1"/>
  <c r="AO225" i="2"/>
  <c r="AO223" i="2"/>
  <c r="AO221" i="2"/>
  <c r="AS222" i="2"/>
  <c r="AR222" i="2" s="1"/>
  <c r="AB220" i="2"/>
  <c r="AT224" i="2" l="1"/>
  <c r="AQ224" i="2"/>
  <c r="AS227" i="2"/>
  <c r="AR227" i="2" s="1"/>
  <c r="AQ220" i="2"/>
  <c r="AT220" i="2"/>
  <c r="AP226" i="2"/>
  <c r="AQ226" i="2"/>
  <c r="AO227" i="2" s="1"/>
  <c r="AQ227" i="2" s="1"/>
  <c r="AQ228" i="2"/>
  <c r="AP228" i="2"/>
  <c r="AT222" i="2"/>
  <c r="AT231" i="2"/>
  <c r="AP229" i="2"/>
  <c r="AQ229" i="2"/>
  <c r="AQ222" i="2"/>
  <c r="AT230" i="2"/>
  <c r="AP225" i="2"/>
  <c r="AT225" i="2" s="1"/>
  <c r="AQ225" i="2"/>
  <c r="AP223" i="2"/>
  <c r="AT223" i="2" s="1"/>
  <c r="AQ223" i="2"/>
  <c r="AP221" i="2"/>
  <c r="AT221" i="2" s="1"/>
  <c r="AQ221" i="2"/>
  <c r="AP227" i="2" l="1"/>
  <c r="AT226" i="2"/>
  <c r="AT229" i="2"/>
  <c r="AT228" i="2"/>
  <c r="AT227" i="2" l="1"/>
  <c r="M70" i="2"/>
  <c r="M64" i="2"/>
  <c r="R255" i="35" l="1"/>
  <c r="R254" i="35"/>
  <c r="R253" i="35"/>
  <c r="R252" i="35"/>
  <c r="R251" i="35"/>
  <c r="R250" i="35"/>
  <c r="M358" i="2"/>
  <c r="AP483" i="2" l="1"/>
  <c r="AO483" i="2"/>
  <c r="AQ483" i="2" s="1"/>
  <c r="AP482" i="2"/>
  <c r="AO482" i="2"/>
  <c r="AQ482" i="2" s="1"/>
  <c r="AP481" i="2"/>
  <c r="AO481" i="2"/>
  <c r="AQ481" i="2" s="1"/>
  <c r="AP480" i="2"/>
  <c r="AO480" i="2"/>
  <c r="AQ480" i="2" s="1"/>
  <c r="AP479" i="2"/>
  <c r="AO479" i="2"/>
  <c r="AQ479" i="2" s="1"/>
  <c r="AP478" i="2"/>
  <c r="AO478" i="2"/>
  <c r="AQ478" i="2" s="1"/>
  <c r="AP459" i="2"/>
  <c r="AO459" i="2"/>
  <c r="AQ459" i="2" s="1"/>
  <c r="AP458" i="2"/>
  <c r="AO458" i="2"/>
  <c r="AQ458" i="2" s="1"/>
  <c r="AP457" i="2"/>
  <c r="AO457" i="2"/>
  <c r="AQ457" i="2" s="1"/>
  <c r="AP456" i="2"/>
  <c r="AO456" i="2"/>
  <c r="AQ456" i="2" s="1"/>
  <c r="AP455" i="2"/>
  <c r="AO455" i="2"/>
  <c r="AQ455" i="2" s="1"/>
  <c r="AP454" i="2"/>
  <c r="AO454" i="2"/>
  <c r="AQ454" i="2" s="1"/>
  <c r="AP423" i="2"/>
  <c r="AO423" i="2"/>
  <c r="AQ423" i="2" s="1"/>
  <c r="AP422" i="2"/>
  <c r="AO422" i="2"/>
  <c r="AQ422" i="2" s="1"/>
  <c r="AP421" i="2"/>
  <c r="AO421" i="2"/>
  <c r="AQ421" i="2" s="1"/>
  <c r="AP420" i="2"/>
  <c r="AO420" i="2"/>
  <c r="AQ420" i="2" s="1"/>
  <c r="AP419" i="2"/>
  <c r="AO419" i="2"/>
  <c r="AQ419" i="2" s="1"/>
  <c r="AP418" i="2"/>
  <c r="AO418" i="2"/>
  <c r="AQ418" i="2" s="1"/>
  <c r="AP351" i="2"/>
  <c r="AO351" i="2"/>
  <c r="AQ351" i="2" s="1"/>
  <c r="AP350" i="2"/>
  <c r="AO350" i="2"/>
  <c r="AQ350" i="2" s="1"/>
  <c r="AP349" i="2"/>
  <c r="AO349" i="2"/>
  <c r="AQ349" i="2" s="1"/>
  <c r="AP348" i="2"/>
  <c r="AO348" i="2"/>
  <c r="AQ348" i="2" s="1"/>
  <c r="AP347" i="2"/>
  <c r="AO347" i="2"/>
  <c r="AQ347" i="2" s="1"/>
  <c r="AP346" i="2"/>
  <c r="AO346" i="2"/>
  <c r="AQ346" i="2" s="1"/>
  <c r="AP345" i="2"/>
  <c r="AO345" i="2"/>
  <c r="AQ345" i="2" s="1"/>
  <c r="AP344" i="2"/>
  <c r="AO344" i="2"/>
  <c r="AQ344" i="2" s="1"/>
  <c r="AP343" i="2"/>
  <c r="AO343" i="2"/>
  <c r="AQ343" i="2" s="1"/>
  <c r="AP342" i="2"/>
  <c r="AO342" i="2"/>
  <c r="AQ342" i="2" s="1"/>
  <c r="AP341" i="2"/>
  <c r="AO341" i="2"/>
  <c r="AQ341" i="2" s="1"/>
  <c r="AP340" i="2"/>
  <c r="AO340" i="2"/>
  <c r="AQ340" i="2" s="1"/>
  <c r="AP207" i="2"/>
  <c r="AO207" i="2"/>
  <c r="AQ207" i="2" s="1"/>
  <c r="AP206" i="2"/>
  <c r="AO206" i="2"/>
  <c r="AQ206" i="2" s="1"/>
  <c r="AP205" i="2"/>
  <c r="AO205" i="2"/>
  <c r="AQ205" i="2" s="1"/>
  <c r="AP204" i="2"/>
  <c r="AO204" i="2"/>
  <c r="AQ204" i="2" s="1"/>
  <c r="AP203" i="2"/>
  <c r="AO203" i="2"/>
  <c r="AQ203" i="2" s="1"/>
  <c r="AP202" i="2"/>
  <c r="AO202" i="2"/>
  <c r="AQ202" i="2" s="1"/>
  <c r="AP165" i="2"/>
  <c r="AO165" i="2"/>
  <c r="AQ165" i="2" s="1"/>
  <c r="AP164" i="2"/>
  <c r="AO164" i="2"/>
  <c r="AQ164" i="2" s="1"/>
  <c r="AP163" i="2"/>
  <c r="AO163" i="2"/>
  <c r="AQ163" i="2" s="1"/>
  <c r="AP162" i="2"/>
  <c r="AO162" i="2"/>
  <c r="AQ162" i="2" s="1"/>
  <c r="AP161" i="2"/>
  <c r="AO161" i="2"/>
  <c r="AQ161" i="2" s="1"/>
  <c r="AP160" i="2"/>
  <c r="AO160" i="2"/>
  <c r="AQ160" i="2" s="1"/>
  <c r="AP135" i="2"/>
  <c r="AO135" i="2"/>
  <c r="AQ135" i="2" s="1"/>
  <c r="AP134" i="2"/>
  <c r="AO134" i="2"/>
  <c r="AQ134" i="2" s="1"/>
  <c r="AP133" i="2"/>
  <c r="AO133" i="2"/>
  <c r="AQ133" i="2" s="1"/>
  <c r="AP132" i="2"/>
  <c r="AO132" i="2"/>
  <c r="AQ132" i="2" s="1"/>
  <c r="AP131" i="2"/>
  <c r="AO131" i="2"/>
  <c r="AQ131" i="2" s="1"/>
  <c r="AP130" i="2"/>
  <c r="AO130" i="2"/>
  <c r="AQ130" i="2" s="1"/>
  <c r="AP129" i="2"/>
  <c r="AO129" i="2"/>
  <c r="AQ129" i="2" s="1"/>
  <c r="AP128" i="2"/>
  <c r="AO128" i="2"/>
  <c r="AQ128" i="2" s="1"/>
  <c r="AP127" i="2"/>
  <c r="AO127" i="2"/>
  <c r="AQ127" i="2" s="1"/>
  <c r="AP126" i="2"/>
  <c r="AO126" i="2"/>
  <c r="AQ126" i="2" s="1"/>
  <c r="AP125" i="2"/>
  <c r="AO125" i="2"/>
  <c r="AQ125" i="2" s="1"/>
  <c r="AP124" i="2"/>
  <c r="AO124" i="2"/>
  <c r="AQ124" i="2" s="1"/>
  <c r="AP93" i="2"/>
  <c r="AO93" i="2"/>
  <c r="AQ93" i="2" s="1"/>
  <c r="AP92" i="2"/>
  <c r="AO92" i="2"/>
  <c r="AQ92" i="2" s="1"/>
  <c r="AP91" i="2"/>
  <c r="AO91" i="2"/>
  <c r="AQ91" i="2" s="1"/>
  <c r="AP90" i="2"/>
  <c r="AO90" i="2"/>
  <c r="AQ90" i="2" s="1"/>
  <c r="AP89" i="2"/>
  <c r="AO89" i="2"/>
  <c r="AQ89" i="2" s="1"/>
  <c r="AP88" i="2"/>
  <c r="AO88" i="2"/>
  <c r="AQ88" i="2" s="1"/>
  <c r="AP69" i="2"/>
  <c r="AO69" i="2"/>
  <c r="AQ69" i="2" s="1"/>
  <c r="AP68" i="2"/>
  <c r="AO68" i="2"/>
  <c r="AQ68" i="2" s="1"/>
  <c r="AP67" i="2"/>
  <c r="AO67" i="2"/>
  <c r="AQ67" i="2" s="1"/>
  <c r="AP66" i="2"/>
  <c r="AO66" i="2"/>
  <c r="AQ66" i="2" s="1"/>
  <c r="AP65" i="2"/>
  <c r="AO65" i="2"/>
  <c r="AQ65" i="2" s="1"/>
  <c r="AP64" i="2"/>
  <c r="AO64" i="2"/>
  <c r="AQ64" i="2" s="1"/>
  <c r="AP39" i="2"/>
  <c r="AO39" i="2"/>
  <c r="AQ39" i="2" s="1"/>
  <c r="AP38" i="2"/>
  <c r="AO38" i="2"/>
  <c r="AQ38" i="2" s="1"/>
  <c r="AP37" i="2"/>
  <c r="AO37" i="2"/>
  <c r="AQ37" i="2" s="1"/>
  <c r="AP36" i="2"/>
  <c r="AO36" i="2"/>
  <c r="AQ36" i="2" s="1"/>
  <c r="AP35" i="2"/>
  <c r="AO35" i="2"/>
  <c r="AQ35" i="2" s="1"/>
  <c r="AP34" i="2"/>
  <c r="AO34" i="2"/>
  <c r="AQ34" i="2" s="1"/>
  <c r="AK135" i="2" l="1"/>
  <c r="AH135" i="2"/>
  <c r="AK134" i="2"/>
  <c r="AH134" i="2"/>
  <c r="AK133" i="2"/>
  <c r="AH133" i="2"/>
  <c r="AK132" i="2"/>
  <c r="AH132" i="2"/>
  <c r="AK131" i="2"/>
  <c r="AH131" i="2"/>
  <c r="AV130" i="2"/>
  <c r="AW130" i="2" s="1"/>
  <c r="AK130" i="2"/>
  <c r="AH130" i="2"/>
  <c r="AE130" i="2"/>
  <c r="Z130" i="2"/>
  <c r="Y130" i="2"/>
  <c r="V130" i="2"/>
  <c r="W130" i="2" s="1"/>
  <c r="M478"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489" i="2"/>
  <c r="M488" i="2"/>
  <c r="M487" i="2"/>
  <c r="M486" i="2"/>
  <c r="M485" i="2"/>
  <c r="M484" i="2"/>
  <c r="M40" i="2"/>
  <c r="AS135" i="2" l="1"/>
  <c r="AR135" i="2" s="1"/>
  <c r="AT135" i="2" s="1"/>
  <c r="AS134" i="2"/>
  <c r="AR134" i="2" s="1"/>
  <c r="AT134" i="2" s="1"/>
  <c r="AS132" i="2"/>
  <c r="AR132" i="2" s="1"/>
  <c r="AT132" i="2" s="1"/>
  <c r="AS133" i="2"/>
  <c r="AR133" i="2" s="1"/>
  <c r="AT133" i="2" s="1"/>
  <c r="AS131" i="2"/>
  <c r="AR131" i="2" s="1"/>
  <c r="AT131" i="2" s="1"/>
  <c r="AB130" i="2"/>
  <c r="AA130" i="2"/>
  <c r="AS130" i="2" s="1"/>
  <c r="AR130" i="2" s="1"/>
  <c r="AT130" i="2" s="1"/>
  <c r="M34" i="2"/>
  <c r="M496" i="2"/>
  <c r="M490" i="2"/>
  <c r="M472" i="2"/>
  <c r="M466" i="2"/>
  <c r="M370" i="2"/>
  <c r="M364" i="2"/>
  <c r="M58" i="2"/>
  <c r="M52" i="2"/>
  <c r="M46" i="2"/>
  <c r="M28" i="2"/>
  <c r="M22" i="2"/>
  <c r="M16" i="2"/>
  <c r="M10" i="2"/>
  <c r="E461" i="7" l="1"/>
  <c r="E430" i="7"/>
  <c r="D454" i="2" l="1"/>
  <c r="D448" i="2"/>
  <c r="D442" i="2"/>
  <c r="D436" i="2"/>
  <c r="D430" i="2"/>
  <c r="C430" i="2"/>
  <c r="D424" i="2"/>
  <c r="D418" i="2"/>
  <c r="D412" i="2"/>
  <c r="D406" i="2"/>
  <c r="C406" i="2"/>
  <c r="D400" i="2"/>
  <c r="D394" i="2"/>
  <c r="D388" i="2"/>
  <c r="D382" i="2"/>
  <c r="D376" i="2"/>
  <c r="E399" i="7" l="1"/>
  <c r="E368" i="7"/>
  <c r="E337" i="7"/>
  <c r="E306" i="7"/>
  <c r="E275" i="7"/>
  <c r="E244" i="7"/>
  <c r="E213" i="7"/>
  <c r="E182" i="7"/>
  <c r="E151" i="7"/>
  <c r="AK621" i="2" l="1"/>
  <c r="AH621" i="2"/>
  <c r="AK620" i="2"/>
  <c r="AH620" i="2"/>
  <c r="AK619" i="2"/>
  <c r="AH619" i="2"/>
  <c r="AK618" i="2"/>
  <c r="AH618" i="2"/>
  <c r="AK617" i="2"/>
  <c r="AH617" i="2"/>
  <c r="AV616" i="2"/>
  <c r="AW616" i="2" s="1"/>
  <c r="AK616" i="2"/>
  <c r="AH616" i="2"/>
  <c r="AE616" i="2"/>
  <c r="Z616" i="2"/>
  <c r="AA616" i="2" s="1"/>
  <c r="Y616" i="2"/>
  <c r="V616" i="2"/>
  <c r="D616" i="2"/>
  <c r="C616" i="2"/>
  <c r="AK615" i="2"/>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W598" i="2" s="1"/>
  <c r="D598" i="2"/>
  <c r="C598" i="2"/>
  <c r="AK597" i="2"/>
  <c r="AH597" i="2"/>
  <c r="AK596" i="2"/>
  <c r="AH596" i="2"/>
  <c r="AK595" i="2"/>
  <c r="AH595" i="2"/>
  <c r="AK594" i="2"/>
  <c r="AH594" i="2"/>
  <c r="AK593" i="2"/>
  <c r="AH593" i="2"/>
  <c r="AV592" i="2"/>
  <c r="AW592" i="2" s="1"/>
  <c r="AK592" i="2"/>
  <c r="AH592" i="2"/>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D586" i="2"/>
  <c r="C586" i="2"/>
  <c r="AK585" i="2"/>
  <c r="AH585" i="2"/>
  <c r="AK584" i="2"/>
  <c r="AH584" i="2"/>
  <c r="AK583" i="2"/>
  <c r="AH583" i="2"/>
  <c r="AK582" i="2"/>
  <c r="AH582" i="2"/>
  <c r="AK581" i="2"/>
  <c r="AH581" i="2"/>
  <c r="AV580" i="2"/>
  <c r="AW580" i="2" s="1"/>
  <c r="AK580" i="2"/>
  <c r="AH580" i="2"/>
  <c r="AE580" i="2"/>
  <c r="Z580" i="2"/>
  <c r="AA580" i="2" s="1"/>
  <c r="Y580" i="2"/>
  <c r="V580" i="2"/>
  <c r="W580" i="2" s="1"/>
  <c r="D580" i="2"/>
  <c r="C580" i="2"/>
  <c r="AK579" i="2"/>
  <c r="AH579" i="2"/>
  <c r="AK578" i="2"/>
  <c r="AH578" i="2"/>
  <c r="AK577" i="2"/>
  <c r="AH577" i="2"/>
  <c r="AK576" i="2"/>
  <c r="AH576" i="2"/>
  <c r="AK575" i="2"/>
  <c r="AH575" i="2"/>
  <c r="AV574" i="2"/>
  <c r="AW574" i="2" s="1"/>
  <c r="AK574" i="2"/>
  <c r="AH574" i="2"/>
  <c r="AE574" i="2"/>
  <c r="Z574" i="2"/>
  <c r="AA574" i="2" s="1"/>
  <c r="Y574" i="2"/>
  <c r="V574" i="2"/>
  <c r="D574" i="2"/>
  <c r="C574" i="2"/>
  <c r="AK573" i="2"/>
  <c r="AH573" i="2"/>
  <c r="AK572" i="2"/>
  <c r="AH572" i="2"/>
  <c r="AK571" i="2"/>
  <c r="AH571" i="2"/>
  <c r="AK570" i="2"/>
  <c r="AH570" i="2"/>
  <c r="AK569" i="2"/>
  <c r="AH569" i="2"/>
  <c r="AV568" i="2"/>
  <c r="AW568" i="2" s="1"/>
  <c r="AK568" i="2"/>
  <c r="AH568" i="2"/>
  <c r="AE568" i="2"/>
  <c r="Z568" i="2"/>
  <c r="AA568" i="2" s="1"/>
  <c r="Y568" i="2"/>
  <c r="V568" i="2"/>
  <c r="D568" i="2"/>
  <c r="C568" i="2"/>
  <c r="AK567" i="2"/>
  <c r="AH567" i="2"/>
  <c r="AK566" i="2"/>
  <c r="AH566" i="2"/>
  <c r="AK565" i="2"/>
  <c r="AH565" i="2"/>
  <c r="AK564" i="2"/>
  <c r="AH564" i="2"/>
  <c r="AK563" i="2"/>
  <c r="AH563" i="2"/>
  <c r="AV562" i="2"/>
  <c r="AW562" i="2" s="1"/>
  <c r="AK562" i="2"/>
  <c r="AH562" i="2"/>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Y550" i="2"/>
  <c r="V550" i="2"/>
  <c r="W550" i="2" s="1"/>
  <c r="D550" i="2"/>
  <c r="C550" i="2"/>
  <c r="AK549" i="2"/>
  <c r="AH549" i="2"/>
  <c r="AK548" i="2"/>
  <c r="AH548" i="2"/>
  <c r="AK547" i="2"/>
  <c r="AH547" i="2"/>
  <c r="AK546" i="2"/>
  <c r="AH546" i="2"/>
  <c r="AK545" i="2"/>
  <c r="AH545" i="2"/>
  <c r="AV544" i="2"/>
  <c r="AW544" i="2" s="1"/>
  <c r="AK544" i="2"/>
  <c r="AH544" i="2"/>
  <c r="AE544" i="2"/>
  <c r="Z544" i="2"/>
  <c r="AA544" i="2" s="1"/>
  <c r="Y544" i="2"/>
  <c r="V544" i="2"/>
  <c r="D544" i="2"/>
  <c r="C544" i="2"/>
  <c r="AK543" i="2"/>
  <c r="AH543" i="2"/>
  <c r="AK542" i="2"/>
  <c r="AH542" i="2"/>
  <c r="AK541" i="2"/>
  <c r="AH541" i="2"/>
  <c r="AK540" i="2"/>
  <c r="AH540" i="2"/>
  <c r="AK539" i="2"/>
  <c r="AH539" i="2"/>
  <c r="AV538" i="2"/>
  <c r="AW538" i="2" s="1"/>
  <c r="AK538" i="2"/>
  <c r="AH538" i="2"/>
  <c r="AE538" i="2"/>
  <c r="Z538" i="2"/>
  <c r="AA538" i="2" s="1"/>
  <c r="Y538" i="2"/>
  <c r="V538" i="2"/>
  <c r="D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C520" i="2"/>
  <c r="AK519" i="2"/>
  <c r="AH519" i="2"/>
  <c r="AK518" i="2"/>
  <c r="AH518" i="2"/>
  <c r="AK517" i="2"/>
  <c r="AH517" i="2"/>
  <c r="AK516" i="2"/>
  <c r="AH516" i="2"/>
  <c r="AK515" i="2"/>
  <c r="AH515" i="2"/>
  <c r="AV514" i="2"/>
  <c r="AW514" i="2" s="1"/>
  <c r="AK514" i="2"/>
  <c r="AH514" i="2"/>
  <c r="AE514" i="2"/>
  <c r="Z514" i="2"/>
  <c r="AA514" i="2" s="1"/>
  <c r="Y514" i="2"/>
  <c r="V514" i="2"/>
  <c r="D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Y490" i="2"/>
  <c r="V490" i="2"/>
  <c r="D490" i="2"/>
  <c r="C490" i="2"/>
  <c r="AK489" i="2"/>
  <c r="AH489" i="2"/>
  <c r="AK488" i="2"/>
  <c r="AH488" i="2"/>
  <c r="AK487" i="2"/>
  <c r="AH487" i="2"/>
  <c r="AK486" i="2"/>
  <c r="AH486" i="2"/>
  <c r="AK485" i="2"/>
  <c r="AH485" i="2"/>
  <c r="AV484" i="2"/>
  <c r="AW484" i="2" s="1"/>
  <c r="AK484" i="2"/>
  <c r="AH484" i="2"/>
  <c r="AE484" i="2"/>
  <c r="Z484" i="2"/>
  <c r="AA484" i="2" s="1"/>
  <c r="Y484" i="2"/>
  <c r="V484" i="2"/>
  <c r="D484" i="2"/>
  <c r="AK483" i="2"/>
  <c r="AH483" i="2"/>
  <c r="AK482" i="2"/>
  <c r="AH482" i="2"/>
  <c r="AK481" i="2"/>
  <c r="AH481" i="2"/>
  <c r="AK480" i="2"/>
  <c r="AH480" i="2"/>
  <c r="AK479" i="2"/>
  <c r="AH479" i="2"/>
  <c r="AV478" i="2"/>
  <c r="AW478" i="2" s="1"/>
  <c r="AK478" i="2"/>
  <c r="AH478" i="2"/>
  <c r="AE478" i="2"/>
  <c r="Z478" i="2"/>
  <c r="Y478" i="2"/>
  <c r="V478" i="2"/>
  <c r="D478" i="2"/>
  <c r="AK477" i="2"/>
  <c r="AH477" i="2"/>
  <c r="AK476" i="2"/>
  <c r="AH476" i="2"/>
  <c r="AK475" i="2"/>
  <c r="AH475" i="2"/>
  <c r="AK474" i="2"/>
  <c r="AH474" i="2"/>
  <c r="AK473" i="2"/>
  <c r="AH473" i="2"/>
  <c r="AV472" i="2"/>
  <c r="AW472" i="2" s="1"/>
  <c r="AK472" i="2"/>
  <c r="AH472" i="2"/>
  <c r="AE472" i="2"/>
  <c r="Z472" i="2"/>
  <c r="AA472" i="2" s="1"/>
  <c r="Y472" i="2"/>
  <c r="V472" i="2"/>
  <c r="D472" i="2"/>
  <c r="AK471" i="2"/>
  <c r="AH471" i="2"/>
  <c r="AK470" i="2"/>
  <c r="AH470" i="2"/>
  <c r="AK469" i="2"/>
  <c r="AH469" i="2"/>
  <c r="AK468" i="2"/>
  <c r="AH468" i="2"/>
  <c r="AK467" i="2"/>
  <c r="AH467" i="2"/>
  <c r="AV466" i="2"/>
  <c r="AW466" i="2" s="1"/>
  <c r="AK466" i="2"/>
  <c r="AH466" i="2"/>
  <c r="AE466" i="2"/>
  <c r="Z466" i="2"/>
  <c r="AA466" i="2" s="1"/>
  <c r="Y466" i="2"/>
  <c r="V466" i="2"/>
  <c r="D466" i="2"/>
  <c r="C466" i="2"/>
  <c r="AK465" i="2"/>
  <c r="AH465" i="2"/>
  <c r="AK464" i="2"/>
  <c r="AH464" i="2"/>
  <c r="AK463" i="2"/>
  <c r="AH463" i="2"/>
  <c r="AK462" i="2"/>
  <c r="AH462" i="2"/>
  <c r="AK461" i="2"/>
  <c r="AH461" i="2"/>
  <c r="AV460" i="2"/>
  <c r="AW460" i="2" s="1"/>
  <c r="AK460" i="2"/>
  <c r="AH460" i="2"/>
  <c r="AE460" i="2"/>
  <c r="Z460" i="2"/>
  <c r="AA460" i="2" s="1"/>
  <c r="Y460" i="2"/>
  <c r="V460" i="2"/>
  <c r="D460" i="2"/>
  <c r="AK459" i="2"/>
  <c r="AH459" i="2"/>
  <c r="AK458" i="2"/>
  <c r="AH458" i="2"/>
  <c r="AK457" i="2"/>
  <c r="AH457" i="2"/>
  <c r="AK456" i="2"/>
  <c r="AH456" i="2"/>
  <c r="AK455" i="2"/>
  <c r="AH455" i="2"/>
  <c r="AV454" i="2"/>
  <c r="AW454" i="2" s="1"/>
  <c r="AK454" i="2"/>
  <c r="AH454" i="2"/>
  <c r="AE454" i="2"/>
  <c r="Z454" i="2"/>
  <c r="AA454" i="2" s="1"/>
  <c r="Y454" i="2"/>
  <c r="V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Y442" i="2"/>
  <c r="V442" i="2"/>
  <c r="AK441" i="2"/>
  <c r="AH441" i="2"/>
  <c r="AK440" i="2"/>
  <c r="AH440" i="2"/>
  <c r="AK439" i="2"/>
  <c r="AH439" i="2"/>
  <c r="AK438" i="2"/>
  <c r="AH438" i="2"/>
  <c r="AK437" i="2"/>
  <c r="AH437" i="2"/>
  <c r="AV436" i="2"/>
  <c r="AW436" i="2" s="1"/>
  <c r="AK436" i="2"/>
  <c r="AH436" i="2"/>
  <c r="AE436" i="2"/>
  <c r="Z436" i="2"/>
  <c r="AA436" i="2" s="1"/>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Y418" i="2"/>
  <c r="V418" i="2"/>
  <c r="AK417" i="2"/>
  <c r="AH417" i="2"/>
  <c r="AK416" i="2"/>
  <c r="AH416" i="2"/>
  <c r="AK415" i="2"/>
  <c r="AH415" i="2"/>
  <c r="AK414" i="2"/>
  <c r="AH414" i="2"/>
  <c r="AK413" i="2"/>
  <c r="AH413" i="2"/>
  <c r="AV412" i="2"/>
  <c r="AW412" i="2" s="1"/>
  <c r="AK412" i="2"/>
  <c r="AH412" i="2"/>
  <c r="AE412" i="2"/>
  <c r="Z412" i="2"/>
  <c r="AA412" i="2" s="1"/>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Y400" i="2"/>
  <c r="V400" i="2"/>
  <c r="AK399" i="2"/>
  <c r="AH399" i="2"/>
  <c r="AK398" i="2"/>
  <c r="AH398" i="2"/>
  <c r="AK397" i="2"/>
  <c r="AH397" i="2"/>
  <c r="AK396" i="2"/>
  <c r="AH396" i="2"/>
  <c r="AK395" i="2"/>
  <c r="AH395" i="2"/>
  <c r="AV394" i="2"/>
  <c r="AW394" i="2" s="1"/>
  <c r="AK394" i="2"/>
  <c r="AH394" i="2"/>
  <c r="AE394" i="2"/>
  <c r="Z394" i="2"/>
  <c r="AA394" i="2" s="1"/>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D370" i="2"/>
  <c r="AK369" i="2"/>
  <c r="AH369" i="2"/>
  <c r="AK368" i="2"/>
  <c r="AH368" i="2"/>
  <c r="AK367" i="2"/>
  <c r="AH367" i="2"/>
  <c r="AK366" i="2"/>
  <c r="AH366" i="2"/>
  <c r="AK365" i="2"/>
  <c r="AH365" i="2"/>
  <c r="AV364" i="2"/>
  <c r="AW364" i="2" s="1"/>
  <c r="AK364" i="2"/>
  <c r="AH364" i="2"/>
  <c r="AE364" i="2"/>
  <c r="Z364" i="2"/>
  <c r="Y364" i="2"/>
  <c r="V364" i="2"/>
  <c r="D364" i="2"/>
  <c r="AK363" i="2"/>
  <c r="AH363" i="2"/>
  <c r="AK362" i="2"/>
  <c r="AH362" i="2"/>
  <c r="AK361" i="2"/>
  <c r="AH361" i="2"/>
  <c r="AK360" i="2"/>
  <c r="AH360" i="2"/>
  <c r="AK359" i="2"/>
  <c r="AH359" i="2"/>
  <c r="AV358" i="2"/>
  <c r="AW358" i="2" s="1"/>
  <c r="AK358" i="2"/>
  <c r="AH358" i="2"/>
  <c r="AE358" i="2"/>
  <c r="Z358" i="2"/>
  <c r="AA358" i="2" s="1"/>
  <c r="Y358" i="2"/>
  <c r="V358" i="2"/>
  <c r="D358" i="2"/>
  <c r="C358" i="2"/>
  <c r="AK357" i="2"/>
  <c r="AH357" i="2"/>
  <c r="AK356" i="2"/>
  <c r="AH356" i="2"/>
  <c r="AK355" i="2"/>
  <c r="AH355" i="2"/>
  <c r="AK354" i="2"/>
  <c r="AH354" i="2"/>
  <c r="AK353" i="2"/>
  <c r="AH353" i="2"/>
  <c r="AV352" i="2"/>
  <c r="AW352" i="2" s="1"/>
  <c r="AK352" i="2"/>
  <c r="AH352" i="2"/>
  <c r="AE352" i="2"/>
  <c r="Z352" i="2"/>
  <c r="AA352" i="2" s="1"/>
  <c r="Y352" i="2"/>
  <c r="V352" i="2"/>
  <c r="D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Y334" i="2"/>
  <c r="V334" i="2"/>
  <c r="D334" i="2"/>
  <c r="AK333" i="2"/>
  <c r="AH333" i="2"/>
  <c r="AK332" i="2"/>
  <c r="AH332" i="2"/>
  <c r="AK331" i="2"/>
  <c r="AH331" i="2"/>
  <c r="AK330" i="2"/>
  <c r="AH330" i="2"/>
  <c r="AK329" i="2"/>
  <c r="AH329" i="2"/>
  <c r="AV328" i="2"/>
  <c r="AW328" i="2" s="1"/>
  <c r="AK328" i="2"/>
  <c r="AH328" i="2"/>
  <c r="AE328" i="2"/>
  <c r="Z328" i="2"/>
  <c r="AA328" i="2" s="1"/>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AA286" i="2" s="1"/>
  <c r="Y286" i="2"/>
  <c r="V286" i="2"/>
  <c r="D286" i="2"/>
  <c r="C286" i="2"/>
  <c r="AK285" i="2"/>
  <c r="AH285" i="2"/>
  <c r="AK284" i="2"/>
  <c r="AH284" i="2"/>
  <c r="AK283" i="2"/>
  <c r="AH283" i="2"/>
  <c r="AK282" i="2"/>
  <c r="AH282" i="2"/>
  <c r="AK281" i="2"/>
  <c r="AH281" i="2"/>
  <c r="AV280" i="2"/>
  <c r="AW280" i="2" s="1"/>
  <c r="AK280" i="2"/>
  <c r="AH280" i="2"/>
  <c r="AE280" i="2"/>
  <c r="Z280" i="2"/>
  <c r="AA280" i="2" s="1"/>
  <c r="Y280" i="2"/>
  <c r="V280" i="2"/>
  <c r="D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D220" i="2"/>
  <c r="AK219" i="2"/>
  <c r="AH219" i="2"/>
  <c r="AK218" i="2"/>
  <c r="AH218" i="2"/>
  <c r="AK217" i="2"/>
  <c r="AH217" i="2"/>
  <c r="AK216" i="2"/>
  <c r="AH216" i="2"/>
  <c r="AK215" i="2"/>
  <c r="AH215" i="2"/>
  <c r="AV214" i="2"/>
  <c r="AW214" i="2" s="1"/>
  <c r="AK214" i="2"/>
  <c r="AH214" i="2"/>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AS190" i="2" l="1"/>
  <c r="AS480" i="2"/>
  <c r="AR480" i="2" s="1"/>
  <c r="AT480" i="2" s="1"/>
  <c r="AS205" i="2"/>
  <c r="AR205" i="2" s="1"/>
  <c r="AT205" i="2" s="1"/>
  <c r="AS165" i="2"/>
  <c r="AR165" i="2" s="1"/>
  <c r="AT165" i="2" s="1"/>
  <c r="AS128" i="2"/>
  <c r="AR128" i="2" s="1"/>
  <c r="AT128" i="2" s="1"/>
  <c r="AS457" i="2"/>
  <c r="AR457" i="2" s="1"/>
  <c r="AT457" i="2" s="1"/>
  <c r="AS538" i="2"/>
  <c r="AS286" i="2"/>
  <c r="AR286" i="2" s="1"/>
  <c r="AS423" i="2"/>
  <c r="AR423" i="2" s="1"/>
  <c r="AT423" i="2" s="1"/>
  <c r="AS456" i="2"/>
  <c r="AR456" i="2" s="1"/>
  <c r="AT456" i="2" s="1"/>
  <c r="AS162" i="2"/>
  <c r="AR162" i="2" s="1"/>
  <c r="AT162" i="2" s="1"/>
  <c r="AS344" i="2"/>
  <c r="AR344" i="2" s="1"/>
  <c r="AT344" i="2" s="1"/>
  <c r="AS349" i="2"/>
  <c r="AR349" i="2" s="1"/>
  <c r="AT349" i="2" s="1"/>
  <c r="AS454" i="2"/>
  <c r="AR454" i="2" s="1"/>
  <c r="AT454" i="2" s="1"/>
  <c r="AS532" i="2"/>
  <c r="AR532" i="2" s="1"/>
  <c r="AS127" i="2"/>
  <c r="AR127" i="2" s="1"/>
  <c r="AT127" i="2" s="1"/>
  <c r="AS343" i="2"/>
  <c r="AR343" i="2" s="1"/>
  <c r="AT343" i="2" s="1"/>
  <c r="AS348" i="2"/>
  <c r="AR348" i="2" s="1"/>
  <c r="AT348" i="2" s="1"/>
  <c r="AS358" i="2"/>
  <c r="AR358" i="2" s="1"/>
  <c r="AS481" i="2"/>
  <c r="AR481" i="2" s="1"/>
  <c r="AT481" i="2" s="1"/>
  <c r="AS129" i="2"/>
  <c r="AR129" i="2" s="1"/>
  <c r="AT129" i="2" s="1"/>
  <c r="AS206" i="2"/>
  <c r="AR206" i="2" s="1"/>
  <c r="AT206" i="2" s="1"/>
  <c r="AS482" i="2"/>
  <c r="AR482" i="2" s="1"/>
  <c r="AT482" i="2" s="1"/>
  <c r="AS163" i="2"/>
  <c r="AR163" i="2" s="1"/>
  <c r="AT163" i="2" s="1"/>
  <c r="AS458" i="2"/>
  <c r="AR458" i="2" s="1"/>
  <c r="AT458" i="2" s="1"/>
  <c r="AS520" i="2"/>
  <c r="AR520" i="2" s="1"/>
  <c r="AO146" i="2"/>
  <c r="AS146" i="2"/>
  <c r="AR146" i="2" s="1"/>
  <c r="AO156" i="2"/>
  <c r="AS156" i="2"/>
  <c r="AR156" i="2" s="1"/>
  <c r="AS170" i="2"/>
  <c r="AR170" i="2" s="1"/>
  <c r="AO170" i="2"/>
  <c r="AO180" i="2"/>
  <c r="AS180" i="2"/>
  <c r="AR180" i="2" s="1"/>
  <c r="AS242" i="2"/>
  <c r="AR242" i="2" s="1"/>
  <c r="AO242" i="2"/>
  <c r="AO247" i="2"/>
  <c r="AS247" i="2"/>
  <c r="AR247" i="2" s="1"/>
  <c r="AS266" i="2"/>
  <c r="AR266" i="2" s="1"/>
  <c r="AO266" i="2"/>
  <c r="AO305" i="2"/>
  <c r="AS305" i="2"/>
  <c r="AR305" i="2" s="1"/>
  <c r="AS304" i="2"/>
  <c r="AR304" i="2" s="1"/>
  <c r="AS397" i="2"/>
  <c r="AR397" i="2" s="1"/>
  <c r="AO397" i="2"/>
  <c r="AO445" i="2"/>
  <c r="AS445" i="2"/>
  <c r="AR445" i="2" s="1"/>
  <c r="AS465" i="2"/>
  <c r="AR465" i="2" s="1"/>
  <c r="AO465" i="2"/>
  <c r="AS199" i="2"/>
  <c r="AR199" i="2" s="1"/>
  <c r="AO199" i="2"/>
  <c r="AS295" i="2"/>
  <c r="AR295" i="2" s="1"/>
  <c r="AO295" i="2"/>
  <c r="AS300" i="2"/>
  <c r="AR300" i="2" s="1"/>
  <c r="AO300" i="2"/>
  <c r="AS309" i="2"/>
  <c r="AR309" i="2" s="1"/>
  <c r="AO309" i="2"/>
  <c r="AS381" i="2"/>
  <c r="AR381" i="2" s="1"/>
  <c r="AO381" i="2"/>
  <c r="AS430" i="2"/>
  <c r="AR430" i="2" s="1"/>
  <c r="AS431" i="2"/>
  <c r="AR431" i="2" s="1"/>
  <c r="AO431" i="2"/>
  <c r="AS171" i="2"/>
  <c r="AR171" i="2" s="1"/>
  <c r="AO171" i="2"/>
  <c r="AS267" i="2"/>
  <c r="AR267" i="2" s="1"/>
  <c r="AO267" i="2"/>
  <c r="AS335" i="2"/>
  <c r="AR335" i="2" s="1"/>
  <c r="AO335" i="2"/>
  <c r="AO139" i="2"/>
  <c r="AS139" i="2"/>
  <c r="AR139" i="2" s="1"/>
  <c r="AO291" i="2"/>
  <c r="AS291" i="2"/>
  <c r="AR291" i="2" s="1"/>
  <c r="AS296" i="2"/>
  <c r="AR296" i="2" s="1"/>
  <c r="AO296" i="2"/>
  <c r="AO301" i="2"/>
  <c r="AS301" i="2"/>
  <c r="AR301" i="2" s="1"/>
  <c r="AS306" i="2"/>
  <c r="AR306" i="2" s="1"/>
  <c r="AO306" i="2"/>
  <c r="AS315" i="2"/>
  <c r="AR315" i="2" s="1"/>
  <c r="AO315" i="2"/>
  <c r="AS320" i="2"/>
  <c r="AR320" i="2" s="1"/>
  <c r="AO320" i="2"/>
  <c r="AS325" i="2"/>
  <c r="AR325" i="2" s="1"/>
  <c r="AO325" i="2"/>
  <c r="AO330" i="2"/>
  <c r="AS330" i="2"/>
  <c r="AR330" i="2" s="1"/>
  <c r="AO339" i="2"/>
  <c r="AS339" i="2"/>
  <c r="AR339" i="2" s="1"/>
  <c r="AO354" i="2"/>
  <c r="AS354" i="2"/>
  <c r="AR354" i="2" s="1"/>
  <c r="AS359" i="2"/>
  <c r="AR359" i="2" s="1"/>
  <c r="AO359" i="2"/>
  <c r="AS393" i="2"/>
  <c r="AR393" i="2" s="1"/>
  <c r="AO393" i="2"/>
  <c r="AO395" i="2"/>
  <c r="AS394" i="2"/>
  <c r="AR394" i="2" s="1"/>
  <c r="AS395" i="2"/>
  <c r="AR395" i="2" s="1"/>
  <c r="AS404" i="2"/>
  <c r="AR404" i="2" s="1"/>
  <c r="AO404" i="2"/>
  <c r="AS415" i="2"/>
  <c r="AR415" i="2" s="1"/>
  <c r="AO415" i="2"/>
  <c r="AS441" i="2"/>
  <c r="AR441" i="2" s="1"/>
  <c r="AO441" i="2"/>
  <c r="AS443" i="2"/>
  <c r="AR443" i="2" s="1"/>
  <c r="AO443" i="2"/>
  <c r="AS452" i="2"/>
  <c r="AR452" i="2" s="1"/>
  <c r="AO452" i="2"/>
  <c r="AS471" i="2"/>
  <c r="AR471" i="2" s="1"/>
  <c r="AO471" i="2"/>
  <c r="AS476" i="2"/>
  <c r="AR476" i="2" s="1"/>
  <c r="AO476" i="2"/>
  <c r="AO486" i="2"/>
  <c r="AS486" i="2"/>
  <c r="AR486" i="2" s="1"/>
  <c r="AS514" i="2"/>
  <c r="AR514" i="2" s="1"/>
  <c r="AS523" i="2"/>
  <c r="AR523" i="2" s="1"/>
  <c r="AO523" i="2"/>
  <c r="AS528" i="2"/>
  <c r="AR528" i="2" s="1"/>
  <c r="AO528" i="2"/>
  <c r="AO537" i="2"/>
  <c r="AS537" i="2"/>
  <c r="AR537" i="2" s="1"/>
  <c r="AS189" i="2"/>
  <c r="AR189" i="2" s="1"/>
  <c r="AO189" i="2"/>
  <c r="AS217" i="2"/>
  <c r="AR217" i="2" s="1"/>
  <c r="AO217" i="2"/>
  <c r="AS237" i="2"/>
  <c r="AR237" i="2" s="1"/>
  <c r="AO237" i="2"/>
  <c r="AS376" i="2"/>
  <c r="AR376" i="2" s="1"/>
  <c r="AS424" i="2"/>
  <c r="AR424" i="2" s="1"/>
  <c r="AS485" i="2"/>
  <c r="AR485" i="2" s="1"/>
  <c r="AO485" i="2"/>
  <c r="AS484" i="2"/>
  <c r="AR484" i="2" s="1"/>
  <c r="AO493" i="2"/>
  <c r="AS493" i="2"/>
  <c r="AR493" i="2" s="1"/>
  <c r="AS507" i="2"/>
  <c r="AR507" i="2" s="1"/>
  <c r="AO507" i="2"/>
  <c r="AS122" i="2"/>
  <c r="AR122" i="2" s="1"/>
  <c r="AO122" i="2"/>
  <c r="AS194" i="2"/>
  <c r="AR194" i="2" s="1"/>
  <c r="AO194" i="2"/>
  <c r="AO290" i="2"/>
  <c r="AS290" i="2"/>
  <c r="AR290" i="2" s="1"/>
  <c r="AS324" i="2"/>
  <c r="AR324" i="2" s="1"/>
  <c r="AO324" i="2"/>
  <c r="AS333" i="2"/>
  <c r="AR333" i="2" s="1"/>
  <c r="AO333" i="2"/>
  <c r="AS489" i="2"/>
  <c r="AR489" i="2" s="1"/>
  <c r="AO489" i="2"/>
  <c r="AS147" i="2"/>
  <c r="AR147" i="2" s="1"/>
  <c r="AO147" i="2"/>
  <c r="AS152" i="2"/>
  <c r="AR152" i="2" s="1"/>
  <c r="AO152" i="2"/>
  <c r="AS157" i="2"/>
  <c r="AR157" i="2" s="1"/>
  <c r="AO157" i="2"/>
  <c r="AO176" i="2"/>
  <c r="AS176" i="2"/>
  <c r="AR176" i="2" s="1"/>
  <c r="AO181" i="2"/>
  <c r="AS181" i="2"/>
  <c r="AR181" i="2" s="1"/>
  <c r="AO186" i="2"/>
  <c r="AS186" i="2"/>
  <c r="AR186" i="2" s="1"/>
  <c r="AO218" i="2"/>
  <c r="AS218" i="2"/>
  <c r="AR218" i="2" s="1"/>
  <c r="AS243" i="2"/>
  <c r="AR243" i="2" s="1"/>
  <c r="AO243" i="2"/>
  <c r="AS311" i="2"/>
  <c r="AR311" i="2" s="1"/>
  <c r="AO311" i="2"/>
  <c r="AS310" i="2"/>
  <c r="AR310" i="2" s="1"/>
  <c r="AS387" i="2"/>
  <c r="AR387" i="2" s="1"/>
  <c r="AO387" i="2"/>
  <c r="AO462" i="2"/>
  <c r="AS462" i="2"/>
  <c r="AR462" i="2" s="1"/>
  <c r="AO467" i="2"/>
  <c r="AS466" i="2"/>
  <c r="AR466" i="2" s="1"/>
  <c r="AS467" i="2"/>
  <c r="AR467" i="2" s="1"/>
  <c r="AS494" i="2"/>
  <c r="AR494" i="2" s="1"/>
  <c r="AO494" i="2"/>
  <c r="AO504" i="2"/>
  <c r="AS504" i="2"/>
  <c r="AR504" i="2" s="1"/>
  <c r="AS513" i="2"/>
  <c r="AR513" i="2" s="1"/>
  <c r="AO513" i="2"/>
  <c r="AO123" i="2"/>
  <c r="AS123" i="2"/>
  <c r="AR123" i="2" s="1"/>
  <c r="AS144" i="2"/>
  <c r="AR144" i="2" s="1"/>
  <c r="AO144" i="2"/>
  <c r="AS153" i="2"/>
  <c r="AR153" i="2" s="1"/>
  <c r="AO153" i="2"/>
  <c r="AS158" i="2"/>
  <c r="AR158" i="2" s="1"/>
  <c r="AO158" i="2"/>
  <c r="AO168" i="2"/>
  <c r="AS168" i="2"/>
  <c r="AR168" i="2" s="1"/>
  <c r="AS177" i="2"/>
  <c r="AR177" i="2" s="1"/>
  <c r="AO177" i="2"/>
  <c r="AS182" i="2"/>
  <c r="AR182" i="2" s="1"/>
  <c r="AO182" i="2"/>
  <c r="AO187" i="2"/>
  <c r="AS187" i="2"/>
  <c r="AR187" i="2" s="1"/>
  <c r="AO197" i="2"/>
  <c r="AS197" i="2"/>
  <c r="AR197" i="2" s="1"/>
  <c r="AS219" i="2"/>
  <c r="AR219" i="2" s="1"/>
  <c r="AO219" i="2"/>
  <c r="AS240" i="2"/>
  <c r="AR240" i="2" s="1"/>
  <c r="AO240" i="2"/>
  <c r="AS249" i="2"/>
  <c r="AR249" i="2" s="1"/>
  <c r="AO249" i="2"/>
  <c r="AO254" i="2"/>
  <c r="AS254" i="2"/>
  <c r="AR254" i="2" s="1"/>
  <c r="AO259" i="2"/>
  <c r="AS259" i="2"/>
  <c r="AR259" i="2" s="1"/>
  <c r="AS273" i="2"/>
  <c r="AR273" i="2" s="1"/>
  <c r="AO273" i="2"/>
  <c r="AS278" i="2"/>
  <c r="AR278" i="2" s="1"/>
  <c r="AO278" i="2"/>
  <c r="AS283" i="2"/>
  <c r="AR283" i="2" s="1"/>
  <c r="AO283" i="2"/>
  <c r="AS293" i="2"/>
  <c r="AR293" i="2" s="1"/>
  <c r="AO293" i="2"/>
  <c r="AS316" i="2"/>
  <c r="AR316" i="2" s="1"/>
  <c r="AS341" i="2"/>
  <c r="AR341" i="2" s="1"/>
  <c r="AT341" i="2" s="1"/>
  <c r="AS340" i="2"/>
  <c r="AR340" i="2" s="1"/>
  <c r="AT340" i="2" s="1"/>
  <c r="AO363" i="2"/>
  <c r="AS363" i="2"/>
  <c r="AR363" i="2" s="1"/>
  <c r="AS368" i="2"/>
  <c r="AR368" i="2" s="1"/>
  <c r="AO368" i="2"/>
  <c r="AS373" i="2"/>
  <c r="AR373" i="2" s="1"/>
  <c r="AO373" i="2"/>
  <c r="AS399" i="2"/>
  <c r="AR399" i="2" s="1"/>
  <c r="AO399" i="2"/>
  <c r="AS410" i="2"/>
  <c r="AR410" i="2" s="1"/>
  <c r="AO410" i="2"/>
  <c r="AS432" i="2"/>
  <c r="AR432" i="2" s="1"/>
  <c r="AO432" i="2"/>
  <c r="AO447" i="2"/>
  <c r="AS447" i="2"/>
  <c r="AR447" i="2" s="1"/>
  <c r="AS448" i="2"/>
  <c r="AR448" i="2" s="1"/>
  <c r="AS463" i="2"/>
  <c r="AR463" i="2" s="1"/>
  <c r="AO463" i="2"/>
  <c r="AS472" i="2"/>
  <c r="AO495" i="2"/>
  <c r="AS495" i="2"/>
  <c r="AR495" i="2" s="1"/>
  <c r="AS505" i="2"/>
  <c r="AR505" i="2" s="1"/>
  <c r="AO505" i="2"/>
  <c r="AO519" i="2"/>
  <c r="AS519" i="2"/>
  <c r="AR519" i="2" s="1"/>
  <c r="AS107" i="2"/>
  <c r="AR107" i="2" s="1"/>
  <c r="AO107" i="2"/>
  <c r="AS106" i="2"/>
  <c r="AR106" i="2" s="1"/>
  <c r="AS361" i="2"/>
  <c r="AR361" i="2" s="1"/>
  <c r="AO361" i="2"/>
  <c r="AO375" i="2"/>
  <c r="AS375" i="2"/>
  <c r="AR375" i="2" s="1"/>
  <c r="AS114" i="2"/>
  <c r="AR114" i="2" s="1"/>
  <c r="AO114" i="2"/>
  <c r="AO111" i="2"/>
  <c r="AS111" i="2"/>
  <c r="AR111" i="2" s="1"/>
  <c r="AS138" i="2"/>
  <c r="AR138" i="2" s="1"/>
  <c r="AO138" i="2"/>
  <c r="AO239" i="2"/>
  <c r="AS238" i="2"/>
  <c r="AR238" i="2" s="1"/>
  <c r="AS239" i="2"/>
  <c r="AR239" i="2" s="1"/>
  <c r="AS314" i="2"/>
  <c r="AR314" i="2" s="1"/>
  <c r="AO314" i="2"/>
  <c r="AS357" i="2"/>
  <c r="AR357" i="2" s="1"/>
  <c r="AO357" i="2"/>
  <c r="AS403" i="2"/>
  <c r="AR403" i="2" s="1"/>
  <c r="AO403" i="2"/>
  <c r="AS508" i="2"/>
  <c r="AR508" i="2" s="1"/>
  <c r="AS522" i="2"/>
  <c r="AR522" i="2" s="1"/>
  <c r="AO522" i="2"/>
  <c r="AS531" i="2"/>
  <c r="AR531" i="2" s="1"/>
  <c r="AO531" i="2"/>
  <c r="AS287" i="2"/>
  <c r="AR287" i="2" s="1"/>
  <c r="AO287" i="2"/>
  <c r="AO435" i="2"/>
  <c r="AS435" i="2"/>
  <c r="AR435" i="2" s="1"/>
  <c r="AS437" i="2"/>
  <c r="AR437" i="2" s="1"/>
  <c r="AO437" i="2"/>
  <c r="AS436" i="2"/>
  <c r="AR436" i="2" s="1"/>
  <c r="AS446" i="2"/>
  <c r="AR446" i="2" s="1"/>
  <c r="AO446" i="2"/>
  <c r="AS518" i="2"/>
  <c r="AR518" i="2" s="1"/>
  <c r="AO518" i="2"/>
  <c r="AS195" i="2"/>
  <c r="AR195" i="2" s="1"/>
  <c r="AO195" i="2"/>
  <c r="AS210" i="2"/>
  <c r="AR210" i="2" s="1"/>
  <c r="AO210" i="2"/>
  <c r="AS244" i="2"/>
  <c r="AS268" i="2"/>
  <c r="AR268" i="2" s="1"/>
  <c r="AS140" i="2"/>
  <c r="AR140" i="2" s="1"/>
  <c r="AO140" i="2"/>
  <c r="AS155" i="2"/>
  <c r="AR155" i="2" s="1"/>
  <c r="AO155" i="2"/>
  <c r="AO179" i="2"/>
  <c r="AS179" i="2"/>
  <c r="AR179" i="2" s="1"/>
  <c r="AS178" i="2"/>
  <c r="AR178" i="2" s="1"/>
  <c r="AO178" i="2"/>
  <c r="AS192" i="2"/>
  <c r="AR192" i="2" s="1"/>
  <c r="AO192" i="2"/>
  <c r="AS201" i="2"/>
  <c r="AR201" i="2" s="1"/>
  <c r="AO201" i="2"/>
  <c r="AO211" i="2"/>
  <c r="AS211" i="2"/>
  <c r="AR211" i="2" s="1"/>
  <c r="AS250" i="2"/>
  <c r="AS274" i="2"/>
  <c r="AR274" i="2" s="1"/>
  <c r="AS288" i="2"/>
  <c r="AR288" i="2" s="1"/>
  <c r="AO288" i="2"/>
  <c r="AO297" i="2"/>
  <c r="AS297" i="2"/>
  <c r="AR297" i="2" s="1"/>
  <c r="AS302" i="2"/>
  <c r="AR302" i="2" s="1"/>
  <c r="AO302" i="2"/>
  <c r="AS307" i="2"/>
  <c r="AR307" i="2" s="1"/>
  <c r="AO307" i="2"/>
  <c r="AO312" i="2"/>
  <c r="AS312" i="2"/>
  <c r="AR312" i="2" s="1"/>
  <c r="AS321" i="2"/>
  <c r="AR321" i="2" s="1"/>
  <c r="AO321" i="2"/>
  <c r="AS326" i="2"/>
  <c r="AR326" i="2" s="1"/>
  <c r="AO326" i="2"/>
  <c r="AO331" i="2"/>
  <c r="AS331" i="2"/>
  <c r="AR331" i="2" s="1"/>
  <c r="AS336" i="2"/>
  <c r="AR336" i="2" s="1"/>
  <c r="AO336" i="2"/>
  <c r="AS345" i="2"/>
  <c r="AR345" i="2" s="1"/>
  <c r="AT345" i="2" s="1"/>
  <c r="AS350" i="2"/>
  <c r="AR350" i="2" s="1"/>
  <c r="AT350" i="2" s="1"/>
  <c r="AO355" i="2"/>
  <c r="AS355" i="2"/>
  <c r="AR355" i="2" s="1"/>
  <c r="AO405" i="2"/>
  <c r="AS405" i="2"/>
  <c r="AR405" i="2" s="1"/>
  <c r="AS406" i="2"/>
  <c r="AR406" i="2" s="1"/>
  <c r="AO416" i="2"/>
  <c r="AS416" i="2"/>
  <c r="AR416" i="2" s="1"/>
  <c r="AO427" i="2"/>
  <c r="AS427" i="2"/>
  <c r="AR427" i="2" s="1"/>
  <c r="AS438" i="2"/>
  <c r="AR438" i="2" s="1"/>
  <c r="AO438" i="2"/>
  <c r="AS453" i="2"/>
  <c r="AR453" i="2" s="1"/>
  <c r="AO453" i="2"/>
  <c r="AS455" i="2"/>
  <c r="AR455" i="2" s="1"/>
  <c r="AT455" i="2" s="1"/>
  <c r="AS468" i="2"/>
  <c r="AR468" i="2" s="1"/>
  <c r="AO468" i="2"/>
  <c r="AS477" i="2"/>
  <c r="AR477" i="2" s="1"/>
  <c r="AO477" i="2"/>
  <c r="AS487" i="2"/>
  <c r="AR487" i="2" s="1"/>
  <c r="AO487" i="2"/>
  <c r="AS496" i="2"/>
  <c r="AO524" i="2"/>
  <c r="AS524" i="2"/>
  <c r="AR524" i="2" s="1"/>
  <c r="AS529" i="2"/>
  <c r="AR529" i="2" s="1"/>
  <c r="AO529" i="2"/>
  <c r="AO534" i="2"/>
  <c r="AS534" i="2"/>
  <c r="AR534" i="2" s="1"/>
  <c r="AO151" i="2"/>
  <c r="AS151" i="2"/>
  <c r="AR151" i="2" s="1"/>
  <c r="AO261" i="2"/>
  <c r="AS261" i="2"/>
  <c r="AR261" i="2" s="1"/>
  <c r="AS328" i="2"/>
  <c r="AR328" i="2" s="1"/>
  <c r="AS329" i="2"/>
  <c r="AR329" i="2" s="1"/>
  <c r="AO329" i="2"/>
  <c r="AO386" i="2"/>
  <c r="AS386" i="2"/>
  <c r="AR386" i="2" s="1"/>
  <c r="AO517" i="2"/>
  <c r="AS517" i="2"/>
  <c r="AR517" i="2" s="1"/>
  <c r="AS213" i="2"/>
  <c r="AR213" i="2" s="1"/>
  <c r="AO213" i="2"/>
  <c r="AS319" i="2"/>
  <c r="AR319" i="2" s="1"/>
  <c r="AO319" i="2"/>
  <c r="AS338" i="2"/>
  <c r="AR338" i="2" s="1"/>
  <c r="AO338" i="2"/>
  <c r="AO392" i="2"/>
  <c r="AS392" i="2"/>
  <c r="AR392" i="2" s="1"/>
  <c r="AO440" i="2"/>
  <c r="AS440" i="2"/>
  <c r="AR440" i="2" s="1"/>
  <c r="AS451" i="2"/>
  <c r="AR451" i="2" s="1"/>
  <c r="AO451" i="2"/>
  <c r="AS470" i="2"/>
  <c r="AR470" i="2" s="1"/>
  <c r="AO470" i="2"/>
  <c r="AO475" i="2"/>
  <c r="AS475" i="2"/>
  <c r="AR475" i="2" s="1"/>
  <c r="AS536" i="2"/>
  <c r="AR536" i="2" s="1"/>
  <c r="AO536" i="2"/>
  <c r="AS119" i="2"/>
  <c r="AR119" i="2" s="1"/>
  <c r="AO119" i="2"/>
  <c r="AS118" i="2"/>
  <c r="AR118" i="2" s="1"/>
  <c r="AS362" i="2"/>
  <c r="AR362" i="2" s="1"/>
  <c r="AO362" i="2"/>
  <c r="AO372" i="2"/>
  <c r="AS372" i="2"/>
  <c r="AR372" i="2" s="1"/>
  <c r="AS388" i="2"/>
  <c r="AR388" i="2" s="1"/>
  <c r="AO398" i="2"/>
  <c r="AS398" i="2"/>
  <c r="AR398" i="2" s="1"/>
  <c r="AS115" i="2"/>
  <c r="AR115" i="2" s="1"/>
  <c r="AO115" i="2"/>
  <c r="AO108" i="2"/>
  <c r="AS108" i="2"/>
  <c r="AR108" i="2" s="1"/>
  <c r="AO173" i="2"/>
  <c r="AO172" i="2"/>
  <c r="AS173" i="2"/>
  <c r="AR173" i="2" s="1"/>
  <c r="AS172" i="2"/>
  <c r="AR172" i="2" s="1"/>
  <c r="AS200" i="2"/>
  <c r="AR200" i="2" s="1"/>
  <c r="AO200" i="2"/>
  <c r="AO116" i="2"/>
  <c r="AS116" i="2"/>
  <c r="AR116" i="2" s="1"/>
  <c r="AS109" i="2"/>
  <c r="AR109" i="2" s="1"/>
  <c r="AO109" i="2"/>
  <c r="AS120" i="2"/>
  <c r="AR120" i="2" s="1"/>
  <c r="AO120" i="2"/>
  <c r="AO113" i="2"/>
  <c r="AS112" i="2"/>
  <c r="AR112" i="2" s="1"/>
  <c r="AS113" i="2"/>
  <c r="AR113" i="2" s="1"/>
  <c r="AS136" i="2"/>
  <c r="AS145" i="2"/>
  <c r="AR145" i="2" s="1"/>
  <c r="AO145" i="2"/>
  <c r="AS150" i="2"/>
  <c r="AR150" i="2" s="1"/>
  <c r="AO150" i="2"/>
  <c r="AS159" i="2"/>
  <c r="AR159" i="2" s="1"/>
  <c r="AO159" i="2"/>
  <c r="AS164" i="2"/>
  <c r="AR164" i="2" s="1"/>
  <c r="AT164" i="2" s="1"/>
  <c r="AS169" i="2"/>
  <c r="AR169" i="2" s="1"/>
  <c r="AO169" i="2"/>
  <c r="AS174" i="2"/>
  <c r="AR174" i="2" s="1"/>
  <c r="AO174" i="2"/>
  <c r="AO183" i="2"/>
  <c r="AS183" i="2"/>
  <c r="AR183" i="2" s="1"/>
  <c r="AS188" i="2"/>
  <c r="AR188" i="2" s="1"/>
  <c r="AO188" i="2"/>
  <c r="AS202" i="2"/>
  <c r="AR202" i="2" s="1"/>
  <c r="AT202" i="2" s="1"/>
  <c r="AS208" i="2"/>
  <c r="AR208" i="2" s="1"/>
  <c r="AS216" i="2"/>
  <c r="AR216" i="2" s="1"/>
  <c r="AO216" i="2"/>
  <c r="AO241" i="2"/>
  <c r="AS241" i="2"/>
  <c r="AR241" i="2" s="1"/>
  <c r="AS255" i="2"/>
  <c r="AR255" i="2" s="1"/>
  <c r="AO255" i="2"/>
  <c r="AO260" i="2"/>
  <c r="AS260" i="2"/>
  <c r="AR260" i="2" s="1"/>
  <c r="AS265" i="2"/>
  <c r="AR265" i="2" s="1"/>
  <c r="AO265" i="2"/>
  <c r="AS279" i="2"/>
  <c r="AR279" i="2" s="1"/>
  <c r="AO279" i="2"/>
  <c r="AS284" i="2"/>
  <c r="AR284" i="2" s="1"/>
  <c r="AO284" i="2"/>
  <c r="AO299" i="2"/>
  <c r="AS299" i="2"/>
  <c r="AR299" i="2" s="1"/>
  <c r="AO323" i="2"/>
  <c r="AS322" i="2"/>
  <c r="AR322" i="2" s="1"/>
  <c r="AS323" i="2"/>
  <c r="AR323" i="2" s="1"/>
  <c r="AS346" i="2"/>
  <c r="AR346" i="2" s="1"/>
  <c r="AT346" i="2" s="1"/>
  <c r="AS360" i="2"/>
  <c r="AR360" i="2" s="1"/>
  <c r="AO360" i="2"/>
  <c r="AO369" i="2"/>
  <c r="AS369" i="2"/>
  <c r="AR369" i="2" s="1"/>
  <c r="AS374" i="2"/>
  <c r="AR374" i="2" s="1"/>
  <c r="AO374" i="2"/>
  <c r="AS385" i="2"/>
  <c r="AR385" i="2" s="1"/>
  <c r="AO385" i="2"/>
  <c r="AS396" i="2"/>
  <c r="AR396" i="2" s="1"/>
  <c r="AO396" i="2"/>
  <c r="AO411" i="2"/>
  <c r="AS411" i="2"/>
  <c r="AR411" i="2" s="1"/>
  <c r="AS412" i="2"/>
  <c r="AR412" i="2" s="1"/>
  <c r="AO433" i="2"/>
  <c r="AS433" i="2"/>
  <c r="AR433" i="2" s="1"/>
  <c r="AS444" i="2"/>
  <c r="AR444" i="2" s="1"/>
  <c r="AO444" i="2"/>
  <c r="AS459" i="2"/>
  <c r="AR459" i="2" s="1"/>
  <c r="AT459" i="2" s="1"/>
  <c r="AS464" i="2"/>
  <c r="AR464" i="2" s="1"/>
  <c r="AO464" i="2"/>
  <c r="AS479" i="2"/>
  <c r="AR479" i="2" s="1"/>
  <c r="AT479" i="2" s="1"/>
  <c r="AS492" i="2"/>
  <c r="AR492" i="2" s="1"/>
  <c r="AO492" i="2"/>
  <c r="AS501" i="2"/>
  <c r="AR501" i="2" s="1"/>
  <c r="AO501" i="2"/>
  <c r="AO506" i="2"/>
  <c r="AS506" i="2"/>
  <c r="AR506" i="2" s="1"/>
  <c r="AS516" i="2"/>
  <c r="AR516" i="2" s="1"/>
  <c r="AO516" i="2"/>
  <c r="AS521" i="2"/>
  <c r="AR521" i="2" s="1"/>
  <c r="AO521" i="2"/>
  <c r="AS175" i="2"/>
  <c r="AR175" i="2" s="1"/>
  <c r="AO175" i="2"/>
  <c r="AO285" i="2"/>
  <c r="AS285" i="2"/>
  <c r="AR285" i="2" s="1"/>
  <c r="AS353" i="2"/>
  <c r="AR353" i="2" s="1"/>
  <c r="AS352" i="2"/>
  <c r="AR352" i="2" s="1"/>
  <c r="AO353" i="2"/>
  <c r="AS434" i="2"/>
  <c r="AR434" i="2" s="1"/>
  <c r="AO434" i="2"/>
  <c r="AS527" i="2"/>
  <c r="AR527" i="2" s="1"/>
  <c r="AO527" i="2"/>
  <c r="AS526" i="2"/>
  <c r="AR526" i="2" s="1"/>
  <c r="AO526" i="2"/>
  <c r="AS142" i="2"/>
  <c r="AR142" i="2" s="1"/>
  <c r="AS143" i="2"/>
  <c r="AR143" i="2" s="1"/>
  <c r="AS262" i="2"/>
  <c r="AR262" i="2" s="1"/>
  <c r="AS382" i="2"/>
  <c r="AR382" i="2" s="1"/>
  <c r="AS429" i="2"/>
  <c r="AR429" i="2" s="1"/>
  <c r="AO429" i="2"/>
  <c r="AS248" i="2"/>
  <c r="AR248" i="2" s="1"/>
  <c r="AO248" i="2"/>
  <c r="AO272" i="2"/>
  <c r="AS272" i="2"/>
  <c r="AR272" i="2" s="1"/>
  <c r="AO367" i="2"/>
  <c r="AS367" i="2"/>
  <c r="AR367" i="2" s="1"/>
  <c r="AO409" i="2"/>
  <c r="AS409" i="2"/>
  <c r="AR409" i="2" s="1"/>
  <c r="AS148" i="2"/>
  <c r="AR148" i="2" s="1"/>
  <c r="AS149" i="2"/>
  <c r="AR149" i="2" s="1"/>
  <c r="AO149" i="2"/>
  <c r="AS117" i="2"/>
  <c r="AR117" i="2" s="1"/>
  <c r="AO117" i="2"/>
  <c r="AS110" i="2"/>
  <c r="AR110" i="2" s="1"/>
  <c r="AO110" i="2"/>
  <c r="AO121" i="2"/>
  <c r="AS121" i="2"/>
  <c r="AR121" i="2" s="1"/>
  <c r="AS126" i="2"/>
  <c r="AR126" i="2" s="1"/>
  <c r="AT126" i="2" s="1"/>
  <c r="AO141" i="2"/>
  <c r="AS141" i="2"/>
  <c r="AR141" i="2" s="1"/>
  <c r="AS160" i="2"/>
  <c r="AR160" i="2" s="1"/>
  <c r="AT160" i="2" s="1"/>
  <c r="AS161" i="2"/>
  <c r="AR161" i="2" s="1"/>
  <c r="AT161" i="2" s="1"/>
  <c r="AS166" i="2"/>
  <c r="AS167" i="2" s="1"/>
  <c r="AR167" i="2" s="1"/>
  <c r="AO185" i="2"/>
  <c r="AO184" i="2"/>
  <c r="AS184" i="2"/>
  <c r="AR184" i="2" s="1"/>
  <c r="AS185" i="2"/>
  <c r="AR185" i="2" s="1"/>
  <c r="AS193" i="2"/>
  <c r="AR193" i="2" s="1"/>
  <c r="AO193" i="2"/>
  <c r="AS198" i="2"/>
  <c r="AR198" i="2" s="1"/>
  <c r="AO198" i="2"/>
  <c r="AS207" i="2"/>
  <c r="AR207" i="2" s="1"/>
  <c r="AT207" i="2" s="1"/>
  <c r="AS212" i="2"/>
  <c r="AR212" i="2" s="1"/>
  <c r="AO212" i="2"/>
  <c r="AS232" i="2"/>
  <c r="AR232" i="2" s="1"/>
  <c r="AS256" i="2"/>
  <c r="AS280" i="2"/>
  <c r="AR280" i="2" s="1"/>
  <c r="AS289" i="2"/>
  <c r="AR289" i="2" s="1"/>
  <c r="AO289" i="2"/>
  <c r="AS294" i="2"/>
  <c r="AR294" i="2" s="1"/>
  <c r="AO294" i="2"/>
  <c r="AS303" i="2"/>
  <c r="AR303" i="2" s="1"/>
  <c r="AO303" i="2"/>
  <c r="AO308" i="2"/>
  <c r="AS308" i="2"/>
  <c r="AR308" i="2" s="1"/>
  <c r="AS313" i="2"/>
  <c r="AR313" i="2" s="1"/>
  <c r="AO313" i="2"/>
  <c r="AO318" i="2"/>
  <c r="AS318" i="2"/>
  <c r="AR318" i="2" s="1"/>
  <c r="AO327" i="2"/>
  <c r="AS327" i="2"/>
  <c r="AR327" i="2" s="1"/>
  <c r="AO332" i="2"/>
  <c r="AS332" i="2"/>
  <c r="AR332" i="2" s="1"/>
  <c r="AS337" i="2"/>
  <c r="AR337" i="2" s="1"/>
  <c r="AO337" i="2"/>
  <c r="AS342" i="2"/>
  <c r="AR342" i="2" s="1"/>
  <c r="AT342" i="2" s="1"/>
  <c r="AS351" i="2"/>
  <c r="AR351" i="2" s="1"/>
  <c r="AT351" i="2" s="1"/>
  <c r="AS356" i="2"/>
  <c r="AR356" i="2" s="1"/>
  <c r="AO356" i="2"/>
  <c r="AS371" i="2"/>
  <c r="AR371" i="2" s="1"/>
  <c r="AO371" i="2"/>
  <c r="AS370" i="2"/>
  <c r="AR370" i="2" s="1"/>
  <c r="AO380" i="2"/>
  <c r="AS380" i="2"/>
  <c r="AR380" i="2" s="1"/>
  <c r="AS391" i="2"/>
  <c r="AR391" i="2" s="1"/>
  <c r="AO391" i="2"/>
  <c r="AS417" i="2"/>
  <c r="AR417" i="2" s="1"/>
  <c r="AO417" i="2"/>
  <c r="AS428" i="2"/>
  <c r="AR428" i="2" s="1"/>
  <c r="AO428" i="2"/>
  <c r="AS439" i="2"/>
  <c r="AR439" i="2" s="1"/>
  <c r="AO439" i="2"/>
  <c r="AS450" i="2"/>
  <c r="AR450" i="2" s="1"/>
  <c r="AO450" i="2"/>
  <c r="AS460" i="2"/>
  <c r="AR460" i="2" s="1"/>
  <c r="AS469" i="2"/>
  <c r="AR469" i="2" s="1"/>
  <c r="AO469" i="2"/>
  <c r="AS474" i="2"/>
  <c r="AR474" i="2" s="1"/>
  <c r="AO474" i="2"/>
  <c r="AS483" i="2"/>
  <c r="AR483" i="2" s="1"/>
  <c r="AT483" i="2" s="1"/>
  <c r="AO488" i="2"/>
  <c r="AS488" i="2"/>
  <c r="AR488" i="2" s="1"/>
  <c r="AS502" i="2"/>
  <c r="AR502" i="2" s="1"/>
  <c r="AO525" i="2"/>
  <c r="AS525" i="2"/>
  <c r="AR525" i="2" s="1"/>
  <c r="AO530" i="2"/>
  <c r="AS530" i="2"/>
  <c r="AR530" i="2" s="1"/>
  <c r="AS535" i="2"/>
  <c r="AR535" i="2" s="1"/>
  <c r="AO535" i="2"/>
  <c r="AR538" i="2"/>
  <c r="AS539" i="2"/>
  <c r="AR539" i="2" s="1"/>
  <c r="AS426" i="2"/>
  <c r="AR426" i="2" s="1"/>
  <c r="AO426" i="2"/>
  <c r="AR190" i="2"/>
  <c r="AS191" i="2"/>
  <c r="AR191" i="2" s="1"/>
  <c r="AS558" i="2"/>
  <c r="AR558" i="2" s="1"/>
  <c r="AO558" i="2"/>
  <c r="AS571" i="2"/>
  <c r="AR571" i="2" s="1"/>
  <c r="AO571" i="2"/>
  <c r="AS597" i="2"/>
  <c r="AR597" i="2" s="1"/>
  <c r="AO597" i="2"/>
  <c r="AS606" i="2"/>
  <c r="AR606" i="2" s="1"/>
  <c r="AO606" i="2"/>
  <c r="AO610" i="2"/>
  <c r="AS611" i="2"/>
  <c r="AR611" i="2" s="1"/>
  <c r="AS610" i="2"/>
  <c r="AR610" i="2" s="1"/>
  <c r="AO611" i="2"/>
  <c r="AO619" i="2"/>
  <c r="AS619" i="2"/>
  <c r="AR619" i="2" s="1"/>
  <c r="AS540" i="2"/>
  <c r="AR540" i="2" s="1"/>
  <c r="AO540" i="2"/>
  <c r="AO541" i="2"/>
  <c r="AS541" i="2"/>
  <c r="AR541" i="2" s="1"/>
  <c r="AO554" i="2"/>
  <c r="AS554" i="2"/>
  <c r="AR554" i="2" s="1"/>
  <c r="AS567" i="2"/>
  <c r="AR567" i="2" s="1"/>
  <c r="AO567" i="2"/>
  <c r="AO576" i="2"/>
  <c r="AS576" i="2"/>
  <c r="AR576" i="2" s="1"/>
  <c r="AS580" i="2"/>
  <c r="AR580" i="2" s="1"/>
  <c r="AO580" i="2"/>
  <c r="AS581" i="2"/>
  <c r="AR581" i="2" s="1"/>
  <c r="AO581" i="2"/>
  <c r="AS589" i="2"/>
  <c r="AR589" i="2" s="1"/>
  <c r="AO589" i="2"/>
  <c r="AO602" i="2"/>
  <c r="AS602" i="2"/>
  <c r="AR602" i="2" s="1"/>
  <c r="AS615" i="2"/>
  <c r="AR615" i="2" s="1"/>
  <c r="AO615" i="2"/>
  <c r="AS594" i="2"/>
  <c r="AR594" i="2" s="1"/>
  <c r="AO594" i="2"/>
  <c r="AS598" i="2"/>
  <c r="AR598" i="2" s="1"/>
  <c r="AO598" i="2"/>
  <c r="AO599" i="2"/>
  <c r="AS599" i="2"/>
  <c r="AR599" i="2" s="1"/>
  <c r="AO607" i="2"/>
  <c r="AS607" i="2"/>
  <c r="AR607" i="2" s="1"/>
  <c r="AS620" i="2"/>
  <c r="AR620" i="2" s="1"/>
  <c r="AO620" i="2"/>
  <c r="AS542" i="2"/>
  <c r="AR542" i="2" s="1"/>
  <c r="AO542" i="2"/>
  <c r="AS555" i="2"/>
  <c r="AR555" i="2" s="1"/>
  <c r="AO555" i="2"/>
  <c r="AS564" i="2"/>
  <c r="AR564" i="2" s="1"/>
  <c r="AO564" i="2"/>
  <c r="AO569" i="2"/>
  <c r="AS568" i="2"/>
  <c r="AR568" i="2" s="1"/>
  <c r="AO568" i="2"/>
  <c r="AS569" i="2"/>
  <c r="AR569" i="2" s="1"/>
  <c r="AS577" i="2"/>
  <c r="AR577" i="2" s="1"/>
  <c r="AO577" i="2"/>
  <c r="AO590" i="2"/>
  <c r="AS590" i="2"/>
  <c r="AR590" i="2" s="1"/>
  <c r="AS603" i="2"/>
  <c r="AR603" i="2" s="1"/>
  <c r="AO603" i="2"/>
  <c r="AS612" i="2"/>
  <c r="AR612" i="2" s="1"/>
  <c r="AO612" i="2"/>
  <c r="AS617" i="2"/>
  <c r="AR617" i="2" s="1"/>
  <c r="AO617" i="2"/>
  <c r="AO616" i="2"/>
  <c r="AS616" i="2"/>
  <c r="AR616" i="2" s="1"/>
  <c r="AS546" i="2"/>
  <c r="AR546" i="2" s="1"/>
  <c r="AO546" i="2"/>
  <c r="AO559" i="2"/>
  <c r="AS559" i="2"/>
  <c r="AR559" i="2" s="1"/>
  <c r="AS547" i="2"/>
  <c r="AR547" i="2" s="1"/>
  <c r="AO547" i="2"/>
  <c r="AS560" i="2"/>
  <c r="AR560" i="2" s="1"/>
  <c r="AO560" i="2"/>
  <c r="AS573" i="2"/>
  <c r="AR573" i="2" s="1"/>
  <c r="AO573" i="2"/>
  <c r="AS582" i="2"/>
  <c r="AR582" i="2" s="1"/>
  <c r="AO582" i="2"/>
  <c r="AO587" i="2"/>
  <c r="AS586" i="2"/>
  <c r="AR586" i="2" s="1"/>
  <c r="AO586" i="2"/>
  <c r="AS587" i="2"/>
  <c r="AR587" i="2" s="1"/>
  <c r="AS595" i="2"/>
  <c r="AR595" i="2" s="1"/>
  <c r="AO595" i="2"/>
  <c r="AS608" i="2"/>
  <c r="AR608" i="2" s="1"/>
  <c r="AO608" i="2"/>
  <c r="AS621" i="2"/>
  <c r="AR621" i="2" s="1"/>
  <c r="AO621" i="2"/>
  <c r="AO549" i="2"/>
  <c r="AS549" i="2"/>
  <c r="AR549" i="2" s="1"/>
  <c r="AS572" i="2"/>
  <c r="AR572" i="2" s="1"/>
  <c r="AO572" i="2"/>
  <c r="AS585" i="2"/>
  <c r="AR585" i="2" s="1"/>
  <c r="AO585" i="2"/>
  <c r="AS543" i="2"/>
  <c r="AR543" i="2" s="1"/>
  <c r="AO543" i="2"/>
  <c r="AS552" i="2"/>
  <c r="AR552" i="2" s="1"/>
  <c r="AO552" i="2"/>
  <c r="AO556" i="2"/>
  <c r="AS557" i="2"/>
  <c r="AR557" i="2" s="1"/>
  <c r="AS556" i="2"/>
  <c r="AR556" i="2" s="1"/>
  <c r="AO557" i="2"/>
  <c r="AS565" i="2"/>
  <c r="AR565" i="2" s="1"/>
  <c r="AO565" i="2"/>
  <c r="AS578" i="2"/>
  <c r="AR578" i="2" s="1"/>
  <c r="AO578" i="2"/>
  <c r="AS591" i="2"/>
  <c r="AR591" i="2" s="1"/>
  <c r="AO591" i="2"/>
  <c r="AS600" i="2"/>
  <c r="AR600" i="2" s="1"/>
  <c r="AO600" i="2"/>
  <c r="AO604" i="2"/>
  <c r="AS604" i="2"/>
  <c r="AR604" i="2" s="1"/>
  <c r="AS605" i="2"/>
  <c r="AR605" i="2" s="1"/>
  <c r="AO605" i="2"/>
  <c r="AO613" i="2"/>
  <c r="AS613" i="2"/>
  <c r="AR613" i="2" s="1"/>
  <c r="AO584" i="2"/>
  <c r="AS584" i="2"/>
  <c r="AR584" i="2" s="1"/>
  <c r="AS548" i="2"/>
  <c r="AR548" i="2" s="1"/>
  <c r="AO548" i="2"/>
  <c r="AO561" i="2"/>
  <c r="AS561" i="2"/>
  <c r="AR561" i="2" s="1"/>
  <c r="AO570" i="2"/>
  <c r="AS570" i="2"/>
  <c r="AR570" i="2" s="1"/>
  <c r="AS575" i="2"/>
  <c r="AR575" i="2" s="1"/>
  <c r="AO575" i="2"/>
  <c r="AS574" i="2"/>
  <c r="AR574" i="2" s="1"/>
  <c r="AO574" i="2"/>
  <c r="AS583" i="2"/>
  <c r="AR583" i="2" s="1"/>
  <c r="AO583" i="2"/>
  <c r="AO596" i="2"/>
  <c r="AS596" i="2"/>
  <c r="AR596" i="2" s="1"/>
  <c r="AS609" i="2"/>
  <c r="AR609" i="2" s="1"/>
  <c r="AO609" i="2"/>
  <c r="AS618" i="2"/>
  <c r="AR618" i="2" s="1"/>
  <c r="AO618" i="2"/>
  <c r="AS550" i="2"/>
  <c r="AR550" i="2" s="1"/>
  <c r="AO551" i="2"/>
  <c r="AS551" i="2"/>
  <c r="AR551" i="2" s="1"/>
  <c r="AO550" i="2"/>
  <c r="AS545" i="2"/>
  <c r="AR545" i="2" s="1"/>
  <c r="AO544" i="2"/>
  <c r="AO545" i="2"/>
  <c r="AS544" i="2"/>
  <c r="AR544" i="2" s="1"/>
  <c r="AS553" i="2"/>
  <c r="AR553" i="2" s="1"/>
  <c r="AO553" i="2"/>
  <c r="AO566" i="2"/>
  <c r="AS566" i="2"/>
  <c r="AR566" i="2" s="1"/>
  <c r="AS579" i="2"/>
  <c r="AR579" i="2" s="1"/>
  <c r="AO579" i="2"/>
  <c r="AS588" i="2"/>
  <c r="AR588" i="2" s="1"/>
  <c r="AO588" i="2"/>
  <c r="AS592" i="2"/>
  <c r="AR592" i="2" s="1"/>
  <c r="AO592" i="2"/>
  <c r="AO593" i="2"/>
  <c r="AS593" i="2"/>
  <c r="AR593" i="2" s="1"/>
  <c r="AS601" i="2"/>
  <c r="AR601" i="2" s="1"/>
  <c r="AO601" i="2"/>
  <c r="AS614" i="2"/>
  <c r="AR614" i="2" s="1"/>
  <c r="AO614" i="2"/>
  <c r="AO562" i="2"/>
  <c r="AS563" i="2"/>
  <c r="AR563" i="2" s="1"/>
  <c r="AO563" i="2"/>
  <c r="AS562" i="2"/>
  <c r="AR562"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92" i="2"/>
  <c r="AO292"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40"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400" i="2"/>
  <c r="AO400"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8" i="2"/>
  <c r="AO448"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8" i="2"/>
  <c r="AO538"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50" i="2"/>
  <c r="AO250"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64" i="2"/>
  <c r="AO364" i="2" s="1"/>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8" i="2"/>
  <c r="AO298"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22" i="2"/>
  <c r="AO322"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12" i="2"/>
  <c r="AO412"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8"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20" i="2"/>
  <c r="AO520"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32" i="2"/>
  <c r="AO232"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6" i="2"/>
  <c r="AO256"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80" i="2"/>
  <c r="AO280"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8"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52" i="2"/>
  <c r="AO352"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6" i="2"/>
  <c r="AO376"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84" i="2"/>
  <c r="AO484"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6"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8" i="2"/>
  <c r="AO238"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82" i="2"/>
  <c r="AO382"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30" i="2"/>
  <c r="AO430"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10" i="2"/>
  <c r="AO310"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34" i="2"/>
  <c r="AO334"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6" i="2"/>
  <c r="AO436"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32" i="2"/>
  <c r="AO532"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O214" i="2" s="1"/>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8" i="2"/>
  <c r="AO358"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42" i="2"/>
  <c r="AO442"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90" i="2"/>
  <c r="AO490"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42" i="2"/>
  <c r="AB568" i="2"/>
  <c r="AB616" i="2"/>
  <c r="AB610" i="2"/>
  <c r="W610" i="2"/>
  <c r="AB544" i="2"/>
  <c r="W568" i="2"/>
  <c r="AB604" i="2"/>
  <c r="AB562" i="2"/>
  <c r="AB592" i="2"/>
  <c r="AB520" i="2"/>
  <c r="AB574" i="2"/>
  <c r="AB502" i="2"/>
  <c r="AB550" i="2"/>
  <c r="W616" i="2"/>
  <c r="W562" i="2"/>
  <c r="AB526" i="2"/>
  <c r="AB364" i="2"/>
  <c r="AB412" i="2"/>
  <c r="AB586" i="2"/>
  <c r="W586" i="2"/>
  <c r="W502" i="2"/>
  <c r="AO502" i="2" s="1"/>
  <c r="AB580" i="2"/>
  <c r="W604" i="2"/>
  <c r="AB460" i="2"/>
  <c r="AB466" i="2"/>
  <c r="W544" i="2"/>
  <c r="AB556" i="2"/>
  <c r="W574" i="2"/>
  <c r="AB598" i="2"/>
  <c r="AB496" i="2"/>
  <c r="W556" i="2"/>
  <c r="AB394" i="2"/>
  <c r="AA550" i="2"/>
  <c r="AB508" i="2"/>
  <c r="AB514" i="2"/>
  <c r="W514" i="2"/>
  <c r="AO514" i="2" s="1"/>
  <c r="AB478" i="2"/>
  <c r="AA478" i="2"/>
  <c r="AS478" i="2" s="1"/>
  <c r="AR478" i="2" s="1"/>
  <c r="AT478" i="2" s="1"/>
  <c r="W472" i="2"/>
  <c r="AO472" i="2" s="1"/>
  <c r="AB472" i="2"/>
  <c r="AB490" i="2"/>
  <c r="AA490" i="2"/>
  <c r="AS490" i="2" s="1"/>
  <c r="W460" i="2"/>
  <c r="AO460" i="2" s="1"/>
  <c r="W508" i="2"/>
  <c r="AO508" i="2" s="1"/>
  <c r="AB532" i="2"/>
  <c r="AB484" i="2"/>
  <c r="W496" i="2"/>
  <c r="AO496" i="2" s="1"/>
  <c r="AB538" i="2"/>
  <c r="AB430" i="2"/>
  <c r="AA442" i="2"/>
  <c r="AS442" i="2" s="1"/>
  <c r="AR442" i="2" s="1"/>
  <c r="AB382" i="2"/>
  <c r="AB328" i="2"/>
  <c r="W328" i="2"/>
  <c r="AO328" i="2" s="1"/>
  <c r="AB352" i="2"/>
  <c r="AB424" i="2"/>
  <c r="W424" i="2"/>
  <c r="AO424" i="2" s="1"/>
  <c r="AB454" i="2"/>
  <c r="W454" i="2"/>
  <c r="W262" i="2"/>
  <c r="AO262" i="2" s="1"/>
  <c r="AB262" i="2"/>
  <c r="AB448" i="2"/>
  <c r="W466" i="2"/>
  <c r="AO466" i="2" s="1"/>
  <c r="AB388" i="2"/>
  <c r="AB418" i="2"/>
  <c r="AB244" i="2"/>
  <c r="W388" i="2"/>
  <c r="AO388" i="2" s="1"/>
  <c r="AA418" i="2"/>
  <c r="AS418" i="2" s="1"/>
  <c r="AB436" i="2"/>
  <c r="AB376" i="2"/>
  <c r="AB406" i="2"/>
  <c r="W406" i="2"/>
  <c r="AO406" i="2" s="1"/>
  <c r="AB400" i="2"/>
  <c r="AA400" i="2"/>
  <c r="AS400" i="2" s="1"/>
  <c r="W394" i="2"/>
  <c r="AO394" i="2" s="1"/>
  <c r="AB214" i="2"/>
  <c r="AB292" i="2"/>
  <c r="AB334" i="2"/>
  <c r="AB370" i="2"/>
  <c r="AB268" i="2"/>
  <c r="AB304" i="2"/>
  <c r="AB286" i="2"/>
  <c r="AB316" i="2"/>
  <c r="W370" i="2"/>
  <c r="AO370" i="2" s="1"/>
  <c r="W268" i="2"/>
  <c r="AO268" i="2" s="1"/>
  <c r="W274" i="2"/>
  <c r="AO274" i="2" s="1"/>
  <c r="AB274" i="2"/>
  <c r="AB346" i="2"/>
  <c r="W346" i="2"/>
  <c r="AB208" i="2"/>
  <c r="W208" i="2"/>
  <c r="AO208" i="2" s="1"/>
  <c r="AB322" i="2"/>
  <c r="AB310" i="2"/>
  <c r="AB340" i="2"/>
  <c r="AB298" i="2"/>
  <c r="AB358" i="2"/>
  <c r="AA292" i="2"/>
  <c r="AS292" i="2" s="1"/>
  <c r="AR292" i="2" s="1"/>
  <c r="AA364" i="2"/>
  <c r="AS364" i="2" s="1"/>
  <c r="AR364" i="2" s="1"/>
  <c r="AA334" i="2"/>
  <c r="AS334" i="2" s="1"/>
  <c r="AR334" i="2" s="1"/>
  <c r="W316" i="2"/>
  <c r="AO316" i="2" s="1"/>
  <c r="AB202" i="2"/>
  <c r="W202" i="2"/>
  <c r="AB196" i="2"/>
  <c r="AA196" i="2"/>
  <c r="AS196" i="2" s="1"/>
  <c r="AR196" i="2" s="1"/>
  <c r="W286" i="2"/>
  <c r="AO286" i="2" s="1"/>
  <c r="AB280" i="2"/>
  <c r="AA298" i="2"/>
  <c r="AS298" i="2" s="1"/>
  <c r="AR298" i="2" s="1"/>
  <c r="W304" i="2"/>
  <c r="AO304" i="2" s="1"/>
  <c r="W244" i="2"/>
  <c r="AO244" i="2" s="1"/>
  <c r="AB232" i="2"/>
  <c r="AB238" i="2"/>
  <c r="AB172" i="2"/>
  <c r="AB178" i="2"/>
  <c r="AB250" i="2"/>
  <c r="AB256" i="2"/>
  <c r="AA214" i="2"/>
  <c r="AS214" i="2" s="1"/>
  <c r="AB148" i="2"/>
  <c r="AB154" i="2"/>
  <c r="AB166" i="2"/>
  <c r="AB184" i="2"/>
  <c r="AB190" i="2"/>
  <c r="AB160" i="2"/>
  <c r="W190" i="2"/>
  <c r="AO190" i="2" s="1"/>
  <c r="AB136" i="2"/>
  <c r="AA154" i="2"/>
  <c r="AS154" i="2" s="1"/>
  <c r="AR154" i="2" s="1"/>
  <c r="W160" i="2"/>
  <c r="AB124" i="2"/>
  <c r="AB142" i="2"/>
  <c r="AB118" i="2"/>
  <c r="W118" i="2"/>
  <c r="AO118" i="2" s="1"/>
  <c r="AA124" i="2"/>
  <c r="AS124" i="2" s="1"/>
  <c r="AB106" i="2"/>
  <c r="AB112" i="2"/>
  <c r="W112" i="2"/>
  <c r="AO112" i="2" s="1"/>
  <c r="D100" i="2"/>
  <c r="C100" i="2"/>
  <c r="D76" i="2"/>
  <c r="C76" i="2"/>
  <c r="D70" i="2"/>
  <c r="D64" i="2"/>
  <c r="D58" i="2"/>
  <c r="D52" i="2"/>
  <c r="D46" i="2"/>
  <c r="C46" i="2"/>
  <c r="D34" i="2"/>
  <c r="D28" i="2"/>
  <c r="D22" i="2"/>
  <c r="D16" i="2"/>
  <c r="D10" i="2"/>
  <c r="C10" i="2"/>
  <c r="AR214" i="2" l="1"/>
  <c r="AS215" i="2"/>
  <c r="AR215" i="2" s="1"/>
  <c r="AS413" i="2"/>
  <c r="AR413" i="2" s="1"/>
  <c r="AS533" i="2"/>
  <c r="AR533" i="2" s="1"/>
  <c r="AS365" i="2"/>
  <c r="AS425" i="2"/>
  <c r="AR425" i="2" s="1"/>
  <c r="AS503" i="2"/>
  <c r="AR503" i="2" s="1"/>
  <c r="AS263" i="2"/>
  <c r="AS264" i="2" s="1"/>
  <c r="AR264" i="2" s="1"/>
  <c r="AS515" i="2"/>
  <c r="AR515" i="2" s="1"/>
  <c r="AS269" i="2"/>
  <c r="AR269" i="2" s="1"/>
  <c r="AR166" i="2"/>
  <c r="AS275" i="2"/>
  <c r="AR275" i="2" s="1"/>
  <c r="AS461" i="2"/>
  <c r="AR461" i="2" s="1"/>
  <c r="AS389" i="2"/>
  <c r="AR389" i="2" s="1"/>
  <c r="AR490" i="2"/>
  <c r="AS491" i="2"/>
  <c r="AR491" i="2" s="1"/>
  <c r="AQ256" i="2"/>
  <c r="AO257" i="2" s="1"/>
  <c r="AP256" i="2"/>
  <c r="AP298" i="2"/>
  <c r="AT298" i="2" s="1"/>
  <c r="AQ298" i="2"/>
  <c r="AP148" i="2"/>
  <c r="AT148" i="2" s="1"/>
  <c r="AQ148" i="2"/>
  <c r="AP106" i="2"/>
  <c r="AT106" i="2" s="1"/>
  <c r="AQ106" i="2"/>
  <c r="AQ250" i="2"/>
  <c r="AO251" i="2" s="1"/>
  <c r="AP250" i="2"/>
  <c r="AQ424" i="2"/>
  <c r="AO425" i="2" s="1"/>
  <c r="AQ425" i="2" s="1"/>
  <c r="AP424" i="2"/>
  <c r="AT424" i="2" s="1"/>
  <c r="AP358" i="2"/>
  <c r="CD121" i="21" s="1"/>
  <c r="AQ358" i="2"/>
  <c r="AP532" i="2"/>
  <c r="AT532" i="2" s="1"/>
  <c r="AQ532" i="2"/>
  <c r="AO533" i="2" s="1"/>
  <c r="AP533" i="2" s="1"/>
  <c r="AQ310" i="2"/>
  <c r="AP310" i="2"/>
  <c r="AT310" i="2" s="1"/>
  <c r="AP232" i="2"/>
  <c r="AT232" i="2" s="1"/>
  <c r="AQ232" i="2"/>
  <c r="AO233" i="2" s="1"/>
  <c r="AQ334" i="2"/>
  <c r="AP334" i="2"/>
  <c r="AT334" i="2" s="1"/>
  <c r="AP466" i="2"/>
  <c r="AT466" i="2" s="1"/>
  <c r="AQ466" i="2"/>
  <c r="AQ472" i="2"/>
  <c r="AO473" i="2" s="1"/>
  <c r="AP472" i="2"/>
  <c r="AQ412" i="2"/>
  <c r="AO413" i="2" s="1"/>
  <c r="AP413" i="2" s="1"/>
  <c r="AP412" i="2"/>
  <c r="AT412" i="2" s="1"/>
  <c r="AP274" i="2"/>
  <c r="AT274" i="2" s="1"/>
  <c r="AQ274" i="2"/>
  <c r="AO275" i="2" s="1"/>
  <c r="AP538" i="2"/>
  <c r="AT538" i="2" s="1"/>
  <c r="AQ538" i="2"/>
  <c r="AO539" i="2" s="1"/>
  <c r="AQ436" i="2"/>
  <c r="AP436" i="2"/>
  <c r="AT436" i="2" s="1"/>
  <c r="AP382" i="2"/>
  <c r="AT382" i="2" s="1"/>
  <c r="AQ382" i="2"/>
  <c r="AO383" i="2" s="1"/>
  <c r="AQ244" i="2"/>
  <c r="AO245" i="2" s="1"/>
  <c r="AP244" i="2"/>
  <c r="AQ268" i="2"/>
  <c r="AO269" i="2" s="1"/>
  <c r="AP268" i="2"/>
  <c r="AT268" i="2" s="1"/>
  <c r="AQ502" i="2"/>
  <c r="AO503" i="2" s="1"/>
  <c r="AP502" i="2"/>
  <c r="AT502" i="2" s="1"/>
  <c r="AQ490" i="2"/>
  <c r="AO491" i="2" s="1"/>
  <c r="AP490" i="2"/>
  <c r="AS125" i="2"/>
  <c r="AR125" i="2" s="1"/>
  <c r="AT125" i="2" s="1"/>
  <c r="AR124" i="2"/>
  <c r="AT124" i="2" s="1"/>
  <c r="AQ190" i="2"/>
  <c r="AO191" i="2" s="1"/>
  <c r="AP190" i="2"/>
  <c r="AT190" i="2" s="1"/>
  <c r="AP304" i="2"/>
  <c r="AT304" i="2" s="1"/>
  <c r="AQ304" i="2"/>
  <c r="AQ316" i="2"/>
  <c r="AO317" i="2" s="1"/>
  <c r="AP316" i="2"/>
  <c r="AT316" i="2" s="1"/>
  <c r="AQ508" i="2"/>
  <c r="AO509" i="2" s="1"/>
  <c r="AP508" i="2"/>
  <c r="AT508" i="2" s="1"/>
  <c r="AQ514" i="2"/>
  <c r="AO515" i="2" s="1"/>
  <c r="AP514" i="2"/>
  <c r="AT514" i="2" s="1"/>
  <c r="AP430" i="2"/>
  <c r="AT430" i="2" s="1"/>
  <c r="AQ430" i="2"/>
  <c r="AP280" i="2"/>
  <c r="AT280" i="2" s="1"/>
  <c r="AQ280" i="2"/>
  <c r="AO281" i="2" s="1"/>
  <c r="AQ322" i="2"/>
  <c r="AP322" i="2"/>
  <c r="AT322" i="2" s="1"/>
  <c r="AQ154" i="2"/>
  <c r="AP154" i="2"/>
  <c r="AT154" i="2" s="1"/>
  <c r="AQ292" i="2"/>
  <c r="AP292" i="2"/>
  <c r="AT292" i="2" s="1"/>
  <c r="AR400" i="2"/>
  <c r="AS401" i="2"/>
  <c r="AP112" i="2"/>
  <c r="AT112" i="2" s="1"/>
  <c r="AQ112" i="2"/>
  <c r="AQ238" i="2"/>
  <c r="AP238" i="2"/>
  <c r="AT238" i="2" s="1"/>
  <c r="AQ328" i="2"/>
  <c r="AP328" i="2"/>
  <c r="AT328" i="2" s="1"/>
  <c r="AQ118" i="2"/>
  <c r="AP118" i="2"/>
  <c r="AT118" i="2" s="1"/>
  <c r="AP208" i="2"/>
  <c r="AT208" i="2" s="1"/>
  <c r="AQ208" i="2"/>
  <c r="AO209" i="2" s="1"/>
  <c r="AQ388" i="2"/>
  <c r="AO389" i="2" s="1"/>
  <c r="AP388" i="2"/>
  <c r="AT388" i="2" s="1"/>
  <c r="AQ262" i="2"/>
  <c r="AO263" i="2" s="1"/>
  <c r="AP262" i="2"/>
  <c r="AT262" i="2" s="1"/>
  <c r="AP460" i="2"/>
  <c r="AT460" i="2" s="1"/>
  <c r="AQ460" i="2"/>
  <c r="AO461" i="2" s="1"/>
  <c r="AP142" i="2"/>
  <c r="AT142" i="2" s="1"/>
  <c r="AQ142" i="2"/>
  <c r="AO143" i="2" s="1"/>
  <c r="AP136" i="2"/>
  <c r="AQ136" i="2"/>
  <c r="AO137" i="2" s="1"/>
  <c r="AQ520" i="2"/>
  <c r="AP520" i="2"/>
  <c r="AT520" i="2" s="1"/>
  <c r="AP448" i="2"/>
  <c r="AT448" i="2" s="1"/>
  <c r="AQ448" i="2"/>
  <c r="AO449" i="2" s="1"/>
  <c r="AQ488" i="2"/>
  <c r="AP488" i="2"/>
  <c r="AT488" i="2" s="1"/>
  <c r="AQ417" i="2"/>
  <c r="AP417" i="2"/>
  <c r="AT417" i="2" s="1"/>
  <c r="AQ113" i="2"/>
  <c r="AP113" i="2"/>
  <c r="AT113" i="2" s="1"/>
  <c r="AP386" i="2"/>
  <c r="AT386" i="2" s="1"/>
  <c r="AQ386" i="2"/>
  <c r="AP192" i="2"/>
  <c r="AT192" i="2" s="1"/>
  <c r="AQ192" i="2"/>
  <c r="AQ495" i="2"/>
  <c r="AP495" i="2"/>
  <c r="AT495" i="2" s="1"/>
  <c r="AP376" i="2"/>
  <c r="AT376" i="2" s="1"/>
  <c r="AQ376" i="2"/>
  <c r="AO377" i="2" s="1"/>
  <c r="AP442" i="2"/>
  <c r="AT442" i="2" s="1"/>
  <c r="AQ442" i="2"/>
  <c r="AQ492" i="2"/>
  <c r="AP492" i="2"/>
  <c r="AT492" i="2" s="1"/>
  <c r="AP323" i="2"/>
  <c r="AT323" i="2" s="1"/>
  <c r="AQ323" i="2"/>
  <c r="AP362" i="2"/>
  <c r="AT362" i="2" s="1"/>
  <c r="AQ362" i="2"/>
  <c r="AQ329" i="2"/>
  <c r="AP329" i="2"/>
  <c r="AT329" i="2" s="1"/>
  <c r="AQ416" i="2"/>
  <c r="AP416" i="2"/>
  <c r="AT416" i="2" s="1"/>
  <c r="AP288" i="2"/>
  <c r="AT288" i="2" s="1"/>
  <c r="AQ288" i="2"/>
  <c r="AP239" i="2"/>
  <c r="AT239" i="2" s="1"/>
  <c r="AQ239" i="2"/>
  <c r="AP273" i="2"/>
  <c r="AT273" i="2" s="1"/>
  <c r="AQ273" i="2"/>
  <c r="AP489" i="2"/>
  <c r="AT489" i="2" s="1"/>
  <c r="AQ489" i="2"/>
  <c r="AP450" i="2"/>
  <c r="AT450" i="2" s="1"/>
  <c r="AQ450" i="2"/>
  <c r="AQ332" i="2"/>
  <c r="AP332" i="2"/>
  <c r="AT332" i="2" s="1"/>
  <c r="AP440" i="2"/>
  <c r="AT440" i="2" s="1"/>
  <c r="AQ440" i="2"/>
  <c r="AP453" i="2"/>
  <c r="AT453" i="2" s="1"/>
  <c r="AQ453" i="2"/>
  <c r="AQ312" i="2"/>
  <c r="AP312" i="2"/>
  <c r="AT312" i="2" s="1"/>
  <c r="AQ178" i="2"/>
  <c r="AP178" i="2"/>
  <c r="AT178" i="2" s="1"/>
  <c r="AQ400" i="2"/>
  <c r="AO401" i="2" s="1"/>
  <c r="AP400" i="2"/>
  <c r="AQ494" i="2"/>
  <c r="AP494" i="2"/>
  <c r="AT494" i="2" s="1"/>
  <c r="AQ471" i="2"/>
  <c r="AP471" i="2"/>
  <c r="AT471" i="2" s="1"/>
  <c r="AP445" i="2"/>
  <c r="AT445" i="2" s="1"/>
  <c r="AQ445" i="2"/>
  <c r="AP525" i="2"/>
  <c r="AT525" i="2" s="1"/>
  <c r="AQ525" i="2"/>
  <c r="AP391" i="2"/>
  <c r="AT391" i="2" s="1"/>
  <c r="AQ391" i="2"/>
  <c r="AQ356" i="2"/>
  <c r="AP356" i="2"/>
  <c r="AT356" i="2" s="1"/>
  <c r="AP303" i="2"/>
  <c r="AT303" i="2" s="1"/>
  <c r="AQ303" i="2"/>
  <c r="AP184" i="2"/>
  <c r="AT184" i="2" s="1"/>
  <c r="AQ184" i="2"/>
  <c r="AP248" i="2"/>
  <c r="AT248" i="2" s="1"/>
  <c r="AQ248" i="2"/>
  <c r="AP527" i="2"/>
  <c r="AT527" i="2" s="1"/>
  <c r="AQ527" i="2"/>
  <c r="AQ433" i="2"/>
  <c r="AP433" i="2"/>
  <c r="AT433" i="2" s="1"/>
  <c r="AQ265" i="2"/>
  <c r="AP265" i="2"/>
  <c r="AT265" i="2" s="1"/>
  <c r="AQ241" i="2"/>
  <c r="AP241" i="2"/>
  <c r="AT241" i="2" s="1"/>
  <c r="AS203" i="2"/>
  <c r="AP109" i="2"/>
  <c r="AT109" i="2" s="1"/>
  <c r="AQ109" i="2"/>
  <c r="AP172" i="2"/>
  <c r="AT172" i="2" s="1"/>
  <c r="AQ172" i="2"/>
  <c r="AP487" i="2"/>
  <c r="AT487" i="2" s="1"/>
  <c r="AQ487" i="2"/>
  <c r="AQ364" i="2"/>
  <c r="AO365" i="2" s="1"/>
  <c r="AQ365" i="2" s="1"/>
  <c r="AO366" i="2" s="1"/>
  <c r="AP366" i="2" s="1"/>
  <c r="AP364" i="2"/>
  <c r="AT364" i="2" s="1"/>
  <c r="AP307" i="2"/>
  <c r="AT307" i="2" s="1"/>
  <c r="AQ307" i="2"/>
  <c r="AP195" i="2"/>
  <c r="AT195" i="2" s="1"/>
  <c r="AQ195" i="2"/>
  <c r="AQ287" i="2"/>
  <c r="AP287" i="2"/>
  <c r="AT287" i="2" s="1"/>
  <c r="AP138" i="2"/>
  <c r="CT44" i="21" s="1"/>
  <c r="AQ138" i="2"/>
  <c r="AP375" i="2"/>
  <c r="AT375" i="2" s="1"/>
  <c r="AQ375" i="2"/>
  <c r="AP505" i="2"/>
  <c r="AT505" i="2" s="1"/>
  <c r="AQ505" i="2"/>
  <c r="AQ432" i="2"/>
  <c r="AP432" i="2"/>
  <c r="AT432" i="2" s="1"/>
  <c r="AP399" i="2"/>
  <c r="O123" i="21" s="1"/>
  <c r="AQ399" i="2"/>
  <c r="AP363" i="2"/>
  <c r="AT363" i="2" s="1"/>
  <c r="AQ363" i="2"/>
  <c r="AQ158" i="2"/>
  <c r="AP158" i="2"/>
  <c r="AT158" i="2" s="1"/>
  <c r="AQ123" i="2"/>
  <c r="AP123" i="2"/>
  <c r="AT123" i="2" s="1"/>
  <c r="AP157" i="2"/>
  <c r="AT157" i="2" s="1"/>
  <c r="AQ157" i="2"/>
  <c r="AP537" i="2"/>
  <c r="AT537" i="2" s="1"/>
  <c r="AQ537" i="2"/>
  <c r="AP395" i="2"/>
  <c r="AE155" i="21" s="1"/>
  <c r="AQ395" i="2"/>
  <c r="AP315" i="2"/>
  <c r="AT315" i="2" s="1"/>
  <c r="AQ315" i="2"/>
  <c r="AQ397" i="2"/>
  <c r="AP397" i="2"/>
  <c r="AT397" i="2" s="1"/>
  <c r="AP403" i="2"/>
  <c r="AT403" i="2" s="1"/>
  <c r="AQ403" i="2"/>
  <c r="AP305" i="2"/>
  <c r="AT305" i="2" s="1"/>
  <c r="AQ305" i="2"/>
  <c r="AS233" i="2"/>
  <c r="AQ141" i="2"/>
  <c r="AP141" i="2"/>
  <c r="AW77" i="21" s="1"/>
  <c r="AQ526" i="2"/>
  <c r="AP526" i="2"/>
  <c r="AT526" i="2" s="1"/>
  <c r="AP120" i="2"/>
  <c r="AT120" i="2" s="1"/>
  <c r="AQ120" i="2"/>
  <c r="AP536" i="2"/>
  <c r="AT536" i="2" s="1"/>
  <c r="AQ536" i="2"/>
  <c r="AP196" i="2"/>
  <c r="AT196" i="2" s="1"/>
  <c r="AQ196" i="2"/>
  <c r="AQ474" i="2"/>
  <c r="AP474" i="2"/>
  <c r="AT474" i="2" s="1"/>
  <c r="AP212" i="2"/>
  <c r="AT212" i="2" s="1"/>
  <c r="AQ212" i="2"/>
  <c r="AP396" i="2"/>
  <c r="AT396" i="2" s="1"/>
  <c r="AQ396" i="2"/>
  <c r="AQ496" i="2"/>
  <c r="AO497" i="2" s="1"/>
  <c r="AP496" i="2"/>
  <c r="AP286" i="2"/>
  <c r="AT286" i="2" s="1"/>
  <c r="AQ286" i="2"/>
  <c r="AP168" i="2"/>
  <c r="AT168" i="2" s="1"/>
  <c r="AQ168" i="2"/>
  <c r="AP266" i="2"/>
  <c r="AT266" i="2" s="1"/>
  <c r="AQ266" i="2"/>
  <c r="AP469" i="2"/>
  <c r="AT469" i="2" s="1"/>
  <c r="AQ469" i="2"/>
  <c r="AP439" i="2"/>
  <c r="AT439" i="2" s="1"/>
  <c r="AQ439" i="2"/>
  <c r="AP327" i="2"/>
  <c r="AT327" i="2" s="1"/>
  <c r="AQ327" i="2"/>
  <c r="AS281" i="2"/>
  <c r="AP185" i="2"/>
  <c r="AT185" i="2" s="1"/>
  <c r="AQ185" i="2"/>
  <c r="AQ121" i="2"/>
  <c r="AP121" i="2"/>
  <c r="AT121" i="2" s="1"/>
  <c r="AP285" i="2"/>
  <c r="AT285" i="2" s="1"/>
  <c r="AQ285" i="2"/>
  <c r="AP385" i="2"/>
  <c r="AT385" i="2" s="1"/>
  <c r="AQ385" i="2"/>
  <c r="AP299" i="2"/>
  <c r="AT299" i="2" s="1"/>
  <c r="AQ299" i="2"/>
  <c r="AQ188" i="2"/>
  <c r="AP188" i="2"/>
  <c r="AT188" i="2" s="1"/>
  <c r="AS137" i="2"/>
  <c r="AR137" i="2" s="1"/>
  <c r="AR136" i="2"/>
  <c r="AP173" i="2"/>
  <c r="AT173" i="2" s="1"/>
  <c r="AQ173" i="2"/>
  <c r="AQ475" i="2"/>
  <c r="AP475" i="2"/>
  <c r="AT475" i="2" s="1"/>
  <c r="AQ392" i="2"/>
  <c r="AP392" i="2"/>
  <c r="AT392" i="2" s="1"/>
  <c r="AQ534" i="2"/>
  <c r="AP534" i="2"/>
  <c r="AT534" i="2" s="1"/>
  <c r="AP438" i="2"/>
  <c r="AT438" i="2" s="1"/>
  <c r="AQ438" i="2"/>
  <c r="AS407" i="2"/>
  <c r="AP331" i="2"/>
  <c r="AT331" i="2" s="1"/>
  <c r="AQ331" i="2"/>
  <c r="AS509" i="2"/>
  <c r="AP314" i="2"/>
  <c r="AT314" i="2" s="1"/>
  <c r="AQ314" i="2"/>
  <c r="AQ107" i="2"/>
  <c r="AP107" i="2"/>
  <c r="AT107" i="2" s="1"/>
  <c r="AP463" i="2"/>
  <c r="AT463" i="2" s="1"/>
  <c r="AQ463" i="2"/>
  <c r="AQ259" i="2"/>
  <c r="AP259" i="2"/>
  <c r="AT259" i="2" s="1"/>
  <c r="AQ187" i="2"/>
  <c r="AP187" i="2"/>
  <c r="AT187" i="2" s="1"/>
  <c r="AP513" i="2"/>
  <c r="AT513" i="2" s="1"/>
  <c r="AQ513" i="2"/>
  <c r="AP218" i="2"/>
  <c r="AT218" i="2" s="1"/>
  <c r="AQ218" i="2"/>
  <c r="AP333" i="2"/>
  <c r="AT333" i="2" s="1"/>
  <c r="AQ333" i="2"/>
  <c r="AP122" i="2"/>
  <c r="AT122" i="2" s="1"/>
  <c r="AQ122" i="2"/>
  <c r="AP485" i="2"/>
  <c r="AT485" i="2" s="1"/>
  <c r="AQ485" i="2"/>
  <c r="AP237" i="2"/>
  <c r="AT237" i="2" s="1"/>
  <c r="AQ237" i="2"/>
  <c r="AP528" i="2"/>
  <c r="AT528" i="2" s="1"/>
  <c r="AQ528" i="2"/>
  <c r="AQ452" i="2"/>
  <c r="AP452" i="2"/>
  <c r="AT452" i="2" s="1"/>
  <c r="AP415" i="2"/>
  <c r="AT415" i="2" s="1"/>
  <c r="AQ415" i="2"/>
  <c r="AQ393" i="2"/>
  <c r="AP393" i="2"/>
  <c r="AT393" i="2" s="1"/>
  <c r="AP339" i="2"/>
  <c r="AT339" i="2" s="1"/>
  <c r="AQ339" i="2"/>
  <c r="AP291" i="2"/>
  <c r="AT291" i="2" s="1"/>
  <c r="AQ291" i="2"/>
  <c r="AP335" i="2"/>
  <c r="AT335" i="2" s="1"/>
  <c r="AQ335" i="2"/>
  <c r="AQ171" i="2"/>
  <c r="AP171" i="2"/>
  <c r="AT171" i="2" s="1"/>
  <c r="AP309" i="2"/>
  <c r="AT309" i="2" s="1"/>
  <c r="AQ309" i="2"/>
  <c r="AP521" i="2"/>
  <c r="AT521" i="2" s="1"/>
  <c r="AQ521" i="2"/>
  <c r="AQ297" i="2"/>
  <c r="AP297" i="2"/>
  <c r="AT297" i="2" s="1"/>
  <c r="AQ518" i="2"/>
  <c r="AP518" i="2"/>
  <c r="AT518" i="2" s="1"/>
  <c r="AP522" i="2"/>
  <c r="AT522" i="2" s="1"/>
  <c r="AQ522" i="2"/>
  <c r="AP368" i="2"/>
  <c r="AT368" i="2" s="1"/>
  <c r="AQ368" i="2"/>
  <c r="AQ181" i="2"/>
  <c r="AP181" i="2"/>
  <c r="AT181" i="2" s="1"/>
  <c r="AP394" i="2"/>
  <c r="BH58" i="21" s="1"/>
  <c r="AQ394" i="2"/>
  <c r="AP301" i="2"/>
  <c r="AT301" i="2" s="1"/>
  <c r="AQ301" i="2"/>
  <c r="AQ149" i="2"/>
  <c r="AP149" i="2"/>
  <c r="AT149" i="2" s="1"/>
  <c r="AP411" i="2"/>
  <c r="AT411" i="2" s="1"/>
  <c r="AQ411" i="2"/>
  <c r="AP145" i="2"/>
  <c r="AT145" i="2" s="1"/>
  <c r="AQ145" i="2"/>
  <c r="AP213" i="2"/>
  <c r="AT213" i="2" s="1"/>
  <c r="AQ213" i="2"/>
  <c r="AP210" i="2"/>
  <c r="AT210" i="2" s="1"/>
  <c r="AQ210" i="2"/>
  <c r="AQ240" i="2"/>
  <c r="AP240" i="2"/>
  <c r="AT240" i="2" s="1"/>
  <c r="AP462" i="2"/>
  <c r="BH126" i="21" s="1"/>
  <c r="AQ462" i="2"/>
  <c r="AP493" i="2"/>
  <c r="AT493" i="2" s="1"/>
  <c r="AQ493" i="2"/>
  <c r="AP320" i="2"/>
  <c r="AT320" i="2" s="1"/>
  <c r="AQ320" i="2"/>
  <c r="AP180" i="2"/>
  <c r="AT180" i="2" s="1"/>
  <c r="AQ180" i="2"/>
  <c r="AQ308" i="2"/>
  <c r="AP308" i="2"/>
  <c r="AT308" i="2" s="1"/>
  <c r="AP272" i="2"/>
  <c r="AT272" i="2" s="1"/>
  <c r="AQ272" i="2"/>
  <c r="AP360" i="2"/>
  <c r="AT360" i="2" s="1"/>
  <c r="AQ360" i="2"/>
  <c r="AP169" i="2"/>
  <c r="AT169" i="2" s="1"/>
  <c r="AQ169" i="2"/>
  <c r="AP398" i="2"/>
  <c r="AT398" i="2" s="1"/>
  <c r="AQ398" i="2"/>
  <c r="AP406" i="2"/>
  <c r="AT406" i="2" s="1"/>
  <c r="AQ406" i="2"/>
  <c r="AO407" i="2" s="1"/>
  <c r="AP446" i="2"/>
  <c r="AT446" i="2" s="1"/>
  <c r="AQ446" i="2"/>
  <c r="AQ357" i="2"/>
  <c r="AP357" i="2"/>
  <c r="AT357" i="2" s="1"/>
  <c r="AP519" i="2"/>
  <c r="AT519" i="2" s="1"/>
  <c r="AQ519" i="2"/>
  <c r="AS377" i="2"/>
  <c r="AS378" i="2" s="1"/>
  <c r="AR378" i="2" s="1"/>
  <c r="AQ199" i="2"/>
  <c r="AP199" i="2"/>
  <c r="AT199" i="2" s="1"/>
  <c r="AQ294" i="2"/>
  <c r="AP294" i="2"/>
  <c r="AT294" i="2" s="1"/>
  <c r="AP198" i="2"/>
  <c r="AT198" i="2" s="1"/>
  <c r="AQ198" i="2"/>
  <c r="AP110" i="2"/>
  <c r="AT110" i="2" s="1"/>
  <c r="AQ110" i="2"/>
  <c r="AQ429" i="2"/>
  <c r="AP429" i="2"/>
  <c r="AT429" i="2" s="1"/>
  <c r="AP434" i="2"/>
  <c r="AT434" i="2" s="1"/>
  <c r="AQ434" i="2"/>
  <c r="AQ175" i="2"/>
  <c r="AP175" i="2"/>
  <c r="AT175" i="2" s="1"/>
  <c r="AQ464" i="2"/>
  <c r="AP464" i="2"/>
  <c r="AT464" i="2" s="1"/>
  <c r="AS347" i="2"/>
  <c r="AR347" i="2" s="1"/>
  <c r="AT347" i="2" s="1"/>
  <c r="AQ159" i="2"/>
  <c r="AP159" i="2"/>
  <c r="AT159" i="2" s="1"/>
  <c r="AQ470" i="2"/>
  <c r="AP470" i="2"/>
  <c r="AT470" i="2" s="1"/>
  <c r="AQ338" i="2"/>
  <c r="AP338" i="2"/>
  <c r="AT338" i="2" s="1"/>
  <c r="AP517" i="2"/>
  <c r="AT517" i="2" s="1"/>
  <c r="AQ517" i="2"/>
  <c r="AP529" i="2"/>
  <c r="AT529" i="2" s="1"/>
  <c r="AQ529" i="2"/>
  <c r="AP477" i="2"/>
  <c r="AT477" i="2" s="1"/>
  <c r="AQ477" i="2"/>
  <c r="AQ326" i="2"/>
  <c r="AP326" i="2"/>
  <c r="AT326" i="2" s="1"/>
  <c r="AP302" i="2"/>
  <c r="AT302" i="2" s="1"/>
  <c r="AQ302" i="2"/>
  <c r="AQ211" i="2"/>
  <c r="AP211" i="2"/>
  <c r="AT211" i="2" s="1"/>
  <c r="AP179" i="2"/>
  <c r="AT179" i="2" s="1"/>
  <c r="AQ179" i="2"/>
  <c r="AP410" i="2"/>
  <c r="AT410" i="2" s="1"/>
  <c r="AQ410" i="2"/>
  <c r="AP283" i="2"/>
  <c r="AT283" i="2" s="1"/>
  <c r="AQ283" i="2"/>
  <c r="AP182" i="2"/>
  <c r="AT182" i="2" s="1"/>
  <c r="AQ182" i="2"/>
  <c r="AQ153" i="2"/>
  <c r="AP153" i="2"/>
  <c r="AT153" i="2" s="1"/>
  <c r="AP311" i="2"/>
  <c r="AT311" i="2" s="1"/>
  <c r="AQ311" i="2"/>
  <c r="AP152" i="2"/>
  <c r="AT152" i="2" s="1"/>
  <c r="AQ152" i="2"/>
  <c r="AQ306" i="2"/>
  <c r="AP306" i="2"/>
  <c r="AT306" i="2" s="1"/>
  <c r="AQ214" i="2"/>
  <c r="AO215" i="2" s="1"/>
  <c r="AQ215" i="2" s="1"/>
  <c r="AP214" i="2"/>
  <c r="AT214" i="2" s="1"/>
  <c r="AQ247" i="2"/>
  <c r="AP247" i="2"/>
  <c r="AT247" i="2" s="1"/>
  <c r="AP156" i="2"/>
  <c r="AT156" i="2" s="1"/>
  <c r="AQ156" i="2"/>
  <c r="AQ367" i="2"/>
  <c r="AP367" i="2"/>
  <c r="AT367" i="2" s="1"/>
  <c r="AP174" i="2"/>
  <c r="AT174" i="2" s="1"/>
  <c r="AQ174" i="2"/>
  <c r="AQ155" i="2"/>
  <c r="AP155" i="2"/>
  <c r="AT155" i="2" s="1"/>
  <c r="AQ476" i="2"/>
  <c r="AP476" i="2"/>
  <c r="AT476" i="2" s="1"/>
  <c r="AP295" i="2"/>
  <c r="U149" i="21" s="1"/>
  <c r="AQ295" i="2"/>
  <c r="AQ293" i="2"/>
  <c r="AP293" i="2"/>
  <c r="CG53" i="21" s="1"/>
  <c r="AQ290" i="2"/>
  <c r="AP290" i="2"/>
  <c r="AT290" i="2" s="1"/>
  <c r="AQ296" i="2"/>
  <c r="AP296" i="2"/>
  <c r="AT296" i="2" s="1"/>
  <c r="AQ151" i="2"/>
  <c r="AP151" i="2"/>
  <c r="AT151" i="2" s="1"/>
  <c r="AP140" i="2"/>
  <c r="AT140" i="2" s="1"/>
  <c r="AQ140" i="2"/>
  <c r="AP447" i="2"/>
  <c r="AT447" i="2" s="1"/>
  <c r="AQ447" i="2"/>
  <c r="AQ197" i="2"/>
  <c r="AP197" i="2"/>
  <c r="AT197" i="2" s="1"/>
  <c r="AQ387" i="2"/>
  <c r="AP387" i="2"/>
  <c r="AT387" i="2" s="1"/>
  <c r="AQ484" i="2"/>
  <c r="AP484" i="2"/>
  <c r="AT484" i="2" s="1"/>
  <c r="AQ170" i="2"/>
  <c r="AP170" i="2"/>
  <c r="AT170" i="2" s="1"/>
  <c r="AS209" i="2"/>
  <c r="AR209" i="2" s="1"/>
  <c r="AP535" i="2"/>
  <c r="AT535" i="2" s="1"/>
  <c r="AQ535" i="2"/>
  <c r="AQ428" i="2"/>
  <c r="AP428" i="2"/>
  <c r="AT428" i="2" s="1"/>
  <c r="AQ380" i="2"/>
  <c r="AP380" i="2"/>
  <c r="AT380" i="2" s="1"/>
  <c r="AP318" i="2"/>
  <c r="AT318" i="2" s="1"/>
  <c r="AQ318" i="2"/>
  <c r="AS257" i="2"/>
  <c r="AR256" i="2"/>
  <c r="AQ409" i="2"/>
  <c r="AP409" i="2"/>
  <c r="AT409" i="2" s="1"/>
  <c r="AQ506" i="2"/>
  <c r="AP506" i="2"/>
  <c r="AT506" i="2" s="1"/>
  <c r="AP374" i="2"/>
  <c r="AT374" i="2" s="1"/>
  <c r="AQ374" i="2"/>
  <c r="AQ284" i="2"/>
  <c r="AP284" i="2"/>
  <c r="AT284" i="2" s="1"/>
  <c r="AP260" i="2"/>
  <c r="AT260" i="2" s="1"/>
  <c r="AQ260" i="2"/>
  <c r="AP116" i="2"/>
  <c r="AT116" i="2" s="1"/>
  <c r="AQ116" i="2"/>
  <c r="AP108" i="2"/>
  <c r="AT108" i="2" s="1"/>
  <c r="AQ108" i="2"/>
  <c r="AQ405" i="2"/>
  <c r="AP405" i="2"/>
  <c r="AT405" i="2" s="1"/>
  <c r="AQ355" i="2"/>
  <c r="AP355" i="2"/>
  <c r="AT355" i="2" s="1"/>
  <c r="AS251" i="2"/>
  <c r="AR250" i="2"/>
  <c r="AP201" i="2"/>
  <c r="AT201" i="2" s="1"/>
  <c r="AQ201" i="2"/>
  <c r="AQ437" i="2"/>
  <c r="AP437" i="2"/>
  <c r="AT437" i="2" s="1"/>
  <c r="AQ531" i="2"/>
  <c r="AP531" i="2"/>
  <c r="AP111" i="2"/>
  <c r="AT111" i="2" s="1"/>
  <c r="AQ111" i="2"/>
  <c r="AP361" i="2"/>
  <c r="AT361" i="2" s="1"/>
  <c r="AQ361" i="2"/>
  <c r="AQ373" i="2"/>
  <c r="AP373" i="2"/>
  <c r="AT373" i="2" s="1"/>
  <c r="AS317" i="2"/>
  <c r="AR317" i="2" s="1"/>
  <c r="AQ254" i="2"/>
  <c r="AP254" i="2"/>
  <c r="AT254" i="2" s="1"/>
  <c r="AQ219" i="2"/>
  <c r="AP219" i="2"/>
  <c r="AT219" i="2" s="1"/>
  <c r="AP186" i="2"/>
  <c r="AT186" i="2" s="1"/>
  <c r="AQ186" i="2"/>
  <c r="AQ324" i="2"/>
  <c r="AP324" i="2"/>
  <c r="AT324" i="2" s="1"/>
  <c r="AP507" i="2"/>
  <c r="AT507" i="2" s="1"/>
  <c r="AQ507" i="2"/>
  <c r="AP217" i="2"/>
  <c r="AT217" i="2" s="1"/>
  <c r="AQ217" i="2"/>
  <c r="AP523" i="2"/>
  <c r="AT523" i="2" s="1"/>
  <c r="AQ523" i="2"/>
  <c r="AP443" i="2"/>
  <c r="U93" i="21" s="1"/>
  <c r="AQ443" i="2"/>
  <c r="AQ404" i="2"/>
  <c r="AP404" i="2"/>
  <c r="AT404" i="2" s="1"/>
  <c r="AP330" i="2"/>
  <c r="AT330" i="2" s="1"/>
  <c r="AQ330" i="2"/>
  <c r="AP431" i="2"/>
  <c r="CA60" i="21" s="1"/>
  <c r="AQ431" i="2"/>
  <c r="AQ300" i="2"/>
  <c r="AP300" i="2"/>
  <c r="AT300" i="2" s="1"/>
  <c r="AQ242" i="2"/>
  <c r="AP242" i="2"/>
  <c r="AT242" i="2" s="1"/>
  <c r="AQ352" i="2"/>
  <c r="AP352" i="2"/>
  <c r="AT352" i="2" s="1"/>
  <c r="AP444" i="2"/>
  <c r="AT444" i="2" s="1"/>
  <c r="AQ444" i="2"/>
  <c r="AP279" i="2"/>
  <c r="AT279" i="2" s="1"/>
  <c r="AQ279" i="2"/>
  <c r="AP372" i="2"/>
  <c r="AT372" i="2" s="1"/>
  <c r="AQ372" i="2"/>
  <c r="AP524" i="2"/>
  <c r="AT524" i="2" s="1"/>
  <c r="AQ524" i="2"/>
  <c r="AS245" i="2"/>
  <c r="AR244" i="2"/>
  <c r="AP189" i="2"/>
  <c r="AT189" i="2" s="1"/>
  <c r="AQ189" i="2"/>
  <c r="AQ530" i="2"/>
  <c r="AP530" i="2"/>
  <c r="AT530" i="2" s="1"/>
  <c r="AP371" i="2"/>
  <c r="AT371" i="2" s="1"/>
  <c r="AQ371" i="2"/>
  <c r="AS383" i="2"/>
  <c r="AP369" i="2"/>
  <c r="AT369" i="2" s="1"/>
  <c r="AQ369" i="2"/>
  <c r="AS497" i="2"/>
  <c r="AR496" i="2"/>
  <c r="AP336" i="2"/>
  <c r="CR119" i="21" s="1"/>
  <c r="AQ336" i="2"/>
  <c r="AP435" i="2"/>
  <c r="AT435" i="2" s="1"/>
  <c r="AQ435" i="2"/>
  <c r="AP243" i="2"/>
  <c r="AT243" i="2" s="1"/>
  <c r="AQ243" i="2"/>
  <c r="AQ516" i="2"/>
  <c r="AP516" i="2"/>
  <c r="AT516" i="2" s="1"/>
  <c r="AP166" i="2"/>
  <c r="AQ166" i="2"/>
  <c r="AO167" i="2" s="1"/>
  <c r="AS473" i="2"/>
  <c r="AR473" i="2" s="1"/>
  <c r="AR472" i="2"/>
  <c r="AP176" i="2"/>
  <c r="AT176" i="2" s="1"/>
  <c r="AQ176" i="2"/>
  <c r="AQ194" i="2"/>
  <c r="AP194" i="2"/>
  <c r="AT194" i="2" s="1"/>
  <c r="AQ441" i="2"/>
  <c r="AP441" i="2"/>
  <c r="AT441" i="2" s="1"/>
  <c r="AP354" i="2"/>
  <c r="AT354" i="2" s="1"/>
  <c r="AQ354" i="2"/>
  <c r="AP139" i="2"/>
  <c r="AT139" i="2" s="1"/>
  <c r="AQ139" i="2"/>
  <c r="AP381" i="2"/>
  <c r="AT381" i="2" s="1"/>
  <c r="AQ381" i="2"/>
  <c r="AP370" i="2"/>
  <c r="AT370" i="2" s="1"/>
  <c r="AQ370" i="2"/>
  <c r="AQ337" i="2"/>
  <c r="AP337" i="2"/>
  <c r="AT337" i="2" s="1"/>
  <c r="AQ313" i="2"/>
  <c r="AP313" i="2"/>
  <c r="AT313" i="2" s="1"/>
  <c r="AP289" i="2"/>
  <c r="AT289" i="2" s="1"/>
  <c r="AQ289" i="2"/>
  <c r="AQ193" i="2"/>
  <c r="AP193" i="2"/>
  <c r="AT193" i="2" s="1"/>
  <c r="AQ117" i="2"/>
  <c r="AP117" i="2"/>
  <c r="AT117" i="2" s="1"/>
  <c r="AP353" i="2"/>
  <c r="AT353" i="2" s="1"/>
  <c r="AQ353" i="2"/>
  <c r="AQ501" i="2"/>
  <c r="AP501" i="2"/>
  <c r="AT501" i="2" s="1"/>
  <c r="AQ413" i="2"/>
  <c r="AO414" i="2" s="1"/>
  <c r="AP414" i="2" s="1"/>
  <c r="AP255" i="2"/>
  <c r="AT255" i="2" s="1"/>
  <c r="AQ255" i="2"/>
  <c r="AP216" i="2"/>
  <c r="AT216" i="2" s="1"/>
  <c r="AQ216" i="2"/>
  <c r="AQ183" i="2"/>
  <c r="AP183" i="2"/>
  <c r="AT183" i="2" s="1"/>
  <c r="AQ150" i="2"/>
  <c r="AP150" i="2"/>
  <c r="AT150" i="2" s="1"/>
  <c r="AP200" i="2"/>
  <c r="AT200" i="2" s="1"/>
  <c r="AQ200" i="2"/>
  <c r="AQ115" i="2"/>
  <c r="AP115" i="2"/>
  <c r="AT115" i="2" s="1"/>
  <c r="AQ119" i="2"/>
  <c r="AP119" i="2"/>
  <c r="AT119" i="2" s="1"/>
  <c r="AP451" i="2"/>
  <c r="AT451" i="2" s="1"/>
  <c r="AQ451" i="2"/>
  <c r="AP319" i="2"/>
  <c r="AT319" i="2" s="1"/>
  <c r="AQ319" i="2"/>
  <c r="AQ261" i="2"/>
  <c r="AP261" i="2"/>
  <c r="AT261" i="2" s="1"/>
  <c r="AQ468" i="2"/>
  <c r="AP468" i="2"/>
  <c r="AT468" i="2" s="1"/>
  <c r="AP427" i="2"/>
  <c r="AT427" i="2" s="1"/>
  <c r="AQ427" i="2"/>
  <c r="AQ321" i="2"/>
  <c r="AP321" i="2"/>
  <c r="AT321" i="2" s="1"/>
  <c r="AQ114" i="2"/>
  <c r="AP114" i="2"/>
  <c r="AT114" i="2" s="1"/>
  <c r="AS449" i="2"/>
  <c r="AR449" i="2" s="1"/>
  <c r="AQ278" i="2"/>
  <c r="AP278" i="2"/>
  <c r="AT278" i="2" s="1"/>
  <c r="AQ249" i="2"/>
  <c r="AP249" i="2"/>
  <c r="AT249" i="2" s="1"/>
  <c r="AQ177" i="2"/>
  <c r="AP177" i="2"/>
  <c r="AT177" i="2" s="1"/>
  <c r="AP144" i="2"/>
  <c r="AT144" i="2" s="1"/>
  <c r="AQ144" i="2"/>
  <c r="AQ504" i="2"/>
  <c r="AP504" i="2"/>
  <c r="AT504" i="2" s="1"/>
  <c r="AQ467" i="2"/>
  <c r="AP467" i="2"/>
  <c r="AT467" i="2" s="1"/>
  <c r="AQ147" i="2"/>
  <c r="AP147" i="2"/>
  <c r="AT147" i="2" s="1"/>
  <c r="AQ486" i="2"/>
  <c r="AP486" i="2"/>
  <c r="AT486" i="2" s="1"/>
  <c r="AP359" i="2"/>
  <c r="AT359" i="2" s="1"/>
  <c r="AQ359" i="2"/>
  <c r="AQ325" i="2"/>
  <c r="AP325" i="2"/>
  <c r="AT325" i="2" s="1"/>
  <c r="AP267" i="2"/>
  <c r="AT267" i="2" s="1"/>
  <c r="AQ267" i="2"/>
  <c r="AQ465" i="2"/>
  <c r="AP465" i="2"/>
  <c r="AT465" i="2" s="1"/>
  <c r="AQ146" i="2"/>
  <c r="AP146" i="2"/>
  <c r="AT146" i="2" s="1"/>
  <c r="AP426" i="2"/>
  <c r="CT156" i="21" s="1"/>
  <c r="AQ426" i="2"/>
  <c r="AR418" i="2"/>
  <c r="AT418" i="2" s="1"/>
  <c r="AS419" i="2"/>
  <c r="AR419" i="2" s="1"/>
  <c r="AT419" i="2" s="1"/>
  <c r="AP548" i="2"/>
  <c r="AT548" i="2" s="1"/>
  <c r="AQ548" i="2"/>
  <c r="AP543" i="2"/>
  <c r="AT543" i="2" s="1"/>
  <c r="AQ543" i="2"/>
  <c r="AP547" i="2"/>
  <c r="AT547" i="2" s="1"/>
  <c r="AQ547" i="2"/>
  <c r="AP577" i="2"/>
  <c r="AT577" i="2" s="1"/>
  <c r="AQ577" i="2"/>
  <c r="AP545" i="2"/>
  <c r="AT545" i="2" s="1"/>
  <c r="AQ545" i="2"/>
  <c r="AP604" i="2"/>
  <c r="AT604" i="2" s="1"/>
  <c r="AQ604" i="2"/>
  <c r="AP587" i="2"/>
  <c r="AT587" i="2" s="1"/>
  <c r="AQ587" i="2"/>
  <c r="AP599" i="2"/>
  <c r="AT599" i="2" s="1"/>
  <c r="AQ599" i="2"/>
  <c r="AQ602" i="2"/>
  <c r="AP602" i="2"/>
  <c r="AT602" i="2" s="1"/>
  <c r="AP576" i="2"/>
  <c r="AT576" i="2" s="1"/>
  <c r="AQ576" i="2"/>
  <c r="AQ574" i="2"/>
  <c r="AP574" i="2"/>
  <c r="AT574" i="2" s="1"/>
  <c r="AQ540" i="2"/>
  <c r="AP540" i="2"/>
  <c r="AT540" i="2" s="1"/>
  <c r="AQ601" i="2"/>
  <c r="AP601" i="2"/>
  <c r="AT601" i="2" s="1"/>
  <c r="AP579" i="2"/>
  <c r="AT579" i="2" s="1"/>
  <c r="AQ579" i="2"/>
  <c r="AP544" i="2"/>
  <c r="AT544" i="2" s="1"/>
  <c r="AQ544" i="2"/>
  <c r="AP609" i="2"/>
  <c r="AT609" i="2" s="1"/>
  <c r="AQ609" i="2"/>
  <c r="AP575" i="2"/>
  <c r="AT575" i="2" s="1"/>
  <c r="AQ575" i="2"/>
  <c r="AP600" i="2"/>
  <c r="AT600" i="2" s="1"/>
  <c r="AQ600" i="2"/>
  <c r="AP557" i="2"/>
  <c r="AT557" i="2" s="1"/>
  <c r="AQ557" i="2"/>
  <c r="AP585" i="2"/>
  <c r="AT585" i="2" s="1"/>
  <c r="AQ585" i="2"/>
  <c r="AP608" i="2"/>
  <c r="AT608" i="2" s="1"/>
  <c r="AQ608" i="2"/>
  <c r="AP582" i="2"/>
  <c r="CL133" i="21" s="1"/>
  <c r="AQ582" i="2"/>
  <c r="AP612" i="2"/>
  <c r="AT612" i="2" s="1"/>
  <c r="AQ612" i="2"/>
  <c r="AQ542" i="2"/>
  <c r="AP542" i="2"/>
  <c r="AT542" i="2" s="1"/>
  <c r="AP598" i="2"/>
  <c r="AT598" i="2" s="1"/>
  <c r="AQ598" i="2"/>
  <c r="AQ589" i="2"/>
  <c r="AP589" i="2"/>
  <c r="AT589" i="2" s="1"/>
  <c r="AP567" i="2"/>
  <c r="AT567" i="2" s="1"/>
  <c r="AQ567" i="2"/>
  <c r="AP597" i="2"/>
  <c r="AT597" i="2" s="1"/>
  <c r="AQ597" i="2"/>
  <c r="AP584" i="2"/>
  <c r="AT584" i="2" s="1"/>
  <c r="AQ584" i="2"/>
  <c r="AQ559" i="2"/>
  <c r="AP559" i="2"/>
  <c r="AT559" i="2" s="1"/>
  <c r="AQ568" i="2"/>
  <c r="AP568" i="2"/>
  <c r="AT568" i="2" s="1"/>
  <c r="AP619" i="2"/>
  <c r="AT619" i="2" s="1"/>
  <c r="AQ619" i="2"/>
  <c r="AP614" i="2"/>
  <c r="AT614" i="2" s="1"/>
  <c r="AQ614" i="2"/>
  <c r="AP565" i="2"/>
  <c r="AT565" i="2" s="1"/>
  <c r="AQ565" i="2"/>
  <c r="AQ550" i="2"/>
  <c r="AP550" i="2"/>
  <c r="AT550" i="2" s="1"/>
  <c r="AP591" i="2"/>
  <c r="AT591" i="2" s="1"/>
  <c r="AQ591" i="2"/>
  <c r="AP572" i="2"/>
  <c r="AT572" i="2" s="1"/>
  <c r="AQ572" i="2"/>
  <c r="AP595" i="2"/>
  <c r="AT595" i="2" s="1"/>
  <c r="AQ595" i="2"/>
  <c r="AP573" i="2"/>
  <c r="AT573" i="2" s="1"/>
  <c r="AQ573" i="2"/>
  <c r="AQ546" i="2"/>
  <c r="AP546" i="2"/>
  <c r="AT546" i="2" s="1"/>
  <c r="AP603" i="2"/>
  <c r="AT603" i="2" s="1"/>
  <c r="AQ603" i="2"/>
  <c r="AP620" i="2"/>
  <c r="AT620" i="2" s="1"/>
  <c r="AQ620" i="2"/>
  <c r="AP594" i="2"/>
  <c r="AT594" i="2" s="1"/>
  <c r="AQ594" i="2"/>
  <c r="AQ581" i="2"/>
  <c r="AP581" i="2"/>
  <c r="AT581" i="2" s="1"/>
  <c r="AP611" i="2"/>
  <c r="AT611" i="2" s="1"/>
  <c r="AQ611" i="2"/>
  <c r="AP571" i="2"/>
  <c r="AT571" i="2" s="1"/>
  <c r="AQ571" i="2"/>
  <c r="AP588" i="2"/>
  <c r="AT588" i="2" s="1"/>
  <c r="AQ588" i="2"/>
  <c r="AP593" i="2"/>
  <c r="AT593" i="2" s="1"/>
  <c r="AQ593" i="2"/>
  <c r="AQ566" i="2"/>
  <c r="AP566" i="2"/>
  <c r="AT566" i="2" s="1"/>
  <c r="AP596" i="2"/>
  <c r="AT596" i="2" s="1"/>
  <c r="AQ596" i="2"/>
  <c r="AQ570" i="2"/>
  <c r="AP570" i="2"/>
  <c r="AT570" i="2" s="1"/>
  <c r="AP613" i="2"/>
  <c r="AT613" i="2" s="1"/>
  <c r="AQ613" i="2"/>
  <c r="AQ556" i="2"/>
  <c r="AP556" i="2"/>
  <c r="AT556" i="2" s="1"/>
  <c r="AP569" i="2"/>
  <c r="AT569" i="2" s="1"/>
  <c r="AQ569" i="2"/>
  <c r="AQ554" i="2"/>
  <c r="AP554" i="2"/>
  <c r="AT554" i="2" s="1"/>
  <c r="AQ618" i="2"/>
  <c r="AP618" i="2"/>
  <c r="AT618" i="2" s="1"/>
  <c r="AP621" i="2"/>
  <c r="AT621" i="2" s="1"/>
  <c r="AQ621" i="2"/>
  <c r="AQ617" i="2"/>
  <c r="AP617" i="2"/>
  <c r="AT617" i="2" s="1"/>
  <c r="AP555" i="2"/>
  <c r="AT555" i="2" s="1"/>
  <c r="AQ555" i="2"/>
  <c r="AQ606" i="2"/>
  <c r="AP606" i="2"/>
  <c r="AT606" i="2" s="1"/>
  <c r="AP592" i="2"/>
  <c r="AT592" i="2" s="1"/>
  <c r="AQ592" i="2"/>
  <c r="AP553" i="2"/>
  <c r="AT553" i="2" s="1"/>
  <c r="AQ553" i="2"/>
  <c r="AP551" i="2"/>
  <c r="AT551" i="2" s="1"/>
  <c r="AQ551" i="2"/>
  <c r="AP583" i="2"/>
  <c r="AT583" i="2" s="1"/>
  <c r="AQ583" i="2"/>
  <c r="AP605" i="2"/>
  <c r="AT605" i="2" s="1"/>
  <c r="AQ605" i="2"/>
  <c r="AP578" i="2"/>
  <c r="AT578" i="2" s="1"/>
  <c r="AQ578" i="2"/>
  <c r="AQ552" i="2"/>
  <c r="AP552" i="2"/>
  <c r="AT552" i="2" s="1"/>
  <c r="AQ560" i="2"/>
  <c r="AP560" i="2"/>
  <c r="AT560" i="2" s="1"/>
  <c r="AP564" i="2"/>
  <c r="AT564" i="2" s="1"/>
  <c r="AQ564" i="2"/>
  <c r="AP615" i="2"/>
  <c r="AT615" i="2" s="1"/>
  <c r="AQ615" i="2"/>
  <c r="AP580" i="2"/>
  <c r="AT580" i="2" s="1"/>
  <c r="AQ580" i="2"/>
  <c r="AQ558" i="2"/>
  <c r="AP558" i="2"/>
  <c r="AT558" i="2" s="1"/>
  <c r="AP561" i="2"/>
  <c r="AT561" i="2" s="1"/>
  <c r="AQ561" i="2"/>
  <c r="AP549" i="2"/>
  <c r="AT549" i="2" s="1"/>
  <c r="AQ549" i="2"/>
  <c r="AQ586" i="2"/>
  <c r="AP586" i="2"/>
  <c r="AT586" i="2" s="1"/>
  <c r="AP616" i="2"/>
  <c r="AT616" i="2" s="1"/>
  <c r="AQ616" i="2"/>
  <c r="AQ590" i="2"/>
  <c r="AP590" i="2"/>
  <c r="AT590" i="2" s="1"/>
  <c r="AP607" i="2"/>
  <c r="AT607" i="2" s="1"/>
  <c r="AQ607" i="2"/>
  <c r="AP541" i="2"/>
  <c r="AT541" i="2" s="1"/>
  <c r="AQ541" i="2"/>
  <c r="AP610" i="2"/>
  <c r="AT610" i="2" s="1"/>
  <c r="AQ610" i="2"/>
  <c r="AP563" i="2"/>
  <c r="AT563" i="2" s="1"/>
  <c r="AQ563" i="2"/>
  <c r="AQ562" i="2"/>
  <c r="AP562" i="2"/>
  <c r="AT562" i="2" s="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BQ145" i="21"/>
  <c r="BO113" i="21"/>
  <c r="CE81" i="21"/>
  <c r="BK48" i="21"/>
  <c r="AA48" i="21"/>
  <c r="Y16" i="21"/>
  <c r="AD162" i="21"/>
  <c r="X65" i="21"/>
  <c r="AA152" i="21"/>
  <c r="CS120" i="21"/>
  <c r="CA120" i="21"/>
  <c r="BY88" i="21"/>
  <c r="W88" i="21"/>
  <c r="CO56" i="21"/>
  <c r="BU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D144" i="21"/>
  <c r="BB112" i="21"/>
  <c r="AJ112" i="21"/>
  <c r="CF16" i="21"/>
  <c r="AD16" i="21"/>
  <c r="CE49" i="21"/>
  <c r="AA146" i="21"/>
  <c r="CC146" i="21"/>
  <c r="CA114" i="21"/>
  <c r="AQ114" i="21"/>
  <c r="W82" i="21"/>
  <c r="BE50" i="21"/>
  <c r="BU18" i="21"/>
  <c r="BC18" i="21"/>
  <c r="CR121" i="21"/>
  <c r="BB25"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Q157"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L117" i="21"/>
  <c r="AX53" i="21"/>
  <c r="AV21" i="21"/>
  <c r="CT162" i="21"/>
  <c r="CR130" i="21"/>
  <c r="BH130" i="21"/>
  <c r="CN66" i="21"/>
  <c r="V98" i="21"/>
  <c r="BT34" i="21"/>
  <c r="R34" i="21"/>
  <c r="AA92" i="21"/>
  <c r="D40" i="2"/>
  <c r="BB117" i="21" l="1"/>
  <c r="P80" i="21"/>
  <c r="U50" i="21"/>
  <c r="Y114" i="21"/>
  <c r="AK18" i="21"/>
  <c r="BI114" i="21"/>
  <c r="CS114" i="21"/>
  <c r="BW50" i="21"/>
  <c r="CO50" i="21"/>
  <c r="AS146" i="21"/>
  <c r="AO82" i="21"/>
  <c r="BK146" i="21"/>
  <c r="N53" i="21"/>
  <c r="S18" i="21"/>
  <c r="BG82" i="21"/>
  <c r="CU146" i="21"/>
  <c r="CM18" i="21"/>
  <c r="BY82" i="21"/>
  <c r="R117" i="21"/>
  <c r="AM50" i="21"/>
  <c r="CQ82" i="21"/>
  <c r="AT413" i="2"/>
  <c r="BJ97" i="21"/>
  <c r="AP365" i="2"/>
  <c r="AK153" i="21" s="1"/>
  <c r="CF158" i="21"/>
  <c r="CS124" i="21"/>
  <c r="CE21" i="21"/>
  <c r="BS117" i="21"/>
  <c r="BX66" i="21"/>
  <c r="CT130" i="21"/>
  <c r="BA117" i="21"/>
  <c r="AV142" i="21"/>
  <c r="J110" i="21"/>
  <c r="BP53" i="21"/>
  <c r="T149" i="21"/>
  <c r="BQ113" i="21"/>
  <c r="P85" i="21"/>
  <c r="BR85" i="21"/>
  <c r="AL149" i="21"/>
  <c r="BD149" i="21"/>
  <c r="CH53" i="21"/>
  <c r="CN149" i="21"/>
  <c r="BV149" i="21"/>
  <c r="L21" i="21"/>
  <c r="AZ85" i="21"/>
  <c r="CF21" i="21"/>
  <c r="AH85" i="21"/>
  <c r="AD21" i="21"/>
  <c r="CJ85" i="21"/>
  <c r="BN21" i="21"/>
  <c r="AJ117" i="21"/>
  <c r="AF53" i="21"/>
  <c r="BT117" i="21"/>
  <c r="AA16" i="21"/>
  <c r="O85" i="21"/>
  <c r="CK117" i="21"/>
  <c r="BY56" i="21"/>
  <c r="AT166" i="2"/>
  <c r="AC21" i="21"/>
  <c r="AT533" i="2"/>
  <c r="BQ32" i="21"/>
  <c r="AK96" i="21"/>
  <c r="BS52" i="21"/>
  <c r="AW118" i="21"/>
  <c r="BU96" i="21"/>
  <c r="W160" i="21"/>
  <c r="M118" i="21"/>
  <c r="X45" i="21"/>
  <c r="AO160" i="21"/>
  <c r="K61" i="21"/>
  <c r="BZ45" i="21"/>
  <c r="CO34" i="21"/>
  <c r="CT77" i="21"/>
  <c r="CS98" i="21"/>
  <c r="AY32" i="21"/>
  <c r="BN142" i="21"/>
  <c r="BG160" i="21"/>
  <c r="AR497" i="2"/>
  <c r="AS498" i="2"/>
  <c r="AR153" i="21"/>
  <c r="CI113" i="21"/>
  <c r="V13" i="21"/>
  <c r="AS130" i="21"/>
  <c r="BJ153" i="21"/>
  <c r="M81" i="21"/>
  <c r="AN13" i="21"/>
  <c r="AB110" i="21"/>
  <c r="BY160" i="21"/>
  <c r="Q145" i="21"/>
  <c r="CM96" i="21"/>
  <c r="R25" i="21"/>
  <c r="BO118" i="21"/>
  <c r="AS16" i="21"/>
  <c r="AW81" i="21"/>
  <c r="AP45" i="21"/>
  <c r="CF142" i="21"/>
  <c r="BW34" i="21"/>
  <c r="U128" i="21"/>
  <c r="CA21" i="21"/>
  <c r="CC16" i="21"/>
  <c r="AI145" i="21"/>
  <c r="CR45" i="21"/>
  <c r="BL110" i="21"/>
  <c r="W66" i="21"/>
  <c r="BK130" i="21"/>
  <c r="AG32" i="21"/>
  <c r="BS64" i="21"/>
  <c r="BE128" i="21"/>
  <c r="CQ160" i="21"/>
  <c r="BV57" i="21"/>
  <c r="K86" i="21"/>
  <c r="O150" i="21"/>
  <c r="K49" i="21"/>
  <c r="AE81" i="21"/>
  <c r="BF13" i="21"/>
  <c r="Z77" i="21"/>
  <c r="AT110" i="21"/>
  <c r="BY66" i="21"/>
  <c r="CC130" i="21"/>
  <c r="O32" i="21"/>
  <c r="BC96" i="21"/>
  <c r="AM128" i="21"/>
  <c r="V89" i="21"/>
  <c r="AS53" i="21"/>
  <c r="AC49" i="21"/>
  <c r="CG81" i="21"/>
  <c r="BA145" i="21"/>
  <c r="BH45" i="21"/>
  <c r="AR77" i="21"/>
  <c r="CD110" i="21"/>
  <c r="CA98" i="21"/>
  <c r="CU130" i="21"/>
  <c r="AR263" i="2"/>
  <c r="Q64" i="21"/>
  <c r="AL57" i="21"/>
  <c r="BA64" i="21"/>
  <c r="CG118" i="21"/>
  <c r="CI32" i="21"/>
  <c r="CK64" i="21"/>
  <c r="CO128" i="21"/>
  <c r="AN89" i="21"/>
  <c r="CC53" i="21"/>
  <c r="AU49" i="21"/>
  <c r="O113" i="21"/>
  <c r="BS145" i="21"/>
  <c r="BX13" i="21"/>
  <c r="BJ77" i="21"/>
  <c r="L142" i="21"/>
  <c r="BE34" i="21"/>
  <c r="BI98" i="21"/>
  <c r="AC163" i="21"/>
  <c r="AI64" i="21"/>
  <c r="S96" i="21"/>
  <c r="BW128" i="21"/>
  <c r="BF89" i="21"/>
  <c r="CU53" i="21"/>
  <c r="BK16" i="21"/>
  <c r="BO81" i="21"/>
  <c r="AG113" i="21"/>
  <c r="CK145" i="21"/>
  <c r="CP13" i="21"/>
  <c r="CB77" i="21"/>
  <c r="AD142" i="21"/>
  <c r="AM34" i="21"/>
  <c r="CQ66" i="21"/>
  <c r="CE163" i="21"/>
  <c r="AQ533" i="2"/>
  <c r="BH121" i="21"/>
  <c r="CU16" i="21"/>
  <c r="BM49" i="21"/>
  <c r="AY113" i="21"/>
  <c r="U34" i="21"/>
  <c r="Y98" i="21"/>
  <c r="CN57" i="21"/>
  <c r="CT153" i="21"/>
  <c r="AM56" i="21"/>
  <c r="CU152" i="21"/>
  <c r="AJ25" i="21"/>
  <c r="AP121" i="21"/>
  <c r="AO88" i="21"/>
  <c r="AH19" i="21"/>
  <c r="BF115" i="21"/>
  <c r="Y120" i="21"/>
  <c r="CC152" i="21"/>
  <c r="AG150" i="21"/>
  <c r="AY85" i="21"/>
  <c r="CS21" i="21"/>
  <c r="AC86" i="21"/>
  <c r="BQ150" i="21"/>
  <c r="AU21" i="21"/>
  <c r="Y21" i="21"/>
  <c r="CE86" i="21"/>
  <c r="BI21" i="21"/>
  <c r="AU86" i="21"/>
  <c r="AA44" i="21"/>
  <c r="AC77" i="21"/>
  <c r="AP215" i="2"/>
  <c r="AT215" i="2" s="1"/>
  <c r="AY20" i="21"/>
  <c r="K77" i="21"/>
  <c r="CO24" i="21"/>
  <c r="AS48" i="21"/>
  <c r="M113" i="21"/>
  <c r="AY145" i="21"/>
  <c r="AU77" i="21"/>
  <c r="Y88" i="21"/>
  <c r="AQ16" i="21"/>
  <c r="CU48" i="21"/>
  <c r="AE113" i="21"/>
  <c r="CA16" i="21"/>
  <c r="AT136" i="2"/>
  <c r="BM77" i="21"/>
  <c r="BK120" i="21"/>
  <c r="K81" i="21"/>
  <c r="AW113" i="21"/>
  <c r="AQ12" i="21"/>
  <c r="CG109" i="21"/>
  <c r="CC120" i="21"/>
  <c r="BI16" i="21"/>
  <c r="AC81" i="21"/>
  <c r="O145" i="21"/>
  <c r="AT490" i="2"/>
  <c r="AS414" i="2"/>
  <c r="AR414" i="2" s="1"/>
  <c r="AT414" i="2" s="1"/>
  <c r="BI12" i="21"/>
  <c r="AU153" i="21"/>
  <c r="CS16" i="21"/>
  <c r="AU81" i="21"/>
  <c r="AG145" i="21"/>
  <c r="CA12" i="21"/>
  <c r="BH119" i="21"/>
  <c r="CC48" i="21"/>
  <c r="BM81" i="21"/>
  <c r="CG113" i="21"/>
  <c r="BQ165" i="21"/>
  <c r="AQ414" i="2"/>
  <c r="BX132" i="21"/>
  <c r="K163" i="21"/>
  <c r="CU28" i="21"/>
  <c r="AI157" i="21"/>
  <c r="Y123" i="21"/>
  <c r="CU155" i="21"/>
  <c r="BK155" i="21"/>
  <c r="AK27" i="21"/>
  <c r="U59" i="21"/>
  <c r="BW59" i="21"/>
  <c r="BG91" i="21"/>
  <c r="AQ366" i="2"/>
  <c r="AR365" i="2"/>
  <c r="AS366" i="2"/>
  <c r="AR366" i="2" s="1"/>
  <c r="AT366" i="2" s="1"/>
  <c r="CM133" i="21"/>
  <c r="CL51" i="21"/>
  <c r="AE93" i="21"/>
  <c r="S28" i="21"/>
  <c r="BT25" i="21"/>
  <c r="X121" i="21"/>
  <c r="AA53" i="21"/>
  <c r="BM86" i="21"/>
  <c r="AY150" i="21"/>
  <c r="BE56" i="21"/>
  <c r="AQ120" i="21"/>
  <c r="CQ148" i="21"/>
  <c r="AO66" i="21"/>
  <c r="AQ98" i="21"/>
  <c r="AU163" i="21"/>
  <c r="CM28" i="21"/>
  <c r="CC28" i="21"/>
  <c r="AW93" i="21"/>
  <c r="T84" i="21"/>
  <c r="BZ61" i="21"/>
  <c r="AR64" i="21"/>
  <c r="BO93" i="21"/>
  <c r="BY92" i="21"/>
  <c r="BD57" i="21"/>
  <c r="BZ121" i="21"/>
  <c r="AQ21" i="21"/>
  <c r="BK53" i="21"/>
  <c r="AE118" i="21"/>
  <c r="CI150" i="21"/>
  <c r="AN116" i="21"/>
  <c r="BW56" i="21"/>
  <c r="BI120" i="21"/>
  <c r="BG66" i="21"/>
  <c r="AA130" i="21"/>
  <c r="BM163" i="21"/>
  <c r="CR61" i="21"/>
  <c r="CI125" i="21"/>
  <c r="BI124" i="21"/>
  <c r="AP425" i="2"/>
  <c r="AT425" i="2" s="1"/>
  <c r="AS270" i="2"/>
  <c r="AR270" i="2" s="1"/>
  <c r="AJ34" i="21"/>
  <c r="BD66" i="21"/>
  <c r="AP130" i="21"/>
  <c r="AX48" i="21"/>
  <c r="CJ80" i="21"/>
  <c r="BV144" i="21"/>
  <c r="BU35" i="21"/>
  <c r="BB34" i="21"/>
  <c r="AN98" i="21"/>
  <c r="BZ130" i="21"/>
  <c r="BN16" i="21"/>
  <c r="BP48" i="21"/>
  <c r="R112" i="21"/>
  <c r="CN144" i="21"/>
  <c r="BW67" i="21"/>
  <c r="AS163" i="21"/>
  <c r="AS32" i="21"/>
  <c r="BF98" i="21"/>
  <c r="L16" i="21"/>
  <c r="BT112" i="21"/>
  <c r="CN34" i="21"/>
  <c r="CB37" i="21"/>
  <c r="CL34" i="21"/>
  <c r="Z162" i="21"/>
  <c r="CT37" i="21"/>
  <c r="CH48" i="21"/>
  <c r="CU163" i="21"/>
  <c r="CC64" i="21"/>
  <c r="BN102" i="21"/>
  <c r="AV16" i="21"/>
  <c r="AH80" i="21"/>
  <c r="CL112" i="21"/>
  <c r="X98" i="21"/>
  <c r="AM62" i="21"/>
  <c r="BV66" i="21"/>
  <c r="BX98" i="21"/>
  <c r="AR162" i="21"/>
  <c r="K97" i="21"/>
  <c r="T66" i="21"/>
  <c r="X130" i="21"/>
  <c r="BJ162" i="21"/>
  <c r="CF102" i="21"/>
  <c r="N48" i="21"/>
  <c r="AZ80" i="21"/>
  <c r="AL144" i="21"/>
  <c r="BH98" i="21"/>
  <c r="AL66" i="21"/>
  <c r="CP98" i="21"/>
  <c r="CB162" i="21"/>
  <c r="R23" i="21"/>
  <c r="AF48" i="21"/>
  <c r="BR80" i="21"/>
  <c r="T144" i="21"/>
  <c r="CB130" i="21"/>
  <c r="BC85" i="21"/>
  <c r="AT295" i="2"/>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AS390" i="2"/>
  <c r="AR390"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6" i="2"/>
  <c r="AR276" i="2" s="1"/>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AT400" i="2"/>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95" i="2"/>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20" i="2"/>
  <c r="AR420" i="2" s="1"/>
  <c r="AT420" i="2" s="1"/>
  <c r="AT462" i="2"/>
  <c r="CT158" i="21"/>
  <c r="X126" i="21"/>
  <c r="BD62" i="21"/>
  <c r="BZ126" i="21"/>
  <c r="Z158" i="21"/>
  <c r="CP94" i="21"/>
  <c r="AL62" i="21"/>
  <c r="BT30" i="21"/>
  <c r="BJ158" i="21"/>
  <c r="BX94" i="21"/>
  <c r="T62" i="21"/>
  <c r="BV62" i="21"/>
  <c r="AR158" i="21"/>
  <c r="AN94" i="21"/>
  <c r="CL30" i="21"/>
  <c r="CR126" i="21"/>
  <c r="V94" i="21"/>
  <c r="AJ30" i="21"/>
  <c r="AT394" i="2"/>
  <c r="AD155" i="21"/>
  <c r="AR90" i="21"/>
  <c r="CP26" i="21"/>
  <c r="CF155" i="21"/>
  <c r="CR58" i="21"/>
  <c r="BF26" i="21"/>
  <c r="BL123" i="21"/>
  <c r="BJ90" i="21"/>
  <c r="AN26" i="21"/>
  <c r="CD123" i="21"/>
  <c r="BZ58" i="21"/>
  <c r="BX26" i="21"/>
  <c r="AT123" i="21"/>
  <c r="Z90" i="21"/>
  <c r="V26" i="21"/>
  <c r="AB123" i="21"/>
  <c r="AT399" i="2"/>
  <c r="AI155" i="21"/>
  <c r="AE91" i="21"/>
  <c r="BK26" i="21"/>
  <c r="AA26" i="21"/>
  <c r="Q155" i="21"/>
  <c r="BO91" i="21"/>
  <c r="AS26" i="21"/>
  <c r="M91" i="21"/>
  <c r="CI123" i="21"/>
  <c r="AW91" i="21"/>
  <c r="CC26" i="21"/>
  <c r="AG123" i="21"/>
  <c r="AY123" i="21"/>
  <c r="CE59" i="21"/>
  <c r="K59" i="21"/>
  <c r="AT138" i="2"/>
  <c r="L109" i="21"/>
  <c r="BJ44" i="21"/>
  <c r="CD77" i="21"/>
  <c r="AR44" i="21"/>
  <c r="BL77" i="21"/>
  <c r="Z44" i="21"/>
  <c r="AP12" i="21"/>
  <c r="AT77" i="21"/>
  <c r="CR12" i="21"/>
  <c r="AB77" i="21"/>
  <c r="CF109" i="21"/>
  <c r="AQ401" i="2"/>
  <c r="AO402" i="2" s="1"/>
  <c r="AP401" i="2"/>
  <c r="J123" i="21"/>
  <c r="BA155" i="21"/>
  <c r="BZ12" i="21"/>
  <c r="BN109" i="21"/>
  <c r="P101" i="21"/>
  <c r="AQ245" i="2"/>
  <c r="AO246" i="2" s="1"/>
  <c r="AP245" i="2"/>
  <c r="AP449" i="2"/>
  <c r="AT449" i="2" s="1"/>
  <c r="AQ449" i="2"/>
  <c r="AS402" i="2"/>
  <c r="AR402" i="2" s="1"/>
  <c r="AR401" i="2"/>
  <c r="AT358" i="2"/>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R407" i="2"/>
  <c r="AS408" i="2"/>
  <c r="AR408" i="2" s="1"/>
  <c r="AT146" i="21"/>
  <c r="AP461" i="2"/>
  <c r="AT461" i="2" s="1"/>
  <c r="AQ461" i="2"/>
  <c r="AP383" i="2"/>
  <c r="AQ383" i="2"/>
  <c r="AO384" i="2" s="1"/>
  <c r="AR88" i="21"/>
  <c r="X12" i="21"/>
  <c r="X58" i="21"/>
  <c r="BN155" i="21"/>
  <c r="J77" i="21"/>
  <c r="CN62" i="21"/>
  <c r="AT582" i="2"/>
  <c r="BB133" i="21"/>
  <c r="BP69" i="21"/>
  <c r="AD37" i="21"/>
  <c r="CN165" i="21"/>
  <c r="AJ133" i="21"/>
  <c r="AX69" i="21"/>
  <c r="L37" i="21"/>
  <c r="BV165" i="21"/>
  <c r="R133" i="21"/>
  <c r="AZ101" i="21"/>
  <c r="BD165" i="21"/>
  <c r="AH101" i="21"/>
  <c r="AF69" i="21"/>
  <c r="CH69" i="21"/>
  <c r="AL165" i="21"/>
  <c r="CJ101" i="21"/>
  <c r="N69" i="21"/>
  <c r="T165" i="21"/>
  <c r="CF37" i="21"/>
  <c r="AT336" i="2"/>
  <c r="CT151" i="21"/>
  <c r="AP119" i="21"/>
  <c r="BV55" i="21"/>
  <c r="AJ23" i="21"/>
  <c r="BB23" i="21"/>
  <c r="CB151" i="21"/>
  <c r="CP87" i="21"/>
  <c r="T55" i="21"/>
  <c r="Z151" i="21"/>
  <c r="X119" i="21"/>
  <c r="BD55" i="21"/>
  <c r="BJ151" i="21"/>
  <c r="AR151" i="21"/>
  <c r="AN87" i="21"/>
  <c r="AL55" i="21"/>
  <c r="BF87" i="21"/>
  <c r="BZ119" i="21"/>
  <c r="V87" i="21"/>
  <c r="CL23" i="21"/>
  <c r="AT431" i="2"/>
  <c r="AW157" i="21"/>
  <c r="K125" i="21"/>
  <c r="AQ60" i="21"/>
  <c r="BO157" i="21"/>
  <c r="CU92" i="21"/>
  <c r="BI60" i="21"/>
  <c r="AE157" i="21"/>
  <c r="BK92" i="21"/>
  <c r="Y60" i="21"/>
  <c r="M157" i="21"/>
  <c r="W28" i="21"/>
  <c r="CE125" i="21"/>
  <c r="CC92" i="21"/>
  <c r="CQ28" i="21"/>
  <c r="AS92" i="21"/>
  <c r="AT443" i="2"/>
  <c r="CS157" i="21"/>
  <c r="AO125" i="21"/>
  <c r="BU61" i="21"/>
  <c r="AI29" i="21"/>
  <c r="Y157" i="21"/>
  <c r="CA157" i="21"/>
  <c r="W125" i="21"/>
  <c r="BC61" i="21"/>
  <c r="AM93" i="21"/>
  <c r="BI157" i="21"/>
  <c r="BW93" i="21"/>
  <c r="AK61" i="21"/>
  <c r="BA29" i="21"/>
  <c r="AQ157" i="21"/>
  <c r="BE93" i="21"/>
  <c r="S61" i="21"/>
  <c r="CQ125" i="21"/>
  <c r="CO93" i="21"/>
  <c r="BS29" i="21"/>
  <c r="AT531" i="2"/>
  <c r="AO162" i="21"/>
  <c r="U130" i="21"/>
  <c r="CM98" i="21"/>
  <c r="AF83" i="21"/>
  <c r="CJ115" i="21"/>
  <c r="AZ115" i="21"/>
  <c r="AT293"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9" i="2"/>
  <c r="AQ509" i="2"/>
  <c r="AO510" i="2" s="1"/>
  <c r="AQ281" i="2"/>
  <c r="AO282" i="2" s="1"/>
  <c r="AP281" i="2"/>
  <c r="AU59" i="21"/>
  <c r="AP58" i="21"/>
  <c r="BM59" i="21"/>
  <c r="CB44" i="21"/>
  <c r="BX24" i="21"/>
  <c r="BF94" i="21"/>
  <c r="AT426" i="2"/>
  <c r="BJ156" i="21"/>
  <c r="BX92" i="21"/>
  <c r="AL60" i="21"/>
  <c r="AR156" i="21"/>
  <c r="BF92" i="21"/>
  <c r="T60" i="21"/>
  <c r="CN60" i="21"/>
  <c r="CR124" i="21"/>
  <c r="CP92" i="21"/>
  <c r="CL28" i="21"/>
  <c r="Z156" i="21"/>
  <c r="AN92" i="21"/>
  <c r="BT28" i="21"/>
  <c r="AJ28" i="21"/>
  <c r="BZ124" i="21"/>
  <c r="V92" i="21"/>
  <c r="BB28" i="21"/>
  <c r="BH124" i="21"/>
  <c r="AP233" i="2"/>
  <c r="AQ233" i="2"/>
  <c r="AO234" i="2" s="1"/>
  <c r="AR93" i="21"/>
  <c r="BT38" i="21"/>
  <c r="BZ134" i="21"/>
  <c r="CD38" i="21"/>
  <c r="AF102" i="21"/>
  <c r="BB166" i="21"/>
  <c r="BO67" i="21"/>
  <c r="AI131" i="21"/>
  <c r="BC163" i="21"/>
  <c r="CJ20" i="21"/>
  <c r="BV84" i="21"/>
  <c r="AP148" i="21"/>
  <c r="BW18" i="21"/>
  <c r="AQ82" i="21"/>
  <c r="K147" i="21"/>
  <c r="AM65" i="21"/>
  <c r="CQ97" i="21"/>
  <c r="CC161" i="21"/>
  <c r="AS282" i="2"/>
  <c r="AR282" i="2" s="1"/>
  <c r="AR281" i="2"/>
  <c r="AT496" i="2"/>
  <c r="AR233" i="2"/>
  <c r="AS234" i="2"/>
  <c r="AQ377" i="2"/>
  <c r="AO378" i="2" s="1"/>
  <c r="AP377" i="2"/>
  <c r="AT472"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R377" i="2"/>
  <c r="AP497" i="2"/>
  <c r="AQ497" i="2"/>
  <c r="AO498" i="2" s="1"/>
  <c r="AQ263" i="2"/>
  <c r="AO264" i="2" s="1"/>
  <c r="AP263" i="2"/>
  <c r="AP503" i="2"/>
  <c r="AT503" i="2" s="1"/>
  <c r="AQ503" i="2"/>
  <c r="AP473" i="2"/>
  <c r="AT473" i="2" s="1"/>
  <c r="AQ473" i="2"/>
  <c r="AT250" i="2"/>
  <c r="AT256" i="2"/>
  <c r="AR251" i="2"/>
  <c r="AS252" i="2"/>
  <c r="AS258" i="2"/>
  <c r="AR258" i="2" s="1"/>
  <c r="AR257"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7" i="2"/>
  <c r="AQ407" i="2"/>
  <c r="AO408" i="2" s="1"/>
  <c r="AP137" i="2"/>
  <c r="AT137" i="2" s="1"/>
  <c r="AQ137" i="2"/>
  <c r="AP539" i="2"/>
  <c r="AT539" i="2" s="1"/>
  <c r="AQ539" i="2"/>
  <c r="AQ251" i="2"/>
  <c r="AO252" i="2" s="1"/>
  <c r="AP251" i="2"/>
  <c r="AQ257" i="2"/>
  <c r="AO258" i="2" s="1"/>
  <c r="AP257" i="2"/>
  <c r="AS510" i="2"/>
  <c r="AR509" i="2"/>
  <c r="AP317" i="2"/>
  <c r="AT317" i="2" s="1"/>
  <c r="AQ317" i="2"/>
  <c r="AQ491" i="2"/>
  <c r="AP491" i="2"/>
  <c r="AT491" i="2" s="1"/>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s="1"/>
  <c r="AQ167" i="2"/>
  <c r="AR383" i="2"/>
  <c r="AS384" i="2"/>
  <c r="AR384" i="2" s="1"/>
  <c r="AQ389" i="2"/>
  <c r="AO390" i="2" s="1"/>
  <c r="AP389" i="2"/>
  <c r="AT389" i="2" s="1"/>
  <c r="AQ515" i="2"/>
  <c r="AP515" i="2"/>
  <c r="AT515" i="2" s="1"/>
  <c r="AQ191" i="2"/>
  <c r="AP191" i="2"/>
  <c r="AT191" i="2" s="1"/>
  <c r="AP269" i="2"/>
  <c r="AT269" i="2" s="1"/>
  <c r="AQ269" i="2"/>
  <c r="AO270" i="2" s="1"/>
  <c r="AR203" i="2"/>
  <c r="AT203" i="2" s="1"/>
  <c r="AS204" i="2"/>
  <c r="AR204" i="2" s="1"/>
  <c r="AT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45" i="2"/>
  <c r="AS246" i="2"/>
  <c r="AR246" i="2" s="1"/>
  <c r="AP143" i="2"/>
  <c r="AT143" i="2" s="1"/>
  <c r="AQ143" i="2"/>
  <c r="AP209" i="2"/>
  <c r="AT209" i="2" s="1"/>
  <c r="AQ209" i="2"/>
  <c r="AT244" i="2"/>
  <c r="AP275" i="2"/>
  <c r="AT275" i="2" s="1"/>
  <c r="AQ275" i="2"/>
  <c r="AO276" i="2" s="1"/>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F124" i="21"/>
  <c r="AT92" i="21"/>
  <c r="CR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BP109" i="21"/>
  <c r="CH109" i="21"/>
  <c r="AX109" i="21"/>
  <c r="AF109" i="21"/>
  <c r="N109" i="21"/>
  <c r="CF77" i="21"/>
  <c r="AV77" i="21"/>
  <c r="AD77" i="21"/>
  <c r="BN77" i="21"/>
  <c r="L77" i="21"/>
  <c r="CD45" i="21"/>
  <c r="BL45" i="21"/>
  <c r="AT45" i="21"/>
  <c r="J45" i="21"/>
  <c r="BJ12" i="21"/>
  <c r="CB12" i="21"/>
  <c r="AR12" i="21"/>
  <c r="Z12" i="21"/>
  <c r="CT12" i="21"/>
  <c r="AB45"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CG57" i="21" l="1"/>
  <c r="M57" i="21"/>
  <c r="BS121" i="21"/>
  <c r="AT365" i="2"/>
  <c r="CN153" i="21"/>
  <c r="CQ116" i="21"/>
  <c r="BO57" i="21"/>
  <c r="BA121" i="21"/>
  <c r="AE57" i="21"/>
  <c r="CK121" i="21"/>
  <c r="AW57" i="21"/>
  <c r="S153" i="21"/>
  <c r="O89" i="21"/>
  <c r="BC153" i="21"/>
  <c r="AT263" i="2"/>
  <c r="AG89" i="21"/>
  <c r="BU153" i="21"/>
  <c r="K25" i="21"/>
  <c r="CI89" i="21"/>
  <c r="CM153" i="21"/>
  <c r="BM25" i="21"/>
  <c r="AY89" i="21"/>
  <c r="AU25" i="21"/>
  <c r="BQ89" i="21"/>
  <c r="AC25" i="21"/>
  <c r="AI121" i="21"/>
  <c r="CE25" i="21"/>
  <c r="Q121" i="21"/>
  <c r="CM160" i="21"/>
  <c r="BC60" i="21"/>
  <c r="BW92" i="21"/>
  <c r="W124" i="21"/>
  <c r="BI156" i="21"/>
  <c r="CA156" i="21"/>
  <c r="CG163" i="21"/>
  <c r="AK60" i="21"/>
  <c r="AP378" i="2"/>
  <c r="AQ378" i="2"/>
  <c r="AO379" i="2" s="1"/>
  <c r="AK52" i="21"/>
  <c r="CO84" i="21"/>
  <c r="AT497" i="2"/>
  <c r="AD25" i="21"/>
  <c r="AF57" i="21"/>
  <c r="BN25" i="21"/>
  <c r="AV25" i="21"/>
  <c r="N57" i="21"/>
  <c r="BP57" i="21"/>
  <c r="AX57" i="21"/>
  <c r="AH89" i="21"/>
  <c r="CJ89" i="21"/>
  <c r="BR89" i="21"/>
  <c r="R121" i="21"/>
  <c r="L25" i="21"/>
  <c r="T153" i="21"/>
  <c r="CF25" i="21"/>
  <c r="AJ121" i="21"/>
  <c r="BB121" i="21"/>
  <c r="BT121" i="21"/>
  <c r="CL121" i="21"/>
  <c r="P89" i="21"/>
  <c r="AL153" i="21"/>
  <c r="CH57" i="21"/>
  <c r="BD153" i="21"/>
  <c r="AZ89" i="21"/>
  <c r="BV153" i="21"/>
  <c r="CQ16" i="21"/>
  <c r="AC113" i="21"/>
  <c r="BY16" i="21"/>
  <c r="K113" i="21"/>
  <c r="Y48" i="21"/>
  <c r="AU113" i="21"/>
  <c r="AQ48" i="21"/>
  <c r="BM113" i="21"/>
  <c r="BI48" i="21"/>
  <c r="CE113" i="21"/>
  <c r="CA48" i="21"/>
  <c r="AE145" i="21"/>
  <c r="CC80" i="21"/>
  <c r="M145" i="21"/>
  <c r="CS48" i="21"/>
  <c r="CG145" i="21"/>
  <c r="AA80" i="21"/>
  <c r="AW145" i="21"/>
  <c r="W16" i="21"/>
  <c r="AS80" i="21"/>
  <c r="BO145" i="21"/>
  <c r="AO16" i="21"/>
  <c r="BK80" i="21"/>
  <c r="BG16" i="21"/>
  <c r="CU80" i="21"/>
  <c r="M154" i="21"/>
  <c r="BZ27" i="21"/>
  <c r="L124" i="21"/>
  <c r="AF156" i="21"/>
  <c r="Z59" i="21"/>
  <c r="BN124" i="21"/>
  <c r="AX156" i="21"/>
  <c r="CA49" i="21"/>
  <c r="AR59" i="21"/>
  <c r="BL92" i="21"/>
  <c r="BP156" i="21"/>
  <c r="X27" i="21"/>
  <c r="CB59" i="21"/>
  <c r="AV124" i="21"/>
  <c r="CH156" i="21"/>
  <c r="AP27" i="21"/>
  <c r="J92" i="21"/>
  <c r="CD92" i="21"/>
  <c r="AQ498" i="2"/>
  <c r="AO499" i="2" s="1"/>
  <c r="AP498" i="2"/>
  <c r="AR498" i="2"/>
  <c r="AS499" i="2"/>
  <c r="BH27" i="21"/>
  <c r="AB92" i="21"/>
  <c r="AD124" i="21"/>
  <c r="BJ59" i="21"/>
  <c r="CT59" i="21"/>
  <c r="N156" i="21"/>
  <c r="Y47" i="21"/>
  <c r="AO32" i="21"/>
  <c r="CE129" i="21"/>
  <c r="AS79" i="21"/>
  <c r="W32" i="21"/>
  <c r="CU79" i="21"/>
  <c r="AQ64" i="21"/>
  <c r="BK79" i="21"/>
  <c r="BK96" i="21"/>
  <c r="BM112" i="21"/>
  <c r="CS64" i="21"/>
  <c r="CE112" i="21"/>
  <c r="AA96" i="21"/>
  <c r="BG15" i="21"/>
  <c r="M144" i="21"/>
  <c r="AT245" i="2"/>
  <c r="AU129" i="21"/>
  <c r="BY15" i="21"/>
  <c r="BG17" i="21"/>
  <c r="AS271" i="2"/>
  <c r="AR271" i="2" s="1"/>
  <c r="BC58" i="21"/>
  <c r="Q28" i="21"/>
  <c r="CS156" i="21"/>
  <c r="BW90" i="21"/>
  <c r="CK28" i="21"/>
  <c r="AO124" i="21"/>
  <c r="AU114" i="21"/>
  <c r="BI154" i="21"/>
  <c r="S60" i="21"/>
  <c r="U92" i="21"/>
  <c r="BY124" i="21"/>
  <c r="BG124" i="21"/>
  <c r="CM60" i="21"/>
  <c r="K32" i="21"/>
  <c r="AI28" i="21"/>
  <c r="AM92" i="21"/>
  <c r="CQ124" i="21"/>
  <c r="CM48" i="21"/>
  <c r="BO64" i="21"/>
  <c r="BA28" i="21"/>
  <c r="BE92" i="21"/>
  <c r="AQ156" i="21"/>
  <c r="BU60" i="21"/>
  <c r="K13" i="21"/>
  <c r="AW45" i="21"/>
  <c r="W34" i="21"/>
  <c r="AI128" i="21"/>
  <c r="BS28" i="21"/>
  <c r="CO92" i="21"/>
  <c r="Y156" i="21"/>
  <c r="BG34" i="21"/>
  <c r="AO112" i="21"/>
  <c r="AA81" i="21"/>
  <c r="BM114" i="21"/>
  <c r="AO17" i="21"/>
  <c r="AT509" i="2"/>
  <c r="AS421" i="2"/>
  <c r="AS422" i="2" s="1"/>
  <c r="AR422" i="2" s="1"/>
  <c r="AT422" i="2" s="1"/>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T407" i="2"/>
  <c r="AS277" i="2"/>
  <c r="AR277"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51" i="2"/>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AQ510" i="2"/>
  <c r="AO511" i="2" s="1"/>
  <c r="AP510" i="2"/>
  <c r="S159" i="21"/>
  <c r="CM50" i="21"/>
  <c r="AE154" i="21"/>
  <c r="CQ34" i="21"/>
  <c r="AA98" i="21"/>
  <c r="BM131" i="21"/>
  <c r="BM31" i="21"/>
  <c r="AG95" i="21"/>
  <c r="AK159" i="21"/>
  <c r="CK16" i="21"/>
  <c r="AM80" i="21"/>
  <c r="Y144" i="21"/>
  <c r="AI18" i="21"/>
  <c r="BU50" i="21"/>
  <c r="BY114" i="21"/>
  <c r="CQ25" i="21"/>
  <c r="CU89" i="21"/>
  <c r="AI30" i="21"/>
  <c r="BW94" i="21"/>
  <c r="AO126" i="21"/>
  <c r="AR234" i="2"/>
  <c r="AS235" i="2"/>
  <c r="AT233" i="2"/>
  <c r="Q16" i="21"/>
  <c r="AS89" i="21"/>
  <c r="AQ276" i="2"/>
  <c r="AO277" i="2" s="1"/>
  <c r="AP276" i="2"/>
  <c r="AT276" i="2" s="1"/>
  <c r="AT377" i="2"/>
  <c r="AI16" i="21"/>
  <c r="BY34" i="21"/>
  <c r="AS98" i="21"/>
  <c r="M163" i="21"/>
  <c r="M63" i="21"/>
  <c r="CI95" i="21"/>
  <c r="BC159" i="21"/>
  <c r="BC48" i="21"/>
  <c r="BE80" i="21"/>
  <c r="AQ144" i="21"/>
  <c r="BS18" i="21"/>
  <c r="U82" i="21"/>
  <c r="BG114" i="21"/>
  <c r="BI57" i="21"/>
  <c r="K122" i="21"/>
  <c r="BO154" i="21"/>
  <c r="BA30" i="21"/>
  <c r="CM62" i="21"/>
  <c r="BY126" i="21"/>
  <c r="AR510" i="2"/>
  <c r="AS511" i="2"/>
  <c r="AR252" i="2"/>
  <c r="AS253" i="2"/>
  <c r="AR253" i="2" s="1"/>
  <c r="AT401" i="2"/>
  <c r="AP390" i="2"/>
  <c r="AT390" i="2" s="1"/>
  <c r="AQ390" i="2"/>
  <c r="AQ282" i="2"/>
  <c r="AP282" i="2"/>
  <c r="AN84" i="21" s="1"/>
  <c r="CA158" i="21"/>
  <c r="AS379" i="2"/>
  <c r="AR379" i="2" s="1"/>
  <c r="CG63" i="21"/>
  <c r="U80" i="21"/>
  <c r="CS146" i="21"/>
  <c r="BY25" i="21"/>
  <c r="Q30" i="21"/>
  <c r="W126" i="21"/>
  <c r="AP234" i="2"/>
  <c r="AQ234" i="2"/>
  <c r="AO235" i="2" s="1"/>
  <c r="Y66" i="21"/>
  <c r="CC98" i="21"/>
  <c r="AE163" i="21"/>
  <c r="AW63" i="21"/>
  <c r="Q127" i="21"/>
  <c r="BU159" i="21"/>
  <c r="BU48" i="21"/>
  <c r="W112" i="21"/>
  <c r="BI144" i="21"/>
  <c r="CK18" i="21"/>
  <c r="AM82" i="21"/>
  <c r="Y146" i="21"/>
  <c r="AO25" i="21"/>
  <c r="CA57" i="21"/>
  <c r="AC122" i="21"/>
  <c r="CG154" i="21"/>
  <c r="CK30" i="21"/>
  <c r="U94" i="21"/>
  <c r="CQ126" i="21"/>
  <c r="AT257" i="2"/>
  <c r="AQ408" i="2"/>
  <c r="AP408" i="2"/>
  <c r="AT408" i="2" s="1"/>
  <c r="AP264" i="2"/>
  <c r="AT264" i="2" s="1"/>
  <c r="AQ264" i="2"/>
  <c r="AQ384" i="2"/>
  <c r="AP384" i="2"/>
  <c r="AT384" i="2" s="1"/>
  <c r="AQ246" i="2"/>
  <c r="AP246" i="2"/>
  <c r="AT246" i="2" s="1"/>
  <c r="AP402" i="2"/>
  <c r="AT402" i="2" s="1"/>
  <c r="AQ402" i="2"/>
  <c r="AP252" i="2"/>
  <c r="AQ252" i="2"/>
  <c r="AO253" i="2" s="1"/>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AQ258" i="2"/>
  <c r="AP258" i="2"/>
  <c r="AT258" i="2" s="1"/>
  <c r="AT383" i="2"/>
  <c r="BG126" i="21"/>
  <c r="AQ270" i="2"/>
  <c r="AO271" i="2" s="1"/>
  <c r="AP270" i="2"/>
  <c r="AT270" i="2" s="1"/>
  <c r="AU31" i="21"/>
  <c r="BY112" i="21"/>
  <c r="AO114" i="21"/>
  <c r="BI66" i="21"/>
  <c r="K131" i="21"/>
  <c r="BO163" i="21"/>
  <c r="K31" i="21"/>
  <c r="O95" i="21"/>
  <c r="AI127" i="21"/>
  <c r="BA16" i="21"/>
  <c r="AK48" i="21"/>
  <c r="CQ112" i="21"/>
  <c r="CS144" i="21"/>
  <c r="BA18" i="21"/>
  <c r="BW82" i="21"/>
  <c r="AQ146" i="21"/>
  <c r="W25" i="21"/>
  <c r="CC89" i="21"/>
  <c r="BM122" i="21"/>
  <c r="BS30" i="21"/>
  <c r="BE94" i="21"/>
  <c r="AQ158" i="21"/>
  <c r="AT281" i="2"/>
  <c r="BY29" i="21"/>
  <c r="AU126" i="21"/>
  <c r="BK93" i="21"/>
  <c r="M158" i="21"/>
  <c r="BO158" i="21"/>
  <c r="AA93" i="21"/>
  <c r="K126" i="21"/>
  <c r="AE158" i="21"/>
  <c r="CQ29" i="21"/>
  <c r="BI61" i="21"/>
  <c r="BM126" i="21"/>
  <c r="CG158" i="21"/>
  <c r="W29" i="21"/>
  <c r="CA61" i="21"/>
  <c r="CC93" i="21"/>
  <c r="AQ61" i="21"/>
  <c r="CS61" i="21"/>
  <c r="CU93" i="21"/>
  <c r="AO29" i="21"/>
  <c r="AS93" i="21"/>
  <c r="CE126" i="21"/>
  <c r="BG29" i="21"/>
  <c r="AC126" i="21"/>
  <c r="AW58" i="21"/>
  <c r="Q122" i="21"/>
  <c r="BU154" i="21"/>
  <c r="AI14" i="21"/>
  <c r="U78" i="21"/>
  <c r="BY110" i="21"/>
  <c r="BB14" i="21"/>
  <c r="V78" i="21"/>
  <c r="CR110" i="21"/>
  <c r="AJ16" i="21"/>
  <c r="BV48" i="21"/>
  <c r="BH112" i="21"/>
  <c r="AE51" i="21"/>
  <c r="CI83" i="21"/>
  <c r="BC147" i="21"/>
  <c r="AI19" i="21"/>
  <c r="BC51" i="21"/>
  <c r="AO115" i="21"/>
  <c r="CS147" i="21"/>
  <c r="AQ51" i="21"/>
  <c r="CU83" i="21"/>
  <c r="AW148"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W28" i="2"/>
  <c r="W34" i="2"/>
  <c r="W82" i="2"/>
  <c r="W76" i="2"/>
  <c r="W100" i="2"/>
  <c r="W40" i="2"/>
  <c r="W88" i="2"/>
  <c r="W46" i="2"/>
  <c r="W94" i="2"/>
  <c r="W22" i="2"/>
  <c r="W58" i="2"/>
  <c r="W52" i="2"/>
  <c r="W16" i="2"/>
  <c r="W64" i="2"/>
  <c r="AK99" i="2"/>
  <c r="AH99" i="2"/>
  <c r="AS99" i="2" s="1"/>
  <c r="AR99" i="2" s="1"/>
  <c r="AK97" i="2"/>
  <c r="AH97" i="2"/>
  <c r="AK96" i="2"/>
  <c r="AH96" i="2"/>
  <c r="AK95" i="2"/>
  <c r="AH95" i="2"/>
  <c r="AV94" i="2"/>
  <c r="AW94" i="2" s="1"/>
  <c r="AK94" i="2"/>
  <c r="AH94" i="2"/>
  <c r="AE94" i="2"/>
  <c r="Z94" i="2"/>
  <c r="AA94" i="2" s="1"/>
  <c r="Y94" i="2"/>
  <c r="AK105" i="2"/>
  <c r="AH105" i="2"/>
  <c r="AS105" i="2" s="1"/>
  <c r="AR105" i="2" s="1"/>
  <c r="AK103" i="2"/>
  <c r="AH103" i="2"/>
  <c r="AK102" i="2"/>
  <c r="AH102" i="2"/>
  <c r="AK101" i="2"/>
  <c r="AH101" i="2"/>
  <c r="AV100" i="2"/>
  <c r="AW100" i="2" s="1"/>
  <c r="AK100" i="2"/>
  <c r="AH100" i="2"/>
  <c r="AE100" i="2"/>
  <c r="Z100" i="2"/>
  <c r="AI34" i="20" s="1"/>
  <c r="Y100" i="2"/>
  <c r="AK93" i="2"/>
  <c r="AH93" i="2"/>
  <c r="AS93" i="2" s="1"/>
  <c r="AR93" i="2" s="1"/>
  <c r="AT93" i="2" s="1"/>
  <c r="AK91" i="2"/>
  <c r="AH91" i="2"/>
  <c r="AS92" i="2" s="1"/>
  <c r="AR92" i="2" s="1"/>
  <c r="AT92" i="2" s="1"/>
  <c r="AK90" i="2"/>
  <c r="AH90" i="2"/>
  <c r="AK89" i="2"/>
  <c r="AH89" i="2"/>
  <c r="AV88" i="2"/>
  <c r="AW88" i="2" s="1"/>
  <c r="AK88" i="2"/>
  <c r="AH88" i="2"/>
  <c r="AE88" i="2"/>
  <c r="Z88" i="2"/>
  <c r="AA88" i="2" s="1"/>
  <c r="Y88" i="2"/>
  <c r="AK87" i="2"/>
  <c r="AH87" i="2"/>
  <c r="AS87" i="2" s="1"/>
  <c r="AR87" i="2" s="1"/>
  <c r="AK85" i="2"/>
  <c r="AH85" i="2"/>
  <c r="AK84" i="2"/>
  <c r="AH84" i="2"/>
  <c r="AK83" i="2"/>
  <c r="AH83" i="2"/>
  <c r="AV82" i="2"/>
  <c r="AW82" i="2" s="1"/>
  <c r="AK82" i="2"/>
  <c r="AH82" i="2"/>
  <c r="AE82" i="2"/>
  <c r="Z82" i="2"/>
  <c r="AA82" i="2" s="1"/>
  <c r="Y82" i="2"/>
  <c r="AK81" i="2"/>
  <c r="AH81" i="2"/>
  <c r="AS81" i="2" s="1"/>
  <c r="AR81" i="2" s="1"/>
  <c r="AK79" i="2"/>
  <c r="AH79" i="2"/>
  <c r="AK78" i="2"/>
  <c r="AH78" i="2"/>
  <c r="AK77" i="2"/>
  <c r="AH77" i="2"/>
  <c r="AV76" i="2"/>
  <c r="AW76" i="2" s="1"/>
  <c r="AK76" i="2"/>
  <c r="AH76" i="2"/>
  <c r="AE76" i="2"/>
  <c r="Z76" i="2"/>
  <c r="AA76" i="2" s="1"/>
  <c r="Y76" i="2"/>
  <c r="AK75" i="2"/>
  <c r="AH75" i="2"/>
  <c r="AO75" i="2" s="1"/>
  <c r="AK73" i="2"/>
  <c r="AH73" i="2"/>
  <c r="AK72" i="2"/>
  <c r="AH72" i="2"/>
  <c r="AK71" i="2"/>
  <c r="AH71" i="2"/>
  <c r="AV70" i="2"/>
  <c r="AW70" i="2" s="1"/>
  <c r="AK70" i="2"/>
  <c r="AH70" i="2"/>
  <c r="AE70" i="2"/>
  <c r="Z70" i="2"/>
  <c r="AA70" i="2" s="1"/>
  <c r="Y70" i="2"/>
  <c r="AK69" i="2"/>
  <c r="AH69" i="2"/>
  <c r="AS69" i="2" s="1"/>
  <c r="AR69" i="2" s="1"/>
  <c r="AT69" i="2" s="1"/>
  <c r="AK67" i="2"/>
  <c r="AH67" i="2"/>
  <c r="AS68" i="2" s="1"/>
  <c r="AR68" i="2" s="1"/>
  <c r="AT68" i="2" s="1"/>
  <c r="AK66" i="2"/>
  <c r="AH66" i="2"/>
  <c r="AK65" i="2"/>
  <c r="AH65" i="2"/>
  <c r="AV64" i="2"/>
  <c r="AW64" i="2" s="1"/>
  <c r="AK64" i="2"/>
  <c r="AH64" i="2"/>
  <c r="AE64" i="2"/>
  <c r="Z64" i="2"/>
  <c r="AA64" i="2" s="1"/>
  <c r="Y64" i="2"/>
  <c r="AK63" i="2"/>
  <c r="AH63" i="2"/>
  <c r="AO63" i="2" s="1"/>
  <c r="AK61" i="2"/>
  <c r="AH61" i="2"/>
  <c r="AK60" i="2"/>
  <c r="AH60" i="2"/>
  <c r="AK59" i="2"/>
  <c r="AH59" i="2"/>
  <c r="AV58" i="2"/>
  <c r="AW58" i="2" s="1"/>
  <c r="AK58" i="2"/>
  <c r="AH58" i="2"/>
  <c r="AE58" i="2"/>
  <c r="Z58" i="2"/>
  <c r="AA58" i="2" s="1"/>
  <c r="Y58" i="2"/>
  <c r="AK57" i="2"/>
  <c r="AH57" i="2"/>
  <c r="AS57" i="2" s="1"/>
  <c r="AR57" i="2" s="1"/>
  <c r="AK55" i="2"/>
  <c r="AH55" i="2"/>
  <c r="AK54" i="2"/>
  <c r="AH54" i="2"/>
  <c r="AK53" i="2"/>
  <c r="AH53" i="2"/>
  <c r="AV52" i="2"/>
  <c r="AW52" i="2" s="1"/>
  <c r="AK52" i="2"/>
  <c r="AH52" i="2"/>
  <c r="AE52" i="2"/>
  <c r="Z52" i="2"/>
  <c r="AA52" i="2" s="1"/>
  <c r="Y52" i="2"/>
  <c r="AK51" i="2"/>
  <c r="AH51" i="2"/>
  <c r="AS51" i="2" s="1"/>
  <c r="AR51" i="2" s="1"/>
  <c r="AK49" i="2"/>
  <c r="AH49" i="2"/>
  <c r="AK48" i="2"/>
  <c r="AH48" i="2"/>
  <c r="AK47" i="2"/>
  <c r="AH47" i="2"/>
  <c r="AV46" i="2"/>
  <c r="AW46" i="2" s="1"/>
  <c r="AK46" i="2"/>
  <c r="AH46" i="2"/>
  <c r="AE46" i="2"/>
  <c r="Z46" i="2"/>
  <c r="AA46" i="2" s="1"/>
  <c r="Y46" i="2"/>
  <c r="AK45" i="2"/>
  <c r="AH45" i="2"/>
  <c r="AO45" i="2" s="1"/>
  <c r="AK43" i="2"/>
  <c r="AH43" i="2"/>
  <c r="AK42" i="2"/>
  <c r="AH42" i="2"/>
  <c r="AK41" i="2"/>
  <c r="AH41" i="2"/>
  <c r="AV40" i="2"/>
  <c r="AW40" i="2" s="1"/>
  <c r="AK40" i="2"/>
  <c r="AH40" i="2"/>
  <c r="AE40" i="2"/>
  <c r="Z40" i="2"/>
  <c r="AA40" i="2" s="1"/>
  <c r="Y40" i="2"/>
  <c r="AK39" i="2"/>
  <c r="AH39" i="2"/>
  <c r="AS39" i="2" s="1"/>
  <c r="AR39" i="2" s="1"/>
  <c r="AT39" i="2" s="1"/>
  <c r="AK37" i="2"/>
  <c r="AH37" i="2"/>
  <c r="AS38" i="2" s="1"/>
  <c r="AR38" i="2" s="1"/>
  <c r="AT38" i="2" s="1"/>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O15" i="2" s="1"/>
  <c r="AK13" i="2"/>
  <c r="AH13" i="2"/>
  <c r="AO14" i="2" s="1"/>
  <c r="AP14" i="2" s="1"/>
  <c r="AK12" i="2"/>
  <c r="AH12" i="2"/>
  <c r="AD19" i="21" l="1"/>
  <c r="CF19" i="21"/>
  <c r="P83" i="21"/>
  <c r="CL115" i="21"/>
  <c r="T147" i="21"/>
  <c r="AX51" i="21"/>
  <c r="BD147" i="21"/>
  <c r="AF51" i="21"/>
  <c r="CN147" i="21"/>
  <c r="BP51" i="21"/>
  <c r="BR83" i="21"/>
  <c r="AZ83" i="21"/>
  <c r="N51" i="21"/>
  <c r="CJ83" i="21"/>
  <c r="BN19" i="21"/>
  <c r="R115" i="21"/>
  <c r="AV19" i="21"/>
  <c r="AJ115" i="21"/>
  <c r="L19" i="21"/>
  <c r="BT115" i="21"/>
  <c r="AT234" i="2"/>
  <c r="X123" i="21"/>
  <c r="CH51" i="21"/>
  <c r="AL147" i="21"/>
  <c r="AH83" i="21"/>
  <c r="BB115" i="21"/>
  <c r="AT378" i="2"/>
  <c r="AT252" i="2"/>
  <c r="AR421" i="2"/>
  <c r="AT421" i="2" s="1"/>
  <c r="BV147" i="21"/>
  <c r="BV59" i="21"/>
  <c r="AJ27" i="21"/>
  <c r="CJ84" i="21"/>
  <c r="AR499" i="2"/>
  <c r="AS500" i="2"/>
  <c r="AR500" i="2" s="1"/>
  <c r="BN20" i="21"/>
  <c r="P84" i="21"/>
  <c r="AT498" i="2"/>
  <c r="CB160" i="21"/>
  <c r="X128" i="21"/>
  <c r="T64" i="21"/>
  <c r="AR160" i="21"/>
  <c r="BX96" i="21"/>
  <c r="AL64" i="21"/>
  <c r="Z160" i="21"/>
  <c r="BF96" i="21"/>
  <c r="CL32" i="21"/>
  <c r="CR128" i="21"/>
  <c r="V96" i="21"/>
  <c r="BB32" i="21"/>
  <c r="BZ128" i="21"/>
  <c r="CN64" i="21"/>
  <c r="R32" i="21"/>
  <c r="CP96" i="21"/>
  <c r="BH128" i="21"/>
  <c r="AN96" i="21"/>
  <c r="AJ32" i="21"/>
  <c r="BJ160" i="21"/>
  <c r="CT160" i="21"/>
  <c r="AP128" i="21"/>
  <c r="BD64" i="21"/>
  <c r="BT32" i="21"/>
  <c r="BV64" i="21"/>
  <c r="AP499" i="2"/>
  <c r="AQ499" i="2"/>
  <c r="AO500" i="2" s="1"/>
  <c r="AV27" i="21"/>
  <c r="AH84" i="21"/>
  <c r="AV20" i="21"/>
  <c r="AJ116" i="21"/>
  <c r="L20" i="21"/>
  <c r="BT116" i="21"/>
  <c r="V84" i="21"/>
  <c r="CL116" i="21"/>
  <c r="AF52" i="21"/>
  <c r="AL148" i="21"/>
  <c r="BP52" i="21"/>
  <c r="CN148" i="21"/>
  <c r="AP116" i="21"/>
  <c r="CF20" i="21"/>
  <c r="BR84" i="21"/>
  <c r="T148" i="21"/>
  <c r="AF59" i="21"/>
  <c r="AX52" i="21"/>
  <c r="R116" i="21"/>
  <c r="BV148" i="21"/>
  <c r="BH116" i="21"/>
  <c r="R123" i="21"/>
  <c r="CR116" i="21"/>
  <c r="BV155" i="21"/>
  <c r="AD20" i="21"/>
  <c r="CH52" i="21"/>
  <c r="BB116" i="21"/>
  <c r="BB20" i="21"/>
  <c r="N52" i="21"/>
  <c r="AZ84" i="21"/>
  <c r="BD148" i="21"/>
  <c r="BP59" i="21"/>
  <c r="BH122" i="21"/>
  <c r="L26" i="21"/>
  <c r="BZ122" i="21"/>
  <c r="AD26" i="21"/>
  <c r="BB123" i="21"/>
  <c r="BF84" i="21"/>
  <c r="CH58" i="21"/>
  <c r="P90" i="21"/>
  <c r="BB26" i="21"/>
  <c r="AJ122" i="21"/>
  <c r="AT83" i="21"/>
  <c r="AJ26" i="21"/>
  <c r="BT122" i="21"/>
  <c r="BV58" i="21"/>
  <c r="AN90" i="21"/>
  <c r="L122"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s="1"/>
  <c r="AT36" i="2" s="1"/>
  <c r="AS67" i="2"/>
  <c r="AR67" i="2" s="1"/>
  <c r="AT67" i="2" s="1"/>
  <c r="AS91" i="2"/>
  <c r="AR91" i="2" s="1"/>
  <c r="AT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AS45" i="2"/>
  <c r="AR45" i="2" s="1"/>
  <c r="X18" i="21"/>
  <c r="CB50" i="21"/>
  <c r="AD115" i="21"/>
  <c r="CF27" i="21"/>
  <c r="P91" i="21"/>
  <c r="T155" i="21"/>
  <c r="BB19" i="21"/>
  <c r="V83" i="21"/>
  <c r="AR147" i="21"/>
  <c r="BV52" i="21"/>
  <c r="CN52" i="21"/>
  <c r="AR50" i="21"/>
  <c r="CT147" i="21"/>
  <c r="AS37" i="2"/>
  <c r="AR37" i="2" s="1"/>
  <c r="AT37" i="2" s="1"/>
  <c r="BH18" i="21"/>
  <c r="CT50" i="21"/>
  <c r="AV115" i="21"/>
  <c r="N59" i="21"/>
  <c r="AH91" i="21"/>
  <c r="AL155" i="21"/>
  <c r="BT19" i="21"/>
  <c r="AN83" i="21"/>
  <c r="CR115" i="21"/>
  <c r="Z148" i="21"/>
  <c r="AO87" i="2"/>
  <c r="AP87" i="2" s="1"/>
  <c r="AT87" i="2" s="1"/>
  <c r="BV51" i="21"/>
  <c r="CR18" i="21"/>
  <c r="AB83" i="21"/>
  <c r="N147" i="21"/>
  <c r="CH59" i="21"/>
  <c r="BR91" i="21"/>
  <c r="BD155" i="21"/>
  <c r="CL19" i="21"/>
  <c r="BX83" i="21"/>
  <c r="Z147" i="21"/>
  <c r="AR148" i="21"/>
  <c r="AQ45" i="2"/>
  <c r="AP45" i="2"/>
  <c r="AQ63" i="2"/>
  <c r="AP63" i="2"/>
  <c r="AQ75" i="2"/>
  <c r="AP75" i="2"/>
  <c r="AS32" i="2"/>
  <c r="AR32" i="2" s="1"/>
  <c r="AO32" i="2"/>
  <c r="AO71" i="2"/>
  <c r="AO70" i="2"/>
  <c r="AS70" i="2"/>
  <c r="AR70" i="2" s="1"/>
  <c r="AS71" i="2"/>
  <c r="AR71" i="2" s="1"/>
  <c r="AS101" i="2"/>
  <c r="AR101" i="2" s="1"/>
  <c r="AO101" i="2"/>
  <c r="AO100" i="2"/>
  <c r="T59" i="21"/>
  <c r="CN59" i="21"/>
  <c r="AO99" i="2"/>
  <c r="AS60" i="2"/>
  <c r="AR60" i="2" s="1"/>
  <c r="AO60" i="2"/>
  <c r="AS44" i="2"/>
  <c r="AR44" i="2" s="1"/>
  <c r="AO44" i="2"/>
  <c r="AS54" i="2"/>
  <c r="AR54" i="2" s="1"/>
  <c r="AO54" i="2"/>
  <c r="AO61" i="2"/>
  <c r="AS61" i="2"/>
  <c r="AR61" i="2" s="1"/>
  <c r="AO85" i="2"/>
  <c r="AS85" i="2"/>
  <c r="AR85" i="2" s="1"/>
  <c r="AS96" i="2"/>
  <c r="AR96" i="2" s="1"/>
  <c r="AO96" i="2"/>
  <c r="BJ155" i="21"/>
  <c r="AP271" i="2"/>
  <c r="AT271" i="2" s="1"/>
  <c r="AQ271" i="2"/>
  <c r="AP379" i="2"/>
  <c r="AQ379" i="2"/>
  <c r="AS63" i="2"/>
  <c r="AR63" i="2" s="1"/>
  <c r="AS20" i="2"/>
  <c r="AR20" i="2" s="1"/>
  <c r="AO20" i="2"/>
  <c r="AS46" i="2"/>
  <c r="AR46" i="2" s="1"/>
  <c r="AO46" i="2"/>
  <c r="AS25" i="2"/>
  <c r="AR25" i="2" s="1"/>
  <c r="AO25" i="2"/>
  <c r="AS64" i="2"/>
  <c r="AR64" i="2" s="1"/>
  <c r="AT64" i="2" s="1"/>
  <c r="AS65" i="2"/>
  <c r="AR65" i="2" s="1"/>
  <c r="AT65" i="2" s="1"/>
  <c r="AS88" i="2"/>
  <c r="AR88" i="2" s="1"/>
  <c r="AT88" i="2" s="1"/>
  <c r="AS89" i="2"/>
  <c r="AR89" i="2" s="1"/>
  <c r="AT89" i="2" s="1"/>
  <c r="Z155" i="21"/>
  <c r="BX91" i="21"/>
  <c r="AO51" i="2"/>
  <c r="AT282" i="2"/>
  <c r="CT148" i="21"/>
  <c r="CB148" i="21"/>
  <c r="X116" i="21"/>
  <c r="BD52" i="21"/>
  <c r="CL20" i="21"/>
  <c r="AS40" i="2"/>
  <c r="AR40" i="2" s="1"/>
  <c r="AO40" i="2"/>
  <c r="AS26" i="2"/>
  <c r="AR26" i="2" s="1"/>
  <c r="AO26" i="2"/>
  <c r="AS55" i="2"/>
  <c r="AR55" i="2" s="1"/>
  <c r="AO55" i="2"/>
  <c r="AS62" i="2"/>
  <c r="AR62" i="2" s="1"/>
  <c r="AO62" i="2"/>
  <c r="AS72" i="2"/>
  <c r="AR72" i="2" s="1"/>
  <c r="AO72" i="2"/>
  <c r="AS86" i="2"/>
  <c r="AR86" i="2" s="1"/>
  <c r="AO86" i="2"/>
  <c r="AO102" i="2"/>
  <c r="AS102" i="2"/>
  <c r="AR102" i="2" s="1"/>
  <c r="AS97" i="2"/>
  <c r="AR97" i="2" s="1"/>
  <c r="AO97" i="2"/>
  <c r="BF91" i="21"/>
  <c r="CT155" i="21"/>
  <c r="AL59" i="21"/>
  <c r="AR511" i="2"/>
  <c r="AS512" i="2"/>
  <c r="AR512" i="2" s="1"/>
  <c r="AO74" i="2"/>
  <c r="AS74" i="2"/>
  <c r="AR74" i="2" s="1"/>
  <c r="AS84" i="2"/>
  <c r="AR84" i="2" s="1"/>
  <c r="AO84" i="2"/>
  <c r="AO104" i="2"/>
  <c r="AS104" i="2"/>
  <c r="AR104" i="2" s="1"/>
  <c r="AP235" i="2"/>
  <c r="AQ235" i="2"/>
  <c r="AO236" i="2" s="1"/>
  <c r="AS34" i="2"/>
  <c r="AR34" i="2" s="1"/>
  <c r="AT34" i="2" s="1"/>
  <c r="AS35" i="2"/>
  <c r="AR35" i="2" s="1"/>
  <c r="AT35" i="2" s="1"/>
  <c r="AS59" i="2"/>
  <c r="AR59" i="2" s="1"/>
  <c r="AS58" i="2"/>
  <c r="AR58" i="2" s="1"/>
  <c r="AO58" i="2"/>
  <c r="AO59" i="2"/>
  <c r="AO83" i="2"/>
  <c r="AS82" i="2"/>
  <c r="AR82" i="2" s="1"/>
  <c r="AS83" i="2"/>
  <c r="AR83" i="2" s="1"/>
  <c r="AO82" i="2"/>
  <c r="BT27" i="21"/>
  <c r="CR123" i="21"/>
  <c r="CP91" i="21"/>
  <c r="AR155" i="21"/>
  <c r="AO105" i="2"/>
  <c r="AO81" i="2"/>
  <c r="AR235" i="2"/>
  <c r="AS236" i="2"/>
  <c r="AR236" i="2" s="1"/>
  <c r="AT510" i="2"/>
  <c r="AS42" i="2"/>
  <c r="AR42" i="2" s="1"/>
  <c r="AO42" i="2"/>
  <c r="AS49" i="2"/>
  <c r="AR49" i="2" s="1"/>
  <c r="AO49" i="2"/>
  <c r="AS56" i="2"/>
  <c r="AR56" i="2" s="1"/>
  <c r="AO56" i="2"/>
  <c r="AS66" i="2"/>
  <c r="AR66" i="2" s="1"/>
  <c r="AT66" i="2" s="1"/>
  <c r="AS73" i="2"/>
  <c r="AR73" i="2" s="1"/>
  <c r="AO73" i="2"/>
  <c r="AS80" i="2"/>
  <c r="AR80" i="2" s="1"/>
  <c r="AO80" i="2"/>
  <c r="AS90" i="2"/>
  <c r="AR90" i="2" s="1"/>
  <c r="AT90" i="2" s="1"/>
  <c r="AS103" i="2"/>
  <c r="AR103" i="2" s="1"/>
  <c r="AO103" i="2"/>
  <c r="AS98" i="2"/>
  <c r="AR98" i="2" s="1"/>
  <c r="AO98" i="2"/>
  <c r="AN91" i="21"/>
  <c r="BZ123" i="21"/>
  <c r="BD59" i="21"/>
  <c r="BH123" i="21"/>
  <c r="AQ253" i="2"/>
  <c r="AP253" i="2"/>
  <c r="AT253" i="2" s="1"/>
  <c r="AS75" i="2"/>
  <c r="AR75" i="2" s="1"/>
  <c r="AQ511" i="2"/>
  <c r="AO512" i="2" s="1"/>
  <c r="AP511" i="2"/>
  <c r="AS43" i="2"/>
  <c r="AR43" i="2" s="1"/>
  <c r="AO43" i="2"/>
  <c r="AO50" i="2"/>
  <c r="AS50" i="2"/>
  <c r="AR50" i="2" s="1"/>
  <c r="AO57" i="2"/>
  <c r="AS19" i="2"/>
  <c r="AR19" i="2" s="1"/>
  <c r="AO19" i="2"/>
  <c r="AS31" i="2"/>
  <c r="AR31" i="2" s="1"/>
  <c r="AO31" i="2"/>
  <c r="AS53" i="2"/>
  <c r="AR53" i="2" s="1"/>
  <c r="AO53" i="2"/>
  <c r="AS52" i="2"/>
  <c r="AR52" i="2" s="1"/>
  <c r="AO52" i="2"/>
  <c r="AO76" i="2"/>
  <c r="AS76" i="2"/>
  <c r="AR76" i="2" s="1"/>
  <c r="AO95" i="2"/>
  <c r="AS94" i="2"/>
  <c r="AR94" i="2" s="1"/>
  <c r="AO94" i="2"/>
  <c r="AS95" i="2"/>
  <c r="AR95" i="2" s="1"/>
  <c r="BB27" i="21"/>
  <c r="V91" i="21"/>
  <c r="AP123" i="21"/>
  <c r="R27" i="21"/>
  <c r="CB155" i="21"/>
  <c r="CL27" i="21"/>
  <c r="AP277" i="2"/>
  <c r="AT277" i="2" s="1"/>
  <c r="AQ277" i="2"/>
  <c r="AP15" i="2"/>
  <c r="AQ15" i="2"/>
  <c r="AS15" i="2"/>
  <c r="AR15" i="2" s="1"/>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AT75" i="2" l="1"/>
  <c r="AT499" i="2"/>
  <c r="AA160" i="21"/>
  <c r="AO96" i="21"/>
  <c r="BU32" i="21"/>
  <c r="CA128" i="21"/>
  <c r="CO64" i="21"/>
  <c r="BC32" i="21"/>
  <c r="BG96" i="21"/>
  <c r="BI128" i="21"/>
  <c r="BW64" i="21"/>
  <c r="AK32" i="21"/>
  <c r="CU160" i="21"/>
  <c r="AQ128" i="21"/>
  <c r="AM64" i="21"/>
  <c r="S32" i="21"/>
  <c r="CS128" i="21"/>
  <c r="CC160" i="21"/>
  <c r="Y128" i="21"/>
  <c r="W96" i="21"/>
  <c r="BK160" i="21"/>
  <c r="CQ96" i="21"/>
  <c r="BE64" i="21"/>
  <c r="AS160" i="21"/>
  <c r="BY96" i="21"/>
  <c r="U64" i="21"/>
  <c r="CM32" i="21"/>
  <c r="AQ500" i="2"/>
  <c r="AP500" i="2"/>
  <c r="AQ87" i="2"/>
  <c r="CU51" i="21"/>
  <c r="AA51" i="21"/>
  <c r="CI148" i="21"/>
  <c r="AE116" i="21"/>
  <c r="CA19" i="21"/>
  <c r="M116" i="21"/>
  <c r="AY148" i="21"/>
  <c r="AW20" i="21"/>
  <c r="BO116" i="21"/>
  <c r="BK51" i="21"/>
  <c r="BM84" i="21"/>
  <c r="AS51" i="21"/>
  <c r="AE115" i="21"/>
  <c r="AT45" i="2"/>
  <c r="Y19" i="21"/>
  <c r="AW116" i="21"/>
  <c r="CC51" i="21"/>
  <c r="BI19" i="21"/>
  <c r="O148" i="21"/>
  <c r="K84" i="21"/>
  <c r="AQ19" i="21"/>
  <c r="AG148" i="21"/>
  <c r="AU84" i="21"/>
  <c r="CG116" i="21"/>
  <c r="BQ148" i="21"/>
  <c r="CE84" i="21"/>
  <c r="CS19" i="21"/>
  <c r="AC84" i="21"/>
  <c r="AS77" i="2"/>
  <c r="AT511" i="2"/>
  <c r="AS47" i="2"/>
  <c r="AR47" i="2" s="1"/>
  <c r="CI147" i="21"/>
  <c r="BQ52" i="21"/>
  <c r="BC116" i="21"/>
  <c r="AT63" i="2"/>
  <c r="Y18" i="21"/>
  <c r="CC50" i="21"/>
  <c r="AP94" i="2"/>
  <c r="AT94" i="2" s="1"/>
  <c r="AQ94" i="2"/>
  <c r="AQ56" i="2"/>
  <c r="AP56" i="2"/>
  <c r="AT56" i="2" s="1"/>
  <c r="BI18" i="21"/>
  <c r="CU50" i="21"/>
  <c r="AW115" i="21"/>
  <c r="AE20" i="21"/>
  <c r="Q84" i="21"/>
  <c r="CM116" i="21"/>
  <c r="AQ81" i="2"/>
  <c r="AP81" i="2"/>
  <c r="AT81" i="2" s="1"/>
  <c r="AP236" i="2"/>
  <c r="AT236" i="2" s="1"/>
  <c r="AQ236" i="2"/>
  <c r="AQ102" i="2"/>
  <c r="AP102" i="2"/>
  <c r="AT102" i="2" s="1"/>
  <c r="AQ55" i="2"/>
  <c r="AP55" i="2"/>
  <c r="AT55" i="2" s="1"/>
  <c r="AQ46" i="2"/>
  <c r="AO47" i="2" s="1"/>
  <c r="AP46" i="2"/>
  <c r="AT46" i="2" s="1"/>
  <c r="CS18" i="21"/>
  <c r="K83" i="21"/>
  <c r="BO115" i="21"/>
  <c r="CG20" i="21"/>
  <c r="BA84" i="21"/>
  <c r="BU116" i="21"/>
  <c r="AP95" i="2"/>
  <c r="AT95" i="2" s="1"/>
  <c r="AQ95" i="2"/>
  <c r="AP31" i="2"/>
  <c r="AT31" i="2" s="1"/>
  <c r="AQ31" i="2"/>
  <c r="AP50" i="2"/>
  <c r="AT50" i="2" s="1"/>
  <c r="AQ50" i="2"/>
  <c r="AQ49" i="2"/>
  <c r="AP49" i="2"/>
  <c r="AT49" i="2" s="1"/>
  <c r="AP105" i="2"/>
  <c r="AT105" i="2" s="1"/>
  <c r="AQ105" i="2"/>
  <c r="AP83" i="2"/>
  <c r="AT83" i="2" s="1"/>
  <c r="AQ83" i="2"/>
  <c r="AT235" i="2"/>
  <c r="AQ86" i="2"/>
  <c r="AP86" i="2"/>
  <c r="AT86" i="2" s="1"/>
  <c r="AQ61" i="2"/>
  <c r="AP61" i="2"/>
  <c r="AT61" i="2" s="1"/>
  <c r="AQ99" i="2"/>
  <c r="AP99" i="2"/>
  <c r="AT99" i="2" s="1"/>
  <c r="AQ57" i="2"/>
  <c r="AP57" i="2"/>
  <c r="AT57" i="2" s="1"/>
  <c r="AQ18" i="21"/>
  <c r="AC83" i="21"/>
  <c r="O147" i="21"/>
  <c r="BO20" i="21"/>
  <c r="AI84" i="21"/>
  <c r="U148" i="21"/>
  <c r="AP43" i="2"/>
  <c r="AT43" i="2" s="1"/>
  <c r="AQ43" i="2"/>
  <c r="AQ80" i="2"/>
  <c r="AP80" i="2"/>
  <c r="AT80" i="2" s="1"/>
  <c r="AP59" i="2"/>
  <c r="AT59" i="2" s="1"/>
  <c r="AQ59" i="2"/>
  <c r="AS48" i="2"/>
  <c r="AR48" i="2" s="1"/>
  <c r="AQ20" i="2"/>
  <c r="AP20" i="2"/>
  <c r="AT20" i="2" s="1"/>
  <c r="AQ54" i="2"/>
  <c r="AP54" i="2"/>
  <c r="AT54" i="2" s="1"/>
  <c r="AP70" i="2"/>
  <c r="AT70" i="2" s="1"/>
  <c r="AQ70" i="2"/>
  <c r="AA50" i="21"/>
  <c r="AU83" i="21"/>
  <c r="CG115" i="21"/>
  <c r="AG52" i="21"/>
  <c r="BS84" i="21"/>
  <c r="BE148" i="21"/>
  <c r="AP19" i="2"/>
  <c r="AT19" i="2" s="1"/>
  <c r="AQ19" i="2"/>
  <c r="AQ42" i="2"/>
  <c r="AP42" i="2"/>
  <c r="AT42" i="2" s="1"/>
  <c r="AQ58" i="2"/>
  <c r="AP58" i="2"/>
  <c r="AT58" i="2" s="1"/>
  <c r="AP104" i="2"/>
  <c r="AT104" i="2" s="1"/>
  <c r="AQ104" i="2"/>
  <c r="AP26" i="2"/>
  <c r="AT26" i="2" s="1"/>
  <c r="AQ26" i="2"/>
  <c r="AQ96" i="2"/>
  <c r="AP96" i="2"/>
  <c r="AT96" i="2" s="1"/>
  <c r="AP71" i="2"/>
  <c r="AT71" i="2" s="1"/>
  <c r="AQ71" i="2"/>
  <c r="CA18" i="21"/>
  <c r="CE83" i="21"/>
  <c r="AY147" i="21"/>
  <c r="O52" i="21"/>
  <c r="CK84" i="21"/>
  <c r="AM148" i="21"/>
  <c r="AQ76" i="2"/>
  <c r="AO77" i="2" s="1"/>
  <c r="AP76" i="2"/>
  <c r="AT76" i="2" s="1"/>
  <c r="AP73" i="2"/>
  <c r="AT73" i="2" s="1"/>
  <c r="AQ73" i="2"/>
  <c r="AQ84" i="2"/>
  <c r="AP84" i="2"/>
  <c r="AT84" i="2" s="1"/>
  <c r="AQ72" i="2"/>
  <c r="AP72" i="2"/>
  <c r="AT72" i="2" s="1"/>
  <c r="AQ44" i="2"/>
  <c r="AP44" i="2"/>
  <c r="AT44" i="2" s="1"/>
  <c r="AP100" i="2"/>
  <c r="AT100" i="2" s="1"/>
  <c r="AQ100" i="2"/>
  <c r="AQ32" i="2"/>
  <c r="AP32" i="2"/>
  <c r="AT32" i="2" s="1"/>
  <c r="AQ53" i="2"/>
  <c r="AP53" i="2"/>
  <c r="AT53" i="2" s="1"/>
  <c r="AP103" i="2"/>
  <c r="AT103" i="2" s="1"/>
  <c r="AQ103" i="2"/>
  <c r="AP74" i="2"/>
  <c r="AT74" i="2" s="1"/>
  <c r="AQ74" i="2"/>
  <c r="BK50" i="21"/>
  <c r="BM83" i="21"/>
  <c r="AG147" i="21"/>
  <c r="AY52" i="21"/>
  <c r="S116" i="21"/>
  <c r="BW148" i="21"/>
  <c r="AQ52" i="2"/>
  <c r="AP52" i="2"/>
  <c r="AT52" i="2" s="1"/>
  <c r="AQ512" i="2"/>
  <c r="AP512" i="2"/>
  <c r="AT512" i="2" s="1"/>
  <c r="AQ98" i="2"/>
  <c r="AP98" i="2"/>
  <c r="AT98" i="2" s="1"/>
  <c r="AQ97" i="2"/>
  <c r="AP97" i="2"/>
  <c r="AT97" i="2" s="1"/>
  <c r="AS41" i="2"/>
  <c r="AR41" i="2" s="1"/>
  <c r="AQ25" i="2"/>
  <c r="AP25" i="2"/>
  <c r="AT25" i="2" s="1"/>
  <c r="AS50" i="21"/>
  <c r="M115" i="21"/>
  <c r="BQ147" i="21"/>
  <c r="M20" i="21"/>
  <c r="CI52" i="21"/>
  <c r="AK116" i="21"/>
  <c r="CO148" i="21"/>
  <c r="AQ82" i="2"/>
  <c r="AP82" i="2"/>
  <c r="AT82" i="2" s="1"/>
  <c r="AQ62" i="2"/>
  <c r="AP62" i="2"/>
  <c r="AT62" i="2" s="1"/>
  <c r="AQ40" i="2"/>
  <c r="AO41" i="2" s="1"/>
  <c r="AP40" i="2"/>
  <c r="AT40" i="2" s="1"/>
  <c r="AQ51" i="2"/>
  <c r="AP51" i="2"/>
  <c r="AT51" i="2" s="1"/>
  <c r="AT379"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Q85" i="2"/>
  <c r="AP85" i="2"/>
  <c r="AT85" i="2" s="1"/>
  <c r="AQ60" i="2"/>
  <c r="AP60" i="2"/>
  <c r="AT60" i="2" s="1"/>
  <c r="AQ101" i="2"/>
  <c r="AP101" i="2"/>
  <c r="AT101" i="2" s="1"/>
  <c r="AT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AT14" i="2"/>
  <c r="AQ14" i="2"/>
  <c r="CP161" i="21" l="1"/>
  <c r="BF64" i="21"/>
  <c r="CN32" i="21"/>
  <c r="V64" i="21"/>
  <c r="BZ96" i="21"/>
  <c r="CT128" i="21"/>
  <c r="AR128" i="21"/>
  <c r="AB161" i="21"/>
  <c r="CP64" i="21"/>
  <c r="BX64" i="21"/>
  <c r="Z128" i="21"/>
  <c r="BV32" i="21"/>
  <c r="T32" i="21"/>
  <c r="AN64" i="21"/>
  <c r="CB128" i="21"/>
  <c r="CD161" i="21"/>
  <c r="AT500" i="2"/>
  <c r="J161" i="21"/>
  <c r="X96" i="21"/>
  <c r="BJ128" i="21"/>
  <c r="BL161" i="21"/>
  <c r="AT161" i="21"/>
  <c r="BD32" i="21"/>
  <c r="AP96" i="21"/>
  <c r="CR96" i="21"/>
  <c r="BH96" i="21"/>
  <c r="AL32" i="21"/>
  <c r="BD129" i="21"/>
  <c r="AZ65" i="21"/>
  <c r="T129" i="21"/>
  <c r="AJ97" i="21"/>
  <c r="CN129" i="21"/>
  <c r="BF161" i="21"/>
  <c r="V161" i="21"/>
  <c r="CL97" i="21"/>
  <c r="BV129" i="21"/>
  <c r="BB97" i="21"/>
  <c r="BR65" i="21"/>
  <c r="CJ65" i="21"/>
  <c r="BT97" i="21"/>
  <c r="AX33" i="21"/>
  <c r="AF33" i="21"/>
  <c r="CH33" i="21"/>
  <c r="R97" i="21"/>
  <c r="BP33" i="21"/>
  <c r="BX161" i="21"/>
  <c r="P65" i="21"/>
  <c r="AL129" i="21"/>
  <c r="AH65" i="21"/>
  <c r="AR77" i="2"/>
  <c r="AS78" i="2"/>
  <c r="AQ77" i="2"/>
  <c r="AO78" i="2" s="1"/>
  <c r="AP77" i="2"/>
  <c r="N33" i="21"/>
  <c r="AP47" i="2"/>
  <c r="AT47" i="2" s="1"/>
  <c r="AQ47" i="2"/>
  <c r="AO48" i="2" s="1"/>
  <c r="AN161" i="21"/>
  <c r="AP41" i="2"/>
  <c r="AT41" i="2" s="1"/>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AT77" i="2" l="1"/>
  <c r="AR78" i="2"/>
  <c r="AS79" i="2"/>
  <c r="AR79" i="2" s="1"/>
  <c r="AQ48" i="2"/>
  <c r="AP48" i="2"/>
  <c r="AT48" i="2" s="1"/>
  <c r="AQ78" i="2"/>
  <c r="AO79" i="2" s="1"/>
  <c r="AP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Z9" i="21" l="1"/>
  <c r="BN8" i="21"/>
  <c r="AV8" i="21"/>
  <c r="L8" i="21"/>
  <c r="N40" i="21"/>
  <c r="AR41" i="21"/>
  <c r="AX40" i="21"/>
  <c r="AP9" i="21"/>
  <c r="CF8" i="21"/>
  <c r="J74" i="21"/>
  <c r="AF40" i="21"/>
  <c r="AT74" i="21"/>
  <c r="X9" i="21"/>
  <c r="BP40" i="21"/>
  <c r="CT41" i="21"/>
  <c r="CR9" i="21"/>
  <c r="BH9" i="21"/>
  <c r="CD74" i="21"/>
  <c r="BJ41" i="21"/>
  <c r="AB74" i="21"/>
  <c r="AT78" i="2"/>
  <c r="CB41" i="21"/>
  <c r="Z41" i="21"/>
  <c r="AP79" i="2"/>
  <c r="AT79" i="2" s="1"/>
  <c r="AQ79" i="2"/>
  <c r="AD8" i="21"/>
  <c r="CH40" i="21"/>
  <c r="BL74"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BK41" i="21" l="1"/>
  <c r="CE74" i="21"/>
  <c r="AS41" i="21"/>
  <c r="CC41" i="21"/>
  <c r="CU41" i="21"/>
  <c r="CS9" i="21"/>
  <c r="CA9" i="21"/>
  <c r="BI9" i="21"/>
  <c r="AC74" i="21"/>
  <c r="AA41" i="21"/>
  <c r="AU74" i="21"/>
  <c r="Y9" i="21"/>
  <c r="BM74" i="21"/>
  <c r="AO33" i="2"/>
  <c r="AS33" i="2"/>
  <c r="AR33" i="2" s="1"/>
  <c r="AS17" i="2"/>
  <c r="AR17" i="2" s="1"/>
  <c r="AO17" i="2"/>
  <c r="AO16" i="2"/>
  <c r="AO22" i="2"/>
  <c r="AO28" i="2"/>
  <c r="AO18" i="2"/>
  <c r="AS18" i="2"/>
  <c r="AR18" i="2" s="1"/>
  <c r="AO24" i="2"/>
  <c r="AS24" i="2"/>
  <c r="AR24" i="2" s="1"/>
  <c r="AS30" i="2"/>
  <c r="AR30" i="2" s="1"/>
  <c r="AO30" i="2"/>
  <c r="AO21" i="2"/>
  <c r="AS21" i="2"/>
  <c r="AR21" i="2" s="1"/>
  <c r="AO27" i="2"/>
  <c r="AS27" i="2"/>
  <c r="AR27" i="2" s="1"/>
  <c r="AQ9" i="21"/>
  <c r="K74" i="21"/>
  <c r="AA16" i="2"/>
  <c r="AS16" i="2" s="1"/>
  <c r="AR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AS10" i="2" s="1"/>
  <c r="AR10" i="2" s="1"/>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s="1"/>
  <c r="AB10" i="2"/>
  <c r="AB22" i="2"/>
  <c r="AB28" i="2"/>
  <c r="AA22" i="2"/>
  <c r="AS22" i="2" s="1"/>
  <c r="AB16" i="2"/>
  <c r="AR22" i="2" l="1"/>
  <c r="AS23" i="2"/>
  <c r="AR23" i="2" s="1"/>
  <c r="AR28" i="2"/>
  <c r="AS29" i="2"/>
  <c r="AR29" i="2" s="1"/>
  <c r="AQ24" i="2"/>
  <c r="AP24" i="2"/>
  <c r="AT24" i="2" s="1"/>
  <c r="AP27" i="2"/>
  <c r="AT27" i="2" s="1"/>
  <c r="AQ27" i="2"/>
  <c r="AQ18" i="2"/>
  <c r="AP18" i="2"/>
  <c r="AT18" i="2" s="1"/>
  <c r="AQ16" i="2"/>
  <c r="AP16" i="2"/>
  <c r="AT16" i="2" s="1"/>
  <c r="AP21" i="2"/>
  <c r="AT21" i="2" s="1"/>
  <c r="AQ21" i="2"/>
  <c r="AQ28" i="2"/>
  <c r="AO29" i="2" s="1"/>
  <c r="AP28" i="2"/>
  <c r="AQ17" i="2"/>
  <c r="AP17" i="2"/>
  <c r="AT17" i="2" s="1"/>
  <c r="AQ30" i="2"/>
  <c r="AP30" i="2"/>
  <c r="AT30" i="2" s="1"/>
  <c r="AQ22" i="2"/>
  <c r="AO23" i="2" s="1"/>
  <c r="AP22" i="2"/>
  <c r="AQ33" i="2"/>
  <c r="AP33" i="2"/>
  <c r="AT33" i="2" s="1"/>
  <c r="BL6" i="21"/>
  <c r="CD6" i="21"/>
  <c r="AB6" i="21"/>
  <c r="J6" i="21"/>
  <c r="AT6" i="21"/>
  <c r="AS11" i="2"/>
  <c r="AT10" i="2"/>
  <c r="AQ10" i="2"/>
  <c r="AO11" i="2" s="1"/>
  <c r="AP11" i="2" s="1"/>
  <c r="AQ29" i="2" l="1"/>
  <c r="AP29" i="2"/>
  <c r="AT29" i="2" s="1"/>
  <c r="AP23" i="2"/>
  <c r="AT23" i="2" s="1"/>
  <c r="AQ23" i="2"/>
  <c r="AT28" i="2"/>
  <c r="AT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AS12" i="2"/>
  <c r="AR11" i="2"/>
  <c r="CE6" i="21" s="1"/>
  <c r="AO6" i="21" l="1"/>
  <c r="CQ6" i="21"/>
  <c r="BG6" i="21"/>
  <c r="BY6" i="21"/>
  <c r="W6" i="21"/>
  <c r="CK6" i="21"/>
  <c r="AI6" i="21"/>
  <c r="BS6" i="21"/>
  <c r="Q6" i="21"/>
  <c r="BA6" i="21"/>
  <c r="CE7" i="21"/>
  <c r="BM7" i="21"/>
  <c r="AU7" i="21"/>
  <c r="AC7" i="21"/>
  <c r="K7" i="21"/>
  <c r="K6" i="21"/>
  <c r="AU6" i="21"/>
  <c r="AC6" i="21"/>
  <c r="BM6" i="21"/>
  <c r="AT11" i="2"/>
  <c r="AQ11" i="2"/>
  <c r="AO12" i="2" s="1"/>
  <c r="AP12" i="2" s="1"/>
  <c r="AS13" i="2"/>
  <c r="AR12" i="2"/>
  <c r="BN6" i="21" l="1"/>
  <c r="CF6" i="21"/>
  <c r="AV6" i="21"/>
  <c r="L6" i="21"/>
  <c r="AD6" i="21"/>
  <c r="CL6" i="21"/>
  <c r="AJ6" i="21"/>
  <c r="BT6" i="21"/>
  <c r="BB6" i="21"/>
  <c r="R6" i="21"/>
  <c r="AT12" i="2"/>
  <c r="AR13" i="2"/>
  <c r="E120" i="7"/>
  <c r="E89" i="7"/>
  <c r="E57" i="7"/>
  <c r="E26" i="7"/>
  <c r="CI6" i="21" l="1"/>
  <c r="BQ6" i="21"/>
  <c r="AY6" i="21"/>
  <c r="O6" i="21"/>
  <c r="AG6" i="21"/>
  <c r="AQ12" i="2"/>
  <c r="AO13" i="2" s="1"/>
  <c r="AP13" i="2" s="1"/>
  <c r="CG6" i="21" l="1"/>
  <c r="BO6" i="21"/>
  <c r="AE6" i="21"/>
  <c r="AW6" i="21"/>
  <c r="M6" i="21"/>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B4A34506-13CE-4585-974B-0B1651C7C1A1}">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28256A71-169E-4D37-B08C-853574D432D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F04A999C-E0AA-460C-B703-C5235CB3521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F907F2C-89D8-4E56-BAD8-7060356C72D9}">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E6C670C0-4E38-4C56-9572-59339001097C}">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B2B8C95C-3C02-495D-9781-63E306078411}">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31F53396-63A6-4ADE-A001-9D63889CBB1D}">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E1A0840A-77CE-4C58-9946-9DB10E9D2C68}">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10C5A9BA-C4E3-4A3A-930C-6C753530B8F4}">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F3F6C7E4-41C5-46A4-8C43-C3690DEAA95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A1303AC-D928-45F2-B927-B5EBC23A4983}">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16EA475-108A-4A34-969A-479DA3DB978B}">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63A87F9E-CB40-48D8-BEBF-0BD6EDF542C1}">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21DBC34A-1D16-4B43-B691-63D97FA57A6D}">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3BF6FAC6-1304-4483-84E2-024D90BBEEE3}">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37921993-0801-45F8-B044-934CD1AEF03D}">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873F217-ED5F-4579-8C64-795CF9105FC7}">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BBEEAD2D-9074-45C6-BB2E-17B811F2267C}">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A2FB190A-5C88-4DE5-9F87-E055806F05A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CB8AB7F9-0DEC-4753-B479-83D16A159127}">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526DAAF0-0DB4-4669-A043-F77A219BB805}">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44739880-5706-4DA8-BFED-0FFEFEBDDE9C}">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D779F74F-C4B5-4569-8C44-FCC291B13CE6}">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6168228F-4474-4578-8601-61C5326E46D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A01965BB-CD64-49BA-9447-DDAFDB0AB150}">
      <text>
        <r>
          <rPr>
            <b/>
            <sz val="9"/>
            <color rgb="FF000000"/>
            <rFont val="Tahoma"/>
            <family val="2"/>
          </rPr>
          <t xml:space="preserve">Autor:
</t>
        </r>
      </text>
    </comment>
    <comment ref="A232" authorId="0" shapeId="0" xr:uid="{FAFAD2A6-435A-4A13-9036-0BFD4FD3AC7E}">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sharedStrings.xml><?xml version="1.0" encoding="utf-8"?>
<sst xmlns="http://schemas.openxmlformats.org/spreadsheetml/2006/main" count="17981" uniqueCount="3775">
  <si>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</si>
  <si>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</si>
  <si>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</si>
  <si>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</si>
  <si>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</si>
  <si>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</si>
  <si>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</si>
  <si>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</si>
  <si>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</si>
  <si>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</si>
  <si>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</si>
  <si>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</si>
  <si>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</si>
  <si>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</si>
  <si>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</si>
  <si>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</si>
  <si>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</si>
  <si>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</si>
  <si>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</si>
  <si>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</si>
  <si>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</si>
  <si>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</si>
  <si>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</si>
  <si>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</si>
  <si>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</si>
  <si>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</si>
  <si>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</si>
  <si>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</si>
  <si>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</si>
  <si>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</si>
  <si>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</si>
  <si>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</si>
  <si>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</si>
  <si>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</si>
  <si>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</si>
  <si>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</si>
  <si>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</si>
  <si>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</si>
  <si>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</si>
  <si>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</si>
  <si>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</si>
  <si>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</si>
  <si>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</si>
  <si>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</si>
  <si>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</si>
  <si>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</si>
  <si>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</si>
  <si>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</si>
  <si>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</si>
  <si>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</si>
  <si>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</si>
  <si>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</si>
  <si>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</si>
  <si>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</si>
  <si>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</si>
  <si>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</si>
  <si>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</si>
  <si>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</si>
  <si>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</si>
  <si>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</si>
  <si>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</si>
  <si>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</si>
  <si>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</si>
  <si>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</si>
  <si>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</si>
  <si>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</si>
  <si>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</si>
  <si>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</si>
  <si>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</si>
  <si>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</si>
  <si>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</si>
  <si>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</si>
  <si>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</si>
  <si>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</si>
  <si>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</si>
  <si>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</si>
  <si>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</si>
  <si>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</si>
  <si>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</si>
  <si>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</si>
  <si>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</si>
  <si>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</si>
  <si>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</si>
  <si>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</si>
  <si>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</si>
  <si>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</si>
  <si>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</si>
  <si>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</si>
  <si>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</si>
  <si>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</si>
  <si>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</si>
  <si>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</si>
  <si>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</si>
  <si>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</si>
  <si>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</si>
  <si>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</si>
  <si>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</si>
  <si>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</si>
  <si>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</si>
  <si>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</si>
  <si>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</si>
  <si>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</si>
  <si>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</si>
  <si>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</si>
  <si>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</si>
  <si>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</si>
  <si>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</si>
  <si>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</si>
  <si>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</si>
  <si>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</si>
  <si>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</si>
  <si>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</si>
  <si>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</si>
  <si>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</si>
  <si>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</si>
  <si>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</si>
  <si>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</si>
  <si>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</si>
  <si>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</si>
  <si>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</si>
  <si>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</si>
  <si>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</si>
  <si>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</si>
  <si>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</si>
  <si>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</si>
  <si>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</si>
  <si>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</si>
  <si>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</si>
  <si>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</si>
  <si>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</si>
  <si>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</si>
  <si>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</si>
  <si>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</si>
  <si>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</si>
  <si>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</si>
  <si>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</si>
  <si>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</si>
  <si>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</si>
  <si>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</si>
  <si>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</si>
  <si>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</si>
  <si>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</si>
  <si>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</si>
  <si>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</si>
  <si>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</si>
  <si>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</si>
  <si>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</si>
  <si>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</si>
  <si>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</si>
  <si>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</si>
  <si>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</si>
  <si>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</si>
  <si>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</si>
  <si>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</si>
  <si>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</si>
  <si>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</si>
  <si>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</si>
  <si>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</si>
  <si>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</si>
  <si>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</si>
  <si>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</si>
  <si>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</si>
  <si>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</si>
  <si>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</si>
  <si>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</si>
  <si>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</si>
  <si>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</si>
  <si>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</si>
  <si>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</si>
  <si>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</si>
  <si>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</si>
  <si>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</si>
  <si>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</si>
  <si>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</si>
  <si>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</si>
  <si>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</si>
  <si>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</si>
  <si>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</si>
  <si>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</si>
  <si>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</si>
  <si>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</si>
  <si>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</si>
  <si>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</si>
  <si>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</si>
  <si>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</si>
  <si>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</si>
  <si>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</si>
  <si>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</si>
  <si>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</si>
  <si>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</si>
  <si>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</si>
  <si>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</si>
  <si>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</si>
  <si>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</si>
  <si>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</si>
  <si>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</si>
  <si>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</si>
  <si>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</si>
  <si>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</si>
  <si>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</si>
  <si>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</si>
  <si>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</si>
  <si>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</si>
  <si>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</si>
  <si>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</si>
  <si>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</si>
  <si>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</si>
  <si>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</si>
  <si>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</si>
  <si>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</si>
  <si>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</si>
  <si>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</si>
  <si>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</si>
  <si>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</si>
  <si>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</si>
  <si>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</si>
  <si>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</si>
  <si>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</si>
  <si>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</si>
  <si>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</si>
  <si>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</si>
  <si>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</si>
  <si>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</si>
  <si>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</si>
  <si>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</si>
  <si>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</si>
  <si>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</si>
  <si>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</si>
  <si>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</si>
  <si>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</si>
  <si>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</si>
  <si>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</si>
  <si>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</si>
  <si>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</si>
  <si>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</si>
  <si>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</si>
  <si>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</si>
  <si>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</si>
  <si>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</si>
  <si>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</si>
  <si>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</si>
  <si>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</si>
  <si>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</si>
  <si>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</si>
  <si>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</si>
  <si>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</si>
  <si>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</si>
  <si>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</si>
  <si>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</si>
  <si>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</si>
  <si>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</si>
  <si>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</si>
  <si>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</si>
  <si>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</si>
  <si>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</si>
  <si>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</si>
  <si>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</si>
  <si>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</si>
  <si>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</si>
  <si>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</si>
  <si>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</si>
  <si>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</si>
  <si>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</si>
  <si>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</si>
  <si>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</si>
  <si>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</si>
  <si>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</si>
  <si>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</si>
  <si>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</si>
  <si>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</si>
  <si>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</si>
  <si>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</si>
  <si>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</si>
  <si>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</si>
  <si>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</si>
  <si>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</si>
  <si>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</si>
  <si>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</si>
  <si>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</si>
  <si>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</si>
  <si>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</si>
  <si>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</si>
  <si>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</si>
  <si>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</si>
  <si>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</si>
  <si>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</si>
  <si>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</si>
  <si>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</si>
  <si>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</si>
  <si>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</si>
  <si>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</si>
  <si>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</si>
  <si>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</si>
  <si>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</si>
  <si>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</si>
  <si>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</si>
  <si>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</si>
  <si>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</si>
  <si>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</si>
  <si>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</si>
  <si>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</si>
  <si>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</si>
  <si>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</si>
  <si>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</si>
  <si>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</si>
  <si>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</si>
  <si>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</si>
  <si>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</si>
  <si>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</si>
  <si>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</si>
  <si>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</si>
  <si>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</si>
  <si>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</si>
  <si>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</si>
  <si>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</si>
  <si>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</si>
  <si>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</si>
  <si>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</si>
  <si>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</si>
  <si>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</si>
  <si>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</si>
  <si>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</si>
  <si>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</si>
  <si>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</si>
  <si>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</si>
  <si>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</si>
  <si>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</si>
  <si>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</si>
  <si>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</si>
  <si>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</si>
  <si>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</si>
  <si>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</si>
  <si>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</si>
  <si>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</si>
  <si>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</si>
  <si>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</si>
  <si>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</si>
  <si>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</si>
  <si>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</si>
  <si>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</si>
  <si>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</si>
  <si>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</si>
  <si>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</si>
  <si>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</si>
  <si>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</si>
  <si>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</si>
  <si>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</si>
  <si>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</si>
  <si>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</si>
  <si>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</si>
  <si>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</si>
  <si>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</si>
  <si>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</si>
  <si>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</si>
  <si>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</si>
  <si>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</si>
  <si>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</si>
  <si>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</si>
  <si>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</si>
  <si>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</si>
  <si>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</si>
  <si>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</si>
  <si>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</si>
  <si>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</si>
  <si>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</si>
  <si>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</si>
  <si>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</si>
  <si>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</si>
  <si>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</si>
  <si>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</si>
  <si>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</si>
  <si>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</si>
  <si>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</si>
  <si>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</si>
  <si>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</si>
  <si>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</si>
  <si>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</si>
  <si>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</si>
  <si>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</si>
  <si>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</si>
  <si>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</si>
  <si>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</si>
  <si>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</si>
  <si>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</si>
  <si>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</si>
  <si>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</si>
  <si>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</si>
  <si>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</si>
  <si>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</si>
  <si>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</si>
  <si>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</si>
  <si>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</si>
  <si>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</si>
  <si>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</si>
  <si>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</si>
  <si>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</si>
  <si>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</si>
  <si>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</si>
  <si>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</si>
  <si>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</si>
  <si>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</si>
  <si>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</si>
  <si>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</si>
  <si>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</si>
  <si>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</si>
  <si>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</si>
  <si>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</si>
  <si>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</si>
  <si>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</si>
  <si>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</si>
  <si>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</si>
  <si>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</si>
  <si>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</si>
  <si>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</si>
  <si>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</si>
  <si>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</si>
  <si>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</si>
  <si>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</si>
  <si>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</si>
  <si>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</si>
  <si>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</si>
  <si>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</si>
  <si>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</si>
  <si>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</si>
  <si>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</si>
  <si>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</si>
  <si>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</si>
  <si>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</si>
  <si>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</si>
  <si>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</si>
  <si>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</si>
  <si>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</si>
  <si>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</si>
  <si>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</si>
  <si>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</si>
  <si>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</si>
  <si>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</si>
  <si>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</si>
  <si>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</si>
  <si>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</si>
  <si>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</si>
  <si>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</si>
  <si>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</si>
  <si>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</si>
  <si>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</si>
  <si>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</si>
  <si>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</si>
  <si>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</si>
  <si>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</si>
  <si>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</si>
  <si>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</si>
  <si>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</si>
  <si>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</si>
  <si>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</si>
  <si>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</si>
  <si>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</si>
  <si>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</si>
  <si>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</si>
  <si>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</si>
  <si>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</si>
  <si>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</si>
  <si>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</si>
  <si>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</si>
  <si>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</si>
  <si>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</si>
  <si>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</si>
  <si>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</si>
  <si>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</si>
  <si>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</si>
  <si>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</si>
  <si>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</si>
  <si>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</si>
  <si>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</si>
  <si>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</si>
  <si>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</si>
  <si>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</si>
  <si>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</si>
  <si>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</si>
  <si>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</si>
  <si>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</si>
  <si>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</si>
  <si>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</si>
  <si>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</si>
  <si>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</si>
  <si>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</si>
  <si>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</si>
  <si>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</si>
  <si>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</si>
  <si>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</si>
  <si>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</si>
  <si>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</si>
  <si>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</si>
  <si>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</si>
  <si>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</si>
  <si>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</si>
  <si>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</si>
  <si>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</si>
  <si>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</si>
  <si>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</si>
  <si>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</si>
  <si>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</si>
  <si>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</si>
  <si>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</si>
  <si>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</si>
  <si>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</si>
  <si>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</si>
  <si>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</si>
  <si>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</si>
  <si>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</si>
  <si>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</si>
  <si>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</si>
  <si>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</si>
  <si>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</si>
  <si>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</si>
  <si>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</si>
  <si>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</si>
  <si>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</si>
  <si>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</si>
  <si>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</si>
  <si>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</si>
  <si>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</si>
  <si>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</si>
  <si>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</si>
  <si>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</si>
  <si>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</si>
  <si>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</si>
  <si>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</si>
  <si>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</si>
  <si>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</si>
  <si>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</si>
  <si>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</si>
  <si>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</si>
  <si>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</si>
  <si>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</si>
  <si>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</si>
  <si>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</si>
  <si>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</si>
  <si>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</si>
  <si>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</si>
  <si>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</si>
  <si>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</si>
  <si>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</si>
  <si>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</si>
  <si>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</si>
  <si>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</si>
  <si>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</si>
  <si>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</si>
  <si>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</si>
  <si>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</si>
  <si>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</si>
  <si>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</si>
  <si>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</si>
  <si>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</si>
  <si>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</si>
  <si>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</si>
  <si>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</si>
  <si>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</si>
  <si>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</si>
  <si>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</si>
  <si>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</si>
  <si>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</si>
  <si>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</si>
  <si>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</si>
  <si>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</si>
  <si>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</si>
  <si>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</si>
  <si>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</si>
  <si>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</si>
  <si>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</si>
  <si>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</si>
  <si>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</si>
  <si>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</si>
  <si>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</si>
  <si>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</si>
  <si>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</si>
  <si>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</si>
  <si>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</si>
  <si>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</si>
  <si>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</si>
  <si>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</si>
  <si>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</si>
  <si>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</si>
  <si>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</si>
  <si>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</si>
  <si>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</si>
  <si>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</si>
  <si>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</si>
  <si>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</si>
  <si>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</si>
  <si>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</si>
  <si>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</si>
  <si>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</si>
  <si>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</si>
  <si>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</si>
  <si>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</si>
  <si>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</si>
  <si>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</si>
  <si>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</si>
  <si>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</si>
  <si>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</si>
  <si>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</si>
  <si>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</si>
  <si>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</si>
  <si>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</si>
  <si>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</si>
  <si>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</si>
  <si>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</si>
  <si>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</si>
  <si>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</si>
  <si>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</si>
  <si>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</si>
  <si>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</si>
  <si>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</si>
  <si>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</si>
  <si>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</si>
  <si>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</si>
  <si>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</si>
  <si>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</si>
  <si>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</si>
  <si>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</si>
  <si>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</si>
  <si>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</si>
  <si>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</si>
  <si>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</si>
  <si>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</si>
  <si>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</si>
  <si>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</si>
  <si>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</si>
  <si>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</si>
  <si>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</si>
  <si>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</si>
  <si>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</si>
  <si>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</si>
  <si>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</si>
  <si>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</si>
  <si>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</si>
  <si>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</si>
  <si>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</si>
  <si>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</si>
  <si>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</si>
  <si>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</si>
  <si>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</si>
  <si>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</si>
  <si>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</si>
  <si>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</si>
  <si>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</si>
  <si>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</si>
  <si>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</si>
  <si>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</si>
  <si>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</si>
  <si>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</si>
  <si>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</si>
  <si>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</si>
  <si>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</si>
  <si>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</si>
  <si>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</si>
  <si>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</si>
  <si>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</si>
  <si>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</si>
  <si>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</si>
  <si>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</si>
  <si>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</si>
  <si>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</si>
  <si>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</si>
  <si>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</si>
  <si>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</si>
  <si>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</si>
  <si>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</si>
  <si>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</si>
  <si>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</si>
  <si>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</si>
  <si>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</si>
  <si>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</si>
  <si>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</si>
  <si>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</si>
  <si>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</si>
  <si>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</si>
  <si>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</si>
  <si>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</si>
  <si>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</si>
  <si>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</si>
  <si>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</si>
  <si>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</si>
  <si>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</si>
  <si>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</si>
  <si>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</si>
  <si>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</si>
  <si>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</si>
  <si>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</si>
  <si>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</si>
  <si>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</si>
  <si>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</si>
  <si>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</si>
  <si>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</si>
  <si>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</si>
  <si>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</si>
  <si>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</si>
  <si>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</si>
  <si>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</si>
  <si>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</si>
  <si>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</si>
  <si>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</si>
  <si>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</si>
  <si>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</si>
  <si>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</si>
  <si>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</si>
  <si>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</si>
  <si>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</si>
  <si>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</si>
  <si>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</si>
  <si>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</si>
  <si>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</si>
  <si>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</si>
  <si>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</si>
  <si>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</si>
  <si>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</si>
  <si>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</si>
  <si>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</si>
  <si>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</si>
  <si>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</si>
  <si>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</si>
  <si>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</si>
  <si>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</si>
  <si>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</si>
  <si>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</si>
  <si>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</si>
  <si>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</si>
  <si>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</si>
  <si>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</si>
  <si>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</si>
  <si>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</si>
  <si>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</si>
  <si>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</si>
  <si>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</si>
  <si>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</si>
  <si>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</si>
  <si>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</si>
  <si>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</si>
  <si>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</si>
  <si>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</si>
  <si>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</si>
  <si>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</si>
  <si>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</si>
  <si>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</si>
  <si>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</si>
  <si>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</si>
  <si>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</si>
  <si>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</si>
  <si>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</si>
  <si>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</si>
  <si>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</si>
  <si>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</si>
  <si>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</si>
  <si>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</si>
  <si>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</si>
  <si>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</si>
  <si>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</si>
  <si>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</si>
  <si>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</si>
  <si>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</si>
  <si>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</si>
  <si>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</si>
  <si>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</si>
  <si>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</si>
  <si>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</si>
  <si>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</si>
  <si>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</si>
  <si>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</si>
  <si>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</si>
  <si>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</si>
  <si>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</si>
  <si>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</si>
  <si>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</si>
  <si>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</si>
  <si>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</si>
  <si>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</si>
  <si>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</si>
  <si>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</si>
  <si>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</si>
  <si>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</si>
  <si>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</si>
  <si>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</si>
  <si>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</si>
  <si>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</si>
  <si>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</si>
  <si>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</si>
  <si>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</si>
  <si>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</si>
  <si>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</si>
  <si>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</si>
  <si>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</si>
  <si>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</si>
  <si>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</si>
  <si>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</si>
  <si>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</si>
  <si>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</si>
  <si>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</si>
  <si>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</si>
  <si>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</si>
  <si>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</si>
  <si>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</si>
  <si>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</si>
  <si>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</si>
  <si>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</si>
  <si>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</si>
  <si>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</si>
  <si>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</si>
  <si>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</si>
  <si>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</si>
  <si>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</si>
  <si>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</si>
  <si>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</si>
  <si>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</si>
  <si>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</si>
  <si>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</si>
  <si>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</si>
  <si>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</si>
  <si>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</si>
  <si>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</si>
  <si>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</si>
  <si>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</si>
  <si>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</si>
  <si>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</si>
  <si>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</si>
  <si>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</si>
  <si>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</si>
  <si>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</si>
  <si>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</si>
  <si>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</si>
  <si>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</si>
  <si>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</si>
  <si>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</si>
  <si>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</si>
  <si>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</si>
  <si>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</si>
  <si>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</si>
  <si>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</si>
  <si>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</si>
  <si>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</si>
  <si>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</si>
  <si>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</si>
  <si>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</si>
  <si>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</si>
  <si>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</si>
  <si>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</si>
  <si>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</si>
  <si>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</si>
  <si>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</si>
  <si>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</si>
  <si>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</si>
  <si>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</si>
  <si>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</si>
  <si>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</si>
  <si>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</si>
  <si>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</si>
  <si>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</si>
  <si>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</si>
  <si>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</si>
  <si>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</si>
  <si>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</si>
  <si>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</si>
  <si>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</si>
  <si>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</si>
  <si>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</si>
  <si>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</si>
  <si>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</si>
  <si>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</si>
  <si>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</si>
  <si>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</si>
  <si>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</si>
  <si>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</si>
  <si>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</si>
  <si>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</si>
  <si>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</si>
  <si>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</si>
  <si>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</si>
  <si>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</si>
  <si>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</si>
  <si>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</si>
  <si>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</si>
  <si>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</si>
  <si>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</si>
  <si>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</si>
  <si>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</si>
  <si>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</si>
  <si>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</si>
  <si>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</si>
  <si>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</si>
  <si>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</si>
  <si>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</si>
  <si>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</si>
  <si>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</si>
  <si>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</si>
  <si>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</si>
  <si>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</si>
  <si>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</si>
  <si>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</si>
  <si>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</si>
  <si>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</si>
  <si>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</si>
  <si>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</si>
  <si>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</si>
  <si>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</si>
  <si>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</si>
  <si>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</si>
  <si>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</si>
  <si>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</si>
  <si>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</si>
  <si>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</si>
  <si>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</si>
  <si>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</si>
  <si>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</si>
  <si>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</si>
  <si>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</si>
  <si>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</si>
  <si>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</si>
  <si>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</si>
  <si>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</si>
  <si>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</si>
  <si>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</si>
  <si>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</si>
  <si>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</si>
  <si>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</si>
  <si>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</si>
  <si>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</si>
  <si>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</si>
  <si>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</si>
  <si>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</si>
  <si>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</si>
  <si>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</si>
  <si>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</si>
  <si>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</si>
  <si>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</si>
  <si>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</si>
  <si>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</si>
  <si>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</si>
  <si>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</si>
  <si>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</si>
  <si>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</si>
  <si>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</si>
  <si>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</si>
  <si>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</si>
  <si>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</si>
  <si>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</si>
  <si>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</si>
  <si>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</si>
  <si>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</si>
  <si>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</si>
  <si>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</si>
  <si>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</si>
  <si>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</si>
  <si>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</si>
  <si>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</si>
  <si>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</si>
  <si>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</si>
  <si>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</si>
  <si>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</si>
  <si>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</si>
  <si>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</si>
  <si>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</si>
  <si>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</si>
  <si>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</si>
  <si>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</si>
  <si>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</si>
  <si>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</si>
  <si>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</si>
  <si>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</si>
  <si>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</si>
  <si>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</si>
  <si>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</si>
  <si>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</si>
  <si>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</si>
  <si>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</si>
  <si>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</si>
  <si>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</si>
  <si>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</si>
  <si>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</si>
  <si>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</si>
  <si>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</si>
  <si>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</si>
  <si>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</si>
  <si>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</si>
  <si>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</si>
  <si>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</si>
  <si>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</si>
  <si>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</si>
  <si>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</si>
  <si>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</si>
  <si>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</si>
  <si>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</si>
  <si>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</si>
  <si>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</si>
  <si>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</si>
  <si>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</si>
  <si>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</si>
  <si>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</si>
  <si>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</si>
  <si>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</si>
  <si>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</si>
  <si>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</si>
  <si>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</si>
  <si>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</si>
  <si>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</si>
  <si>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</si>
  <si>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</si>
  <si>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</si>
  <si>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</si>
  <si>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</si>
  <si>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</si>
  <si>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</si>
  <si>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</si>
  <si>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</si>
  <si>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</si>
  <si>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</si>
  <si>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</si>
  <si>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</si>
  <si>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</si>
  <si>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</si>
  <si>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</si>
  <si>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</si>
  <si>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</si>
  <si>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</si>
  <si>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</si>
  <si>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</si>
  <si>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</si>
  <si>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</si>
  <si>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</si>
  <si>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</si>
  <si>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</si>
  <si>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</si>
  <si>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</si>
  <si>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</si>
  <si>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</si>
  <si>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</si>
  <si>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</si>
  <si>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</si>
  <si>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</si>
  <si>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</si>
  <si>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</si>
  <si>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</si>
  <si>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</si>
  <si>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</si>
  <si>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</si>
  <si>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</si>
  <si>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</si>
  <si>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</si>
  <si>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</si>
  <si>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</si>
  <si>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</si>
  <si>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</si>
  <si>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</si>
  <si>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</si>
  <si>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</si>
  <si>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</si>
  <si>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</si>
  <si>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</si>
  <si>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</si>
  <si>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</si>
  <si>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</si>
  <si>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</si>
  <si>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</si>
  <si>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</si>
  <si>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</si>
  <si>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</si>
  <si>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</si>
  <si>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</si>
  <si>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</si>
  <si>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</si>
  <si>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</si>
  <si>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</si>
  <si>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</si>
  <si>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</si>
  <si>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</si>
  <si>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</si>
  <si>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</si>
  <si>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</si>
  <si>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</si>
  <si>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</si>
  <si>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</si>
  <si>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</si>
  <si>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</si>
  <si>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</si>
  <si>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</si>
  <si>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</si>
  <si>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</si>
  <si>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</si>
  <si>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</si>
  <si>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</si>
  <si>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</si>
  <si>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</si>
  <si>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</si>
  <si>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</si>
  <si>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</si>
  <si>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</si>
  <si>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</si>
  <si>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</si>
  <si>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</si>
  <si>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</si>
  <si>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</si>
  <si>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</si>
  <si>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</si>
  <si>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</si>
  <si>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</si>
  <si>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</si>
  <si>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</si>
  <si>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</si>
  <si>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</si>
  <si>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</si>
  <si>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</si>
  <si>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</si>
  <si>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</si>
  <si>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</si>
  <si>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</si>
  <si>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</si>
  <si>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</si>
  <si>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</si>
  <si>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</si>
  <si>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</si>
  <si>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</si>
  <si>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</si>
  <si>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</si>
  <si>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</si>
  <si>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</si>
  <si>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</si>
  <si>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</si>
  <si>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</si>
  <si>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</si>
  <si>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</si>
  <si>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</si>
  <si>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</si>
  <si>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</si>
  <si>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</si>
  <si>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</si>
  <si>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</si>
  <si>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</si>
  <si>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</si>
  <si>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</si>
  <si>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</si>
  <si>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</si>
  <si>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</si>
  <si>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</si>
  <si>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</si>
  <si>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</si>
  <si>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</si>
  <si>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</si>
  <si>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</si>
  <si>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</si>
  <si>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</si>
  <si>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</si>
  <si>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</si>
  <si>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</si>
  <si>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</si>
  <si>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</si>
  <si>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</si>
  <si>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</si>
  <si>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</si>
  <si>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</si>
  <si>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</si>
  <si>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</si>
  <si>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</si>
  <si>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</si>
  <si>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</si>
  <si>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</si>
  <si>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</si>
  <si>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</si>
  <si>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</si>
  <si>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</si>
  <si>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</si>
  <si>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</si>
  <si>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</si>
  <si>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</si>
  <si>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</si>
  <si>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</si>
  <si>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</si>
  <si>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</si>
  <si>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</si>
  <si>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</si>
  <si>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</si>
  <si>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</si>
  <si>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</si>
  <si>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</si>
  <si>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en la ejecución de los programas del Sistema de Gestión Ambiental  - Plan Institucional de Gestión Ambiental (PIGA) y sus planes asociados (Planes como: PIGA, PAI, RESPEL, PIMS, PACA).</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</si>
  <si>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</si>
  <si>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</si>
  <si>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</si>
  <si>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</si>
  <si>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</si>
  <si>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</si>
  <si>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</si>
  <si>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</si>
  <si>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</si>
  <si>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</si>
  <si>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</si>
  <si>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</si>
  <si>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</si>
  <si>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</si>
  <si>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</si>
  <si>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</si>
  <si>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</si>
  <si>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</si>
  <si>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</si>
  <si>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</si>
  <si>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</si>
  <si>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</si>
  <si>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</si>
  <si>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</si>
  <si>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</si>
  <si>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</si>
  <si>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</si>
  <si>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</si>
  <si>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</si>
  <si>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</si>
  <si>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</si>
  <si>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</si>
  <si>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</si>
  <si>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</si>
  <si>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</si>
  <si>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</si>
  <si>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</si>
  <si>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</si>
  <si>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</si>
  <si>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</si>
  <si>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</si>
  <si>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</si>
  <si>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</si>
  <si>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</si>
  <si>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</si>
  <si>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</si>
  <si>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</si>
  <si>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</si>
  <si>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</si>
  <si>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</si>
  <si>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</si>
  <si>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</si>
  <si>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</si>
  <si>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</si>
  <si>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</si>
  <si>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</si>
  <si>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</si>
  <si>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</si>
  <si>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</si>
  <si>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</si>
  <si>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</si>
  <si>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</si>
  <si>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</si>
  <si>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</si>
  <si>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</si>
  <si>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Correo Electrónico </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</si>
  <si>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</si>
  <si>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</si>
  <si>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</si>
  <si>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</si>
  <si>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</si>
  <si>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</si>
  <si>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</si>
  <si>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</si>
  <si>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</si>
  <si>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</si>
  <si>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</si>
  <si>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</si>
  <si>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</si>
  <si>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</si>
  <si>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</si>
  <si>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</si>
  <si>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</si>
  <si>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</si>
  <si>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</si>
  <si>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</si>
  <si>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</si>
  <si>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</si>
  <si>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</si>
  <si>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</si>
  <si>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</si>
  <si>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</si>
  <si>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</si>
  <si>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</si>
  <si>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</si>
  <si>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</si>
  <si>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</si>
  <si>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</si>
  <si>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</si>
  <si>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</si>
  <si>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</si>
  <si>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</si>
  <si>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</si>
  <si>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</si>
  <si>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</si>
  <si>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</si>
  <si>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</si>
  <si>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</si>
  <si>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</si>
  <si>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</si>
  <si>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</si>
  <si>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</si>
  <si>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</si>
  <si>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</si>
  <si>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</si>
  <si>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Backups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</si>
  <si>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</si>
  <si>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</si>
  <si>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</si>
  <si>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</si>
  <si>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</si>
  <si>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</si>
  <si>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</si>
  <si>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</si>
  <si>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</si>
  <si>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</si>
  <si>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</si>
  <si>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</si>
  <si>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</si>
  <si>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</si>
  <si>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</si>
  <si>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</si>
  <si>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</si>
  <si>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</si>
  <si>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</si>
  <si>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</si>
  <si>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</si>
  <si>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</si>
  <si>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</si>
  <si>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</si>
  <si>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</si>
  <si>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</si>
  <si>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</si>
  <si>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</si>
  <si>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</si>
  <si>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</si>
  <si>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</si>
  <si>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</si>
  <si>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Información del LYMAY, SISCO, SAE-SAI, PREDIS, PAC, OPGET, SISCO.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</si>
  <si>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</si>
  <si>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</si>
  <si>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</si>
  <si>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</si>
  <si>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</si>
  <si>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</si>
  <si>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</si>
  <si>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</si>
  <si>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</si>
  <si>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</si>
  <si>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</si>
  <si>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</si>
  <si>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</si>
  <si>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</si>
  <si>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</si>
  <si>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</si>
  <si>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</si>
  <si>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</si>
  <si>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</si>
  <si>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</si>
  <si>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</si>
  <si>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</si>
  <si>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</si>
  <si>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</si>
  <si>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</si>
  <si>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</si>
  <si>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</si>
  <si>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</si>
  <si>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</si>
  <si>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</si>
  <si>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</si>
  <si>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</si>
  <si>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</si>
  <si>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</si>
  <si>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</si>
  <si>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</si>
  <si>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</si>
  <si>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</si>
  <si>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</si>
  <si>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</si>
  <si>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</si>
  <si>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</si>
  <si>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</si>
  <si>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</si>
  <si>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</si>
  <si>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</si>
  <si>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</si>
  <si>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</si>
  <si>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</si>
  <si>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</si>
  <si>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</si>
  <si>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</si>
  <si>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</si>
  <si>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</si>
  <si>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</si>
  <si>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</si>
  <si>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</si>
  <si>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</si>
  <si>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</si>
  <si>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</si>
  <si>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</si>
  <si>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</si>
  <si>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</si>
  <si>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</si>
  <si>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</si>
  <si>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</si>
  <si>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</si>
  <si>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</si>
  <si>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</si>
  <si>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</si>
  <si>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</si>
  <si>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</si>
  <si>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</si>
  <si>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</si>
  <si>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</si>
  <si>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</si>
  <si>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</si>
  <si>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</si>
  <si>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</si>
  <si>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</si>
  <si>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</si>
  <si>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</si>
  <si>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</si>
  <si>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</si>
  <si>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</si>
  <si>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</si>
  <si>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</si>
  <si>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</si>
  <si>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</si>
  <si>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</si>
  <si>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</si>
  <si>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</si>
  <si>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</si>
  <si>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</si>
  <si>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</si>
  <si>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</si>
  <si>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</si>
  <si>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</si>
  <si>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</si>
  <si>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</si>
  <si>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</si>
  <si>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</si>
  <si>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Posibilidad de recibir dádivas o beneficios a
nombre propio o de terceros por realizar trámites por fuera de los parámetros técnicos institucionales (Riesgo de Tramites).</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</si>
  <si>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</si>
  <si>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</si>
  <si>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</si>
  <si>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</si>
  <si>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</si>
  <si>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</si>
  <si>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</si>
  <si>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</si>
  <si>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</si>
  <si>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</si>
  <si>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</si>
  <si>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</si>
  <si>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</si>
  <si>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</si>
  <si>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</si>
  <si>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</si>
  <si>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</si>
  <si>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</si>
  <si>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</si>
  <si>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</si>
  <si>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</si>
  <si>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</si>
  <si>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</si>
  <si>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</si>
  <si>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</si>
  <si>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</si>
  <si>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</si>
  <si>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</si>
  <si>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</si>
  <si>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</si>
  <si>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</si>
  <si>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</si>
  <si>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</si>
  <si>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</si>
  <si>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</si>
  <si>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</si>
  <si>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</si>
  <si>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</si>
  <si>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</si>
  <si>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</si>
  <si>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</si>
  <si>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</si>
  <si>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</si>
  <si>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</si>
  <si>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</si>
  <si>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</si>
  <si>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</si>
  <si>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</si>
  <si>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</si>
  <si>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</si>
  <si>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</si>
  <si>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</si>
  <si>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</si>
  <si>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</si>
  <si>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</si>
  <si>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</si>
  <si>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</si>
  <si>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</si>
  <si>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</si>
  <si>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</si>
  <si>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</si>
  <si>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</si>
  <si>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</si>
  <si>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</si>
  <si>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</si>
  <si>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</si>
  <si>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</si>
  <si>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</si>
  <si>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</si>
  <si>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</si>
  <si>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</si>
  <si>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</si>
  <si>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</si>
  <si>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</si>
  <si>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</si>
  <si>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</si>
  <si>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</si>
  <si>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</si>
  <si>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</si>
  <si>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</si>
  <si>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</si>
  <si>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</si>
  <si>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</si>
  <si>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</si>
  <si>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</si>
  <si>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</si>
  <si>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</si>
  <si>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</si>
  <si>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</si>
  <si>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</si>
  <si>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</si>
  <si>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</si>
  <si>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</si>
  <si>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</si>
  <si>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</si>
  <si>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</si>
  <si>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</si>
  <si>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</si>
  <si>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</si>
  <si>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</si>
  <si>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</si>
  <si>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</si>
  <si>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</si>
  <si>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</si>
  <si>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</si>
  <si>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</si>
  <si>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</si>
  <si>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</si>
  <si>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</si>
  <si>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</si>
  <si>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</si>
  <si>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</si>
  <si>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</si>
  <si>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</si>
  <si>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</si>
  <si>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</si>
  <si>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</si>
  <si>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</si>
  <si>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</si>
  <si>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</si>
  <si>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</si>
  <si>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</si>
  <si>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</si>
  <si>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</si>
  <si>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</si>
  <si>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</si>
  <si>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</si>
  <si>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</si>
  <si>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</si>
  <si>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</si>
  <si>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</si>
  <si>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</si>
  <si>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</si>
  <si>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</si>
  <si>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</si>
  <si>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</si>
  <si>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</si>
  <si>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</si>
  <si>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</si>
  <si>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</si>
  <si>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</si>
  <si>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</si>
  <si>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</si>
  <si>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</si>
  <si>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</si>
  <si>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</si>
  <si>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</si>
  <si>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</si>
  <si>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</si>
  <si>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</si>
  <si>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</si>
  <si>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</si>
  <si>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</si>
  <si>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</si>
  <si>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</si>
  <si>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</si>
  <si>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</si>
  <si>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</si>
  <si>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</si>
  <si>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</si>
  <si>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</si>
  <si>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</si>
  <si>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</si>
  <si>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</si>
  <si>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</si>
  <si>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</si>
  <si>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</si>
  <si>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</si>
  <si>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</si>
  <si>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</si>
  <si>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</si>
  <si>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</si>
  <si>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</si>
  <si>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</si>
  <si>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</si>
  <si>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</si>
  <si>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</si>
  <si>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</si>
  <si>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</si>
  <si>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</si>
  <si>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</si>
  <si>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</si>
  <si>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</si>
  <si>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</si>
  <si>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</si>
  <si>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</si>
  <si>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</si>
  <si>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</si>
  <si>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</si>
  <si>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</si>
  <si>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</si>
  <si>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</si>
  <si>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</si>
  <si>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</si>
  <si>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</si>
  <si>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</si>
  <si>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</si>
  <si>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</si>
  <si>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</si>
  <si>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</si>
  <si>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</si>
  <si>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</si>
  <si>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</si>
  <si>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</si>
  <si>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</si>
  <si>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</si>
  <si>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</si>
  <si>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</si>
  <si>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</si>
  <si>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</si>
  <si>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</si>
  <si>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</si>
  <si>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</si>
  <si>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</si>
  <si>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</si>
  <si>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</si>
  <si>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</si>
  <si>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</si>
  <si>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</si>
  <si>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</si>
  <si>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</si>
  <si>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</si>
  <si>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</si>
  <si>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</si>
  <si>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</si>
  <si>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</si>
  <si>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</si>
  <si>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</si>
  <si>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</si>
  <si>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</si>
  <si>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</si>
  <si>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</si>
  <si>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</si>
  <si>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</si>
  <si>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</si>
  <si>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</si>
  <si>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</si>
  <si>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</si>
  <si>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</si>
  <si>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</si>
  <si>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</si>
  <si>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</si>
  <si>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</si>
  <si>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</si>
  <si>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</si>
  <si>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</si>
  <si>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</si>
  <si>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</si>
  <si>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</si>
  <si>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</si>
  <si>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</si>
  <si>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</si>
  <si>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</si>
  <si>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</si>
  <si>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</si>
  <si>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</si>
  <si>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</si>
  <si>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</si>
  <si>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</si>
  <si>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</si>
  <si>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</si>
  <si>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</si>
  <si>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</si>
  <si>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</si>
  <si>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</si>
  <si>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</si>
  <si>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</si>
  <si>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</si>
  <si>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</si>
  <si>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</si>
  <si>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</si>
  <si>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</si>
  <si>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</si>
  <si>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</si>
  <si>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</si>
  <si>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</si>
  <si>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</si>
  <si>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</si>
  <si>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</si>
  <si>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</si>
  <si>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</si>
  <si>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</si>
  <si>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</si>
  <si>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</si>
  <si>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</si>
  <si>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</si>
  <si>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</si>
  <si>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</si>
  <si>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</si>
  <si>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</si>
  <si>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</si>
  <si>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</si>
  <si>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</si>
  <si>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</si>
  <si>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</si>
  <si>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</si>
  <si>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</si>
  <si>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</si>
  <si>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</si>
  <si>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</si>
  <si>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</si>
  <si>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</si>
  <si>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</si>
  <si>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</si>
  <si>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</si>
  <si>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</si>
  <si>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</si>
  <si>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</si>
  <si>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</si>
  <si>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</si>
  <si>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</si>
  <si>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</si>
  <si>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</si>
  <si>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</si>
  <si>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</si>
  <si>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</si>
  <si>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</si>
  <si>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</si>
  <si>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</si>
  <si>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</si>
  <si>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</si>
  <si>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</si>
  <si>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</si>
  <si>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</si>
  <si>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</si>
  <si>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</si>
  <si>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</si>
  <si>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</si>
  <si>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</si>
  <si>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</si>
  <si>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</si>
  <si>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</si>
  <si>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</si>
  <si>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</si>
  <si>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</si>
  <si>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</si>
  <si>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</si>
  <si>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</si>
  <si>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</si>
  <si>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</si>
  <si>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</si>
  <si>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</si>
  <si>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</si>
  <si>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</si>
  <si>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</si>
  <si>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</si>
  <si>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</si>
  <si>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</si>
  <si>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</si>
  <si>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</si>
  <si>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</si>
  <si>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</si>
  <si>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</si>
  <si>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</si>
  <si>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</si>
  <si>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</si>
  <si>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</si>
  <si>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</si>
  <si>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</si>
  <si>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</si>
  <si>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</si>
  <si>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</si>
  <si>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</si>
  <si>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</si>
  <si>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</si>
  <si>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</si>
  <si>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</si>
  <si>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</si>
  <si>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</si>
  <si>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</si>
  <si>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</si>
  <si>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</si>
  <si>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</si>
  <si>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</si>
  <si>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</si>
  <si>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</si>
  <si>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</si>
  <si>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</si>
  <si>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</si>
  <si>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</si>
  <si>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</si>
  <si>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</si>
  <si>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</si>
  <si>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</si>
  <si>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</si>
  <si>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</si>
  <si>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</si>
  <si>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</si>
  <si>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</si>
  <si>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</si>
  <si>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</si>
  <si>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</si>
  <si>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</si>
  <si>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</si>
  <si>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</si>
  <si>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</si>
  <si>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</si>
  <si>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</si>
  <si>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</si>
  <si>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</si>
  <si>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</si>
  <si>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</si>
  <si>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</si>
  <si>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</si>
  <si>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</si>
  <si>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</si>
  <si>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</si>
  <si>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</si>
  <si>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</si>
  <si>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</si>
  <si>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</si>
  <si>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</si>
  <si>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</si>
  <si>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</si>
  <si>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</si>
  <si>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</si>
  <si>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</si>
  <si>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</si>
  <si>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</si>
  <si>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</si>
  <si>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</si>
  <si>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</si>
  <si>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</si>
  <si>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</si>
  <si>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</si>
  <si>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</si>
  <si>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</si>
  <si>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</si>
  <si>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</si>
  <si>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</si>
  <si>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</si>
  <si>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</si>
  <si>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</si>
  <si>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</si>
  <si>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</si>
  <si>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</si>
  <si>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</si>
  <si>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</si>
  <si>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</si>
  <si>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</si>
  <si>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</si>
  <si>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</si>
  <si>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</si>
  <si>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</si>
  <si>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</si>
  <si>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</si>
  <si>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</si>
  <si>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</si>
  <si>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</si>
  <si>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</si>
  <si>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</si>
  <si>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</si>
  <si>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</si>
  <si>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</si>
  <si>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</si>
  <si>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</si>
  <si>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</si>
  <si>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</si>
  <si>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</si>
  <si>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</si>
  <si>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</si>
  <si>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</si>
  <si>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</si>
  <si>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</si>
  <si>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</si>
  <si>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</si>
  <si>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</si>
  <si>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</si>
  <si>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</si>
  <si>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</si>
  <si>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</si>
  <si>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</si>
  <si>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</si>
  <si>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</si>
  <si>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</si>
  <si>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</si>
  <si>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</si>
  <si>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</si>
  <si>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</si>
  <si>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</si>
  <si>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</si>
  <si>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</si>
  <si>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</si>
  <si>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</si>
  <si>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</si>
  <si>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</si>
  <si>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</si>
  <si>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</si>
  <si>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</si>
  <si>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</si>
  <si>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</si>
  <si>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</si>
  <si>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</si>
  <si>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</si>
  <si>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</si>
  <si>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</si>
  <si>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</si>
  <si>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</si>
  <si>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</si>
  <si>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</si>
  <si>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</si>
  <si>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</si>
  <si>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</si>
  <si>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</si>
  <si>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</si>
  <si>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</si>
  <si>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</si>
  <si>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</si>
  <si>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</si>
  <si>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</si>
  <si>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</si>
  <si>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</si>
  <si>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</si>
  <si>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</si>
  <si>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</si>
  <si>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</si>
  <si>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</si>
  <si>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</si>
  <si>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</si>
  <si>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</si>
  <si>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</si>
  <si>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</si>
  <si>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</si>
  <si>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</si>
  <si>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</si>
  <si>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</si>
  <si>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</si>
  <si>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</si>
  <si>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</si>
  <si>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</si>
  <si>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</si>
  <si>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</si>
  <si>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</si>
  <si>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</si>
  <si>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</si>
  <si>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</si>
  <si>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</si>
  <si>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</si>
  <si>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</si>
  <si>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</si>
  <si>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</si>
  <si>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</si>
  <si>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</si>
  <si>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</si>
  <si>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</si>
  <si>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</si>
  <si>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</si>
  <si>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</si>
  <si>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</si>
  <si>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</si>
  <si>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</si>
  <si>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</si>
  <si>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</si>
  <si>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</si>
  <si>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</si>
  <si>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</si>
  <si>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</si>
  <si>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</si>
  <si>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</si>
  <si>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</si>
  <si>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</si>
  <si>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</si>
  <si>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</si>
  <si>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</si>
  <si>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</si>
  <si>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</si>
  <si>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</si>
  <si>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</si>
  <si>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</si>
  <si>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</si>
  <si>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</si>
  <si>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</si>
  <si>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</si>
  <si>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</si>
  <si>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</si>
  <si>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</si>
  <si>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</si>
  <si>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</si>
  <si>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</si>
  <si>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</si>
  <si>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</si>
  <si>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</si>
  <si>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</si>
  <si>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</si>
  <si>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</si>
  <si>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</si>
  <si>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</si>
  <si>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</si>
  <si>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</si>
  <si>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</si>
  <si>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</si>
  <si>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</si>
  <si>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</si>
  <si>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</si>
  <si>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</si>
  <si>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</si>
  <si>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</si>
  <si>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</si>
  <si>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</si>
  <si>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</si>
  <si>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</si>
  <si>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</si>
  <si>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</si>
  <si>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</si>
  <si>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</si>
  <si>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</si>
  <si>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</si>
  <si>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</si>
  <si>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</si>
  <si>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</si>
  <si>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</si>
  <si>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</si>
  <si>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</si>
  <si>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</si>
  <si>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</si>
  <si>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</si>
  <si>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</si>
  <si>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</si>
  <si>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</si>
  <si>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</si>
  <si>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</si>
  <si>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</si>
  <si>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</si>
  <si>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</si>
  <si>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</si>
  <si>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</si>
  <si>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</si>
  <si>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</si>
  <si>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</si>
  <si>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</si>
  <si>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</si>
  <si>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</si>
  <si>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</si>
  <si>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</si>
  <si>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</si>
  <si>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</si>
  <si>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</si>
  <si>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</si>
  <si>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</si>
  <si>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</si>
  <si>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</si>
  <si>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</si>
  <si>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</si>
  <si>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</si>
  <si>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</si>
  <si>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</si>
  <si>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</si>
  <si>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</si>
  <si>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</si>
  <si>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</si>
  <si>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</si>
  <si>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</si>
  <si>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</si>
  <si>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</si>
  <si>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</si>
  <si>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</si>
  <si>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</si>
  <si>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</si>
  <si>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</si>
  <si>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</si>
  <si>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</si>
  <si>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</si>
  <si>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</si>
  <si>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</si>
  <si>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</si>
  <si>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</si>
  <si>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</si>
  <si>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</si>
  <si>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</si>
  <si>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</si>
  <si>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</si>
  <si>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</si>
  <si>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</si>
  <si>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</si>
  <si>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</si>
  <si>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</si>
  <si>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</si>
  <si>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</si>
  <si>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</si>
  <si>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</si>
  <si>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</si>
  <si>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</si>
  <si>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</si>
  <si>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</si>
  <si>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</si>
  <si>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</si>
  <si>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</si>
  <si>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</si>
  <si>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</si>
  <si>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</si>
  <si>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</si>
  <si>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</si>
  <si>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</si>
  <si>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</si>
  <si>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</si>
  <si>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</si>
  <si>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</si>
  <si>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</si>
  <si>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</si>
  <si>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</si>
  <si>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</si>
  <si>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</si>
  <si>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</si>
  <si>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</si>
  <si>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</si>
  <si>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</si>
  <si>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</si>
  <si>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</si>
  <si>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</si>
  <si>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</si>
  <si>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</si>
  <si>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</si>
  <si>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</si>
  <si>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</si>
  <si>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</si>
  <si>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</si>
  <si>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</si>
  <si>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</si>
  <si>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</si>
  <si>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</si>
  <si>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</si>
  <si>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</si>
  <si>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</si>
  <si>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</si>
  <si>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</si>
  <si>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</si>
  <si>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</si>
  <si>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</si>
  <si>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</si>
  <si>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</si>
  <si>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</si>
  <si>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</si>
  <si>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</si>
  <si>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</si>
  <si>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</si>
  <si>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</si>
  <si>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</si>
  <si>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</si>
  <si>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</si>
  <si>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</si>
  <si>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</si>
  <si>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</si>
  <si>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</si>
  <si>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</si>
  <si>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</si>
  <si>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</si>
  <si>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</si>
  <si>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</si>
  <si>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</si>
  <si>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</si>
  <si>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</si>
  <si>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</si>
  <si>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</si>
  <si>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</si>
  <si>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</si>
  <si>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</si>
  <si>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</si>
  <si>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</si>
  <si>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</si>
  <si>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</si>
  <si>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</si>
  <si>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</si>
  <si>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</si>
  <si>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</si>
  <si>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</si>
  <si>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</si>
  <si>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</si>
  <si>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</si>
  <si>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</si>
  <si>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</si>
  <si>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</si>
  <si>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</si>
  <si>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</si>
  <si>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</si>
  <si>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</si>
  <si>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</si>
  <si>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</si>
  <si>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</si>
  <si>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</si>
  <si>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</si>
  <si>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</si>
  <si>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</si>
  <si>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</si>
  <si>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</si>
  <si>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</si>
  <si>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</si>
  <si>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</si>
  <si>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</si>
  <si>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</si>
  <si>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</si>
  <si>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</si>
  <si>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</si>
  <si>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</si>
  <si>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</si>
  <si>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</si>
  <si>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</si>
  <si>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</si>
  <si>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</si>
  <si>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</si>
  <si>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</si>
  <si>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</si>
  <si>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</si>
  <si>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</si>
  <si>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</si>
  <si>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</si>
  <si>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</si>
  <si>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</si>
  <si>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</si>
  <si>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</si>
  <si>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</si>
  <si>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</si>
  <si>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</si>
  <si>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</si>
  <si>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</si>
  <si>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</si>
  <si>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</si>
  <si>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</si>
  <si>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</si>
  <si>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</si>
  <si>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</si>
  <si>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</si>
  <si>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</si>
  <si>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</si>
  <si>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</si>
  <si>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</si>
  <si>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</si>
  <si>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</si>
  <si>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</si>
  <si>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</si>
  <si>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</si>
  <si>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</si>
  <si>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</si>
  <si>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</si>
  <si>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</si>
  <si>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</si>
  <si>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</si>
  <si>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</si>
  <si>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</si>
  <si>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</si>
  <si>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</si>
  <si>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</si>
  <si>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</si>
  <si>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</si>
  <si>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</si>
  <si>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</si>
  <si>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</si>
  <si>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</si>
  <si>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</si>
  <si>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</si>
  <si>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</si>
  <si>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</si>
  <si>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</si>
  <si>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</si>
  <si>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</si>
  <si>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</si>
  <si>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</si>
  <si>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</si>
  <si>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</si>
  <si>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</si>
  <si>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</si>
  <si>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</si>
  <si>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</si>
  <si>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</si>
  <si>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</si>
  <si>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</si>
  <si>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</si>
  <si>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</si>
  <si>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</si>
  <si>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</si>
  <si>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</si>
  <si>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</si>
  <si>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</si>
  <si>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</si>
  <si>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</si>
  <si>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</si>
  <si>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</si>
  <si>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</si>
  <si>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</si>
  <si>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</si>
  <si>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</si>
  <si>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</si>
  <si>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</si>
  <si>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</si>
  <si>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</si>
  <si>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</si>
  <si>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</si>
  <si>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</si>
  <si>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</si>
  <si>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</si>
  <si>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</si>
  <si>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</si>
  <si>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</si>
  <si>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</si>
  <si>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</si>
  <si>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</si>
  <si>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</si>
  <si>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</si>
  <si>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</si>
  <si>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</si>
  <si>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</si>
  <si>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</si>
  <si>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</si>
  <si>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</si>
  <si>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</si>
  <si>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</si>
  <si>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</si>
  <si>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</si>
  <si>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</si>
  <si>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</si>
  <si>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</si>
  <si>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</si>
  <si>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</si>
  <si>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</si>
  <si>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</si>
  <si>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</si>
  <si>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</si>
  <si>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</si>
  <si>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</si>
  <si>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</si>
  <si>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</si>
  <si>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</si>
  <si>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</si>
  <si>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</si>
  <si>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</si>
  <si>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</si>
  <si>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</si>
  <si>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</si>
  <si>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</si>
  <si>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</si>
  <si>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</si>
  <si>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</si>
  <si>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</si>
  <si>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</si>
  <si>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</si>
  <si>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</si>
  <si>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</si>
  <si>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</si>
  <si>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</si>
  <si>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</si>
  <si>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</si>
  <si>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</si>
  <si>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</si>
  <si>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</si>
  <si>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</si>
  <si>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</si>
  <si>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</si>
  <si>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</si>
  <si>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</si>
  <si>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</si>
  <si>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</si>
  <si>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</si>
  <si>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</si>
  <si>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</si>
  <si>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</si>
  <si>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</si>
  <si>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</si>
  <si>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</si>
  <si>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</si>
  <si>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</si>
  <si>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</si>
  <si>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</si>
  <si>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</si>
  <si>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</si>
  <si>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</si>
  <si>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</si>
  <si>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</si>
  <si>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</si>
  <si>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</si>
  <si>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</si>
  <si>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</si>
  <si>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</si>
  <si>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</si>
  <si>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</si>
  <si>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</si>
  <si>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</si>
  <si>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</si>
  <si>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</si>
  <si>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</si>
  <si>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</si>
  <si>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</si>
  <si>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</si>
  <si>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</si>
  <si>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</si>
  <si>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</si>
  <si>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</si>
  <si>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</si>
  <si>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</si>
  <si>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</si>
  <si>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</si>
  <si>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</si>
  <si>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</si>
  <si>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</si>
  <si>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</si>
  <si>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</si>
  <si>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</si>
  <si>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</si>
  <si>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</si>
  <si>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</si>
  <si>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</si>
  <si>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</si>
  <si>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</si>
  <si>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</si>
  <si>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</si>
  <si>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</si>
  <si>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</si>
  <si>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</si>
  <si>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</si>
  <si>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</si>
  <si>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</si>
  <si>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</si>
  <si>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</si>
  <si>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</si>
  <si>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</si>
  <si>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</si>
  <si>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</si>
  <si>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</si>
  <si>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</si>
  <si>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</si>
  <si>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</si>
  <si>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</si>
  <si>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</si>
  <si>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</si>
  <si>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</si>
  <si>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</si>
  <si>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</si>
  <si>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</si>
  <si>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</si>
  <si>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</si>
  <si>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</si>
  <si>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</si>
  <si>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</si>
  <si>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</si>
  <si>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</si>
  <si>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</si>
  <si>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</si>
  <si>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</si>
  <si>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</si>
  <si>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</si>
  <si>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</si>
  <si>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</si>
  <si>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</si>
  <si>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</si>
  <si>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</si>
  <si>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</si>
  <si>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</si>
  <si>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</si>
  <si>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</si>
  <si>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</si>
  <si>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</si>
  <si>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</si>
  <si>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</si>
  <si>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</si>
  <si>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</si>
  <si>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</si>
  <si>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</si>
  <si>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</si>
  <si>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</si>
  <si>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</si>
  <si>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</si>
  <si>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</si>
  <si>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</si>
  <si>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</si>
  <si>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</si>
  <si>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</si>
  <si>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</si>
  <si>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</si>
  <si>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</si>
  <si>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</si>
  <si>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</si>
  <si>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</si>
  <si>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</si>
  <si>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</si>
  <si>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</si>
  <si>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</si>
  <si>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</si>
  <si>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</si>
  <si>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</si>
  <si>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</si>
  <si>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</si>
  <si>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</si>
  <si>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</si>
  <si>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</si>
  <si>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</si>
  <si>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</si>
  <si>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</si>
  <si>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</si>
  <si>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</si>
  <si>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</si>
  <si>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</si>
  <si>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</si>
  <si>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</si>
  <si>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</si>
  <si>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</si>
  <si>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</si>
  <si>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</si>
  <si>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</si>
  <si>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</si>
  <si>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</si>
  <si>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</si>
  <si>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</si>
  <si>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</si>
  <si>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</si>
  <si>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</si>
  <si>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</si>
  <si>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</si>
  <si>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</si>
  <si>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</si>
  <si>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</si>
  <si>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</si>
  <si>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</si>
  <si>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</si>
  <si>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</si>
  <si>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</si>
  <si>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</si>
  <si>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</si>
  <si>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</si>
  <si>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</si>
  <si>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</si>
  <si>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</si>
  <si>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</si>
  <si>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</si>
  <si>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</si>
  <si>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</si>
  <si>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</si>
  <si>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</si>
  <si>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</si>
  <si>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</si>
  <si>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</si>
  <si>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</si>
  <si>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</si>
  <si>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</si>
  <si>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</si>
  <si>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</si>
  <si>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</si>
  <si>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</si>
  <si>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</si>
  <si>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</si>
  <si>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</si>
  <si>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</si>
  <si>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</si>
  <si>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</si>
  <si>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</si>
  <si>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</si>
  <si>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</si>
  <si>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</si>
  <si>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</si>
  <si>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</si>
  <si>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</si>
  <si>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</si>
  <si>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</si>
  <si>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</si>
  <si>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</si>
  <si>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</si>
  <si>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</si>
  <si>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</si>
  <si>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</si>
  <si>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</si>
  <si>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</si>
  <si>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</si>
  <si>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</si>
  <si>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</si>
  <si>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</si>
  <si>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</si>
  <si>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</si>
  <si>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</si>
  <si>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</si>
  <si>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</si>
  <si>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</si>
  <si>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</si>
  <si>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</si>
  <si>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</si>
  <si>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</si>
  <si>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</si>
  <si>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</si>
  <si>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</si>
  <si>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</si>
  <si>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</si>
  <si>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</si>
  <si>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</si>
  <si>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</si>
  <si>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</si>
  <si>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</si>
  <si>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</si>
  <si>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</si>
  <si>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</si>
  <si>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</si>
  <si>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</si>
  <si>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</si>
  <si>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</si>
  <si>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</si>
  <si>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</si>
  <si>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</si>
  <si>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</si>
  <si>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</si>
  <si>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</si>
  <si>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</si>
  <si>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</si>
  <si>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</si>
  <si>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</si>
  <si>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</si>
  <si>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</si>
  <si>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</si>
  <si>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</si>
  <si>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</si>
  <si>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</si>
  <si>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</si>
  <si>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</si>
  <si>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</si>
  <si>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</si>
  <si>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</si>
  <si>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</si>
  <si>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</si>
  <si>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</si>
  <si>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</si>
  <si>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</si>
  <si>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</si>
  <si>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</si>
  <si>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</si>
  <si>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</si>
  <si>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</si>
  <si>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</si>
  <si>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</si>
  <si>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</si>
  <si>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</si>
  <si>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</si>
  <si>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</si>
  <si>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</si>
  <si>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</si>
  <si>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</si>
  <si>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</si>
  <si>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</si>
  <si>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</si>
  <si>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</si>
  <si>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</si>
  <si>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</si>
  <si>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</si>
  <si>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</si>
  <si>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</si>
  <si>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</si>
  <si>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</si>
  <si>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</si>
  <si>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</si>
  <si>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</si>
  <si>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</si>
  <si>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</si>
  <si>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</si>
  <si>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</si>
  <si>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</si>
  <si>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</si>
  <si>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</si>
  <si>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</si>
  <si>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</si>
  <si>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</si>
  <si>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</si>
  <si>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</si>
  <si>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</si>
  <si>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</si>
  <si>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</si>
  <si>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</si>
  <si>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</si>
  <si>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</si>
  <si>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</si>
  <si>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</si>
  <si>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</si>
  <si>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</si>
  <si>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</si>
  <si>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</si>
  <si>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</si>
  <si>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</si>
  <si>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</si>
  <si>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</si>
  <si>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</si>
  <si>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</si>
  <si>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</si>
  <si>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</si>
  <si>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</si>
  <si>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</si>
  <si>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</si>
  <si>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</si>
  <si>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</si>
  <si>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</si>
  <si>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</si>
  <si>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</si>
  <si>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</si>
  <si>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</si>
  <si>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</si>
  <si>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</si>
  <si>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</si>
  <si>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</si>
  <si>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</si>
  <si>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</si>
  <si>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</si>
  <si>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</si>
  <si>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</si>
  <si>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</si>
  <si>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</si>
  <si>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</si>
  <si>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</si>
  <si>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</si>
  <si>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</si>
  <si>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</si>
  <si>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</si>
  <si>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</si>
  <si>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</si>
  <si>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</si>
  <si>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</si>
  <si>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</si>
  <si>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</si>
  <si>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</si>
  <si>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</si>
  <si>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</si>
  <si>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</si>
  <si>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</si>
  <si>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</si>
  <si>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</si>
  <si>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</si>
  <si>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</si>
  <si>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</si>
  <si>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</si>
  <si>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</si>
  <si>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</si>
  <si>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</si>
  <si>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</si>
  <si>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</si>
  <si>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</si>
  <si>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</si>
  <si>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</si>
  <si>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</si>
  <si>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</si>
  <si>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</si>
  <si>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</si>
  <si>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</si>
  <si>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</si>
  <si>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</si>
  <si>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</si>
  <si>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</si>
  <si>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</si>
  <si>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</si>
  <si>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</si>
  <si>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</si>
  <si>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</si>
  <si>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</si>
  <si>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</si>
  <si>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</si>
  <si>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</si>
  <si>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</si>
  <si>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</si>
  <si>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</si>
  <si>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</si>
  <si>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</si>
  <si>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</si>
  <si>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</si>
  <si>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</si>
  <si>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</si>
  <si>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</si>
  <si>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</si>
  <si>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</si>
  <si>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</si>
  <si>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</si>
  <si>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</si>
  <si>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</si>
  <si>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</si>
  <si>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</si>
  <si>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</si>
  <si>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</si>
  <si>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</si>
  <si>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</si>
  <si>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</si>
  <si>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</si>
  <si>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</si>
  <si>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</si>
  <si>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</si>
  <si>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</si>
  <si>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</si>
  <si>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</si>
  <si>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</si>
  <si>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</si>
  <si>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</si>
  <si>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</si>
  <si>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</si>
  <si>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</si>
  <si>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</si>
  <si>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</si>
  <si>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</si>
  <si>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</si>
  <si>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</si>
  <si>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</si>
  <si>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</si>
  <si>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</si>
  <si>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</si>
  <si>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</si>
  <si>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</si>
  <si>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</si>
  <si>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</si>
  <si>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</si>
  <si>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</si>
  <si>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</si>
  <si>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</si>
  <si>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</si>
  <si>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</si>
  <si>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</si>
  <si>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</si>
  <si>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</si>
  <si>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</si>
  <si>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</si>
  <si>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</si>
  <si>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</si>
  <si>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</si>
  <si>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</si>
  <si>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</si>
  <si>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</si>
  <si>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</si>
  <si>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</si>
  <si>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</si>
  <si>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</si>
  <si>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</si>
  <si>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</si>
  <si>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</si>
  <si>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</si>
  <si>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</si>
  <si>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</si>
  <si>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</si>
  <si>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</si>
  <si>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</si>
  <si>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</si>
  <si>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</si>
  <si>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</si>
  <si>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</si>
  <si>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</si>
  <si>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</si>
  <si>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</si>
  <si>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</si>
  <si>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</si>
  <si>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</si>
  <si>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</si>
  <si>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</si>
  <si>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</si>
  <si>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</si>
  <si>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</si>
  <si>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</si>
  <si>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</si>
  <si>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</si>
  <si>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</si>
  <si>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</si>
  <si>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</si>
  <si>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</si>
  <si>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</si>
  <si>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</si>
  <si>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</si>
  <si>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</si>
  <si>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</si>
  <si>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</si>
  <si>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</si>
  <si>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</si>
  <si>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</si>
  <si>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</si>
  <si>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</si>
  <si>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</si>
  <si>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</si>
  <si>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</si>
  <si>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</si>
  <si>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</si>
  <si>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</si>
  <si>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</si>
  <si>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</si>
  <si>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</si>
  <si>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</si>
  <si>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</si>
  <si>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</si>
  <si>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</si>
  <si>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</si>
  <si>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</si>
  <si>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</si>
  <si>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</si>
  <si>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</si>
  <si>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</si>
  <si>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</si>
  <si>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</si>
  <si>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</si>
  <si>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</si>
  <si>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</si>
  <si>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</si>
  <si>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</si>
  <si>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</si>
  <si>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</si>
  <si>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</si>
  <si>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</si>
  <si>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</si>
  <si>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</si>
  <si>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</si>
  <si>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</si>
  <si>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</si>
  <si>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</si>
  <si>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</si>
  <si>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</si>
  <si>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</si>
  <si>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</si>
  <si>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</si>
  <si>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</si>
  <si>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</si>
  <si>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</si>
  <si>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</si>
  <si>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</si>
  <si>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</si>
  <si>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</si>
  <si>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</si>
  <si>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</si>
  <si>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</si>
  <si>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</si>
  <si>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</si>
  <si>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</si>
  <si>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</si>
  <si>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</si>
  <si>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</si>
  <si>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</si>
  <si>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</si>
  <si>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</si>
  <si>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</si>
  <si>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</si>
  <si>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</si>
  <si>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</si>
  <si>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</si>
  <si>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</si>
  <si>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</si>
  <si>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</si>
  <si>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</si>
  <si>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</si>
  <si>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</si>
  <si>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</si>
  <si>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</si>
  <si>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</si>
  <si>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</si>
  <si>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</si>
  <si>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</si>
  <si>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</si>
  <si>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</si>
  <si>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</si>
  <si>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</si>
  <si>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</si>
  <si>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</si>
  <si>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</si>
  <si>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</si>
  <si>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</si>
  <si>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</si>
  <si>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</si>
  <si>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</si>
  <si>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</si>
  <si>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</si>
  <si>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</si>
  <si>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</si>
  <si>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</si>
  <si>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</si>
  <si>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</si>
  <si>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</si>
  <si>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</si>
  <si>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</si>
  <si>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</si>
  <si>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</si>
  <si>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</si>
  <si>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</si>
  <si>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</si>
  <si>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</si>
  <si>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</si>
  <si>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</si>
  <si>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</si>
  <si>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</si>
  <si>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</si>
  <si>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</si>
  <si>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</si>
  <si>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</si>
  <si>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</si>
  <si>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</si>
  <si>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</si>
  <si>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</si>
  <si>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</si>
  <si>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</si>
  <si>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</si>
  <si>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</si>
  <si>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</si>
  <si>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</si>
  <si>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</si>
  <si>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</si>
  <si>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</si>
  <si>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</si>
  <si>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</si>
  <si>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</si>
  <si>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</si>
  <si>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</si>
  <si>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no disponer los canales de atención habilitados para la ciudadanía</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</si>
  <si>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</si>
  <si>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</si>
  <si>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</si>
  <si>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</si>
  <si>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</si>
  <si>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</si>
  <si>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</si>
  <si>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</si>
  <si>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</si>
  <si>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</si>
  <si>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El Equipo de Integridad conformado en la Entidad divulga y/o sensibiliza el Código de integridad y la Oficina de Sistemas, Equipo de Trabajo y el CISO (Chief Information Security Officer) divulga la Política de protección de datos personales.</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</si>
  <si>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</si>
  <si>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</si>
  <si>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</si>
  <si>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</si>
  <si>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</si>
  <si>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incumplimiento de los programas presentes en el Sistema de Gestión Ambiental  - Plan Institucional de Gestión Ambiental (PIGA) y sus planes asociados.</t>
  </si>
  <si>
    <t>Posibilidad de constitución de pasivos exigibles y/o reservas presupuestales</t>
  </si>
  <si>
    <t>Posibilidad de no ejecución del Programa Anual de Caja Proyectado</t>
  </si>
  <si>
    <t>Falta de conocimiento de los procesos</t>
  </si>
  <si>
    <t>El profesional especializado realiza seguimiento y control del presupuesto.</t>
  </si>
  <si>
    <t>El profesional Universitario realiza seguimiento y control al Plan Anual de Caja PAC</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</si>
  <si>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</si>
  <si>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</si>
  <si>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</si>
  <si>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</si>
  <si>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</si>
  <si>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</si>
  <si>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</si>
  <si>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</si>
  <si>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</si>
  <si>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</si>
  <si>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</si>
  <si>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</si>
  <si>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</si>
  <si>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</si>
  <si>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</si>
  <si>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</si>
  <si>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</si>
  <si>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recibir o solicitar cualquier dádiva o beneficio a nombre propio o de terceros con el fin de alterar o manipular información para generar beneficio de la gestión de un proceso</t>
  </si>
  <si>
    <t>Posibilidad de daño, perdida o alteración de la información y de los sistemas SISCO y BOGDATA</t>
  </si>
  <si>
    <t>Posibilidad de no cumplimiento a los parámetros y/o metodología establecida para la organización y manejo de los archivos.</t>
  </si>
  <si>
    <t>Los funcionarios del proceso  consultan y actualizan el Instructivo Gestión de Recursos Físicos, para su aplicación.</t>
  </si>
  <si>
    <t>El responsable del inventario realiza la asignación de Bienes a través del aplicativo SAI.</t>
  </si>
  <si>
    <t>El responsable del inventario realiza el Formato de Constancia entrega de bienes a cargo</t>
  </si>
  <si>
    <t>El responsable del inventario actualiza el inventario.</t>
  </si>
  <si>
    <t>El responsable del inventario Asigna y controla el inventario de bienes muebles e intangibles en el aplicativo SAI y SAE.</t>
  </si>
  <si>
    <t>Los profesionales del grupo de gestión de recursos realizan las actas de reuniones donde se toman las decisiones y se realizan los seguimientos.</t>
  </si>
  <si>
    <t>Realizar seguimiento del cumplimiento del Código de Integridad de la entidad, seguimiento a la entrega de informes, actas de reuniones de toma de decisiones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</si>
  <si>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</si>
  <si>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</si>
  <si>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</si>
  <si>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</si>
  <si>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</si>
  <si>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</si>
  <si>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 xml:space="preserve">La líder de gestión documental realiza seguimiento trimestral a la organización de las transferencias documentales recibidas por las diferentes áreas de la entidad para ser transferidas al archivo central. </t>
  </si>
  <si>
    <t>La líder de gestión documental realiza seguimiento trimestral a la aplicación de las hojas de control para el manejo de los contratos e historias laborales, por parte de la Oficina Jurídica y Talento Humano.</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</si>
  <si>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t>
  </si>
  <si>
    <t>La líder de gestión documental realiza seguimiento y verificación semestralmente a la ejecución de procesos de limpieza y saneamiento ambiental en la bodega donde se encuentra almacenado el archivo de la entidad.</t>
  </si>
  <si>
    <t xml:space="preserve">La líder de gestión documental con el apoyo de su equipo de trabajo adelanta capacitaciones trimestrales al personal de archivo sobre el uso de los elementos de protección (guantes, tapabocas, bata), para una adecuada manipulación de los documentos. </t>
  </si>
  <si>
    <t xml:space="preserve">La líder de gestión documental realiza seguimiento trimestral a la actualización de los procesos, procedimientos y formatos documentados en el sistema de gestión de la entidad, para el cumplimiento de los procesos de la gestión documental y administración de archivos. </t>
  </si>
  <si>
    <t xml:space="preserve">La líder de gestión documental con el apoyo de su equipo de trabajo realiza seguimiento trimestral a la socialización de los formatos para el control, seguimiento y préstamos de los expedientes establecidos en el sistema de gestión del DADEP.  </t>
  </si>
  <si>
    <t>El funcionario encargado de la ventanilla de préstamos mantiene actualizada la base de datos donde se registran los préstamos de los documentos solicitados por los funcionarios de todas las áreas y su correspondiente devolución.</t>
  </si>
  <si>
    <t>La líder de gestión documental con el apoyo de su equipo de trabajo realiza seguimiento trimestral a la digitalización e indexación de la documentación del Archivo Central y Patrimonio Inmobiliario, en el aplicativo Royal; y de las comunicaciones oficiales en el aplicativo Orfeo.</t>
  </si>
  <si>
    <t xml:space="preserve">Subdirección de Gestión Corporativa </t>
  </si>
  <si>
    <t xml:space="preserve">Posibilidad de afectación Reputacional por Incumplimiento de las funciones propias de la entidad. debido a Incumplimiento de las funciones propias de la entidad, por falta de personal de Planta que garantice la  continuidad de las labores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</si>
  <si>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</si>
  <si>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</si>
  <si>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</si>
  <si>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</si>
  <si>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</si>
  <si>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incumplimiento de las funciones propias de la entidad.</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</si>
  <si>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</si>
  <si>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</si>
  <si>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</si>
  <si>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</si>
  <si>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</si>
  <si>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</si>
  <si>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</si>
  <si>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</si>
  <si>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</si>
  <si>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</si>
  <si>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El líder del proceso fundamenta en cada una de las actuaciones disciplinarias proferidas dentro de los expedientes, la normatividad vigente aplicable.  </t>
  </si>
  <si>
    <t xml:space="preserve">El profesional a cargo del proceso informa mensualmente a la Subdirectora, Administrativa, Financiera y de Control Disciplinario, el estado de cada uno de los expediente vigentes y la actuación a seguir. </t>
  </si>
  <si>
    <t>El líder de proceso solicita realizar copias de seguridad o Backups sobre la información contenida en las carpetas  para garantizar la integridad y conservación.</t>
  </si>
  <si>
    <t>El funcionario a cargo de la dependencia realiza el escaneo de expedientes disciplinarios físicos.</t>
  </si>
  <si>
    <t xml:space="preserve">Actas de Reunión </t>
  </si>
  <si>
    <t>Reuniones realizadas</t>
  </si>
  <si>
    <t>Actas de Reunión / Reuniones Realizadas</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</si>
  <si>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</si>
  <si>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</si>
  <si>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</si>
  <si>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</si>
  <si>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</si>
  <si>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</si>
  <si>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</si>
  <si>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</si>
  <si>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</si>
  <si>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del área realiza el acta de los comités institucionales donde se toman las decisiones y se realizan los seguimientos.</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</si>
  <si>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</si>
  <si>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</si>
  <si>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</si>
  <si>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los seguimientos la ejecución presupuestal y al Plan de Plan Anual de Adquisiciones a través de los indicadores de gestión trimestrales e informes o seguimientos mensuales.</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</si>
  <si>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</si>
  <si>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</si>
  <si>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</si>
  <si>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El profesional asignado realiza acta de los comités institucionales donde se toman las decisiones y se realizan los seguimientos.</t>
  </si>
  <si>
    <t>El profesional asignado ejecuta el procedimiento de redes sociales.</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</si>
  <si>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</si>
  <si>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</si>
  <si>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</si>
  <si>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</si>
  <si>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</si>
  <si>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</si>
  <si>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</si>
  <si>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</si>
  <si>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</si>
  <si>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</si>
  <si>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profesional de la oficina de sistemas realizara el seguimiento permanente de los proyectos implementados en el Plan Estratégico de Tecnologías de la Información - PETI.</t>
  </si>
  <si>
    <t>El profesional asignado en la elaboración de los contratos de los profesionales de la oficina de sistemas revisara que contengan el compromiso de manejo de la información pública clasificada y/o reservada y tratamiento de datos.</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</si>
  <si>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</si>
  <si>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</si>
  <si>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</si>
  <si>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</si>
  <si>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Los responsables de realizar las Auditorías a la plataforma, revisa el cumplimiento de plan de Backups definido</t>
  </si>
  <si>
    <t>El profesional responsable de la administración del sistema, parametriza las políticas de dominio que restringen accesos a puertos USB, y unidades de CDROM.</t>
  </si>
  <si>
    <t>El responsable de Seguridad de la Información, ejecuta el plan de sensibilización del MSPI.</t>
  </si>
  <si>
    <t>El líder de TI asegura la firma de Niveles de servicio y/o cláusulas de contratos con los proveedores</t>
  </si>
  <si>
    <t xml:space="preserve">El líder de TI garantiza que con los contratos se obtenga la firma de Pólizas con los proveedores </t>
  </si>
  <si>
    <t>El profesional responsable de la Administración del del Sistema elabora las Copias de seguridad según el plan establecido-</t>
  </si>
  <si>
    <t>El profesional responsable de la Administración del sistema ejecuta los cambios solicitados en el formato de solicitud de cambios  que permite dejar trazabilidad y formalidad de los cambios solicitados.</t>
  </si>
  <si>
    <t>El líder de Sistemas planea la renovación de equipos de computo</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</si>
  <si>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</si>
  <si>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</si>
  <si>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</si>
  <si>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</si>
  <si>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</si>
  <si>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</si>
  <si>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</si>
  <si>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</si>
  <si>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</si>
  <si>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</si>
  <si>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</si>
  <si>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</si>
  <si>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</si>
  <si>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</si>
  <si>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</si>
  <si>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</si>
  <si>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</si>
  <si>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</si>
  <si>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</si>
  <si>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</si>
  <si>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</si>
  <si>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</si>
  <si>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</si>
  <si>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</si>
  <si>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</si>
  <si>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</si>
  <si>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</si>
  <si>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</si>
  <si>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</si>
  <si>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</si>
  <si>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</si>
  <si>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</si>
  <si>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</si>
  <si>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</si>
  <si>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</si>
  <si>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</si>
  <si>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</si>
  <si>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</si>
  <si>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</si>
  <si>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</si>
  <si>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</si>
  <si>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</si>
  <si>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</si>
  <si>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</si>
  <si>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</si>
  <si>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</si>
  <si>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</si>
  <si>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</si>
  <si>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</si>
  <si>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</si>
  <si>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</si>
  <si>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</si>
  <si>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</si>
  <si>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</si>
  <si>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</si>
  <si>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</si>
  <si>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</si>
  <si>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</si>
  <si>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</si>
  <si>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</si>
  <si>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</si>
  <si>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</si>
  <si>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</si>
  <si>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</si>
  <si>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</si>
  <si>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</si>
  <si>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</si>
  <si>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</si>
  <si>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</si>
  <si>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</si>
  <si>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</si>
  <si>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</si>
  <si>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Solicitar a la Oficina de Sistemas realizar el backup de la información de la Oficina de Control Interno.</t>
  </si>
  <si>
    <t>Incidencia Gestor de Servicios</t>
  </si>
  <si>
    <t>Incidencias realizadas</t>
  </si>
  <si>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</si>
  <si>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</si>
  <si>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</si>
  <si>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</si>
  <si>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</si>
  <si>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Los profesionales participan en las socializaciones de las políticas de seguridad de la información e implementar las acciones descritas por parte del área sistemas.</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</si>
  <si>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</si>
  <si>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</si>
  <si>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</si>
  <si>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</si>
  <si>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</si>
  <si>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</si>
  <si>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</si>
  <si>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</si>
  <si>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</si>
  <si>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</si>
  <si>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</si>
  <si>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</si>
  <si>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</si>
  <si>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</si>
  <si>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</si>
  <si>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</si>
  <si>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</si>
  <si>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</si>
  <si>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</si>
  <si>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</si>
  <si>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</si>
  <si>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</si>
  <si>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</si>
  <si>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</si>
  <si>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</si>
  <si>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</si>
  <si>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</si>
  <si>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</si>
  <si>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Económico y Reputacional por Inadecuada formulación y elaboración del Plan Anual de Adquisiciones debido a Plan Anual de Adquisiciones mal formulado.</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</si>
  <si>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</si>
  <si>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</si>
  <si>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</si>
  <si>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</si>
  <si>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</si>
  <si>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</si>
  <si>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</si>
  <si>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</si>
  <si>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</si>
  <si>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</si>
  <si>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Los profesionales aplican el código de integridad del DADEP.</t>
  </si>
  <si>
    <t>Los profesionales aplican la clausula de confidencialidad para los contratistas con respecto a la información privilegiada de la cual se tiene acceso por la naturaleza o desarrollo de las actividades contractuales.</t>
  </si>
  <si>
    <t>El profesional asignado ejecuta el contenido técnico o jurídico de los documentos expedidos por el Área de Defensa verificados..</t>
  </si>
  <si>
    <t>Posibilidad de perdida de Confidencialidad e Integridad debido a amenazas como Modificación
no autorizada y vulnerabilidades, afectando a los activos de información de Información del SIDEP y expedientes físicos.</t>
  </si>
  <si>
    <t>Los profesionales realizan el manejo de roles y perfiles del SIDEP.</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</si>
  <si>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</si>
  <si>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</si>
  <si>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</si>
  <si>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</si>
  <si>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</si>
  <si>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</si>
  <si>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</si>
  <si>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</si>
  <si>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</si>
  <si>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</si>
  <si>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</si>
  <si>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</si>
  <si>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</si>
  <si>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</si>
  <si>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</si>
  <si>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</si>
  <si>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</si>
  <si>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</si>
  <si>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</si>
  <si>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</si>
  <si>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</si>
  <si>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</si>
  <si>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revisa la Guía para elaborar el Plan Anual de Adquisiciones Colombia Compra Eficiente.</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</si>
  <si>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</si>
  <si>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</si>
  <si>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</si>
  <si>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</si>
  <si>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</si>
  <si>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El profesional de Gestión Ambiental de la entidad realiza  la actualización de los Planes vigentes y su reporte de avance, acorde a los lineamientos normativos correspondientes, evidenciando las causas de incumplimiento y generando las acciones correctivas a que haya lugar</t>
  </si>
  <si>
    <t>El profesional especializado con el apoyo del área de presupuesto y contabilidad actualizan el Instructivo Gestión Financiera.</t>
  </si>
  <si>
    <t>el profesional especializado realiza los reportes del Sistema de Bogdata.</t>
  </si>
  <si>
    <t xml:space="preserve">La Subdirectora de Gestión Corporativa con el apoyo del grupo del área contable, revisan permanentemente el  Instructivo Gestión Financiera. Con el fin de que este cumpla con las normas vigentes </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</si>
  <si>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</si>
  <si>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efectúan conciliaciones a los Estados Financieros con los diferentes módulos existentes en la Entidad.</t>
  </si>
  <si>
    <t>Informes de seguimientos, correos electrónicos, actas de reunión</t>
  </si>
  <si>
    <t xml:space="preserve">Posibilidad de perdida de  debido a amenazas como y vulnerabilidades, afectando a los activos de información de </t>
  </si>
  <si>
    <t xml:space="preserve">La subdirectora de la SAF con el apoyo del área de  presupuesto autoriza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sistemas realiza Backus de los sistemas de información en caso de daños para el aplicativo SISCO. </t>
  </si>
  <si>
    <t>Posibilidad de perdida de Confidencialidad, Integridad y Disponibilidad debido a amenazas como Modificación no autorizada y vulnerabilidades, afectando a los activos de información de Información del LYMAY, SISCO, SAE-SAI, PREDIS, PAC, OPGET, SISCO.</t>
  </si>
  <si>
    <t xml:space="preserve">La líder de gestión documental en caso de ser necesario le solicita a la oficina de sistemas la actualización de los roles y perfiles que se requieran en los aplicativos Royal y Orfeo, para el proceso de digitalización e indexación de la documentación de Archivo y las comunicaciones oficiales. </t>
  </si>
  <si>
    <t>El líder del proceso hace el respectivo seguimiento de control a la actualización del manual de funciones y competencias laborales de la entidad, con el fin de mantenerlo ajustado a la normatividad vigente y de conformidad a los perfiles requeridos en la planta de personal, según la naturaleza de los empleos y a las dependencias donde son asignados los mismos.</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</si>
  <si>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</si>
  <si>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Cada usuario del aplicativo PERNO cuenta con el perfil o  niveles de acceso autorizado con el fin de evidenciar y controlar junto a la oficina de sistemas desde donde se realizan novedades en el aplicativo de nómina, igualmente se cuenta con el seguimiento ante la mesa de ayuda de la oficina de sistemas con el fin de que se mantengan actualizados estos permisos al igual que los respectivos backup.</t>
  </si>
  <si>
    <t>El líder del proceso  hace seguimiento al cumplimiento del Instructivo de Gestión del Talento Humano donde se cumpla con la normatividad vigente a la carrera administrativa, igualmente se realizan el diligenciamiento de cumplimiento de requisitos basados en hojas de vida, y se cuenta con personal dentro del área de talento humano que verifica cualquier acto administrativo de vinculación de personal previo a la firma del nivel directivo.</t>
  </si>
  <si>
    <t>Posibilidad de perdida de Confidencialidad, Integridad y Disponibilidad debido a amenazas como Modificación no autorizada y vulnerabilidades, afectando a los activos de información de Información de PERNO (Nomina)</t>
  </si>
  <si>
    <t>Cada usuario del aplicativo PERNO cuenta con el Perfil o  niveles de acceso autorizado lo que permite evidenciar el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</si>
  <si>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</si>
  <si>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</si>
  <si>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</si>
  <si>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</si>
  <si>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</si>
  <si>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</si>
  <si>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</si>
  <si>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</si>
  <si>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</si>
  <si>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</si>
  <si>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</si>
  <si>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</si>
  <si>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</si>
  <si>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</si>
  <si>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</si>
  <si>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Realizar reuniones periódicas con la subdirectora para confirmar el estado de los expedientes y actuaciones a seguir</t>
  </si>
  <si>
    <t>Si es el caso realizar las investigaciones disciplinarias.</t>
  </si>
  <si>
    <t>Posibilidad de perdida de Confidencialidad e Integridad debido a amenazas como Fuga de la información y vulnerabilidades, afectando a los activos de información de Información física o digital</t>
  </si>
  <si>
    <t xml:space="preserve">Posibilidad de pérdida de Información de las actuaciones disciplinarias </t>
  </si>
  <si>
    <t>Posibilidad de perdida de Confidencialidad, Integridad y Disponibilidad debido a amenazas como Daño o perdida de la información y vulnerabilidades, afectando a los activos de información de Información física o digital</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</si>
  <si>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</si>
  <si>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</si>
  <si>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</si>
  <si>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</si>
  <si>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</si>
  <si>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</si>
  <si>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</si>
  <si>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</si>
  <si>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</si>
  <si>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</si>
  <si>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</si>
  <si>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</si>
  <si>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</si>
  <si>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El profesional asignado realiza el manejo de roles y perfiles del SIDEP.</t>
  </si>
  <si>
    <t>El profesional asignado ejecuta el convenio interadministrativo para el desarrollo de acciones del defensor del espacio público.</t>
  </si>
  <si>
    <t>El profesional asignado realiza la aplicación de mecanismos preventivos  y persuasivos (Procedimiento Defensa Preventiva y Persuasiva).</t>
  </si>
  <si>
    <t>El profesional asignado realiza la articulación con la entidades intervinientes en los operativos (policía,  alcaldías locales, personería, secretarías, IPES, entre otros)</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</si>
  <si>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</si>
  <si>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</si>
  <si>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</si>
  <si>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</si>
  <si>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</si>
  <si>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</si>
  <si>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Posibiliad de recorte en la asignación presupuestal de la Entidad.</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</si>
  <si>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</si>
  <si>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</si>
  <si>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</si>
  <si>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</si>
  <si>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</si>
  <si>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 xml:space="preserve">El líder del proceso informa a quienes intervienen en  la actuaciones disciplinarias, sobre la necesidad de conservar la reserva legal de la información contenida en el documento y la consecuencias legales de su incumplimiento. </t>
  </si>
  <si>
    <t>Lina María Hernández Acosta - Jefe de la Oficina de Planeación.</t>
  </si>
  <si>
    <t>Posibilidad de incumplimiento de los objetivos establecidos en la plataforma estratégica de la Entidad.</t>
  </si>
  <si>
    <t>Posibilidad de incumplimiento de los objetivos y metas establecidas en los proyectos de inversión de la entidad</t>
  </si>
  <si>
    <t xml:space="preserve">Posibilidad de pérdida a nivel interno y externo de la credibilidad e imagen institucional  </t>
  </si>
  <si>
    <t>Se realiza un comité  trimestral y se ralizan los informe trimestral que plasme el avance de los proyectos en función de los proyectos priorizados.</t>
  </si>
  <si>
    <t>35. Acta de reunión</t>
  </si>
  <si>
    <t>Carpeta Evidencia Mapa de Riesgo Institucional</t>
  </si>
  <si>
    <t>Se registran todas las solicitudes en el formato unico de sistemas y modificación a base de datos</t>
  </si>
  <si>
    <t>36. Formato solicitud de información o modificación a la base de datos</t>
  </si>
  <si>
    <t>37. bloqueados 2023</t>
  </si>
  <si>
    <t>En este cuatrimestre no se generaron acciones</t>
  </si>
  <si>
    <t>Se asigna espacio en la carpeta compartida a cada una de las oficinas del DADEP.</t>
  </si>
  <si>
    <t>39. Informe de seguimiento carpetas compartidas</t>
  </si>
  <si>
    <t>Se solicitan los informe de los Backups realizados mensualmente</t>
  </si>
  <si>
    <t>39. Backup Realizados</t>
  </si>
  <si>
    <t>40. Contratos</t>
  </si>
  <si>
    <t>Se realizaron los Backup de los ambientes de producción</t>
  </si>
  <si>
    <t>40. Backup Realizados</t>
  </si>
  <si>
    <t>41. FUS_solicitud de cambio y actualizar el directorio Activo</t>
  </si>
  <si>
    <t>Se realizaron pruebas y desarrollo de los aplicativos del DADEP</t>
  </si>
  <si>
    <t>41. Pruebas</t>
  </si>
  <si>
    <t>42.Contrato</t>
  </si>
  <si>
    <t>Se solicita el informe de disponibilidad mensual de sercicio de Internet del DADEP.</t>
  </si>
  <si>
    <t xml:space="preserve">43. Canal de Internet              </t>
  </si>
  <si>
    <t>Se solicita el informe de disponibilidad mensual de sercicio de Internet del DADEP y se solicita informe dedisponibilidad de la nubes-redes-seguridad-hiperconvergencia</t>
  </si>
  <si>
    <t>1. Canal de Internet              2. Disponibilidad nube-redes-seguridad-hiperconvergencia</t>
  </si>
  <si>
    <t>Se solicita informe dedisponibilidad de la nubes-redes-seguridad-hiperconvergencia</t>
  </si>
  <si>
    <t>1. Disponibilidad nube-redes-seguridad-hiperconvergencia</t>
  </si>
  <si>
    <t>A la fecha, todos los procedimientos de la OAC así como el Plan Estratégico de Comunicaciones y el Manual para el Manejo de Crisis Comunicacional se encuentran socializados, lo que contribuye a la mitigación de los riesgos de la entidad.</t>
  </si>
  <si>
    <t>7 documentos y/o piezas comunicativas que dan cuenta del proceso de socialización  por parte de la OAC a la fecha.</t>
  </si>
  <si>
    <t>30 de abril de 2023</t>
  </si>
  <si>
    <t xml:space="preserve">Acta de reunión
Plan Estratégico de Comunicaciones 2023
Manual de crisis
Procedimiento de redes sociales
Socialización de documentos
</t>
  </si>
  <si>
    <t>La Oficina Asesora de Comunicaciones no remite reporte cuatrimestral, puesto que los tenemos programados en la matriz  semestralmente. Sin embargo, dejamos en carpeta pública las evidencias de este ítem.</t>
  </si>
  <si>
    <t>NA</t>
  </si>
  <si>
    <t>Oficina de Tecnologías de la Información y las Comunicaciones.</t>
  </si>
  <si>
    <t xml:space="preserve">Actas de reunión del Comite Institucional de Gestión y Desempeño
</t>
  </si>
  <si>
    <t>https://www.dadep.gov.co/planeacion/mipg</t>
  </si>
  <si>
    <t xml:space="preserve">Acta de reunión del Comite Institucional de Gestión y Desempeño
</t>
  </si>
  <si>
    <t>Se realizarón las respectivas socializaciones a la alta dirección de los seguimientos a la ejecución presupuestal, Plan Anual de Adquisiciones e Indicadores de gestión presupuestales, en los Comites Institucionales de Gestión y Desempeño y en las reuniones de monitoreo y seguimiento, realizadas en el 1er cuatrimestre del 2023.</t>
  </si>
  <si>
    <t>Se realizó la socialización de los seguimientos de los planes operativos a la alta dirección, en el 1er Comite Institucional de Gestión y Desempeño realizado en el 2023.</t>
  </si>
  <si>
    <t>Se realiza seguimiento a través del Monitoreo del Programa de transparencia y ética pública.</t>
  </si>
  <si>
    <t>https://www.dadep.gov.co/planeacion/planes
https://www.dadep.gov.co/sites/default/files/planeacion/2023-04/rograma-de-transparencia-y-etica-publica-2023vf.pdf</t>
  </si>
  <si>
    <t>Programa de Transparencia y Ética Pública.</t>
  </si>
  <si>
    <t>Realizar alertas de las acciones del CPM mediante correo electrónico.</t>
  </si>
  <si>
    <t xml:space="preserve">Se enviaron alertas mediante correo electrónico a los diferentes procesos, de las acciones del CPM próximas a vencer. </t>
  </si>
  <si>
    <t>\\172.26.1.6\pub\RIESGOS 2023\1er Cuatrimestre 2023\Verificación y mejoramiento continuo\Riesgo No 76 Alertas CPM</t>
  </si>
  <si>
    <t xml:space="preserve">
Se han realizado mesas de trabajo con los procesos para la  actualización del mapa de riesgos y de los documentos del Sistema de Gestión de acuerdo al decreto 478 del 25 de octubre de 2022.</t>
  </si>
  <si>
    <t xml:space="preserve">Actas de Reunión
</t>
  </si>
  <si>
    <t>\\172.26.1.6\pub\RIESGOS 2023\1er Cuatrimestre 2023\Verificación y mejoramiento continuo\Riesgo No 77 Actas Reunión</t>
  </si>
  <si>
    <t>\\172.26.1.6\pub\RIESGOS 2023\1er Cuatrimestre 2023\Verificación y mejoramiento continuo\Riesgo No 79 Solicitud de Backap</t>
  </si>
  <si>
    <t>Se envía correo a la mesa de ayuda de la Oficina de
Tecnologías de la Información y las Comunicaciones solicitando la realización de los Backup de la Información del proceso .</t>
  </si>
  <si>
    <t>Correo electrónicos</t>
  </si>
  <si>
    <t>SRI y Oficina de Tecnologías de la Información y las Comunicaciones.</t>
  </si>
  <si>
    <t>Durante el periodo el Observatorio de Espacio Público realizó el reporte trimestral del último trimestre 2022 de información del Observatorio siendo cargados en la página web</t>
  </si>
  <si>
    <t>Documento trimestral de publicación</t>
  </si>
  <si>
    <t>https://observatorio.dadep.gov.co/publicaciones/informe-trimestral-del-observatorio</t>
  </si>
  <si>
    <t>Se entregó el avance trimestral reportado del último trimestre 2022 y se publicará en el siguiente reporte el documento del primer trimestre 2023</t>
  </si>
  <si>
    <t>N.A</t>
  </si>
  <si>
    <t xml:space="preserve">Se han realizado tres (3) publicaciones:
1. Avanza con éxito puesta en marcha del Visor Geográfico del Espacio Público de Bogotá.
2. Informe trimestral del Observatorio.
3. Conoce el Visor Geográfico del Espacio Público, una herramienta digital que te ayudará a explorar los predios y sus entornos en Bogotá
</t>
  </si>
  <si>
    <t>Documento de piezas publicadas</t>
  </si>
  <si>
    <t>Se publicaron tres (3) piezas en los link que son reportados</t>
  </si>
  <si>
    <t>Matriz realizada para el seguimiento de avance de las entregas de las zonas de cesión</t>
  </si>
  <si>
    <t xml:space="preserve">Matriz de seguimiento de la entrega de las zonas de cesión </t>
  </si>
  <si>
    <t>Matriz de recibo de las zonas de cesión entregadas por los responsables urbanisticamente</t>
  </si>
  <si>
    <t>Riesgo 22.1</t>
  </si>
  <si>
    <t>\\172.26.1.6\pub\RIESGOS 2023\1er Cuatrimestre 2023\Administración del Patrimonio Inmobiliario Distrital\Riesgo 22.1</t>
  </si>
  <si>
    <t>Se realizó los informes de las visitas administrativas efectuadas a los predios administrados directamente por el DADEP.</t>
  </si>
  <si>
    <t>Riesgo 22.2</t>
  </si>
  <si>
    <t>\\172.26.1.6\pub\RIESGOS 2023\1er Cuatrimestre 2023\Administración del Patrimonio Inmobiliario Distrital\Riesgo 22.2</t>
  </si>
  <si>
    <t>Se realizó las actividades pedagógicas del espacio público teniendo en cuenta los aspectos a desarrollar.</t>
  </si>
  <si>
    <t>Riesgo 23</t>
  </si>
  <si>
    <t>\\172.26.1.6\pub\RIESGOS 2023\1er Cuatrimestre 2023\Administración del Patrimonio Inmobiliario Distrital\Riesgo 23</t>
  </si>
  <si>
    <t>Se envío el 33% de oficios de solicitud y reiteración de presentación de informes de conformidad la periodicidad estipulada en las obligaciones contractuales.</t>
  </si>
  <si>
    <t>(92/276)*100%</t>
  </si>
  <si>
    <t>Riesgo 24</t>
  </si>
  <si>
    <t>\\172.26.1.6\pub\RIESGOS 2023\1er Cuatrimestre 2023\Administración del Patrimonio Inmobiliario Distrital\Riesgo 24</t>
  </si>
  <si>
    <t>Se realizó el proceso de presunto incumplimiento del convenio solidario 110-00129-345-0-2021 suscrito con la JAC del barrio Chuniza</t>
  </si>
  <si>
    <t>Expedición de la resolución 088 del 23 de marzo de 2023 "Por medio de la cual se resuelve la actuación administrativa adelantada por el presunto incumplimiento del convenio solidario No 110-00127-345-0-2021 siscrito entre el DADEP y la JAC del barrio Chuniza"</t>
  </si>
  <si>
    <t>No se realizaron publicaciones en la página web de la entidad de los requisitos o pasos para la suscripción de los instrumentos de entrega sobre Bienes a cargo del DADEP.
Se realizó la atención y socialización a la comunidad de los tramites y requisitos para la entrega en administración de bienes que están a cargo del DADEP y se registro en actas de reunión con comunidad.</t>
  </si>
  <si>
    <t>Riesgo 25</t>
  </si>
  <si>
    <t>\\172.26.1.6\pub\RIESGOS 2023\1er Cuatrimestre 2023\Administración del Patrimonio Inmobiliario Distrital\Riesgo 25</t>
  </si>
  <si>
    <t>Se relizó caso S-202305-3757 en el sistema de gestión de servicios para la eliminación de usuarios inactivos</t>
  </si>
  <si>
    <t>Riesgo 26</t>
  </si>
  <si>
    <t>\\172.26.1.6\pub\RIESGOS 2023\1er Cuatrimestre 2023\Administración del Patrimonio Inmobiliario Distrital\Riesgo 26</t>
  </si>
  <si>
    <t xml:space="preserve">Durante el periodo no se adelantó actualiación de documentos </t>
  </si>
  <si>
    <t>Se realizó informe de seguimiento a las querellas policivas y actuaciones administrativas adelantadas por las alcaldías locales y  procesos judiciales.</t>
  </si>
  <si>
    <t>Riesgo 31</t>
  </si>
  <si>
    <t>\\172.26.1.6\pub\RIESGOS 2023\1er Cuatrimestre 2023\Defensa del Patrimonio Inmobiliario Distrital\Riesgo 31</t>
  </si>
  <si>
    <t>Se socializó a través de la página WEB de la entidad, por parte de Talento Humano y la apropiación del proceso, el Código de integridad de la entidad.</t>
  </si>
  <si>
    <t>Riesgo 32</t>
  </si>
  <si>
    <t>\\172.26.1.6\pub\RIESGOS 2023\1er Cuatrimestre 2023\Defensa del Patrimonio Inmobiliario Distrital\Riesgo 32</t>
  </si>
  <si>
    <t>Durante el periodo no se contrató personal para el grupo de calidad</t>
  </si>
  <si>
    <t>Riesgo 33</t>
  </si>
  <si>
    <t>\\172.26.1.6\pub\RIESGOS 2023\1er Cuatrimestre 2023\Defensa del Patrimonio Inmobiliario Distrital\Riesgo 33</t>
  </si>
  <si>
    <t>No aplica para este periodo</t>
  </si>
  <si>
    <t xml:space="preserve">Se da continuidad al contrato de seguros </t>
  </si>
  <si>
    <r>
      <t>1.</t>
    </r>
    <r>
      <rPr>
        <u/>
        <sz val="10"/>
        <color theme="4" tint="-0.499984740745262"/>
        <rFont val="Museo Sans 500"/>
      </rPr>
      <t>https://observatorio.dadep.gov.co/noticias/avanza-con-exito-puesta-en-marcha-del-visor-geografico-del-espacio-publico-de-bogota</t>
    </r>
    <r>
      <rPr>
        <sz val="10"/>
        <rFont val="Museo Sans 500"/>
        <family val="3"/>
      </rPr>
      <t xml:space="preserve">
2.</t>
    </r>
    <r>
      <rPr>
        <u/>
        <sz val="10"/>
        <color theme="4" tint="-0.499984740745262"/>
        <rFont val="Museo Sans 500"/>
      </rPr>
      <t>https://observatorio.dadep.gov.co/publicaciones/informe-trimestral-del-observatorio</t>
    </r>
    <r>
      <rPr>
        <sz val="10"/>
        <rFont val="Museo Sans 500"/>
        <family val="3"/>
      </rPr>
      <t xml:space="preserve">
3.</t>
    </r>
    <r>
      <rPr>
        <u/>
        <sz val="10"/>
        <color theme="4" tint="-0.499984740745262"/>
        <rFont val="Museo Sans 500"/>
      </rPr>
      <t>https://www.dadep.gov.co/noticias/conoce-el-visor-geografico-del-espacio-publico-una-herramienta-digital-que-te-ayudara-a-explorar-los-predios-y-sus-entornos-en-bogota</t>
    </r>
  </si>
  <si>
    <t>Se adelantó solicitud de cuarenta y un (41) requerimientos funcionales a través de la Mesa de Sistemas durante el trimestre.</t>
  </si>
  <si>
    <t>Mesas de Ayuda generadas</t>
  </si>
  <si>
    <t>Se reportó las novedades en el marco del Convenio Interadministrativo N° 4220000-991-2022 al profesional de la Secretaría General.</t>
  </si>
  <si>
    <t>Reportes en el marco del Convenio Administrativo suscrito</t>
  </si>
  <si>
    <r>
      <t xml:space="preserve">Se adelantó las inducciones y reinducciones realizadas al Equipo de Atención a la Ciudadanía internas y externas conforme a registro en Acta, los siguiente temas y días:
</t>
    </r>
    <r>
      <rPr>
        <b/>
        <sz val="11"/>
        <rFont val="Museo Sans 500"/>
      </rPr>
      <t xml:space="preserve">1. </t>
    </r>
    <r>
      <rPr>
        <sz val="11"/>
        <rFont val="Museo Sans 500"/>
      </rPr>
      <t xml:space="preserve">Acta Inducción SDQS y Evaluación de Respuesta 13-02-2023
</t>
    </r>
    <r>
      <rPr>
        <b/>
        <sz val="11"/>
        <rFont val="Museo Sans 500"/>
      </rPr>
      <t xml:space="preserve">2. </t>
    </r>
    <r>
      <rPr>
        <sz val="11"/>
        <rFont val="Museo Sans 500"/>
      </rPr>
      <t xml:space="preserve">Acta Administradores BTE 17-02-2023
</t>
    </r>
    <r>
      <rPr>
        <b/>
        <sz val="11"/>
        <rFont val="Museo Sans 500"/>
      </rPr>
      <t xml:space="preserve">3. </t>
    </r>
    <r>
      <rPr>
        <sz val="11"/>
        <rFont val="Museo Sans 500"/>
      </rPr>
      <t xml:space="preserve">Capacitación (Inducción Canal Telefónico 01-03-2023
</t>
    </r>
    <r>
      <rPr>
        <b/>
        <sz val="11"/>
        <rFont val="Museo Sans 500"/>
      </rPr>
      <t>4.</t>
    </r>
    <r>
      <rPr>
        <sz val="11"/>
        <rFont val="Museo Sans 500"/>
      </rPr>
      <t xml:space="preserve"> Divulgación Programa PIGA 27-03-2023
</t>
    </r>
    <r>
      <rPr>
        <b/>
        <sz val="11"/>
        <rFont val="Museo Sans 500"/>
      </rPr>
      <t>5.</t>
    </r>
    <r>
      <rPr>
        <sz val="11"/>
        <rFont val="Museo Sans 500"/>
      </rPr>
      <t xml:space="preserve"> Capacitación Inducción a la Publico 02-03-2023
</t>
    </r>
    <r>
      <rPr>
        <b/>
        <sz val="11"/>
        <rFont val="Museo Sans 500"/>
      </rPr>
      <t xml:space="preserve">6. </t>
    </r>
    <r>
      <rPr>
        <sz val="11"/>
        <rFont val="Museo Sans 500"/>
      </rPr>
      <t>Capacitación Administradores BTE 20-04-2023</t>
    </r>
  </si>
  <si>
    <t>Inducciones y/o Reinducciones adelantadas</t>
  </si>
  <si>
    <r>
      <t xml:space="preserve">Se adelantó los acompañamientos a los Equipos de Trabajo referente al manejo y atención de canales.
</t>
    </r>
    <r>
      <rPr>
        <b/>
        <sz val="11"/>
        <rFont val="Museo Sans 500"/>
      </rPr>
      <t xml:space="preserve">1. </t>
    </r>
    <r>
      <rPr>
        <sz val="11"/>
        <rFont val="Museo Sans 500"/>
      </rPr>
      <t xml:space="preserve">Acta de Manejo de Eventos de Bogotá Te Escucha 27-03-2023
</t>
    </r>
    <r>
      <rPr>
        <b/>
        <sz val="11"/>
        <rFont val="Museo Sans 500"/>
      </rPr>
      <t>2.</t>
    </r>
    <r>
      <rPr>
        <sz val="11"/>
        <rFont val="Museo Sans 500"/>
      </rPr>
      <t xml:space="preserve"> Registro SDQS Virtuales BTE 03-03-2023</t>
    </r>
  </si>
  <si>
    <t>Acompañamientos Equipo de Trabajo y Subdirecciones Misionales</t>
  </si>
  <si>
    <t>Se suscribió el Acuerdo a los contratistas del Equipo de Atención a la Ciudadanía los compromisos de confidencialidad y no divulgación de la información disponible (Formato: 127-FORAC-28), especificamente una (1) persona de planta quién tomo posesión y tres (3) contratistas en el marco de los contratos suscritos durante la vigencia 2023  los cuáles se puede evidenciar en radicados Dadep: 20234000018672 01/02/2023 y  20234080011783 del 10/02/2023 , lo anterior a partir  de la Directiva Conjunta 001 del 2021 Secretaría General de la Alcaldía Mayor de Bogotá.</t>
  </si>
  <si>
    <t>Acuerdos de Confidencialidad suscritos</t>
  </si>
  <si>
    <t xml:space="preserve">Se realizó seguimiento para verificar la aplicación de la hoja de control a los archivos de las historias laborales y los contratos </t>
  </si>
  <si>
    <t>33.3%</t>
  </si>
  <si>
    <t>Actas</t>
  </si>
  <si>
    <t>\\172.26.1.6\pub\RIESGOS 2023\1er Cuatrimestre 2023\Gestión Documental\Riesgo 66</t>
  </si>
  <si>
    <t xml:space="preserve">Gestión Documentral informó al grupo de contratistas que apoyan el desarrollo de las actividades de archivo, sobre el adecuado uso de los elementos de protección para el manejo de la información, y se les hace entrega mensual de estos elementos. </t>
  </si>
  <si>
    <t xml:space="preserve">Formatos </t>
  </si>
  <si>
    <t>\\172.26.1.6\pub\RIESGOS 2023\1er Cuatrimestre 2023\Gestión Documental\Riesgo 67</t>
  </si>
  <si>
    <t>Socializaron los formatos utilizados para la solicitud de expedientes en el Archivo central y Archivo de Patrimonio.</t>
  </si>
  <si>
    <t xml:space="preserve">Correos electrónico </t>
  </si>
  <si>
    <t>\\172.26.1.6\pub\RIESGOS 2023\1er Cuatrimestre 2023\Gestión Documental\Riesgos 68</t>
  </si>
  <si>
    <t xml:space="preserve">Se solicitó a la oficina de tecnología de la información permisos de escaneo, indexación y reasignación de trámites en el aplicativo Royal, y en el aplicativo Orfeo permisos de radicación para la entrada de las comunicaciones oficiales. </t>
  </si>
  <si>
    <t>\\172.26.1.6\pub\RIESGOS 2023\1er Cuatrimestre 2023\Gestión Documental\Riesgos 69</t>
  </si>
  <si>
    <t>Se continua focalizando a través de correo electrónico o agenda la información de interés para las actividades de Bienestar y Capacitación, se destaca la actividad realizada de inducción y reinducción en el cual hubó una alta participación, se están socializando cada una de las actividades que se realiza para que el personal pueda inscribirse en las mismas y se está estimulando a traves de incentivos por su participación.</t>
  </si>
  <si>
    <t xml:space="preserve">listas de asistencias, entrega de incentivos </t>
  </si>
  <si>
    <t>\\172.26.1.6\pub\RIESGOS 2023\1er Cuatrimestre 2023\Gestión del Talento Humano\71</t>
  </si>
  <si>
    <t xml:space="preserve">Se generan tips para prevenir los accidentes laborales y se capacita al personal durante el proceso de inducción y reinducción , sobre los aspectos relevantes del SG-SST y se ejecutó la semana de la SST </t>
  </si>
  <si>
    <t xml:space="preserve">listas de asistencias </t>
  </si>
  <si>
    <t>\\172.26.1.6\pub\RIESGOS 2023\1er Cuatrimestre 2023\Gestión del Talento Humano\72</t>
  </si>
  <si>
    <t xml:space="preserve">Se realiza las revisión de todo el proceso de  nómina por parte de un profesional contratista, realizando un comparativo en Excel para tener un mejor control de lo pagado. </t>
  </si>
  <si>
    <t>Nómina (mes que corresponda)</t>
  </si>
  <si>
    <t>\\172.26.1.6\pub\RIESGOS 2023\1er Cuatrimestre 2023\Gestión del Talento Humano\73</t>
  </si>
  <si>
    <t>Se continua dando uso a la lista de chequeo de verificación de requisitos para ocupación de un cargo, el cual contempla la certificacion de cumplimiento de requsitos. Se socializan los valores del código de integridad con ell fin de interiorizar y prevenir beneficios a nombre propio o de terceros.</t>
  </si>
  <si>
    <t>lista de chequeo diligenciada</t>
  </si>
  <si>
    <t>\\172.26.1.6\pub\RIESGOS 2023\1er Cuatrimestre 2023\Gestión del Talento Humano\74</t>
  </si>
  <si>
    <t>Caso generado solicitud back up</t>
  </si>
  <si>
    <t>\\172.26.1.6\pub\RIESGOS 2023\1er Cuatrimestre 2023\Gestión del Talento Humano\Riesgo 5</t>
  </si>
  <si>
    <t>Socialización, correos y reportes  mensuales con informacion de la ejecución presupuestal</t>
  </si>
  <si>
    <t>Tres correos  enviados con la información y reportes de ejecución presupuestal: Meses de  Enero, Febrero y Marzo 2023</t>
  </si>
  <si>
    <t>31 de enero, 28 de febrero, 31 de marzo de 2023</t>
  </si>
  <si>
    <t>\\172.26.1.6\pub\RIESGOS 2023\1er Cuatrimestre 2023\Gestion de Recursos\59. Posibilidad constit reservas y pasivos</t>
  </si>
  <si>
    <t>En el mes de Abril 2023 se reporta el mes de marzo 2023</t>
  </si>
  <si>
    <t>NO (Se evidencia materialización  al cierre de la vigencia - 31 de diciembre de 2023)</t>
  </si>
  <si>
    <t xml:space="preserve">Se envían dos  correos  electrónicos institucionales,  a la subdirectora de Gestión Corporativa, con las cifras y porcentajes de la ejecución del PAC mes vencido ejecutado,  de vigencia y reserva uno  por  funcionamiento e inversión.
La subdirectora socializa a los ordenadores del gasto el PAC de INVERSIÒN del mes  ejecutado.
</t>
  </si>
  <si>
    <t>Correos electronicos institucionales  e informes  mensuales de PAC ejecutado de vigencia y reserva de funcionamiento e inversiòn</t>
  </si>
  <si>
    <t>\\172.26.1.6\pub\RIESGOS 2023\1er Cuatrimestre 2023\Gestion de Recursos\60. Posibilidad NO ejecución PAC</t>
  </si>
  <si>
    <t>El informe del mes de Abril 2023 se reporta en mayo 2023</t>
  </si>
  <si>
    <t>Comprobantes de movimientos de elementos devolutivos.</t>
  </si>
  <si>
    <t>Se anexa una muestra de los traslados realizados</t>
  </si>
  <si>
    <t>\\172.26.1.6\pub\RIESGOS 2023\1er Cuatrimestre 2023\Gestion de Recursos\61. Recursos Físicos</t>
  </si>
  <si>
    <t>Se efectuaron conciliaciones a los diferentes rubros del Estado Financiero</t>
  </si>
  <si>
    <t>1, Conciliaciones Operaciones De Enlace (SDH)
2 Conciliación Almacen (Intangibles - bienes Muebles)
3,Conciliación Bienes Inmuebles</t>
  </si>
  <si>
    <t>Se tiene conciliado hasta marzo de 2023 ya que a la fecha no sea cerrado abril</t>
  </si>
  <si>
    <t>En los procesos de selección objetiva, se han adelantado las evaluaciones de manera imparcial y objetiva, adjudicando a los proponentes que por sus condiciones se lo merecen.
- Aseo y cafetería
- Utiles de papelería
- Cajas y carpetas</t>
  </si>
  <si>
    <t>Evaluaciones de los procesos de selección objetiva.</t>
  </si>
  <si>
    <t>Se anexan las evaluaciones de los procesos adelantados por la SGC.</t>
  </si>
  <si>
    <t>Solicitud de Radicado 20234030014801</t>
  </si>
  <si>
    <t>Ninguna</t>
  </si>
  <si>
    <t>Mensualmente se genera el envio de correos electronicos notificando a los lideres encargados de  ejecutar  los informes de Ley y Auditorias Especiales.</t>
  </si>
  <si>
    <t>31/4/2023</t>
  </si>
  <si>
    <t>Correo electronico Actividades del Mes</t>
  </si>
  <si>
    <t>Se ha dado cumplimiento de las 4 notificaciones del cuatrimestre</t>
  </si>
  <si>
    <t xml:space="preserve">Se han realizado la  publicacion de un Total de  15  Informes y Requerimientos de Ley verificadas y firmadas por el Jefe de la OCI.
</t>
  </si>
  <si>
    <t>Publicaciones de los Informes de Ley y de Gestion  realizados, realizandose Actas  de reunion de la Oficina de Control Interno firmadas por cada uno de los participantes.
Publicaciones del Seguimiento de los Planes de Mejoramiento de la entidad.</t>
  </si>
  <si>
    <t>Pagina Web de la Entidad 
https://www.dadep.gov.co/control/auditorias-especiales
http://cpm.dadep.gov.co:8080/</t>
  </si>
  <si>
    <t>Se ha dado cumplimiento a la programacion del PAA_</t>
  </si>
  <si>
    <t>Se realizara en el Mes de Junio</t>
  </si>
  <si>
    <t>\\172.26.1.6\pub\RIESGOS 2023\1er Cuatrimestre 2023\Inventario General del Espacio Público y Bienes Fiscales</t>
  </si>
  <si>
    <t>\\172.26.1.6\pub\RIESGOS 2023\1er Cuatrimestre 2023\Gestión de la tecnología y la información\1. RIESGO 35</t>
  </si>
  <si>
    <t>\\172.26.1.6\pub\RIESGOS 2023\1er Cuatrimestre 2023\Gestión de la tecnología y la información\2. RIESGO 36</t>
  </si>
  <si>
    <t>\\172.26.1.6\pub\RIESGOS 2023\1er Cuatrimestre 2023\Gestión de la tecnología y la información\3. RIESGO 37</t>
  </si>
  <si>
    <t>\\172.26.1.6\pub\RIESGOS 2023\1er Cuatrimestre 2023\Gestión de la tecnología y la información\4. RIESGO 39</t>
  </si>
  <si>
    <t>\\172.26.1.6\pub\RIESGOS 2023\1er Cuatrimestre 2023\Gestión de la tecnología y la información\4. RIESGO 39\39. Backup realizados</t>
  </si>
  <si>
    <t>\\172.26.1.6\pub\RIESGOS 2023\1er Cuatrimestre 2023\Gestión de la tecnología y la información\5. RIESGO 40</t>
  </si>
  <si>
    <t>\\172.26.1.6\pub\RIESGOS 2023\1er Cuatrimestre 2023\Gestión de la tecnología y la información\6. RIESGO 41</t>
  </si>
  <si>
    <t>\\172.26.1.6\pub\RIESGOS 2023\1er Cuatrimestre 2023\Gestión de la tecnología y la información\7. RIESGO 42</t>
  </si>
  <si>
    <t>\\172.26.1.6\pub\RIESGOS 2023\1er Cuatrimestre 2023\Gestión de la tecnología y la información\8. RIESGO 43</t>
  </si>
  <si>
    <t>\\172.26.1.6\pub\RIESGOS 2023\1er Cuatrimestre 2023\Gestión de la tecnología y la información\9. RIESGO 44</t>
  </si>
  <si>
    <t>\\172.26.1.6\pub\RIESGOS 2023\1er Cuatrimestre 2023\Gestión de la tecnología y la información\10. RIESGO 45</t>
  </si>
  <si>
    <t>\\172.26.1.6\pub\RIESGOS 2023\1er Cuatrimestre 2023\Evaluación y control\Riesgo 80</t>
  </si>
  <si>
    <t>Se realizó informe cuatrimestral del resultado del seguimiento aleatorio de procesos judiciales por apoderado.</t>
  </si>
  <si>
    <t>01 de enero al 30 de marzo</t>
  </si>
  <si>
    <t xml:space="preserve">Informes ejecutivos de los procesos judiciales corte 2023 </t>
  </si>
  <si>
    <t>Se realizaron reuniones con lo Gestores de Integridad para coordinar el cronograma de actividades a realizar en la vigencia 2023, de acuerdo con lo anterior se realizó en la jornanada de Inducción y Reinducción llevada a cabo el día 29 de marzo de 2023, sensibilización de los valores institucionales y de las directrices del Código de Integridad.</t>
  </si>
  <si>
    <t>\\172.26.1.6\pub\RIESGOS 2023\1er Cuatrimestre 2023\Atención a la Ciudadanía\Primer Trimestre\Riesgo 7 Mesas de Servicio</t>
  </si>
  <si>
    <t>\\172.26.1.6\pub\RIESGOS 2023\1er Cuatrimestre 2023\Atención a la Ciudadanía\Primer Trimestre\Riesgo 7 Novedades Convenio Administrativo SG</t>
  </si>
  <si>
    <t>\\172.26.1.6\pub\RIESGOS 2023\1er Cuatrimestre 2023\Atención a la Ciudadanía\Primer Trimestre\Riesgo 9 Acompañamiento Equipos Trabajo</t>
  </si>
  <si>
    <t>\\172.26.1.6\pub\RIESGOS 2023\1er Cuatrimestre 2023\Atención a la Ciudadanía\Primer Trimestre\Riesgo 8 Inducciones y Reinducciones</t>
  </si>
  <si>
    <t>\\172.26.1.6\pub\RIESGOS 2023\1er Cuatrimestre 2023\Atención a la Ciudadanía\Primer Trimestre\Riesgo 11 Acuerdo Confidencialidad</t>
  </si>
  <si>
    <t>\\172.26.1.6\pub\RIESGOS 2023\1er Cuatrimestre 2023\Gestión Jurídica\Evidencia riesgo 46</t>
  </si>
  <si>
    <t>30 de abril</t>
  </si>
  <si>
    <t>Se realizó la actualización de las listas de chequeo para la contratacion directa de prestacion de servicios profesional y apoyo a la gestión</t>
  </si>
  <si>
    <t>https://sgc.dadep.gov.co/12/127-FORGJ-14.php</t>
  </si>
  <si>
    <t>Se realizó la actualización del formato de la lista de chequeo para la contratacion directa de prestacion de servicios profesional y apoyo a la gestión</t>
  </si>
  <si>
    <t xml:space="preserve">Se realizó la revisión de los documentos precontractuales y contractuales previa publicacion de los procesos en la plataforma SECOP antes de la aprobación del subcomite . </t>
  </si>
  <si>
    <t xml:space="preserve">Estudios previos previamente viabilizados por la Oficina Jurídica, y suscritos por el ordenador del gasto </t>
  </si>
  <si>
    <t>SECOP II
https://www.colombiacompra.gov.co/secop-ii</t>
  </si>
  <si>
    <t>Procesos en la plataforma SECOP II: DADEP-AMP-104066-2023
DADEP-CD-320-2023
DADEP-PSA-SI-317-2023
DADEP-LP-316-2023
DADEP-SMINC-315-2023
DADEP-SMINC-313-2023
DADEP-AMP-107603-0-2023
DADEP-AMP-XXX-0-2023
DADEP-PSA-MC-327-2023
DADEP-CD-86-2023
DADEP-PSA-MC-323-2023
DADEP-SMINC-322-2023
DADEP-PSA-MC-326-2023</t>
  </si>
  <si>
    <t>Mediante correo electronico se solicito a los apoderdos del grupo de defensa judicial, informar la existencia de solicitudes de conciliación judicial y extrajudicial para ser analizadas en el comité de conciliación de la Entidad.</t>
  </si>
  <si>
    <t>Actas comité de conciliacióny correos con seguimiento a solicitudes de actas de comité de conciliación.</t>
  </si>
  <si>
    <t>El seguimiento a las solicitudes de conciliación se esta realizando a través de correos electronicos mensualmente, con ello se garantiza que los apoderados del grupo de representación judicial informen a los miemrbos del comité la solicitud de conciliación.</t>
  </si>
  <si>
    <t>Mensualmente se hace seguimiento en el marco del comité de conciliación y a la fecha no se han presentado acciones de repetición.</t>
  </si>
  <si>
    <t>En lo corrido del primer semestre no se han analizado solicitudes de conciliación que requiera acción de repetición.</t>
  </si>
  <si>
    <t xml:space="preserve">Se realizó permanentemente  la publicacion de todos los trámites o procesos contractuales adelantados por el DADEP en la plataforma Secop II </t>
  </si>
  <si>
    <t>01 de enero al 30 de abril</t>
  </si>
  <si>
    <t xml:space="preserve">Master de contratos con links de publicacion en plataforma
SECOP II </t>
  </si>
  <si>
    <t>https://www.colombiacompra.gov.co/secop-ii
\\172.26.1.6\pub\RIESGOS 2023\1er Cuatrimestre 2023\Gestión Jurídica\Evidencia riesgo 55</t>
  </si>
  <si>
    <t>\\172.26.1.6\pub\RIESGOS 2023\1er Cuatrimestre 2023\Gestión Jurídica\Evidencia riesgo 54</t>
  </si>
  <si>
    <t>\\172.26.1.6\pub\RIESGOS 2023\1er Cuatrimestre 2023\Gestión Jurídica\Evidencia riesgo 53</t>
  </si>
  <si>
    <t>\\172.26.1.6\pub\RIESGOS 2023\1er Cuatrimestre 2023\Gestión del Talento Humano\10</t>
  </si>
  <si>
    <t>\\172.26.1.6\pub\RIESGOS 2023\1er Cuatrimestre 2023\Gestion de Recursos\64. Recursos Físicos</t>
  </si>
  <si>
    <t>\\172.26.1.6\pub\RIESGOS 2023\1er Cuatrimestre 2023\Gestion de Recursos\63. Contabilidad\ENE MARZO</t>
  </si>
  <si>
    <t>\\172.26.1.6\pub\RIESGOS 2023\1er Cuatrimestre 2023\Gestion de Recursos\65. Información</t>
  </si>
  <si>
    <t>En el mes de febrero de 2023, se solicito ante la Secretaría de Hacienda la actualización de roles para la Subdirección de Administración Inmobiliaria</t>
  </si>
  <si>
    <t xml:space="preserve">En el periodo se realizaron 128 traslados de elementos de los inventarios asignados a los colaboradores del DADEP por retiros, movimientos entre dependencias, ingresos, etc, de cuales se anexan una muestra de las minutas de Seguridad y Vigilancia de las entradas y salidas de elementos.
</t>
  </si>
  <si>
    <r>
      <rPr>
        <u/>
        <sz val="11"/>
        <color theme="8"/>
        <rFont val="Calibri"/>
        <family val="2"/>
        <scheme val="minor"/>
      </rPr>
      <t xml:space="preserve">https://www.dadep.gov.co/planeacion/mipg
</t>
    </r>
    <r>
      <rPr>
        <u/>
        <sz val="11"/>
        <color theme="10"/>
        <rFont val="Calibri"/>
        <family val="2"/>
        <scheme val="minor"/>
      </rPr>
      <t xml:space="preserve">
</t>
    </r>
    <r>
      <rPr>
        <sz val="11"/>
        <rFont val="Calibri"/>
        <family val="2"/>
        <scheme val="minor"/>
      </rPr>
      <t xml:space="preserve">
</t>
    </r>
    <r>
      <rPr>
        <u/>
        <sz val="11"/>
        <color theme="8"/>
        <rFont val="Calibri"/>
        <family val="2"/>
        <scheme val="minor"/>
      </rPr>
      <t>\\172.26.1.6\pub\RIESGOS 2023\1er Cuatrimestre 2023\Direccionamiento Estratégico</t>
    </r>
  </si>
  <si>
    <t>\\172.26.1.6\pub\RIESGOS 2023\1er Cuatrimestre 2023\Oficina Asesora de Comunicaciones\Riesgo 4 y 6</t>
  </si>
  <si>
    <t>Se realizaron los respectivos contratos los servicios tecnologicos.</t>
  </si>
  <si>
    <t>Se aplicó el formato solicitud de cambio y actualizar el directorio Activo.</t>
  </si>
  <si>
    <t>Se solicita el informe de disponibilidad mensual de sercicio de Internet del DADEP y se solicita informe de disponibilidad de la nubes-redes-seguridad-hiperconvergencia</t>
  </si>
  <si>
    <t>Presentación, correos  y reportes de  Ejecución presupuestal</t>
  </si>
  <si>
    <t>Se solicita mensualmente back up a la OTIC Se mantiene copia de seguridad por parte del area en lo que tiene que ver con los soportes.</t>
  </si>
  <si>
    <t xml:space="preserve"> Solicitar a la OTIC la restauración de la información dañada, perdida o alterada mediante los Backup.
 - Informar mediante memorando al área de Control Disciplinario el evento presentado.</t>
  </si>
  <si>
    <t xml:space="preserve"> - Solicitar a la OTIC la restauración de la información dañada, perdida o alterada mediante los Backup.
 - Informar mediante memorando al área de Control Disciplinario el evento presentado.</t>
  </si>
  <si>
    <t>Solicitar a la OTIC el mantenimiento periódico a los equipos de cómputo para prevenir fallas tecnológicas</t>
  </si>
  <si>
    <t>Solicitar a la OTIC la revisión y/o actualización de los usuarios del SIDEP 2.0</t>
  </si>
  <si>
    <t>Gestionar la realización de mantenimientos preventivos y correctivos a los equipos de computo, y  realizar reemplazos de las partes de acuerdo a la disponibilidad de elementos  con que cuente la OTIC</t>
  </si>
  <si>
    <t>Se realizó el informe de disponibilidad mensual de servicios de Internet del DADEP</t>
  </si>
  <si>
    <t>Se realizó el contrato de mantenimientos preventivos a los equipos de computo del DADEP</t>
  </si>
  <si>
    <t>Realizar mesas de trabajo y viabilización del plan de acción.</t>
  </si>
  <si>
    <t xml:space="preserve">Acción </t>
  </si>
  <si>
    <t>Se socializó el seguimiento y reportes de los avances de los proyectos de inversión, en los Comites Institucionales de Gestión y Desempeño y en las reuniones de monitoreo y seguimiento, realizadas en el 1er cuatrimestre del 2023.  Adicionalmente mensualmente se hace seguimiento a los proyectos de inversión con sus respectivas recomendaciones previo al reporte del SPI.</t>
  </si>
  <si>
    <t xml:space="preserve">En el mes de diciembre se realizó capacitación para la elaboración y consolidación del Plan de  Acción de los proyectos de inversión 2023, base para la formulación del plan dea cción institucional. Durante el mes de enero según cronograma se consolidó la información , la cual fue aprobada  en el Comite Institucional de Gestión y Desempeño. </t>
  </si>
  <si>
    <t>https://www.dadep.gov.co/planeacion/mipg
\\172.26.1.6\pub\RIESGOS 2023\1er Cuatrimestre 2023\Oficina Asesora de Planeación\Riesgo 3</t>
  </si>
  <si>
    <t>Enlaces de los procesos, Zulma Yasmin López - Profesional Universitario y Alexander Oliveros Paredes - Contratista.</t>
  </si>
  <si>
    <t>Acciones Adelantadas</t>
  </si>
  <si>
    <t>,</t>
  </si>
  <si>
    <t>Informe de Seguimiento Trimestral del cumplimiento del Código de Integridad de la institución y realizar su socialización.</t>
  </si>
  <si>
    <t xml:space="preserve">La oficina de Control Interno verificó de acuerdo con la actividad planeada los soportes suministrados por el Área encargada de la ejecución, sin embargo los documentos asociados  no son  coherentes  con la actividad propuesta en el plan de acción.
</t>
  </si>
  <si>
    <t>De acuerdo a la actividad descrita en el Plan de Acción de: “realizar seguimiento del cumplimiento del Código de Integridad de la institución y realizar su socialización”, donde el soporte es un informe de seguimiento trimestral, esta Oficina no encuentra concordancia de la acción adelantada en la cual se describe la realización de seguimiento a través del Monitoreo del Programa de transparencia y ética pública.</t>
  </si>
  <si>
    <r>
      <rPr>
        <sz val="11"/>
        <color theme="1"/>
        <rFont val="Calibri"/>
        <family val="2"/>
        <scheme val="minor"/>
      </rPr>
      <t>El Informe de seguimiento Trimestral debe ser en relacion al siguiente documento:</t>
    </r>
    <r>
      <rPr>
        <sz val="11"/>
        <color theme="10"/>
        <rFont val="Calibri"/>
        <family val="2"/>
        <scheme val="minor"/>
      </rPr>
      <t xml:space="preserve"> https://sgc.dadep.gov.co/8/127-PPPGT-17.php</t>
    </r>
  </si>
  <si>
    <t>No Aplica</t>
  </si>
  <si>
    <t xml:space="preserve"> Esta actividad se debe  generar de manera semestral, por consiguiente esta Oficina la verificara en el proximo seguimiento.</t>
  </si>
  <si>
    <t>Esta actividad se debe  generar de manera semestral, por consiguiente esta Oficina la verificara en el proximo seguimiento.</t>
  </si>
  <si>
    <t>Se cotejo que  entre las evidencias suministradas se encuentre la realizacion de una matriz  de seguimiento de las actas de entrega o recibo de las zonas de sesión.</t>
  </si>
  <si>
    <t>Matriz de seguimiento y actas de recibo de manera cuatrimestral</t>
  </si>
  <si>
    <t>1. Formato solicitud de información o modificación a la base de datos.
  2. Formato único de Sistemas</t>
  </si>
  <si>
    <t>Esta Oficina de Control Interno al verificar los soportes que respaldan el cumplimiento de la actividad, no evidencio el anexo del formato unico de sistemas Codigo 127-FORGI-09 el cual corresponde al diligenciamiento del siguiente formato:  https://sgc.dadep.gov.co/6/127-FORGI-09.php</t>
  </si>
  <si>
    <t>https://dadep.gov.co/plan-anticorrupcion-y-atencion-al-ciudadano</t>
  </si>
  <si>
    <t>https://sgc.dadep.gov.co/8/127-PPPGT-17.php</t>
  </si>
  <si>
    <t>Esta Oficina verifico la actividad planteadas por el area en relacion al Incluir en los contratos de los profesionales el compromiso de manejo de la información pública clasificada y/o reservada y tratamiento de datos.</t>
  </si>
  <si>
    <r>
      <rPr>
        <sz val="11"/>
        <color theme="1"/>
        <rFont val="Calibri"/>
        <family val="2"/>
        <scheme val="minor"/>
      </rPr>
      <t>El Informe de seguimiento Trimestral debe estar acorde  al siguiente documento:</t>
    </r>
    <r>
      <rPr>
        <sz val="11"/>
        <color theme="10"/>
        <rFont val="Calibri"/>
        <family val="2"/>
        <scheme val="minor"/>
      </rPr>
      <t xml:space="preserve"> https://sgc.dadep.gov.co/8/127-PPPGT-17.php</t>
    </r>
  </si>
  <si>
    <t>La oficina de Control Interno verificó de acuerdo con la actividad planeada los soportes  correspondientes al plan de accion ante este riesgo de corrupcion siendo:   Correos electrónicos, piezas informativas y/o actas de reunión, donde de acuerdo con la actividad descrita se  realizó en la jornada de Inducción y Reinducción llevada a cabo el día 29 de marzo de 2023, sensibilización de los valores institucionales y de las directrices del Código de Integridad.
Resulta importante detallar que a la fecha en el presente formato, no ha sido definido un responsable de esta accion.</t>
  </si>
  <si>
    <t>Se recomienda a la administracion que para dar cumplimiento a las metodologias y exigencias del presente plan, se requiere que todos y cada uno de los controles cuenten con un responsable, claramente definido.</t>
  </si>
  <si>
    <t>La OCI verifico que entre los soportes suministrados se encuentre  la *Publicacion en la pagina web de la entidad periódicamente, los requisitos o pasos para la suscripción de los instrumentos de entrega sobre Bienes a cargo del DADEP.
al igual que la realizacion de  la atención y socialización a la comunidad de los tramites y requisitos para la entrega en administración de bienes que están a cargo del DADEP</t>
  </si>
  <si>
    <t>Esta actividad se debe  generar de manera semestral, por consiguiente esta Oficina la verificara en el proximo seguimiento.
Se recomienda conservar la evidencia en las poseciones del siguiente periodo.</t>
  </si>
  <si>
    <t xml:space="preserve"> La Oficina de Control Interno verifico la socializacion  a los procesos de la entidad el Procedimiento de Redes Sociales y el Manual para el Manejo de Crisis Comunicacional.</t>
  </si>
  <si>
    <t>La OCI verifico el desarrollo de esta actividad, la cual comprende el generar Acompañamiento por parte del proceso Atencion a la Ciudadania,  a los procesos para cubrir las necesidades de la ciudadanía</t>
  </si>
  <si>
    <t>Se genero verificacion al desarrollo de esta actividad por parte del area encargada de generar programacion  periódicamente de  reinducciones al equipo de Atención a la Ciudadanía a partir de los Manuales y Protocolos de Atención a la Ciudadanía, así como la socialización de lineamientos emitidos por parte de la Secretaría General de la Alcaldía Mayor de Bogotá.</t>
  </si>
  <si>
    <t>La Oficina de Control Interno realizo verificacion al desarrollo de esta actividad la cual consiste en Reportar en el marco del Convenio Interadministrativo con la Secretaría General de la Alcaldía Mayor de Bogotá las novedades presentadas</t>
  </si>
  <si>
    <t>Aunque al verificar los soportes que respaldan el desarrollo de la presente actividad se encontraron entre ellos Evidencias Supervisión Convenio Interadministrativo N° 2212100-499-2014 - IV Trimestre 1
de octubre de 2022 a 02 de diciembre de 2022 (Cierre). y en la casilla de Actividad de  Monitoreo y Revision, esta oficina evidenciò  que hacen referencia  del Convenio Interadministrativo N° 4220000-991-2022 lo cual genera confusion al momento de verificar ya que no es concordante con lo descrito por el Area.</t>
  </si>
  <si>
    <t>\\172.26.1.6\pub\RIESGOS 2023\1er Cuatrimestre 2023\Atención a la Ciudadanía\Primer Trimestre</t>
  </si>
  <si>
    <t>El soporte que respalda el desarrollo de esta actividad no es coherente con el soporte descrito por el area.
Esta oficina recomienda que los soportes descritos sean concordantes con los anexos que los respaldan toda ves que se evidenciò fue una matriz en excell de Casos Gestion Servisios enero A Abril - 2023 y el soporte descrito es Solicitud atraves de Correo electronico.</t>
  </si>
  <si>
    <t>El Soporte descrito y verificado por la OCI, no es aplicable al evidenciado en la matriz del presente mapa de riesgos institucionales.</t>
  </si>
  <si>
    <t>Es de resaltar que esta actividad se realiza de manera Anual por el area, no obtante al verificar las evidencias aportadas  se observò 6 Actas y solo una lista de asistencia de Introduccion a lo Publico.
Esta oficina recomienda que si entre los soportes relacionan Listado de Asistencia a Jornadas de Reinduccion, los documentos que respaldan el cumplimiento de esta actividad   sea especificamente de lo descrito.</t>
  </si>
  <si>
    <t>Durante el periodo del presente seguimiento no realizaron actualizaciones de los controles del proceso de Inventario General del Espacio Publico y Bienes Fiscalos.
Es de resaltar que esta actividad tiene una periocidad Anual.</t>
  </si>
  <si>
    <t>Durante el periodo del presente seguimiento no realizaron diseños, formulacion y estructuracion de la escuela de Espacio Publico.
Es de resaltar que esta actividad tiene una periocidad Anual.</t>
  </si>
  <si>
    <t>file://172.26.1.6/pub/RIESGOS%202023/1er%20Cuatrimestre%202023/Gesti%C3%B3n%20de%20la%20tecnolog%C3%ADa%20y%20la%20informaci%C3%B3n/7.%20RIESGO%2042/3.%20Informe%20de%20mantenimientos%20preventivo%20y%20correctivos%20contrato%20110-00134-399-2022.pdf</t>
  </si>
  <si>
    <t>Esta actividad se desarrollara en el mes de Junio, por tanto sera verificado en el proximo seguimiento.</t>
  </si>
  <si>
    <t>Se evidencio dos paginas en PDF con el listado de asistencia pero no el  desarrollo del contenido de esta acta, lo cual no suple a lo descrito en el soporte de desarrollo de esta actividad.</t>
  </si>
  <si>
    <t>file://172.26.1.6/pub/RIESGOS%202023/1er%20Cuatrimestre%202023/Gesti%C3%B3n%20del%20Talento%20Humano/72/Proceso%20de%20inducci%C3%B3n%20aspectos%20generales%20del%20SG-SST%20%2028-03-2023.pdf</t>
  </si>
  <si>
    <t>Se verifico por parte de la OCI la realización  de Suscribir el compromiso de confidencialidad y no divulgación de la información disponible.</t>
  </si>
  <si>
    <t>La OCI verifico el cumplimiento de reportar el Informe Trimestral en la Página WEB en el sitio del Observatorio para todo el público que acceda a la información.</t>
  </si>
  <si>
    <t xml:space="preserve"> La Oficina de Control Interno verifico el diligenciamiento de  los formatos incluidos en el procedimiento de investigación. </t>
  </si>
  <si>
    <t>De acuerdo al periodo evaluado se verifico la realizacion del  informe de seguimiento con relación de casos que incumplan las especificaciones normativas existentes</t>
  </si>
  <si>
    <t>Se verifico por parte de la OCI la realización la realizacion del  informe de seguimiento con relación de casos que incumplan las especificaciones de la normatividad vigente</t>
  </si>
  <si>
    <t>Esta Oficina genero revision a los soportes suministrados por el area de Realizar seguimiento a los casos reportados por las Otras Entidades para incorporar en el Sistema de Información, que no cumplan con los requisitos, condiciones y anexos necesarios en el 127-FORIG-012 Formato Acta de Recibo Zonas de Cesión.</t>
  </si>
  <si>
    <t>Durante el periodo evaluado se verifico entre las evidencias suministradas las acciones adelantadas con relacion a Actualizar los roles y perfiles del SIDEP 2.0.</t>
  </si>
  <si>
    <t>Durante el periodo evaluado se verifico   entre las evidencias suministradas las acciones adelantadas con relacion a actualizar los controles del proceso Inventario General del Espacio Público y Bienes Fiscales</t>
  </si>
  <si>
    <t>Se verifico por parte de la OCI la  Actualizacion de  los roles y perfiles del SIDEP 2.0</t>
  </si>
  <si>
    <t>Se verifico por parte de la OCI la  Actualizacion de los controles del proceso Inventario General del Espacio Público y Bienes Fiscales (donde se incluya los controles del SIGDEP).</t>
  </si>
  <si>
    <t>Esta Oficina genero revisión a los soportes suministrados por el área de
Realizar el proceso de contratación y las prórrogas requeridas del contrato de seguros de los bienes a cargo del DADEP</t>
  </si>
  <si>
    <t>Esta Oficina genero revisión a los soportes suministrados por el área de
Realizar los informes de las visitas administrativas a los predios administrados directamente por el DADEP</t>
  </si>
  <si>
    <t>Durante el periodo evaluado se verifico que se realizaran  actividades pedagógicas del espacio público, direccionado a un adecuado uso, goce, disfrute, defensa y sostenibilidad del espacio público.</t>
  </si>
  <si>
    <t>Esta Oficina cotejo entre los soportes enviados por el area el envio de  oficios de solicitud y reiteración de presentación de informes de conformidad la periodicidad estipulada en las obligaciones contractuales.</t>
  </si>
  <si>
    <t>Durante el periodo evaluado se verifico la actualizacion de  los controles del proceso Inventario General del Espacio Público y Bienes Fiscales (donde se incluya los controles del SIGDEP).</t>
  </si>
  <si>
    <t xml:space="preserve"> Se verifico por parte de la OCI la realizacion del monitoreo  para validar los roles y privilegios asignados a los usuarios en bases de datos, Sistemas de información y equipos de cómputo.</t>
  </si>
  <si>
    <t>De acuerdo a la verificación realizada por la OCI  se verifico acorde a los soportes la solicitud  a la Oficina de Sistemas realizar el backup de la información de la Oficina de Control Interno.</t>
  </si>
  <si>
    <t xml:space="preserve">
La OCI verifico el cumplimiento a :
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</si>
  <si>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Durante el periodo evaluado se verifico las notificaciones  al equipo de la oficina por medio de correo electrónico  los informes de ley que deberán ejecutarse en el mes siguiente.</t>
  </si>
  <si>
    <t>Esta Oficina realizo verificaion a las Solicitudes realizadas por el area  a la Oficina de
Tecnologías de la Información y las Comunicaciones la revisión periódicamente del correcto desarrollo de los Backup y su información..</t>
  </si>
  <si>
    <t>Se verifico por parte de la OCI entre la documentacion soporte suministrada, la realizacion de  seguimiento del cumplimiento del Código de Integridad de la institución y su respectiva   socialización.</t>
  </si>
  <si>
    <t>Se verifico por parte de la OCI la realización de  la actualización del mapa de riesgos y de los documentos del Sistema de Gestión.</t>
  </si>
  <si>
    <t>La OCI verifico la realizacion de las  alertas de las acciones del CPM mediante correo electrónico.</t>
  </si>
  <si>
    <t xml:space="preserve">Se verifico por parte de esta oficina  el desarrollo de esta actividad de Convocar reuniones para validar el avance de los proyectos implementados en el Plan Estratégico de Tecnologías de la Información - PETI </t>
  </si>
  <si>
    <t xml:space="preserve">De acuerdo a la verificación realizada por la OCI, durante el periodo evaluado se verifico el diligenciamiento de  el autodiagnóstico MSPI
</t>
  </si>
  <si>
    <t xml:space="preserve">De acuerdo a la verificación realizada por la OCI, durante el periodo evaluado se verifico el diligenciamiento de  la hoja de vida del indicador
</t>
  </si>
  <si>
    <t xml:space="preserve">La OCI verificò el cumplimiento de Realizar el diseño, formulación y estructuración de la escuela de espacio público. </t>
  </si>
  <si>
    <t>La OCI verificò el cumplimiento de Realizar seguimiento cuatrimestral a las querellas policivas y actuaciones administrativas adelantadas por las alcaldías locales y  procesos judiciales.</t>
  </si>
  <si>
    <t>Esta Oficina de Control Interno genero verificaciòn  de la informacion suministrada por el area, donde la actividad descrita es verificar   que se haya llevado a cabo la socializacion del codigo de integridad a los funcionarios y contratistas.</t>
  </si>
  <si>
    <t>La Oficina de Control Interno verificò de acuerdo a las actividades planteadas el cumplimiento de las mismas, entre lo cual esta el Mantener un grupo de trabajo de calidad para la revisión de los documentos producidos de la Subdirección Administrativa del Espacio Público.</t>
  </si>
  <si>
    <t>Esta Oficina verificò la actualizacion de  los roles y perfiles del SIDEP 2.0</t>
  </si>
  <si>
    <t>Esta Oficina verificò la actualizacion de  los controles del proceso Inventario General del Espacio Público y Bienes Fiscales (donde se incluya los controles del SIGDEP).</t>
  </si>
  <si>
    <t>Esta Oficina genero revisión a los soportes suministrados por el área de
Socializar a los supervisores de contratos el Manual de supervisión o interventoría según el caso.</t>
  </si>
  <si>
    <t>Esta Oficina genero revisión a los soportes suministrados por el área de
 Socializar los supervisores de contratos el Manual de contratación para la liquidación de los contratos</t>
  </si>
  <si>
    <t>Durante el periodo evaluado se verificò que se realizara las  capacitaciones frecuentes del personal para interiorización de la responsabilidad con el SG_SST y  Elaboración, socialización e implementación del protocolo de bioseguridad para actividades presenciales.</t>
  </si>
  <si>
    <t>SEGUIMIENTO OCI PRIMER CUATRIMESTRE 2023 A RIESGOS</t>
  </si>
  <si>
    <t>No Aplica para este periodo de seguimiento.</t>
  </si>
  <si>
    <t>1.https://observatorio.dadep.gov.co/noticias/avanza-con-exito-puesta-en-marcha-del-visor-geografico-del-espacio-publico-de-bogota
2.https://observatorio.dadep.gov.co/publicaciones/informe-trimestral-del-observatorio
3.https://www.dadep.gov.co/noticias/conoce-el-visor-geografico-del-espacio-publico-una-herramienta-digital-que-te-ayudara-a-explorar-los-predios-y-sus-entornos-en-bogota</t>
  </si>
  <si>
    <t>Esta oficina realizó revision  a la documentacion soporte correspondiente a  actualizar los controles del 127-PRCIG-01-Procedimiento Consolidación del Inventario General de Espacio Público y Bienes Fiscales</t>
  </si>
  <si>
    <t>Al cotejar la informacion suministrada como soporte del desarrollo de la actividad esta oficina de control interno evidenció que no existe relacion entre soporte de la actividad la cual corresponde a la realizacion de Actas de Reuinion, evidenciandose entre los anexos el Codigo de Integridad en PDF el cual esta cargado en la Intranet de la Entidad en el siguiente link: https://sgc.dadep.gov.co/8/127-PPPGT-17.php</t>
  </si>
  <si>
    <t>Esta actividad se debe  generar de manera anual, por consiguiente esta Oficina la verificara en el proximo seguimiento.</t>
  </si>
  <si>
    <t>Esta oficina de Control Interno recomienda que en la formulacion de  periocidad del  desarrollo de la actividad,  sea descrita con un solo tiempo de ejecuicon bien sea semestral y/o anual .
De otra parte esta actividad se debe generar de manera semestral y/o anual, por consiguiente esta Oficina la verificara en el proximo seguimiento.</t>
  </si>
  <si>
    <t>El desarrollo de esta actividad es semestral, no obstante en la respectiva verificacion se evidenció como avance por parte del area  el desarrollo de los contratos efectuados en este primer cuatrimestre.</t>
  </si>
  <si>
    <t>De acuerdo a la revisión realizada por la OCI se verifico la solicitud  a la OTIC de  la revisión y/o actualización de los usuarios del SIDEP 2.0</t>
  </si>
  <si>
    <t>Es de resaltar que esta actividad tiene Frecuencia de desarrollo de manera semestral, por tanto, será verificada en el próximo seguimiento.
No obstante, al ingresar al link suministrado como soporte del desarrollo de la actividad “informa que el sitio web no se encuentra", a lo cual se recomienda a el área verificar el funcionamiento de los links suministrados como soporte.</t>
  </si>
  <si>
    <t>Durante el periodo evaluado se verifico la elaboración de las piezas para las publicaciones del Observatorio.</t>
  </si>
  <si>
    <t>Entre lo verificado por esta oficina, el área elaboró   3 piezas informativas para su publicación en la página web de la entidad, las cuales se relacionan:
1. Avanza con éxito puesta en marcha del Visor Geográfico del Espacio Público de Bogotá.
2. Al ingresar a este link: https://observatorio.dadep.gov.co/publicaciones/informe-trimestral-del-observatorio suministrado como soporte de esta actividad, direcciona La página "/publicaciones/informe-trimestral-del-observatorio" solicitada no se ha podido encontrar".
3. Visor Geográfico del Espacio Público.
Dando cumplimiento a la Actividad descrita en el Plan de Acción.</t>
  </si>
  <si>
    <t xml:space="preserve">Esta Actividad es semestral, por consiguiente, se verificará en el próximo seguimiento a riesgos.
</t>
  </si>
  <si>
    <t xml:space="preserve">De acuerdo a la verificación realizada por la OCI, se cotejo con la información suministrada por el área ante la realización del análisis que evalué cada propuesta de investigación y se tenga en cuenta la ficha técnica del proyecto, para que en el momento de ejecución se tenga clara la estructura metodológica.
</t>
  </si>
  <si>
    <t xml:space="preserve">Esta Oficina genero verificación de la Actividad propuesta por el área como plan de acción, la cual corresponde a la revisión y/o actualización del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
</t>
  </si>
  <si>
    <t xml:space="preserve">Durante el periodo evaluado se verifico el acompañamiento llevado a cabo a las políticas de seguridad de la información, a través de los procesos de capacitación.
</t>
  </si>
  <si>
    <t>Entre la información soporte suministrada se evidencio una Matriz en Excel del consolidado de Actas, tomas de posesión y relación de recibos de los tipos de zonas de cesión entregados con su respectiva área. 
No obstante, es de resaltar que esta oficina no pudo evidenciar el soporte de las actas de recibo descritas en la matriz.</t>
  </si>
  <si>
    <t>Se evidenció entre la documentación soporte suministrada por el área: Acta de Inicio, Minuta y Modificación del contrato de seguro, dándose ejecución al contrato de seguros, por parte del área.</t>
  </si>
  <si>
    <t>Los soportes verificados por la OCI corresponden a una matriz de seguimiento en Excel de la relación de contratos en las modalidades de
1. Convenio Solidario Estacionamiento
2.  Convenio Solidario Salón Comunal 
3. Camep
4. Convenio Interadministrativo de Comodato 
No obstante, esta oficina recomienda evaluar los soportes que respaldan esta actividad, toda vez que los evidenciados no corresponden a "oficios de solicitud y reiteración"</t>
  </si>
  <si>
    <r>
      <t xml:space="preserve">
</t>
    </r>
    <r>
      <rPr>
        <i/>
        <u/>
        <sz val="11"/>
        <color theme="1"/>
        <rFont val="Museo Sans 500"/>
      </rPr>
      <t xml:space="preserve">
</t>
    </r>
    <r>
      <rPr>
        <sz val="11"/>
        <color theme="1"/>
        <rFont val="Museo Sans 500"/>
      </rPr>
      <t xml:space="preserve"> Al revisar la información suministrada a esta oficina,  se evidenció 3 documentos en Excel de Información de "Participación ciudadana-rendición de cuentas mes de: Febrero, Marzo, Abril evidenciando cumplimioento al desarrollo de la actividad planteada.
Es de resaltar que entre los soportes no se evidenciaron Actas de reunion. </t>
    </r>
  </si>
  <si>
    <t xml:space="preserve">Se realizó  verificacion del soporte anexo del desarrollo de esta actividad, donde se evidenciò  un caso S-202305-3757 el cual hace refernecia a la suspensión de 4 contratos suscritos en la SGI , no obstante esta oficina recomienda  verificar la formulacion de las evidencias ya que el soporte actual  descrito es un Acta y/o grabacion de Actualizacion de los perfiles.
</t>
  </si>
  <si>
    <t>Esta actividad no pudo ser verificada para el primer corte a 30/04/2023</t>
  </si>
  <si>
    <t>Se evidenció formato “lista de chequeo de documentos contratación directa persona natural”, 127-FORGJ-14, versión 1 del 23/03/2023.</t>
  </si>
  <si>
    <t>Se evidenció la publicación de quince (15) contratos de prestación de servicios profesionales cargados en el SECOP, con sus respectivas verificaciones de los documentos precontractuales y contractuales antes de su aprobación.</t>
  </si>
  <si>
    <t>De acuerdo con lo establecido en la matriz de riesgos 2023, en la periodicidad de seguimiento se estableció  de manera cuatrimestral, sin embargo, no se evidenció soportes que respalden el avance de la misma.</t>
  </si>
  <si>
    <t>La OCI verificó el cumplimiento de Informar a los abogados asignados mediante memorando y/o reuniones de seguimiento, el deber de presentar ante los miembros del comité de conciliación las solicitudes realizadas a la entidad.</t>
  </si>
  <si>
    <t xml:space="preserve">Al verificar los soportes suministrados por la segunda línea de defensa, se observó ocho (8) actas de las sesiones ordinarias del comité de conciliación efectuadas durante el primer cuatrimestre de la vigencia 2023. </t>
  </si>
  <si>
    <t>La OCI verificó el cumplimiento de Informar al Secretario del Comité de Conciliación mediante memorando y/o reuniones de seguimiento, el deber de comunicar a los agentes del Ministerio Público la decisión de no formular acción de repetición.</t>
  </si>
  <si>
    <t xml:space="preserve">Se verificó por parte de la OCI entre la información soporte suministrada por el área, la evidencias de que se adelantara la gestión contractual a través del SECOP II en este primer cuatrimestre. </t>
  </si>
  <si>
    <t>Entre los soportes entregados por el área, se observó la relación de contratos con la fecha de suscripción entre enero a marzo 2023, así como los respectivos enlaces de Secop que llevan a cada expediente.</t>
  </si>
  <si>
    <t xml:space="preserve">La oficina de Control Interno, verificó la socialización del Plan Anticorrupción 2023 (Programa de transparencia y ética publica) </t>
  </si>
  <si>
    <t>Al verificar el soporte entregado por la segunda línea de defensa” Programa de transparencia y ética publica 2023”, en este documento en el numeral 3.3. Formulación, se evidencia la gestión realizada por la entidad en cuanto al diagnóstico, el sondeo interno de temas específicos y las mesas de trabajo para su elaboración. Se socializó mediante publicación en la página web de la entidad. 
Se recomienda que para las actividades que generen alguna socialización y/o piezas comunicativas, se anexe los links que me remitan directamente a la información solicitada.</t>
  </si>
  <si>
    <t>La OCI verificará el avance de esta actividad en el próximo seguimiento.</t>
  </si>
  <si>
    <t>Se verificó por parte de la OCI la realización de:
1. Socializar mensualmente las cifras de ejecución presupuestal con las recomendaciones.
2. Generación de reportes en el Sistema Bogdata.</t>
  </si>
  <si>
    <t xml:space="preserve">Al verificar la documentación se evidencia presentaciones en power point, archivos Excel y correos electrónicos donde se presta la ejecución presupuestal y la ejecución del plan anual de caja para los meses de enero, febrero y marzo de 2023. </t>
  </si>
  <si>
    <t>Se verificó de acuerdo con la actividad programada , la socialización mensual de las cifras de ejecución del PAC (enero, febrero y marzo).</t>
  </si>
  <si>
    <t xml:space="preserve">Al verificar la documentación se evidencia correos electrónicos e informes de la ejecución  del plan anual de caja para los meses de enero, febrero y marzo de 2023. </t>
  </si>
  <si>
    <t>Se verificó por parte de la OCI las revisiones al inventario de la Entidad.</t>
  </si>
  <si>
    <t xml:space="preserve">La segunda línea de defensa en su monitoreo indicó que: “En el periodo se realizaron 128 traslados de elementos de los inventarios asignados a los colaboradores del DADEP por retiros, movimientos entre dependencias, ingresos, etc, de cuales se anexan una muestra de las minutas de Seguridad y Vigilancia de las entradas y salidas de elementos”. Al verificar los soportes, se evidenció que se anexaron dos (2) comprobantes de bienes devolutivos e intangibles y dos (2) pantallazo de minuto de vigilancia de abril.
Se recomienda que en el formato de “COMPROBANTE DE MOVIMIENTOS DE BIENES DEVOLUTIVOS E INTANGIBLES” se diligencie el espacio de firmas tanto para el funcionario que entrega, el funcionario que recibe y el encargado del almacén. </t>
  </si>
  <si>
    <t>Esta oficina deberá verificar la socialización al cumplimiento de los planes de acción del Sistema de Gestión Ambiental.</t>
  </si>
  <si>
    <t>Esta oficina verificará el informe de  toma física de inventarios anual en la entidad.</t>
  </si>
  <si>
    <t>Se verificó los soporte en Excel mensual de cada uno de los rubros de los Estados Financieros</t>
  </si>
  <si>
    <t>Esta actividad es de periodicidad semestral, sin embargo, el proceso remitió avance de las conciliaciones de inmuebles y de operaciones de enlace, como de las amortizaciones y depreciaciones de los activos intangibles para los meses de enero, febrero y marzo de 2023.</t>
  </si>
  <si>
    <t>Esta actividad es de periodicidad semestral, razón por la cual no se realiza seguimiento con corte 30/04/2023.</t>
  </si>
  <si>
    <t>Se evidencia los informes de los procesos judiciales en formato institucional 127-FORGJ-05.</t>
  </si>
  <si>
    <t>Se verificó el seguimiento al Código de Integridad de la entidad, entrega de informes y actas de reuniones de toma de decisiones.</t>
  </si>
  <si>
    <t xml:space="preserve">Al cotejar la información soporte suministrada a esta oficina, se evidenciaron 3 de evaluaciones y verificaciones correspondientes a:
1. INFORME DE EVALUACIÓN Y VERIFICACIÓN DE LAS PROPUESTAS
PROCESO DE CONVOCATORIA PÚBLICA DADE-SMINC-313-2023
2. INFORME DE EVALUACIÓN Y VERIFICACIÓN DE LAS PROPUESTAS
EVENTO DE COTIZACIÓN 147657 Acuerdo Marco de Precios CCE-126-2023
3. INFORME DE EVALUACIÓN Y VERIFICACIÓN DE LAS PROPUESTAS
PROCESO DE CONVOCATORIA PÚBLICA DADE- SMINC-315-2023
</t>
  </si>
  <si>
    <t>La OCI identificó mediante memorando radicado DADEP No.20234030014801, asunto: crear e inhabilitar usuarios y roles BOGDATA.</t>
  </si>
  <si>
    <t>La OCI verificó la solicitud de actualización de roles y perfiles para los aplicativos del proceso de Gestión de Recursos.</t>
  </si>
  <si>
    <t xml:space="preserve">\\172.26.1.6\pub\RIESGOS 2023\1er Cuatrimestre 2023\Gestion de Recursos\65. Información </t>
  </si>
  <si>
    <t>Esta oficina corroboró de la Oficina Asesora Jurídica y de Gestión Corporativa (Talento Humano), realizaron seguimiento a la aplicación de la hoja de control para el manejo contratos e historias laborales.</t>
  </si>
  <si>
    <t>Se observó acta de reunión de seguimiento del 23/03/2023, en donde se trato el tema de “ seguimiento hojas de control contratos e historias laborales .</t>
  </si>
  <si>
    <t>Esta oficina verificó la actividad de socializar la forma de manipulación de documentos.</t>
  </si>
  <si>
    <t xml:space="preserve">El soporte adjunto que se pudo verificar, fueron dos listas de asistencia donde se realizó la entrega de dotaciones y elementos de protección personal en el mes de febrero y marzo de 2023. 
Se recomienda anexar para el próximo seguimiento que realice esta oficina, la socialización y la entrega de las piezas comunicativas con el  protocolo. </t>
  </si>
  <si>
    <t>Esta oficina corroboro los formatos para el control, seguimiento y préstamo de los expedientes establecidos en el Sistema de Gestión del DADEP.</t>
  </si>
  <si>
    <t xml:space="preserve">Al verificar el enlace que remitió el área como soporte, no pudo ser consultado toda vez que, al ingresar, arrojó:  " No se puede abrir el archivo especificado". Se recomienda para los próximos seguimientos, verificar que los enlaces funcionen correctamente. </t>
  </si>
  <si>
    <t>Esta oficina generó verificación a la actividad de Solicitar a la Oficina de Sistemas en caso de ser necesario, la actualización de roles, perfiles y otras necesidades que se requieran para el ROYAL y ORFEO.</t>
  </si>
  <si>
    <t>Se verificó por parte de la OCI el manual de funciones actualizado y la capacitación a los servidores públicos</t>
  </si>
  <si>
    <t>La OCI verificó las invitaciones focalizadas y agendadas a participar en las actividades que generan compromiso con la entidad.</t>
  </si>
  <si>
    <t>Se adjunta como evidencia:
Lista de asistencia, caminata ecológica Humedal Jaboque. 24/02/2023
Lista de asistencia, Dia de la Mujer y del Hombre. 13/03/2023
Relación de inscripciones al torneo de rana. 
Capacitación lineamientos para estructuración de procesos contractuales. 31/03/2023
Capacitación manejo módulos plan de pagos SECOP. 28/02/2023
Capacitación mesa de ayuda jurídica.14/03/2023
Capacitación jornada de socialización documentos ABC. 27/02/2023</t>
  </si>
  <si>
    <t>Teniendo en cuenta que el periodo de seguimiento es semestral, esta actividad se verificará en el próximo periodo.
Se debe ajustar la fecha de inicio y la fecha de terminación, ya que entre las dos hay una diferencia de 12 días, lo que no es coherente con la periodicidad semestral definida.</t>
  </si>
  <si>
    <t>Se debe ajustar la fecha de inicio y la fecha de terminación, ya que entre las dos hay una diferencia de 12 días, teniendo en cuenta que el periodo de seguimiento es mensual.
Se evidenció la realización del comité trimestral y los respectivos avances de los proyectos, en marzo de 2023.</t>
  </si>
  <si>
    <t>Esta actividad es de periodicidad semestral, por consiguiente, se verificará en el próximo seguimiento.
Las acciones adelantadas indicadas en la celda BI221 (realización de un Comité Trimestral) no tienen relación con lo planteado en la celda AY221 (Implementar las reglas de cambio de contraseña en el Directivo Activo y deshabitar  credenciales de acceso una vez el contratista finaliza contrato); siendo esto último lo evidenciado por la OCI.</t>
  </si>
  <si>
    <t>Archivo Excel: 37. bloqueados 2023.xls</t>
  </si>
  <si>
    <t>Se evidenció el documento: 39. Informe de seguimiento carpetas compartidas.pdf,  que contiene el seguimiento a las carpetas públicas en la nube para el primer cuatrimestre de 2023, que está sin las firmas correspondientes. Se evidenciaron los  informes de backup de infraestructura TI de los meses de febrero, marzo y abril de 2023.
Se recomienda que todo informe sea firmado por los responsables que avalan el contenido de la informacion del mismo.</t>
  </si>
  <si>
    <t>Se evidenció Excel con 139 solicitudes para la creación y/o modificación de usuarios y para actualización del directorio activo. Se evidenció el formato de control de cambios tecnológicos para el nuevo reporteador del Sistema de Información SIDEP 2.
Se dio cumplimiento a la actividad planteada</t>
  </si>
  <si>
    <t>Se evidenciaron informes del DADEP:
1. Informe de las acciones tomadas para mantener la disponibilidad del servicio, disponibilidad de equipos de seguridad perimetral, networking, hiperconvergencia y nubes, de febrero de 2023.
2. Informe de disponibilidad de equipos de seguridad perimetral, networking, hiperconvergencia y nubes, de marzo de 2023.
3. Informe de disponibilidad de equipos de seguridad perimetral, networking, hiperconvergencia y nubes, de abril de 2023.
Teniendo en cuenta que el periodo de seguimiento del indicador es mensual y que la fecha de medición es el 02/05/2023, no se evidenció el informe de enero de 2023.</t>
  </si>
  <si>
    <t xml:space="preserve">Se evidenció el contrato No. 110-00134-418-0-2022 para Contratar el servicio de mantenimiento (preventivo y correctivo), bolsa de recursos tecnológicos (servicios y hardware) para el Departamento Administrativo de la Defensoría del Espacio Público.
Se evidenció la modificación al contrato No. 00134-418-1-2022 para contratar los servicios antes mencionados.
Se evidenció el informe de mayo de 2023 con los mantenimientos realizados en la infraestructura tecnológica del DADEP, en el marco del contrato 110-00134-399-2022. 
 El Informe de mantenimientos realizados en la infraestructura tecnológica del DADEP, en el marco del contrato 110-00134-399-2022 de mayo de 2023, no está firmado. Por lo anterior, se recomienda que todo informe sea firmado por los responsables que avalan el contenido del mismo.
</t>
  </si>
  <si>
    <t>Se evidenciaron los informes de gestión (casos de soporte técnico) por parte de la ETB para los meses de febrero y marzo de 2023.
Teniendo en cuenta que la fecha de medición del indicador es el 02/05/2023 y que este es de seguimiento mensual, no se evidenciaron los informes de los meses de enero y abril de 2023.</t>
  </si>
  <si>
    <t xml:space="preserve">La Oficina de Control Interno verificó el monitoreo realizado por la Oficina Asesora de Planeación, en lo referente a la realización de  socializaciones a la alta dirección de los seguimientos a la ejecución presupuestal, Plan Anual de Adquisiciones e Indicadores de gestión, por medio de la validacion de las evidencias que soportan  los Comites Institucionales de Gestión y Desempeño, sin encontrar materialización del riesgo propuesto.
</t>
  </si>
  <si>
    <t xml:space="preserve"> Actas de Comité Institucional de Gestión y Desempeño</t>
  </si>
  <si>
    <t>Link de evidencia del Acta de Reunion del Comité Institucional de Gestion y Desempeño, llevado   https://www.dadep.gov.co/sites/default/files/sig/1-Acta-Comite-InstitucionaldeGestionyDesempe-o2023-SesionOrdinaria%E2%80%93DADEP.pdf
https://www.dadep.gov.co/planeacion/mipg
\\172.26.1.6\pub\RIESGOS 2023\1er Cuatrimestre 2023\Direccionamiento Estratégico</t>
  </si>
  <si>
    <t xml:space="preserve"> La Oficina de Control Interno verificó el monitoreo realizado por la Oficina Asesora de Planeación, en lo referente  al desarrollo de las socializaciones  de los planes operativos a la alta dirección , por medio de la validacion de las evidencias que soportan  los Comites Institucionales de Gestión y Desempeño, sin encontrar materialización del riesgo propuesto.</t>
  </si>
  <si>
    <t xml:space="preserve"> La Oficina de Control Interno verificó el monitoreo realizado por la Oficina Asesora de Planeación, en lo referente  a  la realizacion de  mesas de trabajo y viabilización del plan de acción. En este caso se validó acta de mesa de trabajo  del 7 de diciembre de 2022  donde se brindo las orientaciones para formular el plan de accion de 2023 de los proyectos de inversion que sirvio de base para seguimiento en acta No1  comite de gestion y desempeño de 2023,  sin encontrar materialización del riesgo propuesto.</t>
  </si>
  <si>
    <t>Actas de reunión y/o mesa de trabajo /  Actas de Comité Institucional de Gestión y Desempeño</t>
  </si>
  <si>
    <t xml:space="preserve"> La Oficina de Control Interno verificó el monitoreo realizado por la Oficina Asesora de Planeación, en lo referente  a  las socializaciones de los seguimientos  de los avances de los proyectos de inversión,  por medio de la validación de las evidencias que soportan  el Comite Institucional de Gestión y Desempeño  de 2023 y las fichas SPI de los proyectos de inversion de la vigencia 2023,   sin encontrar materialización del riesgo propuesto.</t>
  </si>
  <si>
    <t xml:space="preserve"> Actas de Comité Institucional de Gestión y Desempeño / Fichas SPI
Viabilización SPI 7838 - Corte Abril de 2023
Viabilización SPI 7861 - Corte Marzo de 2023
Viabilización SPI 7862 - Corte Febrero de 2023
Viabilización SPI 7876 - Corte Febrero de 2023
Viabilización SPI 7877 - Corte Marzo de 2023</t>
  </si>
  <si>
    <t>https://www.dadep.gov.co/sites/default/files/sig/1-Acta-Comite-InstitucionaldeGestionyDesempe-o2023-SesionOrdinaria%E2%80%93DADEP.pdf
\\172.26.1.6\pub\RIESGOS 2023\1er Cuatrimestre 2023\Oficina Asesora de Planeación\Riesgo 3</t>
  </si>
  <si>
    <t>MARCO</t>
  </si>
  <si>
    <t>ALBEIRO</t>
  </si>
  <si>
    <t>PAOLA</t>
  </si>
  <si>
    <t xml:space="preserve"> Esta actividad se debe generar de manera semestral,  esta Oficina la verificara en el próximo seguimiento.
</t>
  </si>
  <si>
    <t xml:space="preserve">Esta Actividad es semestral, se verificará en el próximo seguimiento a riesgos.
</t>
  </si>
  <si>
    <t xml:space="preserve"> Esta actividad se debe  generar de manera semestral,  esta Oficina la verificara en el proximo seguimiento.</t>
  </si>
  <si>
    <t xml:space="preserve"> Esta actividad se debe  generar de manera semestral, esta Oficina la verificara en el proximo seguimiento.</t>
  </si>
  <si>
    <t>Esta actividad se debe  generar de manera semestral,  esta Oficina la verificara en el proximo seguimiento.</t>
  </si>
  <si>
    <t xml:space="preserve">Esta actividad se debe generar de manera semestral, , esta Oficina la verificara en el próximo seguimiento.
</t>
  </si>
  <si>
    <t>Durante el periodo evaluado se verificó por parte de la OCI el  seguimiento y chequeo de la nómina..</t>
  </si>
  <si>
    <t xml:space="preserve">
Se evidencia tres (3) archivos en Excel, en donde se relaciona vacaciones y novedades de los funcionarios de carrera administrativa en los meses de enero, febrero y marzo.</t>
  </si>
  <si>
    <t xml:space="preserve">
Se genero observó lista de chequeo de verificación de requisitos para posesión de cargo.</t>
  </si>
  <si>
    <t xml:space="preserve">Se verificó dos (2) archivos en Excel del diligenciamiento del formato análisis de requisitos para posesión de un cargo con Código: 127-FORGT-01 Versión 03. </t>
  </si>
  <si>
    <t>Se verificó la socialización del aplicativo PERNO (Nomina) para un mejor desempeño de las funciones.</t>
  </si>
  <si>
    <t xml:space="preserve">Se verificó por parte de la OCI las capacitaciones al personal a cargo de los procesos disciplinarios. </t>
  </si>
  <si>
    <t>Esta Oficina verificó las reuniones periódicas con parte de la subdirectora para confirmar el estado de los expedientes y actuaciones a seguir.</t>
  </si>
  <si>
    <t xml:space="preserve">Esta actividad está programada anualmente, por consiguiente esta Oficina realizara el seguimiento respectivo de acuerdo con la fecha de programación. </t>
  </si>
  <si>
    <t>Es importante analizar este control de manera prioritaria, teniendo en cuenta que en la actualidad de la estructura organizacional de la entidad, la Oficina de Control Interno Disciplinario, no conserva ninguna dependencia con la Subdirección descrita en el control existente.</t>
  </si>
  <si>
    <t>La OCI verificó mesa de trabajo con la Oficina de Sistemas para proponer la creación de un Nivel de Seguridad exclusivo para CID en ORFEO</t>
  </si>
  <si>
    <t xml:space="preserve">Se verificó por parte de la OCI la solicitud a la Oficina de Sistemas de realizar copias de seguridad o Backups y la creación de la carpeta de CID en el servidor de la Entidad, con confidencialidad.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</si>
</sst>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240A]General"/>
    <numFmt numFmtId="165" formatCode="[$-240A]0%"/>
    <numFmt numFmtId="166" formatCode="dd/mm/yyyy"/>
  </numFmts>
  <fonts count="142">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B050"/>
      <name val="Museo Sans 500"/>
      <family val="3"/>
    </font>
    <font>
      <sz val="10"/>
      <color rgb="FF000000"/>
      <name val="Museo Sans 500"/>
      <family val="3"/>
    </font>
    <font>
      <sz val="11"/>
      <name val="Calibri"/>
      <family val="2"/>
      <scheme val="minor"/>
    </font>
    <font>
      <u/>
      <sz val="10"/>
      <color theme="4" tint="-0.499984740745262"/>
      <name val="Museo Sans 500"/>
    </font>
    <font>
      <sz val="11"/>
      <name val="Museo Sans 500"/>
    </font>
    <font>
      <b/>
      <sz val="11"/>
      <name val="Museo Sans 500"/>
    </font>
    <font>
      <sz val="10"/>
      <color theme="9" tint="-0.499984740745262"/>
      <name val="Museo Sans 500"/>
      <family val="3"/>
    </font>
    <font>
      <u/>
      <sz val="11"/>
      <color theme="10"/>
      <name val="Calibri"/>
      <family val="2"/>
    </font>
    <font>
      <sz val="10"/>
      <color theme="1"/>
      <name val="Museo Sans 500"/>
    </font>
    <font>
      <sz val="10"/>
      <name val="Museo Sans 500"/>
    </font>
    <font>
      <u/>
      <sz val="11"/>
      <color theme="8"/>
      <name val="Calibri"/>
      <family val="2"/>
      <scheme val="minor"/>
    </font>
    <font>
      <sz val="11"/>
      <color theme="10"/>
      <name val="Calibri"/>
      <family val="2"/>
      <scheme val="minor"/>
    </font>
    <font>
      <i/>
      <u/>
      <sz val="11"/>
      <color theme="1"/>
      <name val="Museo Sans 500"/>
    </font>
    <font>
      <sz val="11"/>
      <color theme="1"/>
      <name val="Museo Sans 500"/>
    </font>
    <font>
      <b/>
      <sz val="10"/>
      <color rgb="FFFF0000"/>
      <name val="Museo Sans 500"/>
    </font>
  </fonts>
  <fills count="44">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rgb="FFFFFF00"/>
        <bgColor rgb="FFFFFF00"/>
      </patternFill>
    </fill>
  </fills>
  <borders count="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s>
  <cellStyleXfs count="20">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108" fillId="0" borderId="0"/>
    <xf numFmtId="0" fontId="119" fillId="0" borderId="0" applyBorder="0" applyProtection="0"/>
    <xf numFmtId="0" fontId="121" fillId="0" borderId="0"/>
    <xf numFmtId="0" fontId="121" fillId="0" borderId="0"/>
    <xf numFmtId="0" fontId="121" fillId="0" borderId="0"/>
    <xf numFmtId="0" fontId="121" fillId="0" borderId="0"/>
    <xf numFmtId="0" fontId="134" fillId="0" borderId="0" applyNumberFormat="0" applyFill="0" applyBorder="0" applyAlignment="0" applyProtection="0">
      <alignment vertical="top"/>
      <protection locked="0"/>
    </xf>
  </cellStyleXfs>
  <cellXfs count="1318">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49" fontId="54" fillId="0" borderId="1" xfId="0" applyNumberFormat="1" applyFont="1" applyFill="1" applyBorder="1" applyAlignment="1" applyProtection="1">
      <alignment horizontal="center" vertical="center" wrapText="1"/>
      <protection locked="0"/>
    </xf>
    <xf numFmtId="0" fontId="105" fillId="0" borderId="1" xfId="0" applyFont="1" applyFill="1" applyBorder="1" applyAlignment="1" applyProtection="1">
      <alignment vertical="center" wrapText="1"/>
      <protection locked="0"/>
    </xf>
    <xf numFmtId="0" fontId="106" fillId="0" borderId="1" xfId="0" applyFont="1" applyBorder="1" applyAlignment="1" applyProtection="1">
      <alignment horizontal="center" vertical="center" wrapText="1"/>
      <protection locked="0"/>
    </xf>
    <xf numFmtId="0" fontId="106" fillId="0" borderId="23" xfId="0" applyFont="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7" fillId="0" borderId="0" xfId="0" applyFont="1" applyAlignment="1" applyProtection="1">
      <protection locked="0"/>
    </xf>
    <xf numFmtId="164" fontId="27" fillId="17" borderId="1" xfId="4" applyFont="1" applyFill="1" applyBorder="1" applyAlignment="1" applyProtection="1">
      <alignment horizontal="center" vertical="center" textRotation="90" wrapText="1"/>
      <protection hidden="1"/>
    </xf>
    <xf numFmtId="9" fontId="30" fillId="17" borderId="5" xfId="3" applyFont="1" applyFill="1" applyBorder="1" applyAlignment="1" applyProtection="1">
      <alignment horizontal="center" vertical="center" textRotation="90"/>
    </xf>
    <xf numFmtId="0" fontId="98" fillId="0" borderId="0" xfId="13" applyFont="1" applyAlignment="1">
      <alignment vertical="center" wrapText="1"/>
    </xf>
    <xf numFmtId="0" fontId="98" fillId="0" borderId="6" xfId="13" applyFont="1" applyBorder="1" applyAlignment="1">
      <alignment vertical="center" wrapText="1"/>
    </xf>
    <xf numFmtId="0" fontId="110" fillId="0" borderId="0" xfId="13" applyFont="1"/>
    <xf numFmtId="0" fontId="108" fillId="0" borderId="0" xfId="13"/>
    <xf numFmtId="0" fontId="108" fillId="0" borderId="0" xfId="13" applyProtection="1">
      <protection locked="0"/>
    </xf>
    <xf numFmtId="0" fontId="50" fillId="0" borderId="0" xfId="13" applyFont="1" applyAlignment="1">
      <alignment vertical="center" wrapText="1"/>
    </xf>
    <xf numFmtId="0" fontId="50" fillId="0" borderId="6" xfId="13" applyFont="1" applyBorder="1" applyAlignment="1">
      <alignment vertical="center" wrapText="1"/>
    </xf>
    <xf numFmtId="0" fontId="108" fillId="0" borderId="44" xfId="13" applyBorder="1"/>
    <xf numFmtId="0" fontId="108" fillId="0" borderId="45" xfId="13" applyBorder="1"/>
    <xf numFmtId="0" fontId="108" fillId="0" borderId="41" xfId="13" applyBorder="1"/>
    <xf numFmtId="0" fontId="113" fillId="0" borderId="1" xfId="13" applyFont="1" applyBorder="1" applyAlignment="1">
      <alignment horizontal="center" vertical="center" wrapText="1"/>
    </xf>
    <xf numFmtId="0" fontId="113" fillId="0" borderId="3" xfId="13" applyFont="1" applyBorder="1" applyAlignment="1">
      <alignment horizontal="center" vertical="center" wrapText="1"/>
    </xf>
    <xf numFmtId="0" fontId="113" fillId="0" borderId="20" xfId="13" applyFont="1" applyBorder="1" applyAlignment="1">
      <alignment horizontal="center" vertical="center" wrapText="1"/>
    </xf>
    <xf numFmtId="0" fontId="108" fillId="0" borderId="1" xfId="13" applyBorder="1" applyAlignment="1">
      <alignment horizontal="center" vertical="center" wrapText="1"/>
    </xf>
    <xf numFmtId="0" fontId="108" fillId="0" borderId="1" xfId="13" applyBorder="1" applyAlignment="1">
      <alignment horizontal="justify" vertical="center" wrapText="1"/>
    </xf>
    <xf numFmtId="166" fontId="108" fillId="0" borderId="1" xfId="13" applyNumberFormat="1" applyBorder="1" applyAlignment="1">
      <alignment horizontal="center" vertical="center" wrapText="1"/>
    </xf>
    <xf numFmtId="0" fontId="108" fillId="0" borderId="2" xfId="13" applyBorder="1" applyAlignment="1">
      <alignment horizontal="center" vertical="center" wrapText="1"/>
    </xf>
    <xf numFmtId="0" fontId="108" fillId="0" borderId="0" xfId="13" applyAlignment="1">
      <alignment horizontal="center" vertical="center" wrapText="1"/>
    </xf>
    <xf numFmtId="166" fontId="108" fillId="0" borderId="1" xfId="13" applyNumberFormat="1" applyBorder="1" applyAlignment="1">
      <alignment horizontal="center" vertical="center"/>
    </xf>
    <xf numFmtId="3" fontId="108" fillId="0" borderId="1" xfId="13" applyNumberFormat="1" applyBorder="1" applyAlignment="1">
      <alignment horizontal="center" vertical="center" wrapText="1"/>
    </xf>
    <xf numFmtId="0" fontId="117" fillId="0" borderId="1" xfId="13" applyFont="1" applyBorder="1" applyAlignment="1">
      <alignment horizontal="center" vertical="center" wrapText="1"/>
    </xf>
    <xf numFmtId="0" fontId="117" fillId="0" borderId="1" xfId="13" applyFont="1" applyBorder="1" applyAlignment="1">
      <alignment horizontal="justify" vertical="center" wrapText="1"/>
    </xf>
    <xf numFmtId="166" fontId="117" fillId="0" borderId="1" xfId="13" applyNumberFormat="1" applyFont="1" applyBorder="1" applyAlignment="1">
      <alignment horizontal="center" vertical="center" wrapText="1"/>
    </xf>
    <xf numFmtId="0" fontId="117" fillId="0" borderId="2" xfId="13" applyFont="1" applyBorder="1" applyAlignment="1">
      <alignment horizontal="center" vertical="center" wrapText="1"/>
    </xf>
    <xf numFmtId="0" fontId="108" fillId="0" borderId="83" xfId="13" applyBorder="1" applyAlignment="1">
      <alignment horizontal="left" vertical="center" wrapText="1"/>
    </xf>
    <xf numFmtId="0" fontId="108" fillId="0" borderId="84" xfId="13" applyBorder="1" applyAlignment="1">
      <alignment vertical="center" wrapText="1"/>
    </xf>
    <xf numFmtId="0" fontId="108" fillId="0" borderId="85" xfId="13" applyBorder="1" applyAlignment="1">
      <alignment horizontal="center" vertical="center" wrapText="1"/>
    </xf>
    <xf numFmtId="0" fontId="108" fillId="0" borderId="86" xfId="13" applyBorder="1" applyAlignment="1">
      <alignment horizontal="center" vertical="center" wrapText="1"/>
    </xf>
    <xf numFmtId="166" fontId="108" fillId="0" borderId="86" xfId="13" applyNumberFormat="1" applyBorder="1" applyAlignment="1">
      <alignment horizontal="center" vertical="center" wrapText="1"/>
    </xf>
    <xf numFmtId="0" fontId="108" fillId="0" borderId="86" xfId="13" applyBorder="1" applyAlignment="1">
      <alignment horizontal="justify" vertical="center" wrapText="1"/>
    </xf>
    <xf numFmtId="0" fontId="108" fillId="0" borderId="87" xfId="13" applyBorder="1" applyAlignment="1">
      <alignment horizontal="center" vertical="center" wrapText="1"/>
    </xf>
    <xf numFmtId="0" fontId="0" fillId="0" borderId="86" xfId="14" applyFont="1" applyBorder="1" applyAlignment="1" applyProtection="1">
      <alignment horizontal="center" vertical="center" wrapText="1"/>
    </xf>
    <xf numFmtId="3" fontId="108" fillId="0" borderId="86" xfId="13" applyNumberFormat="1" applyBorder="1" applyAlignment="1">
      <alignment horizontal="center" vertical="center" wrapText="1"/>
    </xf>
    <xf numFmtId="0" fontId="117" fillId="43" borderId="5" xfId="13" applyFont="1" applyFill="1" applyBorder="1" applyAlignment="1">
      <alignment horizontal="center" vertical="center" wrapText="1"/>
    </xf>
    <xf numFmtId="166" fontId="117" fillId="43" borderId="5" xfId="13" applyNumberFormat="1" applyFont="1" applyFill="1" applyBorder="1" applyAlignment="1">
      <alignment horizontal="center" vertical="center" wrapText="1"/>
    </xf>
    <xf numFmtId="166" fontId="117" fillId="43" borderId="86" xfId="13" applyNumberFormat="1" applyFont="1" applyFill="1" applyBorder="1" applyAlignment="1">
      <alignment horizontal="center" vertical="center" wrapText="1"/>
    </xf>
    <xf numFmtId="0" fontId="117" fillId="43" borderId="86" xfId="13" applyFont="1" applyFill="1" applyBorder="1" applyAlignment="1">
      <alignment horizontal="center" vertical="center" wrapText="1"/>
    </xf>
    <xf numFmtId="0" fontId="117" fillId="0" borderId="5" xfId="13" applyFont="1" applyBorder="1" applyAlignment="1">
      <alignment horizontal="center" vertical="center" wrapText="1"/>
    </xf>
    <xf numFmtId="166" fontId="117" fillId="0" borderId="5" xfId="13" applyNumberFormat="1" applyFont="1" applyBorder="1" applyAlignment="1">
      <alignment horizontal="center" vertical="center" wrapText="1"/>
    </xf>
    <xf numFmtId="166" fontId="117" fillId="0" borderId="86" xfId="13" applyNumberFormat="1" applyFont="1" applyBorder="1" applyAlignment="1">
      <alignment horizontal="center" vertical="center" wrapText="1"/>
    </xf>
    <xf numFmtId="0" fontId="117" fillId="0" borderId="5" xfId="14" applyFont="1" applyBorder="1" applyAlignment="1" applyProtection="1">
      <alignment horizontal="center" vertical="center" wrapText="1"/>
    </xf>
    <xf numFmtId="0" fontId="117" fillId="0" borderId="86" xfId="13" applyFont="1" applyBorder="1" applyAlignment="1">
      <alignment horizontal="center" vertical="center" wrapText="1"/>
    </xf>
    <xf numFmtId="0" fontId="120" fillId="0" borderId="0" xfId="13" applyFont="1" applyAlignment="1">
      <alignment horizontal="center" vertical="center" wrapText="1"/>
    </xf>
    <xf numFmtId="0" fontId="120" fillId="0" borderId="86" xfId="13" applyFont="1" applyBorder="1" applyAlignment="1">
      <alignment horizontal="center" vertical="center" wrapText="1"/>
    </xf>
    <xf numFmtId="3" fontId="117" fillId="0" borderId="86" xfId="13" applyNumberFormat="1" applyFont="1" applyBorder="1" applyAlignment="1">
      <alignment horizontal="center" vertical="center" wrapText="1"/>
    </xf>
    <xf numFmtId="0" fontId="0" fillId="0" borderId="83" xfId="15" applyFont="1" applyBorder="1" applyAlignment="1">
      <alignment horizontal="center" vertical="center" wrapText="1"/>
    </xf>
    <xf numFmtId="0" fontId="122" fillId="0" borderId="86" xfId="14" applyFont="1" applyBorder="1" applyAlignment="1" applyProtection="1">
      <alignment horizontal="center" vertical="center" wrapText="1"/>
    </xf>
    <xf numFmtId="17" fontId="108" fillId="0" borderId="86" xfId="13" applyNumberFormat="1" applyBorder="1" applyAlignment="1">
      <alignment horizontal="center" vertical="center" wrapText="1"/>
    </xf>
    <xf numFmtId="0" fontId="0" fillId="0" borderId="86" xfId="16" applyFont="1" applyBorder="1" applyAlignment="1">
      <alignment horizontal="center" vertical="center" wrapText="1"/>
    </xf>
    <xf numFmtId="49" fontId="0" fillId="0" borderId="86" xfId="16" applyNumberFormat="1" applyFont="1" applyBorder="1" applyAlignment="1">
      <alignment horizontal="center" vertical="center" wrapText="1"/>
    </xf>
    <xf numFmtId="0" fontId="108" fillId="0" borderId="5" xfId="13" applyBorder="1" applyAlignment="1">
      <alignment horizontal="center" vertical="center" wrapText="1"/>
    </xf>
    <xf numFmtId="49" fontId="0" fillId="0" borderId="83" xfId="17" applyNumberFormat="1" applyFont="1" applyBorder="1" applyAlignment="1">
      <alignment horizontal="center" vertical="center" wrapText="1"/>
    </xf>
    <xf numFmtId="0" fontId="108" fillId="0" borderId="86" xfId="13" applyBorder="1" applyAlignment="1">
      <alignment horizontal="center" vertical="center"/>
    </xf>
    <xf numFmtId="0" fontId="108" fillId="0" borderId="86" xfId="13" applyBorder="1"/>
    <xf numFmtId="49" fontId="123" fillId="0" borderId="83" xfId="18" applyNumberFormat="1" applyFont="1" applyBorder="1" applyAlignment="1">
      <alignment horizontal="center" vertical="center" wrapText="1"/>
    </xf>
    <xf numFmtId="0" fontId="123" fillId="0" borderId="83" xfId="13" applyFont="1" applyBorder="1" applyAlignment="1">
      <alignment horizontal="center" vertical="center" wrapText="1"/>
    </xf>
    <xf numFmtId="166" fontId="108" fillId="0" borderId="0" xfId="13" applyNumberFormat="1" applyAlignment="1">
      <alignment horizontal="center" vertical="center"/>
    </xf>
    <xf numFmtId="0" fontId="108" fillId="0" borderId="88" xfId="13" applyBorder="1" applyAlignment="1">
      <alignment horizontal="center" vertical="center" wrapText="1"/>
    </xf>
    <xf numFmtId="49" fontId="108" fillId="0" borderId="86" xfId="13" applyNumberFormat="1" applyBorder="1" applyAlignment="1">
      <alignment horizontal="center" vertical="center" wrapText="1"/>
    </xf>
    <xf numFmtId="166" fontId="108" fillId="0" borderId="5" xfId="13" applyNumberFormat="1" applyBorder="1" applyAlignment="1">
      <alignment horizontal="center" vertical="center" wrapText="1"/>
    </xf>
    <xf numFmtId="0" fontId="108" fillId="0" borderId="86" xfId="13" applyBorder="1" applyAlignment="1">
      <alignment horizontal="left" vertical="center" wrapText="1"/>
    </xf>
    <xf numFmtId="9" fontId="29" fillId="17" borderId="5" xfId="3" applyFont="1" applyFill="1" applyBorder="1" applyAlignment="1" applyProtection="1">
      <alignment horizontal="center" vertical="center" textRotation="90"/>
    </xf>
    <xf numFmtId="0" fontId="54" fillId="0" borderId="5"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86" xfId="0" applyNumberFormat="1" applyFont="1" applyBorder="1" applyAlignment="1" applyProtection="1">
      <alignment horizontal="left" vertical="center" wrapText="1"/>
      <protection locked="0"/>
    </xf>
    <xf numFmtId="49" fontId="54" fillId="0" borderId="86" xfId="0" applyNumberFormat="1" applyFont="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14" fontId="54" fillId="0" borderId="86" xfId="0" applyNumberFormat="1" applyFont="1" applyBorder="1" applyAlignment="1" applyProtection="1">
      <alignment horizontal="center" vertical="center" wrapText="1"/>
      <protection locked="0"/>
    </xf>
    <xf numFmtId="49" fontId="127" fillId="0" borderId="86" xfId="0" applyNumberFormat="1" applyFont="1" applyBorder="1" applyAlignment="1" applyProtection="1">
      <alignment horizontal="left" vertical="center" wrapText="1"/>
      <protection locked="0"/>
    </xf>
    <xf numFmtId="49" fontId="127" fillId="0" borderId="86" xfId="0" applyNumberFormat="1" applyFont="1" applyBorder="1" applyAlignment="1" applyProtection="1">
      <alignment horizontal="center" vertical="center" wrapText="1"/>
      <protection locked="0"/>
    </xf>
    <xf numFmtId="0" fontId="127" fillId="0" borderId="86" xfId="0" applyFont="1" applyBorder="1" applyAlignment="1" applyProtection="1">
      <alignment horizontal="center" vertical="center" wrapText="1"/>
      <protection locked="0"/>
    </xf>
    <xf numFmtId="14" fontId="127" fillId="0" borderId="86" xfId="0" applyNumberFormat="1" applyFont="1" applyBorder="1" applyAlignment="1" applyProtection="1">
      <alignment horizontal="center" vertical="center" wrapText="1"/>
      <protection locked="0"/>
    </xf>
    <xf numFmtId="49" fontId="54" fillId="0" borderId="23" xfId="0" applyNumberFormat="1" applyFont="1" applyBorder="1" applyAlignment="1" applyProtection="1">
      <alignment horizontal="left" vertical="center" wrapText="1"/>
      <protection locked="0"/>
    </xf>
    <xf numFmtId="0" fontId="54" fillId="0" borderId="5" xfId="0" applyFont="1" applyBorder="1" applyAlignment="1">
      <alignment horizontal="center" vertical="center" wrapText="1"/>
    </xf>
    <xf numFmtId="14" fontId="54" fillId="0" borderId="5" xfId="0" applyNumberFormat="1" applyFont="1" applyBorder="1" applyAlignment="1" applyProtection="1">
      <alignment horizontal="center" vertical="center" wrapText="1"/>
      <protection locked="0"/>
    </xf>
    <xf numFmtId="49" fontId="54" fillId="0" borderId="5" xfId="0" applyNumberFormat="1" applyFont="1" applyBorder="1" applyAlignment="1" applyProtection="1">
      <alignment vertical="center" wrapText="1"/>
      <protection locked="0"/>
    </xf>
    <xf numFmtId="49" fontId="54" fillId="0" borderId="33" xfId="0" applyNumberFormat="1" applyFont="1" applyBorder="1" applyAlignment="1" applyProtection="1">
      <alignment vertical="center" wrapText="1"/>
      <protection locked="0"/>
    </xf>
    <xf numFmtId="14" fontId="54" fillId="0" borderId="5" xfId="0" applyNumberFormat="1" applyFont="1" applyBorder="1" applyAlignment="1" applyProtection="1">
      <alignment vertical="center" wrapText="1"/>
      <protection locked="0"/>
    </xf>
    <xf numFmtId="49" fontId="54" fillId="0" borderId="23" xfId="0" applyNumberFormat="1" applyFont="1" applyBorder="1" applyAlignment="1" applyProtection="1">
      <alignment vertical="center" wrapText="1"/>
      <protection locked="0"/>
    </xf>
    <xf numFmtId="49" fontId="54" fillId="0" borderId="86" xfId="0" applyNumberFormat="1" applyFont="1" applyBorder="1" applyAlignment="1" applyProtection="1">
      <alignment vertical="center" wrapText="1"/>
      <protection locked="0"/>
    </xf>
    <xf numFmtId="49" fontId="54" fillId="4" borderId="86" xfId="0" applyNumberFormat="1"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14" fontId="54" fillId="4" borderId="86" xfId="0" applyNumberFormat="1" applyFont="1" applyFill="1" applyBorder="1" applyAlignment="1" applyProtection="1">
      <alignment horizontal="center" vertical="center" wrapText="1"/>
      <protection locked="0"/>
    </xf>
    <xf numFmtId="49" fontId="128" fillId="0" borderId="23" xfId="0" applyNumberFormat="1" applyFont="1" applyBorder="1" applyAlignment="1" applyProtection="1">
      <alignment horizontal="left" vertical="center" wrapText="1"/>
      <protection locked="0"/>
    </xf>
    <xf numFmtId="49" fontId="128" fillId="0" borderId="86" xfId="0" applyNumberFormat="1" applyFont="1" applyBorder="1" applyAlignment="1" applyProtection="1">
      <alignment horizontal="left" vertical="center" wrapText="1"/>
      <protection locked="0"/>
    </xf>
    <xf numFmtId="0" fontId="128" fillId="0" borderId="86" xfId="0" applyFont="1" applyBorder="1" applyAlignment="1" applyProtection="1">
      <alignment horizontal="center" vertical="center" wrapText="1"/>
      <protection locked="0"/>
    </xf>
    <xf numFmtId="14" fontId="128" fillId="0" borderId="86" xfId="0" applyNumberFormat="1" applyFont="1" applyBorder="1" applyAlignment="1" applyProtection="1">
      <alignment horizontal="center" vertical="center" wrapText="1"/>
      <protection locked="0"/>
    </xf>
    <xf numFmtId="49" fontId="128" fillId="0" borderId="86" xfId="0" applyNumberFormat="1" applyFont="1" applyBorder="1" applyAlignment="1" applyProtection="1">
      <alignment horizontal="center" vertical="center" wrapText="1"/>
      <protection locked="0"/>
    </xf>
    <xf numFmtId="14" fontId="54" fillId="0" borderId="88" xfId="0" applyNumberFormat="1" applyFont="1" applyBorder="1" applyAlignment="1" applyProtection="1">
      <alignment horizontal="center" vertical="center" wrapText="1"/>
      <protection locked="0"/>
    </xf>
    <xf numFmtId="49" fontId="54" fillId="0" borderId="87" xfId="0" applyNumberFormat="1" applyFont="1" applyBorder="1" applyAlignment="1" applyProtection="1">
      <alignment horizontal="center" vertical="center" wrapText="1"/>
      <protection locked="0"/>
    </xf>
    <xf numFmtId="14" fontId="128" fillId="0" borderId="88" xfId="0" applyNumberFormat="1" applyFont="1" applyBorder="1" applyAlignment="1" applyProtection="1">
      <alignment horizontal="center" vertical="center" wrapText="1"/>
      <protection locked="0"/>
    </xf>
    <xf numFmtId="14" fontId="128" fillId="0" borderId="67" xfId="0" applyNumberFormat="1" applyFont="1" applyBorder="1" applyAlignment="1" applyProtection="1">
      <alignment horizontal="center" vertical="center" wrapText="1"/>
      <protection locked="0"/>
    </xf>
    <xf numFmtId="49" fontId="128" fillId="0" borderId="87" xfId="0" applyNumberFormat="1" applyFont="1" applyBorder="1" applyAlignment="1" applyProtection="1">
      <alignment horizontal="center" vertical="center" wrapText="1"/>
      <protection locked="0"/>
    </xf>
    <xf numFmtId="14" fontId="128" fillId="0" borderId="66" xfId="0" applyNumberFormat="1" applyFont="1" applyBorder="1" applyAlignment="1" applyProtection="1">
      <alignment horizontal="center" vertical="center" wrapText="1"/>
      <protection locked="0"/>
    </xf>
    <xf numFmtId="14" fontId="128" fillId="0" borderId="3" xfId="0" applyNumberFormat="1" applyFont="1" applyBorder="1" applyAlignment="1" applyProtection="1">
      <alignment horizontal="center" vertical="center" wrapText="1"/>
      <protection locked="0"/>
    </xf>
    <xf numFmtId="49" fontId="128" fillId="0" borderId="3" xfId="0" applyNumberFormat="1" applyFont="1" applyBorder="1" applyAlignment="1" applyProtection="1">
      <alignment horizontal="center" vertical="center" wrapText="1"/>
      <protection locked="0"/>
    </xf>
    <xf numFmtId="49" fontId="128" fillId="0" borderId="66" xfId="0" applyNumberFormat="1" applyFont="1" applyBorder="1" applyAlignment="1" applyProtection="1">
      <alignment horizontal="center" vertical="center" wrapText="1"/>
      <protection locked="0"/>
    </xf>
    <xf numFmtId="0" fontId="54" fillId="0" borderId="1" xfId="0" applyFont="1" applyFill="1" applyBorder="1" applyAlignment="1" applyProtection="1">
      <alignment horizontal="justify" vertical="center" wrapText="1"/>
      <protection locked="0"/>
    </xf>
    <xf numFmtId="0" fontId="54" fillId="0" borderId="86" xfId="0" applyFont="1" applyBorder="1" applyAlignment="1" applyProtection="1">
      <alignment horizontal="justify" vertical="center" wrapText="1"/>
      <protection locked="0"/>
    </xf>
    <xf numFmtId="0" fontId="29" fillId="0" borderId="0" xfId="0" applyFont="1" applyAlignment="1" applyProtection="1">
      <alignment horizontal="justify" vertical="center"/>
      <protection locked="0"/>
    </xf>
    <xf numFmtId="0" fontId="54" fillId="17" borderId="1" xfId="0" applyFont="1" applyFill="1" applyBorder="1" applyAlignment="1" applyProtection="1">
      <alignment horizontal="center" vertical="center" wrapText="1"/>
    </xf>
    <xf numFmtId="0" fontId="54"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14" borderId="76" xfId="0" applyFont="1" applyFill="1" applyBorder="1" applyAlignment="1" applyProtection="1">
      <alignment horizontal="center" vertical="center" wrapText="1"/>
      <protection locked="0"/>
    </xf>
    <xf numFmtId="14" fontId="54" fillId="0" borderId="2" xfId="0" applyNumberFormat="1" applyFont="1" applyBorder="1" applyAlignment="1" applyProtection="1">
      <alignment horizontal="center" vertical="center" wrapText="1"/>
      <protection locked="0"/>
    </xf>
    <xf numFmtId="0" fontId="76" fillId="0" borderId="1" xfId="12"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15" fontId="54" fillId="4" borderId="87" xfId="0" applyNumberFormat="1"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54" fillId="4" borderId="2"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4" borderId="23"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justify" vertical="top" wrapText="1"/>
      <protection locked="0"/>
    </xf>
    <xf numFmtId="0" fontId="129" fillId="4" borderId="86" xfId="12" applyFont="1" applyFill="1" applyBorder="1" applyAlignment="1" applyProtection="1">
      <alignment horizontal="center" vertical="center" wrapText="1"/>
      <protection locked="0"/>
    </xf>
    <xf numFmtId="0" fontId="76" fillId="4" borderId="86" xfId="12"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21" xfId="0"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4" fillId="0" borderId="3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0" fillId="4" borderId="86" xfId="0" applyFill="1" applyBorder="1" applyAlignment="1">
      <alignment horizontal="justify" wrapText="1"/>
    </xf>
    <xf numFmtId="9" fontId="54" fillId="4" borderId="87" xfId="0" applyNumberFormat="1" applyFont="1" applyFill="1" applyBorder="1" applyAlignment="1" applyProtection="1">
      <alignment horizontal="center" vertical="center" wrapText="1"/>
      <protection locked="0"/>
    </xf>
    <xf numFmtId="14" fontId="54" fillId="4" borderId="87" xfId="0" applyNumberFormat="1" applyFont="1" applyFill="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4" fontId="54" fillId="4" borderId="2" xfId="0" applyNumberFormat="1" applyFont="1" applyFill="1" applyBorder="1" applyAlignment="1" applyProtection="1">
      <alignment horizontal="center" vertical="center" wrapText="1"/>
      <protection locked="0"/>
    </xf>
    <xf numFmtId="0" fontId="76" fillId="4" borderId="1" xfId="12"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76" fillId="4" borderId="3" xfId="12" applyFill="1" applyBorder="1" applyAlignment="1">
      <alignment horizontal="center" vertical="center" wrapText="1"/>
    </xf>
    <xf numFmtId="0" fontId="131" fillId="4" borderId="23" xfId="0" applyFont="1" applyFill="1" applyBorder="1" applyAlignment="1" applyProtection="1">
      <alignment horizontal="center" vertical="center" wrapText="1"/>
      <protection locked="0"/>
    </xf>
    <xf numFmtId="0" fontId="131" fillId="4" borderId="87" xfId="0" applyFont="1" applyFill="1" applyBorder="1" applyAlignment="1" applyProtection="1">
      <alignment horizontal="justify" vertical="center" wrapText="1"/>
      <protection locked="0"/>
    </xf>
    <xf numFmtId="9" fontId="131" fillId="4" borderId="87" xfId="3" applyFont="1" applyFill="1" applyBorder="1" applyAlignment="1" applyProtection="1">
      <alignment horizontal="center" vertical="center" wrapText="1"/>
      <protection locked="0"/>
    </xf>
    <xf numFmtId="14" fontId="131" fillId="4" borderId="87" xfId="0" applyNumberFormat="1" applyFont="1" applyFill="1" applyBorder="1" applyAlignment="1" applyProtection="1">
      <alignment horizontal="center" vertical="center" wrapText="1"/>
      <protection locked="0"/>
    </xf>
    <xf numFmtId="0" fontId="131" fillId="4" borderId="86" xfId="0" applyFont="1" applyFill="1" applyBorder="1" applyAlignment="1" applyProtection="1">
      <alignment horizontal="center" vertical="center" wrapText="1"/>
      <protection locked="0"/>
    </xf>
    <xf numFmtId="0" fontId="131" fillId="4" borderId="5" xfId="0" applyFont="1" applyFill="1" applyBorder="1" applyAlignment="1" applyProtection="1">
      <alignment horizontal="center" vertical="center" wrapText="1"/>
      <protection locked="0"/>
    </xf>
    <xf numFmtId="9" fontId="131" fillId="4" borderId="87" xfId="3" applyFont="1" applyFill="1" applyBorder="1" applyAlignment="1" applyProtection="1">
      <alignment horizontal="justify" vertical="center" wrapText="1"/>
      <protection locked="0"/>
    </xf>
    <xf numFmtId="0" fontId="54" fillId="4" borderId="5" xfId="0" applyFont="1" applyFill="1" applyBorder="1" applyAlignment="1" applyProtection="1">
      <alignment horizontal="center" vertical="center" wrapText="1"/>
      <protection locked="0"/>
    </xf>
    <xf numFmtId="0" fontId="136" fillId="4" borderId="87"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9" fontId="54" fillId="17" borderId="5" xfId="3" applyFont="1" applyFill="1" applyBorder="1" applyAlignment="1" applyProtection="1">
      <alignment horizontal="center" vertical="center" textRotation="90"/>
    </xf>
    <xf numFmtId="0" fontId="30" fillId="17" borderId="34" xfId="0" applyFont="1" applyFill="1" applyBorder="1" applyAlignment="1" applyProtection="1">
      <alignment horizontal="center" vertical="center" textRotation="90" wrapText="1"/>
    </xf>
    <xf numFmtId="0" fontId="54" fillId="14" borderId="57"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0" fontId="54" fillId="14" borderId="75" xfId="0" applyFont="1" applyFill="1" applyBorder="1" applyAlignment="1" applyProtection="1">
      <alignment horizontal="center" vertical="center" wrapText="1"/>
      <protection locked="0"/>
    </xf>
    <xf numFmtId="0" fontId="54" fillId="14" borderId="90" xfId="0" applyFont="1" applyFill="1" applyBorder="1" applyAlignment="1" applyProtection="1">
      <alignment horizontal="center" vertical="center" wrapText="1"/>
      <protection locked="0"/>
    </xf>
    <xf numFmtId="14" fontId="54" fillId="14" borderId="90" xfId="0" applyNumberFormat="1" applyFont="1" applyFill="1" applyBorder="1" applyAlignment="1" applyProtection="1">
      <alignment horizontal="center" vertical="center" wrapText="1"/>
      <protection locked="0"/>
    </xf>
    <xf numFmtId="0" fontId="106" fillId="0" borderId="21" xfId="0" applyFont="1" applyBorder="1" applyAlignment="1" applyProtection="1">
      <alignment horizontal="center" vertical="center" wrapText="1"/>
      <protection locked="0"/>
    </xf>
    <xf numFmtId="0" fontId="106" fillId="0" borderId="85" xfId="0" applyFont="1" applyBorder="1" applyAlignment="1" applyProtection="1">
      <alignment horizontal="center" vertical="center" wrapText="1"/>
      <protection locked="0"/>
    </xf>
    <xf numFmtId="0" fontId="106" fillId="0" borderId="3"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54" fillId="14" borderId="6" xfId="0" applyFont="1" applyFill="1" applyBorder="1" applyAlignment="1" applyProtection="1">
      <alignment horizontal="center" vertical="center" wrapText="1"/>
      <protection locked="0"/>
    </xf>
    <xf numFmtId="14" fontId="54" fillId="14" borderId="6" xfId="0" applyNumberFormat="1" applyFont="1" applyFill="1" applyBorder="1" applyAlignment="1" applyProtection="1">
      <alignment horizontal="center" vertical="center" wrapText="1"/>
      <protection locked="0"/>
    </xf>
    <xf numFmtId="0" fontId="106" fillId="0" borderId="33" xfId="0"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76" fillId="4" borderId="86" xfId="12" applyFill="1" applyBorder="1" applyAlignment="1" applyProtection="1">
      <alignment horizontal="center" vertical="center" wrapText="1"/>
      <protection locked="0"/>
    </xf>
    <xf numFmtId="9" fontId="54" fillId="4" borderId="86" xfId="0" applyNumberFormat="1" applyFont="1" applyFill="1" applyBorder="1" applyAlignment="1" applyProtection="1">
      <alignment horizontal="center" vertical="center" wrapText="1"/>
      <protection locked="0"/>
    </xf>
    <xf numFmtId="10" fontId="54" fillId="4" borderId="86" xfId="0" applyNumberFormat="1" applyFont="1" applyFill="1" applyBorder="1" applyAlignment="1" applyProtection="1">
      <alignment horizontal="center" vertical="center" wrapText="1"/>
      <protection locked="0"/>
    </xf>
    <xf numFmtId="0" fontId="54" fillId="4" borderId="88" xfId="0" applyFont="1" applyFill="1" applyBorder="1" applyAlignment="1" applyProtection="1">
      <alignment horizontal="center" vertical="center" wrapText="1"/>
      <protection locked="0"/>
    </xf>
    <xf numFmtId="0" fontId="54" fillId="0" borderId="87" xfId="0" applyFont="1" applyBorder="1" applyAlignment="1" applyProtection="1">
      <alignment horizontal="center" vertical="center" wrapText="1"/>
      <protection locked="0"/>
    </xf>
    <xf numFmtId="0" fontId="30" fillId="0" borderId="33" xfId="0" applyFont="1" applyFill="1" applyBorder="1" applyAlignment="1" applyProtection="1">
      <alignment horizontal="center" vertical="center" textRotation="255" wrapText="1"/>
      <protection locked="0"/>
    </xf>
    <xf numFmtId="0" fontId="54" fillId="0" borderId="5" xfId="0" applyFont="1" applyFill="1" applyBorder="1" applyAlignment="1" applyProtection="1">
      <alignment horizontal="justify" vertical="center" wrapText="1"/>
      <protection locked="0"/>
    </xf>
    <xf numFmtId="0" fontId="54" fillId="17" borderId="5"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textRotation="90" wrapText="1"/>
      <protection locked="0"/>
    </xf>
    <xf numFmtId="0" fontId="54" fillId="17" borderId="16" xfId="0" applyFont="1" applyFill="1" applyBorder="1" applyAlignment="1" applyProtection="1">
      <alignment horizontal="center" vertical="center" textRotation="90"/>
    </xf>
    <xf numFmtId="0" fontId="54" fillId="0" borderId="16" xfId="0" applyFont="1" applyFill="1" applyBorder="1" applyAlignment="1" applyProtection="1">
      <alignment horizontal="center" vertical="center" textRotation="90" wrapText="1"/>
      <protection locked="0"/>
    </xf>
    <xf numFmtId="0" fontId="54" fillId="0" borderId="34" xfId="0" applyFont="1" applyFill="1" applyBorder="1" applyAlignment="1" applyProtection="1">
      <alignment horizontal="center" vertical="center" textRotation="90" wrapText="1"/>
      <protection locked="0"/>
    </xf>
    <xf numFmtId="9" fontId="54" fillId="17" borderId="33" xfId="3" applyFont="1" applyFill="1" applyBorder="1" applyAlignment="1" applyProtection="1">
      <alignment horizontal="center" vertical="center" textRotation="90"/>
    </xf>
    <xf numFmtId="164" fontId="56" fillId="17" borderId="5" xfId="4" applyFont="1" applyFill="1" applyBorder="1" applyAlignment="1" applyProtection="1">
      <alignment horizontal="center" vertical="center" textRotation="90" wrapText="1"/>
      <protection hidden="1"/>
    </xf>
    <xf numFmtId="0" fontId="53" fillId="0" borderId="11" xfId="0"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textRotation="255" wrapText="1"/>
      <protection locked="0"/>
    </xf>
    <xf numFmtId="0" fontId="54" fillId="0" borderId="11" xfId="0" applyFont="1" applyFill="1" applyBorder="1" applyAlignment="1" applyProtection="1">
      <alignment horizontal="justify" vertical="center" wrapText="1"/>
      <protection locked="0"/>
    </xf>
    <xf numFmtId="0" fontId="54" fillId="17" borderId="11"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90" wrapText="1"/>
      <protection locked="0"/>
    </xf>
    <xf numFmtId="0" fontId="54" fillId="17" borderId="89" xfId="0" applyFont="1" applyFill="1" applyBorder="1" applyAlignment="1" applyProtection="1">
      <alignment horizontal="center" vertical="center" textRotation="90"/>
    </xf>
    <xf numFmtId="0" fontId="54" fillId="0" borderId="89" xfId="0" applyFont="1" applyFill="1" applyBorder="1" applyAlignment="1" applyProtection="1">
      <alignment horizontal="center" vertical="center" textRotation="90" wrapText="1"/>
      <protection locked="0"/>
    </xf>
    <xf numFmtId="0" fontId="54" fillId="0" borderId="12" xfId="0" applyFont="1" applyFill="1" applyBorder="1" applyAlignment="1" applyProtection="1">
      <alignment horizontal="center" vertical="center" textRotation="90" wrapText="1"/>
      <protection locked="0"/>
    </xf>
    <xf numFmtId="9" fontId="54" fillId="17" borderId="10" xfId="3" applyFont="1" applyFill="1" applyBorder="1" applyAlignment="1" applyProtection="1">
      <alignment horizontal="center" vertical="center" textRotation="90"/>
    </xf>
    <xf numFmtId="164" fontId="56" fillId="17" borderId="11" xfId="4" applyFont="1" applyFill="1" applyBorder="1" applyAlignment="1" applyProtection="1">
      <alignment horizontal="center" vertical="center" textRotation="90" wrapText="1"/>
      <protection hidden="1"/>
    </xf>
    <xf numFmtId="9" fontId="54" fillId="17" borderId="11" xfId="3" applyFont="1" applyFill="1" applyBorder="1" applyAlignment="1" applyProtection="1">
      <alignment horizontal="center" vertical="center" textRotation="90"/>
    </xf>
    <xf numFmtId="9" fontId="29" fillId="17" borderId="76" xfId="3" applyFont="1" applyFill="1" applyBorder="1" applyAlignment="1" applyProtection="1">
      <alignment horizontal="center" vertical="center" textRotation="90"/>
    </xf>
    <xf numFmtId="0" fontId="30" fillId="17" borderId="12" xfId="0" applyFont="1" applyFill="1" applyBorder="1" applyAlignment="1" applyProtection="1">
      <alignment horizontal="center" vertical="center" textRotation="90" wrapText="1"/>
    </xf>
    <xf numFmtId="0" fontId="54" fillId="0" borderId="89"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54" fillId="0" borderId="76" xfId="0" applyFont="1" applyBorder="1" applyAlignment="1" applyProtection="1">
      <alignment horizontal="center" vertical="center" wrapText="1"/>
      <protection locked="0"/>
    </xf>
    <xf numFmtId="0" fontId="28" fillId="0" borderId="42" xfId="0" applyFont="1" applyBorder="1" applyAlignment="1" applyProtection="1">
      <protection locked="0"/>
    </xf>
    <xf numFmtId="0" fontId="54" fillId="4" borderId="62" xfId="0" applyFont="1" applyFill="1" applyBorder="1" applyAlignment="1" applyProtection="1">
      <alignment horizontal="center" vertical="center" wrapText="1"/>
      <protection locked="0"/>
    </xf>
    <xf numFmtId="0" fontId="54" fillId="0" borderId="62" xfId="0" applyFont="1" applyBorder="1" applyAlignment="1" applyProtection="1">
      <alignment horizontal="center" vertical="center" wrapText="1"/>
      <protection locked="0"/>
    </xf>
    <xf numFmtId="49" fontId="54" fillId="22" borderId="23" xfId="0" applyNumberFormat="1" applyFont="1" applyFill="1" applyBorder="1" applyAlignment="1" applyProtection="1">
      <alignment horizontal="left" vertical="center" wrapText="1"/>
      <protection locked="0"/>
    </xf>
    <xf numFmtId="0" fontId="54" fillId="0" borderId="5" xfId="0" applyFont="1" applyBorder="1" applyAlignment="1" applyProtection="1">
      <alignment horizontal="center" vertical="center" wrapText="1"/>
      <protection locked="0"/>
    </xf>
    <xf numFmtId="0" fontId="54" fillId="4" borderId="31" xfId="0"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0" fontId="76" fillId="4" borderId="86" xfId="12" applyFill="1" applyBorder="1" applyAlignment="1" applyProtection="1">
      <alignment horizontal="center" vertical="center" wrapText="1"/>
      <protection locked="0"/>
    </xf>
    <xf numFmtId="0" fontId="54" fillId="0" borderId="92" xfId="0" applyFont="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0" fontId="54" fillId="0" borderId="88" xfId="0" applyFont="1" applyBorder="1" applyAlignment="1" applyProtection="1">
      <alignment horizontal="center" vertical="center" wrapText="1"/>
      <protection locked="0"/>
    </xf>
    <xf numFmtId="0" fontId="106" fillId="0" borderId="62" xfId="0" applyFont="1" applyBorder="1" applyAlignment="1" applyProtection="1">
      <alignment horizontal="center" vertical="center" wrapText="1"/>
      <protection locked="0"/>
    </xf>
    <xf numFmtId="0" fontId="106" fillId="0" borderId="38" xfId="0" applyFont="1" applyBorder="1" applyAlignment="1" applyProtection="1">
      <alignment horizontal="center" vertical="center" wrapText="1"/>
      <protection locked="0"/>
    </xf>
    <xf numFmtId="0" fontId="76" fillId="4" borderId="86" xfId="12" applyFill="1" applyBorder="1" applyAlignment="1" applyProtection="1">
      <alignment horizontal="center" vertical="center" wrapText="1"/>
      <protection locked="0"/>
    </xf>
    <xf numFmtId="0" fontId="131" fillId="14" borderId="87" xfId="0" applyFont="1" applyFill="1" applyBorder="1" applyAlignment="1" applyProtection="1">
      <alignment horizontal="justify" vertical="center" wrapText="1"/>
      <protection locked="0"/>
    </xf>
    <xf numFmtId="0" fontId="54" fillId="4" borderId="88" xfId="0" applyFont="1" applyFill="1" applyBorder="1" applyAlignment="1" applyProtection="1">
      <alignment horizontal="center" vertical="center" wrapText="1"/>
      <protection locked="0"/>
    </xf>
    <xf numFmtId="0" fontId="54" fillId="14" borderId="38" xfId="0" applyFont="1" applyFill="1" applyBorder="1" applyAlignment="1" applyProtection="1">
      <alignment horizontal="center" vertical="center" wrapText="1"/>
      <protection locked="0"/>
    </xf>
    <xf numFmtId="0" fontId="57" fillId="4" borderId="33" xfId="0" applyFont="1" applyFill="1" applyBorder="1" applyAlignment="1" applyProtection="1">
      <alignment vertical="center" wrapText="1"/>
      <protection locked="0"/>
    </xf>
    <xf numFmtId="0" fontId="135" fillId="4" borderId="86" xfId="0" applyFont="1" applyFill="1" applyBorder="1" applyAlignment="1" applyProtection="1">
      <alignment vertical="center" wrapText="1"/>
      <protection locked="0"/>
    </xf>
    <xf numFmtId="9" fontId="57" fillId="4" borderId="86" xfId="0" applyNumberFormat="1" applyFont="1" applyFill="1" applyBorder="1" applyAlignment="1" applyProtection="1">
      <alignment vertical="center" wrapText="1"/>
      <protection locked="0"/>
    </xf>
    <xf numFmtId="14" fontId="57" fillId="4" borderId="86" xfId="0" applyNumberFormat="1" applyFont="1" applyFill="1" applyBorder="1" applyAlignment="1" applyProtection="1">
      <alignment vertical="center" wrapText="1"/>
      <protection locked="0"/>
    </xf>
    <xf numFmtId="0" fontId="57" fillId="4" borderId="86" xfId="0" applyFont="1" applyFill="1" applyBorder="1" applyAlignment="1" applyProtection="1">
      <alignment vertical="center" wrapText="1"/>
      <protection locked="0"/>
    </xf>
    <xf numFmtId="0" fontId="76" fillId="4" borderId="86" xfId="12" applyFill="1" applyBorder="1" applyAlignment="1" applyProtection="1">
      <alignment vertical="center" wrapText="1"/>
      <protection locked="0"/>
    </xf>
    <xf numFmtId="0" fontId="133" fillId="4" borderId="86" xfId="0" applyFont="1" applyFill="1" applyBorder="1" applyAlignment="1" applyProtection="1">
      <alignment vertical="center" wrapText="1"/>
      <protection locked="0"/>
    </xf>
    <xf numFmtId="0" fontId="133" fillId="4" borderId="88" xfId="0" applyFont="1" applyFill="1" applyBorder="1" applyAlignment="1" applyProtection="1">
      <alignment vertical="center" wrapText="1"/>
      <protection locked="0"/>
    </xf>
    <xf numFmtId="0" fontId="54" fillId="14" borderId="92" xfId="0" applyFont="1" applyFill="1" applyBorder="1" applyAlignment="1" applyProtection="1">
      <alignment horizontal="center" vertical="center" wrapText="1"/>
      <protection locked="0"/>
    </xf>
    <xf numFmtId="0" fontId="141" fillId="14" borderId="86" xfId="0" applyFont="1" applyFill="1" applyBorder="1" applyAlignment="1" applyProtection="1">
      <alignment horizontal="center" vertical="center" wrapText="1"/>
      <protection locked="0"/>
    </xf>
    <xf numFmtId="9" fontId="133" fillId="0" borderId="4" xfId="0" applyNumberFormat="1" applyFont="1" applyFill="1" applyBorder="1" applyAlignment="1" applyProtection="1">
      <alignment vertical="center" wrapText="1"/>
      <protection locked="0"/>
    </xf>
    <xf numFmtId="0" fontId="133" fillId="0" borderId="4" xfId="0" applyFont="1" applyFill="1" applyBorder="1" applyAlignment="1" applyProtection="1">
      <alignment vertical="center" wrapText="1"/>
      <protection locked="0"/>
    </xf>
    <xf numFmtId="0" fontId="76" fillId="0" borderId="4" xfId="12" applyFill="1" applyBorder="1" applyAlignment="1" applyProtection="1">
      <alignment vertical="center" wrapText="1"/>
      <protection locked="0"/>
    </xf>
    <xf numFmtId="0" fontId="133" fillId="0" borderId="38" xfId="0" applyFont="1" applyFill="1" applyBorder="1" applyAlignment="1" applyProtection="1">
      <alignment vertical="center" wrapText="1"/>
      <protection locked="0"/>
    </xf>
    <xf numFmtId="0" fontId="28" fillId="0" borderId="0" xfId="0" applyFont="1" applyAlignment="1" applyProtection="1">
      <alignment horizontal="justify" wrapText="1"/>
      <protection locked="0"/>
    </xf>
    <xf numFmtId="0" fontId="26" fillId="0" borderId="0" xfId="0" applyFont="1" applyAlignment="1" applyProtection="1">
      <alignment horizontal="justify" wrapText="1"/>
      <protection locked="0"/>
    </xf>
    <xf numFmtId="0" fontId="28" fillId="0" borderId="0" xfId="0" applyFont="1" applyAlignment="1" applyProtection="1">
      <alignment horizontal="justify"/>
      <protection locked="0"/>
    </xf>
    <xf numFmtId="0" fontId="28" fillId="0" borderId="86" xfId="0" applyFont="1" applyBorder="1" applyAlignment="1" applyProtection="1">
      <alignment horizontal="justify"/>
      <protection locked="0"/>
    </xf>
    <xf numFmtId="0" fontId="26" fillId="0" borderId="0" xfId="0" applyFont="1" applyAlignment="1" applyProtection="1">
      <alignment horizontal="justify"/>
      <protection locked="0"/>
    </xf>
    <xf numFmtId="0" fontId="7" fillId="0" borderId="1" xfId="0" applyFont="1" applyBorder="1" applyAlignment="1">
      <alignment horizontal="justify"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10" fillId="17"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7" fillId="0" borderId="1" xfId="0" applyFont="1" applyFill="1" applyBorder="1" applyAlignment="1">
      <alignment horizontal="justify" vertical="top"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8" fillId="0" borderId="31" xfId="0" applyFont="1" applyBorder="1" applyAlignment="1" applyProtection="1">
      <alignment horizontal="center" vertical="center" wrapText="1"/>
      <protection locked="0"/>
    </xf>
    <xf numFmtId="0" fontId="28" fillId="0" borderId="85" xfId="0" applyFont="1" applyBorder="1" applyAlignment="1" applyProtection="1">
      <alignment horizontal="center" vertical="center" wrapText="1"/>
      <protection locked="0"/>
    </xf>
    <xf numFmtId="0" fontId="28" fillId="0" borderId="38" xfId="0" applyFont="1" applyBorder="1" applyAlignment="1" applyProtection="1">
      <alignment horizontal="center" vertical="center" wrapText="1"/>
      <protection locked="0"/>
    </xf>
    <xf numFmtId="0" fontId="28" fillId="0" borderId="6" xfId="0" applyFont="1" applyBorder="1" applyAlignment="1" applyProtection="1">
      <alignment horizontal="center" vertical="center" wrapText="1"/>
      <protection locked="0"/>
    </xf>
    <xf numFmtId="0" fontId="28" fillId="0" borderId="62"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95" fillId="4" borderId="31" xfId="0" applyFont="1" applyFill="1" applyBorder="1" applyAlignment="1" applyProtection="1">
      <alignment horizontal="center" vertical="center" wrapText="1"/>
      <protection locked="0"/>
    </xf>
    <xf numFmtId="0" fontId="95" fillId="4" borderId="85" xfId="0" applyFont="1" applyFill="1" applyBorder="1" applyAlignment="1" applyProtection="1">
      <alignment horizontal="center" vertical="center" wrapText="1"/>
      <protection locked="0"/>
    </xf>
    <xf numFmtId="0" fontId="95" fillId="4" borderId="38" xfId="0" applyFont="1" applyFill="1" applyBorder="1" applyAlignment="1" applyProtection="1">
      <alignment horizontal="center" vertical="center" wrapText="1"/>
      <protection locked="0"/>
    </xf>
    <xf numFmtId="0" fontId="95" fillId="4" borderId="6" xfId="0" applyFont="1" applyFill="1" applyBorder="1" applyAlignment="1" applyProtection="1">
      <alignment horizontal="center" vertical="center" wrapText="1"/>
      <protection locked="0"/>
    </xf>
    <xf numFmtId="0" fontId="95" fillId="4" borderId="62" xfId="0" applyFont="1" applyFill="1" applyBorder="1" applyAlignment="1" applyProtection="1">
      <alignment horizontal="center" vertical="center" wrapText="1"/>
      <protection locked="0"/>
    </xf>
    <xf numFmtId="0" fontId="95" fillId="4" borderId="16" xfId="0" applyFont="1" applyFill="1" applyBorder="1" applyAlignment="1" applyProtection="1">
      <alignment horizontal="center" vertical="center" wrapText="1"/>
      <protection locked="0"/>
    </xf>
    <xf numFmtId="0" fontId="28" fillId="0" borderId="31" xfId="0" applyFont="1" applyFill="1" applyBorder="1" applyAlignment="1" applyProtection="1">
      <alignment horizontal="justify" vertical="center" wrapText="1"/>
      <protection locked="0"/>
    </xf>
    <xf numFmtId="0" fontId="28" fillId="0" borderId="85" xfId="0" applyFont="1" applyFill="1" applyBorder="1" applyAlignment="1" applyProtection="1">
      <alignment horizontal="justify" vertical="center" wrapText="1"/>
      <protection locked="0"/>
    </xf>
    <xf numFmtId="0" fontId="28" fillId="0" borderId="38" xfId="0" applyFont="1" applyFill="1" applyBorder="1" applyAlignment="1" applyProtection="1">
      <alignment horizontal="justify" vertical="center" wrapText="1"/>
      <protection locked="0"/>
    </xf>
    <xf numFmtId="0" fontId="28" fillId="0" borderId="6" xfId="0" applyFont="1" applyFill="1" applyBorder="1" applyAlignment="1" applyProtection="1">
      <alignment horizontal="justify" vertical="center" wrapText="1"/>
      <protection locked="0"/>
    </xf>
    <xf numFmtId="0" fontId="28" fillId="0" borderId="62" xfId="0" applyFont="1" applyFill="1" applyBorder="1" applyAlignment="1" applyProtection="1">
      <alignment horizontal="justify" vertical="center" wrapText="1"/>
      <protection locked="0"/>
    </xf>
    <xf numFmtId="0" fontId="28" fillId="0" borderId="16" xfId="0" applyFont="1" applyFill="1" applyBorder="1" applyAlignment="1" applyProtection="1">
      <alignment horizontal="justify" vertical="center" wrapText="1"/>
      <protection locked="0"/>
    </xf>
    <xf numFmtId="0" fontId="76" fillId="0" borderId="31" xfId="12" applyFill="1" applyBorder="1" applyAlignment="1" applyProtection="1">
      <alignment horizontal="justify" vertical="center" wrapText="1"/>
      <protection locked="0"/>
    </xf>
    <xf numFmtId="0" fontId="28" fillId="0" borderId="91" xfId="0" applyFont="1" applyFill="1" applyBorder="1" applyAlignment="1" applyProtection="1">
      <alignment horizontal="justify" vertical="center" wrapText="1"/>
      <protection locked="0"/>
    </xf>
    <xf numFmtId="0" fontId="28" fillId="0" borderId="0" xfId="0" applyFont="1" applyFill="1" applyBorder="1" applyAlignment="1" applyProtection="1">
      <alignment horizontal="justify" vertical="center" wrapText="1"/>
      <protection locked="0"/>
    </xf>
    <xf numFmtId="0" fontId="28" fillId="0" borderId="15" xfId="0" applyFont="1" applyFill="1" applyBorder="1" applyAlignment="1" applyProtection="1">
      <alignment horizontal="justify" vertical="center" wrapText="1"/>
      <protection locked="0"/>
    </xf>
    <xf numFmtId="0" fontId="28" fillId="0" borderId="31" xfId="0" applyFont="1" applyBorder="1" applyAlignment="1" applyProtection="1">
      <alignment horizontal="justify" vertical="center" wrapText="1"/>
      <protection locked="0"/>
    </xf>
    <xf numFmtId="0" fontId="28" fillId="0" borderId="85" xfId="0" applyFont="1" applyBorder="1" applyAlignment="1" applyProtection="1">
      <alignment horizontal="justify" vertical="center" wrapText="1"/>
      <protection locked="0"/>
    </xf>
    <xf numFmtId="0" fontId="28" fillId="0" borderId="38" xfId="0" applyFont="1" applyBorder="1" applyAlignment="1" applyProtection="1">
      <alignment horizontal="justify" vertical="center" wrapText="1"/>
      <protection locked="0"/>
    </xf>
    <xf numFmtId="0" fontId="28" fillId="0" borderId="6" xfId="0" applyFont="1" applyBorder="1" applyAlignment="1" applyProtection="1">
      <alignment horizontal="justify" vertical="center" wrapText="1"/>
      <protection locked="0"/>
    </xf>
    <xf numFmtId="0" fontId="28" fillId="0" borderId="62" xfId="0" applyFont="1" applyBorder="1" applyAlignment="1" applyProtection="1">
      <alignment horizontal="justify" vertical="center" wrapText="1"/>
      <protection locked="0"/>
    </xf>
    <xf numFmtId="0" fontId="28" fillId="0" borderId="16" xfId="0" applyFont="1" applyBorder="1" applyAlignment="1" applyProtection="1">
      <alignment horizontal="justify" vertical="center" wrapText="1"/>
      <protection locked="0"/>
    </xf>
    <xf numFmtId="0" fontId="28" fillId="0" borderId="91" xfId="0" applyFont="1" applyBorder="1" applyAlignment="1" applyProtection="1">
      <alignment horizontal="justify" vertical="center" wrapText="1"/>
      <protection locked="0"/>
    </xf>
    <xf numFmtId="0" fontId="28" fillId="0" borderId="0" xfId="0" applyFont="1" applyBorder="1" applyAlignment="1" applyProtection="1">
      <alignment horizontal="justify" vertical="center" wrapText="1"/>
      <protection locked="0"/>
    </xf>
    <xf numFmtId="0" fontId="28" fillId="0" borderId="15" xfId="0" applyFont="1" applyBorder="1" applyAlignment="1" applyProtection="1">
      <alignment horizontal="justify" vertical="center" wrapText="1"/>
      <protection locked="0"/>
    </xf>
    <xf numFmtId="0" fontId="76" fillId="0" borderId="31" xfId="12" applyBorder="1" applyAlignment="1" applyProtection="1">
      <alignment horizontal="justify" vertical="center" wrapText="1"/>
      <protection locked="0"/>
    </xf>
    <xf numFmtId="0" fontId="76" fillId="0" borderId="91" xfId="12" applyBorder="1" applyAlignment="1" applyProtection="1">
      <alignment horizontal="justify" vertical="center" wrapText="1"/>
      <protection locked="0"/>
    </xf>
    <xf numFmtId="0" fontId="76" fillId="0" borderId="85" xfId="12" applyBorder="1" applyAlignment="1" applyProtection="1">
      <alignment horizontal="justify" vertical="center" wrapText="1"/>
      <protection locked="0"/>
    </xf>
    <xf numFmtId="0" fontId="76" fillId="0" borderId="38" xfId="12" applyBorder="1" applyAlignment="1" applyProtection="1">
      <alignment horizontal="justify" vertical="center" wrapText="1"/>
      <protection locked="0"/>
    </xf>
    <xf numFmtId="0" fontId="76" fillId="0" borderId="0" xfId="12" applyBorder="1" applyAlignment="1" applyProtection="1">
      <alignment horizontal="justify" vertical="center" wrapText="1"/>
      <protection locked="0"/>
    </xf>
    <xf numFmtId="0" fontId="76" fillId="0" borderId="6" xfId="12" applyBorder="1" applyAlignment="1" applyProtection="1">
      <alignment horizontal="justify" vertical="center" wrapText="1"/>
      <protection locked="0"/>
    </xf>
    <xf numFmtId="0" fontId="76" fillId="0" borderId="62" xfId="12" applyBorder="1" applyAlignment="1" applyProtection="1">
      <alignment horizontal="justify" vertical="center" wrapText="1"/>
      <protection locked="0"/>
    </xf>
    <xf numFmtId="0" fontId="76" fillId="0" borderId="15" xfId="12" applyBorder="1" applyAlignment="1" applyProtection="1">
      <alignment horizontal="justify" vertical="center" wrapText="1"/>
      <protection locked="0"/>
    </xf>
    <xf numFmtId="0" fontId="76" fillId="0" borderId="16" xfId="12" applyBorder="1" applyAlignment="1" applyProtection="1">
      <alignment horizontal="justify" vertical="center" wrapText="1"/>
      <protection locked="0"/>
    </xf>
    <xf numFmtId="0" fontId="28" fillId="0" borderId="86" xfId="0" applyFont="1" applyBorder="1" applyAlignment="1" applyProtection="1">
      <alignment horizontal="justify" vertical="center" wrapText="1"/>
      <protection locked="0"/>
    </xf>
    <xf numFmtId="0" fontId="28" fillId="0" borderId="86" xfId="0" applyFont="1" applyFill="1" applyBorder="1" applyAlignment="1" applyProtection="1">
      <alignment horizontal="justify" vertical="center" wrapText="1"/>
      <protection locked="0"/>
    </xf>
    <xf numFmtId="0" fontId="76" fillId="0" borderId="86" xfId="12" applyBorder="1" applyAlignment="1" applyProtection="1">
      <alignment horizontal="justify" vertical="center" wrapText="1"/>
      <protection locked="0"/>
    </xf>
    <xf numFmtId="49" fontId="54" fillId="0" borderId="21" xfId="0" applyNumberFormat="1" applyFont="1" applyBorder="1" applyAlignment="1" applyProtection="1">
      <alignment horizontal="left" vertical="center" wrapText="1"/>
      <protection locked="0"/>
    </xf>
    <xf numFmtId="49" fontId="54" fillId="0" borderId="33" xfId="0" applyNumberFormat="1" applyFont="1" applyBorder="1" applyAlignment="1" applyProtection="1">
      <alignment horizontal="left" vertical="center" wrapText="1"/>
      <protection locked="0"/>
    </xf>
    <xf numFmtId="49" fontId="54" fillId="0" borderId="3" xfId="0" applyNumberFormat="1" applyFont="1" applyBorder="1" applyAlignment="1" applyProtection="1">
      <alignment horizontal="center" vertical="center" wrapText="1"/>
      <protection locked="0"/>
    </xf>
    <xf numFmtId="49" fontId="54" fillId="0" borderId="5" xfId="0" applyNumberFormat="1" applyFont="1" applyBorder="1" applyAlignment="1" applyProtection="1">
      <alignment horizontal="center" vertical="center" wrapText="1"/>
      <protection locked="0"/>
    </xf>
    <xf numFmtId="0" fontId="26" fillId="21" borderId="31" xfId="0" applyFont="1" applyFill="1" applyBorder="1" applyAlignment="1" applyProtection="1">
      <alignment horizontal="center" vertical="center"/>
      <protection locked="0"/>
    </xf>
    <xf numFmtId="0" fontId="26" fillId="21" borderId="91" xfId="0" applyFont="1" applyFill="1" applyBorder="1" applyAlignment="1" applyProtection="1">
      <alignment horizontal="center" vertical="center"/>
      <protection locked="0"/>
    </xf>
    <xf numFmtId="0" fontId="26" fillId="21" borderId="85" xfId="0" applyFont="1" applyFill="1" applyBorder="1" applyAlignment="1" applyProtection="1">
      <alignment horizontal="center" vertical="center"/>
      <protection locked="0"/>
    </xf>
    <xf numFmtId="0" fontId="26" fillId="21" borderId="62" xfId="0" applyFont="1" applyFill="1" applyBorder="1" applyAlignment="1" applyProtection="1">
      <alignment horizontal="center" vertical="center"/>
      <protection locked="0"/>
    </xf>
    <xf numFmtId="0" fontId="26" fillId="21" borderId="15" xfId="0" applyFont="1" applyFill="1" applyBorder="1" applyAlignment="1" applyProtection="1">
      <alignment horizontal="center" vertical="center"/>
      <protection locked="0"/>
    </xf>
    <xf numFmtId="0" fontId="26" fillId="21" borderId="16" xfId="0" applyFont="1" applyFill="1" applyBorder="1" applyAlignment="1" applyProtection="1">
      <alignment horizontal="center" vertical="center"/>
      <protection locked="0"/>
    </xf>
    <xf numFmtId="0" fontId="26" fillId="22" borderId="31" xfId="0" applyFont="1" applyFill="1" applyBorder="1" applyAlignment="1" applyProtection="1">
      <alignment horizontal="center" vertical="center" wrapText="1"/>
      <protection locked="0"/>
    </xf>
    <xf numFmtId="0" fontId="26" fillId="22" borderId="85" xfId="0" applyFont="1" applyFill="1" applyBorder="1" applyAlignment="1" applyProtection="1">
      <alignment horizontal="center" vertical="center" wrapText="1"/>
      <protection locked="0"/>
    </xf>
    <xf numFmtId="0" fontId="26" fillId="22" borderId="38" xfId="0" applyFont="1" applyFill="1" applyBorder="1" applyAlignment="1" applyProtection="1">
      <alignment horizontal="center" vertical="center" wrapText="1"/>
      <protection locked="0"/>
    </xf>
    <xf numFmtId="0" fontId="26" fillId="22" borderId="6" xfId="0" applyFont="1" applyFill="1" applyBorder="1" applyAlignment="1" applyProtection="1">
      <alignment horizontal="center" vertical="center" wrapText="1"/>
      <protection locked="0"/>
    </xf>
    <xf numFmtId="0" fontId="26" fillId="22" borderId="62" xfId="0" applyFont="1" applyFill="1" applyBorder="1" applyAlignment="1" applyProtection="1">
      <alignment horizontal="center" vertical="center" wrapText="1"/>
      <protection locked="0"/>
    </xf>
    <xf numFmtId="0" fontId="26" fillId="22" borderId="16" xfId="0" applyFont="1" applyFill="1" applyBorder="1" applyAlignment="1" applyProtection="1">
      <alignment horizontal="center" vertical="center" wrapText="1"/>
      <protection locked="0"/>
    </xf>
    <xf numFmtId="0" fontId="26" fillId="22" borderId="31" xfId="0" applyFont="1" applyFill="1" applyBorder="1" applyAlignment="1" applyProtection="1">
      <alignment horizontal="center" vertical="center"/>
      <protection locked="0"/>
    </xf>
    <xf numFmtId="0" fontId="26" fillId="22" borderId="85" xfId="0" applyFont="1" applyFill="1" applyBorder="1" applyAlignment="1" applyProtection="1">
      <alignment horizontal="center" vertical="center"/>
      <protection locked="0"/>
    </xf>
    <xf numFmtId="0" fontId="26" fillId="22" borderId="38" xfId="0" applyFont="1" applyFill="1" applyBorder="1" applyAlignment="1" applyProtection="1">
      <alignment horizontal="center" vertical="center"/>
      <protection locked="0"/>
    </xf>
    <xf numFmtId="0" fontId="26" fillId="22" borderId="6" xfId="0" applyFont="1" applyFill="1" applyBorder="1" applyAlignment="1" applyProtection="1">
      <alignment horizontal="center" vertical="center"/>
      <protection locked="0"/>
    </xf>
    <xf numFmtId="0" fontId="26" fillId="22" borderId="62" xfId="0" applyFont="1" applyFill="1" applyBorder="1" applyAlignment="1" applyProtection="1">
      <alignment horizontal="center" vertical="center"/>
      <protection locked="0"/>
    </xf>
    <xf numFmtId="0" fontId="26" fillId="22" borderId="16" xfId="0" applyFont="1" applyFill="1" applyBorder="1" applyAlignment="1" applyProtection="1">
      <alignment horizontal="center" vertical="center"/>
      <protection locked="0"/>
    </xf>
    <xf numFmtId="0" fontId="26" fillId="22" borderId="91" xfId="0" applyFont="1" applyFill="1" applyBorder="1" applyAlignment="1" applyProtection="1">
      <alignment horizontal="center" vertical="center" wrapText="1"/>
      <protection locked="0"/>
    </xf>
    <xf numFmtId="0" fontId="26" fillId="22" borderId="0" xfId="0" applyFont="1" applyFill="1" applyBorder="1" applyAlignment="1" applyProtection="1">
      <alignment horizontal="center" vertical="center" wrapText="1"/>
      <protection locked="0"/>
    </xf>
    <xf numFmtId="0" fontId="26" fillId="22" borderId="15" xfId="0"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5" xfId="0" applyFont="1" applyFill="1" applyBorder="1" applyAlignment="1" applyProtection="1">
      <alignment horizontal="center" vertical="center" wrapText="1"/>
      <protection locked="0"/>
    </xf>
    <xf numFmtId="0" fontId="54" fillId="4" borderId="88" xfId="0" applyFont="1" applyFill="1" applyBorder="1" applyAlignment="1" applyProtection="1">
      <alignment horizontal="center" vertical="center" wrapText="1"/>
      <protection locked="0"/>
    </xf>
    <xf numFmtId="0" fontId="54" fillId="14" borderId="38" xfId="0" applyFont="1" applyFill="1" applyBorder="1" applyAlignment="1" applyProtection="1">
      <alignment horizontal="center" vertical="center" wrapText="1"/>
      <protection locked="0"/>
    </xf>
    <xf numFmtId="0" fontId="54" fillId="14" borderId="62" xfId="0" applyFont="1" applyFill="1" applyBorder="1" applyAlignment="1" applyProtection="1">
      <alignment horizontal="center"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4"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14" fontId="54" fillId="0" borderId="4" xfId="0" applyNumberFormat="1" applyFont="1" applyBorder="1" applyAlignment="1" applyProtection="1">
      <alignment horizontal="center" vertical="center" wrapText="1"/>
      <protection locked="0"/>
    </xf>
    <xf numFmtId="14" fontId="54" fillId="0" borderId="5" xfId="0" applyNumberFormat="1" applyFont="1" applyBorder="1" applyAlignment="1" applyProtection="1">
      <alignment horizontal="center" vertical="center" wrapText="1"/>
      <protection locked="0"/>
    </xf>
    <xf numFmtId="49" fontId="54" fillId="0" borderId="57" xfId="0" applyNumberFormat="1" applyFont="1" applyBorder="1" applyAlignment="1" applyProtection="1">
      <alignment horizontal="left" vertical="center" wrapText="1"/>
      <protection locked="0"/>
    </xf>
    <xf numFmtId="49" fontId="54" fillId="0" borderId="4" xfId="0" applyNumberFormat="1" applyFont="1" applyBorder="1" applyAlignment="1" applyProtection="1">
      <alignment horizontal="center" vertical="center" wrapText="1"/>
      <protection locked="0"/>
    </xf>
    <xf numFmtId="49" fontId="54" fillId="22" borderId="21" xfId="0" applyNumberFormat="1" applyFont="1" applyFill="1" applyBorder="1" applyAlignment="1" applyProtection="1">
      <alignment horizontal="left"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4" fillId="14" borderId="57" xfId="0" applyFont="1" applyFill="1" applyBorder="1" applyAlignment="1" applyProtection="1">
      <alignment horizontal="center" vertical="center" wrapText="1"/>
      <protection locked="0"/>
    </xf>
    <xf numFmtId="0" fontId="54" fillId="14" borderId="33"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9" fontId="54" fillId="4" borderId="3" xfId="0" applyNumberFormat="1" applyFont="1" applyFill="1" applyBorder="1" applyAlignment="1" applyProtection="1">
      <alignment horizontal="center" vertical="center" wrapText="1"/>
      <protection locked="0"/>
    </xf>
    <xf numFmtId="14" fontId="54" fillId="4" borderId="3" xfId="0" applyNumberFormat="1"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128" fillId="0" borderId="21" xfId="0" applyNumberFormat="1" applyFont="1" applyBorder="1" applyAlignment="1" applyProtection="1">
      <alignment horizontal="left" vertical="center" wrapText="1"/>
      <protection locked="0"/>
    </xf>
    <xf numFmtId="49" fontId="128" fillId="0" borderId="57" xfId="0" applyNumberFormat="1" applyFont="1" applyBorder="1" applyAlignment="1" applyProtection="1">
      <alignment horizontal="left" vertical="center" wrapText="1"/>
      <protection locked="0"/>
    </xf>
    <xf numFmtId="49" fontId="128" fillId="0" borderId="33" xfId="0" applyNumberFormat="1" applyFont="1" applyBorder="1" applyAlignment="1" applyProtection="1">
      <alignment horizontal="left" vertical="center" wrapText="1"/>
      <protection locked="0"/>
    </xf>
    <xf numFmtId="49" fontId="128" fillId="0" borderId="3" xfId="0" applyNumberFormat="1" applyFont="1" applyBorder="1" applyAlignment="1" applyProtection="1">
      <alignment horizontal="center" vertical="center" wrapText="1"/>
      <protection locked="0"/>
    </xf>
    <xf numFmtId="49" fontId="128" fillId="0" borderId="4" xfId="0" applyNumberFormat="1" applyFont="1" applyBorder="1" applyAlignment="1" applyProtection="1">
      <alignment horizontal="center" vertical="center" wrapText="1"/>
      <protection locked="0"/>
    </xf>
    <xf numFmtId="49" fontId="128" fillId="0" borderId="5" xfId="0" applyNumberFormat="1" applyFont="1" applyBorder="1" applyAlignment="1" applyProtection="1">
      <alignment horizontal="center" vertical="center" wrapText="1"/>
      <protection locked="0"/>
    </xf>
    <xf numFmtId="0" fontId="54" fillId="22" borderId="3" xfId="0" applyFont="1" applyFill="1" applyBorder="1" applyAlignment="1" applyProtection="1">
      <alignment horizontal="center" vertical="center" wrapText="1"/>
      <protection locked="0"/>
    </xf>
    <xf numFmtId="0" fontId="54" fillId="22" borderId="4"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33"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164" fontId="56" fillId="17" borderId="68" xfId="4" applyFont="1" applyFill="1" applyBorder="1" applyAlignment="1" applyProtection="1">
      <alignment horizontal="center" vertical="center" textRotation="90" wrapText="1"/>
      <protection hidden="1"/>
    </xf>
    <xf numFmtId="14" fontId="128" fillId="0" borderId="3" xfId="0" applyNumberFormat="1" applyFont="1" applyBorder="1" applyAlignment="1" applyProtection="1">
      <alignment horizontal="center" vertical="center" wrapText="1"/>
      <protection locked="0"/>
    </xf>
    <xf numFmtId="14" fontId="128" fillId="0" borderId="4" xfId="0" applyNumberFormat="1" applyFont="1" applyBorder="1" applyAlignment="1" applyProtection="1">
      <alignment horizontal="center" vertical="center" wrapText="1"/>
      <protection locked="0"/>
    </xf>
    <xf numFmtId="14" fontId="128" fillId="0" borderId="5" xfId="0" applyNumberFormat="1" applyFont="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49" fontId="54" fillId="4" borderId="21" xfId="0" applyNumberFormat="1" applyFont="1" applyFill="1" applyBorder="1" applyAlignment="1" applyProtection="1">
      <alignment horizontal="left" vertical="center" wrapText="1"/>
      <protection locked="0"/>
    </xf>
    <xf numFmtId="49" fontId="54" fillId="4" borderId="33" xfId="0" applyNumberFormat="1" applyFont="1" applyFill="1" applyBorder="1" applyAlignment="1" applyProtection="1">
      <alignment horizontal="left" vertical="center" wrapText="1"/>
      <protection locked="0"/>
    </xf>
    <xf numFmtId="49" fontId="128" fillId="4" borderId="3" xfId="0" applyNumberFormat="1" applyFont="1" applyFill="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textRotation="90"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54" fillId="0" borderId="86"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0" fontId="104" fillId="3" borderId="5"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128" fillId="0" borderId="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 xfId="0" applyFont="1" applyBorder="1" applyAlignment="1" applyProtection="1">
      <alignment horizontal="center" vertical="center" wrapText="1"/>
      <protection locked="0"/>
    </xf>
    <xf numFmtId="0" fontId="128" fillId="0" borderId="85" xfId="0" applyFont="1" applyBorder="1" applyAlignment="1" applyProtection="1">
      <alignment horizontal="center" vertical="center" wrapText="1"/>
      <protection locked="0"/>
    </xf>
    <xf numFmtId="0" fontId="128" fillId="4" borderId="3"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106" fillId="25" borderId="3" xfId="0" applyFont="1" applyFill="1" applyBorder="1" applyAlignment="1" applyProtection="1">
      <alignment horizontal="center" vertical="center" textRotation="90" wrapText="1"/>
      <protection locked="0"/>
    </xf>
    <xf numFmtId="0" fontId="106" fillId="25" borderId="4" xfId="0" applyFont="1" applyFill="1" applyBorder="1" applyAlignment="1" applyProtection="1">
      <alignment horizontal="center" vertical="center" textRotation="90" wrapText="1"/>
      <protection locked="0"/>
    </xf>
    <xf numFmtId="0" fontId="106" fillId="25" borderId="5" xfId="0" applyFont="1" applyFill="1" applyBorder="1" applyAlignment="1" applyProtection="1">
      <alignment horizontal="center" vertical="center" textRotation="90" wrapText="1"/>
      <protection locked="0"/>
    </xf>
    <xf numFmtId="0" fontId="54" fillId="4" borderId="20" xfId="0" applyFont="1" applyFill="1" applyBorder="1" applyAlignment="1" applyProtection="1">
      <alignment horizontal="center" vertical="center" wrapText="1"/>
      <protection locked="0"/>
    </xf>
    <xf numFmtId="164" fontId="27" fillId="17" borderId="21" xfId="4" applyFont="1" applyFill="1" applyBorder="1" applyAlignment="1" applyProtection="1">
      <alignment horizontal="center" vertical="center" textRotation="90" wrapText="1"/>
      <protection hidden="1"/>
    </xf>
    <xf numFmtId="164" fontId="27" fillId="17" borderId="57" xfId="4" applyFont="1" applyFill="1" applyBorder="1" applyAlignment="1" applyProtection="1">
      <alignment horizontal="center" vertical="center" textRotation="90" wrapText="1"/>
      <protection hidden="1"/>
    </xf>
    <xf numFmtId="164" fontId="27" fillId="17" borderId="68"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9" fontId="30" fillId="17" borderId="4" xfId="3" applyFont="1" applyFill="1" applyBorder="1" applyAlignment="1" applyProtection="1">
      <alignment horizontal="center" vertical="center" textRotation="90"/>
    </xf>
    <xf numFmtId="9" fontId="30" fillId="17" borderId="5" xfId="3" applyFont="1" applyFill="1" applyBorder="1" applyAlignment="1" applyProtection="1">
      <alignment horizontal="center" vertical="center" textRotation="90"/>
    </xf>
    <xf numFmtId="0" fontId="106" fillId="25" borderId="21" xfId="0" applyFont="1" applyFill="1" applyBorder="1" applyAlignment="1" applyProtection="1">
      <alignment horizontal="center" vertical="center" textRotation="90" wrapText="1"/>
      <protection locked="0"/>
    </xf>
    <xf numFmtId="0" fontId="106" fillId="25" borderId="57" xfId="0" applyFont="1" applyFill="1" applyBorder="1" applyAlignment="1" applyProtection="1">
      <alignment horizontal="center" vertical="center" textRotation="90" wrapText="1"/>
      <protection locked="0"/>
    </xf>
    <xf numFmtId="0" fontId="106" fillId="25" borderId="33" xfId="0" applyFont="1" applyFill="1" applyBorder="1" applyAlignment="1" applyProtection="1">
      <alignment horizontal="center" vertical="center" textRotation="90" wrapText="1"/>
      <protection locked="0"/>
    </xf>
    <xf numFmtId="0" fontId="54" fillId="4" borderId="31" xfId="0" applyFont="1" applyFill="1" applyBorder="1" applyAlignment="1" applyProtection="1">
      <alignment horizontal="center" vertical="center" wrapText="1"/>
      <protection locked="0"/>
    </xf>
    <xf numFmtId="0" fontId="54" fillId="4" borderId="38" xfId="0" applyFont="1" applyFill="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76" fillId="4" borderId="5" xfId="12" applyFill="1" applyBorder="1" applyAlignment="1" applyProtection="1">
      <alignment horizontal="center" vertical="center" wrapText="1"/>
      <protection locked="0"/>
    </xf>
    <xf numFmtId="14" fontId="54" fillId="0" borderId="86" xfId="0" applyNumberFormat="1" applyFont="1" applyBorder="1" applyAlignment="1" applyProtection="1">
      <alignment horizontal="center" vertical="center" wrapText="1"/>
      <protection locked="0"/>
    </xf>
    <xf numFmtId="0" fontId="28" fillId="0" borderId="88" xfId="0" applyFont="1" applyBorder="1" applyAlignment="1" applyProtection="1">
      <alignment horizontal="justify" vertical="center" wrapText="1"/>
      <protection locked="0"/>
    </xf>
    <xf numFmtId="0" fontId="28" fillId="0" borderId="87" xfId="0" applyFont="1" applyBorder="1" applyAlignment="1" applyProtection="1">
      <alignment horizontal="justify" vertical="center" wrapText="1"/>
      <protection locked="0"/>
    </xf>
    <xf numFmtId="0" fontId="28" fillId="0" borderId="14" xfId="0" applyFont="1" applyBorder="1" applyAlignment="1" applyProtection="1">
      <alignment horizontal="justify" vertical="center" wrapText="1"/>
      <protection locked="0"/>
    </xf>
    <xf numFmtId="0" fontId="28" fillId="0" borderId="31" xfId="0" applyFont="1" applyBorder="1" applyAlignment="1" applyProtection="1">
      <alignment horizontal="justify" vertical="center"/>
      <protection locked="0"/>
    </xf>
    <xf numFmtId="0" fontId="28" fillId="0" borderId="85" xfId="0" applyFont="1" applyBorder="1" applyAlignment="1" applyProtection="1">
      <alignment horizontal="justify" vertical="center"/>
      <protection locked="0"/>
    </xf>
    <xf numFmtId="0" fontId="28" fillId="0" borderId="38" xfId="0" applyFont="1" applyBorder="1" applyAlignment="1" applyProtection="1">
      <alignment horizontal="justify" vertical="center"/>
      <protection locked="0"/>
    </xf>
    <xf numFmtId="0" fontId="28" fillId="0" borderId="6" xfId="0" applyFont="1" applyBorder="1" applyAlignment="1" applyProtection="1">
      <alignment horizontal="justify" vertical="center"/>
      <protection locked="0"/>
    </xf>
    <xf numFmtId="0" fontId="28" fillId="0" borderId="62" xfId="0" applyFont="1" applyBorder="1" applyAlignment="1" applyProtection="1">
      <alignment horizontal="justify" vertical="center"/>
      <protection locked="0"/>
    </xf>
    <xf numFmtId="0" fontId="28" fillId="0" borderId="16" xfId="0" applyFont="1" applyBorder="1" applyAlignment="1" applyProtection="1">
      <alignment horizontal="justify" vertical="center"/>
      <protection locked="0"/>
    </xf>
    <xf numFmtId="0" fontId="28" fillId="0" borderId="31" xfId="0" applyFont="1" applyFill="1" applyBorder="1" applyAlignment="1" applyProtection="1">
      <alignment horizontal="justify" wrapText="1"/>
      <protection locked="0"/>
    </xf>
    <xf numFmtId="0" fontId="28" fillId="0" borderId="85" xfId="0" applyFont="1" applyFill="1" applyBorder="1" applyAlignment="1" applyProtection="1">
      <alignment horizontal="justify" wrapText="1"/>
      <protection locked="0"/>
    </xf>
    <xf numFmtId="0" fontId="28" fillId="0" borderId="38" xfId="0" applyFont="1" applyFill="1" applyBorder="1" applyAlignment="1" applyProtection="1">
      <alignment horizontal="justify" wrapText="1"/>
      <protection locked="0"/>
    </xf>
    <xf numFmtId="0" fontId="28" fillId="0" borderId="6" xfId="0" applyFont="1" applyFill="1" applyBorder="1" applyAlignment="1" applyProtection="1">
      <alignment horizontal="justify" wrapText="1"/>
      <protection locked="0"/>
    </xf>
    <xf numFmtId="0" fontId="28" fillId="0" borderId="62" xfId="0" applyFont="1" applyFill="1" applyBorder="1" applyAlignment="1" applyProtection="1">
      <alignment horizontal="justify" wrapText="1"/>
      <protection locked="0"/>
    </xf>
    <xf numFmtId="0" fontId="28" fillId="0" borderId="16" xfId="0" applyFont="1" applyFill="1" applyBorder="1" applyAlignment="1" applyProtection="1">
      <alignment horizontal="justify" wrapText="1"/>
      <protection locked="0"/>
    </xf>
    <xf numFmtId="0" fontId="57" fillId="4" borderId="21" xfId="0" applyFont="1" applyFill="1" applyBorder="1" applyAlignment="1" applyProtection="1">
      <alignment horizontal="center" vertical="center" wrapText="1"/>
      <protection locked="0"/>
    </xf>
    <xf numFmtId="0" fontId="57" fillId="4" borderId="57" xfId="0" applyFont="1" applyFill="1" applyBorder="1" applyAlignment="1" applyProtection="1">
      <alignment horizontal="center" vertical="center" wrapText="1"/>
      <protection locked="0"/>
    </xf>
    <xf numFmtId="0" fontId="135" fillId="4" borderId="3" xfId="0" applyFont="1" applyFill="1" applyBorder="1" applyAlignment="1" applyProtection="1">
      <alignment horizontal="center" vertical="center" wrapText="1"/>
      <protection locked="0"/>
    </xf>
    <xf numFmtId="0" fontId="135" fillId="4" borderId="5" xfId="0" applyFont="1" applyFill="1" applyBorder="1" applyAlignment="1" applyProtection="1">
      <alignment horizontal="center" vertical="center" wrapText="1"/>
      <protection locked="0"/>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113" fillId="0" borderId="1" xfId="13" applyFont="1" applyBorder="1" applyAlignment="1">
      <alignment horizontal="center" vertical="center" wrapText="1"/>
    </xf>
    <xf numFmtId="0" fontId="113" fillId="0" borderId="22" xfId="13" applyFont="1" applyBorder="1" applyAlignment="1">
      <alignment horizontal="center" vertical="center" wrapText="1"/>
    </xf>
    <xf numFmtId="0" fontId="114" fillId="0" borderId="0" xfId="13" applyFont="1" applyAlignment="1">
      <alignment horizontal="center" vertical="center"/>
    </xf>
    <xf numFmtId="0" fontId="113" fillId="0" borderId="23" xfId="13" applyFont="1" applyBorder="1" applyAlignment="1">
      <alignment horizontal="center" vertical="center"/>
    </xf>
    <xf numFmtId="0" fontId="113" fillId="0" borderId="1" xfId="13" applyFont="1" applyBorder="1" applyAlignment="1">
      <alignment horizontal="center" vertical="top" wrapText="1"/>
    </xf>
    <xf numFmtId="0" fontId="113" fillId="0" borderId="13" xfId="13" applyFont="1" applyBorder="1" applyAlignment="1">
      <alignment horizontal="center" vertical="center" wrapText="1"/>
    </xf>
    <xf numFmtId="0" fontId="113" fillId="0" borderId="60" xfId="13" applyFont="1" applyBorder="1" applyAlignment="1">
      <alignment horizontal="center" vertical="center" wrapText="1"/>
    </xf>
    <xf numFmtId="0" fontId="113" fillId="0" borderId="82" xfId="13" applyFont="1" applyBorder="1" applyAlignment="1">
      <alignment horizontal="center" vertical="center" wrapText="1"/>
    </xf>
    <xf numFmtId="0" fontId="113" fillId="0" borderId="2" xfId="13" applyFont="1" applyBorder="1" applyAlignment="1">
      <alignment horizontal="center" vertical="center" wrapText="1"/>
    </xf>
    <xf numFmtId="0" fontId="109" fillId="0" borderId="15" xfId="13" applyFont="1" applyBorder="1" applyAlignment="1">
      <alignment horizontal="center"/>
    </xf>
    <xf numFmtId="0" fontId="111" fillId="0" borderId="44" xfId="13" applyFont="1" applyBorder="1" applyAlignment="1">
      <alignment horizontal="center" vertical="center"/>
    </xf>
    <xf numFmtId="0" fontId="108" fillId="0" borderId="45" xfId="13" applyBorder="1" applyAlignment="1">
      <alignment horizontal="center" vertical="center"/>
    </xf>
    <xf numFmtId="0" fontId="112" fillId="0" borderId="8" xfId="13" applyFont="1" applyBorder="1" applyAlignment="1">
      <alignment horizontal="center" vertical="center" wrapText="1"/>
    </xf>
    <xf numFmtId="0" fontId="112" fillId="0" borderId="63" xfId="13" applyFont="1" applyBorder="1" applyAlignment="1">
      <alignment horizontal="center" vertical="center" wrapText="1"/>
    </xf>
    <xf numFmtId="0" fontId="113" fillId="0" borderId="63" xfId="13" applyFont="1" applyBorder="1" applyAlignment="1">
      <alignment horizontal="center" vertical="center" wrapText="1"/>
    </xf>
    <xf numFmtId="0" fontId="113" fillId="0" borderId="23" xfId="13" applyFont="1" applyBorder="1" applyAlignment="1">
      <alignment horizontal="center" vertical="center" wrapText="1"/>
    </xf>
    <xf numFmtId="0" fontId="113" fillId="0" borderId="64" xfId="13" applyFont="1" applyBorder="1" applyAlignment="1">
      <alignment horizontal="center" vertical="center" wrapText="1"/>
    </xf>
    <xf numFmtId="0" fontId="113" fillId="0" borderId="59" xfId="13" applyFont="1" applyBorder="1" applyAlignment="1">
      <alignment horizontal="center" vertical="center" wrapText="1"/>
    </xf>
    <xf numFmtId="0" fontId="113" fillId="0" borderId="81" xfId="13"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46" fillId="0" borderId="45" xfId="0" applyFont="1" applyBorder="1" applyAlignment="1">
      <alignment horizontal="center" vertical="center" wrapText="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2" fillId="17" borderId="1"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69"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28" fillId="0" borderId="86" xfId="0" applyFont="1" applyFill="1" applyBorder="1" applyAlignment="1" applyProtection="1">
      <alignment horizontal="center" vertical="center"/>
      <protection locked="0"/>
    </xf>
    <xf numFmtId="0" fontId="28" fillId="0" borderId="31" xfId="0" applyFont="1" applyFill="1" applyBorder="1" applyAlignment="1" applyProtection="1">
      <alignment horizontal="center" vertical="center" wrapText="1"/>
      <protection locked="0"/>
    </xf>
    <xf numFmtId="0" fontId="28" fillId="0" borderId="85" xfId="0" applyFont="1" applyFill="1" applyBorder="1" applyAlignment="1" applyProtection="1">
      <alignment horizontal="center" vertical="center" wrapText="1"/>
      <protection locked="0"/>
    </xf>
    <xf numFmtId="0" fontId="28" fillId="0" borderId="38" xfId="0" applyFont="1" applyFill="1" applyBorder="1" applyAlignment="1" applyProtection="1">
      <alignment horizontal="center" vertical="center" wrapText="1"/>
      <protection locked="0"/>
    </xf>
    <xf numFmtId="0" fontId="28" fillId="0" borderId="6" xfId="0" applyFont="1" applyFill="1" applyBorder="1" applyAlignment="1" applyProtection="1">
      <alignment horizontal="center" vertical="center" wrapText="1"/>
      <protection locked="0"/>
    </xf>
    <xf numFmtId="0" fontId="28" fillId="0" borderId="62" xfId="0" applyFont="1" applyFill="1" applyBorder="1" applyAlignment="1" applyProtection="1">
      <alignment horizontal="center" vertical="center" wrapText="1"/>
      <protection locked="0"/>
    </xf>
    <xf numFmtId="0" fontId="28" fillId="0" borderId="16" xfId="0" applyFont="1" applyFill="1" applyBorder="1" applyAlignment="1" applyProtection="1">
      <alignment horizontal="center" vertical="center" wrapText="1"/>
      <protection locked="0"/>
    </xf>
    <xf numFmtId="0" fontId="28" fillId="0" borderId="88" xfId="0" applyFont="1" applyFill="1" applyBorder="1" applyAlignment="1" applyProtection="1">
      <alignment horizontal="justify" vertical="center" wrapText="1"/>
      <protection locked="0"/>
    </xf>
    <xf numFmtId="0" fontId="28" fillId="0" borderId="87" xfId="0" applyFont="1" applyFill="1" applyBorder="1" applyAlignment="1" applyProtection="1">
      <alignment horizontal="justify" vertical="center" wrapText="1"/>
      <protection locked="0"/>
    </xf>
    <xf numFmtId="0" fontId="28" fillId="0" borderId="88" xfId="0" applyFont="1" applyFill="1" applyBorder="1" applyAlignment="1" applyProtection="1">
      <alignment horizontal="center" vertical="center" wrapText="1"/>
      <protection locked="0"/>
    </xf>
    <xf numFmtId="0" fontId="28" fillId="0" borderId="87" xfId="0" applyFont="1" applyFill="1" applyBorder="1" applyAlignment="1" applyProtection="1">
      <alignment horizontal="center" vertical="center" wrapText="1"/>
      <protection locked="0"/>
    </xf>
    <xf numFmtId="0" fontId="76" fillId="0" borderId="88" xfId="12" applyFill="1" applyBorder="1" applyAlignment="1" applyProtection="1">
      <alignment horizontal="justify" vertical="center" wrapText="1"/>
      <protection locked="0"/>
    </xf>
    <xf numFmtId="0" fontId="28" fillId="0" borderId="14" xfId="0" applyFont="1" applyFill="1" applyBorder="1" applyAlignment="1" applyProtection="1">
      <alignment horizontal="justify" vertical="center" wrapText="1"/>
      <protection locked="0"/>
    </xf>
    <xf numFmtId="0" fontId="76" fillId="0" borderId="86" xfId="12" applyFill="1" applyBorder="1" applyAlignment="1" applyProtection="1">
      <alignment horizontal="justify" vertical="center" wrapText="1"/>
      <protection locked="0"/>
    </xf>
    <xf numFmtId="0" fontId="138" fillId="0" borderId="31" xfId="12" applyFont="1" applyFill="1" applyBorder="1" applyAlignment="1" applyProtection="1">
      <alignment horizontal="justify" vertical="center" wrapText="1"/>
      <protection locked="0"/>
    </xf>
    <xf numFmtId="0" fontId="138" fillId="0" borderId="91" xfId="12" applyFont="1" applyFill="1" applyBorder="1" applyAlignment="1" applyProtection="1">
      <alignment horizontal="justify" vertical="center" wrapText="1"/>
      <protection locked="0"/>
    </xf>
    <xf numFmtId="0" fontId="138" fillId="0" borderId="85" xfId="12" applyFont="1" applyFill="1" applyBorder="1" applyAlignment="1" applyProtection="1">
      <alignment horizontal="justify" vertical="center" wrapText="1"/>
      <protection locked="0"/>
    </xf>
    <xf numFmtId="0" fontId="138" fillId="0" borderId="38" xfId="12" applyFont="1" applyFill="1" applyBorder="1" applyAlignment="1" applyProtection="1">
      <alignment horizontal="justify" vertical="center" wrapText="1"/>
      <protection locked="0"/>
    </xf>
    <xf numFmtId="0" fontId="138" fillId="0" borderId="0" xfId="12" applyFont="1" applyFill="1" applyBorder="1" applyAlignment="1" applyProtection="1">
      <alignment horizontal="justify" vertical="center" wrapText="1"/>
      <protection locked="0"/>
    </xf>
    <xf numFmtId="0" fontId="138" fillId="0" borderId="6" xfId="12" applyFont="1" applyFill="1" applyBorder="1" applyAlignment="1" applyProtection="1">
      <alignment horizontal="justify" vertical="center" wrapText="1"/>
      <protection locked="0"/>
    </xf>
    <xf numFmtId="0" fontId="138" fillId="0" borderId="62" xfId="12" applyFont="1" applyFill="1" applyBorder="1" applyAlignment="1" applyProtection="1">
      <alignment horizontal="justify" vertical="center" wrapText="1"/>
      <protection locked="0"/>
    </xf>
    <xf numFmtId="0" fontId="138" fillId="0" borderId="15" xfId="12" applyFont="1" applyFill="1" applyBorder="1" applyAlignment="1" applyProtection="1">
      <alignment horizontal="justify" vertical="center" wrapText="1"/>
      <protection locked="0"/>
    </xf>
    <xf numFmtId="0" fontId="138" fillId="0" borderId="16" xfId="12" applyFont="1" applyFill="1" applyBorder="1" applyAlignment="1" applyProtection="1">
      <alignment horizontal="justify" vertical="center" wrapText="1"/>
      <protection locked="0"/>
    </xf>
    <xf numFmtId="0" fontId="28" fillId="0" borderId="3" xfId="0" applyFont="1" applyFill="1" applyBorder="1" applyAlignment="1" applyProtection="1">
      <alignment horizontal="justify" vertical="center" wrapText="1"/>
      <protection locked="0"/>
    </xf>
    <xf numFmtId="0" fontId="140" fillId="0" borderId="31" xfId="0" applyFont="1" applyFill="1" applyBorder="1" applyAlignment="1" applyProtection="1">
      <alignment horizontal="justify" vertical="center" wrapText="1"/>
      <protection locked="0"/>
    </xf>
    <xf numFmtId="0" fontId="76" fillId="0" borderId="91" xfId="12" applyFill="1" applyBorder="1" applyAlignment="1" applyProtection="1">
      <alignment horizontal="justify" vertical="center" wrapText="1"/>
      <protection locked="0"/>
    </xf>
    <xf numFmtId="0" fontId="76" fillId="0" borderId="38" xfId="12" applyFill="1" applyBorder="1" applyAlignment="1" applyProtection="1">
      <alignment horizontal="justify" vertical="center" wrapText="1"/>
      <protection locked="0"/>
    </xf>
    <xf numFmtId="0" fontId="76" fillId="0" borderId="0" xfId="12" applyFill="1" applyBorder="1" applyAlignment="1" applyProtection="1">
      <alignment horizontal="justify" vertical="center" wrapText="1"/>
      <protection locked="0"/>
    </xf>
    <xf numFmtId="0" fontId="76" fillId="0" borderId="62" xfId="12" applyFill="1" applyBorder="1" applyAlignment="1" applyProtection="1">
      <alignment horizontal="justify" vertical="center" wrapText="1"/>
      <protection locked="0"/>
    </xf>
    <xf numFmtId="0" fontId="76" fillId="0" borderId="15" xfId="12" applyFill="1" applyBorder="1" applyAlignment="1" applyProtection="1">
      <alignment horizontal="justify" vertical="center" wrapText="1"/>
      <protection locked="0"/>
    </xf>
    <xf numFmtId="0" fontId="28" fillId="0" borderId="0" xfId="0" applyFont="1" applyFill="1" applyAlignment="1" applyProtection="1">
      <alignment horizontal="justify"/>
      <protection locked="0"/>
    </xf>
    <xf numFmtId="0" fontId="28" fillId="0" borderId="86" xfId="0" applyFont="1" applyFill="1" applyBorder="1" applyAlignment="1" applyProtection="1">
      <alignment horizontal="justify" vertical="center"/>
      <protection locked="0"/>
    </xf>
    <xf numFmtId="0" fontId="28" fillId="0" borderId="88" xfId="0" applyFont="1" applyFill="1" applyBorder="1" applyAlignment="1" applyProtection="1">
      <alignment horizontal="justify" vertical="center"/>
      <protection locked="0"/>
    </xf>
    <xf numFmtId="0" fontId="138" fillId="0" borderId="86" xfId="12" applyFont="1" applyFill="1" applyBorder="1" applyAlignment="1" applyProtection="1">
      <alignment horizontal="justify" vertical="center" wrapText="1"/>
      <protection locked="0"/>
    </xf>
    <xf numFmtId="0" fontId="28" fillId="0" borderId="31" xfId="0" applyFont="1" applyFill="1" applyBorder="1" applyAlignment="1" applyProtection="1">
      <alignment horizontal="center" vertical="center"/>
      <protection locked="0"/>
    </xf>
    <xf numFmtId="0" fontId="28" fillId="0" borderId="85" xfId="0" applyFont="1" applyFill="1" applyBorder="1" applyAlignment="1" applyProtection="1">
      <alignment horizontal="center" vertical="center"/>
      <protection locked="0"/>
    </xf>
    <xf numFmtId="0" fontId="28" fillId="0" borderId="38" xfId="0" applyFont="1" applyFill="1" applyBorder="1" applyAlignment="1" applyProtection="1">
      <alignment horizontal="center" vertical="center"/>
      <protection locked="0"/>
    </xf>
    <xf numFmtId="0" fontId="28" fillId="0" borderId="6" xfId="0" applyFont="1" applyFill="1" applyBorder="1" applyAlignment="1" applyProtection="1">
      <alignment horizontal="center" vertical="center"/>
      <protection locked="0"/>
    </xf>
    <xf numFmtId="0" fontId="28" fillId="0" borderId="62" xfId="0" applyFont="1" applyFill="1" applyBorder="1" applyAlignment="1" applyProtection="1">
      <alignment horizontal="center" vertical="center"/>
      <protection locked="0"/>
    </xf>
    <xf numFmtId="0" fontId="28" fillId="0" borderId="16" xfId="0" applyFont="1" applyFill="1" applyBorder="1" applyAlignment="1" applyProtection="1">
      <alignment horizontal="center" vertical="center"/>
      <protection locked="0"/>
    </xf>
    <xf numFmtId="0" fontId="28" fillId="0" borderId="86" xfId="0" applyFont="1" applyBorder="1" applyAlignment="1" applyProtection="1">
      <alignment horizontal="center" vertical="center" wrapText="1"/>
      <protection locked="0"/>
    </xf>
    <xf numFmtId="0" fontId="28" fillId="0" borderId="31"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38"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62"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cellXfs>
  <cellStyles count="20">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Hipervínculo 2" xfId="14" xr:uid="{B651B4D7-EAC4-40CE-9337-9C21AFF4822D}"/>
    <cellStyle name="Hipervínculo 3" xfId="19" xr:uid="{EA9E60A7-238B-43F1-9EB1-E55B9DBF74C4}"/>
    <cellStyle name="Normal" xfId="0" builtinId="0"/>
    <cellStyle name="Normal 10" xfId="17" xr:uid="{C67D904E-0039-4FF2-AAED-CB965B3340AB}"/>
    <cellStyle name="Normal 2" xfId="1" xr:uid="{7C4FD659-D8BD-47B1-9B51-09A7350A7457}"/>
    <cellStyle name="Normal 2 2" xfId="10" xr:uid="{32F9F25C-D365-401B-90B3-0156DCB690C1}"/>
    <cellStyle name="Normal 2 2 2" xfId="11" xr:uid="{6E3D627A-388E-43F5-B396-0B08E8FE4C85}"/>
    <cellStyle name="Normal 2 2 3" xfId="15" xr:uid="{563AC371-38DC-4ED1-8E10-B34BFF48FD16}"/>
    <cellStyle name="Normal 3" xfId="9" xr:uid="{4C36091C-5264-4328-9A9D-C1AF3FB1E47E}"/>
    <cellStyle name="Normal 4" xfId="13" xr:uid="{5DD49E34-7E97-4E98-AEAF-5B7599BAE14E}"/>
    <cellStyle name="Normal 4 2" xfId="18" xr:uid="{4A212501-9C21-4FF4-B332-29B7B16D6828}"/>
    <cellStyle name="Normal 6" xfId="16" xr:uid="{0A797CBC-0098-477E-B53E-3911441518DA}"/>
    <cellStyle name="Porcentaje" xfId="3" builtinId="5"/>
    <cellStyle name="Salida 2" xfId="2" xr:uid="{16F59F74-F590-4F93-9A5D-8316189732DB}"/>
    <cellStyle name="Valor de la tabla dinámica" xfId="8" xr:uid="{B5A23D71-13C3-402B-9F23-16AF00857048}"/>
  </cellStyles>
  <dxfs count="18347">
    <dxf>
      <fill>
        <patternFill>
          <bgColor rgb="FFFF0000"/>
        </patternFill>
      </fill>
    </dxf>
    <dxf>
      <fill>
        <patternFill>
          <bgColor rgb="FFFFFF00"/>
        </patternFill>
      </fill>
    </dxf>
    <dxf>
      <fill>
        <patternFill>
          <bgColor rgb="FF00B050"/>
        </patternFill>
      </fill>
    </dxf>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theme" Target="theme/theme1.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5054153" y="84312"/>
          <a:ext cx="2677834"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personal/aoliveros_dadep_gov_co/Documents/DADEP%20Alexander/Administraci&#243;n%20de%20Riesgos%20DADEP%202020/MR%20URT/Mapa%20de%20Riesgos%20UR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9%20PLANEACION\0_PLANEACION%202022\MAPA%20DE%20RIESGOS%202022\SEGUIMIENTO%20MAPA%20DE%20RIESGOS%20INSTITUCIONAL%201ER%20CUATRIMESTRE%2030%20DE%20ABRIL%20DE%202022%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vila\Downloads\MAPA%20DE%20RIESGOS%20INSTITUCIONAL%20DADEP%202023%20primer%20trimestr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ZLOPEZ\Downloads\MAPA%20DE%20RIESGOS%20INSTITUCIONAL%20DADEP%202023%20V.5%20(6).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PA%20DE%20RIESGOS%20INSTITUCIONAL%202023%201er%20trimestre%20PIGA%20ajustad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vila\Downloads\MAPA%20DE%20RIESGOS%20INSTITUCIONAL%20DADEP%202023%20V.5%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LOPEZ\Downloads\MAPA%20DE%20RIESGOS%20INSTITUCIONAL%20DADEP%202023%20V.5%20Final%20(8).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MAPA%20DE%20RIESGOS%20INSTITUCIONAL%20DADEP%202023%20V.5%20Final%20(1)%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ZLOPEZ\Downloads\MAPA%20DE%20RIESGOS%20INSTITUCIONAL%20DADEP%202023%20Consolidado.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PA%20DE%20RIESGOS%20INSTITUCIONAL%20DADEP%202023%20V.5%20(1)%20(1).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MAPA%20DE%20RIESGOS%20INSTITUCIONAL%20DADEP%202023%20Consolidado%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ZLOPEZ\Downloads\MAPA%20DE%20RIESGOS%20INSTITUCIONAL%20DADEP%202023%20V.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ZLOPEZ\Downloads\2-05-23%20Mapa%20de%20riesgos%20Comunicaciones%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ZLOPEZ\Downloads\MAPA%20DE%20RIESGOS%20INSTITUCIONAL%20DADEP%202023%20V.5%20Final%202mayo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ZLOPEZ\OneDrive%20-%20DADEP\Equipo%20MIPG\2023\Administraci&#243;n%20de%20Riesgos%202023\Seguimiento%201er%20Cuatrimestre%202023\Subdirecci&#243;n%20de%20Gesti&#243;n%20Inmobiliaria\MAPA%20DE%20RIESGOS%20INSTITUCIONAL%20DADEP%202023%200205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vila\Downloads\Seguimiento%20Mapa%20de%20Riesgos%20Atenci&#243;n%20a%20la%20Ciudadan&#237;a%20Vigencia%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vila\Downloads\MAPA%20DE%20RIESGOS%20INSTITUCIONAL%20DADEP%202023%20V.5%20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IMPACTO CORRUPCIÓN"/>
      <sheetName val="Listados Datos"/>
      <sheetName val="Matriz Calor Inherente RGyRSI"/>
      <sheetName val="Matriz Calor Residual RGyRSI"/>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ActivosDeInformación"/>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6" Type="http://schemas.openxmlformats.org/officeDocument/2006/relationships/hyperlink" Target="file:///\\172.26.1.6\pub\RIESGOS%202023\1er%20Cuatrimestre%202023\Gestion%20de%20Recursos\61.%20Recursos%20F&#237;sicos" TargetMode="External"/><Relationship Id="rId117" Type="http://schemas.openxmlformats.org/officeDocument/2006/relationships/comments" Target="../comments1.xml"/><Relationship Id="rId21" Type="http://schemas.openxmlformats.org/officeDocument/2006/relationships/hyperlink" Target="file:///\\172.26.1.6\pub\RIESGOS%202023\1er%20Cuatrimestre%202023\Gesti&#243;n%20Documental\Riesgos%2069" TargetMode="External"/><Relationship Id="rId42" Type="http://schemas.openxmlformats.org/officeDocument/2006/relationships/hyperlink" Target="file:///\\172.26.1.6\pub\RIESGOS%202023\1er%20Cuatrimestre%202023\Gesti&#243;n%20Jur&#237;dica\Evidencia%20riesgo%2053" TargetMode="External"/><Relationship Id="rId47" Type="http://schemas.openxmlformats.org/officeDocument/2006/relationships/hyperlink" Target="file:///\\172.26.1.6\pub\RIESGOS%202023\1er%20Cuatrimestre%202023\Gesti&#243;n%20de%20la%20tecnolog&#237;a%20y%20la%20informaci&#243;n\7.%20RIESGO%2042" TargetMode="External"/><Relationship Id="rId63" Type="http://schemas.openxmlformats.org/officeDocument/2006/relationships/hyperlink" Target="file:///\\172.26.1.6\pub\RIESGOS%202023\1er%20Cuatrimestre%202023\Atenci&#243;n%20a%20la%20Ciudadan&#237;a\Primer%20Trimestre\Riesgo%2011%20Acuerdo%20Confidencialidad" TargetMode="External"/><Relationship Id="rId68" Type="http://schemas.openxmlformats.org/officeDocument/2006/relationships/hyperlink" Target="file:///\\172.26.1.6\pub\RIESGOS%202023\1er%20Cuatrimestre%202023\Administraci&#243;n%20del%20Patrimonio%20Inmobiliario%20Distrital\Riesgo%2022.2" TargetMode="External"/><Relationship Id="rId84" Type="http://schemas.openxmlformats.org/officeDocument/2006/relationships/hyperlink" Target="file:///\\172.26.1.6\pub\RIESGOS%202023\1er%20Cuatrimestre%202023\Gesti&#243;n%20de%20la%20tecnolog&#237;a%20y%20la%20informaci&#243;n\9.%20RIESGO%2044" TargetMode="External"/><Relationship Id="rId89" Type="http://schemas.openxmlformats.org/officeDocument/2006/relationships/hyperlink" Target="file:///\\172.26.1.6\pub\RIESGOS%202023\1er%20Cuatrimestre%202023\Gesti&#195;&#179;n%20del%20Talento%20Humano\72\Proceso%20de%20inducci&#195;&#179;n%20aspectos%20generales%20del%20SG-SST%20%2028-03-2023.pdf" TargetMode="External"/><Relationship Id="rId112" Type="http://schemas.openxmlformats.org/officeDocument/2006/relationships/hyperlink" Target="file:///\\172.26.1.6\pub\RIESGOS%202023\1er%20Cuatrimestre%202023\Verificaci&#243;n%20y%20mejoramiento%20continuo\Riesgo%20No%2076%20Alertas%20CPM" TargetMode="External"/><Relationship Id="rId16" Type="http://schemas.openxmlformats.org/officeDocument/2006/relationships/hyperlink" Target="file:///\\172.26.1.6\pub\RIESGOS%202023\1er%20Cuatrimestre%202023\Defensa%20del%20Patrimonio%20Inmobiliario%20Distrital\Riesgo%2032" TargetMode="External"/><Relationship Id="rId107" Type="http://schemas.openxmlformats.org/officeDocument/2006/relationships/hyperlink" Target="file:///\\172.26.1.6\pub\RIESGOS%202023\1er%20Cuatrimestre%202023\Oficina%20Asesora%20de%20Comunicaciones\Riesgo%204%20y%206" TargetMode="External"/><Relationship Id="rId11" Type="http://schemas.openxmlformats.org/officeDocument/2006/relationships/hyperlink" Target="file:///\\172.26.1.6\pub\RIESGOS%202023\1er%20Cuatrimestre%202023\Administraci&#243;n%20del%20Patrimonio%20Inmobiliario%20Distrital\Riesgo%2023" TargetMode="External"/><Relationship Id="rId32" Type="http://schemas.openxmlformats.org/officeDocument/2006/relationships/hyperlink" Target="file:///\\172.26.1.6\pub\RIESGOS%202023\1er%20Cuatrimestre%202023\Atenci&#243;n%20a%20la%20Ciudadan&#237;a\Primer%20Trimestre\Riesgo%209%20Acompa&#241;amiento%20Equipos%20Trabajo" TargetMode="External"/><Relationship Id="rId37" Type="http://schemas.openxmlformats.org/officeDocument/2006/relationships/hyperlink" Target="file:///\\172.26.1.6\pub\RIESGOS%202023\1er%20Cuatrimestre%202023\Gesti&#243;n%20Jur&#237;dica\Evidencia%20riesgo%2046" TargetMode="External"/><Relationship Id="rId53" Type="http://schemas.openxmlformats.org/officeDocument/2006/relationships/hyperlink" Target="file:///\\172.26.1.6\pub\RIESGOS%202023\1er%20Cuatrimestre%202023\Gesti&#243;n%20de%20la%20tecnolog&#237;a%20y%20la%20informaci&#243;n\5.%20RIESGO%2040" TargetMode="External"/><Relationship Id="rId58" Type="http://schemas.openxmlformats.org/officeDocument/2006/relationships/hyperlink" Target="https://sgc.dadep.gov.co/6/127-FORGI-09.php" TargetMode="External"/><Relationship Id="rId74" Type="http://schemas.openxmlformats.org/officeDocument/2006/relationships/hyperlink" Target="file:///\\172.26.1.6\pub\RIESGOS%202023\1er%20Cuatrimestre%202023\Gestion%20de%20Recursos\60.%20Posibilidad%20NO%20ejecuci&#243;n%20PAC" TargetMode="External"/><Relationship Id="rId79" Type="http://schemas.openxmlformats.org/officeDocument/2006/relationships/hyperlink" Target="file:///\\172.26.1.6\pub\RIESGOS%202023\1er%20Cuatrimestre%202023\Gesti&#243;n%20de%20la%20tecnolog&#237;a%20y%20la%20informaci&#243;n\4.%20RIESGO%2039\39.%20Backup%20realizados" TargetMode="External"/><Relationship Id="rId102" Type="http://schemas.openxmlformats.org/officeDocument/2006/relationships/hyperlink" Target="file:///\\172.26.1.6\pub\RIESGOS%202023\1er%20Cuatrimestre%202023\Gesti&#195;&#179;n%20de%20la%20tecnolog&#195;&#173;a%20y%20la%20informaci&#195;&#179;n\7.%20RIESGO%2042\3.%20Informe%20de%20mantenimientos%20preventivo%20y%20correctivos%20contrato%20110-00134-399-2022.pdf" TargetMode="External"/><Relationship Id="rId5" Type="http://schemas.openxmlformats.org/officeDocument/2006/relationships/hyperlink" Target="file:///\\172.26.1.6\pub\RIESGOS%202023\1er%20Cuatrimestre%202023\Verificaci&#243;n%20y%20mejoramiento%20continuo\Riesgo%20No%2076%20Alertas%20CPM" TargetMode="External"/><Relationship Id="rId90" Type="http://schemas.openxmlformats.org/officeDocument/2006/relationships/hyperlink" Target="file:///\\172.26.1.6\pub\RIESGOS%202023\1er%20Cuatrimestre%202023\Gesti&#243;n%20del%20Talento%20Humano\71" TargetMode="External"/><Relationship Id="rId95" Type="http://schemas.openxmlformats.org/officeDocument/2006/relationships/hyperlink" Target="file:///\\172.26.1.6\pub\RIESGOS%202023\1er%20Cuatrimestre%202023\Administraci&#243;n%20del%20Patrimonio%20Inmobiliario%20Distrital\Riesgo%2024" TargetMode="External"/><Relationship Id="rId22" Type="http://schemas.openxmlformats.org/officeDocument/2006/relationships/hyperlink" Target="file:///\\172.26.1.6\pub\RIESGOS%202023\1er%20Cuatrimestre%202023\Gesti&#243;n%20del%20Talento%20Humano\71" TargetMode="External"/><Relationship Id="rId27" Type="http://schemas.openxmlformats.org/officeDocument/2006/relationships/hyperlink" Target="file:///\\172.26.1.6\pub\RIESGOS%202023\1er%20Cuatrimestre%202023\Gesti&#243;n%20de%20la%20tecnolog&#237;a%20y%20la%20informaci&#243;n\4.%20RIESGO%2039\39.%20Backup%20realizados" TargetMode="External"/><Relationship Id="rId43" Type="http://schemas.openxmlformats.org/officeDocument/2006/relationships/hyperlink" Target="file:///\\172.26.1.6\pub\RIESGOS%202023\1er%20Cuatrimestre%202023\Gesti&#243;n%20del%20Talento%20Humano\10" TargetMode="External"/><Relationship Id="rId48" Type="http://schemas.openxmlformats.org/officeDocument/2006/relationships/hyperlink" Target="file:///\\172.26.1.6\pub\RIESGOS%202023\1er%20Cuatrimestre%202023\Oficina%20Asesora%20de%20Comunicaciones\Riesgo%204%20y%206" TargetMode="External"/><Relationship Id="rId64" Type="http://schemas.openxmlformats.org/officeDocument/2006/relationships/hyperlink" Target="file:///\\172.26.1.6\pub\RIESGOS%202023\1er%20Cuatrimestre%202023\Atenci&#243;n%20a%20la%20Ciudadan&#237;a\Primer%20Trimestre\Riesgo%208%20Inducciones%20y%20Reinducciones" TargetMode="External"/><Relationship Id="rId69" Type="http://schemas.openxmlformats.org/officeDocument/2006/relationships/hyperlink" Target="file:///\\172.26.1.6\pub\RIESGOS%202023\1er%20Cuatrimestre%202023\Administraci&#243;n%20del%20Patrimonio%20Inmobiliario%20Distrital\Riesgo%2026" TargetMode="External"/><Relationship Id="rId113" Type="http://schemas.openxmlformats.org/officeDocument/2006/relationships/hyperlink" Target="file:///\\172.26.1.6\pub\RIESGOS%202023\1er%20Cuatrimestre%202023\Evaluaci&#243;n%20y%20control\Riesgo%2080" TargetMode="External"/><Relationship Id="rId80" Type="http://schemas.openxmlformats.org/officeDocument/2006/relationships/hyperlink" Target="file:///\\172.26.1.6\pub\RIESGOS%202023\1er%20Cuatrimestre%202023\Gesti&#243;n%20de%20la%20tecnolog&#237;a%20y%20la%20informaci&#243;n\5.%20RIESGO%2040" TargetMode="External"/><Relationship Id="rId85" Type="http://schemas.openxmlformats.org/officeDocument/2006/relationships/hyperlink" Target="file:///\\172.26.1.6\pub\RIESGOS%202023\1er%20Cuatrimestre%202023\Gesti&#243;n%20de%20la%20tecnolog&#237;a%20y%20la%20informaci&#243;n\10.%20RIESGO%2045" TargetMode="External"/><Relationship Id="rId12" Type="http://schemas.openxmlformats.org/officeDocument/2006/relationships/hyperlink" Target="file:///\\172.26.1.6\pub\RIESGOS%202023\1er%20Cuatrimestre%202023\Administraci&#243;n%20del%20Patrimonio%20Inmobiliario%20Distrital\Riesgo%2024" TargetMode="External"/><Relationship Id="rId17" Type="http://schemas.openxmlformats.org/officeDocument/2006/relationships/hyperlink" Target="file:///\\172.26.1.6\pub\RIESGOS%202023\1er%20Cuatrimestre%202023\Defensa%20del%20Patrimonio%20Inmobiliario%20Distrital\Riesgo%2033" TargetMode="External"/><Relationship Id="rId33" Type="http://schemas.openxmlformats.org/officeDocument/2006/relationships/hyperlink" Target="file:///\\172.26.1.6\pub\RIESGOS%202023\1er%20Cuatrimestre%202023\Atenci&#243;n%20a%20la%20Ciudadan&#237;a\Primer%20Trimestre\Riesgo%208%20Inducciones%20y%20Reinducciones" TargetMode="External"/><Relationship Id="rId38" Type="http://schemas.openxmlformats.org/officeDocument/2006/relationships/hyperlink" Target="https://sgc.dadep.gov.co/12/127-FORGJ-14.php" TargetMode="External"/><Relationship Id="rId59" Type="http://schemas.openxmlformats.org/officeDocument/2006/relationships/hyperlink" Target="https://dadep.gov.co/plan-anticorrupcion-y-atencion-al-ciudadano" TargetMode="External"/><Relationship Id="rId103" Type="http://schemas.openxmlformats.org/officeDocument/2006/relationships/hyperlink" Target="file:///\\172.26.1.6\pub\RIESGOS%202023\1er%20Cuatrimestre%202023\Gesti&#243;n%20de%20la%20tecnolog&#237;a%20y%20la%20informaci&#243;n\8.%20RIESGO%2043" TargetMode="External"/><Relationship Id="rId108" Type="http://schemas.openxmlformats.org/officeDocument/2006/relationships/hyperlink" Target="file:///\\172.26.1.6\pub\RIESGOS%202023\1er%20Cuatrimestre%202023\Oficina%20Asesora%20de%20Comunicaciones\Riesgo%204%20y%206" TargetMode="External"/><Relationship Id="rId54" Type="http://schemas.openxmlformats.org/officeDocument/2006/relationships/hyperlink" Target="file:///\\172.26.1.6\pub\RIESGOS%202023\1er%20Cuatrimestre%202023\Gesti&#243;n%20de%20la%20tecnolog&#237;a%20y%20la%20informaci&#243;n\5.%20RIESGO%2040" TargetMode="External"/><Relationship Id="rId70" Type="http://schemas.openxmlformats.org/officeDocument/2006/relationships/hyperlink" Target="file:///\\172.26.1.6\pub\RIESGOS%202023\1er%20Cuatrimestre%202023\Defensa%20del%20Patrimonio%20Inmobiliario%20Distrital\Riesgo%2031" TargetMode="External"/><Relationship Id="rId75" Type="http://schemas.openxmlformats.org/officeDocument/2006/relationships/hyperlink" Target="file:///\\172.26.1.6\pub\RIESGOS%202023\1er%20Cuatrimestre%202023\Gestion%20de%20Recursos\61.%20Recursos%20F&#237;sicos" TargetMode="External"/><Relationship Id="rId91" Type="http://schemas.openxmlformats.org/officeDocument/2006/relationships/hyperlink" Target="file:///\\172.26.1.6\pub\RIESGOS%202023\1er%20Cuatrimestre%202023\Gesti&#243;n%20Documental\Riesgo%2066" TargetMode="External"/><Relationship Id="rId96" Type="http://schemas.openxmlformats.org/officeDocument/2006/relationships/hyperlink" Target="https://sgc.dadep.gov.co/12/127-FORGJ-14.php" TargetMode="External"/><Relationship Id="rId1" Type="http://schemas.openxmlformats.org/officeDocument/2006/relationships/hyperlink" Target="https://www.dadep.gov.co/planeacion/mipg" TargetMode="External"/><Relationship Id="rId6" Type="http://schemas.openxmlformats.org/officeDocument/2006/relationships/hyperlink" Target="file:///\\172.26.1.6\pub\RIESGOS%202023\1er%20Cuatrimestre%202023\Verificaci&#243;n%20y%20mejoramiento%20continuo\Riesgo%20No%2077%20Actas%20Reuni&#243;n" TargetMode="External"/><Relationship Id="rId23" Type="http://schemas.openxmlformats.org/officeDocument/2006/relationships/hyperlink" Target="file:///\\172.26.1.6\pub\RIESGOS%202023\1er%20Cuatrimestre%202023\Gesti&#243;n%20del%20Talento%20Humano\72" TargetMode="External"/><Relationship Id="rId28" Type="http://schemas.openxmlformats.org/officeDocument/2006/relationships/hyperlink" Target="file:///\\172.26.1.6\pub\RIESGOS%202023\1er%20Cuatrimestre%202023\Gesti&#243;n%20de%20la%20tecnolog&#237;a%20y%20la%20informaci&#243;n\8.%20RIESGO%2043" TargetMode="External"/><Relationship Id="rId49" Type="http://schemas.openxmlformats.org/officeDocument/2006/relationships/hyperlink" Target="file:///\\172.26.1.6\pub\RIESGOS%202023\1er%20Cuatrimestre%202023\Oficina%20Asesora%20de%20Comunicaciones\Riesgo%204%20y%206" TargetMode="External"/><Relationship Id="rId114" Type="http://schemas.openxmlformats.org/officeDocument/2006/relationships/printerSettings" Target="../printerSettings/printerSettings2.bin"/><Relationship Id="rId10" Type="http://schemas.openxmlformats.org/officeDocument/2006/relationships/hyperlink" Target="file:///\\172.26.1.6\pub\RIESGOS%202023\1er%20Cuatrimestre%202023\Administraci&#243;n%20del%20Patrimonio%20Inmobiliario%20Distrital\Riesgo%2022.2" TargetMode="External"/><Relationship Id="rId31" Type="http://schemas.openxmlformats.org/officeDocument/2006/relationships/hyperlink" Target="file:///\\172.26.1.6\pub\RIESGOS%202023\1er%20Cuatrimestre%202023\Atenci&#243;n%20a%20la%20Ciudadan&#237;a\Primer%20Trimestre\Riesgo%207%20Novedades%20Convenio%20Administrativo%20SG" TargetMode="External"/><Relationship Id="rId44" Type="http://schemas.openxmlformats.org/officeDocument/2006/relationships/hyperlink" Target="file:///\\172.26.1.6\pub\RIESGOS%202023\1er%20Cuatrimestre%202023\Gestion%20de%20Recursos\64.%20Recursos%20F&#237;sicos" TargetMode="External"/><Relationship Id="rId52" Type="http://schemas.openxmlformats.org/officeDocument/2006/relationships/hyperlink" Target="file:///\\172.26.1.6\pub\RIESGOS%202023\1er%20Cuatrimestre%202023\Gesti&#243;n%20de%20la%20tecnolog&#237;a%20y%20la%20informaci&#243;n\4.%20RIESGO%2039" TargetMode="External"/><Relationship Id="rId60" Type="http://schemas.openxmlformats.org/officeDocument/2006/relationships/hyperlink" Target="https://sgc.dadep.gov.co/8/127-PPPGT-17.php" TargetMode="External"/><Relationship Id="rId65" Type="http://schemas.openxmlformats.org/officeDocument/2006/relationships/hyperlink" Target="https://observatorio.dadep.gov.co/publicaciones/informe-trimestral-del-observatorio" TargetMode="External"/><Relationship Id="rId73" Type="http://schemas.openxmlformats.org/officeDocument/2006/relationships/hyperlink" Target="file:///\\172.26.1.6\pub\RIESGOS%202023\1er%20Cuatrimestre%202023\Gestion%20de%20Recursos\60.%20Posibilidad%20NO%20ejecuci&#243;n%20PAC" TargetMode="External"/><Relationship Id="rId78" Type="http://schemas.openxmlformats.org/officeDocument/2006/relationships/hyperlink" Target="file:///\\172.26.1.6\pub\RIESGOS%202023\1er%20Cuatrimestre%202023\Gesti&#243;n%20de%20la%20tecnolog&#237;a%20y%20la%20informaci&#243;n\4.%20RIESGO%2039" TargetMode="External"/><Relationship Id="rId81" Type="http://schemas.openxmlformats.org/officeDocument/2006/relationships/hyperlink" Target="file:///\\172.26.1.6\pub\RIESGOS%202023\1er%20Cuatrimestre%202023\Gesti&#243;n%20de%20la%20tecnolog&#237;a%20y%20la%20informaci&#243;n\5.%20RIESGO%2040" TargetMode="External"/><Relationship Id="rId86" Type="http://schemas.openxmlformats.org/officeDocument/2006/relationships/hyperlink" Target="file:///\\172.26.1.6\pub\RIESGOS%202023\1er%20Cuatrimestre%202023\Gesti&#243;n%20Jur&#237;dica\Evidencia%20riesgo%2046" TargetMode="External"/><Relationship Id="rId94" Type="http://schemas.openxmlformats.org/officeDocument/2006/relationships/hyperlink" Target="https://sgc.dadep.gov.co/12/127-FORGJ-14.php" TargetMode="External"/><Relationship Id="rId99" Type="http://schemas.openxmlformats.org/officeDocument/2006/relationships/hyperlink" Target="file:///\\172.26.1.6\pub\RIESGOS%202023\1er%20Cuatrimestre%202023\Gesti&#243;n%20Documental\Riesgo%2067" TargetMode="External"/><Relationship Id="rId101" Type="http://schemas.openxmlformats.org/officeDocument/2006/relationships/hyperlink" Target="file:///\\172.26.1.6\pub\RIESGOS%202023\1er%20Cuatrimestre%202023\Gesti&#243;n%20de%20la%20tecnolog&#237;a%20y%20la%20informaci&#243;n\1.%20RIESGO%2035" TargetMode="External"/><Relationship Id="rId4" Type="http://schemas.openxmlformats.org/officeDocument/2006/relationships/hyperlink" Target="https://www.dadep.gov.co/planeacion/mipg" TargetMode="External"/><Relationship Id="rId9" Type="http://schemas.openxmlformats.org/officeDocument/2006/relationships/hyperlink" Target="file:///\\172.26.1.6\pub\RIESGOS%202023\1er%20Cuatrimestre%202023\Administraci&#243;n%20del%20Patrimonio%20Inmobiliario%20Distrital\Riesgo%2022.1" TargetMode="External"/><Relationship Id="rId13" Type="http://schemas.openxmlformats.org/officeDocument/2006/relationships/hyperlink" Target="file:///\\172.26.1.6\pub\RIESGOS%202023\1er%20Cuatrimestre%202023\Administraci&#243;n%20del%20Patrimonio%20Inmobiliario%20Distrital\Riesgo%2025" TargetMode="External"/><Relationship Id="rId18" Type="http://schemas.openxmlformats.org/officeDocument/2006/relationships/hyperlink" Target="file:///\\172.26.1.6\pub\RIESGOS%202023\1er%20Cuatrimestre%202023\Gesti&#243;n%20Documental\Riesgo%2066" TargetMode="External"/><Relationship Id="rId39" Type="http://schemas.openxmlformats.org/officeDocument/2006/relationships/hyperlink" Target="https://sgc.dadep.gov.co/12/127-FORGJ-14.php" TargetMode="External"/><Relationship Id="rId109" Type="http://schemas.openxmlformats.org/officeDocument/2006/relationships/hyperlink" Target="https://www.dadep.gov.co/planeacion/mipg" TargetMode="External"/><Relationship Id="rId34" Type="http://schemas.openxmlformats.org/officeDocument/2006/relationships/hyperlink" Target="file:///\\172.26.1.6\pub\RIESGOS%202023\1er%20Cuatrimestre%202023\Atenci&#243;n%20a%20la%20Ciudadan&#237;a\Primer%20Trimestre\Riesgo%2011%20Acuerdo%20Confidencialidad" TargetMode="External"/><Relationship Id="rId50" Type="http://schemas.openxmlformats.org/officeDocument/2006/relationships/hyperlink" Target="file:///\\172.26.1.6\pub\RIESGOS%202023\1er%20Cuatrimestre%202023\Gesti&#243;n%20de%20la%20tecnolog&#237;a%20y%20la%20informaci&#243;n\1.%20RIESGO%2035" TargetMode="External"/><Relationship Id="rId55" Type="http://schemas.openxmlformats.org/officeDocument/2006/relationships/hyperlink" Target="file:///\\172.26.1.6\pub\RIESGOS%202023\1er%20Cuatrimestre%202023\Gesti&#243;n%20del%20Talento%20Humano\73" TargetMode="External"/><Relationship Id="rId76" Type="http://schemas.openxmlformats.org/officeDocument/2006/relationships/hyperlink" Target="file:///\\172.26.1.6\pub\RIESGOS%202023\1er%20Cuatrimestre%202023\Gestion%20de%20Recursos\63.%20Contabilidad\ENE%20MARZO" TargetMode="External"/><Relationship Id="rId97" Type="http://schemas.openxmlformats.org/officeDocument/2006/relationships/hyperlink" Target="file:///\\172.26.1.6\pub\RIESGOS%202023\1er%20Cuatrimestre%202023\Gestion%20de%20Recursos\64.%20Recursos%20F&#237;sicos" TargetMode="External"/><Relationship Id="rId104" Type="http://schemas.openxmlformats.org/officeDocument/2006/relationships/hyperlink" Target="https://www.dadep.gov.co/sites/default/files/sig/1-Acta-Comite-InstitucionaldeGestionyDesempe-o2023-SesionOrdinaria%E2%80%93DADEP.pdf" TargetMode="External"/><Relationship Id="rId7" Type="http://schemas.openxmlformats.org/officeDocument/2006/relationships/hyperlink" Target="file:///\\172.26.1.6\pub\RIESGOS%202023\1er%20Cuatrimestre%202023\Verificaci&#243;n%20y%20mejoramiento%20continuo\Riesgo%20No%2079%20Solicitud%20de%20Backap" TargetMode="External"/><Relationship Id="rId71" Type="http://schemas.openxmlformats.org/officeDocument/2006/relationships/hyperlink" Target="file:///\\172.26.1.6\pub\RIESGOS%202023\1er%20Cuatrimestre%202023\Defensa%20del%20Patrimonio%20Inmobiliario%20Distrital\Riesgo%2033" TargetMode="External"/><Relationship Id="rId92" Type="http://schemas.openxmlformats.org/officeDocument/2006/relationships/hyperlink" Target="file:///\\172.26.1.6\pub\RIESGOS%202023\1er%20Cuatrimestre%202023\Gesti&#243;n%20Jur&#237;dica\Evidencia%20riesgo%2054" TargetMode="External"/><Relationship Id="rId2" Type="http://schemas.openxmlformats.org/officeDocument/2006/relationships/hyperlink" Target="https://www.dadep.gov.co/planeacion/mipg" TargetMode="External"/><Relationship Id="rId29" Type="http://schemas.openxmlformats.org/officeDocument/2006/relationships/hyperlink" Target="file:///\\172.26.1.6\pub\RIESGOS%202023\1er%20Cuatrimestre%202023\Inventario%20General%20del%20Espacio%20P&#250;blico%20y%20Bienes%20Fiscales" TargetMode="External"/><Relationship Id="rId24" Type="http://schemas.openxmlformats.org/officeDocument/2006/relationships/hyperlink" Target="file:///\\172.26.1.6\pub\RIESGOS%202023\1er%20Cuatrimestre%202023\Gesti&#243;n%20del%20Talento%20Humano\74" TargetMode="External"/><Relationship Id="rId40" Type="http://schemas.openxmlformats.org/officeDocument/2006/relationships/hyperlink" Target="https://www.colombiacompra.gov.co/secop-iiZ:/RIESGOS%202023/1er%20Cuatrimestre%202023/Gesti&#243;n%20Jur&#237;dica%20Carpeta%20Evidencia%20riesgo%2055" TargetMode="External"/><Relationship Id="rId45" Type="http://schemas.openxmlformats.org/officeDocument/2006/relationships/hyperlink" Target="file:///\\172.26.1.6\pub\RIESGOS%202023\1er%20Cuatrimestre%202023\Gestion%20de%20Recursos\63.%20Contabilidad\ENE%20MARZO" TargetMode="External"/><Relationship Id="rId66" Type="http://schemas.openxmlformats.org/officeDocument/2006/relationships/hyperlink" Target="file:///\\172.26.1.6\pub\RIESGOS%202023\1er%20Cuatrimestre%202023\Administraci&#243;n%20del%20Patrimonio%20Inmobiliario%20Distrital\Riesgo%2022.1" TargetMode="External"/><Relationship Id="rId87" Type="http://schemas.openxmlformats.org/officeDocument/2006/relationships/hyperlink" Target="file:///\\172.26.1.6\pub\RIESGOS%202023\1er%20Cuatrimestre%202023\Gesti&#243;n%20del%20Talento%20Humano\Riesgo%205" TargetMode="External"/><Relationship Id="rId110" Type="http://schemas.openxmlformats.org/officeDocument/2006/relationships/hyperlink" Target="file:///\\172.26.1.6\pub\RIESGOS%202023\1er%20Cuatrimestre%202023\Verificaci&#243;n%20y%20mejoramiento%20continuo\Riesgo%20No%2079%20Solicitud%20de%20Backap" TargetMode="External"/><Relationship Id="rId115" Type="http://schemas.openxmlformats.org/officeDocument/2006/relationships/drawing" Target="../drawings/drawing2.xml"/><Relationship Id="rId61" Type="http://schemas.openxmlformats.org/officeDocument/2006/relationships/hyperlink" Target="file:///\\172.26.1.6\pub\RIESGOS%202023\1er%20Cuatrimestre%202023\Atenci&#243;n%20a%20la%20Ciudadan&#237;a\Primer%20Trimestre" TargetMode="External"/><Relationship Id="rId82" Type="http://schemas.openxmlformats.org/officeDocument/2006/relationships/hyperlink" Target="file:///\\172.26.1.6\pub\RIESGOS%202023\1er%20Cuatrimestre%202023\Gesti&#243;n%20de%20la%20tecnolog&#237;a%20y%20la%20informaci&#243;n\6.%20RIESGO%2041" TargetMode="External"/><Relationship Id="rId19" Type="http://schemas.openxmlformats.org/officeDocument/2006/relationships/hyperlink" Target="file:///\\172.26.1.6\pub\RIESGOS%202023\1er%20Cuatrimestre%202023\Gesti&#243;n%20Documental\Riesgo%2067" TargetMode="External"/><Relationship Id="rId14" Type="http://schemas.openxmlformats.org/officeDocument/2006/relationships/hyperlink" Target="file:///\\172.26.1.6\pub\RIESGOS%202023\1er%20Cuatrimestre%202023\Administraci&#243;n%20del%20Patrimonio%20Inmobiliario%20Distrital\Riesgo%2026" TargetMode="External"/><Relationship Id="rId30" Type="http://schemas.openxmlformats.org/officeDocument/2006/relationships/hyperlink" Target="file:///\\172.26.1.6\pub\RIESGOS%202023\1er%20Cuatrimestre%202023\Atenci&#243;n%20a%20la%20Ciudadan&#237;a\Primer%20Trimestre\Riesgo%207%20Mesas%20de%20Servicio" TargetMode="External"/><Relationship Id="rId35" Type="http://schemas.openxmlformats.org/officeDocument/2006/relationships/hyperlink" Target="file:///\\172.26.1.6\pub\RIESGOS%202023\1er%20Cuatrimestre%202023\Gesti&#243;n%20de%20la%20tecnolog&#237;a%20y%20la%20informaci&#243;n\9.%20RIESGO%2044" TargetMode="External"/><Relationship Id="rId56" Type="http://schemas.openxmlformats.org/officeDocument/2006/relationships/hyperlink" Target="file:///\\172.26.1.6\pub\RIESGOS%202023\1er%20Cuatrimestre%202023\Gestion%20de%20Recursos\59.%20Posibilidad%20constit%20reservas%20y%20pasivos" TargetMode="External"/><Relationship Id="rId77" Type="http://schemas.openxmlformats.org/officeDocument/2006/relationships/hyperlink" Target="file:///\\172.26.1.6\pub\RIESGOS%202023\1er%20Cuatrimestre%202023\Gesti&#243;n%20Documental\Riesgos%2069" TargetMode="External"/><Relationship Id="rId100" Type="http://schemas.openxmlformats.org/officeDocument/2006/relationships/hyperlink" Target="file:///\\172.26.1.6\pub\RIESGOS%202023\1er%20Cuatrimestre%202023\Gesti&#243;n%20Documental\Riesgos%2068" TargetMode="External"/><Relationship Id="rId105" Type="http://schemas.openxmlformats.org/officeDocument/2006/relationships/hyperlink" Target="https://www.dadep.gov.co/sites/default/files/sig/1-Acta-Comite-InstitucionaldeGestionyDesempe-o2023-SesionOrdinaria%E2%80%93DADEP.pdf" TargetMode="External"/><Relationship Id="rId8" Type="http://schemas.openxmlformats.org/officeDocument/2006/relationships/hyperlink" Target="https://observatorio.dadep.gov.co/publicaciones/informe-trimestral-del-observatorio" TargetMode="External"/><Relationship Id="rId51" Type="http://schemas.openxmlformats.org/officeDocument/2006/relationships/hyperlink" Target="file:///\\172.26.1.6\pub\RIESGOS%202023\1er%20Cuatrimestre%202023\Gesti&#243;n%20de%20la%20tecnolog&#237;a%20y%20la%20informaci&#243;n\2.%20RIESGO%2036" TargetMode="External"/><Relationship Id="rId72" Type="http://schemas.openxmlformats.org/officeDocument/2006/relationships/hyperlink" Target="file:///\\172.26.1.6\pub\RIESGOS%202023\1er%20Cuatrimestre%202023\Gestion%20de%20Recursos\59.%20Posibilidad%20constit%20reservas%20y%20pasivos" TargetMode="External"/><Relationship Id="rId93" Type="http://schemas.openxmlformats.org/officeDocument/2006/relationships/hyperlink" Target="file:///\\172.26.1.6\pub\RIESGOS%202023\1er%20Cuatrimestre%202023\Gesti&#243;n%20Jur&#237;dica\Evidencia%20riesgo%2053" TargetMode="External"/><Relationship Id="rId98" Type="http://schemas.openxmlformats.org/officeDocument/2006/relationships/hyperlink" Target="file:///\\172.26.1.6\pub\RIESGOS%202023\1er%20Cuatrimestre%202023\Gestion%20de%20Recursos\65.%20Informaci&#243;n%20" TargetMode="External"/><Relationship Id="rId3" Type="http://schemas.openxmlformats.org/officeDocument/2006/relationships/hyperlink" Target="https://www.dadep.gov.co/planeacion/mipg" TargetMode="External"/><Relationship Id="rId25" Type="http://schemas.openxmlformats.org/officeDocument/2006/relationships/hyperlink" Target="file:///\\172.26.1.6\pub\RIESGOS%202023\1er%20Cuatrimestre%202023\Gesti&#243;n%20del%20Talento%20Humano\Riesgo%205" TargetMode="External"/><Relationship Id="rId46" Type="http://schemas.openxmlformats.org/officeDocument/2006/relationships/hyperlink" Target="file:///\\172.26.1.6\pub\RIESGOS%202023\1er%20Cuatrimestre%202023\Gestion%20de%20Recursos\65.%20Informaci&#243;n" TargetMode="External"/><Relationship Id="rId67" Type="http://schemas.openxmlformats.org/officeDocument/2006/relationships/hyperlink" Target="file:///\\172.26.1.6\pub\RIESGOS%202023\1er%20Cuatrimestre%202023\Administraci&#243;n%20del%20Patrimonio%20Inmobiliario%20Distrital\Riesgo%2023" TargetMode="External"/><Relationship Id="rId116" Type="http://schemas.openxmlformats.org/officeDocument/2006/relationships/vmlDrawing" Target="../drawings/vmlDrawing1.vml"/><Relationship Id="rId20" Type="http://schemas.openxmlformats.org/officeDocument/2006/relationships/hyperlink" Target="file:///\\172.26.1.6\pub\RIESGOS%202023\1er%20Cuatrimestre%202023\Gesti&#243;n%20Documental\Riesgos%2068" TargetMode="External"/><Relationship Id="rId41" Type="http://schemas.openxmlformats.org/officeDocument/2006/relationships/hyperlink" Target="file:///\\172.26.1.6\pub\RIESGOS%202023\1er%20Cuatrimestre%202023\Gesti&#243;n%20Jur&#237;dica\Evidencia%20riesgo%2054" TargetMode="External"/><Relationship Id="rId62" Type="http://schemas.openxmlformats.org/officeDocument/2006/relationships/hyperlink" Target="file:///\\172.26.1.6\pub\RIESGOS%202023\1er%20Cuatrimestre%202023\Atenci&#243;n%20a%20la%20Ciudadan&#237;a\Primer%20Trimestre\Riesgo%209%20Acompa&#241;amiento%20Equipos%20Trabajo" TargetMode="External"/><Relationship Id="rId83" Type="http://schemas.openxmlformats.org/officeDocument/2006/relationships/hyperlink" Target="file:///\\172.26.1.6\pub\RIESGOS%202023\1er%20Cuatrimestre%202023\Gesti&#243;n%20de%20la%20tecnolog&#237;a%20y%20la%20informaci&#243;n\6.%20RIESGO%2041" TargetMode="External"/><Relationship Id="rId88" Type="http://schemas.openxmlformats.org/officeDocument/2006/relationships/hyperlink" Target="file:///\\172.26.1.6\pub\RIESGOS%202023\1er%20Cuatrimestre%202023\Gesti&#243;n%20del%20Talento%20Humano\73" TargetMode="External"/><Relationship Id="rId111" Type="http://schemas.openxmlformats.org/officeDocument/2006/relationships/hyperlink" Target="file:///\\172.26.1.6\pub\RIESGOS%202023\1er%20Cuatrimestre%202023\Verificaci&#243;n%20y%20mejoramiento%20continuo\Riesgo%20No%2077%20Actas%20Reuni&#243;n" TargetMode="External"/><Relationship Id="rId15" Type="http://schemas.openxmlformats.org/officeDocument/2006/relationships/hyperlink" Target="file:///\\172.26.1.6\pub\RIESGOS%202023\1er%20Cuatrimestre%202023\Defensa%20del%20Patrimonio%20Inmobiliario%20Distrital\Riesgo%2031" TargetMode="External"/><Relationship Id="rId36" Type="http://schemas.openxmlformats.org/officeDocument/2006/relationships/hyperlink" Target="file:///\\172.26.1.6\pub\RIESGOS%202023\1er%20Cuatrimestre%202023\Gesti&#243;n%20de%20la%20tecnolog&#237;a%20y%20la%20informaci&#243;n\10.%20RIESGO%2045" TargetMode="External"/><Relationship Id="rId57" Type="http://schemas.openxmlformats.org/officeDocument/2006/relationships/hyperlink" Target="file:///\\172.26.1.6\pub\RIESGOS%202023\1er%20Cuatrimestre%202023\Evaluaci&#243;n%20y%20control\Riesgo%2080" TargetMode="External"/><Relationship Id="rId106" Type="http://schemas.openxmlformats.org/officeDocument/2006/relationships/hyperlink" Target="https://www.dadep.gov.co/sites/default/files/sig/1-Acta-Comite-InstitucionaldeGestionyDesempe-o2023-SesionOrdinaria%E2%80%93DADEP.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2.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2.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4.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4" activePane="bottomLeft" state="frozenSplit"/>
      <selection pane="bottomLeft" activeCell="E75" sqref="E75:K75"/>
    </sheetView>
  </sheetViews>
  <sheetFormatPr baseColWidth="10" defaultColWidth="10.85546875" defaultRowHeight="15.75"/>
  <cols>
    <col min="1" max="1" width="14.42578125" style="37" customWidth="1"/>
    <col min="2" max="2" width="10" style="37" customWidth="1"/>
    <col min="3" max="3" width="14.42578125" style="5" customWidth="1"/>
    <col min="4" max="4" width="16.140625" style="172" customWidth="1"/>
    <col min="5" max="10" width="10.85546875" style="5"/>
    <col min="11" max="11" width="25.5703125" style="5" customWidth="1"/>
    <col min="12" max="16384" width="10.85546875" style="5"/>
  </cols>
  <sheetData>
    <row r="1" spans="1:11" s="6" customFormat="1" ht="54.95" customHeight="1">
      <c r="A1" s="665"/>
      <c r="B1" s="665"/>
      <c r="C1" s="665"/>
      <c r="D1" s="665"/>
      <c r="E1" s="665"/>
      <c r="F1" s="665"/>
      <c r="G1" s="665"/>
      <c r="H1" s="665"/>
      <c r="I1" s="665"/>
      <c r="J1" s="665"/>
      <c r="K1" s="665"/>
    </row>
    <row r="2" spans="1:11" s="6" customFormat="1" ht="30" customHeight="1">
      <c r="A2" s="665"/>
      <c r="B2" s="665"/>
      <c r="C2" s="665"/>
      <c r="D2" s="665"/>
      <c r="E2" s="665"/>
      <c r="F2" s="665"/>
      <c r="G2" s="665"/>
      <c r="H2" s="665"/>
      <c r="I2" s="665"/>
      <c r="J2" s="665"/>
      <c r="K2" s="665"/>
    </row>
    <row r="3" spans="1:11" ht="19.5" customHeight="1">
      <c r="A3" s="639" t="s">
        <v>21</v>
      </c>
      <c r="B3" s="639"/>
      <c r="C3" s="639"/>
      <c r="D3" s="639"/>
      <c r="E3" s="639" t="s">
        <v>22</v>
      </c>
      <c r="F3" s="639"/>
      <c r="G3" s="639"/>
      <c r="H3" s="639"/>
      <c r="I3" s="639"/>
      <c r="J3" s="639"/>
      <c r="K3" s="639"/>
    </row>
    <row r="4" spans="1:11" ht="19.5" customHeight="1">
      <c r="A4" s="643" t="s">
        <v>992</v>
      </c>
      <c r="B4" s="644"/>
      <c r="C4" s="644"/>
      <c r="D4" s="644"/>
      <c r="E4" s="644"/>
      <c r="F4" s="644"/>
      <c r="G4" s="644"/>
      <c r="H4" s="644"/>
      <c r="I4" s="644"/>
      <c r="J4" s="644"/>
      <c r="K4" s="645"/>
    </row>
    <row r="5" spans="1:11" ht="95.45" customHeight="1">
      <c r="A5" s="641" t="s">
        <v>993</v>
      </c>
      <c r="B5" s="641"/>
      <c r="C5" s="641"/>
      <c r="D5" s="641"/>
      <c r="E5" s="627" t="s">
        <v>994</v>
      </c>
      <c r="F5" s="627"/>
      <c r="G5" s="627"/>
      <c r="H5" s="627"/>
      <c r="I5" s="627"/>
      <c r="J5" s="627"/>
      <c r="K5" s="627"/>
    </row>
    <row r="6" spans="1:11" ht="14.45" customHeight="1">
      <c r="A6" s="643" t="s">
        <v>23</v>
      </c>
      <c r="B6" s="644"/>
      <c r="C6" s="644"/>
      <c r="D6" s="644"/>
      <c r="E6" s="644"/>
      <c r="F6" s="644"/>
      <c r="G6" s="644"/>
      <c r="H6" s="644"/>
      <c r="I6" s="644"/>
      <c r="J6" s="644"/>
      <c r="K6" s="645"/>
    </row>
    <row r="7" spans="1:11" s="4" customFormat="1">
      <c r="A7" s="641" t="s">
        <v>82</v>
      </c>
      <c r="B7" s="641"/>
      <c r="C7" s="641"/>
      <c r="D7" s="641"/>
      <c r="E7" s="627" t="s">
        <v>105</v>
      </c>
      <c r="F7" s="627"/>
      <c r="G7" s="627"/>
      <c r="H7" s="627"/>
      <c r="I7" s="627"/>
      <c r="J7" s="627"/>
      <c r="K7" s="627"/>
    </row>
    <row r="8" spans="1:11" s="4" customFormat="1">
      <c r="A8" s="641" t="s">
        <v>83</v>
      </c>
      <c r="B8" s="641"/>
      <c r="C8" s="641"/>
      <c r="D8" s="641"/>
      <c r="E8" s="627" t="s">
        <v>847</v>
      </c>
      <c r="F8" s="627"/>
      <c r="G8" s="627"/>
      <c r="H8" s="627"/>
      <c r="I8" s="627"/>
      <c r="J8" s="627"/>
      <c r="K8" s="627"/>
    </row>
    <row r="9" spans="1:11">
      <c r="A9" s="642" t="s">
        <v>176</v>
      </c>
      <c r="B9" s="642"/>
      <c r="C9" s="642"/>
      <c r="D9" s="642"/>
      <c r="E9" s="642"/>
      <c r="F9" s="642"/>
      <c r="G9" s="642"/>
      <c r="H9" s="642"/>
      <c r="I9" s="642"/>
      <c r="J9" s="642"/>
      <c r="K9" s="642"/>
    </row>
    <row r="10" spans="1:11" s="4" customFormat="1">
      <c r="A10" s="640" t="s">
        <v>1275</v>
      </c>
      <c r="B10" s="640"/>
      <c r="C10" s="640"/>
      <c r="D10" s="640"/>
      <c r="E10" s="627" t="s">
        <v>1274</v>
      </c>
      <c r="F10" s="627"/>
      <c r="G10" s="627"/>
      <c r="H10" s="627"/>
      <c r="I10" s="627"/>
      <c r="J10" s="627"/>
      <c r="K10" s="627"/>
    </row>
    <row r="11" spans="1:11" s="4" customFormat="1">
      <c r="A11" s="640" t="s">
        <v>24</v>
      </c>
      <c r="B11" s="640"/>
      <c r="C11" s="640"/>
      <c r="D11" s="640"/>
      <c r="E11" s="627" t="s">
        <v>848</v>
      </c>
      <c r="F11" s="627"/>
      <c r="G11" s="627"/>
      <c r="H11" s="627"/>
      <c r="I11" s="627"/>
      <c r="J11" s="627"/>
      <c r="K11" s="627"/>
    </row>
    <row r="12" spans="1:11" s="4" customFormat="1">
      <c r="A12" s="640" t="s">
        <v>0</v>
      </c>
      <c r="B12" s="640"/>
      <c r="C12" s="640"/>
      <c r="D12" s="640"/>
      <c r="E12" s="627" t="s">
        <v>106</v>
      </c>
      <c r="F12" s="627"/>
      <c r="G12" s="627"/>
      <c r="H12" s="627"/>
      <c r="I12" s="627"/>
      <c r="J12" s="627"/>
      <c r="K12" s="627"/>
    </row>
    <row r="13" spans="1:11" s="4" customFormat="1" ht="21.95" customHeight="1">
      <c r="A13" s="641" t="s">
        <v>843</v>
      </c>
      <c r="B13" s="641"/>
      <c r="C13" s="641"/>
      <c r="D13" s="641"/>
      <c r="E13" s="627" t="s">
        <v>844</v>
      </c>
      <c r="F13" s="627"/>
      <c r="G13" s="627"/>
      <c r="H13" s="627"/>
      <c r="I13" s="627"/>
      <c r="J13" s="627"/>
      <c r="K13" s="627"/>
    </row>
    <row r="14" spans="1:11" s="4" customFormat="1" ht="43.5" customHeight="1">
      <c r="A14" s="641" t="s">
        <v>99</v>
      </c>
      <c r="B14" s="641"/>
      <c r="C14" s="641"/>
      <c r="D14" s="641"/>
      <c r="E14" s="627" t="s">
        <v>849</v>
      </c>
      <c r="F14" s="627"/>
      <c r="G14" s="627"/>
      <c r="H14" s="627"/>
      <c r="I14" s="627"/>
      <c r="J14" s="627"/>
      <c r="K14" s="627"/>
    </row>
    <row r="15" spans="1:11" s="4" customFormat="1">
      <c r="A15" s="640" t="s">
        <v>25</v>
      </c>
      <c r="B15" s="640"/>
      <c r="C15" s="640"/>
      <c r="D15" s="640"/>
      <c r="E15" s="627" t="s">
        <v>850</v>
      </c>
      <c r="F15" s="627"/>
      <c r="G15" s="627"/>
      <c r="H15" s="627"/>
      <c r="I15" s="627"/>
      <c r="J15" s="627"/>
      <c r="K15" s="627"/>
    </row>
    <row r="16" spans="1:11" s="4" customFormat="1">
      <c r="A16" s="640" t="s">
        <v>1276</v>
      </c>
      <c r="B16" s="640"/>
      <c r="C16" s="640"/>
      <c r="D16" s="640"/>
      <c r="E16" s="627" t="s">
        <v>1277</v>
      </c>
      <c r="F16" s="627"/>
      <c r="G16" s="627"/>
      <c r="H16" s="627"/>
      <c r="I16" s="627"/>
      <c r="J16" s="627"/>
      <c r="K16" s="627"/>
    </row>
    <row r="17" spans="1:11" s="4" customFormat="1" ht="154.5" customHeight="1">
      <c r="A17" s="640" t="s">
        <v>226</v>
      </c>
      <c r="B17" s="640"/>
      <c r="C17" s="640"/>
      <c r="D17" s="640"/>
      <c r="E17" s="627" t="s">
        <v>885</v>
      </c>
      <c r="F17" s="627"/>
      <c r="G17" s="627"/>
      <c r="H17" s="627"/>
      <c r="I17" s="627"/>
      <c r="J17" s="627"/>
      <c r="K17" s="627"/>
    </row>
    <row r="18" spans="1:11" s="4" customFormat="1" ht="90.6" customHeight="1">
      <c r="A18" s="640" t="s">
        <v>2</v>
      </c>
      <c r="B18" s="640"/>
      <c r="C18" s="640"/>
      <c r="D18" s="640"/>
      <c r="E18" s="627" t="s">
        <v>888</v>
      </c>
      <c r="F18" s="627"/>
      <c r="G18" s="627"/>
      <c r="H18" s="627"/>
      <c r="I18" s="627"/>
      <c r="J18" s="627"/>
      <c r="K18" s="627"/>
    </row>
    <row r="19" spans="1:11" s="4" customFormat="1" ht="45.6" customHeight="1">
      <c r="A19" s="640" t="s">
        <v>225</v>
      </c>
      <c r="B19" s="640"/>
      <c r="C19" s="640"/>
      <c r="D19" s="640"/>
      <c r="E19" s="627" t="s">
        <v>889</v>
      </c>
      <c r="F19" s="627"/>
      <c r="G19" s="627"/>
      <c r="H19" s="627"/>
      <c r="I19" s="627"/>
      <c r="J19" s="627"/>
      <c r="K19" s="627"/>
    </row>
    <row r="20" spans="1:11" s="4" customFormat="1" ht="75.95" customHeight="1">
      <c r="A20" s="640" t="s">
        <v>877</v>
      </c>
      <c r="B20" s="640"/>
      <c r="C20" s="640"/>
      <c r="D20" s="640"/>
      <c r="E20" s="627" t="s">
        <v>890</v>
      </c>
      <c r="F20" s="627"/>
      <c r="G20" s="627"/>
      <c r="H20" s="627"/>
      <c r="I20" s="627"/>
      <c r="J20" s="627"/>
      <c r="K20" s="627"/>
    </row>
    <row r="21" spans="1:11" s="4" customFormat="1" ht="264.95" customHeight="1">
      <c r="A21" s="640" t="s">
        <v>829</v>
      </c>
      <c r="B21" s="640"/>
      <c r="C21" s="640"/>
      <c r="D21" s="640"/>
      <c r="E21" s="655" t="s">
        <v>1340</v>
      </c>
      <c r="F21" s="655"/>
      <c r="G21" s="655"/>
      <c r="H21" s="655"/>
      <c r="I21" s="655"/>
      <c r="J21" s="655"/>
      <c r="K21" s="655"/>
    </row>
    <row r="22" spans="1:11" s="4" customFormat="1" ht="60.95" customHeight="1">
      <c r="A22" s="640" t="s">
        <v>227</v>
      </c>
      <c r="B22" s="640"/>
      <c r="C22" s="640"/>
      <c r="D22" s="640"/>
      <c r="E22" s="627" t="s">
        <v>851</v>
      </c>
      <c r="F22" s="627"/>
      <c r="G22" s="627"/>
      <c r="H22" s="627"/>
      <c r="I22" s="627"/>
      <c r="J22" s="627"/>
      <c r="K22" s="627"/>
    </row>
    <row r="23" spans="1:11" s="4" customFormat="1" ht="155.44999999999999" customHeight="1">
      <c r="A23" s="640" t="s">
        <v>26</v>
      </c>
      <c r="B23" s="640"/>
      <c r="C23" s="640"/>
      <c r="D23" s="640"/>
      <c r="E23" s="627" t="s">
        <v>852</v>
      </c>
      <c r="F23" s="627"/>
      <c r="G23" s="627"/>
      <c r="H23" s="627"/>
      <c r="I23" s="627"/>
      <c r="J23" s="627"/>
      <c r="K23" s="627"/>
    </row>
    <row r="24" spans="1:11" s="4" customFormat="1" ht="72.599999999999994" customHeight="1">
      <c r="A24" s="640" t="s">
        <v>891</v>
      </c>
      <c r="B24" s="640"/>
      <c r="C24" s="640"/>
      <c r="D24" s="640"/>
      <c r="E24" s="627" t="s">
        <v>896</v>
      </c>
      <c r="F24" s="627"/>
      <c r="G24" s="627"/>
      <c r="H24" s="627"/>
      <c r="I24" s="627"/>
      <c r="J24" s="627"/>
      <c r="K24" s="627"/>
    </row>
    <row r="25" spans="1:11" s="4" customFormat="1" ht="45.6" customHeight="1">
      <c r="A25" s="656" t="s">
        <v>836</v>
      </c>
      <c r="B25" s="657" t="s">
        <v>443</v>
      </c>
      <c r="C25" s="657"/>
      <c r="D25" s="657"/>
      <c r="E25" s="654" t="s">
        <v>853</v>
      </c>
      <c r="F25" s="654"/>
      <c r="G25" s="654"/>
      <c r="H25" s="654"/>
      <c r="I25" s="654"/>
      <c r="J25" s="654"/>
      <c r="K25" s="654"/>
    </row>
    <row r="26" spans="1:11" s="4" customFormat="1" ht="58.5" customHeight="1">
      <c r="A26" s="656"/>
      <c r="B26" s="657" t="s">
        <v>444</v>
      </c>
      <c r="C26" s="657"/>
      <c r="D26" s="657"/>
      <c r="E26" s="654" t="s">
        <v>854</v>
      </c>
      <c r="F26" s="654"/>
      <c r="G26" s="654"/>
      <c r="H26" s="654"/>
      <c r="I26" s="654"/>
      <c r="J26" s="654"/>
      <c r="K26" s="654"/>
    </row>
    <row r="27" spans="1:11" s="4" customFormat="1" ht="35.450000000000003" customHeight="1">
      <c r="A27" s="656"/>
      <c r="B27" s="657" t="s">
        <v>840</v>
      </c>
      <c r="C27" s="657"/>
      <c r="D27" s="657"/>
      <c r="E27" s="654" t="s">
        <v>845</v>
      </c>
      <c r="F27" s="654"/>
      <c r="G27" s="654"/>
      <c r="H27" s="654"/>
      <c r="I27" s="654"/>
      <c r="J27" s="654"/>
      <c r="K27" s="654"/>
    </row>
    <row r="28" spans="1:11" s="4" customFormat="1" ht="52.5" customHeight="1">
      <c r="A28" s="656"/>
      <c r="B28" s="657" t="s">
        <v>841</v>
      </c>
      <c r="C28" s="657"/>
      <c r="D28" s="657"/>
      <c r="E28" s="654" t="s">
        <v>846</v>
      </c>
      <c r="F28" s="654"/>
      <c r="G28" s="654"/>
      <c r="H28" s="654"/>
      <c r="I28" s="654"/>
      <c r="J28" s="654"/>
      <c r="K28" s="654"/>
    </row>
    <row r="29" spans="1:11">
      <c r="A29" s="642" t="s">
        <v>175</v>
      </c>
      <c r="B29" s="642"/>
      <c r="C29" s="642"/>
      <c r="D29" s="642"/>
      <c r="E29" s="642"/>
      <c r="F29" s="642"/>
      <c r="G29" s="642"/>
      <c r="H29" s="642"/>
      <c r="I29" s="642"/>
      <c r="J29" s="642"/>
      <c r="K29" s="642"/>
    </row>
    <row r="30" spans="1:11" s="4" customFormat="1" ht="36.950000000000003" customHeight="1">
      <c r="A30" s="659" t="s">
        <v>329</v>
      </c>
      <c r="B30" s="667" t="s">
        <v>839</v>
      </c>
      <c r="C30" s="667"/>
      <c r="D30" s="156" t="s">
        <v>350</v>
      </c>
      <c r="E30" s="627" t="s">
        <v>855</v>
      </c>
      <c r="F30" s="627"/>
      <c r="G30" s="627"/>
      <c r="H30" s="627"/>
      <c r="I30" s="627"/>
      <c r="J30" s="627"/>
      <c r="K30" s="627"/>
    </row>
    <row r="31" spans="1:11" s="4" customFormat="1" ht="36.950000000000003" customHeight="1">
      <c r="A31" s="659"/>
      <c r="B31" s="667"/>
      <c r="C31" s="667"/>
      <c r="D31" s="156" t="s">
        <v>250</v>
      </c>
      <c r="E31" s="627" t="s">
        <v>856</v>
      </c>
      <c r="F31" s="627"/>
      <c r="G31" s="627"/>
      <c r="H31" s="627"/>
      <c r="I31" s="627"/>
      <c r="J31" s="627"/>
      <c r="K31" s="627"/>
    </row>
    <row r="32" spans="1:11" s="4" customFormat="1" ht="42.6" customHeight="1">
      <c r="A32" s="659"/>
      <c r="B32" s="667"/>
      <c r="C32" s="667"/>
      <c r="D32" s="156" t="s">
        <v>351</v>
      </c>
      <c r="E32" s="627" t="s">
        <v>857</v>
      </c>
      <c r="F32" s="627"/>
      <c r="G32" s="627"/>
      <c r="H32" s="627"/>
      <c r="I32" s="627"/>
      <c r="J32" s="627"/>
      <c r="K32" s="627"/>
    </row>
    <row r="33" spans="1:11" s="4" customFormat="1" ht="36.950000000000003" customHeight="1">
      <c r="A33" s="659"/>
      <c r="B33" s="667"/>
      <c r="C33" s="667"/>
      <c r="D33" s="156" t="s">
        <v>295</v>
      </c>
      <c r="E33" s="627" t="s">
        <v>878</v>
      </c>
      <c r="F33" s="627"/>
      <c r="G33" s="627"/>
      <c r="H33" s="627"/>
      <c r="I33" s="627"/>
      <c r="J33" s="627"/>
      <c r="K33" s="627"/>
    </row>
    <row r="34" spans="1:11" s="4" customFormat="1" ht="36.950000000000003" customHeight="1">
      <c r="A34" s="659"/>
      <c r="B34" s="667"/>
      <c r="C34" s="667"/>
      <c r="D34" s="156" t="s">
        <v>355</v>
      </c>
      <c r="E34" s="627" t="s">
        <v>858</v>
      </c>
      <c r="F34" s="627"/>
      <c r="G34" s="627"/>
      <c r="H34" s="627"/>
      <c r="I34" s="627"/>
      <c r="J34" s="627"/>
      <c r="K34" s="627"/>
    </row>
    <row r="35" spans="1:11" s="4" customFormat="1" ht="36.950000000000003" customHeight="1">
      <c r="A35" s="659"/>
      <c r="B35" s="667"/>
      <c r="C35" s="667"/>
      <c r="D35" s="156" t="s">
        <v>250</v>
      </c>
      <c r="E35" s="627" t="s">
        <v>859</v>
      </c>
      <c r="F35" s="627"/>
      <c r="G35" s="627"/>
      <c r="H35" s="627"/>
      <c r="I35" s="627"/>
      <c r="J35" s="627"/>
      <c r="K35" s="627"/>
    </row>
    <row r="36" spans="1:11" s="4" customFormat="1" ht="36.950000000000003" customHeight="1">
      <c r="A36" s="659"/>
      <c r="B36" s="667"/>
      <c r="C36" s="667"/>
      <c r="D36" s="156" t="s">
        <v>307</v>
      </c>
      <c r="E36" s="627" t="s">
        <v>860</v>
      </c>
      <c r="F36" s="627"/>
      <c r="G36" s="627"/>
      <c r="H36" s="627"/>
      <c r="I36" s="627"/>
      <c r="J36" s="627"/>
      <c r="K36" s="627"/>
    </row>
    <row r="37" spans="1:11" s="4" customFormat="1" ht="104.45" customHeight="1">
      <c r="A37" s="659"/>
      <c r="B37" s="661" t="s">
        <v>340</v>
      </c>
      <c r="C37" s="661"/>
      <c r="D37" s="173" t="s">
        <v>1</v>
      </c>
      <c r="E37" s="638" t="s">
        <v>861</v>
      </c>
      <c r="F37" s="638"/>
      <c r="G37" s="638"/>
      <c r="H37" s="638"/>
      <c r="I37" s="638"/>
      <c r="J37" s="638"/>
      <c r="K37" s="638"/>
    </row>
    <row r="38" spans="1:11" s="4" customFormat="1" ht="169.5" customHeight="1">
      <c r="A38" s="659"/>
      <c r="B38" s="661"/>
      <c r="C38" s="661"/>
      <c r="D38" s="173" t="s">
        <v>2</v>
      </c>
      <c r="E38" s="638" t="s">
        <v>995</v>
      </c>
      <c r="F38" s="638"/>
      <c r="G38" s="638"/>
      <c r="H38" s="638"/>
      <c r="I38" s="638"/>
      <c r="J38" s="638"/>
      <c r="K38" s="638"/>
    </row>
    <row r="39" spans="1:11" s="4" customFormat="1" ht="89.45" customHeight="1">
      <c r="A39" s="659"/>
      <c r="B39" s="661"/>
      <c r="C39" s="661"/>
      <c r="D39" s="173" t="s">
        <v>3</v>
      </c>
      <c r="E39" s="638" t="s">
        <v>901</v>
      </c>
      <c r="F39" s="638"/>
      <c r="G39" s="638"/>
      <c r="H39" s="638"/>
      <c r="I39" s="638"/>
      <c r="J39" s="638"/>
      <c r="K39" s="638"/>
    </row>
    <row r="40" spans="1:11" s="4" customFormat="1" ht="89.45" customHeight="1">
      <c r="A40" s="635" t="s">
        <v>177</v>
      </c>
      <c r="B40" s="635" t="s">
        <v>335</v>
      </c>
      <c r="C40" s="663" t="s">
        <v>5</v>
      </c>
      <c r="D40" s="179" t="s">
        <v>898</v>
      </c>
      <c r="E40" s="627" t="s">
        <v>899</v>
      </c>
      <c r="F40" s="627"/>
      <c r="G40" s="627"/>
      <c r="H40" s="627"/>
      <c r="I40" s="627"/>
      <c r="J40" s="627"/>
      <c r="K40" s="627"/>
    </row>
    <row r="41" spans="1:11" s="4" customFormat="1" ht="130.5" customHeight="1">
      <c r="A41" s="636"/>
      <c r="B41" s="636"/>
      <c r="C41" s="664"/>
      <c r="D41" s="170" t="s">
        <v>4</v>
      </c>
      <c r="E41" s="627" t="s">
        <v>897</v>
      </c>
      <c r="F41" s="627"/>
      <c r="G41" s="627"/>
      <c r="H41" s="627"/>
      <c r="I41" s="627"/>
      <c r="J41" s="627"/>
      <c r="K41" s="627"/>
    </row>
    <row r="42" spans="1:11" s="4" customFormat="1">
      <c r="A42" s="636"/>
      <c r="B42" s="636"/>
      <c r="C42" s="646" t="s">
        <v>356</v>
      </c>
      <c r="D42" s="646"/>
      <c r="E42" s="662" t="s">
        <v>862</v>
      </c>
      <c r="F42" s="662"/>
      <c r="G42" s="662"/>
      <c r="H42" s="662"/>
      <c r="I42" s="662"/>
      <c r="J42" s="662"/>
      <c r="K42" s="662"/>
    </row>
    <row r="43" spans="1:11" s="4" customFormat="1" ht="168.6" customHeight="1">
      <c r="A43" s="636"/>
      <c r="B43" s="636"/>
      <c r="C43" s="646" t="s">
        <v>314</v>
      </c>
      <c r="D43" s="170" t="s">
        <v>327</v>
      </c>
      <c r="E43" s="662" t="s">
        <v>996</v>
      </c>
      <c r="F43" s="662"/>
      <c r="G43" s="662"/>
      <c r="H43" s="662"/>
      <c r="I43" s="662"/>
      <c r="J43" s="662"/>
      <c r="K43" s="662"/>
    </row>
    <row r="44" spans="1:11" s="4" customFormat="1" ht="61.5" customHeight="1">
      <c r="A44" s="636"/>
      <c r="B44" s="637"/>
      <c r="C44" s="646"/>
      <c r="D44" s="170" t="s">
        <v>328</v>
      </c>
      <c r="E44" s="662" t="s">
        <v>863</v>
      </c>
      <c r="F44" s="662"/>
      <c r="G44" s="662"/>
      <c r="H44" s="662"/>
      <c r="I44" s="662"/>
      <c r="J44" s="662"/>
      <c r="K44" s="662"/>
    </row>
    <row r="45" spans="1:11" s="4" customFormat="1" ht="29.1" customHeight="1">
      <c r="A45" s="636"/>
      <c r="B45" s="646" t="s">
        <v>837</v>
      </c>
      <c r="C45" s="646"/>
      <c r="D45" s="170" t="s">
        <v>352</v>
      </c>
      <c r="E45" s="662" t="s">
        <v>865</v>
      </c>
      <c r="F45" s="662"/>
      <c r="G45" s="662"/>
      <c r="H45" s="662"/>
      <c r="I45" s="662"/>
      <c r="J45" s="662"/>
      <c r="K45" s="662"/>
    </row>
    <row r="46" spans="1:11" s="4" customFormat="1" ht="47.25">
      <c r="A46" s="636"/>
      <c r="B46" s="646"/>
      <c r="C46" s="646"/>
      <c r="D46" s="170" t="s">
        <v>864</v>
      </c>
      <c r="E46" s="662" t="s">
        <v>866</v>
      </c>
      <c r="F46" s="662"/>
      <c r="G46" s="662"/>
      <c r="H46" s="662"/>
      <c r="I46" s="662"/>
      <c r="J46" s="662"/>
      <c r="K46" s="662"/>
    </row>
    <row r="47" spans="1:11" s="4" customFormat="1">
      <c r="A47" s="636"/>
      <c r="B47" s="646"/>
      <c r="C47" s="646"/>
      <c r="D47" s="170" t="s">
        <v>250</v>
      </c>
      <c r="E47" s="662" t="s">
        <v>867</v>
      </c>
      <c r="F47" s="662"/>
      <c r="G47" s="662"/>
      <c r="H47" s="662"/>
      <c r="I47" s="662"/>
      <c r="J47" s="662"/>
      <c r="K47" s="662"/>
    </row>
    <row r="48" spans="1:11" s="4" customFormat="1" ht="31.5">
      <c r="A48" s="636"/>
      <c r="B48" s="646"/>
      <c r="C48" s="646"/>
      <c r="D48" s="170" t="s">
        <v>353</v>
      </c>
      <c r="E48" s="662" t="s">
        <v>868</v>
      </c>
      <c r="F48" s="662"/>
      <c r="G48" s="662"/>
      <c r="H48" s="662"/>
      <c r="I48" s="662"/>
      <c r="J48" s="662"/>
      <c r="K48" s="662"/>
    </row>
    <row r="49" spans="1:11" s="4" customFormat="1">
      <c r="A49" s="636"/>
      <c r="B49" s="646"/>
      <c r="C49" s="646"/>
      <c r="D49" s="170" t="s">
        <v>250</v>
      </c>
      <c r="E49" s="662" t="s">
        <v>869</v>
      </c>
      <c r="F49" s="662"/>
      <c r="G49" s="662"/>
      <c r="H49" s="662"/>
      <c r="I49" s="662"/>
      <c r="J49" s="662"/>
      <c r="K49" s="662"/>
    </row>
    <row r="50" spans="1:11" s="4" customFormat="1" ht="47.25">
      <c r="A50" s="636"/>
      <c r="B50" s="646"/>
      <c r="C50" s="646"/>
      <c r="D50" s="170" t="s">
        <v>354</v>
      </c>
      <c r="E50" s="662" t="s">
        <v>870</v>
      </c>
      <c r="F50" s="662"/>
      <c r="G50" s="662"/>
      <c r="H50" s="662"/>
      <c r="I50" s="662"/>
      <c r="J50" s="662"/>
      <c r="K50" s="662"/>
    </row>
    <row r="51" spans="1:11" s="4" customFormat="1" ht="109.5" customHeight="1">
      <c r="A51" s="636"/>
      <c r="B51" s="666" t="s">
        <v>340</v>
      </c>
      <c r="C51" s="666"/>
      <c r="D51" s="171" t="s">
        <v>1</v>
      </c>
      <c r="E51" s="638" t="s">
        <v>103</v>
      </c>
      <c r="F51" s="638"/>
      <c r="G51" s="638"/>
      <c r="H51" s="638"/>
      <c r="I51" s="638"/>
      <c r="J51" s="638"/>
      <c r="K51" s="638"/>
    </row>
    <row r="52" spans="1:11" s="4" customFormat="1" ht="131.44999999999999" customHeight="1">
      <c r="A52" s="636"/>
      <c r="B52" s="666"/>
      <c r="C52" s="666"/>
      <c r="D52" s="171" t="s">
        <v>2</v>
      </c>
      <c r="E52" s="638" t="s">
        <v>997</v>
      </c>
      <c r="F52" s="638"/>
      <c r="G52" s="638"/>
      <c r="H52" s="638"/>
      <c r="I52" s="638"/>
      <c r="J52" s="638"/>
      <c r="K52" s="638"/>
    </row>
    <row r="53" spans="1:11" s="4" customFormat="1" ht="93.95" customHeight="1">
      <c r="A53" s="637"/>
      <c r="B53" s="666"/>
      <c r="C53" s="666"/>
      <c r="D53" s="173" t="s">
        <v>3</v>
      </c>
      <c r="E53" s="638" t="s">
        <v>900</v>
      </c>
      <c r="F53" s="638"/>
      <c r="G53" s="638"/>
      <c r="H53" s="638"/>
      <c r="I53" s="638"/>
      <c r="J53" s="638"/>
      <c r="K53" s="638"/>
    </row>
    <row r="54" spans="1:11" s="4" customFormat="1" ht="75.95" customHeight="1">
      <c r="A54" s="660" t="s">
        <v>879</v>
      </c>
      <c r="B54" s="660"/>
      <c r="C54" s="660"/>
      <c r="D54" s="660"/>
      <c r="E54" s="655" t="s">
        <v>834</v>
      </c>
      <c r="F54" s="655"/>
      <c r="G54" s="655"/>
      <c r="H54" s="655"/>
      <c r="I54" s="655"/>
      <c r="J54" s="655"/>
      <c r="K54" s="655"/>
    </row>
    <row r="55" spans="1:11">
      <c r="A55" s="658" t="s">
        <v>336</v>
      </c>
      <c r="B55" s="658"/>
      <c r="C55" s="658"/>
      <c r="D55" s="658"/>
      <c r="E55" s="658"/>
      <c r="F55" s="658"/>
      <c r="G55" s="658"/>
      <c r="H55" s="658"/>
      <c r="I55" s="658"/>
      <c r="J55" s="658"/>
      <c r="K55" s="658"/>
    </row>
    <row r="56" spans="1:11" s="4" customFormat="1" ht="35.450000000000003" customHeight="1">
      <c r="A56" s="629" t="s">
        <v>339</v>
      </c>
      <c r="B56" s="635" t="s">
        <v>338</v>
      </c>
      <c r="C56" s="633" t="s">
        <v>337</v>
      </c>
      <c r="D56" s="634"/>
      <c r="E56" s="627" t="s">
        <v>92</v>
      </c>
      <c r="F56" s="627"/>
      <c r="G56" s="627"/>
      <c r="H56" s="627"/>
      <c r="I56" s="627"/>
      <c r="J56" s="627"/>
      <c r="K56" s="627"/>
    </row>
    <row r="57" spans="1:11" s="4" customFormat="1" ht="35.450000000000003" customHeight="1">
      <c r="A57" s="630"/>
      <c r="B57" s="636"/>
      <c r="C57" s="633" t="s">
        <v>14</v>
      </c>
      <c r="D57" s="634"/>
      <c r="E57" s="627" t="s">
        <v>116</v>
      </c>
      <c r="F57" s="627"/>
      <c r="G57" s="627"/>
      <c r="H57" s="627"/>
      <c r="I57" s="627"/>
      <c r="J57" s="627"/>
      <c r="K57" s="627"/>
    </row>
    <row r="58" spans="1:11" s="4" customFormat="1" ht="35.450000000000003" customHeight="1">
      <c r="A58" s="630"/>
      <c r="B58" s="637"/>
      <c r="C58" s="633" t="s">
        <v>100</v>
      </c>
      <c r="D58" s="634"/>
      <c r="E58" s="627" t="s">
        <v>115</v>
      </c>
      <c r="F58" s="627"/>
      <c r="G58" s="627"/>
      <c r="H58" s="627"/>
      <c r="I58" s="627"/>
      <c r="J58" s="627"/>
      <c r="K58" s="627"/>
    </row>
    <row r="59" spans="1:11" s="4" customFormat="1" ht="35.450000000000003" customHeight="1">
      <c r="A59" s="630"/>
      <c r="B59" s="628" t="s">
        <v>178</v>
      </c>
      <c r="C59" s="633" t="s">
        <v>117</v>
      </c>
      <c r="D59" s="634"/>
      <c r="E59" s="627" t="s">
        <v>872</v>
      </c>
      <c r="F59" s="627"/>
      <c r="G59" s="627"/>
      <c r="H59" s="627"/>
      <c r="I59" s="627"/>
      <c r="J59" s="627"/>
      <c r="K59" s="627"/>
    </row>
    <row r="60" spans="1:11" s="4" customFormat="1" ht="35.450000000000003" customHeight="1">
      <c r="A60" s="630"/>
      <c r="B60" s="628"/>
      <c r="C60" s="633" t="s">
        <v>84</v>
      </c>
      <c r="D60" s="634"/>
      <c r="E60" s="627" t="s">
        <v>873</v>
      </c>
      <c r="F60" s="627"/>
      <c r="G60" s="627"/>
      <c r="H60" s="627"/>
      <c r="I60" s="627"/>
      <c r="J60" s="627"/>
      <c r="K60" s="627"/>
    </row>
    <row r="61" spans="1:11" s="4" customFormat="1" ht="35.450000000000003" customHeight="1">
      <c r="A61" s="630"/>
      <c r="B61" s="628"/>
      <c r="C61" s="633" t="s">
        <v>85</v>
      </c>
      <c r="D61" s="634"/>
      <c r="E61" s="627" t="s">
        <v>874</v>
      </c>
      <c r="F61" s="627"/>
      <c r="G61" s="627"/>
      <c r="H61" s="627"/>
      <c r="I61" s="627"/>
      <c r="J61" s="627"/>
      <c r="K61" s="627"/>
    </row>
    <row r="62" spans="1:11" s="4" customFormat="1" ht="48" customHeight="1">
      <c r="A62" s="630"/>
      <c r="B62" s="632" t="s">
        <v>237</v>
      </c>
      <c r="C62" s="633" t="s">
        <v>236</v>
      </c>
      <c r="D62" s="634"/>
      <c r="E62" s="627" t="s">
        <v>875</v>
      </c>
      <c r="F62" s="627"/>
      <c r="G62" s="627"/>
      <c r="H62" s="627"/>
      <c r="I62" s="627"/>
      <c r="J62" s="627"/>
      <c r="K62" s="627"/>
    </row>
    <row r="63" spans="1:11" s="4" customFormat="1" ht="48" customHeight="1">
      <c r="A63" s="631"/>
      <c r="B63" s="632"/>
      <c r="C63" s="633" t="s">
        <v>880</v>
      </c>
      <c r="D63" s="634"/>
      <c r="E63" s="627" t="s">
        <v>871</v>
      </c>
      <c r="F63" s="627"/>
      <c r="G63" s="627"/>
      <c r="H63" s="627"/>
      <c r="I63" s="627"/>
      <c r="J63" s="627"/>
      <c r="K63" s="627"/>
    </row>
    <row r="64" spans="1:11" s="4" customFormat="1" ht="30" customHeight="1">
      <c r="A64" s="632" t="s">
        <v>27</v>
      </c>
      <c r="B64" s="632"/>
      <c r="C64" s="632"/>
      <c r="D64" s="632"/>
      <c r="E64" s="627" t="s">
        <v>93</v>
      </c>
      <c r="F64" s="627"/>
      <c r="G64" s="627"/>
      <c r="H64" s="627"/>
      <c r="I64" s="627"/>
      <c r="J64" s="627"/>
      <c r="K64" s="627"/>
    </row>
    <row r="65" spans="1:11">
      <c r="A65" s="647" t="s">
        <v>19</v>
      </c>
      <c r="B65" s="647"/>
      <c r="C65" s="647"/>
      <c r="D65" s="647"/>
      <c r="E65" s="647"/>
      <c r="F65" s="647"/>
      <c r="G65" s="647"/>
      <c r="H65" s="647"/>
      <c r="I65" s="647"/>
      <c r="J65" s="647"/>
      <c r="K65" s="647"/>
    </row>
    <row r="66" spans="1:11">
      <c r="A66" s="641" t="s">
        <v>903</v>
      </c>
      <c r="B66" s="641"/>
      <c r="C66" s="641"/>
      <c r="D66" s="641"/>
      <c r="E66" s="648" t="s">
        <v>904</v>
      </c>
      <c r="F66" s="648"/>
      <c r="G66" s="648"/>
      <c r="H66" s="648"/>
      <c r="I66" s="648"/>
      <c r="J66" s="648"/>
      <c r="K66" s="648"/>
    </row>
    <row r="67" spans="1:11" s="4" customFormat="1" ht="33" customHeight="1">
      <c r="A67" s="641" t="s">
        <v>16</v>
      </c>
      <c r="B67" s="641"/>
      <c r="C67" s="641"/>
      <c r="D67" s="641"/>
      <c r="E67" s="648" t="s">
        <v>94</v>
      </c>
      <c r="F67" s="648"/>
      <c r="G67" s="648"/>
      <c r="H67" s="648"/>
      <c r="I67" s="648"/>
      <c r="J67" s="648"/>
      <c r="K67" s="648"/>
    </row>
    <row r="68" spans="1:11" s="4" customFormat="1" ht="33" customHeight="1">
      <c r="A68" s="649" t="s">
        <v>928</v>
      </c>
      <c r="B68" s="651" t="s">
        <v>929</v>
      </c>
      <c r="C68" s="652"/>
      <c r="D68" s="653"/>
      <c r="E68" s="648" t="s">
        <v>931</v>
      </c>
      <c r="F68" s="648"/>
      <c r="G68" s="648"/>
      <c r="H68" s="648"/>
      <c r="I68" s="648"/>
      <c r="J68" s="648"/>
      <c r="K68" s="648"/>
    </row>
    <row r="69" spans="1:11" s="4" customFormat="1" ht="33" customHeight="1">
      <c r="A69" s="650"/>
      <c r="B69" s="651" t="s">
        <v>930</v>
      </c>
      <c r="C69" s="652"/>
      <c r="D69" s="653"/>
      <c r="E69" s="648" t="s">
        <v>932</v>
      </c>
      <c r="F69" s="648"/>
      <c r="G69" s="648"/>
      <c r="H69" s="648"/>
      <c r="I69" s="648"/>
      <c r="J69" s="648"/>
      <c r="K69" s="648"/>
    </row>
    <row r="70" spans="1:11" s="4" customFormat="1" ht="29.1" customHeight="1">
      <c r="A70" s="640" t="s">
        <v>17</v>
      </c>
      <c r="B70" s="640"/>
      <c r="C70" s="640"/>
      <c r="D70" s="640"/>
      <c r="E70" s="627" t="s">
        <v>101</v>
      </c>
      <c r="F70" s="627"/>
      <c r="G70" s="627"/>
      <c r="H70" s="627"/>
      <c r="I70" s="627"/>
      <c r="J70" s="627"/>
      <c r="K70" s="627"/>
    </row>
    <row r="71" spans="1:11" s="4" customFormat="1" ht="49.5" customHeight="1">
      <c r="A71" s="640" t="s">
        <v>96</v>
      </c>
      <c r="B71" s="640"/>
      <c r="C71" s="640"/>
      <c r="D71" s="640"/>
      <c r="E71" s="627" t="s">
        <v>97</v>
      </c>
      <c r="F71" s="627"/>
      <c r="G71" s="627"/>
      <c r="H71" s="627"/>
      <c r="I71" s="627"/>
      <c r="J71" s="627"/>
      <c r="K71" s="627"/>
    </row>
    <row r="72" spans="1:11" s="4" customFormat="1">
      <c r="A72" s="640" t="s">
        <v>18</v>
      </c>
      <c r="B72" s="640"/>
      <c r="C72" s="640"/>
      <c r="D72" s="640"/>
      <c r="E72" s="627" t="s">
        <v>95</v>
      </c>
      <c r="F72" s="627"/>
      <c r="G72" s="627"/>
      <c r="H72" s="627"/>
      <c r="I72" s="627"/>
      <c r="J72" s="627"/>
      <c r="K72" s="627"/>
    </row>
    <row r="73" spans="1:11" s="4" customFormat="1" ht="30.95" customHeight="1">
      <c r="A73" s="646" t="s">
        <v>74</v>
      </c>
      <c r="B73" s="646" t="s">
        <v>75</v>
      </c>
      <c r="C73" s="646"/>
      <c r="D73" s="646"/>
      <c r="E73" s="627" t="s">
        <v>104</v>
      </c>
      <c r="F73" s="627"/>
      <c r="G73" s="627"/>
      <c r="H73" s="627"/>
      <c r="I73" s="627"/>
      <c r="J73" s="627"/>
      <c r="K73" s="627"/>
    </row>
    <row r="74" spans="1:11" s="4" customFormat="1" ht="30.95" customHeight="1">
      <c r="A74" s="646"/>
      <c r="B74" s="646" t="s">
        <v>77</v>
      </c>
      <c r="C74" s="646"/>
      <c r="D74" s="646"/>
      <c r="E74" s="627" t="s">
        <v>102</v>
      </c>
      <c r="F74" s="627"/>
      <c r="G74" s="627"/>
      <c r="H74" s="627"/>
      <c r="I74" s="627"/>
      <c r="J74" s="627"/>
      <c r="K74" s="627"/>
    </row>
    <row r="75" spans="1:11" s="4" customFormat="1" ht="54.6" customHeight="1">
      <c r="A75" s="646"/>
      <c r="B75" s="646" t="s">
        <v>76</v>
      </c>
      <c r="C75" s="646"/>
      <c r="D75" s="646"/>
      <c r="E75" s="627" t="s">
        <v>876</v>
      </c>
      <c r="F75" s="627"/>
      <c r="G75" s="627"/>
      <c r="H75" s="627"/>
      <c r="I75" s="627"/>
      <c r="J75" s="627"/>
      <c r="K75" s="627"/>
    </row>
  </sheetData>
  <mergeCells count="134">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14" zoomScale="25" zoomScaleNormal="55" zoomScaleSheetLayoutView="25" workbookViewId="0">
      <selection activeCell="AH27" sqref="AH27"/>
    </sheetView>
  </sheetViews>
  <sheetFormatPr baseColWidth="10" defaultColWidth="11.42578125" defaultRowHeight="12.6" customHeight="1"/>
  <cols>
    <col min="1" max="9" width="5.42578125" style="66" customWidth="1"/>
    <col min="10" max="59" width="8.42578125" style="66" customWidth="1"/>
    <col min="60" max="66" width="5.42578125" style="66" customWidth="1"/>
    <col min="67" max="16384" width="11.42578125" style="66"/>
  </cols>
  <sheetData>
    <row r="2" spans="1:66" ht="17.100000000000001" customHeight="1">
      <c r="B2" s="1058" t="s">
        <v>275</v>
      </c>
      <c r="C2" s="1058"/>
      <c r="D2" s="1058"/>
      <c r="E2" s="1058"/>
      <c r="F2" s="1058"/>
      <c r="G2" s="1058"/>
      <c r="H2" s="1058"/>
      <c r="I2" s="1058"/>
      <c r="J2" s="1059" t="s">
        <v>2</v>
      </c>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1059"/>
      <c r="AU2" s="1059"/>
      <c r="AV2" s="1059"/>
      <c r="AW2" s="1059"/>
      <c r="AX2" s="1059"/>
      <c r="AY2" s="1059"/>
      <c r="AZ2" s="1059"/>
      <c r="BA2" s="1059"/>
      <c r="BB2" s="1059"/>
      <c r="BC2" s="1059"/>
      <c r="BD2" s="1059"/>
      <c r="BE2" s="1059"/>
      <c r="BF2" s="1059"/>
      <c r="BG2" s="1059"/>
      <c r="BH2" s="67"/>
      <c r="BI2" s="67"/>
      <c r="BJ2" s="67"/>
      <c r="BK2" s="67"/>
      <c r="BL2" s="67"/>
      <c r="BM2" s="67"/>
      <c r="BN2" s="67"/>
    </row>
    <row r="3" spans="1:66" ht="17.100000000000001" customHeight="1">
      <c r="B3" s="1058"/>
      <c r="C3" s="1058"/>
      <c r="D3" s="1058"/>
      <c r="E3" s="1058"/>
      <c r="F3" s="1058"/>
      <c r="G3" s="1058"/>
      <c r="H3" s="1058"/>
      <c r="I3" s="1058"/>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67"/>
      <c r="BI3" s="67"/>
      <c r="BJ3" s="67"/>
      <c r="BK3" s="67"/>
      <c r="BL3" s="67"/>
      <c r="BM3" s="67"/>
      <c r="BN3" s="67"/>
    </row>
    <row r="4" spans="1:66" ht="17.100000000000001" customHeight="1">
      <c r="B4" s="1058"/>
      <c r="C4" s="1058"/>
      <c r="D4" s="1058"/>
      <c r="E4" s="1058"/>
      <c r="F4" s="1058"/>
      <c r="G4" s="1058"/>
      <c r="H4" s="1058"/>
      <c r="I4" s="1058"/>
      <c r="J4" s="1059"/>
      <c r="K4" s="1059"/>
      <c r="L4" s="1059"/>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67"/>
      <c r="BI4" s="67"/>
      <c r="BJ4" s="67"/>
      <c r="BK4" s="67"/>
      <c r="BL4" s="67"/>
      <c r="BM4" s="67"/>
      <c r="BN4" s="67"/>
    </row>
    <row r="5" spans="1:66" ht="12.6"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1060" t="s">
        <v>1</v>
      </c>
      <c r="C6" s="1060"/>
      <c r="D6" s="1061"/>
      <c r="E6" s="1062" t="s">
        <v>276</v>
      </c>
      <c r="F6" s="1063"/>
      <c r="G6" s="1063"/>
      <c r="H6" s="1063"/>
      <c r="I6" s="1064"/>
      <c r="J6" s="295" t="str">
        <f>IF(AND('MAPA DE RIESGOS'!$V$10="Muy Alta",'MAPA DE RIESGOS'!$Z$10="Leve"),CONCATENATE("R",'MAPA DE RIESGOS'!$H$10),"")</f>
        <v/>
      </c>
      <c r="K6" s="296" t="str">
        <f>IF(AND('MAPA DE RIESGOS'!$V$16="Muy Alta",'MAPA DE RIESGOS'!$Z$16="Leve"),CONCATENATE("R",'MAPA DE RIESGOS'!$H$16),"")</f>
        <v/>
      </c>
      <c r="L6" s="296" t="str">
        <f>IF(AND('MAPA DE RIESGOS'!$V$22="Muy Alta",'MAPA DE RIESGOS'!$Z$22="Leve"),CONCATENATE("R",'MAPA DE RIESGOS'!$H$22),"")</f>
        <v/>
      </c>
      <c r="M6" s="296" t="str">
        <f>IF(AND('MAPA DE RIESGOS'!$V$28="Muy Alta",'MAPA DE RIESGOS'!$Z$28="Leve"),CONCATENATE("R",'MAPA DE RIESGOS'!$H$28),"")</f>
        <v/>
      </c>
      <c r="N6" s="296" t="str">
        <f>IF(AND('MAPA DE RIESGOS'!$V$34="Muy Alta",'MAPA DE RIESGOS'!$Z$34="Leve"),CONCATENATE("R",'MAPA DE RIESGOS'!$H$34),"")</f>
        <v/>
      </c>
      <c r="O6" s="296" t="str">
        <f>IF(AND('MAPA DE RIESGOS'!$V$40="Muy Alta",'MAPA DE RIESGOS'!$Z$40="Leve"),CONCATENATE("R",'MAPA DE RIESGOS'!$H$40),"")</f>
        <v/>
      </c>
      <c r="P6" s="296" t="str">
        <f>IF(AND('MAPA DE RIESGOS'!$V$46="Muy Alta",'MAPA DE RIESGOS'!$Z$46="Leve"),CONCATENATE("R",'MAPA DE RIESGOS'!$H$46),"")</f>
        <v/>
      </c>
      <c r="Q6" s="296" t="str">
        <f>IF(AND('MAPA DE RIESGOS'!$V$52="Muy Alta",'MAPA DE RIESGOS'!$Z$52="Leve"),CONCATENATE("R",'MAPA DE RIESGOS'!$H$52),"")</f>
        <v/>
      </c>
      <c r="R6" s="296" t="str">
        <f>IF(AND('MAPA DE RIESGOS'!$V$58="Muy Alta",'MAPA DE RIESGOS'!$Z$58="Leve"),CONCATENATE("R",'MAPA DE RIESGOS'!$H$58),"")</f>
        <v/>
      </c>
      <c r="S6" s="296" t="str">
        <f>IF(AND('MAPA DE RIESGOS'!$V$64="Muy Alta",'MAPA DE RIESGOS'!$Z$64="Leve"),CONCATENATE("R",'MAPA DE RIESGOS'!$H$64),"")</f>
        <v/>
      </c>
      <c r="T6" s="295" t="str">
        <f>IF(AND('MAPA DE RIESGOS'!$V$10="Muy Alta",'MAPA DE RIESGOS'!$Z$10="Menor"),CONCATENATE("R",'MAPA DE RIESGOS'!$H$10),"")</f>
        <v/>
      </c>
      <c r="U6" s="296" t="str">
        <f>IF(AND('MAPA DE RIESGOS'!$V$16="Muy Alta",'MAPA DE RIESGOS'!$Z$16="Menor"),CONCATENATE("R",'MAPA DE RIESGOS'!$H$16),"")</f>
        <v/>
      </c>
      <c r="V6" s="296" t="str">
        <f>IF(AND('MAPA DE RIESGOS'!$V$22="Muy Alta",'MAPA DE RIESGOS'!$Z$22="Menor"),CONCATENATE("R",'MAPA DE RIESGOS'!$H$22),"")</f>
        <v/>
      </c>
      <c r="W6" s="296" t="str">
        <f>IF(AND('MAPA DE RIESGOS'!$V$28="Muy Alta",'MAPA DE RIESGOS'!$Z$28="Menor"),CONCATENATE("R",'MAPA DE RIESGOS'!$H$28),"")</f>
        <v/>
      </c>
      <c r="X6" s="296" t="str">
        <f>IF(AND('MAPA DE RIESGOS'!$V$34="Muy Alta",'MAPA DE RIESGOS'!$Z$34="Menor"),CONCATENATE("R",'MAPA DE RIESGOS'!$H$34),"")</f>
        <v/>
      </c>
      <c r="Y6" s="296" t="str">
        <f>IF(AND('MAPA DE RIESGOS'!$V$40="Muy Alta",'MAPA DE RIESGOS'!$Z$40="Menor"),CONCATENATE("R",'MAPA DE RIESGOS'!$H$40),"")</f>
        <v/>
      </c>
      <c r="Z6" s="296" t="str">
        <f>IF(AND('MAPA DE RIESGOS'!$V$46="Muy Alta",'MAPA DE RIESGOS'!$Z$46="Menor"),CONCATENATE("R",'MAPA DE RIESGOS'!$H$46),"")</f>
        <v/>
      </c>
      <c r="AA6" s="296" t="str">
        <f>IF(AND('MAPA DE RIESGOS'!$V$52="Muy Alta",'MAPA DE RIESGOS'!$Z$52="Menor"),CONCATENATE("R",'MAPA DE RIESGOS'!$H$52),"")</f>
        <v/>
      </c>
      <c r="AB6" s="296" t="str">
        <f>IF(AND('MAPA DE RIESGOS'!$V$58="Muy Alta",'MAPA DE RIESGOS'!$Z$58="Menor"),CONCATENATE("R",'MAPA DE RIESGOS'!$H$58),"")</f>
        <v/>
      </c>
      <c r="AC6" s="299" t="str">
        <f>IF(AND('MAPA DE RIESGOS'!$V$64="Muy Alta",'MAPA DE RIESGOS'!$Z$64="Menor"),CONCATENATE("R",'MAPA DE RIESGOS'!$H$64),"")</f>
        <v/>
      </c>
      <c r="AD6" s="295" t="str">
        <f>IF(AND('MAPA DE RIESGOS'!$V$10="Muy Alta",'MAPA DE RIESGOS'!$Z$10="Moderado"),CONCATENATE("R",'MAPA DE RIESGOS'!$H$10),"")</f>
        <v/>
      </c>
      <c r="AE6" s="296" t="str">
        <f>IF(AND('MAPA DE RIESGOS'!$V$16="Muy Alta",'MAPA DE RIESGOS'!$Z$16="Moderado"),CONCATENATE("R",'MAPA DE RIESGOS'!$H$16),"")</f>
        <v/>
      </c>
      <c r="AF6" s="296" t="str">
        <f>IF(AND('MAPA DE RIESGOS'!$V$22="Muy Alta",'MAPA DE RIESGOS'!$Z$22="Moderado"),CONCATENATE("R",'MAPA DE RIESGOS'!$H$22),"")</f>
        <v/>
      </c>
      <c r="AG6" s="296" t="str">
        <f>IF(AND('MAPA DE RIESGOS'!$V$28="Muy Alta",'MAPA DE RIESGOS'!$Z$28="Moderado"),CONCATENATE("R",'MAPA DE RIESGOS'!$H$28),"")</f>
        <v/>
      </c>
      <c r="AH6" s="296" t="str">
        <f>IF(AND('MAPA DE RIESGOS'!$V$34="Muy Alta",'MAPA DE RIESGOS'!$Z$34="Moderado"),CONCATENATE("R",'MAPA DE RIESGOS'!$H$34),"")</f>
        <v/>
      </c>
      <c r="AI6" s="296" t="str">
        <f>IF(AND('MAPA DE RIESGOS'!$V$40="Muy Alta",'MAPA DE RIESGOS'!$Z$40="Moderado"),CONCATENATE("R",'MAPA DE RIESGOS'!$H$40),"")</f>
        <v/>
      </c>
      <c r="AJ6" s="296" t="str">
        <f>IF(AND('MAPA DE RIESGOS'!$V$46="Muy Alta",'MAPA DE RIESGOS'!$Z$46="Moderado"),CONCATENATE("R",'MAPA DE RIESGOS'!$H$46),"")</f>
        <v/>
      </c>
      <c r="AK6" s="296" t="str">
        <f>IF(AND('MAPA DE RIESGOS'!$V$52="Muy Alta",'MAPA DE RIESGOS'!$Z$52="Moderado"),CONCATENATE("R",'MAPA DE RIESGOS'!$H$52),"")</f>
        <v/>
      </c>
      <c r="AL6" s="296" t="str">
        <f>IF(AND('MAPA DE RIESGOS'!$V$58="Muy Alta",'MAPA DE RIESGOS'!$Z$58="Moderado"),CONCATENATE("R",'MAPA DE RIESGOS'!$H$58),"")</f>
        <v/>
      </c>
      <c r="AM6" s="299" t="str">
        <f>IF(AND('MAPA DE RIESGOS'!$V$64="Muy Alta",'MAPA DE RIESGOS'!$Z$64="Moderado"),CONCATENATE("R",'MAPA DE RIESGOS'!$H$64),"")</f>
        <v/>
      </c>
      <c r="AN6" s="295" t="str">
        <f>IF(AND('MAPA DE RIESGOS'!$V$10="Muy Alta",'MAPA DE RIESGOS'!$Z$10="Mayor"),CONCATENATE("R",'MAPA DE RIESGOS'!$H$10),"")</f>
        <v/>
      </c>
      <c r="AO6" s="296" t="str">
        <f>IF(AND('MAPA DE RIESGOS'!$V$16="Muy Alta",'MAPA DE RIESGOS'!$Z$16="Mayor"),CONCATENATE("R",'MAPA DE RIESGOS'!$H$16),"")</f>
        <v/>
      </c>
      <c r="AP6" s="296" t="str">
        <f>IF(AND('MAPA DE RIESGOS'!$V$22="Muy Alta",'MAPA DE RIESGOS'!$Z$22="Mayor"),CONCATENATE("R",'MAPA DE RIESGOS'!$H$22),"")</f>
        <v/>
      </c>
      <c r="AQ6" s="296" t="str">
        <f>IF(AND('MAPA DE RIESGOS'!$V$28="Muy Alta",'MAPA DE RIESGOS'!$Z$28="Mayor"),CONCATENATE("R",'MAPA DE RIESGOS'!$H$28),"")</f>
        <v/>
      </c>
      <c r="AR6" s="296" t="str">
        <f>IF(AND('MAPA DE RIESGOS'!$V$34="Muy Alta",'MAPA DE RIESGOS'!$Z$34="Mayor"),CONCATENATE("R",'MAPA DE RIESGOS'!$H$34),"")</f>
        <v/>
      </c>
      <c r="AS6" s="296" t="str">
        <f>IF(AND('MAPA DE RIESGOS'!$V$40="Muy Alta",'MAPA DE RIESGOS'!$Z$40="Mayor"),CONCATENATE("R",'MAPA DE RIESGOS'!$H$40),"")</f>
        <v/>
      </c>
      <c r="AT6" s="296" t="str">
        <f>IF(AND('MAPA DE RIESGOS'!$V$46="Muy Alta",'MAPA DE RIESGOS'!$Z$46="Mayor"),CONCATENATE("R",'MAPA DE RIESGOS'!$H$46),"")</f>
        <v/>
      </c>
      <c r="AU6" s="296" t="str">
        <f>IF(AND('MAPA DE RIESGOS'!$V$52="Muy Alta",'MAPA DE RIESGOS'!$Z$52="Mayor"),CONCATENATE("R",'MAPA DE RIESGOS'!$H$52),"")</f>
        <v/>
      </c>
      <c r="AV6" s="296" t="str">
        <f>IF(AND('MAPA DE RIESGOS'!$V$58="Muy Alta",'MAPA DE RIESGOS'!$Z$58="Mayor"),CONCATENATE("R",'MAPA DE RIESGOS'!$H$58),"")</f>
        <v/>
      </c>
      <c r="AW6" s="299" t="str">
        <f>IF(AND('MAPA DE RIESGOS'!$V$64="Muy Alta",'MAPA DE RIESGOS'!$Z$64="Mayor"),CONCATENATE("R",'MAPA DE RIESGOS'!$H$64),"")</f>
        <v/>
      </c>
      <c r="AX6" s="301" t="str">
        <f>IF(AND('MAPA DE RIESGOS'!$V$10="Muy Alta",'MAPA DE RIESGOS'!$Z$10="Catastrófico"),CONCATENATE("R",'MAPA DE RIESGOS'!$H$10),"")</f>
        <v/>
      </c>
      <c r="AY6" s="302" t="str">
        <f>IF(AND('MAPA DE RIESGOS'!$V$16="Muy Alta",'MAPA DE RIESGOS'!$Z$16="Catastrófico"),CONCATENATE("R",'MAPA DE RIESGOS'!$H$16),"")</f>
        <v/>
      </c>
      <c r="AZ6" s="302" t="str">
        <f>IF(AND('MAPA DE RIESGOS'!$V$22="Muy Alta",'MAPA DE RIESGOS'!$Z$22="Catastrófico"),CONCATENATE("R",'MAPA DE RIESGOS'!$H$22),"")</f>
        <v/>
      </c>
      <c r="BA6" s="302" t="str">
        <f>IF(AND('MAPA DE RIESGOS'!$V$28="Muy Alta",'MAPA DE RIESGOS'!$Z$28="Catastrófico"),CONCATENATE("R",'MAPA DE RIESGOS'!$H$28),"")</f>
        <v/>
      </c>
      <c r="BB6" s="302" t="str">
        <f>IF(AND('MAPA DE RIESGOS'!$V$34="Muy Alta",'MAPA DE RIESGOS'!$Z$34="Catastrófico"),CONCATENATE("R",'MAPA DE RIESGOS'!$H$34),"")</f>
        <v/>
      </c>
      <c r="BC6" s="302" t="str">
        <f>IF(AND('MAPA DE RIESGOS'!$V$40="Muy Alta",'MAPA DE RIESGOS'!$Z$40="Catastrófico"),CONCATENATE("R",'MAPA DE RIESGOS'!$H$40),"")</f>
        <v/>
      </c>
      <c r="BD6" s="302" t="str">
        <f>IF(AND('MAPA DE RIESGOS'!$V$46="Muy Alta",'MAPA DE RIESGOS'!$Z$46="Catastrófico"),CONCATENATE("R",'MAPA DE RIESGOS'!$H$46),"")</f>
        <v/>
      </c>
      <c r="BE6" s="302" t="str">
        <f>IF(AND('MAPA DE RIESGOS'!$V$52="Muy Alta",'MAPA DE RIESGOS'!$Z$52="Catastrófico"),CONCATENATE("R",'MAPA DE RIESGOS'!$H$52),"")</f>
        <v/>
      </c>
      <c r="BF6" s="302" t="str">
        <f>IF(AND('MAPA DE RIESGOS'!$V$58="Muy Alta",'MAPA DE RIESGOS'!$Z$58="Catastrófico"),CONCATENATE("R",'MAPA DE RIESGOS'!$H$58),"")</f>
        <v/>
      </c>
      <c r="BG6" s="305" t="str">
        <f>IF(AND('MAPA DE RIESGOS'!$V$64="Muy Alta",'MAPA DE RIESGOS'!$Z$64="Catastrófico"),CONCATENATE("R",'MAPA DE RIESGOS'!$H$64),"")</f>
        <v/>
      </c>
      <c r="BH6" s="68"/>
      <c r="BI6" s="1071" t="s">
        <v>277</v>
      </c>
      <c r="BJ6" s="1072"/>
      <c r="BK6" s="1072"/>
      <c r="BL6" s="1072"/>
      <c r="BM6" s="1072"/>
      <c r="BN6" s="1073"/>
    </row>
    <row r="7" spans="1:66" ht="34.5" customHeight="1">
      <c r="B7" s="1060"/>
      <c r="C7" s="1060"/>
      <c r="D7" s="1061"/>
      <c r="E7" s="1065"/>
      <c r="F7" s="1066"/>
      <c r="G7" s="1066"/>
      <c r="H7" s="1066"/>
      <c r="I7" s="1067"/>
      <c r="J7" s="297" t="str">
        <f>IF(AND('MAPA DE RIESGOS'!$V$70="Muy Alta",'MAPA DE RIESGOS'!$Z$70="Leve"),CONCATENATE("R",'MAPA DE RIESGOS'!$H$70),"")</f>
        <v/>
      </c>
      <c r="K7" s="307" t="str">
        <f>IF(AND('MAPA DE RIESGOS'!$V$76="Muy Alta",'MAPA DE RIESGOS'!$Z$76="Leve"),CONCATENATE("R",'MAPA DE RIESGOS'!$H$76),"")</f>
        <v/>
      </c>
      <c r="L7" s="307" t="str">
        <f>IF(AND('MAPA DE RIESGOS'!$V$82="Muy Alta",'MAPA DE RIESGOS'!$Z$82="Leve"),CONCATENATE("R",'MAPA DE RIESGOS'!$H$82),"")</f>
        <v/>
      </c>
      <c r="M7" s="307" t="str">
        <f>IF(AND('MAPA DE RIESGOS'!$V$88="Muy Alta",'MAPA DE RIESGOS'!$Z$88="Leve"),CONCATENATE("R",'MAPA DE RIESGOS'!$H$88),"")</f>
        <v/>
      </c>
      <c r="N7" s="307" t="str">
        <f>IF(AND('MAPA DE RIESGOS'!$V$94="Muy Alta",'MAPA DE RIESGOS'!$Z$94="Leve"),CONCATENATE("R",'MAPA DE RIESGOS'!$H$94),"")</f>
        <v/>
      </c>
      <c r="O7" s="307" t="str">
        <f>IF(AND('MAPA DE RIESGOS'!$V$100="Muy Alta",'MAPA DE RIESGOS'!$Z$100="Leve"),CONCATENATE("R",'MAPA DE RIESGOS'!$H$100),"")</f>
        <v/>
      </c>
      <c r="P7" s="307" t="str">
        <f>IF(AND('MAPA DE RIESGOS'!$V$106="Muy Alta",'MAPA DE RIESGOS'!$Z$106="Leve"),CONCATENATE("R",'MAPA DE RIESGOS'!$H$106),"")</f>
        <v/>
      </c>
      <c r="Q7" s="307" t="str">
        <f>IF(AND('MAPA DE RIESGOS'!$V$112="Muy Alta",'MAPA DE RIESGOS'!$Z$112="Leve"),CONCATENATE("R",'MAPA DE RIESGOS'!$H$112),"")</f>
        <v/>
      </c>
      <c r="R7" s="307" t="str">
        <f>IF(AND('MAPA DE RIESGOS'!$V$118="Muy Alta",'MAPA DE RIESGOS'!$Z$118="Leve"),CONCATENATE("R",'MAPA DE RIESGOS'!$H$118),"")</f>
        <v/>
      </c>
      <c r="S7" s="300" t="str">
        <f>IF(AND('MAPA DE RIESGOS'!$V$124="Muy Alta",'MAPA DE RIESGOS'!$Z$124="Leve"),CONCATENATE("R",'MAPA DE RIESGOS'!$H$124),"")</f>
        <v/>
      </c>
      <c r="T7" s="297" t="str">
        <f>IF(AND('MAPA DE RIESGOS'!$V$70="Muy Alta",'MAPA DE RIESGOS'!$Z$70="Menor"),CONCATENATE("R",'MAPA DE RIESGOS'!$H$70),"")</f>
        <v/>
      </c>
      <c r="U7" s="307" t="str">
        <f>IF(AND('MAPA DE RIESGOS'!$V$76="Muy Alta",'MAPA DE RIESGOS'!$Z$76="Menor"),CONCATENATE("R",'MAPA DE RIESGOS'!$H$76),"")</f>
        <v/>
      </c>
      <c r="V7" s="307" t="str">
        <f>IF(AND('MAPA DE RIESGOS'!$V$82="Muy Alta",'MAPA DE RIESGOS'!$Z$82="Menor"),CONCATENATE("R",'MAPA DE RIESGOS'!$H$82),"")</f>
        <v/>
      </c>
      <c r="W7" s="307" t="str">
        <f>IF(AND('MAPA DE RIESGOS'!$V$88="Muy Alta",'MAPA DE RIESGOS'!$Z$88="Menor"),CONCATENATE("R",'MAPA DE RIESGOS'!$H$88),"")</f>
        <v/>
      </c>
      <c r="X7" s="307" t="str">
        <f>IF(AND('MAPA DE RIESGOS'!$V$94="Muy Alta",'MAPA DE RIESGOS'!$Z$94="Menor"),CONCATENATE("R",'MAPA DE RIESGOS'!$H$94),"")</f>
        <v/>
      </c>
      <c r="Y7" s="307" t="str">
        <f>IF(AND('MAPA DE RIESGOS'!$V$100="Muy Alta",'MAPA DE RIESGOS'!$Z$100="Menor"),CONCATENATE("R",'MAPA DE RIESGOS'!$H$100),"")</f>
        <v/>
      </c>
      <c r="Z7" s="307" t="str">
        <f>IF(AND('MAPA DE RIESGOS'!$V$106="Muy Alta",'MAPA DE RIESGOS'!$Z$106="Menor"),CONCATENATE("R",'MAPA DE RIESGOS'!$H$106),"")</f>
        <v/>
      </c>
      <c r="AA7" s="307" t="str">
        <f>IF(AND('MAPA DE RIESGOS'!$V$112="Muy Alta",'MAPA DE RIESGOS'!$Z$112="Menor"),CONCATENATE("R",'MAPA DE RIESGOS'!$H$112),"")</f>
        <v/>
      </c>
      <c r="AB7" s="307" t="str">
        <f>IF(AND('MAPA DE RIESGOS'!$V$118="Muy Alta",'MAPA DE RIESGOS'!$Z$118="Menor"),CONCATENATE("R",'MAPA DE RIESGOS'!$H$118),"")</f>
        <v/>
      </c>
      <c r="AC7" s="300" t="str">
        <f>IF(AND('MAPA DE RIESGOS'!$V$124="Muy Alta",'MAPA DE RIESGOS'!$Z$124="Menor"),CONCATENATE("R",'MAPA DE RIESGOS'!$H$124),"")</f>
        <v/>
      </c>
      <c r="AD7" s="297" t="str">
        <f>IF(AND('MAPA DE RIESGOS'!$V$70="Muy Alta",'MAPA DE RIESGOS'!$Z$70="Moderado"),CONCATENATE("R",'MAPA DE RIESGOS'!$H$70),"")</f>
        <v/>
      </c>
      <c r="AE7" s="307" t="str">
        <f>IF(AND('MAPA DE RIESGOS'!$V$76="Muy Alta",'MAPA DE RIESGOS'!$Z$76="Moderado"),CONCATENATE("R",'MAPA DE RIESGOS'!$H$76),"")</f>
        <v/>
      </c>
      <c r="AF7" s="307" t="str">
        <f>IF(AND('MAPA DE RIESGOS'!$V$82="Muy Alta",'MAPA DE RIESGOS'!$Z$82="Moderado"),CONCATENATE("R",'MAPA DE RIESGOS'!$H$82),"")</f>
        <v/>
      </c>
      <c r="AG7" s="307" t="str">
        <f>IF(AND('MAPA DE RIESGOS'!$V$88="Muy Alta",'MAPA DE RIESGOS'!$Z$88="Moderado"),CONCATENATE("R",'MAPA DE RIESGOS'!$H$88),"")</f>
        <v/>
      </c>
      <c r="AH7" s="307" t="str">
        <f>IF(AND('MAPA DE RIESGOS'!$V$94="Muy Alta",'MAPA DE RIESGOS'!$Z$94="Moderado"),CONCATENATE("R",'MAPA DE RIESGOS'!$H$94),"")</f>
        <v/>
      </c>
      <c r="AI7" s="307" t="str">
        <f>IF(AND('MAPA DE RIESGOS'!$V$100="Muy Alta",'MAPA DE RIESGOS'!$Z$100="Moderado"),CONCATENATE("R",'MAPA DE RIESGOS'!$H$100),"")</f>
        <v/>
      </c>
      <c r="AJ7" s="307" t="str">
        <f>IF(AND('MAPA DE RIESGOS'!$V$106="Muy Alta",'MAPA DE RIESGOS'!$Z$106="Moderado"),CONCATENATE("R",'MAPA DE RIESGOS'!$H$106),"")</f>
        <v/>
      </c>
      <c r="AK7" s="307" t="str">
        <f>IF(AND('MAPA DE RIESGOS'!$V$112="Muy Alta",'MAPA DE RIESGOS'!$Z$112="Moderado"),CONCATENATE("R",'MAPA DE RIESGOS'!$H$112),"")</f>
        <v/>
      </c>
      <c r="AL7" s="307" t="str">
        <f>IF(AND('MAPA DE RIESGOS'!$V$118="Muy Alta",'MAPA DE RIESGOS'!$Z$118="Moderado"),CONCATENATE("R",'MAPA DE RIESGOS'!$H$118),"")</f>
        <v/>
      </c>
      <c r="AM7" s="300" t="str">
        <f>IF(AND('MAPA DE RIESGOS'!$V$124="Muy Alta",'MAPA DE RIESGOS'!$Z$124="Moderado"),CONCATENATE("R",'MAPA DE RIESGOS'!$H$124),"")</f>
        <v/>
      </c>
      <c r="AN7" s="297" t="str">
        <f>IF(AND('MAPA DE RIESGOS'!$V$70="Muy Alta",'MAPA DE RIESGOS'!$Z$70="Mayor"),CONCATENATE("R",'MAPA DE RIESGOS'!$H$70),"")</f>
        <v/>
      </c>
      <c r="AO7" s="307" t="str">
        <f>IF(AND('MAPA DE RIESGOS'!$V$76="Muy Alta",'MAPA DE RIESGOS'!$Z$76="Mayor"),CONCATENATE("R",'MAPA DE RIESGOS'!$H$76),"")</f>
        <v/>
      </c>
      <c r="AP7" s="307" t="str">
        <f>IF(AND('MAPA DE RIESGOS'!$V$82="Muy Alta",'MAPA DE RIESGOS'!$Z$82="Mayor"),CONCATENATE("R",'MAPA DE RIESGOS'!$H$82),"")</f>
        <v/>
      </c>
      <c r="AQ7" s="307" t="str">
        <f>IF(AND('MAPA DE RIESGOS'!$V$88="Muy Alta",'MAPA DE RIESGOS'!$Z$88="Mayor"),CONCATENATE("R",'MAPA DE RIESGOS'!$H$88),"")</f>
        <v/>
      </c>
      <c r="AR7" s="307" t="str">
        <f>IF(AND('MAPA DE RIESGOS'!$V$94="Muy Alta",'MAPA DE RIESGOS'!$Z$94="Mayor"),CONCATENATE("R",'MAPA DE RIESGOS'!$H$94),"")</f>
        <v/>
      </c>
      <c r="AS7" s="307" t="str">
        <f>IF(AND('MAPA DE RIESGOS'!$V$100="Muy Alta",'MAPA DE RIESGOS'!$Z$100="Mayor"),CONCATENATE("R",'MAPA DE RIESGOS'!$H$100),"")</f>
        <v/>
      </c>
      <c r="AT7" s="307" t="str">
        <f>IF(AND('MAPA DE RIESGOS'!$V$106="Muy Alta",'MAPA DE RIESGOS'!$Z$106="Mayor"),CONCATENATE("R",'MAPA DE RIESGOS'!$H$106),"")</f>
        <v/>
      </c>
      <c r="AU7" s="307" t="str">
        <f>IF(AND('MAPA DE RIESGOS'!$V$112="Muy Alta",'MAPA DE RIESGOS'!$Z$112="Mayor"),CONCATENATE("R",'MAPA DE RIESGOS'!$H$112),"")</f>
        <v/>
      </c>
      <c r="AV7" s="307" t="str">
        <f>IF(AND('MAPA DE RIESGOS'!$V$118="Muy Alta",'MAPA DE RIESGOS'!$Z$118="Mayor"),CONCATENATE("R",'MAPA DE RIESGOS'!$H$118),"")</f>
        <v/>
      </c>
      <c r="AW7" s="300" t="str">
        <f>IF(AND('MAPA DE RIESGOS'!$V$124="Muy Alta",'MAPA DE RIESGOS'!$Z$124="Mayor"),CONCATENATE("R",'MAPA DE RIESGOS'!$H$124),"")</f>
        <v/>
      </c>
      <c r="AX7" s="303" t="str">
        <f>IF(AND('MAPA DE RIESGOS'!$V$70="Muy Alta",'MAPA DE RIESGOS'!$Z$70="Catastrófico"),CONCATENATE("R",'MAPA DE RIESGOS'!$H$70),"")</f>
        <v/>
      </c>
      <c r="AY7" s="308" t="str">
        <f>IF(AND('MAPA DE RIESGOS'!$V$76="Muy Alta",'MAPA DE RIESGOS'!$Z$76="Catastrófico"),CONCATENATE("R",'MAPA DE RIESGOS'!$H$76),"")</f>
        <v/>
      </c>
      <c r="AZ7" s="308" t="str">
        <f>IF(AND('MAPA DE RIESGOS'!$V$82="Muy Alta",'MAPA DE RIESGOS'!$Z$82="Catastrófico"),CONCATENATE("R",'MAPA DE RIESGOS'!$H$82),"")</f>
        <v/>
      </c>
      <c r="BA7" s="308" t="str">
        <f>IF(AND('MAPA DE RIESGOS'!$V$88="Muy Alta",'MAPA DE RIESGOS'!$Z$88="Catastrófico"),CONCATENATE("R",'MAPA DE RIESGOS'!$H$88),"")</f>
        <v/>
      </c>
      <c r="BB7" s="308" t="str">
        <f>IF(AND('MAPA DE RIESGOS'!$V$94="Muy Alta",'MAPA DE RIESGOS'!$Z$94="Catastrófico"),CONCATENATE("R",'MAPA DE RIESGOS'!$H$94),"")</f>
        <v/>
      </c>
      <c r="BC7" s="308" t="str">
        <f>IF(AND('MAPA DE RIESGOS'!$V$100="Muy Alta",'MAPA DE RIESGOS'!$Z$100="Catastrófico"),CONCATENATE("R",'MAPA DE RIESGOS'!$H$100),"")</f>
        <v/>
      </c>
      <c r="BD7" s="308" t="str">
        <f>IF(AND('MAPA DE RIESGOS'!$V$106="Muy Alta",'MAPA DE RIESGOS'!$Z$106="Catastrófico"),CONCATENATE("R",'MAPA DE RIESGOS'!$H$106),"")</f>
        <v/>
      </c>
      <c r="BE7" s="308" t="str">
        <f>IF(AND('MAPA DE RIESGOS'!$V$112="Muy Alta",'MAPA DE RIESGOS'!$Z$112="Catastrófico"),CONCATENATE("R",'MAPA DE RIESGOS'!$H$112),"")</f>
        <v/>
      </c>
      <c r="BF7" s="308" t="str">
        <f>IF(AND('MAPA DE RIESGOS'!$V$118="Muy Alta",'MAPA DE RIESGOS'!$Z$118="Catastrófico"),CONCATENATE("R",'MAPA DE RIESGOS'!$H$118),"")</f>
        <v/>
      </c>
      <c r="BG7" s="306" t="str">
        <f>IF(AND('MAPA DE RIESGOS'!$V$124="Muy Alta",'MAPA DE RIESGOS'!$Z$124="Catastrófico"),CONCATENATE("R",'MAPA DE RIESGOS'!$H$124),"")</f>
        <v/>
      </c>
      <c r="BH7" s="67"/>
      <c r="BI7" s="1074"/>
      <c r="BJ7" s="1075"/>
      <c r="BK7" s="1075"/>
      <c r="BL7" s="1075"/>
      <c r="BM7" s="1075"/>
      <c r="BN7" s="1076"/>
    </row>
    <row r="8" spans="1:66" ht="34.5" customHeight="1">
      <c r="B8" s="1060"/>
      <c r="C8" s="1060"/>
      <c r="D8" s="1061"/>
      <c r="E8" s="1065"/>
      <c r="F8" s="1066"/>
      <c r="G8" s="1066"/>
      <c r="H8" s="1066"/>
      <c r="I8" s="1067"/>
      <c r="J8" s="297" t="str">
        <f>IF(AND('MAPA DE RIESGOS'!$V$136="Muy Alta",'MAPA DE RIESGOS'!$Z$136="Leve"),CONCATENATE("R",'MAPA DE RIESGOS'!$H$136),"")</f>
        <v/>
      </c>
      <c r="K8" s="307" t="str">
        <f>IF(AND('MAPA DE RIESGOS'!$V$142="Muy Alta",'MAPA DE RIESGOS'!$Z$142="Leve"),CONCATENATE("R",'MAPA DE RIESGOS'!$H$142),"")</f>
        <v/>
      </c>
      <c r="L8" s="307" t="str">
        <f>IF(AND('MAPA DE RIESGOS'!$V$148="Muy Alta",'MAPA DE RIESGOS'!$Z$148="Leve"),CONCATENATE("R",'MAPA DE RIESGOS'!$H$148),"")</f>
        <v/>
      </c>
      <c r="M8" s="307" t="str">
        <f>IF(AND('MAPA DE RIESGOS'!$V$154="Muy Alta",'MAPA DE RIESGOS'!$Z$154="Leve"),CONCATENATE("R",'MAPA DE RIESGOS'!$H$154),"")</f>
        <v/>
      </c>
      <c r="N8" s="307" t="str">
        <f>IF(AND('MAPA DE RIESGOS'!$V$160="Muy Alta",'MAPA DE RIESGOS'!$Z$160="Leve"),CONCATENATE("R",'MAPA DE RIESGOS'!$H$160),"")</f>
        <v/>
      </c>
      <c r="O8" s="307" t="str">
        <f>IF(AND('MAPA DE RIESGOS'!$V$166="Muy Alta",'MAPA DE RIESGOS'!$Z$166="Leve"),CONCATENATE("R",'MAPA DE RIESGOS'!$H$166),"")</f>
        <v/>
      </c>
      <c r="P8" s="307" t="str">
        <f>IF(AND('MAPA DE RIESGOS'!$V$172="Muy Alta",'MAPA DE RIESGOS'!$Z$172="Leve"),CONCATENATE("R",'MAPA DE RIESGOS'!$H$172),"")</f>
        <v/>
      </c>
      <c r="Q8" s="307" t="str">
        <f>IF(AND('MAPA DE RIESGOS'!$V$178="Muy Alta",'MAPA DE RIESGOS'!$Z$178="Leve"),CONCATENATE("R",'MAPA DE RIESGOS'!$H$178),"")</f>
        <v/>
      </c>
      <c r="R8" s="307" t="str">
        <f>IF(AND('MAPA DE RIESGOS'!$V$184="Muy Alta",'MAPA DE RIESGOS'!$Z$184="Leve"),CONCATENATE("R",'MAPA DE RIESGOS'!$H$184),"")</f>
        <v/>
      </c>
      <c r="S8" s="300" t="str">
        <f>IF(AND('MAPA DE RIESGOS'!$V$190="Muy Alta",'MAPA DE RIESGOS'!$Z$190="Leve"),CONCATENATE("R",'MAPA DE RIESGOS'!$H$190),"")</f>
        <v/>
      </c>
      <c r="T8" s="297" t="str">
        <f>IF(AND('MAPA DE RIESGOS'!$V$136="Muy Alta",'MAPA DE RIESGOS'!$Z$136="Menor"),CONCATENATE("R",'MAPA DE RIESGOS'!$H$136),"")</f>
        <v/>
      </c>
      <c r="U8" s="307" t="str">
        <f>IF(AND('MAPA DE RIESGOS'!$V$142="Muy Alta",'MAPA DE RIESGOS'!$Z$142="Menor"),CONCATENATE("R",'MAPA DE RIESGOS'!$H$142),"")</f>
        <v/>
      </c>
      <c r="V8" s="307" t="str">
        <f>IF(AND('MAPA DE RIESGOS'!$V$148="Muy Alta",'MAPA DE RIESGOS'!$Z$148="Menor"),CONCATENATE("R",'MAPA DE RIESGOS'!$H$148),"")</f>
        <v/>
      </c>
      <c r="W8" s="307" t="str">
        <f>IF(AND('MAPA DE RIESGOS'!$V$154="Muy Alta",'MAPA DE RIESGOS'!$Z$154="Menor"),CONCATENATE("R",'MAPA DE RIESGOS'!$H$154),"")</f>
        <v/>
      </c>
      <c r="X8" s="307" t="str">
        <f>IF(AND('MAPA DE RIESGOS'!$V$160="Muy Alta",'MAPA DE RIESGOS'!$Z$160="Menor"),CONCATENATE("R",'MAPA DE RIESGOS'!$H$160),"")</f>
        <v/>
      </c>
      <c r="Y8" s="307" t="str">
        <f>IF(AND('MAPA DE RIESGOS'!$V$166="Muy Alta",'MAPA DE RIESGOS'!$Z$166="Menor"),CONCATENATE("R",'MAPA DE RIESGOS'!$H$166),"")</f>
        <v/>
      </c>
      <c r="Z8" s="307" t="str">
        <f>IF(AND('MAPA DE RIESGOS'!$V$172="Muy Alta",'MAPA DE RIESGOS'!$Z$172="Menor"),CONCATENATE("R",'MAPA DE RIESGOS'!$H$172),"")</f>
        <v/>
      </c>
      <c r="AA8" s="307" t="str">
        <f>IF(AND('MAPA DE RIESGOS'!$V$178="Muy Alta",'MAPA DE RIESGOS'!$Z$178="Menor"),CONCATENATE("R",'MAPA DE RIESGOS'!$H$178),"")</f>
        <v/>
      </c>
      <c r="AB8" s="307" t="str">
        <f>IF(AND('MAPA DE RIESGOS'!$V$184="Muy Alta",'MAPA DE RIESGOS'!$Z$184="Menor"),CONCATENATE("R",'MAPA DE RIESGOS'!$H$184),"")</f>
        <v/>
      </c>
      <c r="AC8" s="300" t="str">
        <f>IF(AND('MAPA DE RIESGOS'!$V$190="Muy Alta",'MAPA DE RIESGOS'!$Z$190="Menor"),CONCATENATE("R",'MAPA DE RIESGOS'!$H$190),"")</f>
        <v/>
      </c>
      <c r="AD8" s="297" t="str">
        <f>IF(AND('MAPA DE RIESGOS'!$V$136="Muy Alta",'MAPA DE RIESGOS'!$Z$136="Moderado"),CONCATENATE("R",'MAPA DE RIESGOS'!$H$136),"")</f>
        <v/>
      </c>
      <c r="AE8" s="307" t="str">
        <f>IF(AND('MAPA DE RIESGOS'!$V$142="Muy Alta",'MAPA DE RIESGOS'!$Z$142="Moderado"),CONCATENATE("R",'MAPA DE RIESGOS'!$H$142),"")</f>
        <v/>
      </c>
      <c r="AF8" s="307" t="str">
        <f>IF(AND('MAPA DE RIESGOS'!$V$148="Muy Alta",'MAPA DE RIESGOS'!$Z$148="Moderado"),CONCATENATE("R",'MAPA DE RIESGOS'!$H$148),"")</f>
        <v/>
      </c>
      <c r="AG8" s="307" t="str">
        <f>IF(AND('MAPA DE RIESGOS'!$V$154="Muy Alta",'MAPA DE RIESGOS'!$Z$154="Moderado"),CONCATENATE("R",'MAPA DE RIESGOS'!$H$154),"")</f>
        <v/>
      </c>
      <c r="AH8" s="307" t="str">
        <f>IF(AND('MAPA DE RIESGOS'!$V$160="Muy Alta",'MAPA DE RIESGOS'!$Z$160="Moderado"),CONCATENATE("R",'MAPA DE RIESGOS'!$H$160),"")</f>
        <v/>
      </c>
      <c r="AI8" s="307" t="str">
        <f>IF(AND('MAPA DE RIESGOS'!$V$166="Muy Alta",'MAPA DE RIESGOS'!$Z$166="Moderado"),CONCATENATE("R",'MAPA DE RIESGOS'!$H$166),"")</f>
        <v/>
      </c>
      <c r="AJ8" s="307" t="str">
        <f>IF(AND('MAPA DE RIESGOS'!$V$172="Muy Alta",'MAPA DE RIESGOS'!$Z$172="Moderado"),CONCATENATE("R",'MAPA DE RIESGOS'!$H$172),"")</f>
        <v/>
      </c>
      <c r="AK8" s="307" t="str">
        <f>IF(AND('MAPA DE RIESGOS'!$V$178="Muy Alta",'MAPA DE RIESGOS'!$Z$178="Moderado"),CONCATENATE("R",'MAPA DE RIESGOS'!$H$178),"")</f>
        <v/>
      </c>
      <c r="AL8" s="307" t="str">
        <f>IF(AND('MAPA DE RIESGOS'!$V$184="Muy Alta",'MAPA DE RIESGOS'!$Z$184="Moderado"),CONCATENATE("R",'MAPA DE RIESGOS'!$H$184),"")</f>
        <v/>
      </c>
      <c r="AM8" s="300" t="str">
        <f>IF(AND('MAPA DE RIESGOS'!$V$190="Muy Alta",'MAPA DE RIESGOS'!$Z$190="Moderado"),CONCATENATE("R",'MAPA DE RIESGOS'!$H$190),"")</f>
        <v/>
      </c>
      <c r="AN8" s="297" t="str">
        <f>IF(AND('MAPA DE RIESGOS'!$V$136="Muy Alta",'MAPA DE RIESGOS'!$Z$136="Mayor"),CONCATENATE("R",'MAPA DE RIESGOS'!$H$136),"")</f>
        <v/>
      </c>
      <c r="AO8" s="307" t="str">
        <f>IF(AND('MAPA DE RIESGOS'!$V$142="Muy Alta",'MAPA DE RIESGOS'!$Z$142="Mayor"),CONCATENATE("R",'MAPA DE RIESGOS'!$H$142),"")</f>
        <v/>
      </c>
      <c r="AP8" s="307" t="str">
        <f>IF(AND('MAPA DE RIESGOS'!$V$148="Muy Alta",'MAPA DE RIESGOS'!$Z$148="Mayor"),CONCATENATE("R",'MAPA DE RIESGOS'!$H$148),"")</f>
        <v/>
      </c>
      <c r="AQ8" s="307" t="str">
        <f>IF(AND('MAPA DE RIESGOS'!$V$154="Muy Alta",'MAPA DE RIESGOS'!$Z$154="Mayor"),CONCATENATE("R",'MAPA DE RIESGOS'!$H$154),"")</f>
        <v/>
      </c>
      <c r="AR8" s="307" t="str">
        <f>IF(AND('MAPA DE RIESGOS'!$V$160="Muy Alta",'MAPA DE RIESGOS'!$Z$160="Mayor"),CONCATENATE("R",'MAPA DE RIESGOS'!$H$160),"")</f>
        <v/>
      </c>
      <c r="AS8" s="307" t="str">
        <f>IF(AND('MAPA DE RIESGOS'!$V$166="Muy Alta",'MAPA DE RIESGOS'!$Z$166="Mayor"),CONCATENATE("R",'MAPA DE RIESGOS'!$H$166),"")</f>
        <v/>
      </c>
      <c r="AT8" s="307" t="str">
        <f>IF(AND('MAPA DE RIESGOS'!$V$172="Muy Alta",'MAPA DE RIESGOS'!$Z$172="Mayor"),CONCATENATE("R",'MAPA DE RIESGOS'!$H$172),"")</f>
        <v/>
      </c>
      <c r="AU8" s="307" t="str">
        <f>IF(AND('MAPA DE RIESGOS'!$V$178="Muy Alta",'MAPA DE RIESGOS'!$Z$178="Mayor"),CONCATENATE("R",'MAPA DE RIESGOS'!$H$178),"")</f>
        <v/>
      </c>
      <c r="AV8" s="307" t="str">
        <f>IF(AND('MAPA DE RIESGOS'!$V$184="Muy Alta",'MAPA DE RIESGOS'!$Z$184="Mayor"),CONCATENATE("R",'MAPA DE RIESGOS'!$H$184),"")</f>
        <v/>
      </c>
      <c r="AW8" s="300" t="str">
        <f>IF(AND('MAPA DE RIESGOS'!$V$190="Muy Alta",'MAPA DE RIESGOS'!$Z$190="Mayor"),CONCATENATE("R",'MAPA DE RIESGOS'!$H$190),"")</f>
        <v/>
      </c>
      <c r="AX8" s="303" t="str">
        <f>IF(AND('MAPA DE RIESGOS'!$V$136="Muy Alta",'MAPA DE RIESGOS'!$Z$136="Catastrófico"),CONCATENATE("R",'MAPA DE RIESGOS'!$H$136),"")</f>
        <v/>
      </c>
      <c r="AY8" s="308" t="str">
        <f>IF(AND('MAPA DE RIESGOS'!$V$142="Muy Alta",'MAPA DE RIESGOS'!$Z$142="Catastrófico"),CONCATENATE("R",'MAPA DE RIESGOS'!$H$142),"")</f>
        <v/>
      </c>
      <c r="AZ8" s="308" t="str">
        <f>IF(AND('MAPA DE RIESGOS'!$V$148="Muy Alta",'MAPA DE RIESGOS'!$Z$148="Catastrófico"),CONCATENATE("R",'MAPA DE RIESGOS'!$H$148),"")</f>
        <v/>
      </c>
      <c r="BA8" s="308" t="str">
        <f>IF(AND('MAPA DE RIESGOS'!$V$154="Muy Alta",'MAPA DE RIESGOS'!$Z$154="Catastrófico"),CONCATENATE("R",'MAPA DE RIESGOS'!$H$154),"")</f>
        <v/>
      </c>
      <c r="BB8" s="308" t="str">
        <f>IF(AND('MAPA DE RIESGOS'!$V$160="Muy Alta",'MAPA DE RIESGOS'!$Z$160="Catastrófico"),CONCATENATE("R",'MAPA DE RIESGOS'!$H$160),"")</f>
        <v/>
      </c>
      <c r="BC8" s="308" t="str">
        <f>IF(AND('MAPA DE RIESGOS'!$V$166="Muy Alta",'MAPA DE RIESGOS'!$Z$166="Catastrófico"),CONCATENATE("R",'MAPA DE RIESGOS'!$H$166),"")</f>
        <v/>
      </c>
      <c r="BD8" s="308" t="str">
        <f>IF(AND('MAPA DE RIESGOS'!$V$172="Muy Alta",'MAPA DE RIESGOS'!$Z$172="Catastrófico"),CONCATENATE("R",'MAPA DE RIESGOS'!$H$172),"")</f>
        <v/>
      </c>
      <c r="BE8" s="308" t="str">
        <f>IF(AND('MAPA DE RIESGOS'!$V$178="Muy Alta",'MAPA DE RIESGOS'!$Z$178="Catastrófico"),CONCATENATE("R",'MAPA DE RIESGOS'!$H$178),"")</f>
        <v/>
      </c>
      <c r="BF8" s="308" t="str">
        <f>IF(AND('MAPA DE RIESGOS'!$V$184="Muy Alta",'MAPA DE RIESGOS'!$Z$184="Catastrófico"),CONCATENATE("R",'MAPA DE RIESGOS'!$H$184),"")</f>
        <v/>
      </c>
      <c r="BG8" s="306" t="str">
        <f>IF(AND('MAPA DE RIESGOS'!$V$190="Muy Alta",'MAPA DE RIESGOS'!$Z$190="Catastrófico"),CONCATENATE("R",'MAPA DE RIESGOS'!$H$190),"")</f>
        <v/>
      </c>
      <c r="BH8" s="67"/>
      <c r="BI8" s="1074"/>
      <c r="BJ8" s="1075"/>
      <c r="BK8" s="1075"/>
      <c r="BL8" s="1075"/>
      <c r="BM8" s="1075"/>
      <c r="BN8" s="1076"/>
    </row>
    <row r="9" spans="1:66" ht="34.5" customHeight="1">
      <c r="B9" s="1060"/>
      <c r="C9" s="1060"/>
      <c r="D9" s="1061"/>
      <c r="E9" s="1065"/>
      <c r="F9" s="1066"/>
      <c r="G9" s="1066"/>
      <c r="H9" s="1066"/>
      <c r="I9" s="1067"/>
      <c r="J9" s="297" t="str">
        <f>IF(AND('MAPA DE RIESGOS'!$V$196="Muy Alta",'MAPA DE RIESGOS'!$Z$196="Leve"),CONCATENATE("R",'MAPA DE RIESGOS'!$H$196),"")</f>
        <v/>
      </c>
      <c r="K9" s="307" t="str">
        <f>IF(AND('MAPA DE RIESGOS'!$V$202="Muy Alta",'MAPA DE RIESGOS'!$Z$202="Leve"),CONCATENATE("R",'MAPA DE RIESGOS'!$H$202),"")</f>
        <v/>
      </c>
      <c r="L9" s="307" t="str">
        <f>IF(AND('MAPA DE RIESGOS'!$V$208="Muy Alta",'MAPA DE RIESGOS'!$Z$208="Leve"),CONCATENATE("R",'MAPA DE RIESGOS'!$H$208),"")</f>
        <v/>
      </c>
      <c r="M9" s="307" t="str">
        <f>IF(AND('MAPA DE RIESGOS'!$V$214="Muy Alta",'MAPA DE RIESGOS'!$Z$214="Leve"),CONCATENATE("R",'MAPA DE RIESGOS'!$H$214),"")</f>
        <v/>
      </c>
      <c r="N9" s="307" t="str">
        <f>IF(AND('MAPA DE RIESGOS'!$V$220="Muy Alta",'MAPA DE RIESGOS'!$Z$220="Leve"),CONCATENATE("R",'MAPA DE RIESGOS'!$H$220),"")</f>
        <v/>
      </c>
      <c r="O9" s="307" t="str">
        <f>IF(AND('MAPA DE RIESGOS'!$V$232="Muy Alta",'MAPA DE RIESGOS'!$Z$232="Leve"),CONCATENATE("R",'MAPA DE RIESGOS'!$H$232),"")</f>
        <v/>
      </c>
      <c r="P9" s="307" t="str">
        <f>IF(AND('MAPA DE RIESGOS'!$V$238="Muy Alta",'MAPA DE RIESGOS'!$Z$238="Leve"),CONCATENATE("R",'MAPA DE RIESGOS'!$H$238),"")</f>
        <v/>
      </c>
      <c r="Q9" s="307" t="str">
        <f>IF(AND('MAPA DE RIESGOS'!$V$244="Muy Alta",'MAPA DE RIESGOS'!$Z$244="Leve"),CONCATENATE("R",'MAPA DE RIESGOS'!$H$244),"")</f>
        <v/>
      </c>
      <c r="R9" s="307" t="str">
        <f>IF(AND('MAPA DE RIESGOS'!$V$250="Muy Alta",'MAPA DE RIESGOS'!$Z$250="Leve"),CONCATENATE("R",'MAPA DE RIESGOS'!$H$250),"")</f>
        <v/>
      </c>
      <c r="S9" s="300" t="str">
        <f>IF(AND('MAPA DE RIESGOS'!$V$256="Muy Alta",'MAPA DE RIESGOS'!$Z$256="Leve"),CONCATENATE("R",'MAPA DE RIESGOS'!$H$256),"")</f>
        <v/>
      </c>
      <c r="T9" s="297" t="str">
        <f>IF(AND('MAPA DE RIESGOS'!$V$196="Muy Alta",'MAPA DE RIESGOS'!$Z$196="Menor"),CONCATENATE("R",'MAPA DE RIESGOS'!$H$196),"")</f>
        <v/>
      </c>
      <c r="U9" s="307" t="str">
        <f>IF(AND('MAPA DE RIESGOS'!$V$202="Muy Alta",'MAPA DE RIESGOS'!$Z$202="Menor"),CONCATENATE("R",'MAPA DE RIESGOS'!$H$202),"")</f>
        <v/>
      </c>
      <c r="V9" s="307" t="str">
        <f>IF(AND('MAPA DE RIESGOS'!$V$208="Muy Alta",'MAPA DE RIESGOS'!$Z$208="Menor"),CONCATENATE("R",'MAPA DE RIESGOS'!$H$208),"")</f>
        <v/>
      </c>
      <c r="W9" s="307" t="str">
        <f>IF(AND('MAPA DE RIESGOS'!$V$214="Muy Alta",'MAPA DE RIESGOS'!$Z$214="Menor"),CONCATENATE("R",'MAPA DE RIESGOS'!$H$214),"")</f>
        <v/>
      </c>
      <c r="X9" s="307" t="str">
        <f>IF(AND('MAPA DE RIESGOS'!$V$220="Muy Alta",'MAPA DE RIESGOS'!$Z$220="Menor"),CONCATENATE("R",'MAPA DE RIESGOS'!$H$220),"")</f>
        <v/>
      </c>
      <c r="Y9" s="307" t="str">
        <f>IF(AND('MAPA DE RIESGOS'!$V$232="Muy Alta",'MAPA DE RIESGOS'!$Z$232="Menor"),CONCATENATE("R",'MAPA DE RIESGOS'!$H$232),"")</f>
        <v/>
      </c>
      <c r="Z9" s="307" t="str">
        <f>IF(AND('MAPA DE RIESGOS'!$V$238="Muy Alta",'MAPA DE RIESGOS'!$Z$238="Menor"),CONCATENATE("R",'MAPA DE RIESGOS'!$H$238),"")</f>
        <v/>
      </c>
      <c r="AA9" s="307" t="str">
        <f>IF(AND('MAPA DE RIESGOS'!$V$244="Muy Alta",'MAPA DE RIESGOS'!$Z$244="Menor"),CONCATENATE("R",'MAPA DE RIESGOS'!$H$244),"")</f>
        <v/>
      </c>
      <c r="AB9" s="307" t="str">
        <f>IF(AND('MAPA DE RIESGOS'!$V$250="Muy Alta",'MAPA DE RIESGOS'!$Z$250="Menor"),CONCATENATE("R",'MAPA DE RIESGOS'!$H$250),"")</f>
        <v/>
      </c>
      <c r="AC9" s="300" t="str">
        <f>IF(AND('MAPA DE RIESGOS'!$V$256="Muy Alta",'MAPA DE RIESGOS'!$Z$256="Menor"),CONCATENATE("R",'MAPA DE RIESGOS'!$H$256),"")</f>
        <v/>
      </c>
      <c r="AD9" s="297" t="str">
        <f>IF(AND('MAPA DE RIESGOS'!$V$196="Muy Alta",'MAPA DE RIESGOS'!$Z$196="Moderado"),CONCATENATE("R",'MAPA DE RIESGOS'!$H$196),"")</f>
        <v/>
      </c>
      <c r="AE9" s="307" t="str">
        <f>IF(AND('MAPA DE RIESGOS'!$V$202="Muy Alta",'MAPA DE RIESGOS'!$Z$202="Moderado"),CONCATENATE("R",'MAPA DE RIESGOS'!$H$202),"")</f>
        <v/>
      </c>
      <c r="AF9" s="307" t="str">
        <f>IF(AND('MAPA DE RIESGOS'!$V$208="Muy Alta",'MAPA DE RIESGOS'!$Z$208="Moderado"),CONCATENATE("R",'MAPA DE RIESGOS'!$H$208),"")</f>
        <v/>
      </c>
      <c r="AG9" s="307" t="str">
        <f>IF(AND('MAPA DE RIESGOS'!$V$214="Muy Alta",'MAPA DE RIESGOS'!$Z$214="Moderado"),CONCATENATE("R",'MAPA DE RIESGOS'!$H$214),"")</f>
        <v/>
      </c>
      <c r="AH9" s="307" t="str">
        <f>IF(AND('MAPA DE RIESGOS'!$V$220="Muy Alta",'MAPA DE RIESGOS'!$Z$220="Moderado"),CONCATENATE("R",'MAPA DE RIESGOS'!$H$220),"")</f>
        <v/>
      </c>
      <c r="AI9" s="307" t="str">
        <f>IF(AND('MAPA DE RIESGOS'!$V$232="Muy Alta",'MAPA DE RIESGOS'!$Z$232="Moderado"),CONCATENATE("R",'MAPA DE RIESGOS'!$H$232),"")</f>
        <v/>
      </c>
      <c r="AJ9" s="307" t="str">
        <f>IF(AND('MAPA DE RIESGOS'!$V$238="Muy Alta",'MAPA DE RIESGOS'!$Z$238="Moderado"),CONCATENATE("R",'MAPA DE RIESGOS'!$H$238),"")</f>
        <v/>
      </c>
      <c r="AK9" s="307" t="str">
        <f>IF(AND('MAPA DE RIESGOS'!$V$244="Muy Alta",'MAPA DE RIESGOS'!$Z$244="Moderado"),CONCATENATE("R",'MAPA DE RIESGOS'!$H$244),"")</f>
        <v/>
      </c>
      <c r="AL9" s="307" t="str">
        <f>IF(AND('MAPA DE RIESGOS'!$V$250="Muy Alta",'MAPA DE RIESGOS'!$Z$250="Moderado"),CONCATENATE("R",'MAPA DE RIESGOS'!$H$250),"")</f>
        <v/>
      </c>
      <c r="AM9" s="300" t="str">
        <f>IF(AND('MAPA DE RIESGOS'!$V$256="Muy Alta",'MAPA DE RIESGOS'!$Z$256="Moderado"),CONCATENATE("R",'MAPA DE RIESGOS'!$H$256),"")</f>
        <v/>
      </c>
      <c r="AN9" s="297" t="str">
        <f>IF(AND('MAPA DE RIESGOS'!$V$196="Muy Alta",'MAPA DE RIESGOS'!$Z$196="Mayor"),CONCATENATE("R",'MAPA DE RIESGOS'!$H$196),"")</f>
        <v/>
      </c>
      <c r="AO9" s="307" t="str">
        <f>IF(AND('MAPA DE RIESGOS'!$V$202="Muy Alta",'MAPA DE RIESGOS'!$Z$202="Mayor"),CONCATENATE("R",'MAPA DE RIESGOS'!$H$202),"")</f>
        <v/>
      </c>
      <c r="AP9" s="307" t="str">
        <f>IF(AND('MAPA DE RIESGOS'!$V$208="Muy Alta",'MAPA DE RIESGOS'!$Z$208="Mayor"),CONCATENATE("R",'MAPA DE RIESGOS'!$H$208),"")</f>
        <v/>
      </c>
      <c r="AQ9" s="307" t="str">
        <f>IF(AND('MAPA DE RIESGOS'!$V$214="Muy Alta",'MAPA DE RIESGOS'!$Z$214="Mayor"),CONCATENATE("R",'MAPA DE RIESGOS'!$H$214),"")</f>
        <v/>
      </c>
      <c r="AR9" s="307" t="str">
        <f>IF(AND('MAPA DE RIESGOS'!$V$220="Muy Alta",'MAPA DE RIESGOS'!$Z$220="Mayor"),CONCATENATE("R",'MAPA DE RIESGOS'!$H$220),"")</f>
        <v/>
      </c>
      <c r="AS9" s="307" t="str">
        <f>IF(AND('MAPA DE RIESGOS'!$V$232="Muy Alta",'MAPA DE RIESGOS'!$Z$232="Mayor"),CONCATENATE("R",'MAPA DE RIESGOS'!$H$232),"")</f>
        <v/>
      </c>
      <c r="AT9" s="307" t="str">
        <f>IF(AND('MAPA DE RIESGOS'!$V$238="Muy Alta",'MAPA DE RIESGOS'!$Z$238="Mayor"),CONCATENATE("R",'MAPA DE RIESGOS'!$H$238),"")</f>
        <v/>
      </c>
      <c r="AU9" s="307" t="str">
        <f>IF(AND('MAPA DE RIESGOS'!$V$244="Muy Alta",'MAPA DE RIESGOS'!$Z$244="Mayor"),CONCATENATE("R",'MAPA DE RIESGOS'!$H$244),"")</f>
        <v/>
      </c>
      <c r="AV9" s="307" t="str">
        <f>IF(AND('MAPA DE RIESGOS'!$V$250="Muy Alta",'MAPA DE RIESGOS'!$Z$250="Mayor"),CONCATENATE("R",'MAPA DE RIESGOS'!$H$250),"")</f>
        <v/>
      </c>
      <c r="AW9" s="300" t="str">
        <f>IF(AND('MAPA DE RIESGOS'!$V$256="Muy Alta",'MAPA DE RIESGOS'!$Z$256="Mayor"),CONCATENATE("R",'MAPA DE RIESGOS'!$H$256),"")</f>
        <v/>
      </c>
      <c r="AX9" s="303" t="str">
        <f>IF(AND('MAPA DE RIESGOS'!$V$196="Muy Alta",'MAPA DE RIESGOS'!$Z$196="Catastrófico"),CONCATENATE("R",'MAPA DE RIESGOS'!$H$196),"")</f>
        <v/>
      </c>
      <c r="AY9" s="308" t="str">
        <f>IF(AND('MAPA DE RIESGOS'!$V$202="Muy Alta",'MAPA DE RIESGOS'!$Z$202="Catastrófico"),CONCATENATE("R",'MAPA DE RIESGOS'!$H$202),"")</f>
        <v/>
      </c>
      <c r="AZ9" s="308" t="str">
        <f>IF(AND('MAPA DE RIESGOS'!$V$208="Muy Alta",'MAPA DE RIESGOS'!$Z$208="Catastrófico"),CONCATENATE("R",'MAPA DE RIESGOS'!$H$208),"")</f>
        <v/>
      </c>
      <c r="BA9" s="308" t="str">
        <f>IF(AND('MAPA DE RIESGOS'!$V$214="Muy Alta",'MAPA DE RIESGOS'!$Z$214="Catastrófico"),CONCATENATE("R",'MAPA DE RIESGOS'!$H$214),"")</f>
        <v/>
      </c>
      <c r="BB9" s="308" t="str">
        <f>IF(AND('MAPA DE RIESGOS'!$V$220="Muy Alta",'MAPA DE RIESGOS'!$Z$220="Catastrófico"),CONCATENATE("R",'MAPA DE RIESGOS'!$H$220),"")</f>
        <v/>
      </c>
      <c r="BC9" s="308" t="str">
        <f>IF(AND('MAPA DE RIESGOS'!$V$232="Muy Alta",'MAPA DE RIESGOS'!$Z$232="Catastrófico"),CONCATENATE("R",'MAPA DE RIESGOS'!$H$232),"")</f>
        <v/>
      </c>
      <c r="BD9" s="308" t="str">
        <f>IF(AND('MAPA DE RIESGOS'!$V$238="Muy Alta",'MAPA DE RIESGOS'!$Z$238="Catastrófico"),CONCATENATE("R",'MAPA DE RIESGOS'!$H$238),"")</f>
        <v/>
      </c>
      <c r="BE9" s="308" t="str">
        <f>IF(AND('MAPA DE RIESGOS'!$V$244="Muy Alta",'MAPA DE RIESGOS'!$Z$244="Catastrófico"),CONCATENATE("R",'MAPA DE RIESGOS'!$H$244),"")</f>
        <v/>
      </c>
      <c r="BF9" s="308" t="str">
        <f>IF(AND('MAPA DE RIESGOS'!$V$250="Muy Alta",'MAPA DE RIESGOS'!$Z$250="Catastrófico"),CONCATENATE("R",'MAPA DE RIESGOS'!$H$250),"")</f>
        <v/>
      </c>
      <c r="BG9" s="306" t="str">
        <f>IF(AND('MAPA DE RIESGOS'!$V$256="Muy Alta",'MAPA DE RIESGOS'!$Z$256="Catastrófico"),CONCATENATE("R",'MAPA DE RIESGOS'!$H$256),"")</f>
        <v/>
      </c>
      <c r="BH9" s="67"/>
      <c r="BI9" s="1074"/>
      <c r="BJ9" s="1075"/>
      <c r="BK9" s="1075"/>
      <c r="BL9" s="1075"/>
      <c r="BM9" s="1075"/>
      <c r="BN9" s="1076"/>
    </row>
    <row r="10" spans="1:66" ht="34.5" customHeight="1">
      <c r="B10" s="1060"/>
      <c r="C10" s="1060"/>
      <c r="D10" s="1061"/>
      <c r="E10" s="1065"/>
      <c r="F10" s="1066"/>
      <c r="G10" s="1066"/>
      <c r="H10" s="1066"/>
      <c r="I10" s="1067"/>
      <c r="J10" s="297" t="str">
        <f>IF(AND('MAPA DE RIESGOS'!$V$262="Muy Alta",'MAPA DE RIESGOS'!$Z$262="Leve"),CONCATENATE("R",'MAPA DE RIESGOS'!$H$262),"")</f>
        <v/>
      </c>
      <c r="K10" s="307" t="str">
        <f>IF(AND('MAPA DE RIESGOS'!$V$268="Muy Alta",'MAPA DE RIESGOS'!$Z$268="Leve"),CONCATENATE("R",'MAPA DE RIESGOS'!$H$268),"")</f>
        <v/>
      </c>
      <c r="L10" s="307" t="str">
        <f>IF(AND('MAPA DE RIESGOS'!$V$274="Muy Alta",'MAPA DE RIESGOS'!$Z$274="Leve"),CONCATENATE("R",'MAPA DE RIESGOS'!$H$274),"")</f>
        <v/>
      </c>
      <c r="M10" s="307" t="str">
        <f>IF(AND('MAPA DE RIESGOS'!$V$280="Muy Alta",'MAPA DE RIESGOS'!$Z$280="Leve"),CONCATENATE("R",'MAPA DE RIESGOS'!$H$280),"")</f>
        <v/>
      </c>
      <c r="N10" s="307" t="str">
        <f>IF(AND('MAPA DE RIESGOS'!$V$286="Muy Alta",'MAPA DE RIESGOS'!$Z$286="Leve"),CONCATENATE("R",'MAPA DE RIESGOS'!$H$286),"")</f>
        <v/>
      </c>
      <c r="O10" s="307" t="str">
        <f>IF(AND('MAPA DE RIESGOS'!$V$292="Muy Alta",'MAPA DE RIESGOS'!$Z$292="Leve"),CONCATENATE("R",'MAPA DE RIESGOS'!$H$292),"")</f>
        <v/>
      </c>
      <c r="P10" s="307" t="str">
        <f>IF(AND('MAPA DE RIESGOS'!$V$298="Muy Alta",'MAPA DE RIESGOS'!$Z$298="Leve"),CONCATENATE("R",'MAPA DE RIESGOS'!$H$298),"")</f>
        <v/>
      </c>
      <c r="Q10" s="307" t="str">
        <f>IF(AND('MAPA DE RIESGOS'!$V$304="Muy Alta",'MAPA DE RIESGOS'!$Z$304="Leve"),CONCATENATE("R",'MAPA DE RIESGOS'!$H$304),"")</f>
        <v/>
      </c>
      <c r="R10" s="307" t="str">
        <f>IF(AND('MAPA DE RIESGOS'!$V$310="Muy Alta",'MAPA DE RIESGOS'!$Z$310="Leve"),CONCATENATE("R",'MAPA DE RIESGOS'!$H$310),"")</f>
        <v/>
      </c>
      <c r="S10" s="300" t="str">
        <f>IF(AND('MAPA DE RIESGOS'!$V$316="Muy Alta",'MAPA DE RIESGOS'!$Z$316="Leve"),CONCATENATE("R",'MAPA DE RIESGOS'!$H$316),"")</f>
        <v/>
      </c>
      <c r="T10" s="297" t="str">
        <f>IF(AND('MAPA DE RIESGOS'!$V$262="Muy Alta",'MAPA DE RIESGOS'!$Z$262="Menor"),CONCATENATE("R",'MAPA DE RIESGOS'!$H$262),"")</f>
        <v/>
      </c>
      <c r="U10" s="307" t="str">
        <f>IF(AND('MAPA DE RIESGOS'!$V$268="Muy Alta",'MAPA DE RIESGOS'!$Z$268="Menor"),CONCATENATE("R",'MAPA DE RIESGOS'!$H$268),"")</f>
        <v/>
      </c>
      <c r="V10" s="307" t="str">
        <f>IF(AND('MAPA DE RIESGOS'!$V$274="Muy Alta",'MAPA DE RIESGOS'!$Z$274="Menor"),CONCATENATE("R",'MAPA DE RIESGOS'!$H$274),"")</f>
        <v/>
      </c>
      <c r="W10" s="307" t="str">
        <f>IF(AND('MAPA DE RIESGOS'!$V$280="Muy Alta",'MAPA DE RIESGOS'!$Z$280="Menor"),CONCATENATE("R",'MAPA DE RIESGOS'!$H$280),"")</f>
        <v/>
      </c>
      <c r="X10" s="307" t="str">
        <f>IF(AND('MAPA DE RIESGOS'!$V$286="Muy Alta",'MAPA DE RIESGOS'!$Z$286="Menor"),CONCATENATE("R",'MAPA DE RIESGOS'!$H$286),"")</f>
        <v/>
      </c>
      <c r="Y10" s="307" t="str">
        <f>IF(AND('MAPA DE RIESGOS'!$V$292="Muy Alta",'MAPA DE RIESGOS'!$Z$292="Menor"),CONCATENATE("R",'MAPA DE RIESGOS'!$H$292),"")</f>
        <v/>
      </c>
      <c r="Z10" s="307" t="str">
        <f>IF(AND('MAPA DE RIESGOS'!$V$298="Muy Alta",'MAPA DE RIESGOS'!$Z$298="Menor"),CONCATENATE("R",'MAPA DE RIESGOS'!$H$298),"")</f>
        <v/>
      </c>
      <c r="AA10" s="307" t="str">
        <f>IF(AND('MAPA DE RIESGOS'!$V$304="Muy Alta",'MAPA DE RIESGOS'!$Z$304="Menor"),CONCATENATE("R",'MAPA DE RIESGOS'!$H$304),"")</f>
        <v/>
      </c>
      <c r="AB10" s="307" t="str">
        <f>IF(AND('MAPA DE RIESGOS'!$V$310="Muy Alta",'MAPA DE RIESGOS'!$Z$310="Menor"),CONCATENATE("R",'MAPA DE RIESGOS'!$H$310),"")</f>
        <v/>
      </c>
      <c r="AC10" s="300" t="str">
        <f>IF(AND('MAPA DE RIESGOS'!$V$316="Muy Alta",'MAPA DE RIESGOS'!$Z$316="Menor"),CONCATENATE("R",'MAPA DE RIESGOS'!$H$316),"")</f>
        <v/>
      </c>
      <c r="AD10" s="297" t="str">
        <f>IF(AND('MAPA DE RIESGOS'!$V$262="Muy Alta",'MAPA DE RIESGOS'!$Z$262="Moderado"),CONCATENATE("R",'MAPA DE RIESGOS'!$H$262),"")</f>
        <v/>
      </c>
      <c r="AE10" s="307" t="str">
        <f>IF(AND('MAPA DE RIESGOS'!$V$268="Muy Alta",'MAPA DE RIESGOS'!$Z$268="Moderado"),CONCATENATE("R",'MAPA DE RIESGOS'!$H$268),"")</f>
        <v/>
      </c>
      <c r="AF10" s="307" t="str">
        <f>IF(AND('MAPA DE RIESGOS'!$V$274="Muy Alta",'MAPA DE RIESGOS'!$Z$274="Moderado"),CONCATENATE("R",'MAPA DE RIESGOS'!$H$274),"")</f>
        <v/>
      </c>
      <c r="AG10" s="307" t="str">
        <f>IF(AND('MAPA DE RIESGOS'!$V$280="Muy Alta",'MAPA DE RIESGOS'!$Z$280="Moderado"),CONCATENATE("R",'MAPA DE RIESGOS'!$H$280),"")</f>
        <v/>
      </c>
      <c r="AH10" s="307" t="str">
        <f>IF(AND('MAPA DE RIESGOS'!$V$286="Muy Alta",'MAPA DE RIESGOS'!$Z$286="Moderado"),CONCATENATE("R",'MAPA DE RIESGOS'!$H$286),"")</f>
        <v/>
      </c>
      <c r="AI10" s="307" t="str">
        <f>IF(AND('MAPA DE RIESGOS'!$V$292="Muy Alta",'MAPA DE RIESGOS'!$Z$292="Moderado"),CONCATENATE("R",'MAPA DE RIESGOS'!$H$292),"")</f>
        <v/>
      </c>
      <c r="AJ10" s="307" t="str">
        <f>IF(AND('MAPA DE RIESGOS'!$V$298="Muy Alta",'MAPA DE RIESGOS'!$Z$298="Moderado"),CONCATENATE("R",'MAPA DE RIESGOS'!$H$298),"")</f>
        <v/>
      </c>
      <c r="AK10" s="307" t="str">
        <f>IF(AND('MAPA DE RIESGOS'!$V$304="Muy Alta",'MAPA DE RIESGOS'!$Z$304="Moderado"),CONCATENATE("R",'MAPA DE RIESGOS'!$H$304),"")</f>
        <v/>
      </c>
      <c r="AL10" s="307" t="str">
        <f>IF(AND('MAPA DE RIESGOS'!$V$310="Muy Alta",'MAPA DE RIESGOS'!$Z$310="Moderado"),CONCATENATE("R",'MAPA DE RIESGOS'!$H$310),"")</f>
        <v/>
      </c>
      <c r="AM10" s="300" t="str">
        <f>IF(AND('MAPA DE RIESGOS'!$V$316="Muy Alta",'MAPA DE RIESGOS'!$Z$316="Moderado"),CONCATENATE("R",'MAPA DE RIESGOS'!$H$316),"")</f>
        <v/>
      </c>
      <c r="AN10" s="297" t="str">
        <f>IF(AND('MAPA DE RIESGOS'!$V$262="Muy Alta",'MAPA DE RIESGOS'!$Z$262="Mayor"),CONCATENATE("R",'MAPA DE RIESGOS'!$H$262),"")</f>
        <v/>
      </c>
      <c r="AO10" s="307" t="str">
        <f>IF(AND('MAPA DE RIESGOS'!$V$268="Muy Alta",'MAPA DE RIESGOS'!$Z$268="Mayor"),CONCATENATE("R",'MAPA DE RIESGOS'!$H$268),"")</f>
        <v/>
      </c>
      <c r="AP10" s="307" t="str">
        <f>IF(AND('MAPA DE RIESGOS'!$V$274="Muy Alta",'MAPA DE RIESGOS'!$Z$274="Mayor"),CONCATENATE("R",'MAPA DE RIESGOS'!$H$274),"")</f>
        <v/>
      </c>
      <c r="AQ10" s="307" t="str">
        <f>IF(AND('MAPA DE RIESGOS'!$V$280="Muy Alta",'MAPA DE RIESGOS'!$Z$280="Mayor"),CONCATENATE("R",'MAPA DE RIESGOS'!$H$280),"")</f>
        <v/>
      </c>
      <c r="AR10" s="307" t="str">
        <f>IF(AND('MAPA DE RIESGOS'!$V$286="Muy Alta",'MAPA DE RIESGOS'!$Z$286="Mayor"),CONCATENATE("R",'MAPA DE RIESGOS'!$H$286),"")</f>
        <v/>
      </c>
      <c r="AS10" s="307" t="str">
        <f>IF(AND('MAPA DE RIESGOS'!$V$292="Muy Alta",'MAPA DE RIESGOS'!$Z$292="Mayor"),CONCATENATE("R",'MAPA DE RIESGOS'!$H$292),"")</f>
        <v/>
      </c>
      <c r="AT10" s="307" t="str">
        <f>IF(AND('MAPA DE RIESGOS'!$V$298="Muy Alta",'MAPA DE RIESGOS'!$Z$298="Mayor"),CONCATENATE("R",'MAPA DE RIESGOS'!$H$298),"")</f>
        <v/>
      </c>
      <c r="AU10" s="307" t="str">
        <f>IF(AND('MAPA DE RIESGOS'!$V$304="Muy Alta",'MAPA DE RIESGOS'!$Z$304="Mayor"),CONCATENATE("R",'MAPA DE RIESGOS'!$H$304),"")</f>
        <v/>
      </c>
      <c r="AV10" s="307" t="str">
        <f>IF(AND('MAPA DE RIESGOS'!$V$310="Muy Alta",'MAPA DE RIESGOS'!$Z$310="Mayor"),CONCATENATE("R",'MAPA DE RIESGOS'!$H$310),"")</f>
        <v/>
      </c>
      <c r="AW10" s="300" t="str">
        <f>IF(AND('MAPA DE RIESGOS'!$V$316="Muy Alta",'MAPA DE RIESGOS'!$Z$316="Mayor"),CONCATENATE("R",'MAPA DE RIESGOS'!$H$316),"")</f>
        <v/>
      </c>
      <c r="AX10" s="303" t="str">
        <f>IF(AND('MAPA DE RIESGOS'!$V$262="Muy Alta",'MAPA DE RIESGOS'!$Z$262="Catastrófico"),CONCATENATE("R",'MAPA DE RIESGOS'!$H$262),"")</f>
        <v/>
      </c>
      <c r="AY10" s="308" t="str">
        <f>IF(AND('MAPA DE RIESGOS'!$V$268="Muy Alta",'MAPA DE RIESGOS'!$Z$268="Catastrófico"),CONCATENATE("R",'MAPA DE RIESGOS'!$H$268),"")</f>
        <v/>
      </c>
      <c r="AZ10" s="308" t="str">
        <f>IF(AND('MAPA DE RIESGOS'!$V$274="Muy Alta",'MAPA DE RIESGOS'!$Z$274="Catastrófico"),CONCATENATE("R",'MAPA DE RIESGOS'!$H$274),"")</f>
        <v/>
      </c>
      <c r="BA10" s="308" t="str">
        <f>IF(AND('MAPA DE RIESGOS'!$V$280="Muy Alta",'MAPA DE RIESGOS'!$Z$280="Catastrófico"),CONCATENATE("R",'MAPA DE RIESGOS'!$H$280),"")</f>
        <v/>
      </c>
      <c r="BB10" s="308" t="str">
        <f>IF(AND('MAPA DE RIESGOS'!$V$286="Muy Alta",'MAPA DE RIESGOS'!$Z$286="Catastrófico"),CONCATENATE("R",'MAPA DE RIESGOS'!$H$286),"")</f>
        <v/>
      </c>
      <c r="BC10" s="308" t="str">
        <f>IF(AND('MAPA DE RIESGOS'!$V$292="Muy Alta",'MAPA DE RIESGOS'!$Z$292="Catastrófico"),CONCATENATE("R",'MAPA DE RIESGOS'!$H$292),"")</f>
        <v/>
      </c>
      <c r="BD10" s="308" t="str">
        <f>IF(AND('MAPA DE RIESGOS'!$V$298="Muy Alta",'MAPA DE RIESGOS'!$Z$298="Catastrófico"),CONCATENATE("R",'MAPA DE RIESGOS'!$H$298),"")</f>
        <v/>
      </c>
      <c r="BE10" s="308" t="str">
        <f>IF(AND('MAPA DE RIESGOS'!$V$304="Muy Alta",'MAPA DE RIESGOS'!$Z$304="Catastrófico"),CONCATENATE("R",'MAPA DE RIESGOS'!$H$304),"")</f>
        <v/>
      </c>
      <c r="BF10" s="308" t="str">
        <f>IF(AND('MAPA DE RIESGOS'!$V$310="Muy Alta",'MAPA DE RIESGOS'!$Z$310="Catastrófico"),CONCATENATE("R",'MAPA DE RIESGOS'!$H$310),"")</f>
        <v/>
      </c>
      <c r="BG10" s="306" t="str">
        <f>IF(AND('MAPA DE RIESGOS'!$V$316="Muy Alta",'MAPA DE RIESGOS'!$Z$316="Catastrófico"),CONCATENATE("R",'MAPA DE RIESGOS'!$H$316),"")</f>
        <v/>
      </c>
      <c r="BH10" s="67"/>
      <c r="BI10" s="1074"/>
      <c r="BJ10" s="1075"/>
      <c r="BK10" s="1075"/>
      <c r="BL10" s="1075"/>
      <c r="BM10" s="1075"/>
      <c r="BN10" s="1076"/>
    </row>
    <row r="11" spans="1:66" ht="34.5" customHeight="1">
      <c r="A11" s="66" t="s">
        <v>39</v>
      </c>
      <c r="B11" s="1060"/>
      <c r="C11" s="1060"/>
      <c r="D11" s="1061"/>
      <c r="E11" s="1065"/>
      <c r="F11" s="1066"/>
      <c r="G11" s="1066"/>
      <c r="H11" s="1066"/>
      <c r="I11" s="1067"/>
      <c r="J11" s="297" t="str">
        <f>IF(AND('MAPA DE RIESGOS'!$V$322="Muy Alta",'MAPA DE RIESGOS'!$Z$322="Leve"),CONCATENATE("R",'MAPA DE RIESGOS'!$H$322),"")</f>
        <v/>
      </c>
      <c r="K11" s="307" t="str">
        <f>IF(AND('MAPA DE RIESGOS'!$V$328="Muy Alta",'MAPA DE RIESGOS'!$Z$328="Leve"),CONCATENATE("R",'MAPA DE RIESGOS'!$H$328),"")</f>
        <v/>
      </c>
      <c r="L11" s="307" t="str">
        <f>IF(AND('MAPA DE RIESGOS'!$V$334="Muy Alta",'MAPA DE RIESGOS'!$Z$334="Leve"),CONCATENATE("R",'MAPA DE RIESGOS'!$H$334),"")</f>
        <v/>
      </c>
      <c r="M11" s="307" t="str">
        <f>IF(AND('MAPA DE RIESGOS'!$V$340="Muy Alta",'MAPA DE RIESGOS'!$Z$340="Leve"),CONCATENATE("R",'MAPA DE RIESGOS'!$H$340),"")</f>
        <v/>
      </c>
      <c r="N11" s="307" t="str">
        <f>IF(AND('MAPA DE RIESGOS'!$V$346="Muy Alta",'MAPA DE RIESGOS'!$Z$346="Leve"),CONCATENATE("R",'MAPA DE RIESGOS'!$H$346),"")</f>
        <v/>
      </c>
      <c r="O11" s="307" t="str">
        <f>IF(AND('MAPA DE RIESGOS'!$V$352="Muy Alta",'MAPA DE RIESGOS'!$Z$352="Leve"),CONCATENATE("R",'MAPA DE RIESGOS'!$H$352),"")</f>
        <v/>
      </c>
      <c r="P11" s="307" t="str">
        <f>IF(AND('MAPA DE RIESGOS'!$V$358="Muy Alta",'MAPA DE RIESGOS'!$Z$358="Leve"),CONCATENATE("R",'MAPA DE RIESGOS'!$H$358),"")</f>
        <v/>
      </c>
      <c r="Q11" s="307" t="str">
        <f>IF(AND('MAPA DE RIESGOS'!$V$364="Muy Alta",'MAPA DE RIESGOS'!$Z$364="Leve"),CONCATENATE("R",'MAPA DE RIESGOS'!$H$364),"")</f>
        <v/>
      </c>
      <c r="R11" s="307" t="str">
        <f>IF(AND('MAPA DE RIESGOS'!$V$370="Muy Alta",'MAPA DE RIESGOS'!$Z$370="Leve"),CONCATENATE("R",'MAPA DE RIESGOS'!$H$370),"")</f>
        <v/>
      </c>
      <c r="S11" s="300" t="str">
        <f>IF(AND('MAPA DE RIESGOS'!$V$376="Muy Alta",'MAPA DE RIESGOS'!$Z$376="Leve"),CONCATENATE("R",'MAPA DE RIESGOS'!$H$376),"")</f>
        <v/>
      </c>
      <c r="T11" s="297" t="str">
        <f>IF(AND('MAPA DE RIESGOS'!$V$322="Muy Alta",'MAPA DE RIESGOS'!$Z$322="Menor"),CONCATENATE("R",'MAPA DE RIESGOS'!$H$322),"")</f>
        <v/>
      </c>
      <c r="U11" s="307" t="str">
        <f>IF(AND('MAPA DE RIESGOS'!$V$328="Muy Alta",'MAPA DE RIESGOS'!$Z$328="Menor"),CONCATENATE("R",'MAPA DE RIESGOS'!$H$328),"")</f>
        <v/>
      </c>
      <c r="V11" s="307" t="str">
        <f>IF(AND('MAPA DE RIESGOS'!$V$334="Muy Alta",'MAPA DE RIESGOS'!$Z$334="Menor"),CONCATENATE("R",'MAPA DE RIESGOS'!$H$334),"")</f>
        <v/>
      </c>
      <c r="W11" s="307" t="str">
        <f>IF(AND('MAPA DE RIESGOS'!$V$340="Muy Alta",'MAPA DE RIESGOS'!$Z$340="Menor"),CONCATENATE("R",'MAPA DE RIESGOS'!$H$340),"")</f>
        <v/>
      </c>
      <c r="X11" s="307" t="str">
        <f>IF(AND('MAPA DE RIESGOS'!$V$346="Muy Alta",'MAPA DE RIESGOS'!$Z$346="Menor"),CONCATENATE("R",'MAPA DE RIESGOS'!$H$346),"")</f>
        <v/>
      </c>
      <c r="Y11" s="307" t="str">
        <f>IF(AND('MAPA DE RIESGOS'!$V$352="Muy Alta",'MAPA DE RIESGOS'!$Z$352="Menor"),CONCATENATE("R",'MAPA DE RIESGOS'!$H$352),"")</f>
        <v/>
      </c>
      <c r="Z11" s="307" t="str">
        <f>IF(AND('MAPA DE RIESGOS'!$V$358="Muy Alta",'MAPA DE RIESGOS'!$Z$358="Menor"),CONCATENATE("R",'MAPA DE RIESGOS'!$H$358),"")</f>
        <v/>
      </c>
      <c r="AA11" s="307" t="str">
        <f>IF(AND('MAPA DE RIESGOS'!$V$364="Muy Alta",'MAPA DE RIESGOS'!$Z$364="Menor"),CONCATENATE("R",'MAPA DE RIESGOS'!$H$364),"")</f>
        <v/>
      </c>
      <c r="AB11" s="307" t="str">
        <f>IF(AND('MAPA DE RIESGOS'!$V$370="Muy Alta",'MAPA DE RIESGOS'!$Z$370="Menor"),CONCATENATE("R",'MAPA DE RIESGOS'!$H$370),"")</f>
        <v/>
      </c>
      <c r="AC11" s="300" t="str">
        <f>IF(AND('MAPA DE RIESGOS'!$V$376="Muy Alta",'MAPA DE RIESGOS'!$Z$376="Menor"),CONCATENATE("R",'MAPA DE RIESGOS'!$H$376),"")</f>
        <v/>
      </c>
      <c r="AD11" s="297" t="str">
        <f>IF(AND('MAPA DE RIESGOS'!$V$322="Muy Alta",'MAPA DE RIESGOS'!$Z$322="Moderado"),CONCATENATE("R",'MAPA DE RIESGOS'!$H$322),"")</f>
        <v/>
      </c>
      <c r="AE11" s="307" t="str">
        <f>IF(AND('MAPA DE RIESGOS'!$V$328="Muy Alta",'MAPA DE RIESGOS'!$Z$328="Moderado"),CONCATENATE("R",'MAPA DE RIESGOS'!$H$328),"")</f>
        <v/>
      </c>
      <c r="AF11" s="307" t="str">
        <f>IF(AND('MAPA DE RIESGOS'!$V$334="Muy Alta",'MAPA DE RIESGOS'!$Z$334="Moderado"),CONCATENATE("R",'MAPA DE RIESGOS'!$H$334),"")</f>
        <v/>
      </c>
      <c r="AG11" s="307" t="str">
        <f>IF(AND('MAPA DE RIESGOS'!$V$340="Muy Alta",'MAPA DE RIESGOS'!$Z$340="Moderado"),CONCATENATE("R",'MAPA DE RIESGOS'!$H$340),"")</f>
        <v/>
      </c>
      <c r="AH11" s="307" t="str">
        <f>IF(AND('MAPA DE RIESGOS'!$V$346="Muy Alta",'MAPA DE RIESGOS'!$Z$346="Moderado"),CONCATENATE("R",'MAPA DE RIESGOS'!$H$346),"")</f>
        <v/>
      </c>
      <c r="AI11" s="307" t="str">
        <f>IF(AND('MAPA DE RIESGOS'!$V$352="Muy Alta",'MAPA DE RIESGOS'!$Z$352="Moderado"),CONCATENATE("R",'MAPA DE RIESGOS'!$H$352),"")</f>
        <v/>
      </c>
      <c r="AJ11" s="307" t="str">
        <f>IF(AND('MAPA DE RIESGOS'!$V$358="Muy Alta",'MAPA DE RIESGOS'!$Z$358="Moderado"),CONCATENATE("R",'MAPA DE RIESGOS'!$H$358),"")</f>
        <v/>
      </c>
      <c r="AK11" s="307" t="str">
        <f>IF(AND('MAPA DE RIESGOS'!$V$364="Muy Alta",'MAPA DE RIESGOS'!$Z$364="Moderado"),CONCATENATE("R",'MAPA DE RIESGOS'!$H$364),"")</f>
        <v/>
      </c>
      <c r="AL11" s="307" t="str">
        <f>IF(AND('MAPA DE RIESGOS'!$V$370="Muy Alta",'MAPA DE RIESGOS'!$Z$370="Moderado"),CONCATENATE("R",'MAPA DE RIESGOS'!$H$370),"")</f>
        <v/>
      </c>
      <c r="AM11" s="300" t="str">
        <f>IF(AND('MAPA DE RIESGOS'!$V$376="Muy Alta",'MAPA DE RIESGOS'!$Z$376="Moderado"),CONCATENATE("R",'MAPA DE RIESGOS'!$H$376),"")</f>
        <v/>
      </c>
      <c r="AN11" s="297" t="str">
        <f>IF(AND('MAPA DE RIESGOS'!$V$322="Muy Alta",'MAPA DE RIESGOS'!$Z$322="Mayor"),CONCATENATE("R",'MAPA DE RIESGOS'!$H$322),"")</f>
        <v/>
      </c>
      <c r="AO11" s="307" t="str">
        <f>IF(AND('MAPA DE RIESGOS'!$V$328="Muy Alta",'MAPA DE RIESGOS'!$Z$328="Mayor"),CONCATENATE("R",'MAPA DE RIESGOS'!$H$328),"")</f>
        <v/>
      </c>
      <c r="AP11" s="307" t="str">
        <f>IF(AND('MAPA DE RIESGOS'!$V$334="Muy Alta",'MAPA DE RIESGOS'!$Z$334="Mayor"),CONCATENATE("R",'MAPA DE RIESGOS'!$H$334),"")</f>
        <v/>
      </c>
      <c r="AQ11" s="307" t="str">
        <f>IF(AND('MAPA DE RIESGOS'!$V$340="Muy Alta",'MAPA DE RIESGOS'!$Z$340="Mayor"),CONCATENATE("R",'MAPA DE RIESGOS'!$H$340),"")</f>
        <v/>
      </c>
      <c r="AR11" s="307" t="str">
        <f>IF(AND('MAPA DE RIESGOS'!$V$346="Muy Alta",'MAPA DE RIESGOS'!$Z$346="Mayor"),CONCATENATE("R",'MAPA DE RIESGOS'!$H$346),"")</f>
        <v/>
      </c>
      <c r="AS11" s="307" t="str">
        <f>IF(AND('MAPA DE RIESGOS'!$V$352="Muy Alta",'MAPA DE RIESGOS'!$Z$352="Mayor"),CONCATENATE("R",'MAPA DE RIESGOS'!$H$352),"")</f>
        <v/>
      </c>
      <c r="AT11" s="307" t="str">
        <f>IF(AND('MAPA DE RIESGOS'!$V$358="Muy Alta",'MAPA DE RIESGOS'!$Z$358="Mayor"),CONCATENATE("R",'MAPA DE RIESGOS'!$H$358),"")</f>
        <v/>
      </c>
      <c r="AU11" s="307" t="str">
        <f>IF(AND('MAPA DE RIESGOS'!$V$364="Muy Alta",'MAPA DE RIESGOS'!$Z$364="Mayor"),CONCATENATE("R",'MAPA DE RIESGOS'!$H$364),"")</f>
        <v/>
      </c>
      <c r="AV11" s="307" t="str">
        <f>IF(AND('MAPA DE RIESGOS'!$V$370="Muy Alta",'MAPA DE RIESGOS'!$Z$370="Mayor"),CONCATENATE("R",'MAPA DE RIESGOS'!$H$370),"")</f>
        <v/>
      </c>
      <c r="AW11" s="300" t="str">
        <f>IF(AND('MAPA DE RIESGOS'!$V$376="Muy Alta",'MAPA DE RIESGOS'!$Z$376="Mayor"),CONCATENATE("R",'MAPA DE RIESGOS'!$H$376),"")</f>
        <v/>
      </c>
      <c r="AX11" s="303" t="str">
        <f>IF(AND('MAPA DE RIESGOS'!$V$322="Muy Alta",'MAPA DE RIESGOS'!$Z$322="Catastrófico"),CONCATENATE("R",'MAPA DE RIESGOS'!$H$322),"")</f>
        <v/>
      </c>
      <c r="AY11" s="308" t="str">
        <f>IF(AND('MAPA DE RIESGOS'!$V$328="Muy Alta",'MAPA DE RIESGOS'!$Z$328="Catastrófico"),CONCATENATE("R",'MAPA DE RIESGOS'!$H$328),"")</f>
        <v/>
      </c>
      <c r="AZ11" s="308" t="str">
        <f>IF(AND('MAPA DE RIESGOS'!$V$334="Muy Alta",'MAPA DE RIESGOS'!$Z$334="Catastrófico"),CONCATENATE("R",'MAPA DE RIESGOS'!$H$334),"")</f>
        <v/>
      </c>
      <c r="BA11" s="308" t="str">
        <f>IF(AND('MAPA DE RIESGOS'!$V$340="Muy Alta",'MAPA DE RIESGOS'!$Z$340="Catastrófico"),CONCATENATE("R",'MAPA DE RIESGOS'!$H$340),"")</f>
        <v/>
      </c>
      <c r="BB11" s="308" t="str">
        <f>IF(AND('MAPA DE RIESGOS'!$V$346="Muy Alta",'MAPA DE RIESGOS'!$Z$346="Catastrófico"),CONCATENATE("R",'MAPA DE RIESGOS'!$H$346),"")</f>
        <v/>
      </c>
      <c r="BC11" s="308" t="str">
        <f>IF(AND('MAPA DE RIESGOS'!$V$352="Muy Alta",'MAPA DE RIESGOS'!$Z$352="Catastrófico"),CONCATENATE("R",'MAPA DE RIESGOS'!$H$352),"")</f>
        <v/>
      </c>
      <c r="BD11" s="308" t="str">
        <f>IF(AND('MAPA DE RIESGOS'!$V$358="Muy Alta",'MAPA DE RIESGOS'!$Z$358="Catastrófico"),CONCATENATE("R",'MAPA DE RIESGOS'!$H$358),"")</f>
        <v/>
      </c>
      <c r="BE11" s="308" t="str">
        <f>IF(AND('MAPA DE RIESGOS'!$V$364="Muy Alta",'MAPA DE RIESGOS'!$Z$364="Catastrófico"),CONCATENATE("R",'MAPA DE RIESGOS'!$H$364),"")</f>
        <v/>
      </c>
      <c r="BF11" s="308" t="str">
        <f>IF(AND('MAPA DE RIESGOS'!$V$370="Muy Alta",'MAPA DE RIESGOS'!$Z$370="Catastrófico"),CONCATENATE("R",'MAPA DE RIESGOS'!$H$370),"")</f>
        <v/>
      </c>
      <c r="BG11" s="306" t="str">
        <f>IF(AND('MAPA DE RIESGOS'!$V$376="Muy Alta",'MAPA DE RIESGOS'!$Z$376="Catastrófico"),CONCATENATE("R",'MAPA DE RIESGOS'!$H$376),"")</f>
        <v/>
      </c>
      <c r="BH11" s="67"/>
      <c r="BI11" s="1074"/>
      <c r="BJ11" s="1075"/>
      <c r="BK11" s="1075"/>
      <c r="BL11" s="1075"/>
      <c r="BM11" s="1075"/>
      <c r="BN11" s="1076"/>
    </row>
    <row r="12" spans="1:66" ht="34.5" customHeight="1">
      <c r="A12" s="66" t="s">
        <v>39</v>
      </c>
      <c r="B12" s="1060"/>
      <c r="C12" s="1060"/>
      <c r="D12" s="1061"/>
      <c r="E12" s="1065"/>
      <c r="F12" s="1066"/>
      <c r="G12" s="1066"/>
      <c r="H12" s="1066"/>
      <c r="I12" s="1067"/>
      <c r="J12" s="297" t="str">
        <f>IF(AND('MAPA DE RIESGOS'!$V$382="Muy Alta",'MAPA DE RIESGOS'!$Z$382="Leve"),CONCATENATE("R",'MAPA DE RIESGOS'!$H$382),"")</f>
        <v/>
      </c>
      <c r="K12" s="307" t="str">
        <f>IF(AND('MAPA DE RIESGOS'!$V$388="Muy Alta",'MAPA DE RIESGOS'!$Z$388="Leve"),CONCATENATE("R",'MAPA DE RIESGOS'!$H$388),"")</f>
        <v/>
      </c>
      <c r="L12" s="307" t="str">
        <f>IF(AND('MAPA DE RIESGOS'!$V$394="Muy Alta",'MAPA DE RIESGOS'!$Z$394="Leve"),CONCATENATE("R",'MAPA DE RIESGOS'!$H$394),"")</f>
        <v/>
      </c>
      <c r="M12" s="307" t="str">
        <f>IF(AND('MAPA DE RIESGOS'!$V$400="Muy Alta",'MAPA DE RIESGOS'!$Z$400="Leve"),CONCATENATE("R",'MAPA DE RIESGOS'!$H$400),"")</f>
        <v/>
      </c>
      <c r="N12" s="307" t="str">
        <f>IF(AND('MAPA DE RIESGOS'!$V$406="Muy Alta",'MAPA DE RIESGOS'!$Z$406="Leve"),CONCATENATE("R",'MAPA DE RIESGOS'!$H$406),"")</f>
        <v/>
      </c>
      <c r="O12" s="307" t="str">
        <f>IF(AND('MAPA DE RIESGOS'!$V$412="Muy Alta",'MAPA DE RIESGOS'!$Z$412="Leve"),CONCATENATE("R",'MAPA DE RIESGOS'!$H$412),"")</f>
        <v/>
      </c>
      <c r="P12" s="307" t="str">
        <f>IF(AND('MAPA DE RIESGOS'!$V$418="Muy Alta",'MAPA DE RIESGOS'!$Z$418="Leve"),CONCATENATE("R",'MAPA DE RIESGOS'!$H$418),"")</f>
        <v/>
      </c>
      <c r="Q12" s="307" t="str">
        <f>IF(AND('MAPA DE RIESGOS'!$V$424="Muy Alta",'MAPA DE RIESGOS'!$Z$424="Leve"),CONCATENATE("R",'MAPA DE RIESGOS'!$H$424),"")</f>
        <v/>
      </c>
      <c r="R12" s="307" t="str">
        <f>IF(AND('MAPA DE RIESGOS'!$V$430="Muy Alta",'MAPA DE RIESGOS'!$Z$430="Leve"),CONCATENATE("R",'MAPA DE RIESGOS'!$H$430),"")</f>
        <v/>
      </c>
      <c r="S12" s="300" t="str">
        <f>IF(AND('MAPA DE RIESGOS'!$V$436="Muy Alta",'MAPA DE RIESGOS'!$Z$436="Leve"),CONCATENATE("R",'MAPA DE RIESGOS'!$H$436),"")</f>
        <v/>
      </c>
      <c r="T12" s="297" t="str">
        <f>IF(AND('MAPA DE RIESGOS'!$V$382="Muy Alta",'MAPA DE RIESGOS'!$Z$382="Menor"),CONCATENATE("R",'MAPA DE RIESGOS'!$H$382),"")</f>
        <v/>
      </c>
      <c r="U12" s="307" t="str">
        <f>IF(AND('MAPA DE RIESGOS'!$V$388="Muy Alta",'MAPA DE RIESGOS'!$Z$388="Menor"),CONCATENATE("R",'MAPA DE RIESGOS'!$H$388),"")</f>
        <v/>
      </c>
      <c r="V12" s="307" t="str">
        <f>IF(AND('MAPA DE RIESGOS'!$V$394="Muy Alta",'MAPA DE RIESGOS'!$Z$394="Menor"),CONCATENATE("R",'MAPA DE RIESGOS'!$H$394),"")</f>
        <v/>
      </c>
      <c r="W12" s="307" t="str">
        <f>IF(AND('MAPA DE RIESGOS'!$V$400="Muy Alta",'MAPA DE RIESGOS'!$Z$400="Menor"),CONCATENATE("R",'MAPA DE RIESGOS'!$H$400),"")</f>
        <v/>
      </c>
      <c r="X12" s="307" t="str">
        <f>IF(AND('MAPA DE RIESGOS'!$V$406="Muy Alta",'MAPA DE RIESGOS'!$Z$406="Menor"),CONCATENATE("R",'MAPA DE RIESGOS'!$H$406),"")</f>
        <v/>
      </c>
      <c r="Y12" s="307" t="str">
        <f>IF(AND('MAPA DE RIESGOS'!$V$412="Muy Alta",'MAPA DE RIESGOS'!$Z$412="Menor"),CONCATENATE("R",'MAPA DE RIESGOS'!$H$412),"")</f>
        <v/>
      </c>
      <c r="Z12" s="307" t="str">
        <f>IF(AND('MAPA DE RIESGOS'!$V$418="Muy Alta",'MAPA DE RIESGOS'!$Z$418="Menor"),CONCATENATE("R",'MAPA DE RIESGOS'!$H$418),"")</f>
        <v/>
      </c>
      <c r="AA12" s="307" t="str">
        <f>IF(AND('MAPA DE RIESGOS'!$V$424="Muy Alta",'MAPA DE RIESGOS'!$Z$424="Menor"),CONCATENATE("R",'MAPA DE RIESGOS'!$H$424),"")</f>
        <v/>
      </c>
      <c r="AB12" s="307" t="str">
        <f>IF(AND('MAPA DE RIESGOS'!$V$430="Muy Alta",'MAPA DE RIESGOS'!$Z$430="Menor"),CONCATENATE("R",'MAPA DE RIESGOS'!$H$430),"")</f>
        <v/>
      </c>
      <c r="AC12" s="300" t="str">
        <f>IF(AND('MAPA DE RIESGOS'!$V$436="Muy Alta",'MAPA DE RIESGOS'!$Z$436="Menor"),CONCATENATE("R",'MAPA DE RIESGOS'!$H$436),"")</f>
        <v/>
      </c>
      <c r="AD12" s="297" t="str">
        <f>IF(AND('MAPA DE RIESGOS'!$V$382="Muy Alta",'MAPA DE RIESGOS'!$Z$382="Moderado"),CONCATENATE("R",'MAPA DE RIESGOS'!$H$382),"")</f>
        <v/>
      </c>
      <c r="AE12" s="307" t="str">
        <f>IF(AND('MAPA DE RIESGOS'!$V$388="Muy Alta",'MAPA DE RIESGOS'!$Z$388="Moderado"),CONCATENATE("R",'MAPA DE RIESGOS'!$H$388),"")</f>
        <v/>
      </c>
      <c r="AF12" s="307" t="str">
        <f>IF(AND('MAPA DE RIESGOS'!$V$394="Muy Alta",'MAPA DE RIESGOS'!$Z$394="Moderado"),CONCATENATE("R",'MAPA DE RIESGOS'!$H$394),"")</f>
        <v/>
      </c>
      <c r="AG12" s="307" t="str">
        <f>IF(AND('MAPA DE RIESGOS'!$V$400="Muy Alta",'MAPA DE RIESGOS'!$Z$400="Moderado"),CONCATENATE("R",'MAPA DE RIESGOS'!$H$400),"")</f>
        <v/>
      </c>
      <c r="AH12" s="307" t="str">
        <f>IF(AND('MAPA DE RIESGOS'!$V$406="Muy Alta",'MAPA DE RIESGOS'!$Z$406="Moderado"),CONCATENATE("R",'MAPA DE RIESGOS'!$H$406),"")</f>
        <v/>
      </c>
      <c r="AI12" s="307" t="str">
        <f>IF(AND('MAPA DE RIESGOS'!$V$412="Muy Alta",'MAPA DE RIESGOS'!$Z$412="Moderado"),CONCATENATE("R",'MAPA DE RIESGOS'!$H$412),"")</f>
        <v/>
      </c>
      <c r="AJ12" s="307" t="str">
        <f>IF(AND('MAPA DE RIESGOS'!$V$418="Muy Alta",'MAPA DE RIESGOS'!$Z$418="Moderado"),CONCATENATE("R",'MAPA DE RIESGOS'!$H$418),"")</f>
        <v/>
      </c>
      <c r="AK12" s="307" t="str">
        <f>IF(AND('MAPA DE RIESGOS'!$V$424="Muy Alta",'MAPA DE RIESGOS'!$Z$424="Moderado"),CONCATENATE("R",'MAPA DE RIESGOS'!$H$424),"")</f>
        <v/>
      </c>
      <c r="AL12" s="307" t="str">
        <f>IF(AND('MAPA DE RIESGOS'!$V$430="Muy Alta",'MAPA DE RIESGOS'!$Z$430="Moderado"),CONCATENATE("R",'MAPA DE RIESGOS'!$H$430),"")</f>
        <v/>
      </c>
      <c r="AM12" s="300" t="str">
        <f>IF(AND('MAPA DE RIESGOS'!$V$436="Muy Alta",'MAPA DE RIESGOS'!$Z$436="Moderado"),CONCATENATE("R",'MAPA DE RIESGOS'!$H$436),"")</f>
        <v/>
      </c>
      <c r="AN12" s="297" t="str">
        <f>IF(AND('MAPA DE RIESGOS'!$V$382="Muy Alta",'MAPA DE RIESGOS'!$Z$382="Mayor"),CONCATENATE("R",'MAPA DE RIESGOS'!$H$382),"")</f>
        <v/>
      </c>
      <c r="AO12" s="307" t="str">
        <f>IF(AND('MAPA DE RIESGOS'!$V$388="Muy Alta",'MAPA DE RIESGOS'!$Z$388="Mayor"),CONCATENATE("R",'MAPA DE RIESGOS'!$H$388),"")</f>
        <v/>
      </c>
      <c r="AP12" s="307" t="str">
        <f>IF(AND('MAPA DE RIESGOS'!$V$394="Muy Alta",'MAPA DE RIESGOS'!$Z$394="Mayor"),CONCATENATE("R",'MAPA DE RIESGOS'!$H$394),"")</f>
        <v/>
      </c>
      <c r="AQ12" s="307" t="str">
        <f>IF(AND('MAPA DE RIESGOS'!$V$400="Muy Alta",'MAPA DE RIESGOS'!$Z$400="Mayor"),CONCATENATE("R",'MAPA DE RIESGOS'!$H$400),"")</f>
        <v/>
      </c>
      <c r="AR12" s="307" t="str">
        <f>IF(AND('MAPA DE RIESGOS'!$V$406="Muy Alta",'MAPA DE RIESGOS'!$Z$406="Mayor"),CONCATENATE("R",'MAPA DE RIESGOS'!$H$406),"")</f>
        <v/>
      </c>
      <c r="AS12" s="307" t="str">
        <f>IF(AND('MAPA DE RIESGOS'!$V$412="Muy Alta",'MAPA DE RIESGOS'!$Z$412="Mayor"),CONCATENATE("R",'MAPA DE RIESGOS'!$H$412),"")</f>
        <v/>
      </c>
      <c r="AT12" s="307" t="str">
        <f>IF(AND('MAPA DE RIESGOS'!$V$418="Muy Alta",'MAPA DE RIESGOS'!$Z$418="Mayor"),CONCATENATE("R",'MAPA DE RIESGOS'!$H$418),"")</f>
        <v/>
      </c>
      <c r="AU12" s="307" t="str">
        <f>IF(AND('MAPA DE RIESGOS'!$V$424="Muy Alta",'MAPA DE RIESGOS'!$Z$424="Mayor"),CONCATENATE("R",'MAPA DE RIESGOS'!$H$424),"")</f>
        <v/>
      </c>
      <c r="AV12" s="307" t="str">
        <f>IF(AND('MAPA DE RIESGOS'!$V$430="Muy Alta",'MAPA DE RIESGOS'!$Z$430="Mayor"),CONCATENATE("R",'MAPA DE RIESGOS'!$H$430),"")</f>
        <v/>
      </c>
      <c r="AW12" s="300" t="str">
        <f>IF(AND('MAPA DE RIESGOS'!$V$436="Muy Alta",'MAPA DE RIESGOS'!$Z$436="Mayor"),CONCATENATE("R",'MAPA DE RIESGOS'!$H$436),"")</f>
        <v/>
      </c>
      <c r="AX12" s="303" t="str">
        <f>IF(AND('MAPA DE RIESGOS'!$V$382="Muy Alta",'MAPA DE RIESGOS'!$Z$382="Catastrófico"),CONCATENATE("R",'MAPA DE RIESGOS'!$H$382),"")</f>
        <v/>
      </c>
      <c r="AY12" s="308" t="str">
        <f>IF(AND('MAPA DE RIESGOS'!$V$388="Muy Alta",'MAPA DE RIESGOS'!$Z$388="Catastrófico"),CONCATENATE("R",'MAPA DE RIESGOS'!$H$388),"")</f>
        <v/>
      </c>
      <c r="AZ12" s="308" t="str">
        <f>IF(AND('MAPA DE RIESGOS'!$V$394="Muy Alta",'MAPA DE RIESGOS'!$Z$394="Catastrófico"),CONCATENATE("R",'MAPA DE RIESGOS'!$H$394),"")</f>
        <v/>
      </c>
      <c r="BA12" s="308" t="str">
        <f>IF(AND('MAPA DE RIESGOS'!$V$400="Muy Alta",'MAPA DE RIESGOS'!$Z$400="Catastrófico"),CONCATENATE("R",'MAPA DE RIESGOS'!$H$400),"")</f>
        <v/>
      </c>
      <c r="BB12" s="308" t="str">
        <f>IF(AND('MAPA DE RIESGOS'!$V$406="Muy Alta",'MAPA DE RIESGOS'!$Z$406="Catastrófico"),CONCATENATE("R",'MAPA DE RIESGOS'!$H$406),"")</f>
        <v/>
      </c>
      <c r="BC12" s="308" t="str">
        <f>IF(AND('MAPA DE RIESGOS'!$V$412="Muy Alta",'MAPA DE RIESGOS'!$Z$412="Catastrófico"),CONCATENATE("R",'MAPA DE RIESGOS'!$H$412),"")</f>
        <v/>
      </c>
      <c r="BD12" s="308" t="str">
        <f>IF(AND('MAPA DE RIESGOS'!$V$418="Muy Alta",'MAPA DE RIESGOS'!$Z$418="Catastrófico"),CONCATENATE("R",'MAPA DE RIESGOS'!$H$418),"")</f>
        <v/>
      </c>
      <c r="BE12" s="308" t="str">
        <f>IF(AND('MAPA DE RIESGOS'!$V$424="Muy Alta",'MAPA DE RIESGOS'!$Z$424="Catastrófico"),CONCATENATE("R",'MAPA DE RIESGOS'!$H$424),"")</f>
        <v/>
      </c>
      <c r="BF12" s="308" t="str">
        <f>IF(AND('MAPA DE RIESGOS'!$V$430="Muy Alta",'MAPA DE RIESGOS'!$Z$430="Catastrófico"),CONCATENATE("R",'MAPA DE RIESGOS'!$H$430),"")</f>
        <v/>
      </c>
      <c r="BG12" s="306" t="str">
        <f>IF(AND('MAPA DE RIESGOS'!$V$436="Muy Alta",'MAPA DE RIESGOS'!$Z$436="Catastrófico"),CONCATENATE("R",'MAPA DE RIESGOS'!$H$436),"")</f>
        <v/>
      </c>
      <c r="BH12" s="67"/>
      <c r="BI12" s="1074"/>
      <c r="BJ12" s="1075"/>
      <c r="BK12" s="1075"/>
      <c r="BL12" s="1075"/>
      <c r="BM12" s="1075"/>
      <c r="BN12" s="1076"/>
    </row>
    <row r="13" spans="1:66" ht="34.5" customHeight="1">
      <c r="B13" s="1060"/>
      <c r="C13" s="1060"/>
      <c r="D13" s="1061"/>
      <c r="E13" s="1065"/>
      <c r="F13" s="1066"/>
      <c r="G13" s="1066"/>
      <c r="H13" s="1066"/>
      <c r="I13" s="1067"/>
      <c r="J13" s="297" t="str">
        <f>IF(AND('MAPA DE RIESGOS'!$V$442="Muy Alta",'MAPA DE RIESGOS'!$Z$442="Leve"),CONCATENATE("R",'MAPA DE RIESGOS'!$H$442),"")</f>
        <v/>
      </c>
      <c r="K13" s="307" t="str">
        <f>IF(AND('MAPA DE RIESGOS'!$V$448="Muy Alta",'MAPA DE RIESGOS'!$Z$448="Leve"),CONCATENATE("R",'MAPA DE RIESGOS'!$H$448),"")</f>
        <v/>
      </c>
      <c r="L13" s="307" t="str">
        <f>IF(AND('MAPA DE RIESGOS'!$V$454="Muy Alta",'MAPA DE RIESGOS'!$Z$454="Leve"),CONCATENATE("R",'MAPA DE RIESGOS'!$H$454),"")</f>
        <v/>
      </c>
      <c r="M13" s="307" t="str">
        <f>IF(AND('MAPA DE RIESGOS'!$V$460="Muy Alta",'MAPA DE RIESGOS'!$Z$460="Leve"),CONCATENATE("R",'MAPA DE RIESGOS'!$H$460),"")</f>
        <v/>
      </c>
      <c r="N13" s="307" t="str">
        <f>IF(AND('MAPA DE RIESGOS'!$V$466="Muy Alta",'MAPA DE RIESGOS'!$Z$466="Leve"),CONCATENATE("R",'MAPA DE RIESGOS'!$H$466),"")</f>
        <v/>
      </c>
      <c r="O13" s="307" t="str">
        <f>IF(AND('MAPA DE RIESGOS'!$V$472="Muy Alta",'MAPA DE RIESGOS'!$Z$472="Leve"),CONCATENATE("R",'MAPA DE RIESGOS'!$H$472),"")</f>
        <v/>
      </c>
      <c r="P13" s="307" t="str">
        <f>IF(AND('MAPA DE RIESGOS'!$V$478="Muy Alta",'MAPA DE RIESGOS'!$Z$478="Leve"),CONCATENATE("R",'MAPA DE RIESGOS'!$H$478),"")</f>
        <v/>
      </c>
      <c r="Q13" s="307" t="str">
        <f>IF(AND('MAPA DE RIESGOS'!$V$484="Muy Alta",'MAPA DE RIESGOS'!$Z$484="Leve"),CONCATENATE("R",'MAPA DE RIESGOS'!$H$484),"")</f>
        <v/>
      </c>
      <c r="R13" s="307" t="str">
        <f>IF(AND('MAPA DE RIESGOS'!$V$490="Muy Alta",'MAPA DE RIESGOS'!$Z$490="Leve"),CONCATENATE("R",'MAPA DE RIESGOS'!$H$490),"")</f>
        <v/>
      </c>
      <c r="S13" s="300" t="str">
        <f>IF(AND('MAPA DE RIESGOS'!$V$496="Muy Alta",'MAPA DE RIESGOS'!$Z$496="Leve"),CONCATENATE("R",'MAPA DE RIESGOS'!$H$496),"")</f>
        <v/>
      </c>
      <c r="T13" s="297" t="str">
        <f>IF(AND('MAPA DE RIESGOS'!$V$442="Muy Alta",'MAPA DE RIESGOS'!$Z$442="Menor"),CONCATENATE("R",'MAPA DE RIESGOS'!$H$442),"")</f>
        <v/>
      </c>
      <c r="U13" s="307" t="str">
        <f>IF(AND('MAPA DE RIESGOS'!$V$448="Muy Alta",'MAPA DE RIESGOS'!$Z$448="Menor"),CONCATENATE("R",'MAPA DE RIESGOS'!$H$448),"")</f>
        <v/>
      </c>
      <c r="V13" s="307" t="str">
        <f>IF(AND('MAPA DE RIESGOS'!$V$454="Muy Alta",'MAPA DE RIESGOS'!$Z$454="Menor"),CONCATENATE("R",'MAPA DE RIESGOS'!$H$454),"")</f>
        <v/>
      </c>
      <c r="W13" s="307" t="str">
        <f>IF(AND('MAPA DE RIESGOS'!$V$460="Muy Alta",'MAPA DE RIESGOS'!$Z$460="Menor"),CONCATENATE("R",'MAPA DE RIESGOS'!$H$460),"")</f>
        <v/>
      </c>
      <c r="X13" s="307" t="str">
        <f>IF(AND('MAPA DE RIESGOS'!$V$466="Muy Alta",'MAPA DE RIESGOS'!$Z$466="Menor"),CONCATENATE("R",'MAPA DE RIESGOS'!$H$466),"")</f>
        <v/>
      </c>
      <c r="Y13" s="307" t="str">
        <f>IF(AND('MAPA DE RIESGOS'!$V$472="Muy Alta",'MAPA DE RIESGOS'!$Z$472="Menor"),CONCATENATE("R",'MAPA DE RIESGOS'!$H$472),"")</f>
        <v/>
      </c>
      <c r="Z13" s="307" t="str">
        <f>IF(AND('MAPA DE RIESGOS'!$V$478="Muy Alta",'MAPA DE RIESGOS'!$Z$478="Menor"),CONCATENATE("R",'MAPA DE RIESGOS'!$H$478),"")</f>
        <v/>
      </c>
      <c r="AA13" s="307" t="str">
        <f>IF(AND('MAPA DE RIESGOS'!$V$484="Muy Alta",'MAPA DE RIESGOS'!$Z$484="Menor"),CONCATENATE("R",'MAPA DE RIESGOS'!$H$484),"")</f>
        <v/>
      </c>
      <c r="AB13" s="307" t="str">
        <f>IF(AND('MAPA DE RIESGOS'!$V$490="Muy Alta",'MAPA DE RIESGOS'!$Z$490="Menor"),CONCATENATE("R",'MAPA DE RIESGOS'!$H$490),"")</f>
        <v/>
      </c>
      <c r="AC13" s="300" t="str">
        <f>IF(AND('MAPA DE RIESGOS'!$V$496="Muy Alta",'MAPA DE RIESGOS'!$Z$496="Menor"),CONCATENATE("R",'MAPA DE RIESGOS'!$H$496),"")</f>
        <v/>
      </c>
      <c r="AD13" s="297" t="str">
        <f>IF(AND('MAPA DE RIESGOS'!$V$442="Muy Alta",'MAPA DE RIESGOS'!$Z$442="Moderado"),CONCATENATE("R",'MAPA DE RIESGOS'!$H$442),"")</f>
        <v/>
      </c>
      <c r="AE13" s="307" t="str">
        <f>IF(AND('MAPA DE RIESGOS'!$V$448="Muy Alta",'MAPA DE RIESGOS'!$Z$448="Moderado"),CONCATENATE("R",'MAPA DE RIESGOS'!$H$448),"")</f>
        <v/>
      </c>
      <c r="AF13" s="307" t="str">
        <f>IF(AND('MAPA DE RIESGOS'!$V$454="Muy Alta",'MAPA DE RIESGOS'!$Z$454="Moderado"),CONCATENATE("R",'MAPA DE RIESGOS'!$H$454),"")</f>
        <v/>
      </c>
      <c r="AG13" s="307" t="str">
        <f>IF(AND('MAPA DE RIESGOS'!$V$460="Muy Alta",'MAPA DE RIESGOS'!$Z$460="Moderado"),CONCATENATE("R",'MAPA DE RIESGOS'!$H$460),"")</f>
        <v/>
      </c>
      <c r="AH13" s="307" t="str">
        <f>IF(AND('MAPA DE RIESGOS'!$V$466="Muy Alta",'MAPA DE RIESGOS'!$Z$466="Moderado"),CONCATENATE("R",'MAPA DE RIESGOS'!$H$466),"")</f>
        <v/>
      </c>
      <c r="AI13" s="307" t="str">
        <f>IF(AND('MAPA DE RIESGOS'!$V$472="Muy Alta",'MAPA DE RIESGOS'!$Z$472="Moderado"),CONCATENATE("R",'MAPA DE RIESGOS'!$H$472),"")</f>
        <v/>
      </c>
      <c r="AJ13" s="307" t="str">
        <f>IF(AND('MAPA DE RIESGOS'!$V$478="Muy Alta",'MAPA DE RIESGOS'!$Z$478="Moderado"),CONCATENATE("R",'MAPA DE RIESGOS'!$H$478),"")</f>
        <v/>
      </c>
      <c r="AK13" s="307" t="str">
        <f>IF(AND('MAPA DE RIESGOS'!$V$484="Muy Alta",'MAPA DE RIESGOS'!$Z$484="Moderado"),CONCATENATE("R",'MAPA DE RIESGOS'!$H$484),"")</f>
        <v/>
      </c>
      <c r="AL13" s="307" t="str">
        <f>IF(AND('MAPA DE RIESGOS'!$V$490="Muy Alta",'MAPA DE RIESGOS'!$Z$490="Moderado"),CONCATENATE("R",'MAPA DE RIESGOS'!$H$490),"")</f>
        <v/>
      </c>
      <c r="AM13" s="300" t="str">
        <f>IF(AND('MAPA DE RIESGOS'!$V$496="Muy Alta",'MAPA DE RIESGOS'!$Z$496="Moderado"),CONCATENATE("R",'MAPA DE RIESGOS'!$H$496),"")</f>
        <v/>
      </c>
      <c r="AN13" s="297" t="str">
        <f>IF(AND('MAPA DE RIESGOS'!$V$442="Muy Alta",'MAPA DE RIESGOS'!$Z$442="Mayor"),CONCATENATE("R",'MAPA DE RIESGOS'!$H$442),"")</f>
        <v/>
      </c>
      <c r="AO13" s="307" t="str">
        <f>IF(AND('MAPA DE RIESGOS'!$V$448="Muy Alta",'MAPA DE RIESGOS'!$Z$448="Mayor"),CONCATENATE("R",'MAPA DE RIESGOS'!$H$448),"")</f>
        <v/>
      </c>
      <c r="AP13" s="307" t="str">
        <f>IF(AND('MAPA DE RIESGOS'!$V$454="Muy Alta",'MAPA DE RIESGOS'!$Z$454="Mayor"),CONCATENATE("R",'MAPA DE RIESGOS'!$H$454),"")</f>
        <v/>
      </c>
      <c r="AQ13" s="307" t="str">
        <f>IF(AND('MAPA DE RIESGOS'!$V$460="Muy Alta",'MAPA DE RIESGOS'!$Z$460="Mayor"),CONCATENATE("R",'MAPA DE RIESGOS'!$H$460),"")</f>
        <v/>
      </c>
      <c r="AR13" s="307" t="str">
        <f>IF(AND('MAPA DE RIESGOS'!$V$466="Muy Alta",'MAPA DE RIESGOS'!$Z$466="Mayor"),CONCATENATE("R",'MAPA DE RIESGOS'!$H$466),"")</f>
        <v/>
      </c>
      <c r="AS13" s="307" t="str">
        <f>IF(AND('MAPA DE RIESGOS'!$V$472="Muy Alta",'MAPA DE RIESGOS'!$Z$472="Mayor"),CONCATENATE("R",'MAPA DE RIESGOS'!$H$472),"")</f>
        <v/>
      </c>
      <c r="AT13" s="307" t="str">
        <f>IF(AND('MAPA DE RIESGOS'!$V$478="Muy Alta",'MAPA DE RIESGOS'!$Z$478="Mayor"),CONCATENATE("R",'MAPA DE RIESGOS'!$H$478),"")</f>
        <v/>
      </c>
      <c r="AU13" s="307" t="str">
        <f>IF(AND('MAPA DE RIESGOS'!$V$484="Muy Alta",'MAPA DE RIESGOS'!$Z$484="Mayor"),CONCATENATE("R",'MAPA DE RIESGOS'!$H$484),"")</f>
        <v/>
      </c>
      <c r="AV13" s="307" t="str">
        <f>IF(AND('MAPA DE RIESGOS'!$V$490="Muy Alta",'MAPA DE RIESGOS'!$Z$490="Mayor"),CONCATENATE("R",'MAPA DE RIESGOS'!$H$490),"")</f>
        <v/>
      </c>
      <c r="AW13" s="300" t="str">
        <f>IF(AND('MAPA DE RIESGOS'!$V$496="Muy Alta",'MAPA DE RIESGOS'!$Z$496="Mayor"),CONCATENATE("R",'MAPA DE RIESGOS'!$H$496),"")</f>
        <v/>
      </c>
      <c r="AX13" s="303" t="str">
        <f>IF(AND('MAPA DE RIESGOS'!$V$442="Muy Alta",'MAPA DE RIESGOS'!$Z$442="Catastrófico"),CONCATENATE("R",'MAPA DE RIESGOS'!$H$442),"")</f>
        <v/>
      </c>
      <c r="AY13" s="308" t="str">
        <f>IF(AND('MAPA DE RIESGOS'!$V$448="Muy Alta",'MAPA DE RIESGOS'!$Z$448="Catastrófico"),CONCATENATE("R",'MAPA DE RIESGOS'!$H$448),"")</f>
        <v/>
      </c>
      <c r="AZ13" s="308" t="str">
        <f>IF(AND('MAPA DE RIESGOS'!$V$454="Muy Alta",'MAPA DE RIESGOS'!$Z$454="Catastrófico"),CONCATENATE("R",'MAPA DE RIESGOS'!$H$454),"")</f>
        <v/>
      </c>
      <c r="BA13" s="308" t="str">
        <f>IF(AND('MAPA DE RIESGOS'!$V$460="Muy Alta",'MAPA DE RIESGOS'!$Z$460="Catastrófico"),CONCATENATE("R",'MAPA DE RIESGOS'!$H$460),"")</f>
        <v/>
      </c>
      <c r="BB13" s="308" t="str">
        <f>IF(AND('MAPA DE RIESGOS'!$V$466="Muy Alta",'MAPA DE RIESGOS'!$Z$466="Catastrófico"),CONCATENATE("R",'MAPA DE RIESGOS'!$H$466),"")</f>
        <v/>
      </c>
      <c r="BC13" s="308" t="str">
        <f>IF(AND('MAPA DE RIESGOS'!$V$472="Muy Alta",'MAPA DE RIESGOS'!$Z$472="Catastrófico"),CONCATENATE("R",'MAPA DE RIESGOS'!$H$472),"")</f>
        <v/>
      </c>
      <c r="BD13" s="308" t="str">
        <f>IF(AND('MAPA DE RIESGOS'!$V$478="Muy Alta",'MAPA DE RIESGOS'!$Z$478="Catastrófico"),CONCATENATE("R",'MAPA DE RIESGOS'!$H$478),"")</f>
        <v/>
      </c>
      <c r="BE13" s="308" t="str">
        <f>IF(AND('MAPA DE RIESGOS'!$V$484="Muy Alta",'MAPA DE RIESGOS'!$Z$484="Catastrófico"),CONCATENATE("R",'MAPA DE RIESGOS'!$H$484),"")</f>
        <v/>
      </c>
      <c r="BF13" s="308" t="str">
        <f>IF(AND('MAPA DE RIESGOS'!$V$490="Muy Alta",'MAPA DE RIESGOS'!$Z$490="Catastrófico"),CONCATENATE("R",'MAPA DE RIESGOS'!$H$490),"")</f>
        <v/>
      </c>
      <c r="BG13" s="306" t="str">
        <f>IF(AND('MAPA DE RIESGOS'!$V$496="Muy Alta",'MAPA DE RIESGOS'!$Z$496="Catastrófico"),CONCATENATE("R",'MAPA DE RIESGOS'!$H$496),"")</f>
        <v/>
      </c>
      <c r="BH13" s="67"/>
      <c r="BI13" s="1074"/>
      <c r="BJ13" s="1075"/>
      <c r="BK13" s="1075"/>
      <c r="BL13" s="1075"/>
      <c r="BM13" s="1075"/>
      <c r="BN13" s="1076"/>
    </row>
    <row r="14" spans="1:66" ht="34.5" customHeight="1" thickBot="1">
      <c r="B14" s="1060"/>
      <c r="C14" s="1060"/>
      <c r="D14" s="1061"/>
      <c r="E14" s="1068"/>
      <c r="F14" s="1069"/>
      <c r="G14" s="1069"/>
      <c r="H14" s="1069"/>
      <c r="I14" s="1070"/>
      <c r="J14" s="297" t="str">
        <f>IF(AND('MAPA DE RIESGOS'!$V$502="Muy Alta",'MAPA DE RIESGOS'!$Z$502="Leve"),CONCATENATE("R",'MAPA DE RIESGOS'!$H$502),"")</f>
        <v/>
      </c>
      <c r="K14" s="307" t="str">
        <f>IF(AND('MAPA DE RIESGOS'!$V$508="Muy Alta",'MAPA DE RIESGOS'!$Z$508="Leve"),CONCATENATE("R",'MAPA DE RIESGOS'!$H$508),"")</f>
        <v/>
      </c>
      <c r="L14" s="307" t="str">
        <f>IF(AND('MAPA DE RIESGOS'!$V$514="Muy Alta",'MAPA DE RIESGOS'!$Z$514="Leve"),CONCATENATE("R",'MAPA DE RIESGOS'!$H$514),"")</f>
        <v/>
      </c>
      <c r="M14" s="307" t="str">
        <f>IF(AND('MAPA DE RIESGOS'!$V$520="Muy Alta",'MAPA DE RIESGOS'!$Z$520="Leve"),CONCATENATE("R",'MAPA DE RIESGOS'!$H$520),"")</f>
        <v/>
      </c>
      <c r="N14" s="307" t="str">
        <f>IF(AND('MAPA DE RIESGOS'!$V$526="Muy Alta",'MAPA DE RIESGOS'!$Z$526="Leve"),CONCATENATE("R",'MAPA DE RIESGOS'!$H$526),"")</f>
        <v/>
      </c>
      <c r="O14" s="307" t="str">
        <f>IF(AND('MAPA DE RIESGOS'!$V$532="Muy Alta",'MAPA DE RIESGOS'!$Z$532="Leve"),CONCATENATE("R",'MAPA DE RIESGOS'!$H$532),"")</f>
        <v/>
      </c>
      <c r="P14" s="307" t="str">
        <f>IF(AND('MAPA DE RIESGOS'!$V$538="Muy Alta",'MAPA DE RIESGOS'!$Z$538="Leve"),CONCATENATE("R",'MAPA DE RIESGOS'!$H$538),"")</f>
        <v/>
      </c>
      <c r="Q14" s="307"/>
      <c r="R14" s="310"/>
      <c r="S14" s="311"/>
      <c r="T14" s="309" t="str">
        <f>IF(AND('MAPA DE RIESGOS'!$V$502="Muy Alta",'MAPA DE RIESGOS'!$Z$502="Menor"),CONCATENATE("R",'MAPA DE RIESGOS'!$H$502),"")</f>
        <v/>
      </c>
      <c r="U14" s="310" t="str">
        <f>IF(AND('MAPA DE RIESGOS'!$V$508="Muy Alta",'MAPA DE RIESGOS'!$Z$508="Menor"),CONCATENATE("R",'MAPA DE RIESGOS'!$H$508),"")</f>
        <v/>
      </c>
      <c r="V14" s="310" t="str">
        <f>IF(AND('MAPA DE RIESGOS'!$V$514="Muy Alta",'MAPA DE RIESGOS'!$Z$514="Menor"),CONCATENATE("R",'MAPA DE RIESGOS'!$H$514),"")</f>
        <v/>
      </c>
      <c r="W14" s="310" t="str">
        <f>IF(AND('MAPA DE RIESGOS'!$V$520="Muy Alta",'MAPA DE RIESGOS'!$Z$520="Menor"),CONCATENATE("R",'MAPA DE RIESGOS'!$H$520),"")</f>
        <v/>
      </c>
      <c r="X14" s="310" t="str">
        <f>IF(AND('MAPA DE RIESGOS'!$V$526="Muy Alta",'MAPA DE RIESGOS'!$Z$526="Menor"),CONCATENATE("R",'MAPA DE RIESGOS'!$H$526),"")</f>
        <v/>
      </c>
      <c r="Y14" s="310" t="str">
        <f>IF(AND('MAPA DE RIESGOS'!$V$532="Muy Alta",'MAPA DE RIESGOS'!$Z$532="Menor"),CONCATENATE("R",'MAPA DE RIESGOS'!$H$532),"")</f>
        <v/>
      </c>
      <c r="Z14" s="310" t="str">
        <f>IF(AND('MAPA DE RIESGOS'!$V$538="Muy Alta",'MAPA DE RIESGOS'!$Z$538="Menor"),CONCATENATE("R",'MAPA DE RIESGOS'!$H$538),"")</f>
        <v/>
      </c>
      <c r="AA14" s="310"/>
      <c r="AB14" s="310"/>
      <c r="AC14" s="311"/>
      <c r="AD14" s="309" t="str">
        <f>IF(AND('MAPA DE RIESGOS'!$V$502="Muy Alta",'MAPA DE RIESGOS'!$Z$502="Moderado"),CONCATENATE("R",'MAPA DE RIESGOS'!$H$502),"")</f>
        <v/>
      </c>
      <c r="AE14" s="310" t="str">
        <f>IF(AND('MAPA DE RIESGOS'!$V$508="Muy Alta",'MAPA DE RIESGOS'!$Z$508="Moderado"),CONCATENATE("R",'MAPA DE RIESGOS'!$H$508),"")</f>
        <v/>
      </c>
      <c r="AF14" s="310" t="str">
        <f>IF(AND('MAPA DE RIESGOS'!$V$514="Muy Alta",'MAPA DE RIESGOS'!$Z$514="Moderado"),CONCATENATE("R",'MAPA DE RIESGOS'!$H$514),"")</f>
        <v/>
      </c>
      <c r="AG14" s="310" t="str">
        <f>IF(AND('MAPA DE RIESGOS'!$V$520="Muy Alta",'MAPA DE RIESGOS'!$Z$520="Moderado"),CONCATENATE("R",'MAPA DE RIESGOS'!$H$520),"")</f>
        <v/>
      </c>
      <c r="AH14" s="310" t="str">
        <f>IF(AND('MAPA DE RIESGOS'!$V$526="Muy Alta",'MAPA DE RIESGOS'!$Z$526="Moderado"),CONCATENATE("R",'MAPA DE RIESGOS'!$H$526),"")</f>
        <v/>
      </c>
      <c r="AI14" s="310" t="str">
        <f>IF(AND('MAPA DE RIESGOS'!$V$532="Muy Alta",'MAPA DE RIESGOS'!$Z$532="Moderado"),CONCATENATE("R",'MAPA DE RIESGOS'!$H$532),"")</f>
        <v/>
      </c>
      <c r="AJ14" s="310" t="str">
        <f>IF(AND('MAPA DE RIESGOS'!$V$538="Muy Alta",'MAPA DE RIESGOS'!$Z$538="Moderado"),CONCATENATE("R",'MAPA DE RIESGOS'!$H$538),"")</f>
        <v/>
      </c>
      <c r="AK14" s="310"/>
      <c r="AL14" s="310"/>
      <c r="AM14" s="311"/>
      <c r="AN14" s="309" t="str">
        <f>IF(AND('MAPA DE RIESGOS'!$V$502="Muy Alta",'MAPA DE RIESGOS'!$Z$502="Mayor"),CONCATENATE("R",'MAPA DE RIESGOS'!$H$502),"")</f>
        <v/>
      </c>
      <c r="AO14" s="310" t="str">
        <f>IF(AND('MAPA DE RIESGOS'!$V$508="Muy Alta",'MAPA DE RIESGOS'!$Z$508="Mayor"),CONCATENATE("R",'MAPA DE RIESGOS'!$H$508),"")</f>
        <v/>
      </c>
      <c r="AP14" s="310" t="str">
        <f>IF(AND('MAPA DE RIESGOS'!$V$514="Muy Alta",'MAPA DE RIESGOS'!$Z$514="Mayor"),CONCATENATE("R",'MAPA DE RIESGOS'!$H$514),"")</f>
        <v/>
      </c>
      <c r="AQ14" s="310" t="str">
        <f>IF(AND('MAPA DE RIESGOS'!$V$520="Muy Alta",'MAPA DE RIESGOS'!$Z$520="Mayor"),CONCATENATE("R",'MAPA DE RIESGOS'!$H$520),"")</f>
        <v/>
      </c>
      <c r="AR14" s="310" t="str">
        <f>IF(AND('MAPA DE RIESGOS'!$V$526="Muy Alta",'MAPA DE RIESGOS'!$Z$526="Mayor"),CONCATENATE("R",'MAPA DE RIESGOS'!$H$526),"")</f>
        <v/>
      </c>
      <c r="AS14" s="310" t="str">
        <f>IF(AND('MAPA DE RIESGOS'!$V$532="Muy Alta",'MAPA DE RIESGOS'!$Z$532="Mayor"),CONCATENATE("R",'MAPA DE RIESGOS'!$H$532),"")</f>
        <v/>
      </c>
      <c r="AT14" s="310" t="str">
        <f>IF(AND('MAPA DE RIESGOS'!$V$538="Muy Alta",'MAPA DE RIESGOS'!$Z$538="Mayor"),CONCATENATE("R",'MAPA DE RIESGOS'!$H$538),"")</f>
        <v/>
      </c>
      <c r="AU14" s="310"/>
      <c r="AV14" s="310"/>
      <c r="AW14" s="311"/>
      <c r="AX14" s="320" t="str">
        <f>IF(AND('MAPA DE RIESGOS'!$V$502="Muy Alta",'MAPA DE RIESGOS'!$Z$502="Catastrófico"),CONCATENATE("R",'MAPA DE RIESGOS'!$H$502),"")</f>
        <v/>
      </c>
      <c r="AY14" s="312" t="str">
        <f>IF(AND('MAPA DE RIESGOS'!$V$508="Muy Alta",'MAPA DE RIESGOS'!$Z$508="Catastrófico"),CONCATENATE("R",'MAPA DE RIESGOS'!$H$508),"")</f>
        <v/>
      </c>
      <c r="AZ14" s="312" t="str">
        <f>IF(AND('MAPA DE RIESGOS'!$V$514="Muy Alta",'MAPA DE RIESGOS'!$Z$514="Catastrófico"),CONCATENATE("R",'MAPA DE RIESGOS'!$H$514),"")</f>
        <v/>
      </c>
      <c r="BA14" s="312" t="str">
        <f>IF(AND('MAPA DE RIESGOS'!$V$520="Muy Alta",'MAPA DE RIESGOS'!$Z$520="Catastrófico"),CONCATENATE("R",'MAPA DE RIESGOS'!$H$520),"")</f>
        <v/>
      </c>
      <c r="BB14" s="312" t="str">
        <f>IF(AND('MAPA DE RIESGOS'!$V$526="Muy Alta",'MAPA DE RIESGOS'!$Z$526="Catastrófico"),CONCATENATE("R",'MAPA DE RIESGOS'!$H$526),"")</f>
        <v/>
      </c>
      <c r="BC14" s="312" t="str">
        <f>IF(AND('MAPA DE RIESGOS'!$V$532="Muy Alta",'MAPA DE RIESGOS'!$Z$532="Catastrófico"),CONCATENATE("R",'MAPA DE RIESGOS'!$H$532),"")</f>
        <v/>
      </c>
      <c r="BD14" s="312" t="str">
        <f>IF(AND('MAPA DE RIESGOS'!$V$538="Muy Alta",'MAPA DE RIESGOS'!$Z$538="Catastrófico"),CONCATENATE("R",'MAPA DE RIESGOS'!$H$538),"")</f>
        <v/>
      </c>
      <c r="BE14" s="312"/>
      <c r="BF14" s="312"/>
      <c r="BG14" s="313"/>
      <c r="BH14" s="67"/>
      <c r="BI14" s="1077"/>
      <c r="BJ14" s="1078"/>
      <c r="BK14" s="1078"/>
      <c r="BL14" s="1078"/>
      <c r="BM14" s="1078"/>
      <c r="BN14" s="1079"/>
    </row>
    <row r="15" spans="1:66" ht="34.5" customHeight="1">
      <c r="B15" s="1060"/>
      <c r="C15" s="1060"/>
      <c r="D15" s="1061"/>
      <c r="E15" s="1062" t="s">
        <v>278</v>
      </c>
      <c r="F15" s="1063"/>
      <c r="G15" s="1063"/>
      <c r="H15" s="1063"/>
      <c r="I15" s="1063"/>
      <c r="J15" s="314" t="str">
        <f>IF(AND('MAPA DE RIESGOS'!$V$10="Alta",'MAPA DE RIESGOS'!$Z$10="Leve"),CONCATENATE("R",'MAPA DE RIESGOS'!$H$10),"")</f>
        <v/>
      </c>
      <c r="K15" s="315" t="str">
        <f>IF(AND('MAPA DE RIESGOS'!$V$16="Alta",'MAPA DE RIESGOS'!$Z$16="Leve"),CONCATENATE("R",'MAPA DE RIESGOS'!$H$16),"")</f>
        <v/>
      </c>
      <c r="L15" s="315" t="str">
        <f>IF(AND('MAPA DE RIESGOS'!$V$22="Alta",'MAPA DE RIESGOS'!$Z$22="Leve"),CONCATENATE("R",'MAPA DE RIESGOS'!$H$22),"")</f>
        <v/>
      </c>
      <c r="M15" s="315" t="str">
        <f>IF(AND('MAPA DE RIESGOS'!$V$28="Alta",'MAPA DE RIESGOS'!$Z$28="Leve"),CONCATENATE("R",'MAPA DE RIESGOS'!$H$28),"")</f>
        <v/>
      </c>
      <c r="N15" s="315" t="str">
        <f>IF(AND('MAPA DE RIESGOS'!$V$34="Alta",'MAPA DE RIESGOS'!$Z$34="Leve"),CONCATENATE("R",'MAPA DE RIESGOS'!$H$34),"")</f>
        <v/>
      </c>
      <c r="O15" s="315" t="str">
        <f>IF(AND('MAPA DE RIESGOS'!$V$40="Alta",'MAPA DE RIESGOS'!$Z$40="Leve"),CONCATENATE("R",'MAPA DE RIESGOS'!$H$40),"")</f>
        <v/>
      </c>
      <c r="P15" s="315" t="str">
        <f>IF(AND('MAPA DE RIESGOS'!$V$46="Alta",'MAPA DE RIESGOS'!$Z$46="Leve"),CONCATENATE("R",'MAPA DE RIESGOS'!$H$46),"")</f>
        <v/>
      </c>
      <c r="Q15" s="315" t="str">
        <f>IF(AND('MAPA DE RIESGOS'!$V$52="Alta",'MAPA DE RIESGOS'!$Z$52="Leve"),CONCATENATE("R",'MAPA DE RIESGOS'!$H$52),"")</f>
        <v/>
      </c>
      <c r="R15" s="315" t="str">
        <f>IF(AND('MAPA DE RIESGOS'!$V$58="Alta",'MAPA DE RIESGOS'!$Z$58="Leve"),CONCATENATE("R",'MAPA DE RIESGOS'!$H$58),"")</f>
        <v/>
      </c>
      <c r="S15" s="318" t="str">
        <f>IF(AND('MAPA DE RIESGOS'!$V$64="Alta",'MAPA DE RIESGOS'!$Z$64="Leve"),CONCATENATE("R",'MAPA DE RIESGOS'!$H$64),"")</f>
        <v/>
      </c>
      <c r="T15" s="314" t="str">
        <f>IF(AND('MAPA DE RIESGOS'!$V$10="Alta",'MAPA DE RIESGOS'!$Z$10="Menor"),CONCATENATE("R",'MAPA DE RIESGOS'!$H$10),"")</f>
        <v/>
      </c>
      <c r="U15" s="315" t="str">
        <f>IF(AND('MAPA DE RIESGOS'!$V$16="Alta",'MAPA DE RIESGOS'!$Z$16="Menor"),CONCATENATE("R",'MAPA DE RIESGOS'!$H$16),"")</f>
        <v/>
      </c>
      <c r="V15" s="315" t="str">
        <f>IF(AND('MAPA DE RIESGOS'!$V$22="Alta",'MAPA DE RIESGOS'!$Z$22="Menor"),CONCATENATE("R",'MAPA DE RIESGOS'!$H$22),"")</f>
        <v/>
      </c>
      <c r="W15" s="315" t="str">
        <f>IF(AND('MAPA DE RIESGOS'!$V$28="Alta",'MAPA DE RIESGOS'!$Z$28="Menor"),CONCATENATE("R",'MAPA DE RIESGOS'!$H$28),"")</f>
        <v/>
      </c>
      <c r="X15" s="315" t="str">
        <f>IF(AND('MAPA DE RIESGOS'!$V$34="Alta",'MAPA DE RIESGOS'!$Z$34="Menor"),CONCATENATE("R",'MAPA DE RIESGOS'!$H$34),"")</f>
        <v/>
      </c>
      <c r="Y15" s="315" t="str">
        <f>IF(AND('MAPA DE RIESGOS'!$V$40="Alta",'MAPA DE RIESGOS'!$Z$40="Menor"),CONCATENATE("R",'MAPA DE RIESGOS'!$H$40),"")</f>
        <v/>
      </c>
      <c r="Z15" s="315" t="str">
        <f>IF(AND('MAPA DE RIESGOS'!$V$46="Alta",'MAPA DE RIESGOS'!$Z$46="Menor"),CONCATENATE("R",'MAPA DE RIESGOS'!$H$46),"")</f>
        <v/>
      </c>
      <c r="AA15" s="315" t="str">
        <f>IF(AND('MAPA DE RIESGOS'!$V$52="Alta",'MAPA DE RIESGOS'!$Z$52="Menor"),CONCATENATE("R",'MAPA DE RIESGOS'!$H$52),"")</f>
        <v/>
      </c>
      <c r="AB15" s="315" t="str">
        <f>IF(AND('MAPA DE RIESGOS'!$V$58="Alta",'MAPA DE RIESGOS'!$Z$58="Menor"),CONCATENATE("R",'MAPA DE RIESGOS'!$H$58),"")</f>
        <v/>
      </c>
      <c r="AC15" s="318" t="str">
        <f>IF(AND('MAPA DE RIESGOS'!$V$64="Alta",'MAPA DE RIESGOS'!$Z$64="Menor"),CONCATENATE("R",'MAPA DE RIESGOS'!$H$64),"")</f>
        <v/>
      </c>
      <c r="AD15" s="295" t="str">
        <f>IF(AND('MAPA DE RIESGOS'!$V$10="Alta",'MAPA DE RIESGOS'!$Z$10="Moderado"),CONCATENATE("R",'MAPA DE RIESGOS'!$H$10),"")</f>
        <v/>
      </c>
      <c r="AE15" s="296" t="str">
        <f>IF(AND('MAPA DE RIESGOS'!$V$16="Alta",'MAPA DE RIESGOS'!$Z$16="Moderado"),CONCATENATE("R",'MAPA DE RIESGOS'!$H$16),"")</f>
        <v/>
      </c>
      <c r="AF15" s="296" t="str">
        <f>IF(AND('MAPA DE RIESGOS'!$V$22="Alta",'MAPA DE RIESGOS'!$Z$22="Moderado"),CONCATENATE("R",'MAPA DE RIESGOS'!$H$22),"")</f>
        <v/>
      </c>
      <c r="AG15" s="296" t="str">
        <f>IF(AND('MAPA DE RIESGOS'!$V$28="Alta",'MAPA DE RIESGOS'!$Z$28="Moderado"),CONCATENATE("R",'MAPA DE RIESGOS'!$H$28),"")</f>
        <v/>
      </c>
      <c r="AH15" s="296" t="str">
        <f>IF(AND('MAPA DE RIESGOS'!$V$34="Alta",'MAPA DE RIESGOS'!$Z$34="Moderado"),CONCATENATE("R",'MAPA DE RIESGOS'!$H$34),"")</f>
        <v/>
      </c>
      <c r="AI15" s="296" t="str">
        <f>IF(AND('MAPA DE RIESGOS'!$V$40="Alta",'MAPA DE RIESGOS'!$Z$40="Moderado"),CONCATENATE("R",'MAPA DE RIESGOS'!$H$40),"")</f>
        <v/>
      </c>
      <c r="AJ15" s="296" t="str">
        <f>IF(AND('MAPA DE RIESGOS'!$V$46="Alta",'MAPA DE RIESGOS'!$Z$46="Moderado"),CONCATENATE("R",'MAPA DE RIESGOS'!$H$46),"")</f>
        <v/>
      </c>
      <c r="AK15" s="296" t="str">
        <f>IF(AND('MAPA DE RIESGOS'!$V$52="Alta",'MAPA DE RIESGOS'!$Z$52="Moderado"),CONCATENATE("R",'MAPA DE RIESGOS'!$H$52),"")</f>
        <v/>
      </c>
      <c r="AL15" s="296" t="str">
        <f>IF(AND('MAPA DE RIESGOS'!$V$58="Alta",'MAPA DE RIESGOS'!$Z$58="Moderado"),CONCATENATE("R",'MAPA DE RIESGOS'!$H$58),"")</f>
        <v/>
      </c>
      <c r="AM15" s="299" t="str">
        <f>IF(AND('MAPA DE RIESGOS'!$V$64="Alta",'MAPA DE RIESGOS'!$Z$64="Moderado"),CONCATENATE("R",'MAPA DE RIESGOS'!$H$64),"")</f>
        <v/>
      </c>
      <c r="AN15" s="295" t="str">
        <f>IF(AND('MAPA DE RIESGOS'!$V$10="Alta",'MAPA DE RIESGOS'!$Z$10="Mayor"),CONCATENATE("R",'MAPA DE RIESGOS'!$H$10),"")</f>
        <v/>
      </c>
      <c r="AO15" s="296" t="str">
        <f>IF(AND('MAPA DE RIESGOS'!$V$16="Alta",'MAPA DE RIESGOS'!$Z$16="Mayor"),CONCATENATE("R",'MAPA DE RIESGOS'!$H$16),"")</f>
        <v/>
      </c>
      <c r="AP15" s="296" t="str">
        <f>IF(AND('MAPA DE RIESGOS'!$V$22="Alta",'MAPA DE RIESGOS'!$Z$22="Mayor"),CONCATENATE("R",'MAPA DE RIESGOS'!$H$22),"")</f>
        <v/>
      </c>
      <c r="AQ15" s="296" t="str">
        <f>IF(AND('MAPA DE RIESGOS'!$V$28="Alta",'MAPA DE RIESGOS'!$Z$28="Mayor"),CONCATENATE("R",'MAPA DE RIESGOS'!$H$28),"")</f>
        <v/>
      </c>
      <c r="AR15" s="296" t="str">
        <f>IF(AND('MAPA DE RIESGOS'!$V$34="Alta",'MAPA DE RIESGOS'!$Z$34="Mayor"),CONCATENATE("R",'MAPA DE RIESGOS'!$H$34),"")</f>
        <v/>
      </c>
      <c r="AS15" s="296" t="str">
        <f>IF(AND('MAPA DE RIESGOS'!$V$40="Alta",'MAPA DE RIESGOS'!$Z$40="Mayor"),CONCATENATE("R",'MAPA DE RIESGOS'!$H$40),"")</f>
        <v/>
      </c>
      <c r="AT15" s="296" t="str">
        <f>IF(AND('MAPA DE RIESGOS'!$V$46="Alta",'MAPA DE RIESGOS'!$Z$46="Mayor"),CONCATENATE("R",'MAPA DE RIESGOS'!$H$46),"")</f>
        <v/>
      </c>
      <c r="AU15" s="296" t="str">
        <f>IF(AND('MAPA DE RIESGOS'!$V$52="Alta",'MAPA DE RIESGOS'!$Z$52="Mayor"),CONCATENATE("R",'MAPA DE RIESGOS'!$H$52),"")</f>
        <v/>
      </c>
      <c r="AV15" s="296" t="str">
        <f>IF(AND('MAPA DE RIESGOS'!$V$58="Alta",'MAPA DE RIESGOS'!$Z$58="Mayor"),CONCATENATE("R",'MAPA DE RIESGOS'!$H$58),"")</f>
        <v/>
      </c>
      <c r="AW15" s="299" t="str">
        <f>IF(AND('MAPA DE RIESGOS'!$V$64="Alta",'MAPA DE RIESGOS'!$Z$64="Mayor"),CONCATENATE("R",'MAPA DE RIESGOS'!$H$64),"")</f>
        <v/>
      </c>
      <c r="AX15" s="301" t="str">
        <f>IF(AND('MAPA DE RIESGOS'!$V$10="Alta",'MAPA DE RIESGOS'!$Z$10="Catastrófico"),CONCATENATE("R",'MAPA DE RIESGOS'!$H$10),"")</f>
        <v/>
      </c>
      <c r="AY15" s="302" t="str">
        <f>IF(AND('MAPA DE RIESGOS'!$V$16="Alta",'MAPA DE RIESGOS'!$Z$16="Catastrófico"),CONCATENATE("R",'MAPA DE RIESGOS'!$H$16),"")</f>
        <v/>
      </c>
      <c r="AZ15" s="302" t="str">
        <f>IF(AND('MAPA DE RIESGOS'!$V$22="Alta",'MAPA DE RIESGOS'!$Z$22="Catastrófico"),CONCATENATE("R",'MAPA DE RIESGOS'!$H$22),"")</f>
        <v/>
      </c>
      <c r="BA15" s="302" t="str">
        <f>IF(AND('MAPA DE RIESGOS'!$V$28="Alta",'MAPA DE RIESGOS'!$Z$28="Catastrófico"),CONCATENATE("R",'MAPA DE RIESGOS'!$H$28),"")</f>
        <v/>
      </c>
      <c r="BB15" s="302" t="str">
        <f>IF(AND('MAPA DE RIESGOS'!$V$34="Alta",'MAPA DE RIESGOS'!$Z$34="Catastrófico"),CONCATENATE("R",'MAPA DE RIESGOS'!$H$34),"")</f>
        <v/>
      </c>
      <c r="BC15" s="302" t="str">
        <f>IF(AND('MAPA DE RIESGOS'!$V$40="Alta",'MAPA DE RIESGOS'!$Z$40="Catastrófico"),CONCATENATE("R",'MAPA DE RIESGOS'!$H$40),"")</f>
        <v/>
      </c>
      <c r="BD15" s="302" t="str">
        <f>IF(AND('MAPA DE RIESGOS'!$V$46="Alta",'MAPA DE RIESGOS'!$Z$46="Catastrófico"),CONCATENATE("R",'MAPA DE RIESGOS'!$H$46),"")</f>
        <v/>
      </c>
      <c r="BE15" s="302" t="str">
        <f>IF(AND('MAPA DE RIESGOS'!$V$52="Alta",'MAPA DE RIESGOS'!$Z$52="Catastrófico"),CONCATENATE("R",'MAPA DE RIESGOS'!$H$52),"")</f>
        <v/>
      </c>
      <c r="BF15" s="302" t="str">
        <f>IF(AND('MAPA DE RIESGOS'!$V$58="Alta",'MAPA DE RIESGOS'!$Z$58="Catastrófico"),CONCATENATE("R",'MAPA DE RIESGOS'!$H$58),"")</f>
        <v/>
      </c>
      <c r="BG15" s="305" t="str">
        <f>IF(AND('MAPA DE RIESGOS'!$V$64="Alta",'MAPA DE RIESGOS'!$Z$64="Catastrófico"),CONCATENATE("R",'MAPA DE RIESGOS'!$H$64),"")</f>
        <v/>
      </c>
      <c r="BH15" s="67"/>
      <c r="BI15" s="1080" t="s">
        <v>279</v>
      </c>
      <c r="BJ15" s="1081"/>
      <c r="BK15" s="1081"/>
      <c r="BL15" s="1081"/>
      <c r="BM15" s="1081"/>
      <c r="BN15" s="1082"/>
    </row>
    <row r="16" spans="1:66" ht="34.5" customHeight="1">
      <c r="B16" s="1060"/>
      <c r="C16" s="1060"/>
      <c r="D16" s="1061"/>
      <c r="E16" s="1065"/>
      <c r="F16" s="1066"/>
      <c r="G16" s="1066"/>
      <c r="H16" s="1066"/>
      <c r="I16" s="1066"/>
      <c r="J16" s="316" t="str">
        <f>IF(AND('MAPA DE RIESGOS'!$V$70="Alta",'MAPA DE RIESGOS'!$Z$70="Leve"),CONCATENATE("R",'MAPA DE RIESGOS'!$H$70),"")</f>
        <v/>
      </c>
      <c r="K16" s="317" t="str">
        <f>IF(AND('MAPA DE RIESGOS'!$V$76="Alta",'MAPA DE RIESGOS'!$Z$76="Leve"),CONCATENATE("R",'MAPA DE RIESGOS'!$H$76),"")</f>
        <v/>
      </c>
      <c r="L16" s="317" t="str">
        <f>IF(AND('MAPA DE RIESGOS'!$V$82="Alta",'MAPA DE RIESGOS'!$Z$82="Leve"),CONCATENATE("R",'MAPA DE RIESGOS'!$H$82),"")</f>
        <v/>
      </c>
      <c r="M16" s="317" t="str">
        <f>IF(AND('MAPA DE RIESGOS'!$V$88="Alta",'MAPA DE RIESGOS'!$Z$88="Leve"),CONCATENATE("R",'MAPA DE RIESGOS'!$H$88),"")</f>
        <v/>
      </c>
      <c r="N16" s="317" t="str">
        <f>IF(AND('MAPA DE RIESGOS'!$V$94="Alta",'MAPA DE RIESGOS'!$Z$94="Leve"),CONCATENATE("R",'MAPA DE RIESGOS'!$H$94),"")</f>
        <v/>
      </c>
      <c r="O16" s="317" t="str">
        <f>IF(AND('MAPA DE RIESGOS'!$V$100="Alta",'MAPA DE RIESGOS'!$Z$100="Leve"),CONCATENATE("R",'MAPA DE RIESGOS'!$H$100),"")</f>
        <v/>
      </c>
      <c r="P16" s="317" t="str">
        <f>IF(AND('MAPA DE RIESGOS'!$V$106="Alta",'MAPA DE RIESGOS'!$Z$106="Leve"),CONCATENATE("R",'MAPA DE RIESGOS'!$H$106),"")</f>
        <v/>
      </c>
      <c r="Q16" s="317" t="str">
        <f>IF(AND('MAPA DE RIESGOS'!$V$112="Alta",'MAPA DE RIESGOS'!$Z$112="Leve"),CONCATENATE("R",'MAPA DE RIESGOS'!$H$112),"")</f>
        <v/>
      </c>
      <c r="R16" s="317" t="str">
        <f>IF(AND('MAPA DE RIESGOS'!$V$118="Alta",'MAPA DE RIESGOS'!$Z$118="Leve"),CONCATENATE("R",'MAPA DE RIESGOS'!$H$118),"")</f>
        <v/>
      </c>
      <c r="S16" s="319" t="str">
        <f>IF(AND('MAPA DE RIESGOS'!$V$124="Alta",'MAPA DE RIESGOS'!$Z$124="Leve"),CONCATENATE("R",'MAPA DE RIESGOS'!$H$124),"")</f>
        <v/>
      </c>
      <c r="T16" s="316" t="str">
        <f>IF(AND('MAPA DE RIESGOS'!$V$70="Alta",'MAPA DE RIESGOS'!$Z$70="Menor"),CONCATENATE("R",'MAPA DE RIESGOS'!$H$70),"")</f>
        <v/>
      </c>
      <c r="U16" s="317" t="str">
        <f>IF(AND('MAPA DE RIESGOS'!$V$76="Alta",'MAPA DE RIESGOS'!$Z$76="Menor"),CONCATENATE("R",'MAPA DE RIESGOS'!$H$76),"")</f>
        <v/>
      </c>
      <c r="V16" s="317" t="str">
        <f>IF(AND('MAPA DE RIESGOS'!$V$82="Alta",'MAPA DE RIESGOS'!$Z$82="Menor"),CONCATENATE("R",'MAPA DE RIESGOS'!$H$82),"")</f>
        <v/>
      </c>
      <c r="W16" s="317" t="str">
        <f>IF(AND('MAPA DE RIESGOS'!$V$88="Alta",'MAPA DE RIESGOS'!$Z$88="Menor"),CONCATENATE("R",'MAPA DE RIESGOS'!$H$88),"")</f>
        <v/>
      </c>
      <c r="X16" s="317" t="str">
        <f>IF(AND('MAPA DE RIESGOS'!$V$94="Alta",'MAPA DE RIESGOS'!$Z$94="Menor"),CONCATENATE("R",'MAPA DE RIESGOS'!$H$94),"")</f>
        <v/>
      </c>
      <c r="Y16" s="317" t="str">
        <f>IF(AND('MAPA DE RIESGOS'!$V$100="Alta",'MAPA DE RIESGOS'!$Z$100="Menor"),CONCATENATE("R",'MAPA DE RIESGOS'!$H$100),"")</f>
        <v/>
      </c>
      <c r="Z16" s="317" t="str">
        <f>IF(AND('MAPA DE RIESGOS'!$V$106="Alta",'MAPA DE RIESGOS'!$Z$106="Menor"),CONCATENATE("R",'MAPA DE RIESGOS'!$H$106),"")</f>
        <v/>
      </c>
      <c r="AA16" s="317" t="str">
        <f>IF(AND('MAPA DE RIESGOS'!$V$112="Alta",'MAPA DE RIESGOS'!$Z$112="Menor"),CONCATENATE("R",'MAPA DE RIESGOS'!$H$112),"")</f>
        <v/>
      </c>
      <c r="AB16" s="317" t="str">
        <f>IF(AND('MAPA DE RIESGOS'!$V$118="Alta",'MAPA DE RIESGOS'!$Z$118="Menor"),CONCATENATE("R",'MAPA DE RIESGOS'!$H$118),"")</f>
        <v/>
      </c>
      <c r="AC16" s="319" t="str">
        <f>IF(AND('MAPA DE RIESGOS'!$V$124="Alta",'MAPA DE RIESGOS'!$Z$124="Menor"),CONCATENATE("R",'MAPA DE RIESGOS'!$H$124),"")</f>
        <v/>
      </c>
      <c r="AD16" s="297" t="str">
        <f>IF(AND('MAPA DE RIESGOS'!$V$70="Alta",'MAPA DE RIESGOS'!$Z$70="Moderado"),CONCATENATE("R",'MAPA DE RIESGOS'!$H$70),"")</f>
        <v/>
      </c>
      <c r="AE16" s="298" t="str">
        <f>IF(AND('MAPA DE RIESGOS'!$V$76="Alta",'MAPA DE RIESGOS'!$Z$76="Moderado"),CONCATENATE("R",'MAPA DE RIESGOS'!$H$76),"")</f>
        <v/>
      </c>
      <c r="AF16" s="298" t="str">
        <f>IF(AND('MAPA DE RIESGOS'!$V$82="Alta",'MAPA DE RIESGOS'!$Z$82="Moderado"),CONCATENATE("R",'MAPA DE RIESGOS'!$H$82),"")</f>
        <v/>
      </c>
      <c r="AG16" s="298" t="str">
        <f>IF(AND('MAPA DE RIESGOS'!$V$88="Alta",'MAPA DE RIESGOS'!$Z$88="Moderado"),CONCATENATE("R",'MAPA DE RIESGOS'!$H$88),"")</f>
        <v/>
      </c>
      <c r="AH16" s="298" t="str">
        <f>IF(AND('MAPA DE RIESGOS'!$V$94="Alta",'MAPA DE RIESGOS'!$Z$94="Moderado"),CONCATENATE("R",'MAPA DE RIESGOS'!$H$94),"")</f>
        <v/>
      </c>
      <c r="AI16" s="298" t="str">
        <f>IF(AND('MAPA DE RIESGOS'!$V$100="Alta",'MAPA DE RIESGOS'!$Z$100="Moderado"),CONCATENATE("R",'MAPA DE RIESGOS'!$H$100),"")</f>
        <v/>
      </c>
      <c r="AJ16" s="298" t="str">
        <f>IF(AND('MAPA DE RIESGOS'!$V$106="Alta",'MAPA DE RIESGOS'!$Z$106="Moderado"),CONCATENATE("R",'MAPA DE RIESGOS'!$H$106),"")</f>
        <v/>
      </c>
      <c r="AK16" s="298" t="str">
        <f>IF(AND('MAPA DE RIESGOS'!$V$112="Alta",'MAPA DE RIESGOS'!$Z$112="Moderado"),CONCATENATE("R",'MAPA DE RIESGOS'!$H$112),"")</f>
        <v/>
      </c>
      <c r="AL16" s="298" t="str">
        <f>IF(AND('MAPA DE RIESGOS'!$V$118="Alta",'MAPA DE RIESGOS'!$Z$118="Moderado"),CONCATENATE("R",'MAPA DE RIESGOS'!$H$118),"")</f>
        <v/>
      </c>
      <c r="AM16" s="300" t="str">
        <f>IF(AND('MAPA DE RIESGOS'!$V$124="Alta",'MAPA DE RIESGOS'!$Z$124="Moderado"),CONCATENATE("R",'MAPA DE RIESGOS'!$H$124),"")</f>
        <v/>
      </c>
      <c r="AN16" s="297" t="str">
        <f>IF(AND('MAPA DE RIESGOS'!$V$70="Alta",'MAPA DE RIESGOS'!$Z$70="Mayor"),CONCATENATE("R",'MAPA DE RIESGOS'!$H$70),"")</f>
        <v/>
      </c>
      <c r="AO16" s="298" t="str">
        <f>IF(AND('MAPA DE RIESGOS'!$V$76="Alta",'MAPA DE RIESGOS'!$Z$76="Mayor"),CONCATENATE("R",'MAPA DE RIESGOS'!$H$76),"")</f>
        <v/>
      </c>
      <c r="AP16" s="298" t="str">
        <f>IF(AND('MAPA DE RIESGOS'!$V$82="Alta",'MAPA DE RIESGOS'!$Z$82="Mayor"),CONCATENATE("R",'MAPA DE RIESGOS'!$H$82),"")</f>
        <v/>
      </c>
      <c r="AQ16" s="298" t="str">
        <f>IF(AND('MAPA DE RIESGOS'!$V$88="Alta",'MAPA DE RIESGOS'!$Z$88="Mayor"),CONCATENATE("R",'MAPA DE RIESGOS'!$H$88),"")</f>
        <v/>
      </c>
      <c r="AR16" s="298" t="str">
        <f>IF(AND('MAPA DE RIESGOS'!$V$94="Alta",'MAPA DE RIESGOS'!$Z$94="Mayor"),CONCATENATE("R",'MAPA DE RIESGOS'!$H$94),"")</f>
        <v/>
      </c>
      <c r="AS16" s="298" t="str">
        <f>IF(AND('MAPA DE RIESGOS'!$V$100="Alta",'MAPA DE RIESGOS'!$Z$100="Mayor"),CONCATENATE("R",'MAPA DE RIESGOS'!$H$100),"")</f>
        <v/>
      </c>
      <c r="AT16" s="298" t="str">
        <f>IF(AND('MAPA DE RIESGOS'!$V$106="Alta",'MAPA DE RIESGOS'!$Z$106="Mayor"),CONCATENATE("R",'MAPA DE RIESGOS'!$H$106),"")</f>
        <v/>
      </c>
      <c r="AU16" s="298" t="str">
        <f>IF(AND('MAPA DE RIESGOS'!$V$112="Alta",'MAPA DE RIESGOS'!$Z$112="Mayor"),CONCATENATE("R",'MAPA DE RIESGOS'!$H$112),"")</f>
        <v/>
      </c>
      <c r="AV16" s="298" t="str">
        <f>IF(AND('MAPA DE RIESGOS'!$V$118="Alta",'MAPA DE RIESGOS'!$Z$118="Mayor"),CONCATENATE("R",'MAPA DE RIESGOS'!$H$118),"")</f>
        <v/>
      </c>
      <c r="AW16" s="300" t="str">
        <f>IF(AND('MAPA DE RIESGOS'!$V$124="Alta",'MAPA DE RIESGOS'!$Z$124="Mayor"),CONCATENATE("R",'MAPA DE RIESGOS'!$H$124),"")</f>
        <v/>
      </c>
      <c r="AX16" s="303" t="str">
        <f>IF(AND('MAPA DE RIESGOS'!$V$70="Alta",'MAPA DE RIESGOS'!$Z$70="Catastrófico"),CONCATENATE("R",'MAPA DE RIESGOS'!$H$70),"")</f>
        <v/>
      </c>
      <c r="AY16" s="304" t="str">
        <f>IF(AND('MAPA DE RIESGOS'!$V$76="Alta",'MAPA DE RIESGOS'!$Z$76="Catastrófico"),CONCATENATE("R",'MAPA DE RIESGOS'!$H$76),"")</f>
        <v/>
      </c>
      <c r="AZ16" s="304" t="str">
        <f>IF(AND('MAPA DE RIESGOS'!$V$82="Alta",'MAPA DE RIESGOS'!$Z$82="Catastrófico"),CONCATENATE("R",'MAPA DE RIESGOS'!$H$82),"")</f>
        <v/>
      </c>
      <c r="BA16" s="304" t="str">
        <f>IF(AND('MAPA DE RIESGOS'!$V$88="Alta",'MAPA DE RIESGOS'!$Z$88="Catastrófico"),CONCATENATE("R",'MAPA DE RIESGOS'!$H$88),"")</f>
        <v/>
      </c>
      <c r="BB16" s="304" t="str">
        <f>IF(AND('MAPA DE RIESGOS'!$V$94="Alta",'MAPA DE RIESGOS'!$Z$94="Catastrófico"),CONCATENATE("R",'MAPA DE RIESGOS'!$H$94),"")</f>
        <v/>
      </c>
      <c r="BC16" s="304" t="str">
        <f>IF(AND('MAPA DE RIESGOS'!$V$100="Alta",'MAPA DE RIESGOS'!$Z$100="Catastrófico"),CONCATENATE("R",'MAPA DE RIESGOS'!$H$100),"")</f>
        <v/>
      </c>
      <c r="BD16" s="304" t="str">
        <f>IF(AND('MAPA DE RIESGOS'!$V$106="Alta",'MAPA DE RIESGOS'!$Z$106="Catastrófico"),CONCATENATE("R",'MAPA DE RIESGOS'!$H$106),"")</f>
        <v/>
      </c>
      <c r="BE16" s="304" t="str">
        <f>IF(AND('MAPA DE RIESGOS'!$V$112="Alta",'MAPA DE RIESGOS'!$Z$112="Catastrófico"),CONCATENATE("R",'MAPA DE RIESGOS'!$H$112),"")</f>
        <v/>
      </c>
      <c r="BF16" s="304" t="str">
        <f>IF(AND('MAPA DE RIESGOS'!$V$118="Alta",'MAPA DE RIESGOS'!$Z$118="Catastrófico"),CONCATENATE("R",'MAPA DE RIESGOS'!$H$118),"")</f>
        <v/>
      </c>
      <c r="BG16" s="306" t="str">
        <f>IF(AND('MAPA DE RIESGOS'!$V$124="Alta",'MAPA DE RIESGOS'!$Z$124="Catastrófico"),CONCATENATE("R",'MAPA DE RIESGOS'!$H$124),"")</f>
        <v/>
      </c>
      <c r="BH16" s="67"/>
      <c r="BI16" s="1083"/>
      <c r="BJ16" s="1084"/>
      <c r="BK16" s="1084"/>
      <c r="BL16" s="1084"/>
      <c r="BM16" s="1084"/>
      <c r="BN16" s="1085"/>
    </row>
    <row r="17" spans="2:66" ht="34.5" customHeight="1">
      <c r="B17" s="1060"/>
      <c r="C17" s="1060"/>
      <c r="D17" s="1061"/>
      <c r="E17" s="1065"/>
      <c r="F17" s="1066"/>
      <c r="G17" s="1066"/>
      <c r="H17" s="1066"/>
      <c r="I17" s="1066"/>
      <c r="J17" s="316" t="str">
        <f>IF(AND('MAPA DE RIESGOS'!$V$136="Alta",'MAPA DE RIESGOS'!$Z$136="Leve"),CONCATENATE("R",'MAPA DE RIESGOS'!$H$136),"")</f>
        <v/>
      </c>
      <c r="K17" s="321" t="str">
        <f>IF(AND('MAPA DE RIESGOS'!$V$142="Alta",'MAPA DE RIESGOS'!$Z$142="Leve"),CONCATENATE("R",'MAPA DE RIESGOS'!$H$142),"")</f>
        <v/>
      </c>
      <c r="L17" s="321" t="str">
        <f>IF(AND('MAPA DE RIESGOS'!$V$148="Alta",'MAPA DE RIESGOS'!$Z$148="Leve"),CONCATENATE("R",'MAPA DE RIESGOS'!$H$148),"")</f>
        <v/>
      </c>
      <c r="M17" s="321" t="str">
        <f>IF(AND('MAPA DE RIESGOS'!$V$154="Alta",'MAPA DE RIESGOS'!$Z$154="Leve"),CONCATENATE("R",'MAPA DE RIESGOS'!$H$154),"")</f>
        <v/>
      </c>
      <c r="N17" s="321" t="str">
        <f>IF(AND('MAPA DE RIESGOS'!$V$160="Alta",'MAPA DE RIESGOS'!$Z$160="Leve"),CONCATENATE("R",'MAPA DE RIESGOS'!$H$160),"")</f>
        <v/>
      </c>
      <c r="O17" s="321" t="str">
        <f>IF(AND('MAPA DE RIESGOS'!$V$166="Alta",'MAPA DE RIESGOS'!$Z$166="Leve"),CONCATENATE("R",'MAPA DE RIESGOS'!$H$166),"")</f>
        <v/>
      </c>
      <c r="P17" s="321" t="str">
        <f>IF(AND('MAPA DE RIESGOS'!$V$172="Alta",'MAPA DE RIESGOS'!$Z$172="Leve"),CONCATENATE("R",'MAPA DE RIESGOS'!$H$172),"")</f>
        <v/>
      </c>
      <c r="Q17" s="321" t="str">
        <f>IF(AND('MAPA DE RIESGOS'!$V$178="Alta",'MAPA DE RIESGOS'!$Z$178="Leve"),CONCATENATE("R",'MAPA DE RIESGOS'!$H$178),"")</f>
        <v/>
      </c>
      <c r="R17" s="321" t="str">
        <f>IF(AND('MAPA DE RIESGOS'!$V$184="Alta",'MAPA DE RIESGOS'!$Z$184="Leve"),CONCATENATE("R",'MAPA DE RIESGOS'!$H$184),"")</f>
        <v/>
      </c>
      <c r="S17" s="319" t="str">
        <f>IF(AND('MAPA DE RIESGOS'!$V$190="Alta",'MAPA DE RIESGOS'!$Z$190="Leve"),CONCATENATE("R",'MAPA DE RIESGOS'!$H$190),"")</f>
        <v/>
      </c>
      <c r="T17" s="316" t="str">
        <f>IF(AND('MAPA DE RIESGOS'!$V$136="Alta",'MAPA DE RIESGOS'!$Z$136="Menor"),CONCATENATE("R",'MAPA DE RIESGOS'!$H$136),"")</f>
        <v/>
      </c>
      <c r="U17" s="321" t="str">
        <f>IF(AND('MAPA DE RIESGOS'!$V$142="Alta",'MAPA DE RIESGOS'!$Z$142="Menor"),CONCATENATE("R",'MAPA DE RIESGOS'!$H$142),"")</f>
        <v/>
      </c>
      <c r="V17" s="321" t="str">
        <f>IF(AND('MAPA DE RIESGOS'!$V$148="Alta",'MAPA DE RIESGOS'!$Z$148="Menor"),CONCATENATE("R",'MAPA DE RIESGOS'!$H$148),"")</f>
        <v/>
      </c>
      <c r="W17" s="321" t="str">
        <f>IF(AND('MAPA DE RIESGOS'!$V$154="Alta",'MAPA DE RIESGOS'!$Z$154="Menor"),CONCATENATE("R",'MAPA DE RIESGOS'!$H$154),"")</f>
        <v/>
      </c>
      <c r="X17" s="321" t="str">
        <f>IF(AND('MAPA DE RIESGOS'!$V$160="Alta",'MAPA DE RIESGOS'!$Z$160="Menor"),CONCATENATE("R",'MAPA DE RIESGOS'!$H$160),"")</f>
        <v/>
      </c>
      <c r="Y17" s="321" t="str">
        <f>IF(AND('MAPA DE RIESGOS'!$V$166="Alta",'MAPA DE RIESGOS'!$Z$166="Menor"),CONCATENATE("R",'MAPA DE RIESGOS'!$H$166),"")</f>
        <v/>
      </c>
      <c r="Z17" s="321" t="str">
        <f>IF(AND('MAPA DE RIESGOS'!$V$172="Alta",'MAPA DE RIESGOS'!$Z$172="Menor"),CONCATENATE("R",'MAPA DE RIESGOS'!$H$172),"")</f>
        <v/>
      </c>
      <c r="AA17" s="321" t="str">
        <f>IF(AND('MAPA DE RIESGOS'!$V$178="Alta",'MAPA DE RIESGOS'!$Z$178="Menor"),CONCATENATE("R",'MAPA DE RIESGOS'!$H$178),"")</f>
        <v/>
      </c>
      <c r="AB17" s="321" t="str">
        <f>IF(AND('MAPA DE RIESGOS'!$V$184="Alta",'MAPA DE RIESGOS'!$Z$184="Menor"),CONCATENATE("R",'MAPA DE RIESGOS'!$H$184),"")</f>
        <v/>
      </c>
      <c r="AC17" s="319" t="str">
        <f>IF(AND('MAPA DE RIESGOS'!$V$190="Alta",'MAPA DE RIESGOS'!$Z$190="Menor"),CONCATENATE("R",'MAPA DE RIESGOS'!$H$190),"")</f>
        <v/>
      </c>
      <c r="AD17" s="297" t="str">
        <f>IF(AND('MAPA DE RIESGOS'!$V$136="Alta",'MAPA DE RIESGOS'!$Z$136="Moderado"),CONCATENATE("R",'MAPA DE RIESGOS'!$H$136),"")</f>
        <v/>
      </c>
      <c r="AE17" s="307" t="str">
        <f>IF(AND('MAPA DE RIESGOS'!$V$142="Alta",'MAPA DE RIESGOS'!$Z$142="Moderado"),CONCATENATE("R",'MAPA DE RIESGOS'!$H$142),"")</f>
        <v/>
      </c>
      <c r="AF17" s="307" t="str">
        <f>IF(AND('MAPA DE RIESGOS'!$V$148="Alta",'MAPA DE RIESGOS'!$Z$148="Moderado"),CONCATENATE("R",'MAPA DE RIESGOS'!$H$148),"")</f>
        <v/>
      </c>
      <c r="AG17" s="307" t="str">
        <f>IF(AND('MAPA DE RIESGOS'!$V$154="Alta",'MAPA DE RIESGOS'!$Z$154="Moderado"),CONCATENATE("R",'MAPA DE RIESGOS'!$H$154),"")</f>
        <v/>
      </c>
      <c r="AH17" s="307" t="str">
        <f>IF(AND('MAPA DE RIESGOS'!$V$160="Alta",'MAPA DE RIESGOS'!$Z$160="Moderado"),CONCATENATE("R",'MAPA DE RIESGOS'!$H$160),"")</f>
        <v/>
      </c>
      <c r="AI17" s="307" t="str">
        <f>IF(AND('MAPA DE RIESGOS'!$V$166="Alta",'MAPA DE RIESGOS'!$Z$166="Moderado"),CONCATENATE("R",'MAPA DE RIESGOS'!$H$166),"")</f>
        <v/>
      </c>
      <c r="AJ17" s="307" t="str">
        <f>IF(AND('MAPA DE RIESGOS'!$V$172="Alta",'MAPA DE RIESGOS'!$Z$172="Moderado"),CONCATENATE("R",'MAPA DE RIESGOS'!$H$172),"")</f>
        <v/>
      </c>
      <c r="AK17" s="307" t="str">
        <f>IF(AND('MAPA DE RIESGOS'!$V$178="Alta",'MAPA DE RIESGOS'!$Z$178="Moderado"),CONCATENATE("R",'MAPA DE RIESGOS'!$H$178),"")</f>
        <v/>
      </c>
      <c r="AL17" s="307" t="str">
        <f>IF(AND('MAPA DE RIESGOS'!$V$184="Alta",'MAPA DE RIESGOS'!$Z$184="Moderado"),CONCATENATE("R",'MAPA DE RIESGOS'!$H$184),"")</f>
        <v/>
      </c>
      <c r="AM17" s="300" t="str">
        <f>IF(AND('MAPA DE RIESGOS'!$V$190="Alta",'MAPA DE RIESGOS'!$Z$190="Moderado"),CONCATENATE("R",'MAPA DE RIESGOS'!$H$190),"")</f>
        <v/>
      </c>
      <c r="AN17" s="297" t="str">
        <f>IF(AND('MAPA DE RIESGOS'!$V$136="Alta",'MAPA DE RIESGOS'!$Z$136="Mayor"),CONCATENATE("R",'MAPA DE RIESGOS'!$H$136),"")</f>
        <v/>
      </c>
      <c r="AO17" s="307" t="str">
        <f>IF(AND('MAPA DE RIESGOS'!$V$142="Alta",'MAPA DE RIESGOS'!$Z$142="Mayor"),CONCATENATE("R",'MAPA DE RIESGOS'!$H$142),"")</f>
        <v/>
      </c>
      <c r="AP17" s="307" t="str">
        <f>IF(AND('MAPA DE RIESGOS'!$V$148="Alta",'MAPA DE RIESGOS'!$Z$148="Mayor"),CONCATENATE("R",'MAPA DE RIESGOS'!$H$148),"")</f>
        <v/>
      </c>
      <c r="AQ17" s="307" t="str">
        <f>IF(AND('MAPA DE RIESGOS'!$V$154="Alta",'MAPA DE RIESGOS'!$Z$154="Mayor"),CONCATENATE("R",'MAPA DE RIESGOS'!$H$154),"")</f>
        <v/>
      </c>
      <c r="AR17" s="307" t="str">
        <f>IF(AND('MAPA DE RIESGOS'!$V$160="Alta",'MAPA DE RIESGOS'!$Z$160="Mayor"),CONCATENATE("R",'MAPA DE RIESGOS'!$H$160),"")</f>
        <v/>
      </c>
      <c r="AS17" s="307" t="str">
        <f>IF(AND('MAPA DE RIESGOS'!$V$166="Alta",'MAPA DE RIESGOS'!$Z$166="Mayor"),CONCATENATE("R",'MAPA DE RIESGOS'!$H$166),"")</f>
        <v/>
      </c>
      <c r="AT17" s="307" t="str">
        <f>IF(AND('MAPA DE RIESGOS'!$V$172="Alta",'MAPA DE RIESGOS'!$Z$172="Mayor"),CONCATENATE("R",'MAPA DE RIESGOS'!$H$172),"")</f>
        <v/>
      </c>
      <c r="AU17" s="307" t="str">
        <f>IF(AND('MAPA DE RIESGOS'!$V$178="Alta",'MAPA DE RIESGOS'!$Z$178="Mayor"),CONCATENATE("R",'MAPA DE RIESGOS'!$H$178),"")</f>
        <v/>
      </c>
      <c r="AV17" s="307" t="str">
        <f>IF(AND('MAPA DE RIESGOS'!$V$184="Alta",'MAPA DE RIESGOS'!$Z$184="Mayor"),CONCATENATE("R",'MAPA DE RIESGOS'!$H$184),"")</f>
        <v/>
      </c>
      <c r="AW17" s="300" t="str">
        <f>IF(AND('MAPA DE RIESGOS'!$V$190="Alta",'MAPA DE RIESGOS'!$Z$190="Mayor"),CONCATENATE("R",'MAPA DE RIESGOS'!$H$190),"")</f>
        <v/>
      </c>
      <c r="AX17" s="303" t="str">
        <f>IF(AND('MAPA DE RIESGOS'!$V$136="Alta",'MAPA DE RIESGOS'!$Z$136="Catastrófico"),CONCATENATE("R",'MAPA DE RIESGOS'!$H$136),"")</f>
        <v/>
      </c>
      <c r="AY17" s="308" t="str">
        <f>IF(AND('MAPA DE RIESGOS'!$V$142="Alta",'MAPA DE RIESGOS'!$Z$142="Catastrófico"),CONCATENATE("R",'MAPA DE RIESGOS'!$H$142),"")</f>
        <v/>
      </c>
      <c r="AZ17" s="308" t="str">
        <f>IF(AND('MAPA DE RIESGOS'!$V$148="Alta",'MAPA DE RIESGOS'!$Z$148="Catastrófico"),CONCATENATE("R",'MAPA DE RIESGOS'!$H$148),"")</f>
        <v/>
      </c>
      <c r="BA17" s="308" t="str">
        <f>IF(AND('MAPA DE RIESGOS'!$V$154="Alta",'MAPA DE RIESGOS'!$Z$154="Catastrófico"),CONCATENATE("R",'MAPA DE RIESGOS'!$H$154),"")</f>
        <v/>
      </c>
      <c r="BB17" s="308" t="str">
        <f>IF(AND('MAPA DE RIESGOS'!$V$160="Alta",'MAPA DE RIESGOS'!$Z$160="Catastrófico"),CONCATENATE("R",'MAPA DE RIESGOS'!$H$160),"")</f>
        <v/>
      </c>
      <c r="BC17" s="308" t="str">
        <f>IF(AND('MAPA DE RIESGOS'!$V$166="Alta",'MAPA DE RIESGOS'!$Z$166="Catastrófico"),CONCATENATE("R",'MAPA DE RIESGOS'!$H$166),"")</f>
        <v/>
      </c>
      <c r="BD17" s="308" t="str">
        <f>IF(AND('MAPA DE RIESGOS'!$V$172="Alta",'MAPA DE RIESGOS'!$Z$172="Catastrófico"),CONCATENATE("R",'MAPA DE RIESGOS'!$H$172),"")</f>
        <v/>
      </c>
      <c r="BE17" s="308" t="str">
        <f>IF(AND('MAPA DE RIESGOS'!$V$178="Alta",'MAPA DE RIESGOS'!$Z$178="Catastrófico"),CONCATENATE("R",'MAPA DE RIESGOS'!$H$178),"")</f>
        <v/>
      </c>
      <c r="BF17" s="308" t="str">
        <f>IF(AND('MAPA DE RIESGOS'!$V$184="Alta",'MAPA DE RIESGOS'!$Z$184="Catastrófico"),CONCATENATE("R",'MAPA DE RIESGOS'!$H$184),"")</f>
        <v/>
      </c>
      <c r="BG17" s="306" t="str">
        <f>IF(AND('MAPA DE RIESGOS'!$V$190="Alta",'MAPA DE RIESGOS'!$Z$190="Catastrófico"),CONCATENATE("R",'MAPA DE RIESGOS'!$H$190),"")</f>
        <v/>
      </c>
      <c r="BH17" s="67"/>
      <c r="BI17" s="1083"/>
      <c r="BJ17" s="1084"/>
      <c r="BK17" s="1084"/>
      <c r="BL17" s="1084"/>
      <c r="BM17" s="1084"/>
      <c r="BN17" s="1085"/>
    </row>
    <row r="18" spans="2:66" ht="34.5" customHeight="1">
      <c r="B18" s="1060"/>
      <c r="C18" s="1060"/>
      <c r="D18" s="1061"/>
      <c r="E18" s="1065"/>
      <c r="F18" s="1066"/>
      <c r="G18" s="1066"/>
      <c r="H18" s="1066"/>
      <c r="I18" s="1066"/>
      <c r="J18" s="316" t="str">
        <f>IF(AND('MAPA DE RIESGOS'!$V$196="Alta",'MAPA DE RIESGOS'!$Z$196="Leve"),CONCATENATE("R",'MAPA DE RIESGOS'!$H$196),"")</f>
        <v/>
      </c>
      <c r="K18" s="321" t="str">
        <f>IF(AND('MAPA DE RIESGOS'!$V$202="Alta",'MAPA DE RIESGOS'!$Z$202="Leve"),CONCATENATE("R",'MAPA DE RIESGOS'!$H$202),"")</f>
        <v/>
      </c>
      <c r="L18" s="321" t="str">
        <f>IF(AND('MAPA DE RIESGOS'!$V$208="Alta",'MAPA DE RIESGOS'!$Z$208="Leve"),CONCATENATE("R",'MAPA DE RIESGOS'!$H$208),"")</f>
        <v/>
      </c>
      <c r="M18" s="321" t="str">
        <f>IF(AND('MAPA DE RIESGOS'!$V$214="Alta",'MAPA DE RIESGOS'!$Z$214="Leve"),CONCATENATE("R",'MAPA DE RIESGOS'!$H$214),"")</f>
        <v/>
      </c>
      <c r="N18" s="321" t="str">
        <f>IF(AND('MAPA DE RIESGOS'!$V$220="Alta",'MAPA DE RIESGOS'!$Z$220="Leve"),CONCATENATE("R",'MAPA DE RIESGOS'!$H$220),"")</f>
        <v/>
      </c>
      <c r="O18" s="321" t="str">
        <f>IF(AND('MAPA DE RIESGOS'!$V$232="Alta",'MAPA DE RIESGOS'!$Z$232="Leve"),CONCATENATE("R",'MAPA DE RIESGOS'!$H$232),"")</f>
        <v/>
      </c>
      <c r="P18" s="321" t="str">
        <f>IF(AND('MAPA DE RIESGOS'!$V$238="Alta",'MAPA DE RIESGOS'!$Z$238="Leve"),CONCATENATE("R",'MAPA DE RIESGOS'!$H$238),"")</f>
        <v/>
      </c>
      <c r="Q18" s="321" t="str">
        <f>IF(AND('MAPA DE RIESGOS'!$V$244="Alta",'MAPA DE RIESGOS'!$Z$244="Leve"),CONCATENATE("R",'MAPA DE RIESGOS'!$H$244),"")</f>
        <v/>
      </c>
      <c r="R18" s="321" t="str">
        <f>IF(AND('MAPA DE RIESGOS'!$V$250="Alta",'MAPA DE RIESGOS'!$Z$250="Leve"),CONCATENATE("R",'MAPA DE RIESGOS'!$H$250),"")</f>
        <v/>
      </c>
      <c r="S18" s="319" t="str">
        <f>IF(AND('MAPA DE RIESGOS'!$V$256="Alta",'MAPA DE RIESGOS'!$Z$256="Leve"),CONCATENATE("R",'MAPA DE RIESGOS'!$H$256),"")</f>
        <v/>
      </c>
      <c r="T18" s="316" t="str">
        <f>IF(AND('MAPA DE RIESGOS'!$V$196="Alta",'MAPA DE RIESGOS'!$Z$196="Menor"),CONCATENATE("R",'MAPA DE RIESGOS'!$H$196),"")</f>
        <v/>
      </c>
      <c r="U18" s="321" t="str">
        <f>IF(AND('MAPA DE RIESGOS'!$V$202="Alta",'MAPA DE RIESGOS'!$Z$202="Menor"),CONCATENATE("R",'MAPA DE RIESGOS'!$H$202),"")</f>
        <v/>
      </c>
      <c r="V18" s="321" t="str">
        <f>IF(AND('MAPA DE RIESGOS'!$V$208="Alta",'MAPA DE RIESGOS'!$Z$208="Menor"),CONCATENATE("R",'MAPA DE RIESGOS'!$H$208),"")</f>
        <v/>
      </c>
      <c r="W18" s="321" t="str">
        <f>IF(AND('MAPA DE RIESGOS'!$V$214="Alta",'MAPA DE RIESGOS'!$Z$214="Menor"),CONCATENATE("R",'MAPA DE RIESGOS'!$H$214),"")</f>
        <v/>
      </c>
      <c r="X18" s="321" t="str">
        <f>IF(AND('MAPA DE RIESGOS'!$V$220="Alta",'MAPA DE RIESGOS'!$Z$220="Menor"),CONCATENATE("R",'MAPA DE RIESGOS'!$H$220),"")</f>
        <v/>
      </c>
      <c r="Y18" s="321" t="str">
        <f>IF(AND('MAPA DE RIESGOS'!$V$232="Alta",'MAPA DE RIESGOS'!$Z$232="Menor"),CONCATENATE("R",'MAPA DE RIESGOS'!$H$232),"")</f>
        <v/>
      </c>
      <c r="Z18" s="321" t="str">
        <f>IF(AND('MAPA DE RIESGOS'!$V$238="Alta",'MAPA DE RIESGOS'!$Z$238="Menor"),CONCATENATE("R",'MAPA DE RIESGOS'!$H$238),"")</f>
        <v/>
      </c>
      <c r="AA18" s="321" t="str">
        <f>IF(AND('MAPA DE RIESGOS'!$V$244="Alta",'MAPA DE RIESGOS'!$Z$244="Menor"),CONCATENATE("R",'MAPA DE RIESGOS'!$H$244),"")</f>
        <v/>
      </c>
      <c r="AB18" s="321" t="str">
        <f>IF(AND('MAPA DE RIESGOS'!$V$250="Alta",'MAPA DE RIESGOS'!$Z$250="Menor"),CONCATENATE("R",'MAPA DE RIESGOS'!$H$250),"")</f>
        <v/>
      </c>
      <c r="AC18" s="319" t="str">
        <f>IF(AND('MAPA DE RIESGOS'!$V$256="Alta",'MAPA DE RIESGOS'!$Z$256="Menor"),CONCATENATE("R",'MAPA DE RIESGOS'!$H$256),"")</f>
        <v/>
      </c>
      <c r="AD18" s="297" t="str">
        <f>IF(AND('MAPA DE RIESGOS'!$V$196="Alta",'MAPA DE RIESGOS'!$Z$196="Moderado"),CONCATENATE("R",'MAPA DE RIESGOS'!$H$196),"")</f>
        <v/>
      </c>
      <c r="AE18" s="307" t="str">
        <f>IF(AND('MAPA DE RIESGOS'!$V$202="Alta",'MAPA DE RIESGOS'!$Z$202="Moderado"),CONCATENATE("R",'MAPA DE RIESGOS'!$H$202),"")</f>
        <v/>
      </c>
      <c r="AF18" s="307" t="str">
        <f>IF(AND('MAPA DE RIESGOS'!$V$208="Alta",'MAPA DE RIESGOS'!$Z$208="Moderado"),CONCATENATE("R",'MAPA DE RIESGOS'!$H$208),"")</f>
        <v/>
      </c>
      <c r="AG18" s="307" t="str">
        <f>IF(AND('MAPA DE RIESGOS'!$V$214="Alta",'MAPA DE RIESGOS'!$Z$214="Moderado"),CONCATENATE("R",'MAPA DE RIESGOS'!$H$214),"")</f>
        <v/>
      </c>
      <c r="AH18" s="307" t="str">
        <f>IF(AND('MAPA DE RIESGOS'!$V$220="Alta",'MAPA DE RIESGOS'!$Z$220="Moderado"),CONCATENATE("R",'MAPA DE RIESGOS'!$H$220),"")</f>
        <v/>
      </c>
      <c r="AI18" s="307" t="str">
        <f>IF(AND('MAPA DE RIESGOS'!$V$232="Alta",'MAPA DE RIESGOS'!$Z$232="Moderado"),CONCATENATE("R",'MAPA DE RIESGOS'!$H$232),"")</f>
        <v/>
      </c>
      <c r="AJ18" s="307" t="str">
        <f>IF(AND('MAPA DE RIESGOS'!$V$238="Alta",'MAPA DE RIESGOS'!$Z$238="Moderado"),CONCATENATE("R",'MAPA DE RIESGOS'!$H$238),"")</f>
        <v/>
      </c>
      <c r="AK18" s="307" t="str">
        <f>IF(AND('MAPA DE RIESGOS'!$V$244="Alta",'MAPA DE RIESGOS'!$Z$244="Moderado"),CONCATENATE("R",'MAPA DE RIESGOS'!$H$244),"")</f>
        <v/>
      </c>
      <c r="AL18" s="307" t="str">
        <f>IF(AND('MAPA DE RIESGOS'!$V$250="Alta",'MAPA DE RIESGOS'!$Z$250="Moderado"),CONCATENATE("R",'MAPA DE RIESGOS'!$H$250),"")</f>
        <v/>
      </c>
      <c r="AM18" s="300" t="str">
        <f>IF(AND('MAPA DE RIESGOS'!$V$256="Alta",'MAPA DE RIESGOS'!$Z$256="Moderado"),CONCATENATE("R",'MAPA DE RIESGOS'!$H$256),"")</f>
        <v/>
      </c>
      <c r="AN18" s="297" t="str">
        <f>IF(AND('MAPA DE RIESGOS'!$V$196="Alta",'MAPA DE RIESGOS'!$Z$196="Mayor"),CONCATENATE("R",'MAPA DE RIESGOS'!$H$196),"")</f>
        <v/>
      </c>
      <c r="AO18" s="307" t="str">
        <f>IF(AND('MAPA DE RIESGOS'!$V$202="Alta",'MAPA DE RIESGOS'!$Z$202="Mayor"),CONCATENATE("R",'MAPA DE RIESGOS'!$H$202),"")</f>
        <v/>
      </c>
      <c r="AP18" s="307" t="str">
        <f>IF(AND('MAPA DE RIESGOS'!$V$208="Alta",'MAPA DE RIESGOS'!$Z$208="Mayor"),CONCATENATE("R",'MAPA DE RIESGOS'!$H$208),"")</f>
        <v/>
      </c>
      <c r="AQ18" s="307" t="str">
        <f>IF(AND('MAPA DE RIESGOS'!$V$214="Alta",'MAPA DE RIESGOS'!$Z$214="Mayor"),CONCATENATE("R",'MAPA DE RIESGOS'!$H$214),"")</f>
        <v/>
      </c>
      <c r="AR18" s="307" t="str">
        <f>IF(AND('MAPA DE RIESGOS'!$V$220="Alta",'MAPA DE RIESGOS'!$Z$220="Mayor"),CONCATENATE("R",'MAPA DE RIESGOS'!$H$220),"")</f>
        <v/>
      </c>
      <c r="AS18" s="307" t="str">
        <f>IF(AND('MAPA DE RIESGOS'!$V$232="Alta",'MAPA DE RIESGOS'!$Z$232="Mayor"),CONCATENATE("R",'MAPA DE RIESGOS'!$H$232),"")</f>
        <v/>
      </c>
      <c r="AT18" s="307" t="str">
        <f>IF(AND('MAPA DE RIESGOS'!$V$238="Alta",'MAPA DE RIESGOS'!$Z$238="Mayor"),CONCATENATE("R",'MAPA DE RIESGOS'!$H$238),"")</f>
        <v/>
      </c>
      <c r="AU18" s="307" t="str">
        <f>IF(AND('MAPA DE RIESGOS'!$V$244="Alta",'MAPA DE RIESGOS'!$Z$244="Mayor"),CONCATENATE("R",'MAPA DE RIESGOS'!$H$244),"")</f>
        <v/>
      </c>
      <c r="AV18" s="307" t="str">
        <f>IF(AND('MAPA DE RIESGOS'!$V$250="Alta",'MAPA DE RIESGOS'!$Z$250="Mayor"),CONCATENATE("R",'MAPA DE RIESGOS'!$H$250),"")</f>
        <v/>
      </c>
      <c r="AW18" s="300" t="str">
        <f>IF(AND('MAPA DE RIESGOS'!$V$256="Alta",'MAPA DE RIESGOS'!$Z$256="Mayor"),CONCATENATE("R",'MAPA DE RIESGOS'!$H$256),"")</f>
        <v/>
      </c>
      <c r="AX18" s="303" t="str">
        <f>IF(AND('MAPA DE RIESGOS'!$V$196="Alta",'MAPA DE RIESGOS'!$Z$196="Catastrófico"),CONCATENATE("R",'MAPA DE RIESGOS'!$H$196),"")</f>
        <v/>
      </c>
      <c r="AY18" s="308" t="str">
        <f>IF(AND('MAPA DE RIESGOS'!$V$202="Alta",'MAPA DE RIESGOS'!$Z$202="Catastrófico"),CONCATENATE("R",'MAPA DE RIESGOS'!$H$202),"")</f>
        <v/>
      </c>
      <c r="AZ18" s="308" t="str">
        <f>IF(AND('MAPA DE RIESGOS'!$V$208="Alta",'MAPA DE RIESGOS'!$Z$208="Catastrófico"),CONCATENATE("R",'MAPA DE RIESGOS'!$H$208),"")</f>
        <v/>
      </c>
      <c r="BA18" s="308" t="str">
        <f>IF(AND('MAPA DE RIESGOS'!$V$214="Alta",'MAPA DE RIESGOS'!$Z$214="Catastrófico"),CONCATENATE("R",'MAPA DE RIESGOS'!$H$214),"")</f>
        <v/>
      </c>
      <c r="BB18" s="308" t="str">
        <f>IF(AND('MAPA DE RIESGOS'!$V$220="Alta",'MAPA DE RIESGOS'!$Z$220="Catastrófico"),CONCATENATE("R",'MAPA DE RIESGOS'!$H$220),"")</f>
        <v/>
      </c>
      <c r="BC18" s="308" t="str">
        <f>IF(AND('MAPA DE RIESGOS'!$V$232="Alta",'MAPA DE RIESGOS'!$Z$232="Catastrófico"),CONCATENATE("R",'MAPA DE RIESGOS'!$H$232),"")</f>
        <v/>
      </c>
      <c r="BD18" s="308" t="str">
        <f>IF(AND('MAPA DE RIESGOS'!$V$238="Alta",'MAPA DE RIESGOS'!$Z$238="Catastrófico"),CONCATENATE("R",'MAPA DE RIESGOS'!$H$238),"")</f>
        <v/>
      </c>
      <c r="BE18" s="308" t="str">
        <f>IF(AND('MAPA DE RIESGOS'!$V$244="Alta",'MAPA DE RIESGOS'!$Z$244="Catastrófico"),CONCATENATE("R",'MAPA DE RIESGOS'!$H$244),"")</f>
        <v/>
      </c>
      <c r="BF18" s="308" t="str">
        <f>IF(AND('MAPA DE RIESGOS'!$V$250="Alta",'MAPA DE RIESGOS'!$Z$250="Catastrófico"),CONCATENATE("R",'MAPA DE RIESGOS'!$H$250),"")</f>
        <v/>
      </c>
      <c r="BG18" s="306" t="str">
        <f>IF(AND('MAPA DE RIESGOS'!$V$256="Alta",'MAPA DE RIESGOS'!$Z$256="Catastrófico"),CONCATENATE("R",'MAPA DE RIESGOS'!$H$256),"")</f>
        <v/>
      </c>
      <c r="BH18" s="67"/>
      <c r="BI18" s="1083"/>
      <c r="BJ18" s="1084"/>
      <c r="BK18" s="1084"/>
      <c r="BL18" s="1084"/>
      <c r="BM18" s="1084"/>
      <c r="BN18" s="1085"/>
    </row>
    <row r="19" spans="2:66" ht="34.5" customHeight="1">
      <c r="B19" s="1060"/>
      <c r="C19" s="1060"/>
      <c r="D19" s="1061"/>
      <c r="E19" s="1065"/>
      <c r="F19" s="1066"/>
      <c r="G19" s="1066"/>
      <c r="H19" s="1066"/>
      <c r="I19" s="1066"/>
      <c r="J19" s="316" t="str">
        <f>IF(AND('MAPA DE RIESGOS'!$V$262="Alta",'MAPA DE RIESGOS'!$Z$262="Leve"),CONCATENATE("R",'MAPA DE RIESGOS'!$H$262),"")</f>
        <v/>
      </c>
      <c r="K19" s="321" t="str">
        <f>IF(AND('MAPA DE RIESGOS'!$V$268="Alta",'MAPA DE RIESGOS'!$Z$268="Leve"),CONCATENATE("R",'MAPA DE RIESGOS'!$H$268),"")</f>
        <v/>
      </c>
      <c r="L19" s="321" t="str">
        <f>IF(AND('MAPA DE RIESGOS'!$V$274="Alta",'MAPA DE RIESGOS'!$Z$274="Leve"),CONCATENATE("R",'MAPA DE RIESGOS'!$H$274),"")</f>
        <v/>
      </c>
      <c r="M19" s="321" t="str">
        <f>IF(AND('MAPA DE RIESGOS'!$V$280="Alta",'MAPA DE RIESGOS'!$Z$280="Leve"),CONCATENATE("R",'MAPA DE RIESGOS'!$H$280),"")</f>
        <v/>
      </c>
      <c r="N19" s="321" t="str">
        <f>IF(AND('MAPA DE RIESGOS'!$V$286="Alta",'MAPA DE RIESGOS'!$Z$286="Leve"),CONCATENATE("R",'MAPA DE RIESGOS'!$H$286),"")</f>
        <v/>
      </c>
      <c r="O19" s="321" t="str">
        <f>IF(AND('MAPA DE RIESGOS'!$V$292="Alta",'MAPA DE RIESGOS'!$Z$292="Leve"),CONCATENATE("R",'MAPA DE RIESGOS'!$H$292),"")</f>
        <v/>
      </c>
      <c r="P19" s="321" t="str">
        <f>IF(AND('MAPA DE RIESGOS'!$V$298="Alta",'MAPA DE RIESGOS'!$Z$298="Leve"),CONCATENATE("R",'MAPA DE RIESGOS'!$H$298),"")</f>
        <v/>
      </c>
      <c r="Q19" s="321" t="str">
        <f>IF(AND('MAPA DE RIESGOS'!$V$304="Alta",'MAPA DE RIESGOS'!$Z$304="Leve"),CONCATENATE("R",'MAPA DE RIESGOS'!$H$304),"")</f>
        <v/>
      </c>
      <c r="R19" s="321" t="str">
        <f>IF(AND('MAPA DE RIESGOS'!$V$310="Alta",'MAPA DE RIESGOS'!$Z$310="Leve"),CONCATENATE("R",'MAPA DE RIESGOS'!$H$310),"")</f>
        <v/>
      </c>
      <c r="S19" s="319" t="str">
        <f>IF(AND('MAPA DE RIESGOS'!$V$316="Alta",'MAPA DE RIESGOS'!$Z$316="Leve"),CONCATENATE("R",'MAPA DE RIESGOS'!$H$316),"")</f>
        <v/>
      </c>
      <c r="T19" s="316" t="str">
        <f>IF(AND('MAPA DE RIESGOS'!$V$262="Alta",'MAPA DE RIESGOS'!$Z$262="Menor"),CONCATENATE("R",'MAPA DE RIESGOS'!$H$262),"")</f>
        <v/>
      </c>
      <c r="U19" s="321" t="str">
        <f>IF(AND('MAPA DE RIESGOS'!$V$268="Alta",'MAPA DE RIESGOS'!$Z$268="Menor"),CONCATENATE("R",'MAPA DE RIESGOS'!$H$268),"")</f>
        <v/>
      </c>
      <c r="V19" s="321" t="str">
        <f>IF(AND('MAPA DE RIESGOS'!$V$274="Alta",'MAPA DE RIESGOS'!$Z$274="Menor"),CONCATENATE("R",'MAPA DE RIESGOS'!$H$274),"")</f>
        <v/>
      </c>
      <c r="W19" s="321" t="str">
        <f>IF(AND('MAPA DE RIESGOS'!$V$280="Alta",'MAPA DE RIESGOS'!$Z$280="Menor"),CONCATENATE("R",'MAPA DE RIESGOS'!$H$280),"")</f>
        <v/>
      </c>
      <c r="X19" s="321" t="str">
        <f>IF(AND('MAPA DE RIESGOS'!$V$286="Alta",'MAPA DE RIESGOS'!$Z$286="Menor"),CONCATENATE("R",'MAPA DE RIESGOS'!$H$286),"")</f>
        <v/>
      </c>
      <c r="Y19" s="321" t="str">
        <f>IF(AND('MAPA DE RIESGOS'!$V$292="Alta",'MAPA DE RIESGOS'!$Z$292="Menor"),CONCATENATE("R",'MAPA DE RIESGOS'!$H$292),"")</f>
        <v/>
      </c>
      <c r="Z19" s="321" t="str">
        <f>IF(AND('MAPA DE RIESGOS'!$V$298="Alta",'MAPA DE RIESGOS'!$Z$298="Menor"),CONCATENATE("R",'MAPA DE RIESGOS'!$H$298),"")</f>
        <v/>
      </c>
      <c r="AA19" s="321" t="str">
        <f>IF(AND('MAPA DE RIESGOS'!$V$304="Alta",'MAPA DE RIESGOS'!$Z$304="Menor"),CONCATENATE("R",'MAPA DE RIESGOS'!$H$304),"")</f>
        <v/>
      </c>
      <c r="AB19" s="321" t="str">
        <f>IF(AND('MAPA DE RIESGOS'!$V$310="Alta",'MAPA DE RIESGOS'!$Z$310="Menor"),CONCATENATE("R",'MAPA DE RIESGOS'!$H$310),"")</f>
        <v/>
      </c>
      <c r="AC19" s="319" t="str">
        <f>IF(AND('MAPA DE RIESGOS'!$V$316="Alta",'MAPA DE RIESGOS'!$Z$316="Menor"),CONCATENATE("R",'MAPA DE RIESGOS'!$H$316),"")</f>
        <v/>
      </c>
      <c r="AD19" s="297" t="str">
        <f>IF(AND('MAPA DE RIESGOS'!$V$262="Alta",'MAPA DE RIESGOS'!$Z$262="Moderado"),CONCATENATE("R",'MAPA DE RIESGOS'!$H$262),"")</f>
        <v/>
      </c>
      <c r="AE19" s="307" t="str">
        <f>IF(AND('MAPA DE RIESGOS'!$V$268="Alta",'MAPA DE RIESGOS'!$Z$268="Moderado"),CONCATENATE("R",'MAPA DE RIESGOS'!$H$268),"")</f>
        <v/>
      </c>
      <c r="AF19" s="307" t="str">
        <f>IF(AND('MAPA DE RIESGOS'!$V$274="Alta",'MAPA DE RIESGOS'!$Z$274="Moderado"),CONCATENATE("R",'MAPA DE RIESGOS'!$H$274),"")</f>
        <v/>
      </c>
      <c r="AG19" s="307" t="str">
        <f>IF(AND('MAPA DE RIESGOS'!$V$280="Alta",'MAPA DE RIESGOS'!$Z$280="Moderado"),CONCATENATE("R",'MAPA DE RIESGOS'!$H$280),"")</f>
        <v/>
      </c>
      <c r="AH19" s="307" t="str">
        <f>IF(AND('MAPA DE RIESGOS'!$V$286="Alta",'MAPA DE RIESGOS'!$Z$286="Moderado"),CONCATENATE("R",'MAPA DE RIESGOS'!$H$286),"")</f>
        <v/>
      </c>
      <c r="AI19" s="307" t="str">
        <f>IF(AND('MAPA DE RIESGOS'!$V$292="Alta",'MAPA DE RIESGOS'!$Z$292="Moderado"),CONCATENATE("R",'MAPA DE RIESGOS'!$H$292),"")</f>
        <v/>
      </c>
      <c r="AJ19" s="307" t="str">
        <f>IF(AND('MAPA DE RIESGOS'!$V$298="Alta",'MAPA DE RIESGOS'!$Z$298="Moderado"),CONCATENATE("R",'MAPA DE RIESGOS'!$H$298),"")</f>
        <v/>
      </c>
      <c r="AK19" s="307" t="str">
        <f>IF(AND('MAPA DE RIESGOS'!$V$304="Alta",'MAPA DE RIESGOS'!$Z$304="Moderado"),CONCATENATE("R",'MAPA DE RIESGOS'!$H$304),"")</f>
        <v/>
      </c>
      <c r="AL19" s="307" t="str">
        <f>IF(AND('MAPA DE RIESGOS'!$V$310="Alta",'MAPA DE RIESGOS'!$Z$310="Moderado"),CONCATENATE("R",'MAPA DE RIESGOS'!$H$310),"")</f>
        <v/>
      </c>
      <c r="AM19" s="300" t="str">
        <f>IF(AND('MAPA DE RIESGOS'!$V$316="Alta",'MAPA DE RIESGOS'!$Z$316="Moderado"),CONCATENATE("R",'MAPA DE RIESGOS'!$H$316),"")</f>
        <v/>
      </c>
      <c r="AN19" s="297" t="str">
        <f>IF(AND('MAPA DE RIESGOS'!$V$262="Alta",'MAPA DE RIESGOS'!$Z$262="Mayor"),CONCATENATE("R",'MAPA DE RIESGOS'!$H$262),"")</f>
        <v/>
      </c>
      <c r="AO19" s="307" t="str">
        <f>IF(AND('MAPA DE RIESGOS'!$V$268="Alta",'MAPA DE RIESGOS'!$Z$268="Mayor"),CONCATENATE("R",'MAPA DE RIESGOS'!$H$268),"")</f>
        <v/>
      </c>
      <c r="AP19" s="307" t="str">
        <f>IF(AND('MAPA DE RIESGOS'!$V$274="Alta",'MAPA DE RIESGOS'!$Z$274="Mayor"),CONCATENATE("R",'MAPA DE RIESGOS'!$H$274),"")</f>
        <v/>
      </c>
      <c r="AQ19" s="307" t="str">
        <f>IF(AND('MAPA DE RIESGOS'!$V$280="Alta",'MAPA DE RIESGOS'!$Z$280="Mayor"),CONCATENATE("R",'MAPA DE RIESGOS'!$H$280),"")</f>
        <v/>
      </c>
      <c r="AR19" s="307" t="str">
        <f>IF(AND('MAPA DE RIESGOS'!$V$286="Alta",'MAPA DE RIESGOS'!$Z$286="Mayor"),CONCATENATE("R",'MAPA DE RIESGOS'!$H$286),"")</f>
        <v/>
      </c>
      <c r="AS19" s="307" t="str">
        <f>IF(AND('MAPA DE RIESGOS'!$V$292="Alta",'MAPA DE RIESGOS'!$Z$292="Mayor"),CONCATENATE("R",'MAPA DE RIESGOS'!$H$292),"")</f>
        <v/>
      </c>
      <c r="AT19" s="307" t="str">
        <f>IF(AND('MAPA DE RIESGOS'!$V$298="Alta",'MAPA DE RIESGOS'!$Z$298="Mayor"),CONCATENATE("R",'MAPA DE RIESGOS'!$H$298),"")</f>
        <v/>
      </c>
      <c r="AU19" s="307" t="str">
        <f>IF(AND('MAPA DE RIESGOS'!$V$304="Alta",'MAPA DE RIESGOS'!$Z$304="Mayor"),CONCATENATE("R",'MAPA DE RIESGOS'!$H$304),"")</f>
        <v/>
      </c>
      <c r="AV19" s="307" t="str">
        <f>IF(AND('MAPA DE RIESGOS'!$V$310="Alta",'MAPA DE RIESGOS'!$Z$310="Mayor"),CONCATENATE("R",'MAPA DE RIESGOS'!$H$310),"")</f>
        <v/>
      </c>
      <c r="AW19" s="300" t="str">
        <f>IF(AND('MAPA DE RIESGOS'!$V$316="Alta",'MAPA DE RIESGOS'!$Z$316="Mayor"),CONCATENATE("R",'MAPA DE RIESGOS'!$H$316),"")</f>
        <v/>
      </c>
      <c r="AX19" s="303" t="str">
        <f>IF(AND('MAPA DE RIESGOS'!$V$262="Alta",'MAPA DE RIESGOS'!$Z$262="Catastrófico"),CONCATENATE("R",'MAPA DE RIESGOS'!$H$262),"")</f>
        <v/>
      </c>
      <c r="AY19" s="308" t="str">
        <f>IF(AND('MAPA DE RIESGOS'!$V$268="Alta",'MAPA DE RIESGOS'!$Z$268="Catastrófico"),CONCATENATE("R",'MAPA DE RIESGOS'!$H$268),"")</f>
        <v/>
      </c>
      <c r="AZ19" s="308" t="str">
        <f>IF(AND('MAPA DE RIESGOS'!$V$274="Alta",'MAPA DE RIESGOS'!$Z$274="Catastrófico"),CONCATENATE("R",'MAPA DE RIESGOS'!$H$274),"")</f>
        <v/>
      </c>
      <c r="BA19" s="308" t="str">
        <f>IF(AND('MAPA DE RIESGOS'!$V$280="Alta",'MAPA DE RIESGOS'!$Z$280="Catastrófico"),CONCATENATE("R",'MAPA DE RIESGOS'!$H$280),"")</f>
        <v/>
      </c>
      <c r="BB19" s="308" t="str">
        <f>IF(AND('MAPA DE RIESGOS'!$V$286="Alta",'MAPA DE RIESGOS'!$Z$286="Catastrófico"),CONCATENATE("R",'MAPA DE RIESGOS'!$H$286),"")</f>
        <v/>
      </c>
      <c r="BC19" s="308" t="str">
        <f>IF(AND('MAPA DE RIESGOS'!$V$292="Alta",'MAPA DE RIESGOS'!$Z$292="Catastrófico"),CONCATENATE("R",'MAPA DE RIESGOS'!$H$292),"")</f>
        <v/>
      </c>
      <c r="BD19" s="308" t="str">
        <f>IF(AND('MAPA DE RIESGOS'!$V$298="Alta",'MAPA DE RIESGOS'!$Z$298="Catastrófico"),CONCATENATE("R",'MAPA DE RIESGOS'!$H$298),"")</f>
        <v/>
      </c>
      <c r="BE19" s="308" t="str">
        <f>IF(AND('MAPA DE RIESGOS'!$V$304="Alta",'MAPA DE RIESGOS'!$Z$304="Catastrófico"),CONCATENATE("R",'MAPA DE RIESGOS'!$H$304),"")</f>
        <v/>
      </c>
      <c r="BF19" s="308" t="str">
        <f>IF(AND('MAPA DE RIESGOS'!$V$310="Alta",'MAPA DE RIESGOS'!$Z$310="Catastrófico"),CONCATENATE("R",'MAPA DE RIESGOS'!$H$310),"")</f>
        <v/>
      </c>
      <c r="BG19" s="306" t="str">
        <f>IF(AND('MAPA DE RIESGOS'!$V$316="Alta",'MAPA DE RIESGOS'!$Z$316="Catastrófico"),CONCATENATE("R",'MAPA DE RIESGOS'!$H$316),"")</f>
        <v/>
      </c>
      <c r="BH19" s="67"/>
      <c r="BI19" s="1083"/>
      <c r="BJ19" s="1084"/>
      <c r="BK19" s="1084"/>
      <c r="BL19" s="1084"/>
      <c r="BM19" s="1084"/>
      <c r="BN19" s="1085"/>
    </row>
    <row r="20" spans="2:66" ht="34.5" customHeight="1">
      <c r="B20" s="1060"/>
      <c r="C20" s="1060"/>
      <c r="D20" s="1061"/>
      <c r="E20" s="1065"/>
      <c r="F20" s="1066"/>
      <c r="G20" s="1066"/>
      <c r="H20" s="1066"/>
      <c r="I20" s="1066"/>
      <c r="J20" s="316" t="str">
        <f>IF(AND('MAPA DE RIESGOS'!$V$322="Alta",'MAPA DE RIESGOS'!$Z$322="Leve"),CONCATENATE("R",'MAPA DE RIESGOS'!$H$322),"")</f>
        <v/>
      </c>
      <c r="K20" s="321" t="str">
        <f>IF(AND('MAPA DE RIESGOS'!$V$328="Alta",'MAPA DE RIESGOS'!$Z$328="Leve"),CONCATENATE("R",'MAPA DE RIESGOS'!$H$328),"")</f>
        <v/>
      </c>
      <c r="L20" s="321" t="str">
        <f>IF(AND('MAPA DE RIESGOS'!$V$334="Alta",'MAPA DE RIESGOS'!$Z$334="Leve"),CONCATENATE("R",'MAPA DE RIESGOS'!$H$334),"")</f>
        <v/>
      </c>
      <c r="M20" s="321" t="str">
        <f>IF(AND('MAPA DE RIESGOS'!$V$340="Alta",'MAPA DE RIESGOS'!$Z$340="Leve"),CONCATENATE("R",'MAPA DE RIESGOS'!$H$340),"")</f>
        <v/>
      </c>
      <c r="N20" s="321" t="str">
        <f>IF(AND('MAPA DE RIESGOS'!$V$346="Alta",'MAPA DE RIESGOS'!$Z$346="Leve"),CONCATENATE("R",'MAPA DE RIESGOS'!$H$346),"")</f>
        <v/>
      </c>
      <c r="O20" s="321" t="str">
        <f>IF(AND('MAPA DE RIESGOS'!$V$352="Alta",'MAPA DE RIESGOS'!$Z$352="Leve"),CONCATENATE("R",'MAPA DE RIESGOS'!$H$352),"")</f>
        <v/>
      </c>
      <c r="P20" s="321" t="str">
        <f>IF(AND('MAPA DE RIESGOS'!$V$358="Alta",'MAPA DE RIESGOS'!$Z$358="Leve"),CONCATENATE("R",'MAPA DE RIESGOS'!$H$358),"")</f>
        <v/>
      </c>
      <c r="Q20" s="321" t="str">
        <f>IF(AND('MAPA DE RIESGOS'!$V$364="Alta",'MAPA DE RIESGOS'!$Z$364="Leve"),CONCATENATE("R",'MAPA DE RIESGOS'!$H$364),"")</f>
        <v/>
      </c>
      <c r="R20" s="321" t="str">
        <f>IF(AND('MAPA DE RIESGOS'!$V$370="Alta",'MAPA DE RIESGOS'!$Z$370="Leve"),CONCATENATE("R",'MAPA DE RIESGOS'!$H$370),"")</f>
        <v/>
      </c>
      <c r="S20" s="319" t="str">
        <f>IF(AND('MAPA DE RIESGOS'!$V$376="Alta",'MAPA DE RIESGOS'!$Z$376="Leve"),CONCATENATE("R",'MAPA DE RIESGOS'!$H$376),"")</f>
        <v/>
      </c>
      <c r="T20" s="316" t="str">
        <f>IF(AND('MAPA DE RIESGOS'!$V$322="Alta",'MAPA DE RIESGOS'!$Z$322="Menor"),CONCATENATE("R",'MAPA DE RIESGOS'!$H$322),"")</f>
        <v/>
      </c>
      <c r="U20" s="321" t="str">
        <f>IF(AND('MAPA DE RIESGOS'!$V$328="Alta",'MAPA DE RIESGOS'!$Z$328="Menor"),CONCATENATE("R",'MAPA DE RIESGOS'!$H$328),"")</f>
        <v/>
      </c>
      <c r="V20" s="321" t="str">
        <f>IF(AND('MAPA DE RIESGOS'!$V$334="Alta",'MAPA DE RIESGOS'!$Z$334="Menor"),CONCATENATE("R",'MAPA DE RIESGOS'!$H$334),"")</f>
        <v/>
      </c>
      <c r="W20" s="321" t="str">
        <f>IF(AND('MAPA DE RIESGOS'!$V$340="Alta",'MAPA DE RIESGOS'!$Z$340="Menor"),CONCATENATE("R",'MAPA DE RIESGOS'!$H$340),"")</f>
        <v/>
      </c>
      <c r="X20" s="321" t="str">
        <f>IF(AND('MAPA DE RIESGOS'!$V$346="Alta",'MAPA DE RIESGOS'!$Z$346="Menor"),CONCATENATE("R",'MAPA DE RIESGOS'!$H$346),"")</f>
        <v/>
      </c>
      <c r="Y20" s="321" t="str">
        <f>IF(AND('MAPA DE RIESGOS'!$V$352="Alta",'MAPA DE RIESGOS'!$Z$352="Menor"),CONCATENATE("R",'MAPA DE RIESGOS'!$H$352),"")</f>
        <v/>
      </c>
      <c r="Z20" s="321" t="str">
        <f>IF(AND('MAPA DE RIESGOS'!$V$358="Alta",'MAPA DE RIESGOS'!$Z$358="Menor"),CONCATENATE("R",'MAPA DE RIESGOS'!$H$358),"")</f>
        <v/>
      </c>
      <c r="AA20" s="321" t="str">
        <f>IF(AND('MAPA DE RIESGOS'!$V$364="Alta",'MAPA DE RIESGOS'!$Z$364="Menor"),CONCATENATE("R",'MAPA DE RIESGOS'!$H$364),"")</f>
        <v/>
      </c>
      <c r="AB20" s="321" t="str">
        <f>IF(AND('MAPA DE RIESGOS'!$V$370="Alta",'MAPA DE RIESGOS'!$Z$370="Menor"),CONCATENATE("R",'MAPA DE RIESGOS'!$H$370),"")</f>
        <v/>
      </c>
      <c r="AC20" s="319" t="str">
        <f>IF(AND('MAPA DE RIESGOS'!$V$376="Alta",'MAPA DE RIESGOS'!$Z$376="Menor"),CONCATENATE("R",'MAPA DE RIESGOS'!$H$376),"")</f>
        <v/>
      </c>
      <c r="AD20" s="297" t="str">
        <f>IF(AND('MAPA DE RIESGOS'!$V$322="Alta",'MAPA DE RIESGOS'!$Z$322="Moderado"),CONCATENATE("R",'MAPA DE RIESGOS'!$H$322),"")</f>
        <v/>
      </c>
      <c r="AE20" s="307" t="str">
        <f>IF(AND('MAPA DE RIESGOS'!$V$328="Alta",'MAPA DE RIESGOS'!$Z$328="Moderado"),CONCATENATE("R",'MAPA DE RIESGOS'!$H$328),"")</f>
        <v/>
      </c>
      <c r="AF20" s="307" t="str">
        <f>IF(AND('MAPA DE RIESGOS'!$V$334="Alta",'MAPA DE RIESGOS'!$Z$334="Moderado"),CONCATENATE("R",'MAPA DE RIESGOS'!$H$334),"")</f>
        <v/>
      </c>
      <c r="AG20" s="307" t="str">
        <f>IF(AND('MAPA DE RIESGOS'!$V$340="Alta",'MAPA DE RIESGOS'!$Z$340="Moderado"),CONCATENATE("R",'MAPA DE RIESGOS'!$H$340),"")</f>
        <v/>
      </c>
      <c r="AH20" s="307" t="str">
        <f>IF(AND('MAPA DE RIESGOS'!$V$346="Alta",'MAPA DE RIESGOS'!$Z$346="Moderado"),CONCATENATE("R",'MAPA DE RIESGOS'!$H$346),"")</f>
        <v/>
      </c>
      <c r="AI20" s="307" t="str">
        <f>IF(AND('MAPA DE RIESGOS'!$V$352="Alta",'MAPA DE RIESGOS'!$Z$352="Moderado"),CONCATENATE("R",'MAPA DE RIESGOS'!$H$352),"")</f>
        <v/>
      </c>
      <c r="AJ20" s="307" t="str">
        <f>IF(AND('MAPA DE RIESGOS'!$V$358="Alta",'MAPA DE RIESGOS'!$Z$358="Moderado"),CONCATENATE("R",'MAPA DE RIESGOS'!$H$358),"")</f>
        <v/>
      </c>
      <c r="AK20" s="307" t="str">
        <f>IF(AND('MAPA DE RIESGOS'!$V$364="Alta",'MAPA DE RIESGOS'!$Z$364="Moderado"),CONCATENATE("R",'MAPA DE RIESGOS'!$H$364),"")</f>
        <v/>
      </c>
      <c r="AL20" s="307" t="str">
        <f>IF(AND('MAPA DE RIESGOS'!$V$370="Alta",'MAPA DE RIESGOS'!$Z$370="Moderado"),CONCATENATE("R",'MAPA DE RIESGOS'!$H$370),"")</f>
        <v/>
      </c>
      <c r="AM20" s="300" t="str">
        <f>IF(AND('MAPA DE RIESGOS'!$V$376="Alta",'MAPA DE RIESGOS'!$Z$376="Moderado"),CONCATENATE("R",'MAPA DE RIESGOS'!$H$376),"")</f>
        <v/>
      </c>
      <c r="AN20" s="297" t="str">
        <f>IF(AND('MAPA DE RIESGOS'!$V$322="Alta",'MAPA DE RIESGOS'!$Z$322="Mayor"),CONCATENATE("R",'MAPA DE RIESGOS'!$H$322),"")</f>
        <v/>
      </c>
      <c r="AO20" s="307" t="str">
        <f>IF(AND('MAPA DE RIESGOS'!$V$328="Alta",'MAPA DE RIESGOS'!$Z$328="Mayor"),CONCATENATE("R",'MAPA DE RIESGOS'!$H$328),"")</f>
        <v/>
      </c>
      <c r="AP20" s="307" t="str">
        <f>IF(AND('MAPA DE RIESGOS'!$V$334="Alta",'MAPA DE RIESGOS'!$Z$334="Mayor"),CONCATENATE("R",'MAPA DE RIESGOS'!$H$334),"")</f>
        <v/>
      </c>
      <c r="AQ20" s="307" t="str">
        <f>IF(AND('MAPA DE RIESGOS'!$V$340="Alta",'MAPA DE RIESGOS'!$Z$340="Mayor"),CONCATENATE("R",'MAPA DE RIESGOS'!$H$340),"")</f>
        <v/>
      </c>
      <c r="AR20" s="307" t="str">
        <f>IF(AND('MAPA DE RIESGOS'!$V$346="Alta",'MAPA DE RIESGOS'!$Z$346="Mayor"),CONCATENATE("R",'MAPA DE RIESGOS'!$H$346),"")</f>
        <v/>
      </c>
      <c r="AS20" s="307" t="str">
        <f>IF(AND('MAPA DE RIESGOS'!$V$352="Alta",'MAPA DE RIESGOS'!$Z$352="Mayor"),CONCATENATE("R",'MAPA DE RIESGOS'!$H$352),"")</f>
        <v/>
      </c>
      <c r="AT20" s="307" t="str">
        <f>IF(AND('MAPA DE RIESGOS'!$V$358="Alta",'MAPA DE RIESGOS'!$Z$358="Mayor"),CONCATENATE("R",'MAPA DE RIESGOS'!$H$358),"")</f>
        <v/>
      </c>
      <c r="AU20" s="307" t="str">
        <f>IF(AND('MAPA DE RIESGOS'!$V$364="Alta",'MAPA DE RIESGOS'!$Z$364="Mayor"),CONCATENATE("R",'MAPA DE RIESGOS'!$H$364),"")</f>
        <v/>
      </c>
      <c r="AV20" s="307" t="str">
        <f>IF(AND('MAPA DE RIESGOS'!$V$370="Alta",'MAPA DE RIESGOS'!$Z$370="Mayor"),CONCATENATE("R",'MAPA DE RIESGOS'!$H$370),"")</f>
        <v/>
      </c>
      <c r="AW20" s="300" t="str">
        <f>IF(AND('MAPA DE RIESGOS'!$V$376="Alta",'MAPA DE RIESGOS'!$Z$376="Mayor"),CONCATENATE("R",'MAPA DE RIESGOS'!$H$376),"")</f>
        <v/>
      </c>
      <c r="AX20" s="303" t="str">
        <f>IF(AND('MAPA DE RIESGOS'!$V$322="Alta",'MAPA DE RIESGOS'!$Z$322="Catastrófico"),CONCATENATE("R",'MAPA DE RIESGOS'!$H$322),"")</f>
        <v/>
      </c>
      <c r="AY20" s="308" t="str">
        <f>IF(AND('MAPA DE RIESGOS'!$V$328="Alta",'MAPA DE RIESGOS'!$Z$328="Catastrófico"),CONCATENATE("R",'MAPA DE RIESGOS'!$H$328),"")</f>
        <v/>
      </c>
      <c r="AZ20" s="308" t="str">
        <f>IF(AND('MAPA DE RIESGOS'!$V$334="Alta",'MAPA DE RIESGOS'!$Z$334="Catastrófico"),CONCATENATE("R",'MAPA DE RIESGOS'!$H$334),"")</f>
        <v/>
      </c>
      <c r="BA20" s="308" t="str">
        <f>IF(AND('MAPA DE RIESGOS'!$V$340="Alta",'MAPA DE RIESGOS'!$Z$340="Catastrófico"),CONCATENATE("R",'MAPA DE RIESGOS'!$H$340),"")</f>
        <v/>
      </c>
      <c r="BB20" s="308" t="str">
        <f>IF(AND('MAPA DE RIESGOS'!$V$346="Alta",'MAPA DE RIESGOS'!$Z$346="Catastrófico"),CONCATENATE("R",'MAPA DE RIESGOS'!$H$346),"")</f>
        <v/>
      </c>
      <c r="BC20" s="308" t="str">
        <f>IF(AND('MAPA DE RIESGOS'!$V$352="Alta",'MAPA DE RIESGOS'!$Z$352="Catastrófico"),CONCATENATE("R",'MAPA DE RIESGOS'!$H$352),"")</f>
        <v/>
      </c>
      <c r="BD20" s="308" t="str">
        <f>IF(AND('MAPA DE RIESGOS'!$V$358="Alta",'MAPA DE RIESGOS'!$Z$358="Catastrófico"),CONCATENATE("R",'MAPA DE RIESGOS'!$H$358),"")</f>
        <v/>
      </c>
      <c r="BE20" s="308" t="str">
        <f>IF(AND('MAPA DE RIESGOS'!$V$364="Alta",'MAPA DE RIESGOS'!$Z$364="Catastrófico"),CONCATENATE("R",'MAPA DE RIESGOS'!$H$364),"")</f>
        <v/>
      </c>
      <c r="BF20" s="308" t="str">
        <f>IF(AND('MAPA DE RIESGOS'!$V$370="Alta",'MAPA DE RIESGOS'!$Z$370="Catastrófico"),CONCATENATE("R",'MAPA DE RIESGOS'!$H$370),"")</f>
        <v/>
      </c>
      <c r="BG20" s="306" t="str">
        <f>IF(AND('MAPA DE RIESGOS'!$V$376="Alta",'MAPA DE RIESGOS'!$Z$376="Catastrófico"),CONCATENATE("R",'MAPA DE RIESGOS'!$H$376),"")</f>
        <v/>
      </c>
      <c r="BH20" s="67"/>
      <c r="BI20" s="1083"/>
      <c r="BJ20" s="1084"/>
      <c r="BK20" s="1084"/>
      <c r="BL20" s="1084"/>
      <c r="BM20" s="1084"/>
      <c r="BN20" s="1085"/>
    </row>
    <row r="21" spans="2:66" ht="34.5" customHeight="1">
      <c r="B21" s="1060"/>
      <c r="C21" s="1060"/>
      <c r="D21" s="1061"/>
      <c r="E21" s="1065"/>
      <c r="F21" s="1066"/>
      <c r="G21" s="1066"/>
      <c r="H21" s="1066"/>
      <c r="I21" s="1066"/>
      <c r="J21" s="316" t="str">
        <f>IF(AND('MAPA DE RIESGOS'!$V$382="Alta",'MAPA DE RIESGOS'!$Z$382="Leve"),CONCATENATE("R",'MAPA DE RIESGOS'!$H$382),"")</f>
        <v/>
      </c>
      <c r="K21" s="321" t="str">
        <f>IF(AND('MAPA DE RIESGOS'!$V$388="Alta",'MAPA DE RIESGOS'!$Z$388="Leve"),CONCATENATE("R",'MAPA DE RIESGOS'!$H$388),"")</f>
        <v/>
      </c>
      <c r="L21" s="321" t="str">
        <f>IF(AND('MAPA DE RIESGOS'!$V$394="Alta",'MAPA DE RIESGOS'!$Z$394="Leve"),CONCATENATE("R",'MAPA DE RIESGOS'!$H$394),"")</f>
        <v/>
      </c>
      <c r="M21" s="321" t="str">
        <f>IF(AND('MAPA DE RIESGOS'!$V$400="Alta",'MAPA DE RIESGOS'!$Z$400="Leve"),CONCATENATE("R",'MAPA DE RIESGOS'!$H$400),"")</f>
        <v/>
      </c>
      <c r="N21" s="321" t="str">
        <f>IF(AND('MAPA DE RIESGOS'!$V$406="Alta",'MAPA DE RIESGOS'!$Z$406="Leve"),CONCATENATE("R",'MAPA DE RIESGOS'!$H$406),"")</f>
        <v/>
      </c>
      <c r="O21" s="321" t="str">
        <f>IF(AND('MAPA DE RIESGOS'!$V$412="Alta",'MAPA DE RIESGOS'!$Z$412="Leve"),CONCATENATE("R",'MAPA DE RIESGOS'!$H$412),"")</f>
        <v/>
      </c>
      <c r="P21" s="321" t="str">
        <f>IF(AND('MAPA DE RIESGOS'!$V$418="Alta",'MAPA DE RIESGOS'!$Z$418="Leve"),CONCATENATE("R",'MAPA DE RIESGOS'!$H$418),"")</f>
        <v/>
      </c>
      <c r="Q21" s="321" t="str">
        <f>IF(AND('MAPA DE RIESGOS'!$V$424="Alta",'MAPA DE RIESGOS'!$Z$424="Leve"),CONCATENATE("R",'MAPA DE RIESGOS'!$H$424),"")</f>
        <v/>
      </c>
      <c r="R21" s="321" t="str">
        <f>IF(AND('MAPA DE RIESGOS'!$V$430="Alta",'MAPA DE RIESGOS'!$Z$430="Leve"),CONCATENATE("R",'MAPA DE RIESGOS'!$H$430),"")</f>
        <v/>
      </c>
      <c r="S21" s="319" t="str">
        <f>IF(AND('MAPA DE RIESGOS'!$V$436="Alta",'MAPA DE RIESGOS'!$Z$436="Leve"),CONCATENATE("R",'MAPA DE RIESGOS'!$H$436),"")</f>
        <v/>
      </c>
      <c r="T21" s="316" t="str">
        <f>IF(AND('MAPA DE RIESGOS'!$V$382="Alta",'MAPA DE RIESGOS'!$Z$382="Menor"),CONCATENATE("R",'MAPA DE RIESGOS'!$H$382),"")</f>
        <v/>
      </c>
      <c r="U21" s="321" t="str">
        <f>IF(AND('MAPA DE RIESGOS'!$V$388="Alta",'MAPA DE RIESGOS'!$Z$388="Menor"),CONCATENATE("R",'MAPA DE RIESGOS'!$H$388),"")</f>
        <v/>
      </c>
      <c r="V21" s="321" t="str">
        <f>IF(AND('MAPA DE RIESGOS'!$V$394="Alta",'MAPA DE RIESGOS'!$Z$394="Menor"),CONCATENATE("R",'MAPA DE RIESGOS'!$H$394),"")</f>
        <v/>
      </c>
      <c r="W21" s="321" t="str">
        <f>IF(AND('MAPA DE RIESGOS'!$V$400="Alta",'MAPA DE RIESGOS'!$Z$400="Menor"),CONCATENATE("R",'MAPA DE RIESGOS'!$H$400),"")</f>
        <v/>
      </c>
      <c r="X21" s="321" t="str">
        <f>IF(AND('MAPA DE RIESGOS'!$V$406="Alta",'MAPA DE RIESGOS'!$Z$406="Menor"),CONCATENATE("R",'MAPA DE RIESGOS'!$H$406),"")</f>
        <v/>
      </c>
      <c r="Y21" s="321" t="str">
        <f>IF(AND('MAPA DE RIESGOS'!$V$412="Alta",'MAPA DE RIESGOS'!$Z$412="Menor"),CONCATENATE("R",'MAPA DE RIESGOS'!$H$412),"")</f>
        <v/>
      </c>
      <c r="Z21" s="321" t="str">
        <f>IF(AND('MAPA DE RIESGOS'!$V$418="Alta",'MAPA DE RIESGOS'!$Z$418="Menor"),CONCATENATE("R",'MAPA DE RIESGOS'!$H$418),"")</f>
        <v/>
      </c>
      <c r="AA21" s="321" t="str">
        <f>IF(AND('MAPA DE RIESGOS'!$V$424="Alta",'MAPA DE RIESGOS'!$Z$424="Menor"),CONCATENATE("R",'MAPA DE RIESGOS'!$H$424),"")</f>
        <v/>
      </c>
      <c r="AB21" s="321" t="str">
        <f>IF(AND('MAPA DE RIESGOS'!$V$430="Alta",'MAPA DE RIESGOS'!$Z$430="Menor"),CONCATENATE("R",'MAPA DE RIESGOS'!$H$430),"")</f>
        <v/>
      </c>
      <c r="AC21" s="319" t="str">
        <f>IF(AND('MAPA DE RIESGOS'!$V$436="Alta",'MAPA DE RIESGOS'!$Z$436="Menor"),CONCATENATE("R",'MAPA DE RIESGOS'!$H$436),"")</f>
        <v/>
      </c>
      <c r="AD21" s="297" t="str">
        <f>IF(AND('MAPA DE RIESGOS'!$V$382="Alta",'MAPA DE RIESGOS'!$Z$382="Moderado"),CONCATENATE("R",'MAPA DE RIESGOS'!$H$382),"")</f>
        <v/>
      </c>
      <c r="AE21" s="307" t="str">
        <f>IF(AND('MAPA DE RIESGOS'!$V$388="Alta",'MAPA DE RIESGOS'!$Z$388="Moderado"),CONCATENATE("R",'MAPA DE RIESGOS'!$H$388),"")</f>
        <v/>
      </c>
      <c r="AF21" s="307" t="str">
        <f>IF(AND('MAPA DE RIESGOS'!$V$394="Alta",'MAPA DE RIESGOS'!$Z$394="Moderado"),CONCATENATE("R",'MAPA DE RIESGOS'!$H$394),"")</f>
        <v/>
      </c>
      <c r="AG21" s="307" t="str">
        <f>IF(AND('MAPA DE RIESGOS'!$V$400="Alta",'MAPA DE RIESGOS'!$Z$400="Moderado"),CONCATENATE("R",'MAPA DE RIESGOS'!$H$400),"")</f>
        <v/>
      </c>
      <c r="AH21" s="307" t="str">
        <f>IF(AND('MAPA DE RIESGOS'!$V$406="Alta",'MAPA DE RIESGOS'!$Z$406="Moderado"),CONCATENATE("R",'MAPA DE RIESGOS'!$H$406),"")</f>
        <v/>
      </c>
      <c r="AI21" s="307" t="str">
        <f>IF(AND('MAPA DE RIESGOS'!$V$412="Alta",'MAPA DE RIESGOS'!$Z$412="Moderado"),CONCATENATE("R",'MAPA DE RIESGOS'!$H$412),"")</f>
        <v/>
      </c>
      <c r="AJ21" s="307" t="str">
        <f>IF(AND('MAPA DE RIESGOS'!$V$418="Alta",'MAPA DE RIESGOS'!$Z$418="Moderado"),CONCATENATE("R",'MAPA DE RIESGOS'!$H$418),"")</f>
        <v/>
      </c>
      <c r="AK21" s="307" t="str">
        <f>IF(AND('MAPA DE RIESGOS'!$V$424="Alta",'MAPA DE RIESGOS'!$Z$424="Moderado"),CONCATENATE("R",'MAPA DE RIESGOS'!$H$424),"")</f>
        <v/>
      </c>
      <c r="AL21" s="307" t="str">
        <f>IF(AND('MAPA DE RIESGOS'!$V$430="Alta",'MAPA DE RIESGOS'!$Z$430="Moderado"),CONCATENATE("R",'MAPA DE RIESGOS'!$H$430),"")</f>
        <v/>
      </c>
      <c r="AM21" s="300" t="str">
        <f>IF(AND('MAPA DE RIESGOS'!$V$436="Alta",'MAPA DE RIESGOS'!$Z$436="Moderado"),CONCATENATE("R",'MAPA DE RIESGOS'!$H$436),"")</f>
        <v/>
      </c>
      <c r="AN21" s="297" t="str">
        <f>IF(AND('MAPA DE RIESGOS'!$V$382="Alta",'MAPA DE RIESGOS'!$Z$382="Mayor"),CONCATENATE("R",'MAPA DE RIESGOS'!$H$382),"")</f>
        <v/>
      </c>
      <c r="AO21" s="307" t="str">
        <f>IF(AND('MAPA DE RIESGOS'!$V$388="Alta",'MAPA DE RIESGOS'!$Z$388="Mayor"),CONCATENATE("R",'MAPA DE RIESGOS'!$H$388),"")</f>
        <v/>
      </c>
      <c r="AP21" s="307" t="str">
        <f>IF(AND('MAPA DE RIESGOS'!$V$394="Alta",'MAPA DE RIESGOS'!$Z$394="Mayor"),CONCATENATE("R",'MAPA DE RIESGOS'!$H$394),"")</f>
        <v/>
      </c>
      <c r="AQ21" s="307" t="str">
        <f>IF(AND('MAPA DE RIESGOS'!$V$400="Alta",'MAPA DE RIESGOS'!$Z$400="Mayor"),CONCATENATE("R",'MAPA DE RIESGOS'!$H$400),"")</f>
        <v/>
      </c>
      <c r="AR21" s="307" t="str">
        <f>IF(AND('MAPA DE RIESGOS'!$V$406="Alta",'MAPA DE RIESGOS'!$Z$406="Mayor"),CONCATENATE("R",'MAPA DE RIESGOS'!$H$406),"")</f>
        <v/>
      </c>
      <c r="AS21" s="307" t="str">
        <f>IF(AND('MAPA DE RIESGOS'!$V$412="Alta",'MAPA DE RIESGOS'!$Z$412="Mayor"),CONCATENATE("R",'MAPA DE RIESGOS'!$H$412),"")</f>
        <v/>
      </c>
      <c r="AT21" s="307" t="str">
        <f>IF(AND('MAPA DE RIESGOS'!$V$418="Alta",'MAPA DE RIESGOS'!$Z$418="Mayor"),CONCATENATE("R",'MAPA DE RIESGOS'!$H$418),"")</f>
        <v/>
      </c>
      <c r="AU21" s="307" t="str">
        <f>IF(AND('MAPA DE RIESGOS'!$V$424="Alta",'MAPA DE RIESGOS'!$Z$424="Mayor"),CONCATENATE("R",'MAPA DE RIESGOS'!$H$424),"")</f>
        <v/>
      </c>
      <c r="AV21" s="307" t="str">
        <f>IF(AND('MAPA DE RIESGOS'!$V$430="Alta",'MAPA DE RIESGOS'!$Z$430="Mayor"),CONCATENATE("R",'MAPA DE RIESGOS'!$H$430),"")</f>
        <v/>
      </c>
      <c r="AW21" s="300" t="str">
        <f>IF(AND('MAPA DE RIESGOS'!$V$436="Alta",'MAPA DE RIESGOS'!$Z$436="Mayor"),CONCATENATE("R",'MAPA DE RIESGOS'!$H$436),"")</f>
        <v/>
      </c>
      <c r="AX21" s="303" t="str">
        <f>IF(AND('MAPA DE RIESGOS'!$V$382="Alta",'MAPA DE RIESGOS'!$Z$382="Catastrófico"),CONCATENATE("R",'MAPA DE RIESGOS'!$H$382),"")</f>
        <v/>
      </c>
      <c r="AY21" s="308" t="str">
        <f>IF(AND('MAPA DE RIESGOS'!$V$388="Alta",'MAPA DE RIESGOS'!$Z$388="Catastrófico"),CONCATENATE("R",'MAPA DE RIESGOS'!$H$388),"")</f>
        <v/>
      </c>
      <c r="AZ21" s="308" t="str">
        <f>IF(AND('MAPA DE RIESGOS'!$V$394="Alta",'MAPA DE RIESGOS'!$Z$394="Catastrófico"),CONCATENATE("R",'MAPA DE RIESGOS'!$H$394),"")</f>
        <v/>
      </c>
      <c r="BA21" s="308" t="str">
        <f>IF(AND('MAPA DE RIESGOS'!$V$400="Alta",'MAPA DE RIESGOS'!$Z$400="Catastrófico"),CONCATENATE("R",'MAPA DE RIESGOS'!$H$400),"")</f>
        <v/>
      </c>
      <c r="BB21" s="308" t="str">
        <f>IF(AND('MAPA DE RIESGOS'!$V$406="Alta",'MAPA DE RIESGOS'!$Z$406="Catastrófico"),CONCATENATE("R",'MAPA DE RIESGOS'!$H$406),"")</f>
        <v/>
      </c>
      <c r="BC21" s="308" t="str">
        <f>IF(AND('MAPA DE RIESGOS'!$V$412="Alta",'MAPA DE RIESGOS'!$Z$412="Catastrófico"),CONCATENATE("R",'MAPA DE RIESGOS'!$H$412),"")</f>
        <v/>
      </c>
      <c r="BD21" s="308" t="str">
        <f>IF(AND('MAPA DE RIESGOS'!$V$418="Alta",'MAPA DE RIESGOS'!$Z$418="Catastrófico"),CONCATENATE("R",'MAPA DE RIESGOS'!$H$418),"")</f>
        <v/>
      </c>
      <c r="BE21" s="308" t="str">
        <f>IF(AND('MAPA DE RIESGOS'!$V$424="Alta",'MAPA DE RIESGOS'!$Z$424="Catastrófico"),CONCATENATE("R",'MAPA DE RIESGOS'!$H$424),"")</f>
        <v/>
      </c>
      <c r="BF21" s="308" t="str">
        <f>IF(AND('MAPA DE RIESGOS'!$V$430="Alta",'MAPA DE RIESGOS'!$Z$430="Catastrófico"),CONCATENATE("R",'MAPA DE RIESGOS'!$H$430),"")</f>
        <v/>
      </c>
      <c r="BG21" s="306" t="str">
        <f>IF(AND('MAPA DE RIESGOS'!$V$436="Alta",'MAPA DE RIESGOS'!$Z$436="Catastrófico"),CONCATENATE("R",'MAPA DE RIESGOS'!$H$436),"")</f>
        <v/>
      </c>
      <c r="BH21" s="67"/>
      <c r="BI21" s="1083"/>
      <c r="BJ21" s="1084"/>
      <c r="BK21" s="1084"/>
      <c r="BL21" s="1084"/>
      <c r="BM21" s="1084"/>
      <c r="BN21" s="1085"/>
    </row>
    <row r="22" spans="2:66" ht="34.5" customHeight="1">
      <c r="B22" s="1060"/>
      <c r="C22" s="1060"/>
      <c r="D22" s="1061"/>
      <c r="E22" s="1065"/>
      <c r="F22" s="1066"/>
      <c r="G22" s="1066"/>
      <c r="H22" s="1066"/>
      <c r="I22" s="1066"/>
      <c r="J22" s="316" t="str">
        <f>IF(AND('MAPA DE RIESGOS'!$V$442="Alta",'MAPA DE RIESGOS'!$Z$442="Leve"),CONCATENATE("R",'MAPA DE RIESGOS'!$H$442),"")</f>
        <v/>
      </c>
      <c r="K22" s="321" t="str">
        <f>IF(AND('MAPA DE RIESGOS'!$V$448="Alta",'MAPA DE RIESGOS'!$Z$448="Leve"),CONCATENATE("R",'MAPA DE RIESGOS'!$H$448),"")</f>
        <v/>
      </c>
      <c r="L22" s="321" t="str">
        <f>IF(AND('MAPA DE RIESGOS'!$V$454="Alta",'MAPA DE RIESGOS'!$Z$454="Leve"),CONCATENATE("R",'MAPA DE RIESGOS'!$H$454),"")</f>
        <v/>
      </c>
      <c r="M22" s="321" t="str">
        <f>IF(AND('MAPA DE RIESGOS'!$V$460="Alta",'MAPA DE RIESGOS'!$Z$460="Leve"),CONCATENATE("R",'MAPA DE RIESGOS'!$H$460),"")</f>
        <v/>
      </c>
      <c r="N22" s="321" t="str">
        <f>IF(AND('MAPA DE RIESGOS'!$V$466="Alta",'MAPA DE RIESGOS'!$Z$466="Leve"),CONCATENATE("R",'MAPA DE RIESGOS'!$H$466),"")</f>
        <v/>
      </c>
      <c r="O22" s="321" t="str">
        <f>IF(AND('MAPA DE RIESGOS'!$V$472="Alta",'MAPA DE RIESGOS'!$Z$472="Leve"),CONCATENATE("R",'MAPA DE RIESGOS'!$H$472),"")</f>
        <v/>
      </c>
      <c r="P22" s="321" t="str">
        <f>IF(AND('MAPA DE RIESGOS'!$V$478="Alta",'MAPA DE RIESGOS'!$Z$478="Leve"),CONCATENATE("R",'MAPA DE RIESGOS'!$H$478),"")</f>
        <v/>
      </c>
      <c r="Q22" s="321" t="str">
        <f>IF(AND('MAPA DE RIESGOS'!$V$484="Alta",'MAPA DE RIESGOS'!$Z$484="Leve"),CONCATENATE("R",'MAPA DE RIESGOS'!$H$484),"")</f>
        <v/>
      </c>
      <c r="R22" s="321" t="str">
        <f>IF(AND('MAPA DE RIESGOS'!$V$490="Alta",'MAPA DE RIESGOS'!$Z$490="Leve"),CONCATENATE("R",'MAPA DE RIESGOS'!$H$490),"")</f>
        <v/>
      </c>
      <c r="S22" s="319" t="str">
        <f>IF(AND('MAPA DE RIESGOS'!$V$496="Alta",'MAPA DE RIESGOS'!$Z$496="Leve"),CONCATENATE("R",'MAPA DE RIESGOS'!$H$496),"")</f>
        <v/>
      </c>
      <c r="T22" s="316" t="str">
        <f>IF(AND('MAPA DE RIESGOS'!$V$442="Alta",'MAPA DE RIESGOS'!$Z$442="Menor"),CONCATENATE("R",'MAPA DE RIESGOS'!$H$442),"")</f>
        <v/>
      </c>
      <c r="U22" s="321" t="str">
        <f>IF(AND('MAPA DE RIESGOS'!$V$448="Alta",'MAPA DE RIESGOS'!$Z$448="Menor"),CONCATENATE("R",'MAPA DE RIESGOS'!$H$448),"")</f>
        <v/>
      </c>
      <c r="V22" s="321" t="str">
        <f>IF(AND('MAPA DE RIESGOS'!$V$454="Alta",'MAPA DE RIESGOS'!$Z$454="Menor"),CONCATENATE("R",'MAPA DE RIESGOS'!$H$454),"")</f>
        <v/>
      </c>
      <c r="W22" s="321" t="str">
        <f>IF(AND('MAPA DE RIESGOS'!$V$460="Alta",'MAPA DE RIESGOS'!$Z$460="Menor"),CONCATENATE("R",'MAPA DE RIESGOS'!$H$460),"")</f>
        <v/>
      </c>
      <c r="X22" s="321" t="str">
        <f>IF(AND('MAPA DE RIESGOS'!$V$466="Alta",'MAPA DE RIESGOS'!$Z$466="Menor"),CONCATENATE("R",'MAPA DE RIESGOS'!$H$466),"")</f>
        <v/>
      </c>
      <c r="Y22" s="321" t="str">
        <f>IF(AND('MAPA DE RIESGOS'!$V$472="Alta",'MAPA DE RIESGOS'!$Z$472="Menor"),CONCATENATE("R",'MAPA DE RIESGOS'!$H$472),"")</f>
        <v/>
      </c>
      <c r="Z22" s="321" t="str">
        <f>IF(AND('MAPA DE RIESGOS'!$V$478="Alta",'MAPA DE RIESGOS'!$Z$478="Menor"),CONCATENATE("R",'MAPA DE RIESGOS'!$H$478),"")</f>
        <v/>
      </c>
      <c r="AA22" s="321" t="str">
        <f>IF(AND('MAPA DE RIESGOS'!$V$484="Alta",'MAPA DE RIESGOS'!$Z$484="Menor"),CONCATENATE("R",'MAPA DE RIESGOS'!$H$484),"")</f>
        <v/>
      </c>
      <c r="AB22" s="321" t="str">
        <f>IF(AND('MAPA DE RIESGOS'!$V$490="Alta",'MAPA DE RIESGOS'!$Z$490="Menor"),CONCATENATE("R",'MAPA DE RIESGOS'!$H$490),"")</f>
        <v/>
      </c>
      <c r="AC22" s="319" t="str">
        <f>IF(AND('MAPA DE RIESGOS'!$V$496="Alta",'MAPA DE RIESGOS'!$Z$496="Menor"),CONCATENATE("R",'MAPA DE RIESGOS'!$H$496),"")</f>
        <v/>
      </c>
      <c r="AD22" s="297" t="str">
        <f>IF(AND('MAPA DE RIESGOS'!$V$442="Alta",'MAPA DE RIESGOS'!$Z$442="Moderado"),CONCATENATE("R",'MAPA DE RIESGOS'!$H$442),"")</f>
        <v/>
      </c>
      <c r="AE22" s="307" t="str">
        <f>IF(AND('MAPA DE RIESGOS'!$V$448="Alta",'MAPA DE RIESGOS'!$Z$448="Moderado"),CONCATENATE("R",'MAPA DE RIESGOS'!$H$448),"")</f>
        <v/>
      </c>
      <c r="AF22" s="307" t="str">
        <f>IF(AND('MAPA DE RIESGOS'!$V$454="Alta",'MAPA DE RIESGOS'!$Z$454="Moderado"),CONCATENATE("R",'MAPA DE RIESGOS'!$H$454),"")</f>
        <v/>
      </c>
      <c r="AG22" s="307" t="str">
        <f>IF(AND('MAPA DE RIESGOS'!$V$460="Alta",'MAPA DE RIESGOS'!$Z$460="Moderado"),CONCATENATE("R",'MAPA DE RIESGOS'!$H$460),"")</f>
        <v/>
      </c>
      <c r="AH22" s="307" t="str">
        <f>IF(AND('MAPA DE RIESGOS'!$V$466="Alta",'MAPA DE RIESGOS'!$Z$466="Moderado"),CONCATENATE("R",'MAPA DE RIESGOS'!$H$466),"")</f>
        <v/>
      </c>
      <c r="AI22" s="307" t="str">
        <f>IF(AND('MAPA DE RIESGOS'!$V$472="Alta",'MAPA DE RIESGOS'!$Z$472="Moderado"),CONCATENATE("R",'MAPA DE RIESGOS'!$H$472),"")</f>
        <v/>
      </c>
      <c r="AJ22" s="307" t="str">
        <f>IF(AND('MAPA DE RIESGOS'!$V$478="Alta",'MAPA DE RIESGOS'!$Z$478="Moderado"),CONCATENATE("R",'MAPA DE RIESGOS'!$H$478),"")</f>
        <v/>
      </c>
      <c r="AK22" s="307" t="str">
        <f>IF(AND('MAPA DE RIESGOS'!$V$484="Alta",'MAPA DE RIESGOS'!$Z$484="Moderado"),CONCATENATE("R",'MAPA DE RIESGOS'!$H$484),"")</f>
        <v/>
      </c>
      <c r="AL22" s="307" t="str">
        <f>IF(AND('MAPA DE RIESGOS'!$V$490="Alta",'MAPA DE RIESGOS'!$Z$490="Moderado"),CONCATENATE("R",'MAPA DE RIESGOS'!$H$490),"")</f>
        <v/>
      </c>
      <c r="AM22" s="300" t="str">
        <f>IF(AND('MAPA DE RIESGOS'!$V$496="Alta",'MAPA DE RIESGOS'!$Z$496="Moderado"),CONCATENATE("R",'MAPA DE RIESGOS'!$H$496),"")</f>
        <v/>
      </c>
      <c r="AN22" s="297" t="str">
        <f>IF(AND('MAPA DE RIESGOS'!$V$442="Alta",'MAPA DE RIESGOS'!$Z$442="Mayor"),CONCATENATE("R",'MAPA DE RIESGOS'!$H$442),"")</f>
        <v/>
      </c>
      <c r="AO22" s="307" t="str">
        <f>IF(AND('MAPA DE RIESGOS'!$V$448="Alta",'MAPA DE RIESGOS'!$Z$448="Mayor"),CONCATENATE("R",'MAPA DE RIESGOS'!$H$448),"")</f>
        <v/>
      </c>
      <c r="AP22" s="307" t="str">
        <f>IF(AND('MAPA DE RIESGOS'!$V$454="Alta",'MAPA DE RIESGOS'!$Z$454="Mayor"),CONCATENATE("R",'MAPA DE RIESGOS'!$H$454),"")</f>
        <v/>
      </c>
      <c r="AQ22" s="307" t="str">
        <f>IF(AND('MAPA DE RIESGOS'!$V$460="Alta",'MAPA DE RIESGOS'!$Z$460="Mayor"),CONCATENATE("R",'MAPA DE RIESGOS'!$H$460),"")</f>
        <v/>
      </c>
      <c r="AR22" s="307" t="str">
        <f>IF(AND('MAPA DE RIESGOS'!$V$466="Alta",'MAPA DE RIESGOS'!$Z$466="Mayor"),CONCATENATE("R",'MAPA DE RIESGOS'!$H$466),"")</f>
        <v/>
      </c>
      <c r="AS22" s="307" t="str">
        <f>IF(AND('MAPA DE RIESGOS'!$V$472="Alta",'MAPA DE RIESGOS'!$Z$472="Mayor"),CONCATENATE("R",'MAPA DE RIESGOS'!$H$472),"")</f>
        <v/>
      </c>
      <c r="AT22" s="307" t="str">
        <f>IF(AND('MAPA DE RIESGOS'!$V$478="Alta",'MAPA DE RIESGOS'!$Z$478="Mayor"),CONCATENATE("R",'MAPA DE RIESGOS'!$H$478),"")</f>
        <v/>
      </c>
      <c r="AU22" s="307" t="str">
        <f>IF(AND('MAPA DE RIESGOS'!$V$484="Alta",'MAPA DE RIESGOS'!$Z$484="Mayor"),CONCATENATE("R",'MAPA DE RIESGOS'!$H$484),"")</f>
        <v/>
      </c>
      <c r="AV22" s="307" t="str">
        <f>IF(AND('MAPA DE RIESGOS'!$V$490="Alta",'MAPA DE RIESGOS'!$Z$490="Mayor"),CONCATENATE("R",'MAPA DE RIESGOS'!$H$490),"")</f>
        <v/>
      </c>
      <c r="AW22" s="300" t="str">
        <f>IF(AND('MAPA DE RIESGOS'!$V$496="Alta",'MAPA DE RIESGOS'!$Z$496="Mayor"),CONCATENATE("R",'MAPA DE RIESGOS'!$H$496),"")</f>
        <v/>
      </c>
      <c r="AX22" s="303" t="str">
        <f>IF(AND('MAPA DE RIESGOS'!$V$442="Alta",'MAPA DE RIESGOS'!$Z$442="Catastrófico"),CONCATENATE("R",'MAPA DE RIESGOS'!$H$442),"")</f>
        <v/>
      </c>
      <c r="AY22" s="308" t="str">
        <f>IF(AND('MAPA DE RIESGOS'!$V$448="Alta",'MAPA DE RIESGOS'!$Z$448="Catastrófico"),CONCATENATE("R",'MAPA DE RIESGOS'!$H$448),"")</f>
        <v/>
      </c>
      <c r="AZ22" s="308" t="str">
        <f>IF(AND('MAPA DE RIESGOS'!$V$454="Alta",'MAPA DE RIESGOS'!$Z$454="Catastrófico"),CONCATENATE("R",'MAPA DE RIESGOS'!$H$454),"")</f>
        <v/>
      </c>
      <c r="BA22" s="308" t="str">
        <f>IF(AND('MAPA DE RIESGOS'!$V$460="Alta",'MAPA DE RIESGOS'!$Z$460="Catastrófico"),CONCATENATE("R",'MAPA DE RIESGOS'!$H$460),"")</f>
        <v/>
      </c>
      <c r="BB22" s="308" t="str">
        <f>IF(AND('MAPA DE RIESGOS'!$V$466="Alta",'MAPA DE RIESGOS'!$Z$466="Catastrófico"),CONCATENATE("R",'MAPA DE RIESGOS'!$H$466),"")</f>
        <v/>
      </c>
      <c r="BC22" s="308" t="str">
        <f>IF(AND('MAPA DE RIESGOS'!$V$472="Alta",'MAPA DE RIESGOS'!$Z$472="Catastrófico"),CONCATENATE("R",'MAPA DE RIESGOS'!$H$472),"")</f>
        <v/>
      </c>
      <c r="BD22" s="308" t="str">
        <f>IF(AND('MAPA DE RIESGOS'!$V$478="Alta",'MAPA DE RIESGOS'!$Z$478="Catastrófico"),CONCATENATE("R",'MAPA DE RIESGOS'!$H$478),"")</f>
        <v/>
      </c>
      <c r="BE22" s="308" t="str">
        <f>IF(AND('MAPA DE RIESGOS'!$V$484="Alta",'MAPA DE RIESGOS'!$Z$484="Catastrófico"),CONCATENATE("R",'MAPA DE RIESGOS'!$H$484),"")</f>
        <v/>
      </c>
      <c r="BF22" s="308" t="str">
        <f>IF(AND('MAPA DE RIESGOS'!$V$490="Alta",'MAPA DE RIESGOS'!$Z$490="Catastrófico"),CONCATENATE("R",'MAPA DE RIESGOS'!$H$490),"")</f>
        <v/>
      </c>
      <c r="BG22" s="306" t="str">
        <f>IF(AND('MAPA DE RIESGOS'!$V$496="Alta",'MAPA DE RIESGOS'!$Z$496="Catastrófico"),CONCATENATE("R",'MAPA DE RIESGOS'!$H$496),"")</f>
        <v/>
      </c>
      <c r="BH22" s="67"/>
      <c r="BI22" s="1083"/>
      <c r="BJ22" s="1084"/>
      <c r="BK22" s="1084"/>
      <c r="BL22" s="1084"/>
      <c r="BM22" s="1084"/>
      <c r="BN22" s="1085"/>
    </row>
    <row r="23" spans="2:66" ht="34.5" customHeight="1" thickBot="1">
      <c r="B23" s="1060"/>
      <c r="C23" s="1060"/>
      <c r="D23" s="1061"/>
      <c r="E23" s="1068"/>
      <c r="F23" s="1069"/>
      <c r="G23" s="1069"/>
      <c r="H23" s="1069"/>
      <c r="I23" s="1069"/>
      <c r="J23" s="322" t="str">
        <f>IF(AND('MAPA DE RIESGOS'!$V$502="Alta",'MAPA DE RIESGOS'!$Z$502="Leve"),CONCATENATE("R",'MAPA DE RIESGOS'!$H$502),"")</f>
        <v/>
      </c>
      <c r="K23" s="323" t="str">
        <f>IF(AND('MAPA DE RIESGOS'!$V$508="Alta",'MAPA DE RIESGOS'!$Z$508="Leve"),CONCATENATE("R",'MAPA DE RIESGOS'!$H$508),"")</f>
        <v/>
      </c>
      <c r="L23" s="323" t="str">
        <f>IF(AND('MAPA DE RIESGOS'!$V$514="Alta",'MAPA DE RIESGOS'!$Z$514="Leve"),CONCATENATE("R",'MAPA DE RIESGOS'!$H$514),"")</f>
        <v/>
      </c>
      <c r="M23" s="323" t="str">
        <f>IF(AND('MAPA DE RIESGOS'!$V$520="Alta",'MAPA DE RIESGOS'!$Z$520="Leve"),CONCATENATE("R",'MAPA DE RIESGOS'!$H$520),"")</f>
        <v/>
      </c>
      <c r="N23" s="323" t="str">
        <f>IF(AND('MAPA DE RIESGOS'!$V$526="Alta",'MAPA DE RIESGOS'!$Z$526="Leve"),CONCATENATE("R",'MAPA DE RIESGOS'!$H$526),"")</f>
        <v/>
      </c>
      <c r="O23" s="323" t="str">
        <f>IF(AND('MAPA DE RIESGOS'!$V$532="Alta",'MAPA DE RIESGOS'!$Z$532="Leve"),CONCATENATE("R",'MAPA DE RIESGOS'!$H$532),"")</f>
        <v/>
      </c>
      <c r="P23" s="323" t="str">
        <f>IF(AND('MAPA DE RIESGOS'!$V$538="Alta",'MAPA DE RIESGOS'!$Z$538="Leve"),CONCATENATE("R",'MAPA DE RIESGOS'!$H$538),"")</f>
        <v/>
      </c>
      <c r="Q23" s="323"/>
      <c r="R23" s="323"/>
      <c r="S23" s="324"/>
      <c r="T23" s="322" t="str">
        <f>IF(AND('MAPA DE RIESGOS'!$V$502="Alta",'MAPA DE RIESGOS'!$Z$502="Menor"),CONCATENATE("R",'MAPA DE RIESGOS'!$H$502),"")</f>
        <v/>
      </c>
      <c r="U23" s="323" t="str">
        <f>IF(AND('MAPA DE RIESGOS'!$V$508="Alta",'MAPA DE RIESGOS'!$Z$508="Menor"),CONCATENATE("R",'MAPA DE RIESGOS'!$H$508),"")</f>
        <v/>
      </c>
      <c r="V23" s="323" t="str">
        <f>IF(AND('MAPA DE RIESGOS'!$V$514="Alta",'MAPA DE RIESGOS'!$Z$514="Menor"),CONCATENATE("R",'MAPA DE RIESGOS'!$H$514),"")</f>
        <v/>
      </c>
      <c r="W23" s="323" t="str">
        <f>IF(AND('MAPA DE RIESGOS'!$V$520="Alta",'MAPA DE RIESGOS'!$Z$520="Menor"),CONCATENATE("R",'MAPA DE RIESGOS'!$H$520),"")</f>
        <v/>
      </c>
      <c r="X23" s="323" t="str">
        <f>IF(AND('MAPA DE RIESGOS'!$V$526="Alta",'MAPA DE RIESGOS'!$Z$526="Menor"),CONCATENATE("R",'MAPA DE RIESGOS'!$H$526),"")</f>
        <v/>
      </c>
      <c r="Y23" s="323" t="str">
        <f>IF(AND('MAPA DE RIESGOS'!$V$532="Alta",'MAPA DE RIESGOS'!$Z$532="Menor"),CONCATENATE("R",'MAPA DE RIESGOS'!$H$532),"")</f>
        <v/>
      </c>
      <c r="Z23" s="323" t="str">
        <f>IF(AND('MAPA DE RIESGOS'!$V$538="Alta",'MAPA DE RIESGOS'!$Z$538="Menor"),CONCATENATE("R",'MAPA DE RIESGOS'!$H$538),"")</f>
        <v/>
      </c>
      <c r="AA23" s="323"/>
      <c r="AB23" s="323"/>
      <c r="AC23" s="324"/>
      <c r="AD23" s="309" t="str">
        <f>IF(AND('MAPA DE RIESGOS'!$V$502="Alta",'MAPA DE RIESGOS'!$Z$502="Moderado"),CONCATENATE("R",'MAPA DE RIESGOS'!$H$502),"")</f>
        <v/>
      </c>
      <c r="AE23" s="310" t="str">
        <f>IF(AND('MAPA DE RIESGOS'!$V$508="Alta",'MAPA DE RIESGOS'!$Z$508="Moderado"),CONCATENATE("R",'MAPA DE RIESGOS'!$H$508),"")</f>
        <v/>
      </c>
      <c r="AF23" s="310" t="str">
        <f>IF(AND('MAPA DE RIESGOS'!$V$514="Alta",'MAPA DE RIESGOS'!$Z$514="Moderado"),CONCATENATE("R",'MAPA DE RIESGOS'!$H$514),"")</f>
        <v/>
      </c>
      <c r="AG23" s="310" t="str">
        <f>IF(AND('MAPA DE RIESGOS'!$V$520="Alta",'MAPA DE RIESGOS'!$Z$520="Moderado"),CONCATENATE("R",'MAPA DE RIESGOS'!$H$520),"")</f>
        <v/>
      </c>
      <c r="AH23" s="310" t="str">
        <f>IF(AND('MAPA DE RIESGOS'!$V$526="Alta",'MAPA DE RIESGOS'!$Z$526="Moderado"),CONCATENATE("R",'MAPA DE RIESGOS'!$H$526),"")</f>
        <v/>
      </c>
      <c r="AI23" s="310" t="str">
        <f>IF(AND('MAPA DE RIESGOS'!$V$532="Alta",'MAPA DE RIESGOS'!$Z$532="Moderado"),CONCATENATE("R",'MAPA DE RIESGOS'!$H$532),"")</f>
        <v/>
      </c>
      <c r="AJ23" s="310" t="str">
        <f>IF(AND('MAPA DE RIESGOS'!$V$538="Alta",'MAPA DE RIESGOS'!$Z$538="Moderado"),CONCATENATE("R",'MAPA DE RIESGOS'!$H$538),"")</f>
        <v/>
      </c>
      <c r="AK23" s="310"/>
      <c r="AL23" s="310"/>
      <c r="AM23" s="311"/>
      <c r="AN23" s="309" t="str">
        <f>IF(AND('MAPA DE RIESGOS'!$V$502="Alta",'MAPA DE RIESGOS'!$Z$502="Mayor"),CONCATENATE("R",'MAPA DE RIESGOS'!$H$502),"")</f>
        <v/>
      </c>
      <c r="AO23" s="310" t="str">
        <f>IF(AND('MAPA DE RIESGOS'!$V$508="Alta",'MAPA DE RIESGOS'!$Z$508="Mayor"),CONCATENATE("R",'MAPA DE RIESGOS'!$H$508),"")</f>
        <v/>
      </c>
      <c r="AP23" s="310" t="str">
        <f>IF(AND('MAPA DE RIESGOS'!$V$514="Alta",'MAPA DE RIESGOS'!$Z$514="Mayor"),CONCATENATE("R",'MAPA DE RIESGOS'!$H$514),"")</f>
        <v/>
      </c>
      <c r="AQ23" s="310" t="str">
        <f>IF(AND('MAPA DE RIESGOS'!$V$520="Alta",'MAPA DE RIESGOS'!$Z$520="Mayor"),CONCATENATE("R",'MAPA DE RIESGOS'!$H$520),"")</f>
        <v/>
      </c>
      <c r="AR23" s="310" t="str">
        <f>IF(AND('MAPA DE RIESGOS'!$V$526="Alta",'MAPA DE RIESGOS'!$Z$526="Mayor"),CONCATENATE("R",'MAPA DE RIESGOS'!$H$526),"")</f>
        <v/>
      </c>
      <c r="AS23" s="310" t="str">
        <f>IF(AND('MAPA DE RIESGOS'!$V$532="Alta",'MAPA DE RIESGOS'!$Z$532="Mayor"),CONCATENATE("R",'MAPA DE RIESGOS'!$H$532),"")</f>
        <v/>
      </c>
      <c r="AT23" s="310" t="str">
        <f>IF(AND('MAPA DE RIESGOS'!$V$538="Alta",'MAPA DE RIESGOS'!$Z$538="Mayor"),CONCATENATE("R",'MAPA DE RIESGOS'!$H$538),"")</f>
        <v/>
      </c>
      <c r="AU23" s="310"/>
      <c r="AV23" s="310"/>
      <c r="AW23" s="311"/>
      <c r="AX23" s="320" t="str">
        <f>IF(AND('MAPA DE RIESGOS'!$V$502="Alta",'MAPA DE RIESGOS'!$Z$502="Catastrófico"),CONCATENATE("R",'MAPA DE RIESGOS'!$H$502),"")</f>
        <v/>
      </c>
      <c r="AY23" s="312" t="str">
        <f>IF(AND('MAPA DE RIESGOS'!$V$508="Alta",'MAPA DE RIESGOS'!$Z$508="Catastrófico"),CONCATENATE("R",'MAPA DE RIESGOS'!$H$508),"")</f>
        <v/>
      </c>
      <c r="AZ23" s="312" t="str">
        <f>IF(AND('MAPA DE RIESGOS'!$V$514="Alta",'MAPA DE RIESGOS'!$Z$514="Catastrófico"),CONCATENATE("R",'MAPA DE RIESGOS'!$H$514),"")</f>
        <v/>
      </c>
      <c r="BA23" s="312" t="str">
        <f>IF(AND('MAPA DE RIESGOS'!$V$520="Alta",'MAPA DE RIESGOS'!$Z$520="Catastrófico"),CONCATENATE("R",'MAPA DE RIESGOS'!$H$520),"")</f>
        <v/>
      </c>
      <c r="BB23" s="312" t="str">
        <f>IF(AND('MAPA DE RIESGOS'!$V$526="Alta",'MAPA DE RIESGOS'!$Z$526="Catastrófico"),CONCATENATE("R",'MAPA DE RIESGOS'!$H$526),"")</f>
        <v/>
      </c>
      <c r="BC23" s="312" t="str">
        <f>IF(AND('MAPA DE RIESGOS'!$V$532="Alta",'MAPA DE RIESGOS'!$Z$532="Catastrófico"),CONCATENATE("R",'MAPA DE RIESGOS'!$H$532),"")</f>
        <v/>
      </c>
      <c r="BD23" s="312" t="str">
        <f>IF(AND('MAPA DE RIESGOS'!$V$538="Alta",'MAPA DE RIESGOS'!$Z$538="Catastrófico"),CONCATENATE("R",'MAPA DE RIESGOS'!$H$538),"")</f>
        <v/>
      </c>
      <c r="BE23" s="312"/>
      <c r="BF23" s="312"/>
      <c r="BG23" s="313"/>
      <c r="BH23" s="67"/>
      <c r="BI23" s="1086"/>
      <c r="BJ23" s="1087"/>
      <c r="BK23" s="1087"/>
      <c r="BL23" s="1087"/>
      <c r="BM23" s="1087"/>
      <c r="BN23" s="1088"/>
    </row>
    <row r="24" spans="2:66" ht="34.5" customHeight="1">
      <c r="B24" s="1060"/>
      <c r="C24" s="1060"/>
      <c r="D24" s="1061"/>
      <c r="E24" s="1062" t="s">
        <v>280</v>
      </c>
      <c r="F24" s="1063"/>
      <c r="G24" s="1063"/>
      <c r="H24" s="1063"/>
      <c r="I24" s="1064"/>
      <c r="J24" s="314" t="str">
        <f>IF(AND('MAPA DE RIESGOS'!$V$10="Media",'MAPA DE RIESGOS'!$Z$10="Leve"),CONCATENATE("R",'MAPA DE RIESGOS'!$H$10),"")</f>
        <v/>
      </c>
      <c r="K24" s="315" t="str">
        <f>IF(AND('MAPA DE RIESGOS'!$V$16="Media",'MAPA DE RIESGOS'!$Z$16="Leve"),CONCATENATE("R",'MAPA DE RIESGOS'!$H$16),"")</f>
        <v/>
      </c>
      <c r="L24" s="315" t="str">
        <f>IF(AND('MAPA DE RIESGOS'!$V$22="Media",'MAPA DE RIESGOS'!$Z$22="Leve"),CONCATENATE("R",'MAPA DE RIESGOS'!$H$22),"")</f>
        <v/>
      </c>
      <c r="M24" s="315" t="str">
        <f>IF(AND('MAPA DE RIESGOS'!$V$28="Media",'MAPA DE RIESGOS'!$Z$28="Leve"),CONCATENATE("R",'MAPA DE RIESGOS'!$H$28),"")</f>
        <v/>
      </c>
      <c r="N24" s="315" t="str">
        <f>IF(AND('MAPA DE RIESGOS'!$V$34="Media",'MAPA DE RIESGOS'!$Z$34="Leve"),CONCATENATE("R",'MAPA DE RIESGOS'!$H$34),"")</f>
        <v/>
      </c>
      <c r="O24" s="315" t="str">
        <f>IF(AND('MAPA DE RIESGOS'!$V$40="Media",'MAPA DE RIESGOS'!$Z$40="Leve"),CONCATENATE("R",'MAPA DE RIESGOS'!$H$40),"")</f>
        <v/>
      </c>
      <c r="P24" s="315" t="str">
        <f>IF(AND('MAPA DE RIESGOS'!$V$46="Media",'MAPA DE RIESGOS'!$Z$46="Leve"),CONCATENATE("R",'MAPA DE RIESGOS'!$H$46),"")</f>
        <v/>
      </c>
      <c r="Q24" s="315" t="str">
        <f>IF(AND('MAPA DE RIESGOS'!$V$52="Media",'MAPA DE RIESGOS'!$Z$52="Leve"),CONCATENATE("R",'MAPA DE RIESGOS'!$H$52),"")</f>
        <v/>
      </c>
      <c r="R24" s="315" t="str">
        <f>IF(AND('MAPA DE RIESGOS'!$V$58="Media",'MAPA DE RIESGOS'!$Z$58="Leve"),CONCATENATE("R",'MAPA DE RIESGOS'!$H$58),"")</f>
        <v/>
      </c>
      <c r="S24" s="318" t="str">
        <f>IF(AND('MAPA DE RIESGOS'!$V$64="Media",'MAPA DE RIESGOS'!$Z$64="Leve"),CONCATENATE("R",'MAPA DE RIESGOS'!$H$64),"")</f>
        <v/>
      </c>
      <c r="T24" s="314" t="str">
        <f>IF(AND('MAPA DE RIESGOS'!$V$10="Media",'MAPA DE RIESGOS'!$Z$10="Menor"),CONCATENATE("R",'MAPA DE RIESGOS'!$H$10),"")</f>
        <v/>
      </c>
      <c r="U24" s="315" t="str">
        <f>IF(AND('MAPA DE RIESGOS'!$V$16="Media",'MAPA DE RIESGOS'!$Z$16="Menor"),CONCATENATE("R",'MAPA DE RIESGOS'!$H$16),"")</f>
        <v/>
      </c>
      <c r="V24" s="315" t="str">
        <f>IF(AND('MAPA DE RIESGOS'!$V$22="Media",'MAPA DE RIESGOS'!$Z$22="Menor"),CONCATENATE("R",'MAPA DE RIESGOS'!$H$22),"")</f>
        <v/>
      </c>
      <c r="W24" s="315" t="str">
        <f>IF(AND('MAPA DE RIESGOS'!$V$28="Media",'MAPA DE RIESGOS'!$Z$28="Menor"),CONCATENATE("R",'MAPA DE RIESGOS'!$H$28),"")</f>
        <v/>
      </c>
      <c r="X24" s="315" t="str">
        <f>IF(AND('MAPA DE RIESGOS'!$V$34="Media",'MAPA DE RIESGOS'!$Z$34="Menor"),CONCATENATE("R",'MAPA DE RIESGOS'!$H$34),"")</f>
        <v/>
      </c>
      <c r="Y24" s="315" t="str">
        <f>IF(AND('MAPA DE RIESGOS'!$V$40="Media",'MAPA DE RIESGOS'!$Z$40="Menor"),CONCATENATE("R",'MAPA DE RIESGOS'!$H$40),"")</f>
        <v>R6</v>
      </c>
      <c r="Z24" s="315" t="str">
        <f>IF(AND('MAPA DE RIESGOS'!$V$46="Media",'MAPA DE RIESGOS'!$Z$46="Menor"),CONCATENATE("R",'MAPA DE RIESGOS'!$H$46),"")</f>
        <v>R7</v>
      </c>
      <c r="AA24" s="315" t="str">
        <f>IF(AND('MAPA DE RIESGOS'!$V$52="Media",'MAPA DE RIESGOS'!$Z$52="Menor"),CONCATENATE("R",'MAPA DE RIESGOS'!$H$52),"")</f>
        <v>R8</v>
      </c>
      <c r="AB24" s="315" t="str">
        <f>IF(AND('MAPA DE RIESGOS'!$V$58="Media",'MAPA DE RIESGOS'!$Z$58="Menor"),CONCATENATE("R",'MAPA DE RIESGOS'!$H$58),"")</f>
        <v>R9</v>
      </c>
      <c r="AC24" s="318" t="str">
        <f>IF(AND('MAPA DE RIESGOS'!$V$64="Media",'MAPA DE RIESGOS'!$Z$64="Menor"),CONCATENATE("R",'MAPA DE RIESGOS'!$H$64),"")</f>
        <v/>
      </c>
      <c r="AD24" s="314" t="str">
        <f>IF(AND('MAPA DE RIESGOS'!$V$10="Media",'MAPA DE RIESGOS'!$Z$10="Moderado"),CONCATENATE("R",'MAPA DE RIESGOS'!$H$10),"")</f>
        <v/>
      </c>
      <c r="AE24" s="315" t="str">
        <f>IF(AND('MAPA DE RIESGOS'!$V$16="Media",'MAPA DE RIESGOS'!$Z$16="Moderado"),CONCATENATE("R",'MAPA DE RIESGOS'!$H$16),"")</f>
        <v/>
      </c>
      <c r="AF24" s="315" t="str">
        <f>IF(AND('MAPA DE RIESGOS'!$V$22="Media",'MAPA DE RIESGOS'!$Z$22="Moderado"),CONCATENATE("R",'MAPA DE RIESGOS'!$H$22),"")</f>
        <v/>
      </c>
      <c r="AG24" s="315" t="str">
        <f>IF(AND('MAPA DE RIESGOS'!$V$28="Media",'MAPA DE RIESGOS'!$Z$28="Moderado"),CONCATENATE("R",'MAPA DE RIESGOS'!$H$28),"")</f>
        <v>R4</v>
      </c>
      <c r="AH24" s="315" t="str">
        <f>IF(AND('MAPA DE RIESGOS'!$V$34="Media",'MAPA DE RIESGOS'!$Z$34="Moderado"),CONCATENATE("R",'MAPA DE RIESGOS'!$H$34),"")</f>
        <v/>
      </c>
      <c r="AI24" s="315" t="str">
        <f>IF(AND('MAPA DE RIESGOS'!$V$40="Media",'MAPA DE RIESGOS'!$Z$40="Moderado"),CONCATENATE("R",'MAPA DE RIESGOS'!$H$40),"")</f>
        <v/>
      </c>
      <c r="AJ24" s="315" t="str">
        <f>IF(AND('MAPA DE RIESGOS'!$V$46="Media",'MAPA DE RIESGOS'!$Z$46="Moderado"),CONCATENATE("R",'MAPA DE RIESGOS'!$H$46),"")</f>
        <v/>
      </c>
      <c r="AK24" s="315" t="str">
        <f>IF(AND('MAPA DE RIESGOS'!$V$52="Media",'MAPA DE RIESGOS'!$Z$52="Moderado"),CONCATENATE("R",'MAPA DE RIESGOS'!$H$52),"")</f>
        <v/>
      </c>
      <c r="AL24" s="315" t="str">
        <f>IF(AND('MAPA DE RIESGOS'!$V$58="Media",'MAPA DE RIESGOS'!$Z$58="Moderado"),CONCATENATE("R",'MAPA DE RIESGOS'!$H$58),"")</f>
        <v/>
      </c>
      <c r="AM24" s="318" t="str">
        <f>IF(AND('MAPA DE RIESGOS'!$V$64="Media",'MAPA DE RIESGOS'!$Z$64="Moderado"),CONCATENATE("R",'MAPA DE RIESGOS'!$H$64),"")</f>
        <v/>
      </c>
      <c r="AN24" s="295" t="str">
        <f>IF(AND('MAPA DE RIESGOS'!$V$10="Media",'MAPA DE RIESGOS'!$Z$10="Mayor"),CONCATENATE("R",'MAPA DE RIESGOS'!$H$10),"")</f>
        <v/>
      </c>
      <c r="AO24" s="296" t="str">
        <f>IF(AND('MAPA DE RIESGOS'!$V$16="Media",'MAPA DE RIESGOS'!$Z$16="Mayor"),CONCATENATE("R",'MAPA DE RIESGOS'!$H$16),"")</f>
        <v/>
      </c>
      <c r="AP24" s="296" t="str">
        <f>IF(AND('MAPA DE RIESGOS'!$V$22="Media",'MAPA DE RIESGOS'!$Z$22="Mayor"),CONCATENATE("R",'MAPA DE RIESGOS'!$H$22),"")</f>
        <v/>
      </c>
      <c r="AQ24" s="296" t="str">
        <f>IF(AND('MAPA DE RIESGOS'!$V$28="Media",'MAPA DE RIESGOS'!$Z$28="Mayor"),CONCATENATE("R",'MAPA DE RIESGOS'!$H$28),"")</f>
        <v/>
      </c>
      <c r="AR24" s="296" t="str">
        <f>IF(AND('MAPA DE RIESGOS'!$V$34="Media",'MAPA DE RIESGOS'!$Z$34="Mayor"),CONCATENATE("R",'MAPA DE RIESGOS'!$H$34),"")</f>
        <v/>
      </c>
      <c r="AS24" s="296" t="str">
        <f>IF(AND('MAPA DE RIESGOS'!$V$40="Media",'MAPA DE RIESGOS'!$Z$40="Mayor"),CONCATENATE("R",'MAPA DE RIESGOS'!$H$40),"")</f>
        <v/>
      </c>
      <c r="AT24" s="296" t="str">
        <f>IF(AND('MAPA DE RIESGOS'!$V$46="Media",'MAPA DE RIESGOS'!$Z$46="Mayor"),CONCATENATE("R",'MAPA DE RIESGOS'!$H$46),"")</f>
        <v/>
      </c>
      <c r="AU24" s="296" t="str">
        <f>IF(AND('MAPA DE RIESGOS'!$V$52="Media",'MAPA DE RIESGOS'!$Z$52="Mayor"),CONCATENATE("R",'MAPA DE RIESGOS'!$H$52),"")</f>
        <v/>
      </c>
      <c r="AV24" s="296" t="str">
        <f>IF(AND('MAPA DE RIESGOS'!$V$58="Media",'MAPA DE RIESGOS'!$Z$58="Mayor"),CONCATENATE("R",'MAPA DE RIESGOS'!$H$58),"")</f>
        <v/>
      </c>
      <c r="AW24" s="299" t="str">
        <f>IF(AND('MAPA DE RIESGOS'!$V$64="Media",'MAPA DE RIESGOS'!$Z$64="Mayor"),CONCATENATE("R",'MAPA DE RIESGOS'!$H$64),"")</f>
        <v/>
      </c>
      <c r="AX24" s="301" t="str">
        <f>IF(AND('MAPA DE RIESGOS'!$V$10="Media",'MAPA DE RIESGOS'!$Z$10="Catastrófico"),CONCATENATE("R",'MAPA DE RIESGOS'!$H$10),"")</f>
        <v/>
      </c>
      <c r="AY24" s="302" t="str">
        <f>IF(AND('MAPA DE RIESGOS'!$V$16="Media",'MAPA DE RIESGOS'!$Z$16="Catastrófico"),CONCATENATE("R",'MAPA DE RIESGOS'!$H$16),"")</f>
        <v/>
      </c>
      <c r="AZ24" s="302" t="str">
        <f>IF(AND('MAPA DE RIESGOS'!$V$22="Media",'MAPA DE RIESGOS'!$Z$22="Catastrófico"),CONCATENATE("R",'MAPA DE RIESGOS'!$H$22),"")</f>
        <v/>
      </c>
      <c r="BA24" s="302" t="str">
        <f>IF(AND('MAPA DE RIESGOS'!$V$28="Media",'MAPA DE RIESGOS'!$Z$28="Catastrófico"),CONCATENATE("R",'MAPA DE RIESGOS'!$H$28),"")</f>
        <v/>
      </c>
      <c r="BB24" s="302" t="str">
        <f>IF(AND('MAPA DE RIESGOS'!$V$34="Media",'MAPA DE RIESGOS'!$Z$34="Catastrófico"),CONCATENATE("R",'MAPA DE RIESGOS'!$H$34),"")</f>
        <v/>
      </c>
      <c r="BC24" s="302" t="str">
        <f>IF(AND('MAPA DE RIESGOS'!$V$40="Media",'MAPA DE RIESGOS'!$Z$40="Catastrófico"),CONCATENATE("R",'MAPA DE RIESGOS'!$H$40),"")</f>
        <v/>
      </c>
      <c r="BD24" s="302" t="str">
        <f>IF(AND('MAPA DE RIESGOS'!$V$46="Media",'MAPA DE RIESGOS'!$Z$46="Catastrófico"),CONCATENATE("R",'MAPA DE RIESGOS'!$H$46),"")</f>
        <v/>
      </c>
      <c r="BE24" s="302" t="str">
        <f>IF(AND('MAPA DE RIESGOS'!$V$52="Media",'MAPA DE RIESGOS'!$Z$52="Catastrófico"),CONCATENATE("R",'MAPA DE RIESGOS'!$H$52),"")</f>
        <v/>
      </c>
      <c r="BF24" s="302" t="str">
        <f>IF(AND('MAPA DE RIESGOS'!$V$58="Media",'MAPA DE RIESGOS'!$Z$58="Catastrófico"),CONCATENATE("R",'MAPA DE RIESGOS'!$H$58),"")</f>
        <v/>
      </c>
      <c r="BG24" s="305" t="str">
        <f>IF(AND('MAPA DE RIESGOS'!$V$64="Media",'MAPA DE RIESGOS'!$Z$64="Catastrófico"),CONCATENATE("R",'MAPA DE RIESGOS'!$H$64),"")</f>
        <v/>
      </c>
      <c r="BH24" s="67"/>
      <c r="BI24" s="1089" t="s">
        <v>12</v>
      </c>
      <c r="BJ24" s="1090"/>
      <c r="BK24" s="1090"/>
      <c r="BL24" s="1090"/>
      <c r="BM24" s="1090"/>
      <c r="BN24" s="1091"/>
    </row>
    <row r="25" spans="2:66" ht="34.5" customHeight="1">
      <c r="B25" s="1060"/>
      <c r="C25" s="1060"/>
      <c r="D25" s="1061"/>
      <c r="E25" s="1065"/>
      <c r="F25" s="1066"/>
      <c r="G25" s="1066"/>
      <c r="H25" s="1066"/>
      <c r="I25" s="1067"/>
      <c r="J25" s="316" t="str">
        <f>IF(AND('MAPA DE RIESGOS'!$V$70="Media",'MAPA DE RIESGOS'!$Z$70="Leve"),CONCATENATE("R",'MAPA DE RIESGOS'!$H$70),"")</f>
        <v>R11</v>
      </c>
      <c r="K25" s="317" t="str">
        <f>IF(AND('MAPA DE RIESGOS'!$V$76="Media",'MAPA DE RIESGOS'!$Z$76="Leve"),CONCATENATE("R",'MAPA DE RIESGOS'!$H$76),"")</f>
        <v/>
      </c>
      <c r="L25" s="317" t="str">
        <f>IF(AND('MAPA DE RIESGOS'!$V$82="Media",'MAPA DE RIESGOS'!$Z$82="Leve"),CONCATENATE("R",'MAPA DE RIESGOS'!$H$82),"")</f>
        <v/>
      </c>
      <c r="M25" s="317" t="str">
        <f>IF(AND('MAPA DE RIESGOS'!$V$88="Media",'MAPA DE RIESGOS'!$Z$88="Leve"),CONCATENATE("R",'MAPA DE RIESGOS'!$H$88),"")</f>
        <v/>
      </c>
      <c r="N25" s="317" t="str">
        <f>IF(AND('MAPA DE RIESGOS'!$V$94="Media",'MAPA DE RIESGOS'!$Z$94="Leve"),CONCATENATE("R",'MAPA DE RIESGOS'!$H$94),"")</f>
        <v/>
      </c>
      <c r="O25" s="317" t="str">
        <f>IF(AND('MAPA DE RIESGOS'!$V$100="Media",'MAPA DE RIESGOS'!$Z$100="Leve"),CONCATENATE("R",'MAPA DE RIESGOS'!$H$100),"")</f>
        <v>R16</v>
      </c>
      <c r="P25" s="317" t="str">
        <f>IF(AND('MAPA DE RIESGOS'!$V$106="Media",'MAPA DE RIESGOS'!$Z$106="Leve"),CONCATENATE("R",'MAPA DE RIESGOS'!$H$106),"")</f>
        <v/>
      </c>
      <c r="Q25" s="317" t="str">
        <f>IF(AND('MAPA DE RIESGOS'!$V$112="Media",'MAPA DE RIESGOS'!$Z$112="Leve"),CONCATENATE("R",'MAPA DE RIESGOS'!$H$112),"")</f>
        <v/>
      </c>
      <c r="R25" s="317" t="str">
        <f>IF(AND('MAPA DE RIESGOS'!$V$118="Media",'MAPA DE RIESGOS'!$Z$118="Leve"),CONCATENATE("R",'MAPA DE RIESGOS'!$H$118),"")</f>
        <v/>
      </c>
      <c r="S25" s="319" t="str">
        <f>IF(AND('MAPA DE RIESGOS'!$V$124="Media",'MAPA DE RIESGOS'!$Z$124="Leve"),CONCATENATE("R",'MAPA DE RIESGOS'!$H$124),"")</f>
        <v/>
      </c>
      <c r="T25" s="316" t="str">
        <f>IF(AND('MAPA DE RIESGOS'!$V$70="Media",'MAPA DE RIESGOS'!$Z$70="Menor"),CONCATENATE("R",'MAPA DE RIESGOS'!$H$70),"")</f>
        <v/>
      </c>
      <c r="U25" s="317" t="str">
        <f>IF(AND('MAPA DE RIESGOS'!$V$76="Media",'MAPA DE RIESGOS'!$Z$76="Menor"),CONCATENATE("R",'MAPA DE RIESGOS'!$H$76),"")</f>
        <v>R12</v>
      </c>
      <c r="V25" s="317" t="str">
        <f>IF(AND('MAPA DE RIESGOS'!$V$82="Media",'MAPA DE RIESGOS'!$Z$82="Menor"),CONCATENATE("R",'MAPA DE RIESGOS'!$H$82),"")</f>
        <v/>
      </c>
      <c r="W25" s="317" t="str">
        <f>IF(AND('MAPA DE RIESGOS'!$V$88="Media",'MAPA DE RIESGOS'!$Z$88="Menor"),CONCATENATE("R",'MAPA DE RIESGOS'!$H$88),"")</f>
        <v/>
      </c>
      <c r="X25" s="317" t="str">
        <f>IF(AND('MAPA DE RIESGOS'!$V$94="Media",'MAPA DE RIESGOS'!$Z$94="Menor"),CONCATENATE("R",'MAPA DE RIESGOS'!$H$94),"")</f>
        <v>R15</v>
      </c>
      <c r="Y25" s="317" t="str">
        <f>IF(AND('MAPA DE RIESGOS'!$V$100="Media",'MAPA DE RIESGOS'!$Z$100="Menor"),CONCATENATE("R",'MAPA DE RIESGOS'!$H$100),"")</f>
        <v/>
      </c>
      <c r="Z25" s="317" t="str">
        <f>IF(AND('MAPA DE RIESGOS'!$V$106="Media",'MAPA DE RIESGOS'!$Z$106="Menor"),CONCATENATE("R",'MAPA DE RIESGOS'!$H$106),"")</f>
        <v/>
      </c>
      <c r="AA25" s="317" t="str">
        <f>IF(AND('MAPA DE RIESGOS'!$V$112="Media",'MAPA DE RIESGOS'!$Z$112="Menor"),CONCATENATE("R",'MAPA DE RIESGOS'!$H$112),"")</f>
        <v/>
      </c>
      <c r="AB25" s="317" t="str">
        <f>IF(AND('MAPA DE RIESGOS'!$V$118="Media",'MAPA DE RIESGOS'!$Z$118="Menor"),CONCATENATE("R",'MAPA DE RIESGOS'!$H$118),"")</f>
        <v/>
      </c>
      <c r="AC25" s="319" t="str">
        <f>IF(AND('MAPA DE RIESGOS'!$V$124="Media",'MAPA DE RIESGOS'!$Z$124="Menor"),CONCATENATE("R",'MAPA DE RIESGOS'!$H$124),"")</f>
        <v/>
      </c>
      <c r="AD25" s="316" t="str">
        <f>IF(AND('MAPA DE RIESGOS'!$V$70="Media",'MAPA DE RIESGOS'!$Z$70="Moderado"),CONCATENATE("R",'MAPA DE RIESGOS'!$H$70),"")</f>
        <v/>
      </c>
      <c r="AE25" s="317" t="str">
        <f>IF(AND('MAPA DE RIESGOS'!$V$76="Media",'MAPA DE RIESGOS'!$Z$76="Moderado"),CONCATENATE("R",'MAPA DE RIESGOS'!$H$76),"")</f>
        <v/>
      </c>
      <c r="AF25" s="317" t="str">
        <f>IF(AND('MAPA DE RIESGOS'!$V$82="Media",'MAPA DE RIESGOS'!$Z$82="Moderado"),CONCATENATE("R",'MAPA DE RIESGOS'!$H$82),"")</f>
        <v/>
      </c>
      <c r="AG25" s="317" t="str">
        <f>IF(AND('MAPA DE RIESGOS'!$V$88="Media",'MAPA DE RIESGOS'!$Z$88="Moderado"),CONCATENATE("R",'MAPA DE RIESGOS'!$H$88),"")</f>
        <v/>
      </c>
      <c r="AH25" s="317" t="str">
        <f>IF(AND('MAPA DE RIESGOS'!$V$94="Media",'MAPA DE RIESGOS'!$Z$94="Moderado"),CONCATENATE("R",'MAPA DE RIESGOS'!$H$94),"")</f>
        <v/>
      </c>
      <c r="AI25" s="317" t="str">
        <f>IF(AND('MAPA DE RIESGOS'!$V$100="Media",'MAPA DE RIESGOS'!$Z$100="Moderado"),CONCATENATE("R",'MAPA DE RIESGOS'!$H$100),"")</f>
        <v/>
      </c>
      <c r="AJ25" s="317" t="str">
        <f>IF(AND('MAPA DE RIESGOS'!$V$106="Media",'MAPA DE RIESGOS'!$Z$106="Moderado"),CONCATENATE("R",'MAPA DE RIESGOS'!$H$106),"")</f>
        <v/>
      </c>
      <c r="AK25" s="317" t="str">
        <f>IF(AND('MAPA DE RIESGOS'!$V$112="Media",'MAPA DE RIESGOS'!$Z$112="Moderado"),CONCATENATE("R",'MAPA DE RIESGOS'!$H$112),"")</f>
        <v/>
      </c>
      <c r="AL25" s="317" t="str">
        <f>IF(AND('MAPA DE RIESGOS'!$V$118="Media",'MAPA DE RIESGOS'!$Z$118="Moderado"),CONCATENATE("R",'MAPA DE RIESGOS'!$H$118),"")</f>
        <v/>
      </c>
      <c r="AM25" s="319" t="str">
        <f>IF(AND('MAPA DE RIESGOS'!$V$124="Media",'MAPA DE RIESGOS'!$Z$124="Moderado"),CONCATENATE("R",'MAPA DE RIESGOS'!$H$124),"")</f>
        <v/>
      </c>
      <c r="AN25" s="297" t="str">
        <f>IF(AND('MAPA DE RIESGOS'!$V$70="Media",'MAPA DE RIESGOS'!$Z$70="Mayor"),CONCATENATE("R",'MAPA DE RIESGOS'!$H$70),"")</f>
        <v/>
      </c>
      <c r="AO25" s="298" t="str">
        <f>IF(AND('MAPA DE RIESGOS'!$V$76="Media",'MAPA DE RIESGOS'!$Z$76="Mayor"),CONCATENATE("R",'MAPA DE RIESGOS'!$H$76),"")</f>
        <v/>
      </c>
      <c r="AP25" s="298" t="str">
        <f>IF(AND('MAPA DE RIESGOS'!$V$82="Media",'MAPA DE RIESGOS'!$Z$82="Mayor"),CONCATENATE("R",'MAPA DE RIESGOS'!$H$82),"")</f>
        <v/>
      </c>
      <c r="AQ25" s="298" t="str">
        <f>IF(AND('MAPA DE RIESGOS'!$V$88="Media",'MAPA DE RIESGOS'!$Z$88="Mayor"),CONCATENATE("R",'MAPA DE RIESGOS'!$H$88),"")</f>
        <v/>
      </c>
      <c r="AR25" s="298" t="str">
        <f>IF(AND('MAPA DE RIESGOS'!$V$94="Media",'MAPA DE RIESGOS'!$Z$94="Mayor"),CONCATENATE("R",'MAPA DE RIESGOS'!$H$94),"")</f>
        <v/>
      </c>
      <c r="AS25" s="298" t="str">
        <f>IF(AND('MAPA DE RIESGOS'!$V$100="Media",'MAPA DE RIESGOS'!$Z$100="Mayor"),CONCATENATE("R",'MAPA DE RIESGOS'!$H$100),"")</f>
        <v/>
      </c>
      <c r="AT25" s="298" t="str">
        <f>IF(AND('MAPA DE RIESGOS'!$V$106="Media",'MAPA DE RIESGOS'!$Z$106="Mayor"),CONCATENATE("R",'MAPA DE RIESGOS'!$H$106),"")</f>
        <v/>
      </c>
      <c r="AU25" s="298" t="str">
        <f>IF(AND('MAPA DE RIESGOS'!$V$112="Media",'MAPA DE RIESGOS'!$Z$112="Mayor"),CONCATENATE("R",'MAPA DE RIESGOS'!$H$112),"")</f>
        <v/>
      </c>
      <c r="AV25" s="298" t="str">
        <f>IF(AND('MAPA DE RIESGOS'!$V$118="Media",'MAPA DE RIESGOS'!$Z$118="Mayor"),CONCATENATE("R",'MAPA DE RIESGOS'!$H$118),"")</f>
        <v/>
      </c>
      <c r="AW25" s="300" t="str">
        <f>IF(AND('MAPA DE RIESGOS'!$V$124="Media",'MAPA DE RIESGOS'!$Z$124="Mayor"),CONCATENATE("R",'MAPA DE RIESGOS'!$H$124),"")</f>
        <v/>
      </c>
      <c r="AX25" s="303" t="str">
        <f>IF(AND('MAPA DE RIESGOS'!$V$70="Media",'MAPA DE RIESGOS'!$Z$70="Catastrófico"),CONCATENATE("R",'MAPA DE RIESGOS'!$H$70),"")</f>
        <v/>
      </c>
      <c r="AY25" s="304" t="str">
        <f>IF(AND('MAPA DE RIESGOS'!$V$76="Media",'MAPA DE RIESGOS'!$Z$76="Catastrófico"),CONCATENATE("R",'MAPA DE RIESGOS'!$H$76),"")</f>
        <v/>
      </c>
      <c r="AZ25" s="304" t="str">
        <f>IF(AND('MAPA DE RIESGOS'!$V$82="Media",'MAPA DE RIESGOS'!$Z$82="Catastrófico"),CONCATENATE("R",'MAPA DE RIESGOS'!$H$82),"")</f>
        <v/>
      </c>
      <c r="BA25" s="304" t="str">
        <f>IF(AND('MAPA DE RIESGOS'!$V$88="Media",'MAPA DE RIESGOS'!$Z$88="Catastrófico"),CONCATENATE("R",'MAPA DE RIESGOS'!$H$88),"")</f>
        <v/>
      </c>
      <c r="BB25" s="304" t="str">
        <f>IF(AND('MAPA DE RIESGOS'!$V$94="Media",'MAPA DE RIESGOS'!$Z$94="Catastrófico"),CONCATENATE("R",'MAPA DE RIESGOS'!$H$94),"")</f>
        <v/>
      </c>
      <c r="BC25" s="304" t="str">
        <f>IF(AND('MAPA DE RIESGOS'!$V$100="Media",'MAPA DE RIESGOS'!$Z$100="Catastrófico"),CONCATENATE("R",'MAPA DE RIESGOS'!$H$100),"")</f>
        <v/>
      </c>
      <c r="BD25" s="304" t="str">
        <f>IF(AND('MAPA DE RIESGOS'!$V$106="Media",'MAPA DE RIESGOS'!$Z$106="Catastrófico"),CONCATENATE("R",'MAPA DE RIESGOS'!$H$106),"")</f>
        <v/>
      </c>
      <c r="BE25" s="304" t="str">
        <f>IF(AND('MAPA DE RIESGOS'!$V$112="Media",'MAPA DE RIESGOS'!$Z$112="Catastrófico"),CONCATENATE("R",'MAPA DE RIESGOS'!$H$112),"")</f>
        <v/>
      </c>
      <c r="BF25" s="304" t="str">
        <f>IF(AND('MAPA DE RIESGOS'!$V$118="Media",'MAPA DE RIESGOS'!$Z$118="Catastrófico"),CONCATENATE("R",'MAPA DE RIESGOS'!$H$118),"")</f>
        <v/>
      </c>
      <c r="BG25" s="306" t="str">
        <f>IF(AND('MAPA DE RIESGOS'!$V$124="Media",'MAPA DE RIESGOS'!$Z$124="Catastrófico"),CONCATENATE("R",'MAPA DE RIESGOS'!$H$124),"")</f>
        <v/>
      </c>
      <c r="BH25" s="67"/>
      <c r="BI25" s="1092"/>
      <c r="BJ25" s="1093"/>
      <c r="BK25" s="1093"/>
      <c r="BL25" s="1093"/>
      <c r="BM25" s="1093"/>
      <c r="BN25" s="1094"/>
    </row>
    <row r="26" spans="2:66" ht="34.5" customHeight="1">
      <c r="B26" s="1060"/>
      <c r="C26" s="1060"/>
      <c r="D26" s="1061"/>
      <c r="E26" s="1065"/>
      <c r="F26" s="1066"/>
      <c r="G26" s="1066"/>
      <c r="H26" s="1066"/>
      <c r="I26" s="1067"/>
      <c r="J26" s="316" t="str">
        <f>IF(AND('MAPA DE RIESGOS'!$V$136="Media",'MAPA DE RIESGOS'!$Z$136="Leve"),CONCATENATE("R",'MAPA DE RIESGOS'!$H$136),"")</f>
        <v/>
      </c>
      <c r="K26" s="321" t="str">
        <f>IF(AND('MAPA DE RIESGOS'!$V$142="Media",'MAPA DE RIESGOS'!$Z$142="Leve"),CONCATENATE("R",'MAPA DE RIESGOS'!$H$142),"")</f>
        <v/>
      </c>
      <c r="L26" s="321" t="str">
        <f>IF(AND('MAPA DE RIESGOS'!$V$148="Media",'MAPA DE RIESGOS'!$Z$148="Leve"),CONCATENATE("R",'MAPA DE RIESGOS'!$H$148),"")</f>
        <v>R23</v>
      </c>
      <c r="M26" s="321" t="str">
        <f>IF(AND('MAPA DE RIESGOS'!$V$154="Media",'MAPA DE RIESGOS'!$Z$154="Leve"),CONCATENATE("R",'MAPA DE RIESGOS'!$H$154),"")</f>
        <v/>
      </c>
      <c r="N26" s="321" t="str">
        <f>IF(AND('MAPA DE RIESGOS'!$V$160="Media",'MAPA DE RIESGOS'!$Z$160="Leve"),CONCATENATE("R",'MAPA DE RIESGOS'!$H$160),"")</f>
        <v/>
      </c>
      <c r="O26" s="321" t="str">
        <f>IF(AND('MAPA DE RIESGOS'!$V$166="Media",'MAPA DE RIESGOS'!$Z$166="Leve"),CONCATENATE("R",'MAPA DE RIESGOS'!$H$166),"")</f>
        <v/>
      </c>
      <c r="P26" s="321" t="str">
        <f>IF(AND('MAPA DE RIESGOS'!$V$172="Media",'MAPA DE RIESGOS'!$Z$172="Leve"),CONCATENATE("R",'MAPA DE RIESGOS'!$H$172),"")</f>
        <v/>
      </c>
      <c r="Q26" s="321" t="str">
        <f>IF(AND('MAPA DE RIESGOS'!$V$178="Media",'MAPA DE RIESGOS'!$Z$178="Leve"),CONCATENATE("R",'MAPA DE RIESGOS'!$H$178),"")</f>
        <v/>
      </c>
      <c r="R26" s="321" t="str">
        <f>IF(AND('MAPA DE RIESGOS'!$V$184="Media",'MAPA DE RIESGOS'!$Z$184="Leve"),CONCATENATE("R",'MAPA DE RIESGOS'!$H$184),"")</f>
        <v/>
      </c>
      <c r="S26" s="319" t="str">
        <f>IF(AND('MAPA DE RIESGOS'!$V$190="Media",'MAPA DE RIESGOS'!$Z$190="Leve"),CONCATENATE("R",'MAPA DE RIESGOS'!$H$190),"")</f>
        <v/>
      </c>
      <c r="T26" s="316" t="str">
        <f>IF(AND('MAPA DE RIESGOS'!$V$136="Media",'MAPA DE RIESGOS'!$Z$136="Menor"),CONCATENATE("R",'MAPA DE RIESGOS'!$H$136),"")</f>
        <v/>
      </c>
      <c r="U26" s="321" t="str">
        <f>IF(AND('MAPA DE RIESGOS'!$V$142="Media",'MAPA DE RIESGOS'!$Z$142="Menor"),CONCATENATE("R",'MAPA DE RIESGOS'!$H$142),"")</f>
        <v/>
      </c>
      <c r="V26" s="321" t="str">
        <f>IF(AND('MAPA DE RIESGOS'!$V$148="Media",'MAPA DE RIESGOS'!$Z$148="Menor"),CONCATENATE("R",'MAPA DE RIESGOS'!$H$148),"")</f>
        <v/>
      </c>
      <c r="W26" s="321" t="str">
        <f>IF(AND('MAPA DE RIESGOS'!$V$154="Media",'MAPA DE RIESGOS'!$Z$154="Menor"),CONCATENATE("R",'MAPA DE RIESGOS'!$H$154),"")</f>
        <v/>
      </c>
      <c r="X26" s="321" t="str">
        <f>IF(AND('MAPA DE RIESGOS'!$V$160="Media",'MAPA DE RIESGOS'!$Z$160="Menor"),CONCATENATE("R",'MAPA DE RIESGOS'!$H$160),"")</f>
        <v/>
      </c>
      <c r="Y26" s="321" t="str">
        <f>IF(AND('MAPA DE RIESGOS'!$V$166="Media",'MAPA DE RIESGOS'!$Z$166="Menor"),CONCATENATE("R",'MAPA DE RIESGOS'!$H$166),"")</f>
        <v>R26</v>
      </c>
      <c r="Z26" s="321" t="str">
        <f>IF(AND('MAPA DE RIESGOS'!$V$172="Media",'MAPA DE RIESGOS'!$Z$172="Menor"),CONCATENATE("R",'MAPA DE RIESGOS'!$H$172),"")</f>
        <v/>
      </c>
      <c r="AA26" s="321" t="str">
        <f>IF(AND('MAPA DE RIESGOS'!$V$178="Media",'MAPA DE RIESGOS'!$Z$178="Menor"),CONCATENATE("R",'MAPA DE RIESGOS'!$H$178),"")</f>
        <v/>
      </c>
      <c r="AB26" s="321" t="str">
        <f>IF(AND('MAPA DE RIESGOS'!$V$184="Media",'MAPA DE RIESGOS'!$Z$184="Menor"),CONCATENATE("R",'MAPA DE RIESGOS'!$H$184),"")</f>
        <v/>
      </c>
      <c r="AC26" s="319" t="str">
        <f>IF(AND('MAPA DE RIESGOS'!$V$190="Media",'MAPA DE RIESGOS'!$Z$190="Menor"),CONCATENATE("R",'MAPA DE RIESGOS'!$H$190),"")</f>
        <v>R30</v>
      </c>
      <c r="AD26" s="316" t="str">
        <f>IF(AND('MAPA DE RIESGOS'!$V$136="Media",'MAPA DE RIESGOS'!$Z$136="Moderado"),CONCATENATE("R",'MAPA DE RIESGOS'!$H$136),"")</f>
        <v>R21</v>
      </c>
      <c r="AE26" s="321" t="str">
        <f>IF(AND('MAPA DE RIESGOS'!$V$142="Media",'MAPA DE RIESGOS'!$Z$142="Moderado"),CONCATENATE("R",'MAPA DE RIESGOS'!$H$142),"")</f>
        <v/>
      </c>
      <c r="AF26" s="321" t="str">
        <f>IF(AND('MAPA DE RIESGOS'!$V$148="Media",'MAPA DE RIESGOS'!$Z$148="Moderado"),CONCATENATE("R",'MAPA DE RIESGOS'!$H$148),"")</f>
        <v/>
      </c>
      <c r="AG26" s="321" t="str">
        <f>IF(AND('MAPA DE RIESGOS'!$V$154="Media",'MAPA DE RIESGOS'!$Z$154="Moderado"),CONCATENATE("R",'MAPA DE RIESGOS'!$H$154),"")</f>
        <v>R24</v>
      </c>
      <c r="AH26" s="321" t="str">
        <f>IF(AND('MAPA DE RIESGOS'!$V$160="Media",'MAPA DE RIESGOS'!$Z$160="Moderado"),CONCATENATE("R",'MAPA DE RIESGOS'!$H$160),"")</f>
        <v/>
      </c>
      <c r="AI26" s="321" t="str">
        <f>IF(AND('MAPA DE RIESGOS'!$V$166="Media",'MAPA DE RIESGOS'!$Z$166="Moderado"),CONCATENATE("R",'MAPA DE RIESGOS'!$H$166),"")</f>
        <v/>
      </c>
      <c r="AJ26" s="321" t="str">
        <f>IF(AND('MAPA DE RIESGOS'!$V$172="Media",'MAPA DE RIESGOS'!$Z$172="Moderado"),CONCATENATE("R",'MAPA DE RIESGOS'!$H$172),"")</f>
        <v/>
      </c>
      <c r="AK26" s="321" t="str">
        <f>IF(AND('MAPA DE RIESGOS'!$V$178="Media",'MAPA DE RIESGOS'!$Z$178="Moderado"),CONCATENATE("R",'MAPA DE RIESGOS'!$H$178),"")</f>
        <v/>
      </c>
      <c r="AL26" s="321" t="str">
        <f>IF(AND('MAPA DE RIESGOS'!$V$184="Media",'MAPA DE RIESGOS'!$Z$184="Moderado"),CONCATENATE("R",'MAPA DE RIESGOS'!$H$184),"")</f>
        <v/>
      </c>
      <c r="AM26" s="319" t="str">
        <f>IF(AND('MAPA DE RIESGOS'!$V$190="Media",'MAPA DE RIESGOS'!$Z$190="Moderado"),CONCATENATE("R",'MAPA DE RIESGOS'!$H$190),"")</f>
        <v/>
      </c>
      <c r="AN26" s="297" t="str">
        <f>IF(AND('MAPA DE RIESGOS'!$V$136="Media",'MAPA DE RIESGOS'!$Z$136="Mayor"),CONCATENATE("R",'MAPA DE RIESGOS'!$H$136),"")</f>
        <v/>
      </c>
      <c r="AO26" s="307" t="str">
        <f>IF(AND('MAPA DE RIESGOS'!$V$142="Media",'MAPA DE RIESGOS'!$Z$142="Mayor"),CONCATENATE("R",'MAPA DE RIESGOS'!$H$142),"")</f>
        <v/>
      </c>
      <c r="AP26" s="307" t="str">
        <f>IF(AND('MAPA DE RIESGOS'!$V$148="Media",'MAPA DE RIESGOS'!$Z$148="Mayor"),CONCATENATE("R",'MAPA DE RIESGOS'!$H$148),"")</f>
        <v/>
      </c>
      <c r="AQ26" s="307" t="str">
        <f>IF(AND('MAPA DE RIESGOS'!$V$154="Media",'MAPA DE RIESGOS'!$Z$154="Mayor"),CONCATENATE("R",'MAPA DE RIESGOS'!$H$154),"")</f>
        <v/>
      </c>
      <c r="AR26" s="307" t="str">
        <f>IF(AND('MAPA DE RIESGOS'!$V$160="Media",'MAPA DE RIESGOS'!$Z$160="Mayor"),CONCATENATE("R",'MAPA DE RIESGOS'!$H$160),"")</f>
        <v/>
      </c>
      <c r="AS26" s="307" t="str">
        <f>IF(AND('MAPA DE RIESGOS'!$V$166="Media",'MAPA DE RIESGOS'!$Z$166="Mayor"),CONCATENATE("R",'MAPA DE RIESGOS'!$H$166),"")</f>
        <v/>
      </c>
      <c r="AT26" s="307" t="str">
        <f>IF(AND('MAPA DE RIESGOS'!$V$172="Media",'MAPA DE RIESGOS'!$Z$172="Mayor"),CONCATENATE("R",'MAPA DE RIESGOS'!$H$172),"")</f>
        <v/>
      </c>
      <c r="AU26" s="307" t="str">
        <f>IF(AND('MAPA DE RIESGOS'!$V$178="Media",'MAPA DE RIESGOS'!$Z$178="Mayor"),CONCATENATE("R",'MAPA DE RIESGOS'!$H$178),"")</f>
        <v/>
      </c>
      <c r="AV26" s="307" t="str">
        <f>IF(AND('MAPA DE RIESGOS'!$V$184="Media",'MAPA DE RIESGOS'!$Z$184="Mayor"),CONCATENATE("R",'MAPA DE RIESGOS'!$H$184),"")</f>
        <v/>
      </c>
      <c r="AW26" s="300" t="str">
        <f>IF(AND('MAPA DE RIESGOS'!$V$190="Media",'MAPA DE RIESGOS'!$Z$190="Mayor"),CONCATENATE("R",'MAPA DE RIESGOS'!$H$190),"")</f>
        <v/>
      </c>
      <c r="AX26" s="303" t="str">
        <f>IF(AND('MAPA DE RIESGOS'!$V$136="Media",'MAPA DE RIESGOS'!$Z$136="Catastrófico"),CONCATENATE("R",'MAPA DE RIESGOS'!$H$136),"")</f>
        <v/>
      </c>
      <c r="AY26" s="308" t="str">
        <f>IF(AND('MAPA DE RIESGOS'!$V$142="Media",'MAPA DE RIESGOS'!$Z$142="Catastrófico"),CONCATENATE("R",'MAPA DE RIESGOS'!$H$142),"")</f>
        <v>R22</v>
      </c>
      <c r="AZ26" s="308" t="str">
        <f>IF(AND('MAPA DE RIESGOS'!$V$148="Media",'MAPA DE RIESGOS'!$Z$148="Catastrófico"),CONCATENATE("R",'MAPA DE RIESGOS'!$H$148),"")</f>
        <v/>
      </c>
      <c r="BA26" s="308" t="str">
        <f>IF(AND('MAPA DE RIESGOS'!$V$154="Media",'MAPA DE RIESGOS'!$Z$154="Catastrófico"),CONCATENATE("R",'MAPA DE RIESGOS'!$H$154),"")</f>
        <v/>
      </c>
      <c r="BB26" s="308" t="str">
        <f>IF(AND('MAPA DE RIESGOS'!$V$160="Media",'MAPA DE RIESGOS'!$Z$160="Catastrófico"),CONCATENATE("R",'MAPA DE RIESGOS'!$H$160),"")</f>
        <v/>
      </c>
      <c r="BC26" s="308" t="str">
        <f>IF(AND('MAPA DE RIESGOS'!$V$166="Media",'MAPA DE RIESGOS'!$Z$166="Catastrófico"),CONCATENATE("R",'MAPA DE RIESGOS'!$H$166),"")</f>
        <v/>
      </c>
      <c r="BD26" s="308" t="str">
        <f>IF(AND('MAPA DE RIESGOS'!$V$172="Media",'MAPA DE RIESGOS'!$Z$172="Catastrófico"),CONCATENATE("R",'MAPA DE RIESGOS'!$H$172),"")</f>
        <v/>
      </c>
      <c r="BE26" s="308" t="str">
        <f>IF(AND('MAPA DE RIESGOS'!$V$178="Media",'MAPA DE RIESGOS'!$Z$178="Catastrófico"),CONCATENATE("R",'MAPA DE RIESGOS'!$H$178),"")</f>
        <v/>
      </c>
      <c r="BF26" s="308" t="str">
        <f>IF(AND('MAPA DE RIESGOS'!$V$184="Media",'MAPA DE RIESGOS'!$Z$184="Catastrófico"),CONCATENATE("R",'MAPA DE RIESGOS'!$H$184),"")</f>
        <v/>
      </c>
      <c r="BG26" s="306" t="str">
        <f>IF(AND('MAPA DE RIESGOS'!$V$190="Media",'MAPA DE RIESGOS'!$Z$190="Catastrófico"),CONCATENATE("R",'MAPA DE RIESGOS'!$H$190),"")</f>
        <v/>
      </c>
      <c r="BH26" s="67"/>
      <c r="BI26" s="1092"/>
      <c r="BJ26" s="1093"/>
      <c r="BK26" s="1093"/>
      <c r="BL26" s="1093"/>
      <c r="BM26" s="1093"/>
      <c r="BN26" s="1094"/>
    </row>
    <row r="27" spans="2:66" ht="34.5" customHeight="1">
      <c r="B27" s="1060"/>
      <c r="C27" s="1060"/>
      <c r="D27" s="1061"/>
      <c r="E27" s="1065"/>
      <c r="F27" s="1066"/>
      <c r="G27" s="1066"/>
      <c r="H27" s="1066"/>
      <c r="I27" s="1067"/>
      <c r="J27" s="316" t="str">
        <f>IF(AND('MAPA DE RIESGOS'!$V$196="Media",'MAPA DE RIESGOS'!$Z$196="Leve"),CONCATENATE("R",'MAPA DE RIESGOS'!$H$196),"")</f>
        <v/>
      </c>
      <c r="K27" s="321" t="str">
        <f>IF(AND('MAPA DE RIESGOS'!$V$202="Media",'MAPA DE RIESGOS'!$Z$202="Leve"),CONCATENATE("R",'MAPA DE RIESGOS'!$H$202),"")</f>
        <v/>
      </c>
      <c r="L27" s="321" t="str">
        <f>IF(AND('MAPA DE RIESGOS'!$V$208="Media",'MAPA DE RIESGOS'!$Z$208="Leve"),CONCATENATE("R",'MAPA DE RIESGOS'!$H$208),"")</f>
        <v/>
      </c>
      <c r="M27" s="321" t="str">
        <f>IF(AND('MAPA DE RIESGOS'!$V$214="Media",'MAPA DE RIESGOS'!$Z$214="Leve"),CONCATENATE("R",'MAPA DE RIESGOS'!$H$214),"")</f>
        <v/>
      </c>
      <c r="N27" s="321" t="str">
        <f>IF(AND('MAPA DE RIESGOS'!$V$220="Media",'MAPA DE RIESGOS'!$Z$220="Leve"),CONCATENATE("R",'MAPA DE RIESGOS'!$H$220),"")</f>
        <v/>
      </c>
      <c r="O27" s="321" t="str">
        <f>IF(AND('MAPA DE RIESGOS'!$V$232="Media",'MAPA DE RIESGOS'!$Z$232="Leve"),CONCATENATE("R",'MAPA DE RIESGOS'!$H$232),"")</f>
        <v/>
      </c>
      <c r="P27" s="321" t="str">
        <f>IF(AND('MAPA DE RIESGOS'!$V$238="Media",'MAPA DE RIESGOS'!$Z$238="Leve"),CONCATENATE("R",'MAPA DE RIESGOS'!$H$238),"")</f>
        <v/>
      </c>
      <c r="Q27" s="321" t="str">
        <f>IF(AND('MAPA DE RIESGOS'!$V$244="Media",'MAPA DE RIESGOS'!$Z$244="Leve"),CONCATENATE("R",'MAPA DE RIESGOS'!$H$244),"")</f>
        <v/>
      </c>
      <c r="R27" s="321" t="str">
        <f>IF(AND('MAPA DE RIESGOS'!$V$250="Media",'MAPA DE RIESGOS'!$Z$250="Leve"),CONCATENATE("R",'MAPA DE RIESGOS'!$H$250),"")</f>
        <v/>
      </c>
      <c r="S27" s="319" t="str">
        <f>IF(AND('MAPA DE RIESGOS'!$V$256="Media",'MAPA DE RIESGOS'!$Z$256="Leve"),CONCATENATE("R",'MAPA DE RIESGOS'!$H$256),"")</f>
        <v/>
      </c>
      <c r="T27" s="316" t="str">
        <f>IF(AND('MAPA DE RIESGOS'!$V$196="Media",'MAPA DE RIESGOS'!$Z$196="Menor"),CONCATENATE("R",'MAPA DE RIESGOS'!$H$196),"")</f>
        <v>R31</v>
      </c>
      <c r="U27" s="321" t="str">
        <f>IF(AND('MAPA DE RIESGOS'!$V$202="Media",'MAPA DE RIESGOS'!$Z$202="Menor"),CONCATENATE("R",'MAPA DE RIESGOS'!$H$202),"")</f>
        <v/>
      </c>
      <c r="V27" s="321" t="str">
        <f>IF(AND('MAPA DE RIESGOS'!$V$208="Media",'MAPA DE RIESGOS'!$Z$208="Menor"),CONCATENATE("R",'MAPA DE RIESGOS'!$H$208),"")</f>
        <v>R33</v>
      </c>
      <c r="W27" s="321" t="str">
        <f>IF(AND('MAPA DE RIESGOS'!$V$214="Media",'MAPA DE RIESGOS'!$Z$214="Menor"),CONCATENATE("R",'MAPA DE RIESGOS'!$H$214),"")</f>
        <v/>
      </c>
      <c r="X27" s="321" t="str">
        <f>IF(AND('MAPA DE RIESGOS'!$V$220="Media",'MAPA DE RIESGOS'!$Z$220="Menor"),CONCATENATE("R",'MAPA DE RIESGOS'!$H$220),"")</f>
        <v/>
      </c>
      <c r="Y27" s="321" t="str">
        <f>IF(AND('MAPA DE RIESGOS'!$V$232="Media",'MAPA DE RIESGOS'!$Z$232="Menor"),CONCATENATE("R",'MAPA DE RIESGOS'!$H$232),"")</f>
        <v/>
      </c>
      <c r="Z27" s="321" t="str">
        <f>IF(AND('MAPA DE RIESGOS'!$V$238="Media",'MAPA DE RIESGOS'!$Z$238="Menor"),CONCATENATE("R",'MAPA DE RIESGOS'!$H$238),"")</f>
        <v/>
      </c>
      <c r="AA27" s="321" t="str">
        <f>IF(AND('MAPA DE RIESGOS'!$V$244="Media",'MAPA DE RIESGOS'!$Z$244="Menor"),CONCATENATE("R",'MAPA DE RIESGOS'!$H$244),"")</f>
        <v/>
      </c>
      <c r="AB27" s="321" t="str">
        <f>IF(AND('MAPA DE RIESGOS'!$V$250="Media",'MAPA DE RIESGOS'!$Z$250="Menor"),CONCATENATE("R",'MAPA DE RIESGOS'!$H$250),"")</f>
        <v/>
      </c>
      <c r="AC27" s="319" t="str">
        <f>IF(AND('MAPA DE RIESGOS'!$V$256="Media",'MAPA DE RIESGOS'!$Z$256="Menor"),CONCATENATE("R",'MAPA DE RIESGOS'!$H$256),"")</f>
        <v/>
      </c>
      <c r="AD27" s="316" t="str">
        <f>IF(AND('MAPA DE RIESGOS'!$V$196="Media",'MAPA DE RIESGOS'!$Z$196="Moderado"),CONCATENATE("R",'MAPA DE RIESGOS'!$H$196),"")</f>
        <v/>
      </c>
      <c r="AE27" s="321" t="str">
        <f>IF(AND('MAPA DE RIESGOS'!$V$202="Media",'MAPA DE RIESGOS'!$Z$202="Moderado"),CONCATENATE("R",'MAPA DE RIESGOS'!$H$202),"")</f>
        <v/>
      </c>
      <c r="AF27" s="321" t="str">
        <f>IF(AND('MAPA DE RIESGOS'!$V$208="Media",'MAPA DE RIESGOS'!$Z$208="Moderado"),CONCATENATE("R",'MAPA DE RIESGOS'!$H$208),"")</f>
        <v/>
      </c>
      <c r="AG27" s="321" t="str">
        <f>IF(AND('MAPA DE RIESGOS'!$V$214="Media",'MAPA DE RIESGOS'!$Z$214="Moderado"),CONCATENATE("R",'MAPA DE RIESGOS'!$H$214),"")</f>
        <v>R34</v>
      </c>
      <c r="AH27" s="321" t="str">
        <f>IF(AND('MAPA DE RIESGOS'!$V$220="Media",'MAPA DE RIESGOS'!$Z$220="Moderado"),CONCATENATE("R",'MAPA DE RIESGOS'!$H$220),"")</f>
        <v/>
      </c>
      <c r="AI27" s="321" t="str">
        <f>IF(AND('MAPA DE RIESGOS'!$V$232="Media",'MAPA DE RIESGOS'!$Z$232="Moderado"),CONCATENATE("R",'MAPA DE RIESGOS'!$H$232),"")</f>
        <v>R37</v>
      </c>
      <c r="AJ27" s="321" t="str">
        <f>IF(AND('MAPA DE RIESGOS'!$V$238="Media",'MAPA DE RIESGOS'!$Z$238="Moderado"),CONCATENATE("R",'MAPA DE RIESGOS'!$H$238),"")</f>
        <v>R38</v>
      </c>
      <c r="AK27" s="321" t="str">
        <f>IF(AND('MAPA DE RIESGOS'!$V$244="Media",'MAPA DE RIESGOS'!$Z$244="Moderado"),CONCATENATE("R",'MAPA DE RIESGOS'!$H$244),"")</f>
        <v>R39</v>
      </c>
      <c r="AL27" s="321" t="str">
        <f>IF(AND('MAPA DE RIESGOS'!$V$250="Media",'MAPA DE RIESGOS'!$Z$250="Moderado"),CONCATENATE("R",'MAPA DE RIESGOS'!$H$250),"")</f>
        <v>R40</v>
      </c>
      <c r="AM27" s="319" t="str">
        <f>IF(AND('MAPA DE RIESGOS'!$V$256="Media",'MAPA DE RIESGOS'!$Z$256="Moderado"),CONCATENATE("R",'MAPA DE RIESGOS'!$H$256),"")</f>
        <v>R41</v>
      </c>
      <c r="AN27" s="297" t="str">
        <f>IF(AND('MAPA DE RIESGOS'!$V$196="Media",'MAPA DE RIESGOS'!$Z$196="Mayor"),CONCATENATE("R",'MAPA DE RIESGOS'!$H$196),"")</f>
        <v/>
      </c>
      <c r="AO27" s="307" t="str">
        <f>IF(AND('MAPA DE RIESGOS'!$V$202="Media",'MAPA DE RIESGOS'!$Z$202="Mayor"),CONCATENATE("R",'MAPA DE RIESGOS'!$H$202),"")</f>
        <v/>
      </c>
      <c r="AP27" s="307" t="str">
        <f>IF(AND('MAPA DE RIESGOS'!$V$208="Media",'MAPA DE RIESGOS'!$Z$208="Mayor"),CONCATENATE("R",'MAPA DE RIESGOS'!$H$208),"")</f>
        <v/>
      </c>
      <c r="AQ27" s="307" t="str">
        <f>IF(AND('MAPA DE RIESGOS'!$V$214="Media",'MAPA DE RIESGOS'!$Z$214="Mayor"),CONCATENATE("R",'MAPA DE RIESGOS'!$H$214),"")</f>
        <v/>
      </c>
      <c r="AR27" s="307" t="str">
        <f>IF(AND('MAPA DE RIESGOS'!$V$220="Media",'MAPA DE RIESGOS'!$Z$220="Mayor"),CONCATENATE("R",'MAPA DE RIESGOS'!$H$220),"")</f>
        <v>R35</v>
      </c>
      <c r="AS27" s="307" t="str">
        <f>IF(AND('MAPA DE RIESGOS'!$V$232="Media",'MAPA DE RIESGOS'!$Z$232="Mayor"),CONCATENATE("R",'MAPA DE RIESGOS'!$H$232),"")</f>
        <v/>
      </c>
      <c r="AT27" s="307" t="str">
        <f>IF(AND('MAPA DE RIESGOS'!$V$238="Media",'MAPA DE RIESGOS'!$Z$238="Mayor"),CONCATENATE("R",'MAPA DE RIESGOS'!$H$238),"")</f>
        <v/>
      </c>
      <c r="AU27" s="307" t="str">
        <f>IF(AND('MAPA DE RIESGOS'!$V$244="Media",'MAPA DE RIESGOS'!$Z$244="Mayor"),CONCATENATE("R",'MAPA DE RIESGOS'!$H$244),"")</f>
        <v/>
      </c>
      <c r="AV27" s="307" t="str">
        <f>IF(AND('MAPA DE RIESGOS'!$V$250="Media",'MAPA DE RIESGOS'!$Z$250="Mayor"),CONCATENATE("R",'MAPA DE RIESGOS'!$H$250),"")</f>
        <v/>
      </c>
      <c r="AW27" s="300" t="str">
        <f>IF(AND('MAPA DE RIESGOS'!$V$256="Media",'MAPA DE RIESGOS'!$Z$256="Mayor"),CONCATENATE("R",'MAPA DE RIESGOS'!$H$256),"")</f>
        <v/>
      </c>
      <c r="AX27" s="303" t="str">
        <f>IF(AND('MAPA DE RIESGOS'!$V$196="Media",'MAPA DE RIESGOS'!$Z$196="Catastrófico"),CONCATENATE("R",'MAPA DE RIESGOS'!$H$196),"")</f>
        <v/>
      </c>
      <c r="AY27" s="308" t="str">
        <f>IF(AND('MAPA DE RIESGOS'!$V$202="Media",'MAPA DE RIESGOS'!$Z$202="Catastrófico"),CONCATENATE("R",'MAPA DE RIESGOS'!$H$202),"")</f>
        <v/>
      </c>
      <c r="AZ27" s="308" t="str">
        <f>IF(AND('MAPA DE RIESGOS'!$V$208="Media",'MAPA DE RIESGOS'!$Z$208="Catastrófico"),CONCATENATE("R",'MAPA DE RIESGOS'!$H$208),"")</f>
        <v/>
      </c>
      <c r="BA27" s="308" t="str">
        <f>IF(AND('MAPA DE RIESGOS'!$V$214="Media",'MAPA DE RIESGOS'!$Z$214="Catastrófico"),CONCATENATE("R",'MAPA DE RIESGOS'!$H$214),"")</f>
        <v/>
      </c>
      <c r="BB27" s="308" t="str">
        <f>IF(AND('MAPA DE RIESGOS'!$V$220="Media",'MAPA DE RIESGOS'!$Z$220="Catastrófico"),CONCATENATE("R",'MAPA DE RIESGOS'!$H$220),"")</f>
        <v/>
      </c>
      <c r="BC27" s="308" t="str">
        <f>IF(AND('MAPA DE RIESGOS'!$V$232="Media",'MAPA DE RIESGOS'!$Z$232="Catastrófico"),CONCATENATE("R",'MAPA DE RIESGOS'!$H$232),"")</f>
        <v/>
      </c>
      <c r="BD27" s="308" t="str">
        <f>IF(AND('MAPA DE RIESGOS'!$V$238="Media",'MAPA DE RIESGOS'!$Z$238="Catastrófico"),CONCATENATE("R",'MAPA DE RIESGOS'!$H$238),"")</f>
        <v/>
      </c>
      <c r="BE27" s="308" t="str">
        <f>IF(AND('MAPA DE RIESGOS'!$V$244="Media",'MAPA DE RIESGOS'!$Z$244="Catastrófico"),CONCATENATE("R",'MAPA DE RIESGOS'!$H$244),"")</f>
        <v/>
      </c>
      <c r="BF27" s="308" t="str">
        <f>IF(AND('MAPA DE RIESGOS'!$V$250="Media",'MAPA DE RIESGOS'!$Z$250="Catastrófico"),CONCATENATE("R",'MAPA DE RIESGOS'!$H$250),"")</f>
        <v/>
      </c>
      <c r="BG27" s="306" t="str">
        <f>IF(AND('MAPA DE RIESGOS'!$V$256="Media",'MAPA DE RIESGOS'!$Z$256="Catastrófico"),CONCATENATE("R",'MAPA DE RIESGOS'!$H$256),"")</f>
        <v/>
      </c>
      <c r="BH27" s="67"/>
      <c r="BI27" s="1092"/>
      <c r="BJ27" s="1093"/>
      <c r="BK27" s="1093"/>
      <c r="BL27" s="1093"/>
      <c r="BM27" s="1093"/>
      <c r="BN27" s="1094"/>
    </row>
    <row r="28" spans="2:66" ht="34.5" customHeight="1">
      <c r="B28" s="1060"/>
      <c r="C28" s="1060"/>
      <c r="D28" s="1061"/>
      <c r="E28" s="1065"/>
      <c r="F28" s="1066"/>
      <c r="G28" s="1066"/>
      <c r="H28" s="1066"/>
      <c r="I28" s="1067"/>
      <c r="J28" s="316" t="str">
        <f>IF(AND('MAPA DE RIESGOS'!$V$262="Media",'MAPA DE RIESGOS'!$Z$262="Leve"),CONCATENATE("R",'MAPA DE RIESGOS'!$H$262),"")</f>
        <v/>
      </c>
      <c r="K28" s="321" t="str">
        <f>IF(AND('MAPA DE RIESGOS'!$V$268="Media",'MAPA DE RIESGOS'!$Z$268="Leve"),CONCATENATE("R",'MAPA DE RIESGOS'!$H$268),"")</f>
        <v/>
      </c>
      <c r="L28" s="321" t="str">
        <f>IF(AND('MAPA DE RIESGOS'!$V$274="Media",'MAPA DE RIESGOS'!$Z$274="Leve"),CONCATENATE("R",'MAPA DE RIESGOS'!$H$274),"")</f>
        <v/>
      </c>
      <c r="M28" s="321" t="str">
        <f>IF(AND('MAPA DE RIESGOS'!$V$280="Media",'MAPA DE RIESGOS'!$Z$280="Leve"),CONCATENATE("R",'MAPA DE RIESGOS'!$H$280),"")</f>
        <v/>
      </c>
      <c r="N28" s="321" t="str">
        <f>IF(AND('MAPA DE RIESGOS'!$V$286="Media",'MAPA DE RIESGOS'!$Z$286="Leve"),CONCATENATE("R",'MAPA DE RIESGOS'!$H$286),"")</f>
        <v/>
      </c>
      <c r="O28" s="321" t="str">
        <f>IF(AND('MAPA DE RIESGOS'!$V$292="Media",'MAPA DE RIESGOS'!$Z$292="Leve"),CONCATENATE("R",'MAPA DE RIESGOS'!$H$292),"")</f>
        <v/>
      </c>
      <c r="P28" s="321" t="str">
        <f>IF(AND('MAPA DE RIESGOS'!$V$298="Media",'MAPA DE RIESGOS'!$Z$298="Leve"),CONCATENATE("R",'MAPA DE RIESGOS'!$H$298),"")</f>
        <v/>
      </c>
      <c r="Q28" s="321" t="str">
        <f>IF(AND('MAPA DE RIESGOS'!$V$304="Media",'MAPA DE RIESGOS'!$Z$304="Leve"),CONCATENATE("R",'MAPA DE RIESGOS'!$H$304),"")</f>
        <v/>
      </c>
      <c r="R28" s="321" t="str">
        <f>IF(AND('MAPA DE RIESGOS'!$V$310="Media",'MAPA DE RIESGOS'!$Z$310="Leve"),CONCATENATE("R",'MAPA DE RIESGOS'!$H$310),"")</f>
        <v/>
      </c>
      <c r="S28" s="319" t="str">
        <f>IF(AND('MAPA DE RIESGOS'!$V$316="Media",'MAPA DE RIESGOS'!$Z$316="Leve"),CONCATENATE("R",'MAPA DE RIESGOS'!$H$316),"")</f>
        <v/>
      </c>
      <c r="T28" s="316" t="str">
        <f>IF(AND('MAPA DE RIESGOS'!$V$262="Media",'MAPA DE RIESGOS'!$Z$262="Menor"),CONCATENATE("R",'MAPA DE RIESGOS'!$H$262),"")</f>
        <v/>
      </c>
      <c r="U28" s="321" t="str">
        <f>IF(AND('MAPA DE RIESGOS'!$V$268="Media",'MAPA DE RIESGOS'!$Z$268="Menor"),CONCATENATE("R",'MAPA DE RIESGOS'!$H$268),"")</f>
        <v/>
      </c>
      <c r="V28" s="321" t="str">
        <f>IF(AND('MAPA DE RIESGOS'!$V$274="Media",'MAPA DE RIESGOS'!$Z$274="Menor"),CONCATENATE("R",'MAPA DE RIESGOS'!$H$274),"")</f>
        <v/>
      </c>
      <c r="W28" s="321" t="str">
        <f>IF(AND('MAPA DE RIESGOS'!$V$280="Media",'MAPA DE RIESGOS'!$Z$280="Menor"),CONCATENATE("R",'MAPA DE RIESGOS'!$H$280),"")</f>
        <v/>
      </c>
      <c r="X28" s="321" t="str">
        <f>IF(AND('MAPA DE RIESGOS'!$V$286="Media",'MAPA DE RIESGOS'!$Z$286="Menor"),CONCATENATE("R",'MAPA DE RIESGOS'!$H$286),"")</f>
        <v>R46</v>
      </c>
      <c r="Y28" s="321" t="str">
        <f>IF(AND('MAPA DE RIESGOS'!$V$292="Media",'MAPA DE RIESGOS'!$Z$292="Menor"),CONCATENATE("R",'MAPA DE RIESGOS'!$H$292),"")</f>
        <v/>
      </c>
      <c r="Z28" s="321" t="str">
        <f>IF(AND('MAPA DE RIESGOS'!$V$298="Media",'MAPA DE RIESGOS'!$Z$298="Menor"),CONCATENATE("R",'MAPA DE RIESGOS'!$H$298),"")</f>
        <v/>
      </c>
      <c r="AA28" s="321" t="str">
        <f>IF(AND('MAPA DE RIESGOS'!$V$304="Media",'MAPA DE RIESGOS'!$Z$304="Menor"),CONCATENATE("R",'MAPA DE RIESGOS'!$H$304),"")</f>
        <v/>
      </c>
      <c r="AB28" s="321" t="str">
        <f>IF(AND('MAPA DE RIESGOS'!$V$310="Media",'MAPA DE RIESGOS'!$Z$310="Menor"),CONCATENATE("R",'MAPA DE RIESGOS'!$H$310),"")</f>
        <v/>
      </c>
      <c r="AC28" s="319" t="str">
        <f>IF(AND('MAPA DE RIESGOS'!$V$316="Media",'MAPA DE RIESGOS'!$Z$316="Menor"),CONCATENATE("R",'MAPA DE RIESGOS'!$H$316),"")</f>
        <v/>
      </c>
      <c r="AD28" s="316" t="str">
        <f>IF(AND('MAPA DE RIESGOS'!$V$262="Media",'MAPA DE RIESGOS'!$Z$262="Moderado"),CONCATENATE("R",'MAPA DE RIESGOS'!$H$262),"")</f>
        <v>R42</v>
      </c>
      <c r="AE28" s="321" t="str">
        <f>IF(AND('MAPA DE RIESGOS'!$V$268="Media",'MAPA DE RIESGOS'!$Z$268="Moderado"),CONCATENATE("R",'MAPA DE RIESGOS'!$H$268),"")</f>
        <v>R43</v>
      </c>
      <c r="AF28" s="321" t="str">
        <f>IF(AND('MAPA DE RIESGOS'!$V$274="Media",'MAPA DE RIESGOS'!$Z$274="Moderado"),CONCATENATE("R",'MAPA DE RIESGOS'!$H$274),"")</f>
        <v>R44</v>
      </c>
      <c r="AG28" s="321" t="str">
        <f>IF(AND('MAPA DE RIESGOS'!$V$280="Media",'MAPA DE RIESGOS'!$Z$280="Moderado"),CONCATENATE("R",'MAPA DE RIESGOS'!$H$280),"")</f>
        <v>R45</v>
      </c>
      <c r="AH28" s="321" t="str">
        <f>IF(AND('MAPA DE RIESGOS'!$V$286="Media",'MAPA DE RIESGOS'!$Z$286="Moderado"),CONCATENATE("R",'MAPA DE RIESGOS'!$H$286),"")</f>
        <v/>
      </c>
      <c r="AI28" s="321" t="str">
        <f>IF(AND('MAPA DE RIESGOS'!$V$292="Media",'MAPA DE RIESGOS'!$Z$292="Moderado"),CONCATENATE("R",'MAPA DE RIESGOS'!$H$292),"")</f>
        <v/>
      </c>
      <c r="AJ28" s="321" t="str">
        <f>IF(AND('MAPA DE RIESGOS'!$V$298="Media",'MAPA DE RIESGOS'!$Z$298="Moderado"),CONCATENATE("R",'MAPA DE RIESGOS'!$H$298),"")</f>
        <v/>
      </c>
      <c r="AK28" s="321" t="str">
        <f>IF(AND('MAPA DE RIESGOS'!$V$304="Media",'MAPA DE RIESGOS'!$Z$304="Moderado"),CONCATENATE("R",'MAPA DE RIESGOS'!$H$304),"")</f>
        <v/>
      </c>
      <c r="AL28" s="321" t="str">
        <f>IF(AND('MAPA DE RIESGOS'!$V$310="Media",'MAPA DE RIESGOS'!$Z$310="Moderado"),CONCATENATE("R",'MAPA DE RIESGOS'!$H$310),"")</f>
        <v/>
      </c>
      <c r="AM28" s="319" t="str">
        <f>IF(AND('MAPA DE RIESGOS'!$V$316="Media",'MAPA DE RIESGOS'!$Z$316="Moderado"),CONCATENATE("R",'MAPA DE RIESGOS'!$H$316),"")</f>
        <v>R51</v>
      </c>
      <c r="AN28" s="297" t="str">
        <f>IF(AND('MAPA DE RIESGOS'!$V$262="Media",'MAPA DE RIESGOS'!$Z$262="Mayor"),CONCATENATE("R",'MAPA DE RIESGOS'!$H$262),"")</f>
        <v/>
      </c>
      <c r="AO28" s="307" t="str">
        <f>IF(AND('MAPA DE RIESGOS'!$V$268="Media",'MAPA DE RIESGOS'!$Z$268="Mayor"),CONCATENATE("R",'MAPA DE RIESGOS'!$H$268),"")</f>
        <v/>
      </c>
      <c r="AP28" s="307" t="str">
        <f>IF(AND('MAPA DE RIESGOS'!$V$274="Media",'MAPA DE RIESGOS'!$Z$274="Mayor"),CONCATENATE("R",'MAPA DE RIESGOS'!$H$274),"")</f>
        <v/>
      </c>
      <c r="AQ28" s="307" t="str">
        <f>IF(AND('MAPA DE RIESGOS'!$V$280="Media",'MAPA DE RIESGOS'!$Z$280="Mayor"),CONCATENATE("R",'MAPA DE RIESGOS'!$H$280),"")</f>
        <v/>
      </c>
      <c r="AR28" s="307" t="str">
        <f>IF(AND('MAPA DE RIESGOS'!$V$286="Media",'MAPA DE RIESGOS'!$Z$286="Mayor"),CONCATENATE("R",'MAPA DE RIESGOS'!$H$286),"")</f>
        <v/>
      </c>
      <c r="AS28" s="307" t="str">
        <f>IF(AND('MAPA DE RIESGOS'!$V$292="Media",'MAPA DE RIESGOS'!$Z$292="Mayor"),CONCATENATE("R",'MAPA DE RIESGOS'!$H$292),"")</f>
        <v/>
      </c>
      <c r="AT28" s="307" t="str">
        <f>IF(AND('MAPA DE RIESGOS'!$V$298="Media",'MAPA DE RIESGOS'!$Z$298="Mayor"),CONCATENATE("R",'MAPA DE RIESGOS'!$H$298),"")</f>
        <v/>
      </c>
      <c r="AU28" s="307" t="str">
        <f>IF(AND('MAPA DE RIESGOS'!$V$304="Media",'MAPA DE RIESGOS'!$Z$304="Mayor"),CONCATENATE("R",'MAPA DE RIESGOS'!$H$304),"")</f>
        <v/>
      </c>
      <c r="AV28" s="307" t="str">
        <f>IF(AND('MAPA DE RIESGOS'!$V$310="Media",'MAPA DE RIESGOS'!$Z$310="Mayor"),CONCATENATE("R",'MAPA DE RIESGOS'!$H$310),"")</f>
        <v/>
      </c>
      <c r="AW28" s="300" t="str">
        <f>IF(AND('MAPA DE RIESGOS'!$V$316="Media",'MAPA DE RIESGOS'!$Z$316="Mayor"),CONCATENATE("R",'MAPA DE RIESGOS'!$H$316),"")</f>
        <v/>
      </c>
      <c r="AX28" s="303" t="str">
        <f>IF(AND('MAPA DE RIESGOS'!$V$262="Media",'MAPA DE RIESGOS'!$Z$262="Catastrófico"),CONCATENATE("R",'MAPA DE RIESGOS'!$H$262),"")</f>
        <v/>
      </c>
      <c r="AY28" s="308" t="str">
        <f>IF(AND('MAPA DE RIESGOS'!$V$268="Media",'MAPA DE RIESGOS'!$Z$268="Catastrófico"),CONCATENATE("R",'MAPA DE RIESGOS'!$H$268),"")</f>
        <v/>
      </c>
      <c r="AZ28" s="308" t="str">
        <f>IF(AND('MAPA DE RIESGOS'!$V$274="Media",'MAPA DE RIESGOS'!$Z$274="Catastrófico"),CONCATENATE("R",'MAPA DE RIESGOS'!$H$274),"")</f>
        <v/>
      </c>
      <c r="BA28" s="308" t="str">
        <f>IF(AND('MAPA DE RIESGOS'!$V$280="Media",'MAPA DE RIESGOS'!$Z$280="Catastrófico"),CONCATENATE("R",'MAPA DE RIESGOS'!$H$280),"")</f>
        <v/>
      </c>
      <c r="BB28" s="308" t="str">
        <f>IF(AND('MAPA DE RIESGOS'!$V$286="Media",'MAPA DE RIESGOS'!$Z$286="Catastrófico"),CONCATENATE("R",'MAPA DE RIESGOS'!$H$286),"")</f>
        <v/>
      </c>
      <c r="BC28" s="308" t="str">
        <f>IF(AND('MAPA DE RIESGOS'!$V$292="Media",'MAPA DE RIESGOS'!$Z$292="Catastrófico"),CONCATENATE("R",'MAPA DE RIESGOS'!$H$292),"")</f>
        <v/>
      </c>
      <c r="BD28" s="308" t="str">
        <f>IF(AND('MAPA DE RIESGOS'!$V$298="Media",'MAPA DE RIESGOS'!$Z$298="Catastrófico"),CONCATENATE("R",'MAPA DE RIESGOS'!$H$298),"")</f>
        <v/>
      </c>
      <c r="BE28" s="308" t="str">
        <f>IF(AND('MAPA DE RIESGOS'!$V$304="Media",'MAPA DE RIESGOS'!$Z$304="Catastrófico"),CONCATENATE("R",'MAPA DE RIESGOS'!$H$304),"")</f>
        <v/>
      </c>
      <c r="BF28" s="308" t="str">
        <f>IF(AND('MAPA DE RIESGOS'!$V$310="Media",'MAPA DE RIESGOS'!$Z$310="Catastrófico"),CONCATENATE("R",'MAPA DE RIESGOS'!$H$310),"")</f>
        <v/>
      </c>
      <c r="BG28" s="306" t="str">
        <f>IF(AND('MAPA DE RIESGOS'!$V$316="Media",'MAPA DE RIESGOS'!$Z$316="Catastrófico"),CONCATENATE("R",'MAPA DE RIESGOS'!$H$316),"")</f>
        <v/>
      </c>
      <c r="BH28" s="67"/>
      <c r="BI28" s="1092"/>
      <c r="BJ28" s="1093"/>
      <c r="BK28" s="1093"/>
      <c r="BL28" s="1093"/>
      <c r="BM28" s="1093"/>
      <c r="BN28" s="1094"/>
    </row>
    <row r="29" spans="2:66" ht="34.5" customHeight="1">
      <c r="B29" s="1060"/>
      <c r="C29" s="1060"/>
      <c r="D29" s="1061"/>
      <c r="E29" s="1065"/>
      <c r="F29" s="1066"/>
      <c r="G29" s="1066"/>
      <c r="H29" s="1066"/>
      <c r="I29" s="1067"/>
      <c r="J29" s="316" t="str">
        <f>IF(AND('MAPA DE RIESGOS'!$V$322="Media",'MAPA DE RIESGOS'!$Z$322="Leve"),CONCATENATE("R",'MAPA DE RIESGOS'!$H$322),"")</f>
        <v/>
      </c>
      <c r="K29" s="321" t="str">
        <f>IF(AND('MAPA DE RIESGOS'!$V$328="Media",'MAPA DE RIESGOS'!$Z$328="Leve"),CONCATENATE("R",'MAPA DE RIESGOS'!$H$328),"")</f>
        <v/>
      </c>
      <c r="L29" s="321" t="str">
        <f>IF(AND('MAPA DE RIESGOS'!$V$334="Media",'MAPA DE RIESGOS'!$Z$334="Leve"),CONCATENATE("R",'MAPA DE RIESGOS'!$H$334),"")</f>
        <v/>
      </c>
      <c r="M29" s="321" t="str">
        <f>IF(AND('MAPA DE RIESGOS'!$V$340="Media",'MAPA DE RIESGOS'!$Z$340="Leve"),CONCATENATE("R",'MAPA DE RIESGOS'!$H$340),"")</f>
        <v/>
      </c>
      <c r="N29" s="321" t="str">
        <f>IF(AND('MAPA DE RIESGOS'!$V$346="Media",'MAPA DE RIESGOS'!$Z$346="Leve"),CONCATENATE("R",'MAPA DE RIESGOS'!$H$346),"")</f>
        <v/>
      </c>
      <c r="O29" s="321" t="str">
        <f>IF(AND('MAPA DE RIESGOS'!$V$352="Media",'MAPA DE RIESGOS'!$Z$352="Leve"),CONCATENATE("R",'MAPA DE RIESGOS'!$H$352),"")</f>
        <v/>
      </c>
      <c r="P29" s="321" t="str">
        <f>IF(AND('MAPA DE RIESGOS'!$V$358="Media",'MAPA DE RIESGOS'!$Z$358="Leve"),CONCATENATE("R",'MAPA DE RIESGOS'!$H$358),"")</f>
        <v/>
      </c>
      <c r="Q29" s="321" t="str">
        <f>IF(AND('MAPA DE RIESGOS'!$V$364="Media",'MAPA DE RIESGOS'!$Z$364="Leve"),CONCATENATE("R",'MAPA DE RIESGOS'!$H$364),"")</f>
        <v/>
      </c>
      <c r="R29" s="321" t="str">
        <f>IF(AND('MAPA DE RIESGOS'!$V$370="Media",'MAPA DE RIESGOS'!$Z$370="Leve"),CONCATENATE("R",'MAPA DE RIESGOS'!$H$370),"")</f>
        <v/>
      </c>
      <c r="S29" s="319" t="str">
        <f>IF(AND('MAPA DE RIESGOS'!$V$376="Media",'MAPA DE RIESGOS'!$Z$376="Leve"),CONCATENATE("R",'MAPA DE RIESGOS'!$H$376),"")</f>
        <v/>
      </c>
      <c r="T29" s="316" t="str">
        <f>IF(AND('MAPA DE RIESGOS'!$V$322="Media",'MAPA DE RIESGOS'!$Z$322="Menor"),CONCATENATE("R",'MAPA DE RIESGOS'!$H$322),"")</f>
        <v/>
      </c>
      <c r="U29" s="321" t="str">
        <f>IF(AND('MAPA DE RIESGOS'!$V$328="Media",'MAPA DE RIESGOS'!$Z$328="Menor"),CONCATENATE("R",'MAPA DE RIESGOS'!$H$328),"")</f>
        <v/>
      </c>
      <c r="V29" s="321" t="str">
        <f>IF(AND('MAPA DE RIESGOS'!$V$334="Media",'MAPA DE RIESGOS'!$Z$334="Menor"),CONCATENATE("R",'MAPA DE RIESGOS'!$H$334),"")</f>
        <v/>
      </c>
      <c r="W29" s="321" t="str">
        <f>IF(AND('MAPA DE RIESGOS'!$V$340="Media",'MAPA DE RIESGOS'!$Z$340="Menor"),CONCATENATE("R",'MAPA DE RIESGOS'!$H$340),"")</f>
        <v/>
      </c>
      <c r="X29" s="321" t="str">
        <f>IF(AND('MAPA DE RIESGOS'!$V$346="Media",'MAPA DE RIESGOS'!$Z$346="Menor"),CONCATENATE("R",'MAPA DE RIESGOS'!$H$346),"")</f>
        <v/>
      </c>
      <c r="Y29" s="321" t="str">
        <f>IF(AND('MAPA DE RIESGOS'!$V$352="Media",'MAPA DE RIESGOS'!$Z$352="Menor"),CONCATENATE("R",'MAPA DE RIESGOS'!$H$352),"")</f>
        <v/>
      </c>
      <c r="Z29" s="321" t="str">
        <f>IF(AND('MAPA DE RIESGOS'!$V$358="Media",'MAPA DE RIESGOS'!$Z$358="Menor"),CONCATENATE("R",'MAPA DE RIESGOS'!$H$358),"")</f>
        <v>R58</v>
      </c>
      <c r="AA29" s="321" t="str">
        <f>IF(AND('MAPA DE RIESGOS'!$V$364="Media",'MAPA DE RIESGOS'!$Z$364="Menor"),CONCATENATE("R",'MAPA DE RIESGOS'!$H$364),"")</f>
        <v/>
      </c>
      <c r="AB29" s="321" t="str">
        <f>IF(AND('MAPA DE RIESGOS'!$V$370="Media",'MAPA DE RIESGOS'!$Z$370="Menor"),CONCATENATE("R",'MAPA DE RIESGOS'!$H$370),"")</f>
        <v/>
      </c>
      <c r="AC29" s="319" t="str">
        <f>IF(AND('MAPA DE RIESGOS'!$V$376="Media",'MAPA DE RIESGOS'!$Z$376="Menor"),CONCATENATE("R",'MAPA DE RIESGOS'!$H$376),"")</f>
        <v/>
      </c>
      <c r="AD29" s="316" t="str">
        <f>IF(AND('MAPA DE RIESGOS'!$V$322="Media",'MAPA DE RIESGOS'!$Z$322="Moderado"),CONCATENATE("R",'MAPA DE RIESGOS'!$H$322),"")</f>
        <v>R52</v>
      </c>
      <c r="AE29" s="321" t="str">
        <f>IF(AND('MAPA DE RIESGOS'!$V$328="Media",'MAPA DE RIESGOS'!$Z$328="Moderado"),CONCATENATE("R",'MAPA DE RIESGOS'!$H$328),"")</f>
        <v/>
      </c>
      <c r="AF29" s="321" t="str">
        <f>IF(AND('MAPA DE RIESGOS'!$V$334="Media",'MAPA DE RIESGOS'!$Z$334="Moderado"),CONCATENATE("R",'MAPA DE RIESGOS'!$H$334),"")</f>
        <v/>
      </c>
      <c r="AG29" s="321" t="str">
        <f>IF(AND('MAPA DE RIESGOS'!$V$340="Media",'MAPA DE RIESGOS'!$Z$340="Moderado"),CONCATENATE("R",'MAPA DE RIESGOS'!$H$340),"")</f>
        <v/>
      </c>
      <c r="AH29" s="321" t="str">
        <f>IF(AND('MAPA DE RIESGOS'!$V$346="Media",'MAPA DE RIESGOS'!$Z$346="Moderado"),CONCATENATE("R",'MAPA DE RIESGOS'!$H$346),"")</f>
        <v/>
      </c>
      <c r="AI29" s="321" t="str">
        <f>IF(AND('MAPA DE RIESGOS'!$V$352="Media",'MAPA DE RIESGOS'!$Z$352="Moderado"),CONCATENATE("R",'MAPA DE RIESGOS'!$H$352),"")</f>
        <v/>
      </c>
      <c r="AJ29" s="321" t="str">
        <f>IF(AND('MAPA DE RIESGOS'!$V$358="Media",'MAPA DE RIESGOS'!$Z$358="Moderado"),CONCATENATE("R",'MAPA DE RIESGOS'!$H$358),"")</f>
        <v/>
      </c>
      <c r="AK29" s="321" t="str">
        <f>IF(AND('MAPA DE RIESGOS'!$V$364="Media",'MAPA DE RIESGOS'!$Z$364="Moderado"),CONCATENATE("R",'MAPA DE RIESGOS'!$H$364),"")</f>
        <v/>
      </c>
      <c r="AL29" s="321" t="str">
        <f>IF(AND('MAPA DE RIESGOS'!$V$370="Media",'MAPA DE RIESGOS'!$Z$370="Moderado"),CONCATENATE("R",'MAPA DE RIESGOS'!$H$370),"")</f>
        <v/>
      </c>
      <c r="AM29" s="319" t="str">
        <f>IF(AND('MAPA DE RIESGOS'!$V$376="Media",'MAPA DE RIESGOS'!$Z$376="Moderado"),CONCATENATE("R",'MAPA DE RIESGOS'!$H$376),"")</f>
        <v>R61</v>
      </c>
      <c r="AN29" s="297" t="str">
        <f>IF(AND('MAPA DE RIESGOS'!$V$322="Media",'MAPA DE RIESGOS'!$Z$322="Mayor"),CONCATENATE("R",'MAPA DE RIESGOS'!$H$322),"")</f>
        <v/>
      </c>
      <c r="AO29" s="307" t="str">
        <f>IF(AND('MAPA DE RIESGOS'!$V$328="Media",'MAPA DE RIESGOS'!$Z$328="Mayor"),CONCATENATE("R",'MAPA DE RIESGOS'!$H$328),"")</f>
        <v/>
      </c>
      <c r="AP29" s="307" t="str">
        <f>IF(AND('MAPA DE RIESGOS'!$V$334="Media",'MAPA DE RIESGOS'!$Z$334="Mayor"),CONCATENATE("R",'MAPA DE RIESGOS'!$H$334),"")</f>
        <v/>
      </c>
      <c r="AQ29" s="307" t="str">
        <f>IF(AND('MAPA DE RIESGOS'!$V$340="Media",'MAPA DE RIESGOS'!$Z$340="Mayor"),CONCATENATE("R",'MAPA DE RIESGOS'!$H$340),"")</f>
        <v/>
      </c>
      <c r="AR29" s="307" t="str">
        <f>IF(AND('MAPA DE RIESGOS'!$V$346="Media",'MAPA DE RIESGOS'!$Z$346="Mayor"),CONCATENATE("R",'MAPA DE RIESGOS'!$H$346),"")</f>
        <v/>
      </c>
      <c r="AS29" s="307" t="str">
        <f>IF(AND('MAPA DE RIESGOS'!$V$352="Media",'MAPA DE RIESGOS'!$Z$352="Mayor"),CONCATENATE("R",'MAPA DE RIESGOS'!$H$352),"")</f>
        <v/>
      </c>
      <c r="AT29" s="307" t="str">
        <f>IF(AND('MAPA DE RIESGOS'!$V$358="Media",'MAPA DE RIESGOS'!$Z$358="Mayor"),CONCATENATE("R",'MAPA DE RIESGOS'!$H$358),"")</f>
        <v/>
      </c>
      <c r="AU29" s="307" t="str">
        <f>IF(AND('MAPA DE RIESGOS'!$V$364="Media",'MAPA DE RIESGOS'!$Z$364="Mayor"),CONCATENATE("R",'MAPA DE RIESGOS'!$H$364),"")</f>
        <v/>
      </c>
      <c r="AV29" s="307" t="str">
        <f>IF(AND('MAPA DE RIESGOS'!$V$370="Media",'MAPA DE RIESGOS'!$Z$370="Mayor"),CONCATENATE("R",'MAPA DE RIESGOS'!$H$370),"")</f>
        <v/>
      </c>
      <c r="AW29" s="300" t="str">
        <f>IF(AND('MAPA DE RIESGOS'!$V$376="Media",'MAPA DE RIESGOS'!$Z$376="Mayor"),CONCATENATE("R",'MAPA DE RIESGOS'!$H$376),"")</f>
        <v/>
      </c>
      <c r="AX29" s="303" t="str">
        <f>IF(AND('MAPA DE RIESGOS'!$V$322="Media",'MAPA DE RIESGOS'!$Z$322="Catastrófico"),CONCATENATE("R",'MAPA DE RIESGOS'!$H$322),"")</f>
        <v/>
      </c>
      <c r="AY29" s="308" t="str">
        <f>IF(AND('MAPA DE RIESGOS'!$V$328="Media",'MAPA DE RIESGOS'!$Z$328="Catastrófico"),CONCATENATE("R",'MAPA DE RIESGOS'!$H$328),"")</f>
        <v/>
      </c>
      <c r="AZ29" s="308" t="str">
        <f>IF(AND('MAPA DE RIESGOS'!$V$334="Media",'MAPA DE RIESGOS'!$Z$334="Catastrófico"),CONCATENATE("R",'MAPA DE RIESGOS'!$H$334),"")</f>
        <v/>
      </c>
      <c r="BA29" s="308" t="str">
        <f>IF(AND('MAPA DE RIESGOS'!$V$340="Media",'MAPA DE RIESGOS'!$Z$340="Catastrófico"),CONCATENATE("R",'MAPA DE RIESGOS'!$H$340),"")</f>
        <v/>
      </c>
      <c r="BB29" s="308" t="str">
        <f>IF(AND('MAPA DE RIESGOS'!$V$346="Media",'MAPA DE RIESGOS'!$Z$346="Catastrófico"),CONCATENATE("R",'MAPA DE RIESGOS'!$H$346),"")</f>
        <v/>
      </c>
      <c r="BC29" s="308" t="str">
        <f>IF(AND('MAPA DE RIESGOS'!$V$352="Media",'MAPA DE RIESGOS'!$Z$352="Catastrófico"),CONCATENATE("R",'MAPA DE RIESGOS'!$H$352),"")</f>
        <v/>
      </c>
      <c r="BD29" s="308" t="str">
        <f>IF(AND('MAPA DE RIESGOS'!$V$358="Media",'MAPA DE RIESGOS'!$Z$358="Catastrófico"),CONCATENATE("R",'MAPA DE RIESGOS'!$H$358),"")</f>
        <v/>
      </c>
      <c r="BE29" s="308" t="str">
        <f>IF(AND('MAPA DE RIESGOS'!$V$364="Media",'MAPA DE RIESGOS'!$Z$364="Catastrófico"),CONCATENATE("R",'MAPA DE RIESGOS'!$H$364),"")</f>
        <v/>
      </c>
      <c r="BF29" s="308" t="str">
        <f>IF(AND('MAPA DE RIESGOS'!$V$370="Media",'MAPA DE RIESGOS'!$Z$370="Catastrófico"),CONCATENATE("R",'MAPA DE RIESGOS'!$H$370),"")</f>
        <v/>
      </c>
      <c r="BG29" s="306" t="str">
        <f>IF(AND('MAPA DE RIESGOS'!$V$376="Media",'MAPA DE RIESGOS'!$Z$376="Catastrófico"),CONCATENATE("R",'MAPA DE RIESGOS'!$H$376),"")</f>
        <v/>
      </c>
      <c r="BH29" s="67"/>
      <c r="BI29" s="1092"/>
      <c r="BJ29" s="1093"/>
      <c r="BK29" s="1093"/>
      <c r="BL29" s="1093"/>
      <c r="BM29" s="1093"/>
      <c r="BN29" s="1094"/>
    </row>
    <row r="30" spans="2:66" ht="34.5" customHeight="1">
      <c r="B30" s="1060"/>
      <c r="C30" s="1060"/>
      <c r="D30" s="1061"/>
      <c r="E30" s="1065"/>
      <c r="F30" s="1066"/>
      <c r="G30" s="1066"/>
      <c r="H30" s="1066"/>
      <c r="I30" s="1067"/>
      <c r="J30" s="316" t="str">
        <f>IF(AND('MAPA DE RIESGOS'!$V$382="Media",'MAPA DE RIESGOS'!$Z$382="Leve"),CONCATENATE("R",'MAPA DE RIESGOS'!$H$382),"")</f>
        <v/>
      </c>
      <c r="K30" s="321" t="str">
        <f>IF(AND('MAPA DE RIESGOS'!$V$388="Media",'MAPA DE RIESGOS'!$Z$388="Leve"),CONCATENATE("R",'MAPA DE RIESGOS'!$H$388),"")</f>
        <v/>
      </c>
      <c r="L30" s="321" t="str">
        <f>IF(AND('MAPA DE RIESGOS'!$V$394="Media",'MAPA DE RIESGOS'!$Z$394="Leve"),CONCATENATE("R",'MAPA DE RIESGOS'!$H$394),"")</f>
        <v/>
      </c>
      <c r="M30" s="321" t="str">
        <f>IF(AND('MAPA DE RIESGOS'!$V$400="Media",'MAPA DE RIESGOS'!$Z$400="Leve"),CONCATENATE("R",'MAPA DE RIESGOS'!$H$400),"")</f>
        <v/>
      </c>
      <c r="N30" s="321" t="str">
        <f>IF(AND('MAPA DE RIESGOS'!$V$406="Media",'MAPA DE RIESGOS'!$Z$406="Leve"),CONCATENATE("R",'MAPA DE RIESGOS'!$H$406),"")</f>
        <v/>
      </c>
      <c r="O30" s="321" t="str">
        <f>IF(AND('MAPA DE RIESGOS'!$V$412="Media",'MAPA DE RIESGOS'!$Z$412="Leve"),CONCATENATE("R",'MAPA DE RIESGOS'!$H$412),"")</f>
        <v/>
      </c>
      <c r="P30" s="321" t="str">
        <f>IF(AND('MAPA DE RIESGOS'!$V$418="Media",'MAPA DE RIESGOS'!$Z$418="Leve"),CONCATENATE("R",'MAPA DE RIESGOS'!$H$418),"")</f>
        <v/>
      </c>
      <c r="Q30" s="321" t="str">
        <f>IF(AND('MAPA DE RIESGOS'!$V$424="Media",'MAPA DE RIESGOS'!$Z$424="Leve"),CONCATENATE("R",'MAPA DE RIESGOS'!$H$424),"")</f>
        <v/>
      </c>
      <c r="R30" s="321" t="str">
        <f>IF(AND('MAPA DE RIESGOS'!$V$430="Media",'MAPA DE RIESGOS'!$Z$430="Leve"),CONCATENATE("R",'MAPA DE RIESGOS'!$H$430),"")</f>
        <v/>
      </c>
      <c r="S30" s="319" t="str">
        <f>IF(AND('MAPA DE RIESGOS'!$V$436="Media",'MAPA DE RIESGOS'!$Z$436="Leve"),CONCATENATE("R",'MAPA DE RIESGOS'!$H$436),"")</f>
        <v/>
      </c>
      <c r="T30" s="316" t="str">
        <f>IF(AND('MAPA DE RIESGOS'!$V$382="Media",'MAPA DE RIESGOS'!$Z$382="Menor"),CONCATENATE("R",'MAPA DE RIESGOS'!$H$382),"")</f>
        <v/>
      </c>
      <c r="U30" s="321" t="str">
        <f>IF(AND('MAPA DE RIESGOS'!$V$388="Media",'MAPA DE RIESGOS'!$Z$388="Menor"),CONCATENATE("R",'MAPA DE RIESGOS'!$H$388),"")</f>
        <v/>
      </c>
      <c r="V30" s="321" t="str">
        <f>IF(AND('MAPA DE RIESGOS'!$V$394="Media",'MAPA DE RIESGOS'!$Z$394="Menor"),CONCATENATE("R",'MAPA DE RIESGOS'!$H$394),"")</f>
        <v/>
      </c>
      <c r="W30" s="321" t="str">
        <f>IF(AND('MAPA DE RIESGOS'!$V$400="Media",'MAPA DE RIESGOS'!$Z$400="Menor"),CONCATENATE("R",'MAPA DE RIESGOS'!$H$400),"")</f>
        <v/>
      </c>
      <c r="X30" s="321" t="str">
        <f>IF(AND('MAPA DE RIESGOS'!$V$406="Media",'MAPA DE RIESGOS'!$Z$406="Menor"),CONCATENATE("R",'MAPA DE RIESGOS'!$H$406),"")</f>
        <v/>
      </c>
      <c r="Y30" s="321" t="str">
        <f>IF(AND('MAPA DE RIESGOS'!$V$412="Media",'MAPA DE RIESGOS'!$Z$412="Menor"),CONCATENATE("R",'MAPA DE RIESGOS'!$H$412),"")</f>
        <v/>
      </c>
      <c r="Z30" s="321" t="str">
        <f>IF(AND('MAPA DE RIESGOS'!$V$418="Media",'MAPA DE RIESGOS'!$Z$418="Menor"),CONCATENATE("R",'MAPA DE RIESGOS'!$H$418),"")</f>
        <v/>
      </c>
      <c r="AA30" s="321" t="str">
        <f>IF(AND('MAPA DE RIESGOS'!$V$424="Media",'MAPA DE RIESGOS'!$Z$424="Menor"),CONCATENATE("R",'MAPA DE RIESGOS'!$H$424),"")</f>
        <v/>
      </c>
      <c r="AB30" s="321" t="str">
        <f>IF(AND('MAPA DE RIESGOS'!$V$430="Media",'MAPA DE RIESGOS'!$Z$430="Menor"),CONCATENATE("R",'MAPA DE RIESGOS'!$H$430),"")</f>
        <v/>
      </c>
      <c r="AC30" s="319" t="str">
        <f>IF(AND('MAPA DE RIESGOS'!$V$436="Media",'MAPA DE RIESGOS'!$Z$436="Menor"),CONCATENATE("R",'MAPA DE RIESGOS'!$H$436),"")</f>
        <v/>
      </c>
      <c r="AD30" s="316" t="str">
        <f>IF(AND('MAPA DE RIESGOS'!$V$382="Media",'MAPA DE RIESGOS'!$Z$382="Moderado"),CONCATENATE("R",'MAPA DE RIESGOS'!$H$382),"")</f>
        <v>R62</v>
      </c>
      <c r="AE30" s="321" t="str">
        <f>IF(AND('MAPA DE RIESGOS'!$V$388="Media",'MAPA DE RIESGOS'!$Z$388="Moderado"),CONCATENATE("R",'MAPA DE RIESGOS'!$H$388),"")</f>
        <v/>
      </c>
      <c r="AF30" s="321" t="str">
        <f>IF(AND('MAPA DE RIESGOS'!$V$394="Media",'MAPA DE RIESGOS'!$Z$394="Moderado"),CONCATENATE("R",'MAPA DE RIESGOS'!$H$394),"")</f>
        <v/>
      </c>
      <c r="AG30" s="321" t="str">
        <f>IF(AND('MAPA DE RIESGOS'!$V$400="Media",'MAPA DE RIESGOS'!$Z$400="Moderado"),CONCATENATE("R",'MAPA DE RIESGOS'!$H$400),"")</f>
        <v>R65</v>
      </c>
      <c r="AH30" s="321" t="str">
        <f>IF(AND('MAPA DE RIESGOS'!$V$406="Media",'MAPA DE RIESGOS'!$Z$406="Moderado"),CONCATENATE("R",'MAPA DE RIESGOS'!$H$406),"")</f>
        <v>R66</v>
      </c>
      <c r="AI30" s="321" t="str">
        <f>IF(AND('MAPA DE RIESGOS'!$V$412="Media",'MAPA DE RIESGOS'!$Z$412="Moderado"),CONCATENATE("R",'MAPA DE RIESGOS'!$H$412),"")</f>
        <v>R67</v>
      </c>
      <c r="AJ30" s="321" t="str">
        <f>IF(AND('MAPA DE RIESGOS'!$V$418="Media",'MAPA DE RIESGOS'!$Z$418="Moderado"),CONCATENATE("R",'MAPA DE RIESGOS'!$H$418),"")</f>
        <v/>
      </c>
      <c r="AK30" s="321" t="str">
        <f>IF(AND('MAPA DE RIESGOS'!$V$424="Media",'MAPA DE RIESGOS'!$Z$424="Moderado"),CONCATENATE("R",'MAPA DE RIESGOS'!$H$424),"")</f>
        <v>R69</v>
      </c>
      <c r="AL30" s="321" t="str">
        <f>IF(AND('MAPA DE RIESGOS'!$V$430="Media",'MAPA DE RIESGOS'!$Z$430="Moderado"),CONCATENATE("R",'MAPA DE RIESGOS'!$H$430),"")</f>
        <v>R70</v>
      </c>
      <c r="AM30" s="319" t="str">
        <f>IF(AND('MAPA DE RIESGOS'!$V$436="Media",'MAPA DE RIESGOS'!$Z$436="Moderado"),CONCATENATE("R",'MAPA DE RIESGOS'!$H$436),"")</f>
        <v>R71</v>
      </c>
      <c r="AN30" s="297" t="str">
        <f>IF(AND('MAPA DE RIESGOS'!$V$382="Media",'MAPA DE RIESGOS'!$Z$382="Mayor"),CONCATENATE("R",'MAPA DE RIESGOS'!$H$382),"")</f>
        <v/>
      </c>
      <c r="AO30" s="307" t="str">
        <f>IF(AND('MAPA DE RIESGOS'!$V$388="Media",'MAPA DE RIESGOS'!$Z$388="Mayor"),CONCATENATE("R",'MAPA DE RIESGOS'!$H$388),"")</f>
        <v/>
      </c>
      <c r="AP30" s="307" t="str">
        <f>IF(AND('MAPA DE RIESGOS'!$V$394="Media",'MAPA DE RIESGOS'!$Z$394="Mayor"),CONCATENATE("R",'MAPA DE RIESGOS'!$H$394),"")</f>
        <v/>
      </c>
      <c r="AQ30" s="307" t="str">
        <f>IF(AND('MAPA DE RIESGOS'!$V$400="Media",'MAPA DE RIESGOS'!$Z$400="Mayor"),CONCATENATE("R",'MAPA DE RIESGOS'!$H$400),"")</f>
        <v/>
      </c>
      <c r="AR30" s="307" t="str">
        <f>IF(AND('MAPA DE RIESGOS'!$V$406="Media",'MAPA DE RIESGOS'!$Z$406="Mayor"),CONCATENATE("R",'MAPA DE RIESGOS'!$H$406),"")</f>
        <v/>
      </c>
      <c r="AS30" s="307" t="str">
        <f>IF(AND('MAPA DE RIESGOS'!$V$412="Media",'MAPA DE RIESGOS'!$Z$412="Mayor"),CONCATENATE("R",'MAPA DE RIESGOS'!$H$412),"")</f>
        <v/>
      </c>
      <c r="AT30" s="307" t="str">
        <f>IF(AND('MAPA DE RIESGOS'!$V$418="Media",'MAPA DE RIESGOS'!$Z$418="Mayor"),CONCATENATE("R",'MAPA DE RIESGOS'!$H$418),"")</f>
        <v/>
      </c>
      <c r="AU30" s="307" t="str">
        <f>IF(AND('MAPA DE RIESGOS'!$V$424="Media",'MAPA DE RIESGOS'!$Z$424="Mayor"),CONCATENATE("R",'MAPA DE RIESGOS'!$H$424),"")</f>
        <v/>
      </c>
      <c r="AV30" s="307" t="str">
        <f>IF(AND('MAPA DE RIESGOS'!$V$430="Media",'MAPA DE RIESGOS'!$Z$430="Mayor"),CONCATENATE("R",'MAPA DE RIESGOS'!$H$430),"")</f>
        <v/>
      </c>
      <c r="AW30" s="300" t="str">
        <f>IF(AND('MAPA DE RIESGOS'!$V$436="Media",'MAPA DE RIESGOS'!$Z$436="Mayor"),CONCATENATE("R",'MAPA DE RIESGOS'!$H$436),"")</f>
        <v/>
      </c>
      <c r="AX30" s="303" t="str">
        <f>IF(AND('MAPA DE RIESGOS'!$V$382="Media",'MAPA DE RIESGOS'!$Z$382="Catastrófico"),CONCATENATE("R",'MAPA DE RIESGOS'!$H$382),"")</f>
        <v/>
      </c>
      <c r="AY30" s="308" t="str">
        <f>IF(AND('MAPA DE RIESGOS'!$V$388="Media",'MAPA DE RIESGOS'!$Z$388="Catastrófico"),CONCATENATE("R",'MAPA DE RIESGOS'!$H$388),"")</f>
        <v/>
      </c>
      <c r="AZ30" s="308" t="str">
        <f>IF(AND('MAPA DE RIESGOS'!$V$394="Media",'MAPA DE RIESGOS'!$Z$394="Catastrófico"),CONCATENATE("R",'MAPA DE RIESGOS'!$H$394),"")</f>
        <v/>
      </c>
      <c r="BA30" s="308" t="str">
        <f>IF(AND('MAPA DE RIESGOS'!$V$400="Media",'MAPA DE RIESGOS'!$Z$400="Catastrófico"),CONCATENATE("R",'MAPA DE RIESGOS'!$H$400),"")</f>
        <v/>
      </c>
      <c r="BB30" s="308" t="str">
        <f>IF(AND('MAPA DE RIESGOS'!$V$406="Media",'MAPA DE RIESGOS'!$Z$406="Catastrófico"),CONCATENATE("R",'MAPA DE RIESGOS'!$H$406),"")</f>
        <v/>
      </c>
      <c r="BC30" s="308" t="str">
        <f>IF(AND('MAPA DE RIESGOS'!$V$412="Media",'MAPA DE RIESGOS'!$Z$412="Catastrófico"),CONCATENATE("R",'MAPA DE RIESGOS'!$H$412),"")</f>
        <v/>
      </c>
      <c r="BD30" s="308" t="str">
        <f>IF(AND('MAPA DE RIESGOS'!$V$418="Media",'MAPA DE RIESGOS'!$Z$418="Catastrófico"),CONCATENATE("R",'MAPA DE RIESGOS'!$H$418),"")</f>
        <v/>
      </c>
      <c r="BE30" s="308" t="str">
        <f>IF(AND('MAPA DE RIESGOS'!$V$424="Media",'MAPA DE RIESGOS'!$Z$424="Catastrófico"),CONCATENATE("R",'MAPA DE RIESGOS'!$H$424),"")</f>
        <v/>
      </c>
      <c r="BF30" s="308" t="str">
        <f>IF(AND('MAPA DE RIESGOS'!$V$430="Media",'MAPA DE RIESGOS'!$Z$430="Catastrófico"),CONCATENATE("R",'MAPA DE RIESGOS'!$H$430),"")</f>
        <v/>
      </c>
      <c r="BG30" s="306" t="str">
        <f>IF(AND('MAPA DE RIESGOS'!$V$436="Media",'MAPA DE RIESGOS'!$Z$436="Catastrófico"),CONCATENATE("R",'MAPA DE RIESGOS'!$H$436),"")</f>
        <v/>
      </c>
      <c r="BH30" s="67"/>
      <c r="BI30" s="1092"/>
      <c r="BJ30" s="1093"/>
      <c r="BK30" s="1093"/>
      <c r="BL30" s="1093"/>
      <c r="BM30" s="1093"/>
      <c r="BN30" s="1094"/>
    </row>
    <row r="31" spans="2:66" ht="34.5" customHeight="1">
      <c r="B31" s="1060"/>
      <c r="C31" s="1060"/>
      <c r="D31" s="1061"/>
      <c r="E31" s="1065"/>
      <c r="F31" s="1066"/>
      <c r="G31" s="1066"/>
      <c r="H31" s="1066"/>
      <c r="I31" s="1067"/>
      <c r="J31" s="316" t="str">
        <f>IF(AND('MAPA DE RIESGOS'!$V$442="Media",'MAPA DE RIESGOS'!$Z$442="Leve"),CONCATENATE("R",'MAPA DE RIESGOS'!$H$442),"")</f>
        <v/>
      </c>
      <c r="K31" s="321" t="str">
        <f>IF(AND('MAPA DE RIESGOS'!$V$448="Media",'MAPA DE RIESGOS'!$Z$448="Leve"),CONCATENATE("R",'MAPA DE RIESGOS'!$H$448),"")</f>
        <v/>
      </c>
      <c r="L31" s="321" t="str">
        <f>IF(AND('MAPA DE RIESGOS'!$V$454="Media",'MAPA DE RIESGOS'!$Z$454="Leve"),CONCATENATE("R",'MAPA DE RIESGOS'!$H$454),"")</f>
        <v/>
      </c>
      <c r="M31" s="321" t="str">
        <f>IF(AND('MAPA DE RIESGOS'!$V$460="Media",'MAPA DE RIESGOS'!$Z$460="Leve"),CONCATENATE("R",'MAPA DE RIESGOS'!$H$460),"")</f>
        <v/>
      </c>
      <c r="N31" s="321" t="str">
        <f>IF(AND('MAPA DE RIESGOS'!$V$466="Media",'MAPA DE RIESGOS'!$Z$466="Leve"),CONCATENATE("R",'MAPA DE RIESGOS'!$H$466),"")</f>
        <v/>
      </c>
      <c r="O31" s="321" t="str">
        <f>IF(AND('MAPA DE RIESGOS'!$V$472="Media",'MAPA DE RIESGOS'!$Z$472="Leve"),CONCATENATE("R",'MAPA DE RIESGOS'!$H$472),"")</f>
        <v/>
      </c>
      <c r="P31" s="321" t="str">
        <f>IF(AND('MAPA DE RIESGOS'!$V$478="Media",'MAPA DE RIESGOS'!$Z$478="Leve"),CONCATENATE("R",'MAPA DE RIESGOS'!$H$478),"")</f>
        <v/>
      </c>
      <c r="Q31" s="321" t="str">
        <f>IF(AND('MAPA DE RIESGOS'!$V$484="Media",'MAPA DE RIESGOS'!$Z$484="Leve"),CONCATENATE("R",'MAPA DE RIESGOS'!$H$484),"")</f>
        <v/>
      </c>
      <c r="R31" s="321" t="str">
        <f>IF(AND('MAPA DE RIESGOS'!$V$490="Media",'MAPA DE RIESGOS'!$Z$490="Leve"),CONCATENATE("R",'MAPA DE RIESGOS'!$H$490),"")</f>
        <v/>
      </c>
      <c r="S31" s="319" t="str">
        <f>IF(AND('MAPA DE RIESGOS'!$V$496="Media",'MAPA DE RIESGOS'!$Z$496="Leve"),CONCATENATE("R",'MAPA DE RIESGOS'!$H$496),"")</f>
        <v/>
      </c>
      <c r="T31" s="316" t="str">
        <f>IF(AND('MAPA DE RIESGOS'!$V$442="Media",'MAPA DE RIESGOS'!$Z$442="Menor"),CONCATENATE("R",'MAPA DE RIESGOS'!$H$442),"")</f>
        <v/>
      </c>
      <c r="U31" s="321" t="str">
        <f>IF(AND('MAPA DE RIESGOS'!$V$448="Media",'MAPA DE RIESGOS'!$Z$448="Menor"),CONCATENATE("R",'MAPA DE RIESGOS'!$H$448),"")</f>
        <v/>
      </c>
      <c r="V31" s="321" t="str">
        <f>IF(AND('MAPA DE RIESGOS'!$V$454="Media",'MAPA DE RIESGOS'!$Z$454="Menor"),CONCATENATE("R",'MAPA DE RIESGOS'!$H$454),"")</f>
        <v/>
      </c>
      <c r="W31" s="321" t="str">
        <f>IF(AND('MAPA DE RIESGOS'!$V$460="Media",'MAPA DE RIESGOS'!$Z$460="Menor"),CONCATENATE("R",'MAPA DE RIESGOS'!$H$460),"")</f>
        <v/>
      </c>
      <c r="X31" s="321" t="str">
        <f>IF(AND('MAPA DE RIESGOS'!$V$466="Media",'MAPA DE RIESGOS'!$Z$466="Menor"),CONCATENATE("R",'MAPA DE RIESGOS'!$H$466),"")</f>
        <v/>
      </c>
      <c r="Y31" s="321" t="str">
        <f>IF(AND('MAPA DE RIESGOS'!$V$472="Media",'MAPA DE RIESGOS'!$Z$472="Menor"),CONCATENATE("R",'MAPA DE RIESGOS'!$H$472),"")</f>
        <v/>
      </c>
      <c r="Z31" s="321" t="str">
        <f>IF(AND('MAPA DE RIESGOS'!$V$478="Media",'MAPA DE RIESGOS'!$Z$478="Menor"),CONCATENATE("R",'MAPA DE RIESGOS'!$H$478),"")</f>
        <v/>
      </c>
      <c r="AA31" s="321" t="str">
        <f>IF(AND('MAPA DE RIESGOS'!$V$484="Media",'MAPA DE RIESGOS'!$Z$484="Menor"),CONCATENATE("R",'MAPA DE RIESGOS'!$H$484),"")</f>
        <v/>
      </c>
      <c r="AB31" s="321" t="str">
        <f>IF(AND('MAPA DE RIESGOS'!$V$490="Media",'MAPA DE RIESGOS'!$Z$490="Menor"),CONCATENATE("R",'MAPA DE RIESGOS'!$H$490),"")</f>
        <v>R80</v>
      </c>
      <c r="AC31" s="319" t="str">
        <f>IF(AND('MAPA DE RIESGOS'!$V$496="Media",'MAPA DE RIESGOS'!$Z$496="Menor"),CONCATENATE("R",'MAPA DE RIESGOS'!$H$496),"")</f>
        <v/>
      </c>
      <c r="AD31" s="316" t="str">
        <f>IF(AND('MAPA DE RIESGOS'!$V$442="Media",'MAPA DE RIESGOS'!$Z$442="Moderado"),CONCATENATE("R",'MAPA DE RIESGOS'!$H$442),"")</f>
        <v>R72</v>
      </c>
      <c r="AE31" s="321" t="str">
        <f>IF(AND('MAPA DE RIESGOS'!$V$448="Media",'MAPA DE RIESGOS'!$Z$448="Moderado"),CONCATENATE("R",'MAPA DE RIESGOS'!$H$448),"")</f>
        <v/>
      </c>
      <c r="AF31" s="321" t="str">
        <f>IF(AND('MAPA DE RIESGOS'!$V$454="Media",'MAPA DE RIESGOS'!$Z$454="Moderado"),CONCATENATE("R",'MAPA DE RIESGOS'!$H$454),"")</f>
        <v/>
      </c>
      <c r="AG31" s="321" t="str">
        <f>IF(AND('MAPA DE RIESGOS'!$V$460="Media",'MAPA DE RIESGOS'!$Z$460="Moderado"),CONCATENATE("R",'MAPA DE RIESGOS'!$H$460),"")</f>
        <v>R75</v>
      </c>
      <c r="AH31" s="321" t="str">
        <f>IF(AND('MAPA DE RIESGOS'!$V$466="Media",'MAPA DE RIESGOS'!$Z$466="Moderado"),CONCATENATE("R",'MAPA DE RIESGOS'!$H$466),"")</f>
        <v>R76</v>
      </c>
      <c r="AI31" s="321" t="str">
        <f>IF(AND('MAPA DE RIESGOS'!$V$472="Media",'MAPA DE RIESGOS'!$Z$472="Moderado"),CONCATENATE("R",'MAPA DE RIESGOS'!$H$472),"")</f>
        <v>R77</v>
      </c>
      <c r="AJ31" s="321" t="str">
        <f>IF(AND('MAPA DE RIESGOS'!$V$478="Media",'MAPA DE RIESGOS'!$Z$478="Moderado"),CONCATENATE("R",'MAPA DE RIESGOS'!$H$478),"")</f>
        <v/>
      </c>
      <c r="AK31" s="321" t="str">
        <f>IF(AND('MAPA DE RIESGOS'!$V$484="Media",'MAPA DE RIESGOS'!$Z$484="Moderado"),CONCATENATE("R",'MAPA DE RIESGOS'!$H$484),"")</f>
        <v>R79</v>
      </c>
      <c r="AL31" s="321" t="str">
        <f>IF(AND('MAPA DE RIESGOS'!$V$490="Media",'MAPA DE RIESGOS'!$Z$490="Moderado"),CONCATENATE("R",'MAPA DE RIESGOS'!$H$490),"")</f>
        <v/>
      </c>
      <c r="AM31" s="319" t="str">
        <f>IF(AND('MAPA DE RIESGOS'!$V$496="Media",'MAPA DE RIESGOS'!$Z$496="Moderado"),CONCATENATE("R",'MAPA DE RIESGOS'!$H$496),"")</f>
        <v>R81</v>
      </c>
      <c r="AN31" s="297" t="str">
        <f>IF(AND('MAPA DE RIESGOS'!$V$442="Media",'MAPA DE RIESGOS'!$Z$442="Mayor"),CONCATENATE("R",'MAPA DE RIESGOS'!$H$442),"")</f>
        <v/>
      </c>
      <c r="AO31" s="307" t="str">
        <f>IF(AND('MAPA DE RIESGOS'!$V$448="Media",'MAPA DE RIESGOS'!$Z$448="Mayor"),CONCATENATE("R",'MAPA DE RIESGOS'!$H$448),"")</f>
        <v/>
      </c>
      <c r="AP31" s="307" t="str">
        <f>IF(AND('MAPA DE RIESGOS'!$V$454="Media",'MAPA DE RIESGOS'!$Z$454="Mayor"),CONCATENATE("R",'MAPA DE RIESGOS'!$H$454),"")</f>
        <v/>
      </c>
      <c r="AQ31" s="307" t="str">
        <f>IF(AND('MAPA DE RIESGOS'!$V$460="Media",'MAPA DE RIESGOS'!$Z$460="Mayor"),CONCATENATE("R",'MAPA DE RIESGOS'!$H$460),"")</f>
        <v/>
      </c>
      <c r="AR31" s="307" t="str">
        <f>IF(AND('MAPA DE RIESGOS'!$V$466="Media",'MAPA DE RIESGOS'!$Z$466="Mayor"),CONCATENATE("R",'MAPA DE RIESGOS'!$H$466),"")</f>
        <v/>
      </c>
      <c r="AS31" s="307" t="str">
        <f>IF(AND('MAPA DE RIESGOS'!$V$472="Media",'MAPA DE RIESGOS'!$Z$472="Mayor"),CONCATENATE("R",'MAPA DE RIESGOS'!$H$472),"")</f>
        <v/>
      </c>
      <c r="AT31" s="307" t="str">
        <f>IF(AND('MAPA DE RIESGOS'!$V$478="Media",'MAPA DE RIESGOS'!$Z$478="Mayor"),CONCATENATE("R",'MAPA DE RIESGOS'!$H$478),"")</f>
        <v/>
      </c>
      <c r="AU31" s="307" t="str">
        <f>IF(AND('MAPA DE RIESGOS'!$V$484="Media",'MAPA DE RIESGOS'!$Z$484="Mayor"),CONCATENATE("R",'MAPA DE RIESGOS'!$H$484),"")</f>
        <v/>
      </c>
      <c r="AV31" s="307" t="str">
        <f>IF(AND('MAPA DE RIESGOS'!$V$490="Media",'MAPA DE RIESGOS'!$Z$490="Mayor"),CONCATENATE("R",'MAPA DE RIESGOS'!$H$490),"")</f>
        <v/>
      </c>
      <c r="AW31" s="300" t="str">
        <f>IF(AND('MAPA DE RIESGOS'!$V$496="Media",'MAPA DE RIESGOS'!$Z$496="Mayor"),CONCATENATE("R",'MAPA DE RIESGOS'!$H$496),"")</f>
        <v/>
      </c>
      <c r="AX31" s="303" t="str">
        <f>IF(AND('MAPA DE RIESGOS'!$V$442="Media",'MAPA DE RIESGOS'!$Z$442="Catastrófico"),CONCATENATE("R",'MAPA DE RIESGOS'!$H$442),"")</f>
        <v/>
      </c>
      <c r="AY31" s="308" t="str">
        <f>IF(AND('MAPA DE RIESGOS'!$V$448="Media",'MAPA DE RIESGOS'!$Z$448="Catastrófico"),CONCATENATE("R",'MAPA DE RIESGOS'!$H$448),"")</f>
        <v/>
      </c>
      <c r="AZ31" s="308" t="str">
        <f>IF(AND('MAPA DE RIESGOS'!$V$454="Media",'MAPA DE RIESGOS'!$Z$454="Catastrófico"),CONCATENATE("R",'MAPA DE RIESGOS'!$H$454),"")</f>
        <v/>
      </c>
      <c r="BA31" s="308" t="str">
        <f>IF(AND('MAPA DE RIESGOS'!$V$460="Media",'MAPA DE RIESGOS'!$Z$460="Catastrófico"),CONCATENATE("R",'MAPA DE RIESGOS'!$H$460),"")</f>
        <v/>
      </c>
      <c r="BB31" s="308" t="str">
        <f>IF(AND('MAPA DE RIESGOS'!$V$466="Media",'MAPA DE RIESGOS'!$Z$466="Catastrófico"),CONCATENATE("R",'MAPA DE RIESGOS'!$H$466),"")</f>
        <v/>
      </c>
      <c r="BC31" s="308" t="str">
        <f>IF(AND('MAPA DE RIESGOS'!$V$472="Media",'MAPA DE RIESGOS'!$Z$472="Catastrófico"),CONCATENATE("R",'MAPA DE RIESGOS'!$H$472),"")</f>
        <v/>
      </c>
      <c r="BD31" s="308" t="str">
        <f>IF(AND('MAPA DE RIESGOS'!$V$478="Media",'MAPA DE RIESGOS'!$Z$478="Catastrófico"),CONCATENATE("R",'MAPA DE RIESGOS'!$H$478),"")</f>
        <v/>
      </c>
      <c r="BE31" s="308" t="str">
        <f>IF(AND('MAPA DE RIESGOS'!$V$484="Media",'MAPA DE RIESGOS'!$Z$484="Catastrófico"),CONCATENATE("R",'MAPA DE RIESGOS'!$H$484),"")</f>
        <v/>
      </c>
      <c r="BF31" s="308" t="str">
        <f>IF(AND('MAPA DE RIESGOS'!$V$490="Media",'MAPA DE RIESGOS'!$Z$490="Catastrófico"),CONCATENATE("R",'MAPA DE RIESGOS'!$H$490),"")</f>
        <v/>
      </c>
      <c r="BG31" s="306" t="str">
        <f>IF(AND('MAPA DE RIESGOS'!$V$496="Media",'MAPA DE RIESGOS'!$Z$496="Catastrófico"),CONCATENATE("R",'MAPA DE RIESGOS'!$H$496),"")</f>
        <v/>
      </c>
      <c r="BH31" s="67"/>
      <c r="BI31" s="1092"/>
      <c r="BJ31" s="1093"/>
      <c r="BK31" s="1093"/>
      <c r="BL31" s="1093"/>
      <c r="BM31" s="1093"/>
      <c r="BN31" s="1094"/>
    </row>
    <row r="32" spans="2:66" ht="34.5" customHeight="1" thickBot="1">
      <c r="B32" s="1060"/>
      <c r="C32" s="1060"/>
      <c r="D32" s="1061"/>
      <c r="E32" s="1068"/>
      <c r="F32" s="1069"/>
      <c r="G32" s="1069"/>
      <c r="H32" s="1069"/>
      <c r="I32" s="1070"/>
      <c r="J32" s="322" t="str">
        <f>IF(AND('MAPA DE RIESGOS'!$V$502="Media",'MAPA DE RIESGOS'!$Z$502="Leve"),CONCATENATE("R",'MAPA DE RIESGOS'!$H$502),"")</f>
        <v/>
      </c>
      <c r="K32" s="323" t="str">
        <f>IF(AND('MAPA DE RIESGOS'!$V$508="Media",'MAPA DE RIESGOS'!$Z$508="Leve"),CONCATENATE("R",'MAPA DE RIESGOS'!$H$508),"")</f>
        <v/>
      </c>
      <c r="L32" s="323" t="str">
        <f>IF(AND('MAPA DE RIESGOS'!$V$514="Media",'MAPA DE RIESGOS'!$Z$514="Leve"),CONCATENATE("R",'MAPA DE RIESGOS'!$H$514),"")</f>
        <v/>
      </c>
      <c r="M32" s="323" t="str">
        <f>IF(AND('MAPA DE RIESGOS'!$V$520="Media",'MAPA DE RIESGOS'!$Z$520="Leve"),CONCATENATE("R",'MAPA DE RIESGOS'!$H$520),"")</f>
        <v/>
      </c>
      <c r="N32" s="323" t="str">
        <f>IF(AND('MAPA DE RIESGOS'!$V$526="Media",'MAPA DE RIESGOS'!$Z$526="Leve"),CONCATENATE("R",'MAPA DE RIESGOS'!$H$526),"")</f>
        <v/>
      </c>
      <c r="O32" s="323" t="str">
        <f>IF(AND('MAPA DE RIESGOS'!$V$532="Media",'MAPA DE RIESGOS'!$Z$532="Leve"),CONCATENATE("R",'MAPA DE RIESGOS'!$H$532),"")</f>
        <v/>
      </c>
      <c r="P32" s="323" t="str">
        <f>IF(AND('MAPA DE RIESGOS'!$V$538="Media",'MAPA DE RIESGOS'!$Z$538="Leve"),CONCATENATE("R",'MAPA DE RIESGOS'!$H$538),"")</f>
        <v/>
      </c>
      <c r="Q32" s="323"/>
      <c r="R32" s="323"/>
      <c r="S32" s="324"/>
      <c r="T32" s="322" t="str">
        <f>IF(AND('MAPA DE RIESGOS'!$V$502="Media",'MAPA DE RIESGOS'!$Z$502="Menor"),CONCATENATE("R",'MAPA DE RIESGOS'!$H$502),"")</f>
        <v/>
      </c>
      <c r="U32" s="323" t="str">
        <f>IF(AND('MAPA DE RIESGOS'!$V$508="Media",'MAPA DE RIESGOS'!$Z$508="Menor"),CONCATENATE("R",'MAPA DE RIESGOS'!$H$508),"")</f>
        <v/>
      </c>
      <c r="V32" s="323" t="str">
        <f>IF(AND('MAPA DE RIESGOS'!$V$514="Media",'MAPA DE RIESGOS'!$Z$514="Menor"),CONCATENATE("R",'MAPA DE RIESGOS'!$H$514),"")</f>
        <v/>
      </c>
      <c r="W32" s="323" t="str">
        <f>IF(AND('MAPA DE RIESGOS'!$V$520="Media",'MAPA DE RIESGOS'!$Z$520="Menor"),CONCATENATE("R",'MAPA DE RIESGOS'!$H$520),"")</f>
        <v/>
      </c>
      <c r="X32" s="323" t="str">
        <f>IF(AND('MAPA DE RIESGOS'!$V$526="Media",'MAPA DE RIESGOS'!$Z$526="Menor"),CONCATENATE("R",'MAPA DE RIESGOS'!$H$526),"")</f>
        <v/>
      </c>
      <c r="Y32" s="323" t="str">
        <f>IF(AND('MAPA DE RIESGOS'!$V$532="Media",'MAPA DE RIESGOS'!$Z$532="Menor"),CONCATENATE("R",'MAPA DE RIESGOS'!$H$532),"")</f>
        <v>R87</v>
      </c>
      <c r="Z32" s="323" t="str">
        <f>IF(AND('MAPA DE RIESGOS'!$V$538="Media",'MAPA DE RIESGOS'!$Z$538="Menor"),CONCATENATE("R",'MAPA DE RIESGOS'!$H$538),"")</f>
        <v>R88</v>
      </c>
      <c r="AA32" s="323"/>
      <c r="AB32" s="323"/>
      <c r="AC32" s="324"/>
      <c r="AD32" s="322" t="str">
        <f>IF(AND('MAPA DE RIESGOS'!$V$502="Media",'MAPA DE RIESGOS'!$Z$502="Moderado"),CONCATENATE("R",'MAPA DE RIESGOS'!$H$502),"")</f>
        <v>R82</v>
      </c>
      <c r="AE32" s="323" t="str">
        <f>IF(AND('MAPA DE RIESGOS'!$V$508="Media",'MAPA DE RIESGOS'!$Z$508="Moderado"),CONCATENATE("R",'MAPA DE RIESGOS'!$H$508),"")</f>
        <v/>
      </c>
      <c r="AF32" s="323" t="str">
        <f>IF(AND('MAPA DE RIESGOS'!$V$514="Media",'MAPA DE RIESGOS'!$Z$514="Moderado"),CONCATENATE("R",'MAPA DE RIESGOS'!$H$514),"")</f>
        <v/>
      </c>
      <c r="AG32" s="323" t="str">
        <f>IF(AND('MAPA DE RIESGOS'!$V$520="Media",'MAPA DE RIESGOS'!$Z$520="Moderado"),CONCATENATE("R",'MAPA DE RIESGOS'!$H$520),"")</f>
        <v/>
      </c>
      <c r="AH32" s="323" t="str">
        <f>IF(AND('MAPA DE RIESGOS'!$V$526="Media",'MAPA DE RIESGOS'!$Z$526="Moderado"),CONCATENATE("R",'MAPA DE RIESGOS'!$H$526),"")</f>
        <v/>
      </c>
      <c r="AI32" s="323" t="str">
        <f>IF(AND('MAPA DE RIESGOS'!$V$532="Media",'MAPA DE RIESGOS'!$Z$532="Moderado"),CONCATENATE("R",'MAPA DE RIESGOS'!$H$532),"")</f>
        <v/>
      </c>
      <c r="AJ32" s="323" t="str">
        <f>IF(AND('MAPA DE RIESGOS'!$V$538="Media",'MAPA DE RIESGOS'!$Z$538="Moderado"),CONCATENATE("R",'MAPA DE RIESGOS'!$H$538),"")</f>
        <v/>
      </c>
      <c r="AK32" s="323"/>
      <c r="AL32" s="323"/>
      <c r="AM32" s="324"/>
      <c r="AN32" s="309" t="str">
        <f>IF(AND('MAPA DE RIESGOS'!$V$502="Media",'MAPA DE RIESGOS'!$Z$502="Mayor"),CONCATENATE("R",'MAPA DE RIESGOS'!$H$502),"")</f>
        <v/>
      </c>
      <c r="AO32" s="310" t="str">
        <f>IF(AND('MAPA DE RIESGOS'!$V$508="Media",'MAPA DE RIESGOS'!$Z$508="Mayor"),CONCATENATE("R",'MAPA DE RIESGOS'!$H$508),"")</f>
        <v/>
      </c>
      <c r="AP32" s="310" t="str">
        <f>IF(AND('MAPA DE RIESGOS'!$V$514="Media",'MAPA DE RIESGOS'!$Z$514="Mayor"),CONCATENATE("R",'MAPA DE RIESGOS'!$H$514),"")</f>
        <v/>
      </c>
      <c r="AQ32" s="310" t="str">
        <f>IF(AND('MAPA DE RIESGOS'!$V$520="Media",'MAPA DE RIESGOS'!$Z$520="Mayor"),CONCATENATE("R",'MAPA DE RIESGOS'!$H$520),"")</f>
        <v/>
      </c>
      <c r="AR32" s="310" t="str">
        <f>IF(AND('MAPA DE RIESGOS'!$V$526="Media",'MAPA DE RIESGOS'!$Z$526="Mayor"),CONCATENATE("R",'MAPA DE RIESGOS'!$H$526),"")</f>
        <v/>
      </c>
      <c r="AS32" s="310" t="str">
        <f>IF(AND('MAPA DE RIESGOS'!$V$532="Media",'MAPA DE RIESGOS'!$Z$532="Mayor"),CONCATENATE("R",'MAPA DE RIESGOS'!$H$532),"")</f>
        <v/>
      </c>
      <c r="AT32" s="310" t="str">
        <f>IF(AND('MAPA DE RIESGOS'!$V$538="Media",'MAPA DE RIESGOS'!$Z$538="Mayor"),CONCATENATE("R",'MAPA DE RIESGOS'!$H$538),"")</f>
        <v/>
      </c>
      <c r="AU32" s="310"/>
      <c r="AV32" s="310"/>
      <c r="AW32" s="311"/>
      <c r="AX32" s="320" t="str">
        <f>IF(AND('MAPA DE RIESGOS'!$V$502="Media",'MAPA DE RIESGOS'!$Z$502="Catastrófico"),CONCATENATE("R",'MAPA DE RIESGOS'!$H$502),"")</f>
        <v/>
      </c>
      <c r="AY32" s="312" t="str">
        <f>IF(AND('MAPA DE RIESGOS'!$V$508="Media",'MAPA DE RIESGOS'!$Z$508="Catastrófico"),CONCATENATE("R",'MAPA DE RIESGOS'!$H$508),"")</f>
        <v/>
      </c>
      <c r="AZ32" s="312" t="str">
        <f>IF(AND('MAPA DE RIESGOS'!$V$514="Media",'MAPA DE RIESGOS'!$Z$514="Catastrófico"),CONCATENATE("R",'MAPA DE RIESGOS'!$H$514),"")</f>
        <v/>
      </c>
      <c r="BA32" s="312" t="str">
        <f>IF(AND('MAPA DE RIESGOS'!$V$520="Media",'MAPA DE RIESGOS'!$Z$520="Catastrófico"),CONCATENATE("R",'MAPA DE RIESGOS'!$H$520),"")</f>
        <v/>
      </c>
      <c r="BB32" s="312" t="str">
        <f>IF(AND('MAPA DE RIESGOS'!$V$526="Media",'MAPA DE RIESGOS'!$Z$526="Catastrófico"),CONCATENATE("R",'MAPA DE RIESGOS'!$H$526),"")</f>
        <v/>
      </c>
      <c r="BC32" s="312" t="str">
        <f>IF(AND('MAPA DE RIESGOS'!$V$532="Media",'MAPA DE RIESGOS'!$Z$532="Catastrófico"),CONCATENATE("R",'MAPA DE RIESGOS'!$H$532),"")</f>
        <v/>
      </c>
      <c r="BD32" s="312" t="str">
        <f>IF(AND('MAPA DE RIESGOS'!$V$538="Media",'MAPA DE RIESGOS'!$Z$538="Catastrófico"),CONCATENATE("R",'MAPA DE RIESGOS'!$H$538),"")</f>
        <v/>
      </c>
      <c r="BE32" s="312"/>
      <c r="BF32" s="312"/>
      <c r="BG32" s="313"/>
      <c r="BH32" s="67"/>
      <c r="BI32" s="1095"/>
      <c r="BJ32" s="1096"/>
      <c r="BK32" s="1096"/>
      <c r="BL32" s="1096"/>
      <c r="BM32" s="1096"/>
      <c r="BN32" s="1097"/>
    </row>
    <row r="33" spans="2:66" ht="34.5" customHeight="1">
      <c r="B33" s="1060"/>
      <c r="C33" s="1060"/>
      <c r="D33" s="1061"/>
      <c r="E33" s="1062" t="s">
        <v>281</v>
      </c>
      <c r="F33" s="1063"/>
      <c r="G33" s="1063"/>
      <c r="H33" s="1063"/>
      <c r="I33" s="1063"/>
      <c r="J33" s="325" t="str">
        <f>IF(AND('MAPA DE RIESGOS'!$V$10="Baja",'MAPA DE RIESGOS'!$Z$10="Leve"),CONCATENATE("R",'MAPA DE RIESGOS'!$H$10),"")</f>
        <v/>
      </c>
      <c r="K33" s="326" t="str">
        <f>IF(AND('MAPA DE RIESGOS'!$V$16="Baja",'MAPA DE RIESGOS'!$Z$16="Leve"),CONCATENATE("R",'MAPA DE RIESGOS'!$H$16),"")</f>
        <v/>
      </c>
      <c r="L33" s="326" t="str">
        <f>IF(AND('MAPA DE RIESGOS'!$V$22="Baja",'MAPA DE RIESGOS'!$Z$22="Leve"),CONCATENATE("R",'MAPA DE RIESGOS'!$H$22),"")</f>
        <v/>
      </c>
      <c r="M33" s="326" t="str">
        <f>IF(AND('MAPA DE RIESGOS'!$V$28="Baja",'MAPA DE RIESGOS'!$Z$28="Leve"),CONCATENATE("R",'MAPA DE RIESGOS'!$H$28),"")</f>
        <v/>
      </c>
      <c r="N33" s="326" t="str">
        <f>IF(AND('MAPA DE RIESGOS'!$V$34="Baja",'MAPA DE RIESGOS'!$Z$34="Leve"),CONCATENATE("R",'MAPA DE RIESGOS'!$H$34),"")</f>
        <v/>
      </c>
      <c r="O33" s="326" t="str">
        <f>IF(AND('MAPA DE RIESGOS'!$V$40="Baja",'MAPA DE RIESGOS'!$Z$40="Leve"),CONCATENATE("R",'MAPA DE RIESGOS'!$H$40),"")</f>
        <v/>
      </c>
      <c r="P33" s="326" t="str">
        <f>IF(AND('MAPA DE RIESGOS'!$V$46="Baja",'MAPA DE RIESGOS'!$Z$46="Leve"),CONCATENATE("R",'MAPA DE RIESGOS'!$H$46),"")</f>
        <v/>
      </c>
      <c r="Q33" s="326" t="str">
        <f>IF(AND('MAPA DE RIESGOS'!$V$52="Baja",'MAPA DE RIESGOS'!$Z$52="Leve"),CONCATENATE("R",'MAPA DE RIESGOS'!$H$52),"")</f>
        <v/>
      </c>
      <c r="R33" s="326" t="str">
        <f>IF(AND('MAPA DE RIESGOS'!$V$58="Baja",'MAPA DE RIESGOS'!$Z$58="Leve"),CONCATENATE("R",'MAPA DE RIESGOS'!$H$58),"")</f>
        <v/>
      </c>
      <c r="S33" s="329" t="str">
        <f>IF(AND('MAPA DE RIESGOS'!$V$64="Baja",'MAPA DE RIESGOS'!$Z$64="Leve"),CONCATENATE("R",'MAPA DE RIESGOS'!$H$64),"")</f>
        <v/>
      </c>
      <c r="T33" s="314" t="str">
        <f>IF(AND('MAPA DE RIESGOS'!$V$10="Baja",'MAPA DE RIESGOS'!$Z$10="Menor"),CONCATENATE("R",'MAPA DE RIESGOS'!$H$10),"")</f>
        <v>R1</v>
      </c>
      <c r="U33" s="315" t="str">
        <f>IF(AND('MAPA DE RIESGOS'!$V$16="Baja",'MAPA DE RIESGOS'!$Z$16="Menor"),CONCATENATE("R",'MAPA DE RIESGOS'!$H$16),"")</f>
        <v>R2</v>
      </c>
      <c r="V33" s="315" t="str">
        <f>IF(AND('MAPA DE RIESGOS'!$V$22="Baja",'MAPA DE RIESGOS'!$Z$22="Menor"),CONCATENATE("R",'MAPA DE RIESGOS'!$H$22),"")</f>
        <v/>
      </c>
      <c r="W33" s="315" t="str">
        <f>IF(AND('MAPA DE RIESGOS'!$V$28="Baja",'MAPA DE RIESGOS'!$Z$28="Menor"),CONCATENATE("R",'MAPA DE RIESGOS'!$H$28),"")</f>
        <v/>
      </c>
      <c r="X33" s="315" t="str">
        <f>IF(AND('MAPA DE RIESGOS'!$V$34="Baja",'MAPA DE RIESGOS'!$Z$34="Menor"),CONCATENATE("R",'MAPA DE RIESGOS'!$H$34),"")</f>
        <v/>
      </c>
      <c r="Y33" s="315" t="str">
        <f>IF(AND('MAPA DE RIESGOS'!$V$40="Baja",'MAPA DE RIESGOS'!$Z$40="Menor"),CONCATENATE("R",'MAPA DE RIESGOS'!$H$40),"")</f>
        <v/>
      </c>
      <c r="Z33" s="315" t="str">
        <f>IF(AND('MAPA DE RIESGOS'!$V$46="Baja",'MAPA DE RIESGOS'!$Z$46="Menor"),CONCATENATE("R",'MAPA DE RIESGOS'!$H$46),"")</f>
        <v/>
      </c>
      <c r="AA33" s="315" t="str">
        <f>IF(AND('MAPA DE RIESGOS'!$V$52="Baja",'MAPA DE RIESGOS'!$Z$52="Menor"),CONCATENATE("R",'MAPA DE RIESGOS'!$H$52),"")</f>
        <v/>
      </c>
      <c r="AB33" s="315" t="str">
        <f>IF(AND('MAPA DE RIESGOS'!$V$58="Baja",'MAPA DE RIESGOS'!$Z$58="Menor"),CONCATENATE("R",'MAPA DE RIESGOS'!$H$58),"")</f>
        <v/>
      </c>
      <c r="AC33" s="318" t="str">
        <f>IF(AND('MAPA DE RIESGOS'!$V$64="Baja",'MAPA DE RIESGOS'!$Z$64="Menor"),CONCATENATE("R",'MAPA DE RIESGOS'!$H$64),"")</f>
        <v/>
      </c>
      <c r="AD33" s="314" t="str">
        <f>IF(AND('MAPA DE RIESGOS'!$V$10="Baja",'MAPA DE RIESGOS'!$Z$10="Moderado"),CONCATENATE("R",'MAPA DE RIESGOS'!$H$10),"")</f>
        <v/>
      </c>
      <c r="AE33" s="315" t="str">
        <f>IF(AND('MAPA DE RIESGOS'!$V$16="Baja",'MAPA DE RIESGOS'!$Z$16="Moderado"),CONCATENATE("R",'MAPA DE RIESGOS'!$H$16),"")</f>
        <v/>
      </c>
      <c r="AF33" s="315" t="str">
        <f>IF(AND('MAPA DE RIESGOS'!$V$22="Baja",'MAPA DE RIESGOS'!$Z$22="Moderado"),CONCATENATE("R",'MAPA DE RIESGOS'!$H$22),"")</f>
        <v>R3</v>
      </c>
      <c r="AG33" s="315" t="str">
        <f>IF(AND('MAPA DE RIESGOS'!$V$28="Baja",'MAPA DE RIESGOS'!$Z$28="Moderado"),CONCATENATE("R",'MAPA DE RIESGOS'!$H$28),"")</f>
        <v/>
      </c>
      <c r="AH33" s="315" t="str">
        <f>IF(AND('MAPA DE RIESGOS'!$V$34="Baja",'MAPA DE RIESGOS'!$Z$34="Moderado"),CONCATENATE("R",'MAPA DE RIESGOS'!$H$34),"")</f>
        <v/>
      </c>
      <c r="AI33" s="315" t="str">
        <f>IF(AND('MAPA DE RIESGOS'!$V$40="Baja",'MAPA DE RIESGOS'!$Z$40="Moderado"),CONCATENATE("R",'MAPA DE RIESGOS'!$H$40),"")</f>
        <v/>
      </c>
      <c r="AJ33" s="315" t="str">
        <f>IF(AND('MAPA DE RIESGOS'!$V$46="Baja",'MAPA DE RIESGOS'!$Z$46="Moderado"),CONCATENATE("R",'MAPA DE RIESGOS'!$H$46),"")</f>
        <v/>
      </c>
      <c r="AK33" s="315" t="str">
        <f>IF(AND('MAPA DE RIESGOS'!$V$52="Baja",'MAPA DE RIESGOS'!$Z$52="Moderado"),CONCATENATE("R",'MAPA DE RIESGOS'!$H$52),"")</f>
        <v/>
      </c>
      <c r="AL33" s="315" t="str">
        <f>IF(AND('MAPA DE RIESGOS'!$V$58="Baja",'MAPA DE RIESGOS'!$Z$58="Moderado"),CONCATENATE("R",'MAPA DE RIESGOS'!$H$58),"")</f>
        <v/>
      </c>
      <c r="AM33" s="318" t="str">
        <f>IF(AND('MAPA DE RIESGOS'!$V$64="Baja",'MAPA DE RIESGOS'!$Z$64="Moderado"),CONCATENATE("R",'MAPA DE RIESGOS'!$H$64),"")</f>
        <v/>
      </c>
      <c r="AN33" s="295" t="str">
        <f>IF(AND('MAPA DE RIESGOS'!$V$10="Baja",'MAPA DE RIESGOS'!$Z$10="Mayor"),CONCATENATE("R",'MAPA DE RIESGOS'!$H$10),"")</f>
        <v/>
      </c>
      <c r="AO33" s="296" t="str">
        <f>IF(AND('MAPA DE RIESGOS'!$V$16="Baja",'MAPA DE RIESGOS'!$Z$16="Mayor"),CONCATENATE("R",'MAPA DE RIESGOS'!$H$16),"")</f>
        <v/>
      </c>
      <c r="AP33" s="296" t="str">
        <f>IF(AND('MAPA DE RIESGOS'!$V$22="Baja",'MAPA DE RIESGOS'!$Z$22="Mayor"),CONCATENATE("R",'MAPA DE RIESGOS'!$H$22),"")</f>
        <v/>
      </c>
      <c r="AQ33" s="296" t="str">
        <f>IF(AND('MAPA DE RIESGOS'!$V$28="Baja",'MAPA DE RIESGOS'!$Z$28="Mayor"),CONCATENATE("R",'MAPA DE RIESGOS'!$H$28),"")</f>
        <v/>
      </c>
      <c r="AR33" s="296" t="str">
        <f>IF(AND('MAPA DE RIESGOS'!$V$34="Baja",'MAPA DE RIESGOS'!$Z$34="Mayor"),CONCATENATE("R",'MAPA DE RIESGOS'!$H$34),"")</f>
        <v/>
      </c>
      <c r="AS33" s="296" t="str">
        <f>IF(AND('MAPA DE RIESGOS'!$V$40="Baja",'MAPA DE RIESGOS'!$Z$40="Mayor"),CONCATENATE("R",'MAPA DE RIESGOS'!$H$40),"")</f>
        <v/>
      </c>
      <c r="AT33" s="296" t="str">
        <f>IF(AND('MAPA DE RIESGOS'!$V$46="Baja",'MAPA DE RIESGOS'!$Z$46="Mayor"),CONCATENATE("R",'MAPA DE RIESGOS'!$H$46),"")</f>
        <v/>
      </c>
      <c r="AU33" s="296" t="str">
        <f>IF(AND('MAPA DE RIESGOS'!$V$52="Baja",'MAPA DE RIESGOS'!$Z$52="Mayor"),CONCATENATE("R",'MAPA DE RIESGOS'!$H$52),"")</f>
        <v/>
      </c>
      <c r="AV33" s="296" t="str">
        <f>IF(AND('MAPA DE RIESGOS'!$V$58="Baja",'MAPA DE RIESGOS'!$Z$58="Mayor"),CONCATENATE("R",'MAPA DE RIESGOS'!$H$58),"")</f>
        <v/>
      </c>
      <c r="AW33" s="299" t="str">
        <f>IF(AND('MAPA DE RIESGOS'!$V$64="Baja",'MAPA DE RIESGOS'!$Z$64="Mayor"),CONCATENATE("R",'MAPA DE RIESGOS'!$H$64),"")</f>
        <v/>
      </c>
      <c r="AX33" s="301" t="str">
        <f>IF(AND('MAPA DE RIESGOS'!$V$10="Baja",'MAPA DE RIESGOS'!$Z$10="Catastrófico"),CONCATENATE("R",'MAPA DE RIESGOS'!$H$10),"")</f>
        <v/>
      </c>
      <c r="AY33" s="302" t="str">
        <f>IF(AND('MAPA DE RIESGOS'!$V$16="Baja",'MAPA DE RIESGOS'!$Z$16="Catastrófico"),CONCATENATE("R",'MAPA DE RIESGOS'!$H$16),"")</f>
        <v/>
      </c>
      <c r="AZ33" s="302" t="str">
        <f>IF(AND('MAPA DE RIESGOS'!$V$22="Baja",'MAPA DE RIESGOS'!$Z$22="Catastrófico"),CONCATENATE("R",'MAPA DE RIESGOS'!$H$22),"")</f>
        <v/>
      </c>
      <c r="BA33" s="302" t="str">
        <f>IF(AND('MAPA DE RIESGOS'!$V$28="Baja",'MAPA DE RIESGOS'!$Z$28="Catastrófico"),CONCATENATE("R",'MAPA DE RIESGOS'!$H$28),"")</f>
        <v/>
      </c>
      <c r="BB33" s="302" t="str">
        <f>IF(AND('MAPA DE RIESGOS'!$V$34="Baja",'MAPA DE RIESGOS'!$Z$34="Catastrófico"),CONCATENATE("R",'MAPA DE RIESGOS'!$H$34),"")</f>
        <v/>
      </c>
      <c r="BC33" s="302" t="str">
        <f>IF(AND('MAPA DE RIESGOS'!$V$40="Baja",'MAPA DE RIESGOS'!$Z$40="Catastrófico"),CONCATENATE("R",'MAPA DE RIESGOS'!$H$40),"")</f>
        <v/>
      </c>
      <c r="BD33" s="302" t="str">
        <f>IF(AND('MAPA DE RIESGOS'!$V$46="Baja",'MAPA DE RIESGOS'!$Z$46="Catastrófico"),CONCATENATE("R",'MAPA DE RIESGOS'!$H$46),"")</f>
        <v/>
      </c>
      <c r="BE33" s="302" t="str">
        <f>IF(AND('MAPA DE RIESGOS'!$V$52="Baja",'MAPA DE RIESGOS'!$Z$52="Catastrófico"),CONCATENATE("R",'MAPA DE RIESGOS'!$H$52),"")</f>
        <v/>
      </c>
      <c r="BF33" s="302" t="str">
        <f>IF(AND('MAPA DE RIESGOS'!$V$58="Baja",'MAPA DE RIESGOS'!$Z$58="Catastrófico"),CONCATENATE("R",'MAPA DE RIESGOS'!$H$58),"")</f>
        <v/>
      </c>
      <c r="BG33" s="305" t="str">
        <f>IF(AND('MAPA DE RIESGOS'!$V$64="Baja",'MAPA DE RIESGOS'!$Z$64="Catastrófico"),CONCATENATE("R",'MAPA DE RIESGOS'!$H$64),"")</f>
        <v/>
      </c>
      <c r="BH33" s="67"/>
      <c r="BI33" s="1098" t="s">
        <v>282</v>
      </c>
      <c r="BJ33" s="1099"/>
      <c r="BK33" s="1099"/>
      <c r="BL33" s="1099"/>
      <c r="BM33" s="1099"/>
      <c r="BN33" s="1100"/>
    </row>
    <row r="34" spans="2:66" ht="34.5" customHeight="1">
      <c r="B34" s="1060"/>
      <c r="C34" s="1060"/>
      <c r="D34" s="1061"/>
      <c r="E34" s="1065"/>
      <c r="F34" s="1066"/>
      <c r="G34" s="1066"/>
      <c r="H34" s="1066"/>
      <c r="I34" s="1066"/>
      <c r="J34" s="327" t="str">
        <f>IF(AND('MAPA DE RIESGOS'!$V$70="Baja",'MAPA DE RIESGOS'!$Z$70="Leve"),CONCATENATE("R",'MAPA DE RIESGOS'!$H$70),"")</f>
        <v/>
      </c>
      <c r="K34" s="328" t="str">
        <f>IF(AND('MAPA DE RIESGOS'!$V$76="Baja",'MAPA DE RIESGOS'!$Z$76="Leve"),CONCATENATE("R",'MAPA DE RIESGOS'!$H$76),"")</f>
        <v/>
      </c>
      <c r="L34" s="328" t="str">
        <f>IF(AND('MAPA DE RIESGOS'!$V$82="Baja",'MAPA DE RIESGOS'!$Z$82="Leve"),CONCATENATE("R",'MAPA DE RIESGOS'!$H$82),"")</f>
        <v/>
      </c>
      <c r="M34" s="328" t="str">
        <f>IF(AND('MAPA DE RIESGOS'!$V$88="Baja",'MAPA DE RIESGOS'!$Z$88="Leve"),CONCATENATE("R",'MAPA DE RIESGOS'!$H$88),"")</f>
        <v/>
      </c>
      <c r="N34" s="328" t="str">
        <f>IF(AND('MAPA DE RIESGOS'!$V$94="Baja",'MAPA DE RIESGOS'!$Z$94="Leve"),CONCATENATE("R",'MAPA DE RIESGOS'!$H$94),"")</f>
        <v/>
      </c>
      <c r="O34" s="328" t="str">
        <f>IF(AND('MAPA DE RIESGOS'!$V$100="Baja",'MAPA DE RIESGOS'!$Z$100="Leve"),CONCATENATE("R",'MAPA DE RIESGOS'!$H$100),"")</f>
        <v/>
      </c>
      <c r="P34" s="328" t="str">
        <f>IF(AND('MAPA DE RIESGOS'!$V$106="Baja",'MAPA DE RIESGOS'!$Z$106="Leve"),CONCATENATE("R",'MAPA DE RIESGOS'!$H$106),"")</f>
        <v>R17</v>
      </c>
      <c r="Q34" s="328" t="str">
        <f>IF(AND('MAPA DE RIESGOS'!$V$112="Baja",'MAPA DE RIESGOS'!$Z$112="Leve"),CONCATENATE("R",'MAPA DE RIESGOS'!$H$112),"")</f>
        <v>R18</v>
      </c>
      <c r="R34" s="328" t="str">
        <f>IF(AND('MAPA DE RIESGOS'!$V$118="Baja",'MAPA DE RIESGOS'!$Z$118="Leve"),CONCATENATE("R",'MAPA DE RIESGOS'!$H$118),"")</f>
        <v>R19</v>
      </c>
      <c r="S34" s="330" t="str">
        <f>IF(AND('MAPA DE RIESGOS'!$V$124="Baja",'MAPA DE RIESGOS'!$Z$124="Leve"),CONCATENATE("R",'MAPA DE RIESGOS'!$H$124),"")</f>
        <v/>
      </c>
      <c r="T34" s="316" t="str">
        <f>IF(AND('MAPA DE RIESGOS'!$V$70="Baja",'MAPA DE RIESGOS'!$Z$70="Menor"),CONCATENATE("R",'MAPA DE RIESGOS'!$H$70),"")</f>
        <v/>
      </c>
      <c r="U34" s="317" t="str">
        <f>IF(AND('MAPA DE RIESGOS'!$V$76="Baja",'MAPA DE RIESGOS'!$Z$76="Menor"),CONCATENATE("R",'MAPA DE RIESGOS'!$H$76),"")</f>
        <v/>
      </c>
      <c r="V34" s="317" t="str">
        <f>IF(AND('MAPA DE RIESGOS'!$V$82="Baja",'MAPA DE RIESGOS'!$Z$82="Menor"),CONCATENATE("R",'MAPA DE RIESGOS'!$H$82),"")</f>
        <v>R13</v>
      </c>
      <c r="W34" s="317" t="str">
        <f>IF(AND('MAPA DE RIESGOS'!$V$88="Baja",'MAPA DE RIESGOS'!$Z$88="Menor"),CONCATENATE("R",'MAPA DE RIESGOS'!$H$88),"")</f>
        <v/>
      </c>
      <c r="X34" s="317" t="str">
        <f>IF(AND('MAPA DE RIESGOS'!$V$94="Baja",'MAPA DE RIESGOS'!$Z$94="Menor"),CONCATENATE("R",'MAPA DE RIESGOS'!$H$94),"")</f>
        <v/>
      </c>
      <c r="Y34" s="317" t="str">
        <f>IF(AND('MAPA DE RIESGOS'!$V$100="Baja",'MAPA DE RIESGOS'!$Z$100="Menor"),CONCATENATE("R",'MAPA DE RIESGOS'!$H$100),"")</f>
        <v/>
      </c>
      <c r="Z34" s="317" t="str">
        <f>IF(AND('MAPA DE RIESGOS'!$V$106="Baja",'MAPA DE RIESGOS'!$Z$106="Menor"),CONCATENATE("R",'MAPA DE RIESGOS'!$H$106),"")</f>
        <v/>
      </c>
      <c r="AA34" s="317" t="str">
        <f>IF(AND('MAPA DE RIESGOS'!$V$112="Baja",'MAPA DE RIESGOS'!$Z$112="Menor"),CONCATENATE("R",'MAPA DE RIESGOS'!$H$112),"")</f>
        <v/>
      </c>
      <c r="AB34" s="317" t="str">
        <f>IF(AND('MAPA DE RIESGOS'!$V$118="Baja",'MAPA DE RIESGOS'!$Z$118="Menor"),CONCATENATE("R",'MAPA DE RIESGOS'!$H$118),"")</f>
        <v/>
      </c>
      <c r="AC34" s="319" t="str">
        <f>IF(AND('MAPA DE RIESGOS'!$V$124="Baja",'MAPA DE RIESGOS'!$Z$124="Menor"),CONCATENATE("R",'MAPA DE RIESGOS'!$H$124),"")</f>
        <v/>
      </c>
      <c r="AD34" s="316" t="str">
        <f>IF(AND('MAPA DE RIESGOS'!$V$70="Baja",'MAPA DE RIESGOS'!$Z$70="Moderado"),CONCATENATE("R",'MAPA DE RIESGOS'!$H$70),"")</f>
        <v/>
      </c>
      <c r="AE34" s="317" t="str">
        <f>IF(AND('MAPA DE RIESGOS'!$V$76="Baja",'MAPA DE RIESGOS'!$Z$76="Moderado"),CONCATENATE("R",'MAPA DE RIESGOS'!$H$76),"")</f>
        <v/>
      </c>
      <c r="AF34" s="317" t="str">
        <f>IF(AND('MAPA DE RIESGOS'!$V$82="Baja",'MAPA DE RIESGOS'!$Z$82="Moderado"),CONCATENATE("R",'MAPA DE RIESGOS'!$H$82),"")</f>
        <v/>
      </c>
      <c r="AG34" s="317" t="str">
        <f>IF(AND('MAPA DE RIESGOS'!$V$88="Baja",'MAPA DE RIESGOS'!$Z$88="Moderado"),CONCATENATE("R",'MAPA DE RIESGOS'!$H$88),"")</f>
        <v/>
      </c>
      <c r="AH34" s="317" t="str">
        <f>IF(AND('MAPA DE RIESGOS'!$V$94="Baja",'MAPA DE RIESGOS'!$Z$94="Moderado"),CONCATENATE("R",'MAPA DE RIESGOS'!$H$94),"")</f>
        <v/>
      </c>
      <c r="AI34" s="317" t="str">
        <f>IF(AND('MAPA DE RIESGOS'!$V$100="Baja",'MAPA DE RIESGOS'!$Z$100="Moderado"),CONCATENATE("R",'MAPA DE RIESGOS'!$H$100),"")</f>
        <v/>
      </c>
      <c r="AJ34" s="317" t="str">
        <f>IF(AND('MAPA DE RIESGOS'!$V$106="Baja",'MAPA DE RIESGOS'!$Z$106="Moderado"),CONCATENATE("R",'MAPA DE RIESGOS'!$H$106),"")</f>
        <v/>
      </c>
      <c r="AK34" s="317" t="str">
        <f>IF(AND('MAPA DE RIESGOS'!$V$112="Baja",'MAPA DE RIESGOS'!$Z$112="Moderado"),CONCATENATE("R",'MAPA DE RIESGOS'!$H$112),"")</f>
        <v/>
      </c>
      <c r="AL34" s="317" t="str">
        <f>IF(AND('MAPA DE RIESGOS'!$V$118="Baja",'MAPA DE RIESGOS'!$Z$118="Moderado"),CONCATENATE("R",'MAPA DE RIESGOS'!$H$118),"")</f>
        <v/>
      </c>
      <c r="AM34" s="319" t="str">
        <f>IF(AND('MAPA DE RIESGOS'!$V$124="Baja",'MAPA DE RIESGOS'!$Z$124="Moderado"),CONCATENATE("R",'MAPA DE RIESGOS'!$H$124),"")</f>
        <v/>
      </c>
      <c r="AN34" s="297" t="str">
        <f>IF(AND('MAPA DE RIESGOS'!$V$70="Baja",'MAPA DE RIESGOS'!$Z$70="Mayor"),CONCATENATE("R",'MAPA DE RIESGOS'!$H$70),"")</f>
        <v/>
      </c>
      <c r="AO34" s="298" t="str">
        <f>IF(AND('MAPA DE RIESGOS'!$V$76="Baja",'MAPA DE RIESGOS'!$Z$76="Mayor"),CONCATENATE("R",'MAPA DE RIESGOS'!$H$76),"")</f>
        <v/>
      </c>
      <c r="AP34" s="298" t="str">
        <f>IF(AND('MAPA DE RIESGOS'!$V$82="Baja",'MAPA DE RIESGOS'!$Z$82="Mayor"),CONCATENATE("R",'MAPA DE RIESGOS'!$H$82),"")</f>
        <v/>
      </c>
      <c r="AQ34" s="298" t="str">
        <f>IF(AND('MAPA DE RIESGOS'!$V$88="Baja",'MAPA DE RIESGOS'!$Z$88="Mayor"),CONCATENATE("R",'MAPA DE RIESGOS'!$H$88),"")</f>
        <v/>
      </c>
      <c r="AR34" s="298" t="str">
        <f>IF(AND('MAPA DE RIESGOS'!$V$94="Baja",'MAPA DE RIESGOS'!$Z$94="Mayor"),CONCATENATE("R",'MAPA DE RIESGOS'!$H$94),"")</f>
        <v/>
      </c>
      <c r="AS34" s="298" t="str">
        <f>IF(AND('MAPA DE RIESGOS'!$V$100="Baja",'MAPA DE RIESGOS'!$Z$100="Mayor"),CONCATENATE("R",'MAPA DE RIESGOS'!$H$100),"")</f>
        <v/>
      </c>
      <c r="AT34" s="298" t="str">
        <f>IF(AND('MAPA DE RIESGOS'!$V$106="Baja",'MAPA DE RIESGOS'!$Z$106="Mayor"),CONCATENATE("R",'MAPA DE RIESGOS'!$H$106),"")</f>
        <v/>
      </c>
      <c r="AU34" s="298" t="str">
        <f>IF(AND('MAPA DE RIESGOS'!$V$112="Baja",'MAPA DE RIESGOS'!$Z$112="Mayor"),CONCATENATE("R",'MAPA DE RIESGOS'!$H$112),"")</f>
        <v/>
      </c>
      <c r="AV34" s="298" t="str">
        <f>IF(AND('MAPA DE RIESGOS'!$V$118="Baja",'MAPA DE RIESGOS'!$Z$118="Mayor"),CONCATENATE("R",'MAPA DE RIESGOS'!$H$118),"")</f>
        <v/>
      </c>
      <c r="AW34" s="300" t="str">
        <f>IF(AND('MAPA DE RIESGOS'!$V$124="Baja",'MAPA DE RIESGOS'!$Z$124="Mayor"),CONCATENATE("R",'MAPA DE RIESGOS'!$H$124),"")</f>
        <v/>
      </c>
      <c r="AX34" s="303" t="str">
        <f>IF(AND('MAPA DE RIESGOS'!$V$70="Baja",'MAPA DE RIESGOS'!$Z$70="Catastrófico"),CONCATENATE("R",'MAPA DE RIESGOS'!$H$70),"")</f>
        <v/>
      </c>
      <c r="AY34" s="304" t="str">
        <f>IF(AND('MAPA DE RIESGOS'!$V$76="Baja",'MAPA DE RIESGOS'!$Z$76="Catastrófico"),CONCATENATE("R",'MAPA DE RIESGOS'!$H$76),"")</f>
        <v/>
      </c>
      <c r="AZ34" s="304" t="str">
        <f>IF(AND('MAPA DE RIESGOS'!$V$82="Baja",'MAPA DE RIESGOS'!$Z$82="Catastrófico"),CONCATENATE("R",'MAPA DE RIESGOS'!$H$82),"")</f>
        <v/>
      </c>
      <c r="BA34" s="304" t="str">
        <f>IF(AND('MAPA DE RIESGOS'!$V$88="Baja",'MAPA DE RIESGOS'!$Z$88="Catastrófico"),CONCATENATE("R",'MAPA DE RIESGOS'!$H$88),"")</f>
        <v/>
      </c>
      <c r="BB34" s="304" t="str">
        <f>IF(AND('MAPA DE RIESGOS'!$V$94="Baja",'MAPA DE RIESGOS'!$Z$94="Catastrófico"),CONCATENATE("R",'MAPA DE RIESGOS'!$H$94),"")</f>
        <v/>
      </c>
      <c r="BC34" s="304" t="str">
        <f>IF(AND('MAPA DE RIESGOS'!$V$100="Baja",'MAPA DE RIESGOS'!$Z$100="Catastrófico"),CONCATENATE("R",'MAPA DE RIESGOS'!$H$100),"")</f>
        <v/>
      </c>
      <c r="BD34" s="304" t="str">
        <f>IF(AND('MAPA DE RIESGOS'!$V$106="Baja",'MAPA DE RIESGOS'!$Z$106="Catastrófico"),CONCATENATE("R",'MAPA DE RIESGOS'!$H$106),"")</f>
        <v/>
      </c>
      <c r="BE34" s="304" t="str">
        <f>IF(AND('MAPA DE RIESGOS'!$V$112="Baja",'MAPA DE RIESGOS'!$Z$112="Catastrófico"),CONCATENATE("R",'MAPA DE RIESGOS'!$H$112),"")</f>
        <v/>
      </c>
      <c r="BF34" s="304" t="str">
        <f>IF(AND('MAPA DE RIESGOS'!$V$118="Baja",'MAPA DE RIESGOS'!$Z$118="Catastrófico"),CONCATENATE("R",'MAPA DE RIESGOS'!$H$118),"")</f>
        <v/>
      </c>
      <c r="BG34" s="306" t="str">
        <f>IF(AND('MAPA DE RIESGOS'!$V$124="Baja",'MAPA DE RIESGOS'!$Z$124="Catastrófico"),CONCATENATE("R",'MAPA DE RIESGOS'!$H$124),"")</f>
        <v/>
      </c>
      <c r="BH34" s="67"/>
      <c r="BI34" s="1101"/>
      <c r="BJ34" s="1102"/>
      <c r="BK34" s="1102"/>
      <c r="BL34" s="1102"/>
      <c r="BM34" s="1102"/>
      <c r="BN34" s="1103"/>
    </row>
    <row r="35" spans="2:66" ht="34.5" customHeight="1">
      <c r="B35" s="1060"/>
      <c r="C35" s="1060"/>
      <c r="D35" s="1061"/>
      <c r="E35" s="1065"/>
      <c r="F35" s="1066"/>
      <c r="G35" s="1066"/>
      <c r="H35" s="1066"/>
      <c r="I35" s="1066"/>
      <c r="J35" s="327" t="str">
        <f>IF(AND('MAPA DE RIESGOS'!$V$136="Baja",'MAPA DE RIESGOS'!$Z$136="Leve"),CONCATENATE("R",'MAPA DE RIESGOS'!$H$136),"")</f>
        <v/>
      </c>
      <c r="K35" s="331" t="str">
        <f>IF(AND('MAPA DE RIESGOS'!$V$142="Baja",'MAPA DE RIESGOS'!$Z$142="Leve"),CONCATENATE("R",'MAPA DE RIESGOS'!$H$142),"")</f>
        <v/>
      </c>
      <c r="L35" s="331" t="str">
        <f>IF(AND('MAPA DE RIESGOS'!$V$148="Baja",'MAPA DE RIESGOS'!$Z$148="Leve"),CONCATENATE("R",'MAPA DE RIESGOS'!$H$148),"")</f>
        <v/>
      </c>
      <c r="M35" s="331" t="str">
        <f>IF(AND('MAPA DE RIESGOS'!$V$154="Baja",'MAPA DE RIESGOS'!$Z$154="Leve"),CONCATENATE("R",'MAPA DE RIESGOS'!$H$154),"")</f>
        <v/>
      </c>
      <c r="N35" s="331" t="str">
        <f>IF(AND('MAPA DE RIESGOS'!$V$160="Baja",'MAPA DE RIESGOS'!$Z$160="Leve"),CONCATENATE("R",'MAPA DE RIESGOS'!$H$160),"")</f>
        <v/>
      </c>
      <c r="O35" s="331" t="str">
        <f>IF(AND('MAPA DE RIESGOS'!$V$166="Baja",'MAPA DE RIESGOS'!$Z$166="Leve"),CONCATENATE("R",'MAPA DE RIESGOS'!$H$166),"")</f>
        <v/>
      </c>
      <c r="P35" s="331" t="str">
        <f>IF(AND('MAPA DE RIESGOS'!$V$172="Baja",'MAPA DE RIESGOS'!$Z$172="Leve"),CONCATENATE("R",'MAPA DE RIESGOS'!$H$172),"")</f>
        <v/>
      </c>
      <c r="Q35" s="331" t="str">
        <f>IF(AND('MAPA DE RIESGOS'!$V$178="Baja",'MAPA DE RIESGOS'!$Z$178="Leve"),CONCATENATE("R",'MAPA DE RIESGOS'!$H$178),"")</f>
        <v/>
      </c>
      <c r="R35" s="331" t="str">
        <f>IF(AND('MAPA DE RIESGOS'!$V$184="Baja",'MAPA DE RIESGOS'!$Z$184="Leve"),CONCATENATE("R",'MAPA DE RIESGOS'!$H$184),"")</f>
        <v/>
      </c>
      <c r="S35" s="330" t="str">
        <f>IF(AND('MAPA DE RIESGOS'!$V$190="Baja",'MAPA DE RIESGOS'!$Z$190="Leve"),CONCATENATE("R",'MAPA DE RIESGOS'!$H$190),"")</f>
        <v/>
      </c>
      <c r="T35" s="316" t="str">
        <f>IF(AND('MAPA DE RIESGOS'!$V$136="Baja",'MAPA DE RIESGOS'!$Z$136="Menor"),CONCATENATE("R",'MAPA DE RIESGOS'!$H$136),"")</f>
        <v/>
      </c>
      <c r="U35" s="321" t="str">
        <f>IF(AND('MAPA DE RIESGOS'!$V$142="Baja",'MAPA DE RIESGOS'!$Z$142="Menor"),CONCATENATE("R",'MAPA DE RIESGOS'!$H$142),"")</f>
        <v/>
      </c>
      <c r="V35" s="321" t="str">
        <f>IF(AND('MAPA DE RIESGOS'!$V$148="Baja",'MAPA DE RIESGOS'!$Z$148="Menor"),CONCATENATE("R",'MAPA DE RIESGOS'!$H$148),"")</f>
        <v/>
      </c>
      <c r="W35" s="321" t="str">
        <f>IF(AND('MAPA DE RIESGOS'!$V$154="Baja",'MAPA DE RIESGOS'!$Z$154="Menor"),CONCATENATE("R",'MAPA DE RIESGOS'!$H$154),"")</f>
        <v/>
      </c>
      <c r="X35" s="321" t="str">
        <f>IF(AND('MAPA DE RIESGOS'!$V$160="Baja",'MAPA DE RIESGOS'!$Z$160="Menor"),CONCATENATE("R",'MAPA DE RIESGOS'!$H$160),"")</f>
        <v/>
      </c>
      <c r="Y35" s="321" t="str">
        <f>IF(AND('MAPA DE RIESGOS'!$V$166="Baja",'MAPA DE RIESGOS'!$Z$166="Menor"),CONCATENATE("R",'MAPA DE RIESGOS'!$H$166),"")</f>
        <v/>
      </c>
      <c r="Z35" s="321" t="str">
        <f>IF(AND('MAPA DE RIESGOS'!$V$172="Baja",'MAPA DE RIESGOS'!$Z$172="Menor"),CONCATENATE("R",'MAPA DE RIESGOS'!$H$172),"")</f>
        <v/>
      </c>
      <c r="AA35" s="321" t="str">
        <f>IF(AND('MAPA DE RIESGOS'!$V$178="Baja",'MAPA DE RIESGOS'!$Z$178="Menor"),CONCATENATE("R",'MAPA DE RIESGOS'!$H$178),"")</f>
        <v/>
      </c>
      <c r="AB35" s="321" t="str">
        <f>IF(AND('MAPA DE RIESGOS'!$V$184="Baja",'MAPA DE RIESGOS'!$Z$184="Menor"),CONCATENATE("R",'MAPA DE RIESGOS'!$H$184),"")</f>
        <v/>
      </c>
      <c r="AC35" s="319" t="str">
        <f>IF(AND('MAPA DE RIESGOS'!$V$190="Baja",'MAPA DE RIESGOS'!$Z$190="Menor"),CONCATENATE("R",'MAPA DE RIESGOS'!$H$190),"")</f>
        <v/>
      </c>
      <c r="AD35" s="316" t="str">
        <f>IF(AND('MAPA DE RIESGOS'!$V$136="Baja",'MAPA DE RIESGOS'!$Z$136="Moderado"),CONCATENATE("R",'MAPA DE RIESGOS'!$H$136),"")</f>
        <v/>
      </c>
      <c r="AE35" s="321" t="str">
        <f>IF(AND('MAPA DE RIESGOS'!$V$142="Baja",'MAPA DE RIESGOS'!$Z$142="Moderado"),CONCATENATE("R",'MAPA DE RIESGOS'!$H$142),"")</f>
        <v/>
      </c>
      <c r="AF35" s="321" t="str">
        <f>IF(AND('MAPA DE RIESGOS'!$V$148="Baja",'MAPA DE RIESGOS'!$Z$148="Moderado"),CONCATENATE("R",'MAPA DE RIESGOS'!$H$148),"")</f>
        <v/>
      </c>
      <c r="AG35" s="321" t="str">
        <f>IF(AND('MAPA DE RIESGOS'!$V$154="Baja",'MAPA DE RIESGOS'!$Z$154="Moderado"),CONCATENATE("R",'MAPA DE RIESGOS'!$H$154),"")</f>
        <v/>
      </c>
      <c r="AH35" s="321" t="str">
        <f>IF(AND('MAPA DE RIESGOS'!$V$160="Baja",'MAPA DE RIESGOS'!$Z$160="Moderado"),CONCATENATE("R",'MAPA DE RIESGOS'!$H$160),"")</f>
        <v/>
      </c>
      <c r="AI35" s="321" t="str">
        <f>IF(AND('MAPA DE RIESGOS'!$V$166="Baja",'MAPA DE RIESGOS'!$Z$166="Moderado"),CONCATENATE("R",'MAPA DE RIESGOS'!$H$166),"")</f>
        <v/>
      </c>
      <c r="AJ35" s="321" t="str">
        <f>IF(AND('MAPA DE RIESGOS'!$V$172="Baja",'MAPA DE RIESGOS'!$Z$172="Moderado"),CONCATENATE("R",'MAPA DE RIESGOS'!$H$172),"")</f>
        <v/>
      </c>
      <c r="AK35" s="321" t="str">
        <f>IF(AND('MAPA DE RIESGOS'!$V$178="Baja",'MAPA DE RIESGOS'!$Z$178="Moderado"),CONCATENATE("R",'MAPA DE RIESGOS'!$H$178),"")</f>
        <v/>
      </c>
      <c r="AL35" s="321" t="str">
        <f>IF(AND('MAPA DE RIESGOS'!$V$184="Baja",'MAPA DE RIESGOS'!$Z$184="Moderado"),CONCATENATE("R",'MAPA DE RIESGOS'!$H$184),"")</f>
        <v/>
      </c>
      <c r="AM35" s="319" t="str">
        <f>IF(AND('MAPA DE RIESGOS'!$V$190="Baja",'MAPA DE RIESGOS'!$Z$190="Moderado"),CONCATENATE("R",'MAPA DE RIESGOS'!$H$190),"")</f>
        <v/>
      </c>
      <c r="AN35" s="297" t="str">
        <f>IF(AND('MAPA DE RIESGOS'!$V$136="Baja",'MAPA DE RIESGOS'!$Z$136="Mayor"),CONCATENATE("R",'MAPA DE RIESGOS'!$H$136),"")</f>
        <v/>
      </c>
      <c r="AO35" s="307" t="str">
        <f>IF(AND('MAPA DE RIESGOS'!$V$142="Baja",'MAPA DE RIESGOS'!$Z$142="Mayor"),CONCATENATE("R",'MAPA DE RIESGOS'!$H$142),"")</f>
        <v/>
      </c>
      <c r="AP35" s="307" t="str">
        <f>IF(AND('MAPA DE RIESGOS'!$V$148="Baja",'MAPA DE RIESGOS'!$Z$148="Mayor"),CONCATENATE("R",'MAPA DE RIESGOS'!$H$148),"")</f>
        <v/>
      </c>
      <c r="AQ35" s="307" t="str">
        <f>IF(AND('MAPA DE RIESGOS'!$V$154="Baja",'MAPA DE RIESGOS'!$Z$154="Mayor"),CONCATENATE("R",'MAPA DE RIESGOS'!$H$154),"")</f>
        <v/>
      </c>
      <c r="AR35" s="307" t="str">
        <f>IF(AND('MAPA DE RIESGOS'!$V$160="Baja",'MAPA DE RIESGOS'!$Z$160="Mayor"),CONCATENATE("R",'MAPA DE RIESGOS'!$H$160),"")</f>
        <v/>
      </c>
      <c r="AS35" s="307" t="str">
        <f>IF(AND('MAPA DE RIESGOS'!$V$166="Baja",'MAPA DE RIESGOS'!$Z$166="Mayor"),CONCATENATE("R",'MAPA DE RIESGOS'!$H$166),"")</f>
        <v/>
      </c>
      <c r="AT35" s="307" t="str">
        <f>IF(AND('MAPA DE RIESGOS'!$V$172="Baja",'MAPA DE RIESGOS'!$Z$172="Mayor"),CONCATENATE("R",'MAPA DE RIESGOS'!$H$172),"")</f>
        <v/>
      </c>
      <c r="AU35" s="307" t="str">
        <f>IF(AND('MAPA DE RIESGOS'!$V$178="Baja",'MAPA DE RIESGOS'!$Z$178="Mayor"),CONCATENATE("R",'MAPA DE RIESGOS'!$H$178),"")</f>
        <v/>
      </c>
      <c r="AV35" s="307" t="str">
        <f>IF(AND('MAPA DE RIESGOS'!$V$184="Baja",'MAPA DE RIESGOS'!$Z$184="Mayor"),CONCATENATE("R",'MAPA DE RIESGOS'!$H$184),"")</f>
        <v/>
      </c>
      <c r="AW35" s="300" t="str">
        <f>IF(AND('MAPA DE RIESGOS'!$V$190="Baja",'MAPA DE RIESGOS'!$Z$190="Mayor"),CONCATENATE("R",'MAPA DE RIESGOS'!$H$190),"")</f>
        <v/>
      </c>
      <c r="AX35" s="303" t="str">
        <f>IF(AND('MAPA DE RIESGOS'!$V$136="Baja",'MAPA DE RIESGOS'!$Z$136="Catastrófico"),CONCATENATE("R",'MAPA DE RIESGOS'!$H$136),"")</f>
        <v/>
      </c>
      <c r="AY35" s="308" t="str">
        <f>IF(AND('MAPA DE RIESGOS'!$V$142="Baja",'MAPA DE RIESGOS'!$Z$142="Catastrófico"),CONCATENATE("R",'MAPA DE RIESGOS'!$H$142),"")</f>
        <v/>
      </c>
      <c r="AZ35" s="308" t="str">
        <f>IF(AND('MAPA DE RIESGOS'!$V$148="Baja",'MAPA DE RIESGOS'!$Z$148="Catastrófico"),CONCATENATE("R",'MAPA DE RIESGOS'!$H$148),"")</f>
        <v/>
      </c>
      <c r="BA35" s="308" t="str">
        <f>IF(AND('MAPA DE RIESGOS'!$V$154="Baja",'MAPA DE RIESGOS'!$Z$154="Catastrófico"),CONCATENATE("R",'MAPA DE RIESGOS'!$H$154),"")</f>
        <v/>
      </c>
      <c r="BB35" s="308" t="str">
        <f>IF(AND('MAPA DE RIESGOS'!$V$160="Baja",'MAPA DE RIESGOS'!$Z$160="Catastrófico"),CONCATENATE("R",'MAPA DE RIESGOS'!$H$160),"")</f>
        <v/>
      </c>
      <c r="BC35" s="308" t="str">
        <f>IF(AND('MAPA DE RIESGOS'!$V$166="Baja",'MAPA DE RIESGOS'!$Z$166="Catastrófico"),CONCATENATE("R",'MAPA DE RIESGOS'!$H$166),"")</f>
        <v/>
      </c>
      <c r="BD35" s="308" t="str">
        <f>IF(AND('MAPA DE RIESGOS'!$V$172="Baja",'MAPA DE RIESGOS'!$Z$172="Catastrófico"),CONCATENATE("R",'MAPA DE RIESGOS'!$H$172),"")</f>
        <v/>
      </c>
      <c r="BE35" s="308" t="str">
        <f>IF(AND('MAPA DE RIESGOS'!$V$178="Baja",'MAPA DE RIESGOS'!$Z$178="Catastrófico"),CONCATENATE("R",'MAPA DE RIESGOS'!$H$178),"")</f>
        <v/>
      </c>
      <c r="BF35" s="308" t="str">
        <f>IF(AND('MAPA DE RIESGOS'!$V$184="Baja",'MAPA DE RIESGOS'!$Z$184="Catastrófico"),CONCATENATE("R",'MAPA DE RIESGOS'!$H$184),"")</f>
        <v/>
      </c>
      <c r="BG35" s="306" t="str">
        <f>IF(AND('MAPA DE RIESGOS'!$V$190="Baja",'MAPA DE RIESGOS'!$Z$190="Catastrófico"),CONCATENATE("R",'MAPA DE RIESGOS'!$H$190),"")</f>
        <v/>
      </c>
      <c r="BH35" s="67"/>
      <c r="BI35" s="1101"/>
      <c r="BJ35" s="1102"/>
      <c r="BK35" s="1102"/>
      <c r="BL35" s="1102"/>
      <c r="BM35" s="1102"/>
      <c r="BN35" s="1103"/>
    </row>
    <row r="36" spans="2:66" ht="34.5" customHeight="1">
      <c r="B36" s="1060"/>
      <c r="C36" s="1060"/>
      <c r="D36" s="1061"/>
      <c r="E36" s="1065"/>
      <c r="F36" s="1066"/>
      <c r="G36" s="1066"/>
      <c r="H36" s="1066"/>
      <c r="I36" s="1066"/>
      <c r="J36" s="327" t="str">
        <f>IF(AND('MAPA DE RIESGOS'!$V$196="Baja",'MAPA DE RIESGOS'!$Z$196="Leve"),CONCATENATE("R",'MAPA DE RIESGOS'!$H$196),"")</f>
        <v/>
      </c>
      <c r="K36" s="331" t="str">
        <f>IF(AND('MAPA DE RIESGOS'!$V$202="Baja",'MAPA DE RIESGOS'!$Z$202="Leve"),CONCATENATE("R",'MAPA DE RIESGOS'!$H$202),"")</f>
        <v/>
      </c>
      <c r="L36" s="331" t="str">
        <f>IF(AND('MAPA DE RIESGOS'!$V$208="Baja",'MAPA DE RIESGOS'!$Z$208="Leve"),CONCATENATE("R",'MAPA DE RIESGOS'!$H$208),"")</f>
        <v/>
      </c>
      <c r="M36" s="331" t="str">
        <f>IF(AND('MAPA DE RIESGOS'!$V$214="Baja",'MAPA DE RIESGOS'!$Z$214="Leve"),CONCATENATE("R",'MAPA DE RIESGOS'!$H$214),"")</f>
        <v/>
      </c>
      <c r="N36" s="331" t="str">
        <f>IF(AND('MAPA DE RIESGOS'!$V$220="Baja",'MAPA DE RIESGOS'!$Z$220="Leve"),CONCATENATE("R",'MAPA DE RIESGOS'!$H$220),"")</f>
        <v/>
      </c>
      <c r="O36" s="331" t="str">
        <f>IF(AND('MAPA DE RIESGOS'!$V$232="Baja",'MAPA DE RIESGOS'!$Z$232="Leve"),CONCATENATE("R",'MAPA DE RIESGOS'!$H$232),"")</f>
        <v/>
      </c>
      <c r="P36" s="331" t="str">
        <f>IF(AND('MAPA DE RIESGOS'!$V$238="Baja",'MAPA DE RIESGOS'!$Z$238="Leve"),CONCATENATE("R",'MAPA DE RIESGOS'!$H$238),"")</f>
        <v/>
      </c>
      <c r="Q36" s="331" t="str">
        <f>IF(AND('MAPA DE RIESGOS'!$V$244="Baja",'MAPA DE RIESGOS'!$Z$244="Leve"),CONCATENATE("R",'MAPA DE RIESGOS'!$H$244),"")</f>
        <v/>
      </c>
      <c r="R36" s="331" t="str">
        <f>IF(AND('MAPA DE RIESGOS'!$V$250="Baja",'MAPA DE RIESGOS'!$Z$250="Leve"),CONCATENATE("R",'MAPA DE RIESGOS'!$H$250),"")</f>
        <v/>
      </c>
      <c r="S36" s="330" t="str">
        <f>IF(AND('MAPA DE RIESGOS'!$V$256="Baja",'MAPA DE RIESGOS'!$Z$256="Leve"),CONCATENATE("R",'MAPA DE RIESGOS'!$H$256),"")</f>
        <v/>
      </c>
      <c r="T36" s="316" t="str">
        <f>IF(AND('MAPA DE RIESGOS'!$V$196="Baja",'MAPA DE RIESGOS'!$Z$196="Menor"),CONCATENATE("R",'MAPA DE RIESGOS'!$H$196),"")</f>
        <v/>
      </c>
      <c r="U36" s="321" t="str">
        <f>IF(AND('MAPA DE RIESGOS'!$V$202="Baja",'MAPA DE RIESGOS'!$Z$202="Menor"),CONCATENATE("R",'MAPA DE RIESGOS'!$H$202),"")</f>
        <v/>
      </c>
      <c r="V36" s="321" t="str">
        <f>IF(AND('MAPA DE RIESGOS'!$V$208="Baja",'MAPA DE RIESGOS'!$Z$208="Menor"),CONCATENATE("R",'MAPA DE RIESGOS'!$H$208),"")</f>
        <v/>
      </c>
      <c r="W36" s="321" t="str">
        <f>IF(AND('MAPA DE RIESGOS'!$V$214="Baja",'MAPA DE RIESGOS'!$Z$214="Menor"),CONCATENATE("R",'MAPA DE RIESGOS'!$H$214),"")</f>
        <v/>
      </c>
      <c r="X36" s="321" t="str">
        <f>IF(AND('MAPA DE RIESGOS'!$V$220="Baja",'MAPA DE RIESGOS'!$Z$220="Menor"),CONCATENATE("R",'MAPA DE RIESGOS'!$H$220),"")</f>
        <v/>
      </c>
      <c r="Y36" s="321" t="str">
        <f>IF(AND('MAPA DE RIESGOS'!$V$232="Baja",'MAPA DE RIESGOS'!$Z$232="Menor"),CONCATENATE("R",'MAPA DE RIESGOS'!$H$232),"")</f>
        <v/>
      </c>
      <c r="Z36" s="321" t="str">
        <f>IF(AND('MAPA DE RIESGOS'!$V$238="Baja",'MAPA DE RIESGOS'!$Z$238="Menor"),CONCATENATE("R",'MAPA DE RIESGOS'!$H$238),"")</f>
        <v/>
      </c>
      <c r="AA36" s="321" t="str">
        <f>IF(AND('MAPA DE RIESGOS'!$V$244="Baja",'MAPA DE RIESGOS'!$Z$244="Menor"),CONCATENATE("R",'MAPA DE RIESGOS'!$H$244),"")</f>
        <v/>
      </c>
      <c r="AB36" s="321" t="str">
        <f>IF(AND('MAPA DE RIESGOS'!$V$250="Baja",'MAPA DE RIESGOS'!$Z$250="Menor"),CONCATENATE("R",'MAPA DE RIESGOS'!$H$250),"")</f>
        <v/>
      </c>
      <c r="AC36" s="319" t="str">
        <f>IF(AND('MAPA DE RIESGOS'!$V$256="Baja",'MAPA DE RIESGOS'!$Z$256="Menor"),CONCATENATE("R",'MAPA DE RIESGOS'!$H$256),"")</f>
        <v/>
      </c>
      <c r="AD36" s="316" t="str">
        <f>IF(AND('MAPA DE RIESGOS'!$V$196="Baja",'MAPA DE RIESGOS'!$Z$196="Moderado"),CONCATENATE("R",'MAPA DE RIESGOS'!$H$196),"")</f>
        <v/>
      </c>
      <c r="AE36" s="321" t="str">
        <f>IF(AND('MAPA DE RIESGOS'!$V$202="Baja",'MAPA DE RIESGOS'!$Z$202="Moderado"),CONCATENATE("R",'MAPA DE RIESGOS'!$H$202),"")</f>
        <v/>
      </c>
      <c r="AF36" s="321" t="str">
        <f>IF(AND('MAPA DE RIESGOS'!$V$208="Baja",'MAPA DE RIESGOS'!$Z$208="Moderado"),CONCATENATE("R",'MAPA DE RIESGOS'!$H$208),"")</f>
        <v/>
      </c>
      <c r="AG36" s="321" t="str">
        <f>IF(AND('MAPA DE RIESGOS'!$V$214="Baja",'MAPA DE RIESGOS'!$Z$214="Moderado"),CONCATENATE("R",'MAPA DE RIESGOS'!$H$214),"")</f>
        <v/>
      </c>
      <c r="AH36" s="321" t="str">
        <f>IF(AND('MAPA DE RIESGOS'!$V$220="Baja",'MAPA DE RIESGOS'!$Z$220="Moderado"),CONCATENATE("R",'MAPA DE RIESGOS'!$H$220),"")</f>
        <v/>
      </c>
      <c r="AI36" s="321" t="str">
        <f>IF(AND('MAPA DE RIESGOS'!$V$232="Baja",'MAPA DE RIESGOS'!$Z$232="Moderado"),CONCATENATE("R",'MAPA DE RIESGOS'!$H$232),"")</f>
        <v/>
      </c>
      <c r="AJ36" s="321" t="str">
        <f>IF(AND('MAPA DE RIESGOS'!$V$238="Baja",'MAPA DE RIESGOS'!$Z$238="Moderado"),CONCATENATE("R",'MAPA DE RIESGOS'!$H$238),"")</f>
        <v/>
      </c>
      <c r="AK36" s="321" t="str">
        <f>IF(AND('MAPA DE RIESGOS'!$V$244="Baja",'MAPA DE RIESGOS'!$Z$244="Moderado"),CONCATENATE("R",'MAPA DE RIESGOS'!$H$244),"")</f>
        <v/>
      </c>
      <c r="AL36" s="321" t="str">
        <f>IF(AND('MAPA DE RIESGOS'!$V$250="Baja",'MAPA DE RIESGOS'!$Z$250="Moderado"),CONCATENATE("R",'MAPA DE RIESGOS'!$H$250),"")</f>
        <v/>
      </c>
      <c r="AM36" s="319" t="str">
        <f>IF(AND('MAPA DE RIESGOS'!$V$256="Baja",'MAPA DE RIESGOS'!$Z$256="Moderado"),CONCATENATE("R",'MAPA DE RIESGOS'!$H$256),"")</f>
        <v/>
      </c>
      <c r="AN36" s="297" t="str">
        <f>IF(AND('MAPA DE RIESGOS'!$V$196="Baja",'MAPA DE RIESGOS'!$Z$196="Mayor"),CONCATENATE("R",'MAPA DE RIESGOS'!$H$196),"")</f>
        <v/>
      </c>
      <c r="AO36" s="307" t="str">
        <f>IF(AND('MAPA DE RIESGOS'!$V$202="Baja",'MAPA DE RIESGOS'!$Z$202="Mayor"),CONCATENATE("R",'MAPA DE RIESGOS'!$H$202),"")</f>
        <v/>
      </c>
      <c r="AP36" s="307" t="str">
        <f>IF(AND('MAPA DE RIESGOS'!$V$208="Baja",'MAPA DE RIESGOS'!$Z$208="Mayor"),CONCATENATE("R",'MAPA DE RIESGOS'!$H$208),"")</f>
        <v/>
      </c>
      <c r="AQ36" s="307" t="str">
        <f>IF(AND('MAPA DE RIESGOS'!$V$214="Baja",'MAPA DE RIESGOS'!$Z$214="Mayor"),CONCATENATE("R",'MAPA DE RIESGOS'!$H$214),"")</f>
        <v/>
      </c>
      <c r="AR36" s="307" t="str">
        <f>IF(AND('MAPA DE RIESGOS'!$V$220="Baja",'MAPA DE RIESGOS'!$Z$220="Mayor"),CONCATENATE("R",'MAPA DE RIESGOS'!$H$220),"")</f>
        <v/>
      </c>
      <c r="AS36" s="307" t="str">
        <f>IF(AND('MAPA DE RIESGOS'!$V$232="Baja",'MAPA DE RIESGOS'!$Z$232="Mayor"),CONCATENATE("R",'MAPA DE RIESGOS'!$H$232),"")</f>
        <v/>
      </c>
      <c r="AT36" s="307" t="str">
        <f>IF(AND('MAPA DE RIESGOS'!$V$238="Baja",'MAPA DE RIESGOS'!$Z$238="Mayor"),CONCATENATE("R",'MAPA DE RIESGOS'!$H$238),"")</f>
        <v/>
      </c>
      <c r="AU36" s="307" t="str">
        <f>IF(AND('MAPA DE RIESGOS'!$V$244="Baja",'MAPA DE RIESGOS'!$Z$244="Mayor"),CONCATENATE("R",'MAPA DE RIESGOS'!$H$244),"")</f>
        <v/>
      </c>
      <c r="AV36" s="307" t="str">
        <f>IF(AND('MAPA DE RIESGOS'!$V$250="Baja",'MAPA DE RIESGOS'!$Z$250="Mayor"),CONCATENATE("R",'MAPA DE RIESGOS'!$H$250),"")</f>
        <v/>
      </c>
      <c r="AW36" s="300" t="str">
        <f>IF(AND('MAPA DE RIESGOS'!$V$256="Baja",'MAPA DE RIESGOS'!$Z$256="Mayor"),CONCATENATE("R",'MAPA DE RIESGOS'!$H$256),"")</f>
        <v/>
      </c>
      <c r="AX36" s="303" t="str">
        <f>IF(AND('MAPA DE RIESGOS'!$V$196="Baja",'MAPA DE RIESGOS'!$Z$196="Catastrófico"),CONCATENATE("R",'MAPA DE RIESGOS'!$H$196),"")</f>
        <v/>
      </c>
      <c r="AY36" s="308" t="str">
        <f>IF(AND('MAPA DE RIESGOS'!$V$202="Baja",'MAPA DE RIESGOS'!$Z$202="Catastrófico"),CONCATENATE("R",'MAPA DE RIESGOS'!$H$202),"")</f>
        <v/>
      </c>
      <c r="AZ36" s="308" t="str">
        <f>IF(AND('MAPA DE RIESGOS'!$V$208="Baja",'MAPA DE RIESGOS'!$Z$208="Catastrófico"),CONCATENATE("R",'MAPA DE RIESGOS'!$H$208),"")</f>
        <v/>
      </c>
      <c r="BA36" s="308" t="str">
        <f>IF(AND('MAPA DE RIESGOS'!$V$214="Baja",'MAPA DE RIESGOS'!$Z$214="Catastrófico"),CONCATENATE("R",'MAPA DE RIESGOS'!$H$214),"")</f>
        <v/>
      </c>
      <c r="BB36" s="308" t="str">
        <f>IF(AND('MAPA DE RIESGOS'!$V$220="Baja",'MAPA DE RIESGOS'!$Z$220="Catastrófico"),CONCATENATE("R",'MAPA DE RIESGOS'!$H$220),"")</f>
        <v/>
      </c>
      <c r="BC36" s="308" t="str">
        <f>IF(AND('MAPA DE RIESGOS'!$V$232="Baja",'MAPA DE RIESGOS'!$Z$232="Catastrófico"),CONCATENATE("R",'MAPA DE RIESGOS'!$H$232),"")</f>
        <v/>
      </c>
      <c r="BD36" s="308" t="str">
        <f>IF(AND('MAPA DE RIESGOS'!$V$238="Baja",'MAPA DE RIESGOS'!$Z$238="Catastrófico"),CONCATENATE("R",'MAPA DE RIESGOS'!$H$238),"")</f>
        <v/>
      </c>
      <c r="BE36" s="308" t="str">
        <f>IF(AND('MAPA DE RIESGOS'!$V$244="Baja",'MAPA DE RIESGOS'!$Z$244="Catastrófico"),CONCATENATE("R",'MAPA DE RIESGOS'!$H$244),"")</f>
        <v/>
      </c>
      <c r="BF36" s="308" t="str">
        <f>IF(AND('MAPA DE RIESGOS'!$V$250="Baja",'MAPA DE RIESGOS'!$Z$250="Catastrófico"),CONCATENATE("R",'MAPA DE RIESGOS'!$H$250),"")</f>
        <v/>
      </c>
      <c r="BG36" s="306" t="str">
        <f>IF(AND('MAPA DE RIESGOS'!$V$256="Baja",'MAPA DE RIESGOS'!$Z$256="Catastrófico"),CONCATENATE("R",'MAPA DE RIESGOS'!$H$256),"")</f>
        <v/>
      </c>
      <c r="BH36" s="67"/>
      <c r="BI36" s="1101"/>
      <c r="BJ36" s="1102"/>
      <c r="BK36" s="1102"/>
      <c r="BL36" s="1102"/>
      <c r="BM36" s="1102"/>
      <c r="BN36" s="1103"/>
    </row>
    <row r="37" spans="2:66" ht="34.5" customHeight="1">
      <c r="B37" s="1060"/>
      <c r="C37" s="1060"/>
      <c r="D37" s="1061"/>
      <c r="E37" s="1065"/>
      <c r="F37" s="1066"/>
      <c r="G37" s="1066"/>
      <c r="H37" s="1066"/>
      <c r="I37" s="1066"/>
      <c r="J37" s="327" t="str">
        <f>IF(AND('MAPA DE RIESGOS'!$V$262="Baja",'MAPA DE RIESGOS'!$Z$262="Leve"),CONCATENATE("R",'MAPA DE RIESGOS'!$H$262),"")</f>
        <v/>
      </c>
      <c r="K37" s="331" t="str">
        <f>IF(AND('MAPA DE RIESGOS'!$V$268="Baja",'MAPA DE RIESGOS'!$Z$268="Leve"),CONCATENATE("R",'MAPA DE RIESGOS'!$H$268),"")</f>
        <v/>
      </c>
      <c r="L37" s="331" t="str">
        <f>IF(AND('MAPA DE RIESGOS'!$V$274="Baja",'MAPA DE RIESGOS'!$Z$274="Leve"),CONCATENATE("R",'MAPA DE RIESGOS'!$H$274),"")</f>
        <v/>
      </c>
      <c r="M37" s="331" t="str">
        <f>IF(AND('MAPA DE RIESGOS'!$V$280="Baja",'MAPA DE RIESGOS'!$Z$280="Leve"),CONCATENATE("R",'MAPA DE RIESGOS'!$H$280),"")</f>
        <v/>
      </c>
      <c r="N37" s="331" t="str">
        <f>IF(AND('MAPA DE RIESGOS'!$V$286="Baja",'MAPA DE RIESGOS'!$Z$286="Leve"),CONCATENATE("R",'MAPA DE RIESGOS'!$H$286),"")</f>
        <v/>
      </c>
      <c r="O37" s="331" t="str">
        <f>IF(AND('MAPA DE RIESGOS'!$V$292="Baja",'MAPA DE RIESGOS'!$Z$292="Leve"),CONCATENATE("R",'MAPA DE RIESGOS'!$H$292),"")</f>
        <v/>
      </c>
      <c r="P37" s="331" t="str">
        <f>IF(AND('MAPA DE RIESGOS'!$V$298="Baja",'MAPA DE RIESGOS'!$Z$298="Leve"),CONCATENATE("R",'MAPA DE RIESGOS'!$H$298),"")</f>
        <v/>
      </c>
      <c r="Q37" s="331" t="str">
        <f>IF(AND('MAPA DE RIESGOS'!$V$304="Baja",'MAPA DE RIESGOS'!$Z$304="Leve"),CONCATENATE("R",'MAPA DE RIESGOS'!$H$304),"")</f>
        <v/>
      </c>
      <c r="R37" s="331" t="str">
        <f>IF(AND('MAPA DE RIESGOS'!$V$310="Baja",'MAPA DE RIESGOS'!$Z$310="Leve"),CONCATENATE("R",'MAPA DE RIESGOS'!$H$310),"")</f>
        <v/>
      </c>
      <c r="S37" s="330" t="str">
        <f>IF(AND('MAPA DE RIESGOS'!$V$316="Baja",'MAPA DE RIESGOS'!$Z$316="Leve"),CONCATENATE("R",'MAPA DE RIESGOS'!$H$316),"")</f>
        <v/>
      </c>
      <c r="T37" s="316" t="str">
        <f>IF(AND('MAPA DE RIESGOS'!$V$262="Baja",'MAPA DE RIESGOS'!$Z$262="Menor"),CONCATENATE("R",'MAPA DE RIESGOS'!$H$262),"")</f>
        <v/>
      </c>
      <c r="U37" s="321" t="str">
        <f>IF(AND('MAPA DE RIESGOS'!$V$268="Baja",'MAPA DE RIESGOS'!$Z$268="Menor"),CONCATENATE("R",'MAPA DE RIESGOS'!$H$268),"")</f>
        <v/>
      </c>
      <c r="V37" s="321" t="str">
        <f>IF(AND('MAPA DE RIESGOS'!$V$274="Baja",'MAPA DE RIESGOS'!$Z$274="Menor"),CONCATENATE("R",'MAPA DE RIESGOS'!$H$274),"")</f>
        <v/>
      </c>
      <c r="W37" s="321" t="str">
        <f>IF(AND('MAPA DE RIESGOS'!$V$280="Baja",'MAPA DE RIESGOS'!$Z$280="Menor"),CONCATENATE("R",'MAPA DE RIESGOS'!$H$280),"")</f>
        <v/>
      </c>
      <c r="X37" s="321" t="str">
        <f>IF(AND('MAPA DE RIESGOS'!$V$286="Baja",'MAPA DE RIESGOS'!$Z$286="Menor"),CONCATENATE("R",'MAPA DE RIESGOS'!$H$286),"")</f>
        <v/>
      </c>
      <c r="Y37" s="321" t="str">
        <f>IF(AND('MAPA DE RIESGOS'!$V$292="Baja",'MAPA DE RIESGOS'!$Z$292="Menor"),CONCATENATE("R",'MAPA DE RIESGOS'!$H$292),"")</f>
        <v/>
      </c>
      <c r="Z37" s="321" t="str">
        <f>IF(AND('MAPA DE RIESGOS'!$V$298="Baja",'MAPA DE RIESGOS'!$Z$298="Menor"),CONCATENATE("R",'MAPA DE RIESGOS'!$H$298),"")</f>
        <v/>
      </c>
      <c r="AA37" s="321" t="str">
        <f>IF(AND('MAPA DE RIESGOS'!$V$304="Baja",'MAPA DE RIESGOS'!$Z$304="Menor"),CONCATENATE("R",'MAPA DE RIESGOS'!$H$304),"")</f>
        <v/>
      </c>
      <c r="AB37" s="321" t="str">
        <f>IF(AND('MAPA DE RIESGOS'!$V$310="Baja",'MAPA DE RIESGOS'!$Z$310="Menor"),CONCATENATE("R",'MAPA DE RIESGOS'!$H$310),"")</f>
        <v/>
      </c>
      <c r="AC37" s="319" t="str">
        <f>IF(AND('MAPA DE RIESGOS'!$V$316="Baja",'MAPA DE RIESGOS'!$Z$316="Menor"),CONCATENATE("R",'MAPA DE RIESGOS'!$H$316),"")</f>
        <v/>
      </c>
      <c r="AD37" s="316" t="str">
        <f>IF(AND('MAPA DE RIESGOS'!$V$262="Baja",'MAPA DE RIESGOS'!$Z$262="Moderado"),CONCATENATE("R",'MAPA DE RIESGOS'!$H$262),"")</f>
        <v/>
      </c>
      <c r="AE37" s="321" t="str">
        <f>IF(AND('MAPA DE RIESGOS'!$V$268="Baja",'MAPA DE RIESGOS'!$Z$268="Moderado"),CONCATENATE("R",'MAPA DE RIESGOS'!$H$268),"")</f>
        <v/>
      </c>
      <c r="AF37" s="321" t="str">
        <f>IF(AND('MAPA DE RIESGOS'!$V$274="Baja",'MAPA DE RIESGOS'!$Z$274="Moderado"),CONCATENATE("R",'MAPA DE RIESGOS'!$H$274),"")</f>
        <v/>
      </c>
      <c r="AG37" s="321" t="str">
        <f>IF(AND('MAPA DE RIESGOS'!$V$280="Baja",'MAPA DE RIESGOS'!$Z$280="Moderado"),CONCATENATE("R",'MAPA DE RIESGOS'!$H$280),"")</f>
        <v/>
      </c>
      <c r="AH37" s="321" t="str">
        <f>IF(AND('MAPA DE RIESGOS'!$V$286="Baja",'MAPA DE RIESGOS'!$Z$286="Moderado"),CONCATENATE("R",'MAPA DE RIESGOS'!$H$286),"")</f>
        <v/>
      </c>
      <c r="AI37" s="321" t="str">
        <f>IF(AND('MAPA DE RIESGOS'!$V$292="Baja",'MAPA DE RIESGOS'!$Z$292="Moderado"),CONCATENATE("R",'MAPA DE RIESGOS'!$H$292),"")</f>
        <v/>
      </c>
      <c r="AJ37" s="321" t="str">
        <f>IF(AND('MAPA DE RIESGOS'!$V$298="Baja",'MAPA DE RIESGOS'!$Z$298="Moderado"),CONCATENATE("R",'MAPA DE RIESGOS'!$H$298),"")</f>
        <v>R48</v>
      </c>
      <c r="AK37" s="321" t="str">
        <f>IF(AND('MAPA DE RIESGOS'!$V$304="Baja",'MAPA DE RIESGOS'!$Z$304="Moderado"),CONCATENATE("R",'MAPA DE RIESGOS'!$H$304),"")</f>
        <v>R49</v>
      </c>
      <c r="AL37" s="321" t="str">
        <f>IF(AND('MAPA DE RIESGOS'!$V$310="Baja",'MAPA DE RIESGOS'!$Z$310="Moderado"),CONCATENATE("R",'MAPA DE RIESGOS'!$H$310),"")</f>
        <v>R50</v>
      </c>
      <c r="AM37" s="319" t="str">
        <f>IF(AND('MAPA DE RIESGOS'!$V$316="Baja",'MAPA DE RIESGOS'!$Z$316="Moderado"),CONCATENATE("R",'MAPA DE RIESGOS'!$H$316),"")</f>
        <v/>
      </c>
      <c r="AN37" s="297" t="str">
        <f>IF(AND('MAPA DE RIESGOS'!$V$262="Baja",'MAPA DE RIESGOS'!$Z$262="Mayor"),CONCATENATE("R",'MAPA DE RIESGOS'!$H$262),"")</f>
        <v/>
      </c>
      <c r="AO37" s="307" t="str">
        <f>IF(AND('MAPA DE RIESGOS'!$V$268="Baja",'MAPA DE RIESGOS'!$Z$268="Mayor"),CONCATENATE("R",'MAPA DE RIESGOS'!$H$268),"")</f>
        <v/>
      </c>
      <c r="AP37" s="307" t="str">
        <f>IF(AND('MAPA DE RIESGOS'!$V$274="Baja",'MAPA DE RIESGOS'!$Z$274="Mayor"),CONCATENATE("R",'MAPA DE RIESGOS'!$H$274),"")</f>
        <v/>
      </c>
      <c r="AQ37" s="307" t="str">
        <f>IF(AND('MAPA DE RIESGOS'!$V$280="Baja",'MAPA DE RIESGOS'!$Z$280="Mayor"),CONCATENATE("R",'MAPA DE RIESGOS'!$H$280),"")</f>
        <v/>
      </c>
      <c r="AR37" s="307" t="str">
        <f>IF(AND('MAPA DE RIESGOS'!$V$286="Baja",'MAPA DE RIESGOS'!$Z$286="Mayor"),CONCATENATE("R",'MAPA DE RIESGOS'!$H$286),"")</f>
        <v/>
      </c>
      <c r="AS37" s="307" t="str">
        <f>IF(AND('MAPA DE RIESGOS'!$V$292="Baja",'MAPA DE RIESGOS'!$Z$292="Mayor"),CONCATENATE("R",'MAPA DE RIESGOS'!$H$292),"")</f>
        <v/>
      </c>
      <c r="AT37" s="307" t="str">
        <f>IF(AND('MAPA DE RIESGOS'!$V$298="Baja",'MAPA DE RIESGOS'!$Z$298="Mayor"),CONCATENATE("R",'MAPA DE RIESGOS'!$H$298),"")</f>
        <v/>
      </c>
      <c r="AU37" s="307" t="str">
        <f>IF(AND('MAPA DE RIESGOS'!$V$304="Baja",'MAPA DE RIESGOS'!$Z$304="Mayor"),CONCATENATE("R",'MAPA DE RIESGOS'!$H$304),"")</f>
        <v/>
      </c>
      <c r="AV37" s="307" t="str">
        <f>IF(AND('MAPA DE RIESGOS'!$V$310="Baja",'MAPA DE RIESGOS'!$Z$310="Mayor"),CONCATENATE("R",'MAPA DE RIESGOS'!$H$310),"")</f>
        <v/>
      </c>
      <c r="AW37" s="300" t="str">
        <f>IF(AND('MAPA DE RIESGOS'!$V$316="Baja",'MAPA DE RIESGOS'!$Z$316="Mayor"),CONCATENATE("R",'MAPA DE RIESGOS'!$H$316),"")</f>
        <v/>
      </c>
      <c r="AX37" s="303" t="str">
        <f>IF(AND('MAPA DE RIESGOS'!$V$262="Baja",'MAPA DE RIESGOS'!$Z$262="Catastrófico"),CONCATENATE("R",'MAPA DE RIESGOS'!$H$262),"")</f>
        <v/>
      </c>
      <c r="AY37" s="308" t="str">
        <f>IF(AND('MAPA DE RIESGOS'!$V$268="Baja",'MAPA DE RIESGOS'!$Z$268="Catastrófico"),CONCATENATE("R",'MAPA DE RIESGOS'!$H$268),"")</f>
        <v/>
      </c>
      <c r="AZ37" s="308" t="str">
        <f>IF(AND('MAPA DE RIESGOS'!$V$274="Baja",'MAPA DE RIESGOS'!$Z$274="Catastrófico"),CONCATENATE("R",'MAPA DE RIESGOS'!$H$274),"")</f>
        <v/>
      </c>
      <c r="BA37" s="308" t="str">
        <f>IF(AND('MAPA DE RIESGOS'!$V$280="Baja",'MAPA DE RIESGOS'!$Z$280="Catastrófico"),CONCATENATE("R",'MAPA DE RIESGOS'!$H$280),"")</f>
        <v/>
      </c>
      <c r="BB37" s="308" t="str">
        <f>IF(AND('MAPA DE RIESGOS'!$V$286="Baja",'MAPA DE RIESGOS'!$Z$286="Catastrófico"),CONCATENATE("R",'MAPA DE RIESGOS'!$H$286),"")</f>
        <v/>
      </c>
      <c r="BC37" s="308" t="str">
        <f>IF(AND('MAPA DE RIESGOS'!$V$292="Baja",'MAPA DE RIESGOS'!$Z$292="Catastrófico"),CONCATENATE("R",'MAPA DE RIESGOS'!$H$292),"")</f>
        <v/>
      </c>
      <c r="BD37" s="308" t="str">
        <f>IF(AND('MAPA DE RIESGOS'!$V$298="Baja",'MAPA DE RIESGOS'!$Z$298="Catastrófico"),CONCATENATE("R",'MAPA DE RIESGOS'!$H$298),"")</f>
        <v/>
      </c>
      <c r="BE37" s="308" t="str">
        <f>IF(AND('MAPA DE RIESGOS'!$V$304="Baja",'MAPA DE RIESGOS'!$Z$304="Catastrófico"),CONCATENATE("R",'MAPA DE RIESGOS'!$H$304),"")</f>
        <v/>
      </c>
      <c r="BF37" s="308" t="str">
        <f>IF(AND('MAPA DE RIESGOS'!$V$310="Baja",'MAPA DE RIESGOS'!$Z$310="Catastrófico"),CONCATENATE("R",'MAPA DE RIESGOS'!$H$310),"")</f>
        <v/>
      </c>
      <c r="BG37" s="306" t="str">
        <f>IF(AND('MAPA DE RIESGOS'!$V$316="Baja",'MAPA DE RIESGOS'!$Z$316="Catastrófico"),CONCATENATE("R",'MAPA DE RIESGOS'!$H$316),"")</f>
        <v/>
      </c>
      <c r="BH37" s="67"/>
      <c r="BI37" s="1101"/>
      <c r="BJ37" s="1102"/>
      <c r="BK37" s="1102"/>
      <c r="BL37" s="1102"/>
      <c r="BM37" s="1102"/>
      <c r="BN37" s="1103"/>
    </row>
    <row r="38" spans="2:66" ht="34.5" customHeight="1">
      <c r="B38" s="1060"/>
      <c r="C38" s="1060"/>
      <c r="D38" s="1061"/>
      <c r="E38" s="1065"/>
      <c r="F38" s="1066"/>
      <c r="G38" s="1066"/>
      <c r="H38" s="1066"/>
      <c r="I38" s="1066"/>
      <c r="J38" s="327" t="str">
        <f>IF(AND('MAPA DE RIESGOS'!$V$322="Baja",'MAPA DE RIESGOS'!$Z$322="Leve"),CONCATENATE("R",'MAPA DE RIESGOS'!$H$322),"")</f>
        <v/>
      </c>
      <c r="K38" s="331" t="str">
        <f>IF(AND('MAPA DE RIESGOS'!$V$328="Baja",'MAPA DE RIESGOS'!$Z$328="Leve"),CONCATENATE("R",'MAPA DE RIESGOS'!$H$328),"")</f>
        <v/>
      </c>
      <c r="L38" s="331" t="str">
        <f>IF(AND('MAPA DE RIESGOS'!$V$334="Baja",'MAPA DE RIESGOS'!$Z$334="Leve"),CONCATENATE("R",'MAPA DE RIESGOS'!$H$334),"")</f>
        <v/>
      </c>
      <c r="M38" s="331" t="str">
        <f>IF(AND('MAPA DE RIESGOS'!$V$340="Baja",'MAPA DE RIESGOS'!$Z$340="Leve"),CONCATENATE("R",'MAPA DE RIESGOS'!$H$340),"")</f>
        <v/>
      </c>
      <c r="N38" s="331" t="str">
        <f>IF(AND('MAPA DE RIESGOS'!$V$346="Baja",'MAPA DE RIESGOS'!$Z$346="Leve"),CONCATENATE("R",'MAPA DE RIESGOS'!$H$346),"")</f>
        <v/>
      </c>
      <c r="O38" s="331" t="str">
        <f>IF(AND('MAPA DE RIESGOS'!$V$352="Baja",'MAPA DE RIESGOS'!$Z$352="Leve"),CONCATENATE("R",'MAPA DE RIESGOS'!$H$352),"")</f>
        <v/>
      </c>
      <c r="P38" s="331" t="str">
        <f>IF(AND('MAPA DE RIESGOS'!$V$358="Baja",'MAPA DE RIESGOS'!$Z$358="Leve"),CONCATENATE("R",'MAPA DE RIESGOS'!$H$358),"")</f>
        <v/>
      </c>
      <c r="Q38" s="331" t="str">
        <f>IF(AND('MAPA DE RIESGOS'!$V$364="Baja",'MAPA DE RIESGOS'!$Z$364="Leve"),CONCATENATE("R",'MAPA DE RIESGOS'!$H$364),"")</f>
        <v/>
      </c>
      <c r="R38" s="331" t="str">
        <f>IF(AND('MAPA DE RIESGOS'!$V$370="Baja",'MAPA DE RIESGOS'!$Z$370="Leve"),CONCATENATE("R",'MAPA DE RIESGOS'!$H$370),"")</f>
        <v/>
      </c>
      <c r="S38" s="330" t="str">
        <f>IF(AND('MAPA DE RIESGOS'!$V$376="Baja",'MAPA DE RIESGOS'!$Z$376="Leve"),CONCATENATE("R",'MAPA DE RIESGOS'!$H$376),"")</f>
        <v/>
      </c>
      <c r="T38" s="316" t="str">
        <f>IF(AND('MAPA DE RIESGOS'!$V$322="Baja",'MAPA DE RIESGOS'!$Z$322="Menor"),CONCATENATE("R",'MAPA DE RIESGOS'!$H$322),"")</f>
        <v/>
      </c>
      <c r="U38" s="321" t="str">
        <f>IF(AND('MAPA DE RIESGOS'!$V$328="Baja",'MAPA DE RIESGOS'!$Z$328="Menor"),CONCATENATE("R",'MAPA DE RIESGOS'!$H$328),"")</f>
        <v/>
      </c>
      <c r="V38" s="321" t="str">
        <f>IF(AND('MAPA DE RIESGOS'!$V$334="Baja",'MAPA DE RIESGOS'!$Z$334="Menor"),CONCATENATE("R",'MAPA DE RIESGOS'!$H$334),"")</f>
        <v/>
      </c>
      <c r="W38" s="321" t="str">
        <f>IF(AND('MAPA DE RIESGOS'!$V$340="Baja",'MAPA DE RIESGOS'!$Z$340="Menor"),CONCATENATE("R",'MAPA DE RIESGOS'!$H$340),"")</f>
        <v/>
      </c>
      <c r="X38" s="321" t="str">
        <f>IF(AND('MAPA DE RIESGOS'!$V$346="Baja",'MAPA DE RIESGOS'!$Z$346="Menor"),CONCATENATE("R",'MAPA DE RIESGOS'!$H$346),"")</f>
        <v/>
      </c>
      <c r="Y38" s="321" t="str">
        <f>IF(AND('MAPA DE RIESGOS'!$V$352="Baja",'MAPA DE RIESGOS'!$Z$352="Menor"),CONCATENATE("R",'MAPA DE RIESGOS'!$H$352),"")</f>
        <v/>
      </c>
      <c r="Z38" s="321" t="str">
        <f>IF(AND('MAPA DE RIESGOS'!$V$358="Baja",'MAPA DE RIESGOS'!$Z$358="Menor"),CONCATENATE("R",'MAPA DE RIESGOS'!$H$358),"")</f>
        <v/>
      </c>
      <c r="AA38" s="321" t="str">
        <f>IF(AND('MAPA DE RIESGOS'!$V$364="Baja",'MAPA DE RIESGOS'!$Z$364="Menor"),CONCATENATE("R",'MAPA DE RIESGOS'!$H$364),"")</f>
        <v/>
      </c>
      <c r="AB38" s="321" t="str">
        <f>IF(AND('MAPA DE RIESGOS'!$V$370="Baja",'MAPA DE RIESGOS'!$Z$370="Menor"),CONCATENATE("R",'MAPA DE RIESGOS'!$H$370),"")</f>
        <v/>
      </c>
      <c r="AC38" s="319" t="str">
        <f>IF(AND('MAPA DE RIESGOS'!$V$376="Baja",'MAPA DE RIESGOS'!$Z$376="Menor"),CONCATENATE("R",'MAPA DE RIESGOS'!$H$376),"")</f>
        <v/>
      </c>
      <c r="AD38" s="316" t="str">
        <f>IF(AND('MAPA DE RIESGOS'!$V$322="Baja",'MAPA DE RIESGOS'!$Z$322="Moderado"),CONCATENATE("R",'MAPA DE RIESGOS'!$H$322),"")</f>
        <v/>
      </c>
      <c r="AE38" s="321" t="str">
        <f>IF(AND('MAPA DE RIESGOS'!$V$328="Baja",'MAPA DE RIESGOS'!$Z$328="Moderado"),CONCATENATE("R",'MAPA DE RIESGOS'!$H$328),"")</f>
        <v>R53</v>
      </c>
      <c r="AF38" s="321" t="str">
        <f>IF(AND('MAPA DE RIESGOS'!$V$334="Baja",'MAPA DE RIESGOS'!$Z$334="Moderado"),CONCATENATE("R",'MAPA DE RIESGOS'!$H$334),"")</f>
        <v>R54</v>
      </c>
      <c r="AG38" s="321" t="str">
        <f>IF(AND('MAPA DE RIESGOS'!$V$340="Baja",'MAPA DE RIESGOS'!$Z$340="Moderado"),CONCATENATE("R",'MAPA DE RIESGOS'!$H$340),"")</f>
        <v/>
      </c>
      <c r="AH38" s="321" t="str">
        <f>IF(AND('MAPA DE RIESGOS'!$V$346="Baja",'MAPA DE RIESGOS'!$Z$346="Moderado"),CONCATENATE("R",'MAPA DE RIESGOS'!$H$346),"")</f>
        <v/>
      </c>
      <c r="AI38" s="321" t="str">
        <f>IF(AND('MAPA DE RIESGOS'!$V$352="Baja",'MAPA DE RIESGOS'!$Z$352="Moderado"),CONCATENATE("R",'MAPA DE RIESGOS'!$H$352),"")</f>
        <v/>
      </c>
      <c r="AJ38" s="321" t="str">
        <f>IF(AND('MAPA DE RIESGOS'!$V$358="Baja",'MAPA DE RIESGOS'!$Z$358="Moderado"),CONCATENATE("R",'MAPA DE RIESGOS'!$H$358),"")</f>
        <v/>
      </c>
      <c r="AK38" s="321" t="str">
        <f>IF(AND('MAPA DE RIESGOS'!$V$364="Baja",'MAPA DE RIESGOS'!$Z$364="Moderado"),CONCATENATE("R",'MAPA DE RIESGOS'!$H$364),"")</f>
        <v>R59</v>
      </c>
      <c r="AL38" s="321" t="str">
        <f>IF(AND('MAPA DE RIESGOS'!$V$370="Baja",'MAPA DE RIESGOS'!$Z$370="Moderado"),CONCATENATE("R",'MAPA DE RIESGOS'!$H$370),"")</f>
        <v>R60</v>
      </c>
      <c r="AM38" s="319" t="str">
        <f>IF(AND('MAPA DE RIESGOS'!$V$376="Baja",'MAPA DE RIESGOS'!$Z$376="Moderado"),CONCATENATE("R",'MAPA DE RIESGOS'!$H$376),"")</f>
        <v/>
      </c>
      <c r="AN38" s="297" t="str">
        <f>IF(AND('MAPA DE RIESGOS'!$V$322="Baja",'MAPA DE RIESGOS'!$Z$322="Mayor"),CONCATENATE("R",'MAPA DE RIESGOS'!$H$322),"")</f>
        <v/>
      </c>
      <c r="AO38" s="307" t="str">
        <f>IF(AND('MAPA DE RIESGOS'!$V$328="Baja",'MAPA DE RIESGOS'!$Z$328="Mayor"),CONCATENATE("R",'MAPA DE RIESGOS'!$H$328),"")</f>
        <v/>
      </c>
      <c r="AP38" s="307" t="str">
        <f>IF(AND('MAPA DE RIESGOS'!$V$334="Baja",'MAPA DE RIESGOS'!$Z$334="Mayor"),CONCATENATE("R",'MAPA DE RIESGOS'!$H$334),"")</f>
        <v/>
      </c>
      <c r="AQ38" s="307" t="str">
        <f>IF(AND('MAPA DE RIESGOS'!$V$340="Baja",'MAPA DE RIESGOS'!$Z$340="Mayor"),CONCATENATE("R",'MAPA DE RIESGOS'!$H$340),"")</f>
        <v/>
      </c>
      <c r="AR38" s="307" t="str">
        <f>IF(AND('MAPA DE RIESGOS'!$V$346="Baja",'MAPA DE RIESGOS'!$Z$346="Mayor"),CONCATENATE("R",'MAPA DE RIESGOS'!$H$346),"")</f>
        <v/>
      </c>
      <c r="AS38" s="307" t="str">
        <f>IF(AND('MAPA DE RIESGOS'!$V$352="Baja",'MAPA DE RIESGOS'!$Z$352="Mayor"),CONCATENATE("R",'MAPA DE RIESGOS'!$H$352),"")</f>
        <v/>
      </c>
      <c r="AT38" s="307" t="str">
        <f>IF(AND('MAPA DE RIESGOS'!$V$358="Baja",'MAPA DE RIESGOS'!$Z$358="Mayor"),CONCATENATE("R",'MAPA DE RIESGOS'!$H$358),"")</f>
        <v/>
      </c>
      <c r="AU38" s="307" t="str">
        <f>IF(AND('MAPA DE RIESGOS'!$V$364="Baja",'MAPA DE RIESGOS'!$Z$364="Mayor"),CONCATENATE("R",'MAPA DE RIESGOS'!$H$364),"")</f>
        <v/>
      </c>
      <c r="AV38" s="307" t="str">
        <f>IF(AND('MAPA DE RIESGOS'!$V$370="Baja",'MAPA DE RIESGOS'!$Z$370="Mayor"),CONCATENATE("R",'MAPA DE RIESGOS'!$H$370),"")</f>
        <v/>
      </c>
      <c r="AW38" s="300" t="str">
        <f>IF(AND('MAPA DE RIESGOS'!$V$376="Baja",'MAPA DE RIESGOS'!$Z$376="Mayor"),CONCATENATE("R",'MAPA DE RIESGOS'!$H$376),"")</f>
        <v/>
      </c>
      <c r="AX38" s="303" t="str">
        <f>IF(AND('MAPA DE RIESGOS'!$V$322="Baja",'MAPA DE RIESGOS'!$Z$322="Catastrófico"),CONCATENATE("R",'MAPA DE RIESGOS'!$H$322),"")</f>
        <v/>
      </c>
      <c r="AY38" s="308" t="str">
        <f>IF(AND('MAPA DE RIESGOS'!$V$328="Baja",'MAPA DE RIESGOS'!$Z$328="Catastrófico"),CONCATENATE("R",'MAPA DE RIESGOS'!$H$328),"")</f>
        <v/>
      </c>
      <c r="AZ38" s="308" t="str">
        <f>IF(AND('MAPA DE RIESGOS'!$V$334="Baja",'MAPA DE RIESGOS'!$Z$334="Catastrófico"),CONCATENATE("R",'MAPA DE RIESGOS'!$H$334),"")</f>
        <v/>
      </c>
      <c r="BA38" s="308" t="str">
        <f>IF(AND('MAPA DE RIESGOS'!$V$340="Baja",'MAPA DE RIESGOS'!$Z$340="Catastrófico"),CONCATENATE("R",'MAPA DE RIESGOS'!$H$340),"")</f>
        <v/>
      </c>
      <c r="BB38" s="308" t="str">
        <f>IF(AND('MAPA DE RIESGOS'!$V$346="Baja",'MAPA DE RIESGOS'!$Z$346="Catastrófico"),CONCATENATE("R",'MAPA DE RIESGOS'!$H$346),"")</f>
        <v/>
      </c>
      <c r="BC38" s="308" t="str">
        <f>IF(AND('MAPA DE RIESGOS'!$V$352="Baja",'MAPA DE RIESGOS'!$Z$352="Catastrófico"),CONCATENATE("R",'MAPA DE RIESGOS'!$H$352),"")</f>
        <v/>
      </c>
      <c r="BD38" s="308" t="str">
        <f>IF(AND('MAPA DE RIESGOS'!$V$358="Baja",'MAPA DE RIESGOS'!$Z$358="Catastrófico"),CONCATENATE("R",'MAPA DE RIESGOS'!$H$358),"")</f>
        <v/>
      </c>
      <c r="BE38" s="308" t="str">
        <f>IF(AND('MAPA DE RIESGOS'!$V$364="Baja",'MAPA DE RIESGOS'!$Z$364="Catastrófico"),CONCATENATE("R",'MAPA DE RIESGOS'!$H$364),"")</f>
        <v/>
      </c>
      <c r="BF38" s="308" t="str">
        <f>IF(AND('MAPA DE RIESGOS'!$V$370="Baja",'MAPA DE RIESGOS'!$Z$370="Catastrófico"),CONCATENATE("R",'MAPA DE RIESGOS'!$H$370),"")</f>
        <v/>
      </c>
      <c r="BG38" s="306" t="str">
        <f>IF(AND('MAPA DE RIESGOS'!$V$376="Baja",'MAPA DE RIESGOS'!$Z$376="Catastrófico"),CONCATENATE("R",'MAPA DE RIESGOS'!$H$376),"")</f>
        <v/>
      </c>
      <c r="BH38" s="67"/>
      <c r="BI38" s="1101"/>
      <c r="BJ38" s="1102"/>
      <c r="BK38" s="1102"/>
      <c r="BL38" s="1102"/>
      <c r="BM38" s="1102"/>
      <c r="BN38" s="1103"/>
    </row>
    <row r="39" spans="2:66" ht="34.5" customHeight="1">
      <c r="B39" s="1060"/>
      <c r="C39" s="1060"/>
      <c r="D39" s="1061"/>
      <c r="E39" s="1065"/>
      <c r="F39" s="1066"/>
      <c r="G39" s="1066"/>
      <c r="H39" s="1066"/>
      <c r="I39" s="1066"/>
      <c r="J39" s="327" t="str">
        <f>IF(AND('MAPA DE RIESGOS'!$V$382="Baja",'MAPA DE RIESGOS'!$Z$382="Leve"),CONCATENATE("R",'MAPA DE RIESGOS'!$H$382),"")</f>
        <v/>
      </c>
      <c r="K39" s="331" t="str">
        <f>IF(AND('MAPA DE RIESGOS'!$V$388="Baja",'MAPA DE RIESGOS'!$Z$388="Leve"),CONCATENATE("R",'MAPA DE RIESGOS'!$H$388),"")</f>
        <v/>
      </c>
      <c r="L39" s="331" t="str">
        <f>IF(AND('MAPA DE RIESGOS'!$V$394="Baja",'MAPA DE RIESGOS'!$Z$394="Leve"),CONCATENATE("R",'MAPA DE RIESGOS'!$H$394),"")</f>
        <v/>
      </c>
      <c r="M39" s="331" t="str">
        <f>IF(AND('MAPA DE RIESGOS'!$V$400="Baja",'MAPA DE RIESGOS'!$Z$400="Leve"),CONCATENATE("R",'MAPA DE RIESGOS'!$H$400),"")</f>
        <v/>
      </c>
      <c r="N39" s="331" t="str">
        <f>IF(AND('MAPA DE RIESGOS'!$V$406="Baja",'MAPA DE RIESGOS'!$Z$406="Leve"),CONCATENATE("R",'MAPA DE RIESGOS'!$H$406),"")</f>
        <v/>
      </c>
      <c r="O39" s="331" t="str">
        <f>IF(AND('MAPA DE RIESGOS'!$V$412="Baja",'MAPA DE RIESGOS'!$Z$412="Leve"),CONCATENATE("R",'MAPA DE RIESGOS'!$H$412),"")</f>
        <v/>
      </c>
      <c r="P39" s="331" t="str">
        <f>IF(AND('MAPA DE RIESGOS'!$V$418="Baja",'MAPA DE RIESGOS'!$Z$418="Leve"),CONCATENATE("R",'MAPA DE RIESGOS'!$H$418),"")</f>
        <v/>
      </c>
      <c r="Q39" s="331" t="str">
        <f>IF(AND('MAPA DE RIESGOS'!$V$424="Baja",'MAPA DE RIESGOS'!$Z$424="Leve"),CONCATENATE("R",'MAPA DE RIESGOS'!$H$424),"")</f>
        <v/>
      </c>
      <c r="R39" s="331" t="str">
        <f>IF(AND('MAPA DE RIESGOS'!$V$430="Baja",'MAPA DE RIESGOS'!$Z$430="Leve"),CONCATENATE("R",'MAPA DE RIESGOS'!$H$430),"")</f>
        <v/>
      </c>
      <c r="S39" s="330" t="str">
        <f>IF(AND('MAPA DE RIESGOS'!$V$436="Baja",'MAPA DE RIESGOS'!$Z$436="Leve"),CONCATENATE("R",'MAPA DE RIESGOS'!$H$436),"")</f>
        <v/>
      </c>
      <c r="T39" s="316" t="str">
        <f>IF(AND('MAPA DE RIESGOS'!$V$382="Baja",'MAPA DE RIESGOS'!$Z$382="Menor"),CONCATENATE("R",'MAPA DE RIESGOS'!$H$382),"")</f>
        <v/>
      </c>
      <c r="U39" s="321" t="str">
        <f>IF(AND('MAPA DE RIESGOS'!$V$388="Baja",'MAPA DE RIESGOS'!$Z$388="Menor"),CONCATENATE("R",'MAPA DE RIESGOS'!$H$388),"")</f>
        <v/>
      </c>
      <c r="V39" s="321" t="str">
        <f>IF(AND('MAPA DE RIESGOS'!$V$394="Baja",'MAPA DE RIESGOS'!$Z$394="Menor"),CONCATENATE("R",'MAPA DE RIESGOS'!$H$394),"")</f>
        <v/>
      </c>
      <c r="W39" s="321" t="str">
        <f>IF(AND('MAPA DE RIESGOS'!$V$400="Baja",'MAPA DE RIESGOS'!$Z$400="Menor"),CONCATENATE("R",'MAPA DE RIESGOS'!$H$400),"")</f>
        <v/>
      </c>
      <c r="X39" s="321" t="str">
        <f>IF(AND('MAPA DE RIESGOS'!$V$406="Baja",'MAPA DE RIESGOS'!$Z$406="Menor"),CONCATENATE("R",'MAPA DE RIESGOS'!$H$406),"")</f>
        <v/>
      </c>
      <c r="Y39" s="321" t="str">
        <f>IF(AND('MAPA DE RIESGOS'!$V$412="Baja",'MAPA DE RIESGOS'!$Z$412="Menor"),CONCATENATE("R",'MAPA DE RIESGOS'!$H$412),"")</f>
        <v/>
      </c>
      <c r="Z39" s="321" t="str">
        <f>IF(AND('MAPA DE RIESGOS'!$V$418="Baja",'MAPA DE RIESGOS'!$Z$418="Menor"),CONCATENATE("R",'MAPA DE RIESGOS'!$H$418),"")</f>
        <v/>
      </c>
      <c r="AA39" s="321" t="str">
        <f>IF(AND('MAPA DE RIESGOS'!$V$424="Baja",'MAPA DE RIESGOS'!$Z$424="Menor"),CONCATENATE("R",'MAPA DE RIESGOS'!$H$424),"")</f>
        <v/>
      </c>
      <c r="AB39" s="321" t="str">
        <f>IF(AND('MAPA DE RIESGOS'!$V$430="Baja",'MAPA DE RIESGOS'!$Z$430="Menor"),CONCATENATE("R",'MAPA DE RIESGOS'!$H$430),"")</f>
        <v/>
      </c>
      <c r="AC39" s="319" t="str">
        <f>IF(AND('MAPA DE RIESGOS'!$V$436="Baja",'MAPA DE RIESGOS'!$Z$436="Menor"),CONCATENATE("R",'MAPA DE RIESGOS'!$H$436),"")</f>
        <v/>
      </c>
      <c r="AD39" s="316" t="str">
        <f>IF(AND('MAPA DE RIESGOS'!$V$382="Baja",'MAPA DE RIESGOS'!$Z$382="Moderado"),CONCATENATE("R",'MAPA DE RIESGOS'!$H$382),"")</f>
        <v/>
      </c>
      <c r="AE39" s="321" t="str">
        <f>IF(AND('MAPA DE RIESGOS'!$V$388="Baja",'MAPA DE RIESGOS'!$Z$388="Moderado"),CONCATENATE("R",'MAPA DE RIESGOS'!$H$388),"")</f>
        <v>R63</v>
      </c>
      <c r="AF39" s="321" t="str">
        <f>IF(AND('MAPA DE RIESGOS'!$V$394="Baja",'MAPA DE RIESGOS'!$Z$394="Moderado"),CONCATENATE("R",'MAPA DE RIESGOS'!$H$394),"")</f>
        <v/>
      </c>
      <c r="AG39" s="321" t="str">
        <f>IF(AND('MAPA DE RIESGOS'!$V$400="Baja",'MAPA DE RIESGOS'!$Z$400="Moderado"),CONCATENATE("R",'MAPA DE RIESGOS'!$H$400),"")</f>
        <v/>
      </c>
      <c r="AH39" s="321" t="str">
        <f>IF(AND('MAPA DE RIESGOS'!$V$406="Baja",'MAPA DE RIESGOS'!$Z$406="Moderado"),CONCATENATE("R",'MAPA DE RIESGOS'!$H$406),"")</f>
        <v/>
      </c>
      <c r="AI39" s="321" t="str">
        <f>IF(AND('MAPA DE RIESGOS'!$V$412="Baja",'MAPA DE RIESGOS'!$Z$412="Moderado"),CONCATENATE("R",'MAPA DE RIESGOS'!$H$412),"")</f>
        <v/>
      </c>
      <c r="AJ39" s="321" t="str">
        <f>IF(AND('MAPA DE RIESGOS'!$V$418="Baja",'MAPA DE RIESGOS'!$Z$418="Moderado"),CONCATENATE("R",'MAPA DE RIESGOS'!$H$418),"")</f>
        <v/>
      </c>
      <c r="AK39" s="321" t="str">
        <f>IF(AND('MAPA DE RIESGOS'!$V$424="Baja",'MAPA DE RIESGOS'!$Z$424="Moderado"),CONCATENATE("R",'MAPA DE RIESGOS'!$H$424),"")</f>
        <v/>
      </c>
      <c r="AL39" s="321" t="str">
        <f>IF(AND('MAPA DE RIESGOS'!$V$430="Baja",'MAPA DE RIESGOS'!$Z$430="Moderado"),CONCATENATE("R",'MAPA DE RIESGOS'!$H$430),"")</f>
        <v/>
      </c>
      <c r="AM39" s="319" t="str">
        <f>IF(AND('MAPA DE RIESGOS'!$V$436="Baja",'MAPA DE RIESGOS'!$Z$436="Moderado"),CONCATENATE("R",'MAPA DE RIESGOS'!$H$436),"")</f>
        <v/>
      </c>
      <c r="AN39" s="297" t="str">
        <f>IF(AND('MAPA DE RIESGOS'!$V$382="Baja",'MAPA DE RIESGOS'!$Z$382="Mayor"),CONCATENATE("R",'MAPA DE RIESGOS'!$H$382),"")</f>
        <v/>
      </c>
      <c r="AO39" s="307" t="str">
        <f>IF(AND('MAPA DE RIESGOS'!$V$388="Baja",'MAPA DE RIESGOS'!$Z$388="Mayor"),CONCATENATE("R",'MAPA DE RIESGOS'!$H$388),"")</f>
        <v/>
      </c>
      <c r="AP39" s="307" t="str">
        <f>IF(AND('MAPA DE RIESGOS'!$V$394="Baja",'MAPA DE RIESGOS'!$Z$394="Mayor"),CONCATENATE("R",'MAPA DE RIESGOS'!$H$394),"")</f>
        <v/>
      </c>
      <c r="AQ39" s="307" t="str">
        <f>IF(AND('MAPA DE RIESGOS'!$V$400="Baja",'MAPA DE RIESGOS'!$Z$400="Mayor"),CONCATENATE("R",'MAPA DE RIESGOS'!$H$400),"")</f>
        <v/>
      </c>
      <c r="AR39" s="307" t="str">
        <f>IF(AND('MAPA DE RIESGOS'!$V$406="Baja",'MAPA DE RIESGOS'!$Z$406="Mayor"),CONCATENATE("R",'MAPA DE RIESGOS'!$H$406),"")</f>
        <v/>
      </c>
      <c r="AS39" s="307" t="str">
        <f>IF(AND('MAPA DE RIESGOS'!$V$412="Baja",'MAPA DE RIESGOS'!$Z$412="Mayor"),CONCATENATE("R",'MAPA DE RIESGOS'!$H$412),"")</f>
        <v/>
      </c>
      <c r="AT39" s="307" t="str">
        <f>IF(AND('MAPA DE RIESGOS'!$V$418="Baja",'MAPA DE RIESGOS'!$Z$418="Mayor"),CONCATENATE("R",'MAPA DE RIESGOS'!$H$418),"")</f>
        <v/>
      </c>
      <c r="AU39" s="307" t="str">
        <f>IF(AND('MAPA DE RIESGOS'!$V$424="Baja",'MAPA DE RIESGOS'!$Z$424="Mayor"),CONCATENATE("R",'MAPA DE RIESGOS'!$H$424),"")</f>
        <v/>
      </c>
      <c r="AV39" s="307" t="str">
        <f>IF(AND('MAPA DE RIESGOS'!$V$430="Baja",'MAPA DE RIESGOS'!$Z$430="Mayor"),CONCATENATE("R",'MAPA DE RIESGOS'!$H$430),"")</f>
        <v/>
      </c>
      <c r="AW39" s="300" t="str">
        <f>IF(AND('MAPA DE RIESGOS'!$V$436="Baja",'MAPA DE RIESGOS'!$Z$436="Mayor"),CONCATENATE("R",'MAPA DE RIESGOS'!$H$436),"")</f>
        <v/>
      </c>
      <c r="AX39" s="303" t="str">
        <f>IF(AND('MAPA DE RIESGOS'!$V$382="Baja",'MAPA DE RIESGOS'!$Z$382="Catastrófico"),CONCATENATE("R",'MAPA DE RIESGOS'!$H$382),"")</f>
        <v/>
      </c>
      <c r="AY39" s="308" t="str">
        <f>IF(AND('MAPA DE RIESGOS'!$V$388="Baja",'MAPA DE RIESGOS'!$Z$388="Catastrófico"),CONCATENATE("R",'MAPA DE RIESGOS'!$H$388),"")</f>
        <v/>
      </c>
      <c r="AZ39" s="308" t="str">
        <f>IF(AND('MAPA DE RIESGOS'!$V$394="Baja",'MAPA DE RIESGOS'!$Z$394="Catastrófico"),CONCATENATE("R",'MAPA DE RIESGOS'!$H$394),"")</f>
        <v/>
      </c>
      <c r="BA39" s="308" t="str">
        <f>IF(AND('MAPA DE RIESGOS'!$V$400="Baja",'MAPA DE RIESGOS'!$Z$400="Catastrófico"),CONCATENATE("R",'MAPA DE RIESGOS'!$H$400),"")</f>
        <v/>
      </c>
      <c r="BB39" s="308" t="str">
        <f>IF(AND('MAPA DE RIESGOS'!$V$406="Baja",'MAPA DE RIESGOS'!$Z$406="Catastrófico"),CONCATENATE("R",'MAPA DE RIESGOS'!$H$406),"")</f>
        <v/>
      </c>
      <c r="BC39" s="308" t="str">
        <f>IF(AND('MAPA DE RIESGOS'!$V$412="Baja",'MAPA DE RIESGOS'!$Z$412="Catastrófico"),CONCATENATE("R",'MAPA DE RIESGOS'!$H$412),"")</f>
        <v/>
      </c>
      <c r="BD39" s="308" t="str">
        <f>IF(AND('MAPA DE RIESGOS'!$V$418="Baja",'MAPA DE RIESGOS'!$Z$418="Catastrófico"),CONCATENATE("R",'MAPA DE RIESGOS'!$H$418),"")</f>
        <v/>
      </c>
      <c r="BE39" s="308" t="str">
        <f>IF(AND('MAPA DE RIESGOS'!$V$424="Baja",'MAPA DE RIESGOS'!$Z$424="Catastrófico"),CONCATENATE("R",'MAPA DE RIESGOS'!$H$424),"")</f>
        <v/>
      </c>
      <c r="BF39" s="308" t="str">
        <f>IF(AND('MAPA DE RIESGOS'!$V$430="Baja",'MAPA DE RIESGOS'!$Z$430="Catastrófico"),CONCATENATE("R",'MAPA DE RIESGOS'!$H$430),"")</f>
        <v/>
      </c>
      <c r="BG39" s="306" t="str">
        <f>IF(AND('MAPA DE RIESGOS'!$V$436="Baja",'MAPA DE RIESGOS'!$Z$436="Catastrófico"),CONCATENATE("R",'MAPA DE RIESGOS'!$H$436),"")</f>
        <v/>
      </c>
      <c r="BH39" s="67"/>
      <c r="BI39" s="1101"/>
      <c r="BJ39" s="1102"/>
      <c r="BK39" s="1102"/>
      <c r="BL39" s="1102"/>
      <c r="BM39" s="1102"/>
      <c r="BN39" s="1103"/>
    </row>
    <row r="40" spans="2:66" ht="34.5" customHeight="1">
      <c r="B40" s="1060"/>
      <c r="C40" s="1060"/>
      <c r="D40" s="1061"/>
      <c r="E40" s="1065"/>
      <c r="F40" s="1066"/>
      <c r="G40" s="1066"/>
      <c r="H40" s="1066"/>
      <c r="I40" s="1066"/>
      <c r="J40" s="327" t="str">
        <f>IF(AND('MAPA DE RIESGOS'!$V$442="Baja",'MAPA DE RIESGOS'!$Z$442="Leve"),CONCATENATE("R",'MAPA DE RIESGOS'!$H$442),"")</f>
        <v/>
      </c>
      <c r="K40" s="331" t="str">
        <f>IF(AND('MAPA DE RIESGOS'!$V$448="Baja",'MAPA DE RIESGOS'!$Z$448="Leve"),CONCATENATE("R",'MAPA DE RIESGOS'!$H$448),"")</f>
        <v>R73</v>
      </c>
      <c r="L40" s="331" t="str">
        <f>IF(AND('MAPA DE RIESGOS'!$V$454="Baja",'MAPA DE RIESGOS'!$Z$454="Leve"),CONCATENATE("R",'MAPA DE RIESGOS'!$H$454),"")</f>
        <v/>
      </c>
      <c r="M40" s="331" t="str">
        <f>IF(AND('MAPA DE RIESGOS'!$V$460="Baja",'MAPA DE RIESGOS'!$Z$460="Leve"),CONCATENATE("R",'MAPA DE RIESGOS'!$H$460),"")</f>
        <v/>
      </c>
      <c r="N40" s="331" t="str">
        <f>IF(AND('MAPA DE RIESGOS'!$V$466="Baja",'MAPA DE RIESGOS'!$Z$466="Leve"),CONCATENATE("R",'MAPA DE RIESGOS'!$H$466),"")</f>
        <v/>
      </c>
      <c r="O40" s="331" t="str">
        <f>IF(AND('MAPA DE RIESGOS'!$V$472="Baja",'MAPA DE RIESGOS'!$Z$472="Leve"),CONCATENATE("R",'MAPA DE RIESGOS'!$H$472),"")</f>
        <v/>
      </c>
      <c r="P40" s="331" t="str">
        <f>IF(AND('MAPA DE RIESGOS'!$V$478="Baja",'MAPA DE RIESGOS'!$Z$478="Leve"),CONCATENATE("R",'MAPA DE RIESGOS'!$H$478),"")</f>
        <v/>
      </c>
      <c r="Q40" s="331" t="str">
        <f>IF(AND('MAPA DE RIESGOS'!$V$484="Baja",'MAPA DE RIESGOS'!$Z$484="Leve"),CONCATENATE("R",'MAPA DE RIESGOS'!$H$484),"")</f>
        <v/>
      </c>
      <c r="R40" s="331" t="str">
        <f>IF(AND('MAPA DE RIESGOS'!$V$490="Baja",'MAPA DE RIESGOS'!$Z$490="Leve"),CONCATENATE("R",'MAPA DE RIESGOS'!$H$490),"")</f>
        <v/>
      </c>
      <c r="S40" s="330" t="str">
        <f>IF(AND('MAPA DE RIESGOS'!$V$496="Baja",'MAPA DE RIESGOS'!$Z$496="Leve"),CONCATENATE("R",'MAPA DE RIESGOS'!$H$496),"")</f>
        <v/>
      </c>
      <c r="T40" s="316" t="str">
        <f>IF(AND('MAPA DE RIESGOS'!$V$442="Baja",'MAPA DE RIESGOS'!$Z$442="Menor"),CONCATENATE("R",'MAPA DE RIESGOS'!$H$442),"")</f>
        <v/>
      </c>
      <c r="U40" s="321" t="str">
        <f>IF(AND('MAPA DE RIESGOS'!$V$448="Baja",'MAPA DE RIESGOS'!$Z$448="Menor"),CONCATENATE("R",'MAPA DE RIESGOS'!$H$448),"")</f>
        <v/>
      </c>
      <c r="V40" s="321" t="str">
        <f>IF(AND('MAPA DE RIESGOS'!$V$454="Baja",'MAPA DE RIESGOS'!$Z$454="Menor"),CONCATENATE("R",'MAPA DE RIESGOS'!$H$454),"")</f>
        <v/>
      </c>
      <c r="W40" s="321" t="str">
        <f>IF(AND('MAPA DE RIESGOS'!$V$460="Baja",'MAPA DE RIESGOS'!$Z$460="Menor"),CONCATENATE("R",'MAPA DE RIESGOS'!$H$460),"")</f>
        <v/>
      </c>
      <c r="X40" s="321" t="str">
        <f>IF(AND('MAPA DE RIESGOS'!$V$466="Baja",'MAPA DE RIESGOS'!$Z$466="Menor"),CONCATENATE("R",'MAPA DE RIESGOS'!$H$466),"")</f>
        <v/>
      </c>
      <c r="Y40" s="321" t="str">
        <f>IF(AND('MAPA DE RIESGOS'!$V$472="Baja",'MAPA DE RIESGOS'!$Z$472="Menor"),CONCATENATE("R",'MAPA DE RIESGOS'!$H$472),"")</f>
        <v/>
      </c>
      <c r="Z40" s="321" t="str">
        <f>IF(AND('MAPA DE RIESGOS'!$V$478="Baja",'MAPA DE RIESGOS'!$Z$478="Menor"),CONCATENATE("R",'MAPA DE RIESGOS'!$H$478),"")</f>
        <v/>
      </c>
      <c r="AA40" s="321" t="str">
        <f>IF(AND('MAPA DE RIESGOS'!$V$484="Baja",'MAPA DE RIESGOS'!$Z$484="Menor"),CONCATENATE("R",'MAPA DE RIESGOS'!$H$484),"")</f>
        <v/>
      </c>
      <c r="AB40" s="321" t="str">
        <f>IF(AND('MAPA DE RIESGOS'!$V$490="Baja",'MAPA DE RIESGOS'!$Z$490="Menor"),CONCATENATE("R",'MAPA DE RIESGOS'!$H$490),"")</f>
        <v/>
      </c>
      <c r="AC40" s="319" t="str">
        <f>IF(AND('MAPA DE RIESGOS'!$V$496="Baja",'MAPA DE RIESGOS'!$Z$496="Menor"),CONCATENATE("R",'MAPA DE RIESGOS'!$H$496),"")</f>
        <v/>
      </c>
      <c r="AD40" s="316" t="str">
        <f>IF(AND('MAPA DE RIESGOS'!$V$442="Baja",'MAPA DE RIESGOS'!$Z$442="Moderado"),CONCATENATE("R",'MAPA DE RIESGOS'!$H$442),"")</f>
        <v/>
      </c>
      <c r="AE40" s="321" t="str">
        <f>IF(AND('MAPA DE RIESGOS'!$V$448="Baja",'MAPA DE RIESGOS'!$Z$448="Moderado"),CONCATENATE("R",'MAPA DE RIESGOS'!$H$448),"")</f>
        <v/>
      </c>
      <c r="AF40" s="321" t="str">
        <f>IF(AND('MAPA DE RIESGOS'!$V$454="Baja",'MAPA DE RIESGOS'!$Z$454="Moderado"),CONCATENATE("R",'MAPA DE RIESGOS'!$H$454),"")</f>
        <v/>
      </c>
      <c r="AG40" s="321" t="str">
        <f>IF(AND('MAPA DE RIESGOS'!$V$460="Baja",'MAPA DE RIESGOS'!$Z$460="Moderado"),CONCATENATE("R",'MAPA DE RIESGOS'!$H$460),"")</f>
        <v/>
      </c>
      <c r="AH40" s="321" t="str">
        <f>IF(AND('MAPA DE RIESGOS'!$V$466="Baja",'MAPA DE RIESGOS'!$Z$466="Moderado"),CONCATENATE("R",'MAPA DE RIESGOS'!$H$466),"")</f>
        <v/>
      </c>
      <c r="AI40" s="321" t="str">
        <f>IF(AND('MAPA DE RIESGOS'!$V$472="Baja",'MAPA DE RIESGOS'!$Z$472="Moderado"),CONCATENATE("R",'MAPA DE RIESGOS'!$H$472),"")</f>
        <v/>
      </c>
      <c r="AJ40" s="321" t="str">
        <f>IF(AND('MAPA DE RIESGOS'!$V$478="Baja",'MAPA DE RIESGOS'!$Z$478="Moderado"),CONCATENATE("R",'MAPA DE RIESGOS'!$H$478),"")</f>
        <v/>
      </c>
      <c r="AK40" s="321" t="str">
        <f>IF(AND('MAPA DE RIESGOS'!$V$484="Baja",'MAPA DE RIESGOS'!$Z$484="Moderado"),CONCATENATE("R",'MAPA DE RIESGOS'!$H$484),"")</f>
        <v/>
      </c>
      <c r="AL40" s="321" t="str">
        <f>IF(AND('MAPA DE RIESGOS'!$V$490="Baja",'MAPA DE RIESGOS'!$Z$490="Moderado"),CONCATENATE("R",'MAPA DE RIESGOS'!$H$490),"")</f>
        <v/>
      </c>
      <c r="AM40" s="319" t="str">
        <f>IF(AND('MAPA DE RIESGOS'!$V$496="Baja",'MAPA DE RIESGOS'!$Z$496="Moderado"),CONCATENATE("R",'MAPA DE RIESGOS'!$H$496),"")</f>
        <v/>
      </c>
      <c r="AN40" s="297" t="str">
        <f>IF(AND('MAPA DE RIESGOS'!$V$442="Baja",'MAPA DE RIESGOS'!$Z$442="Mayor"),CONCATENATE("R",'MAPA DE RIESGOS'!$H$442),"")</f>
        <v/>
      </c>
      <c r="AO40" s="307" t="str">
        <f>IF(AND('MAPA DE RIESGOS'!$V$448="Baja",'MAPA DE RIESGOS'!$Z$448="Mayor"),CONCATENATE("R",'MAPA DE RIESGOS'!$H$448),"")</f>
        <v/>
      </c>
      <c r="AP40" s="307" t="str">
        <f>IF(AND('MAPA DE RIESGOS'!$V$454="Baja",'MAPA DE RIESGOS'!$Z$454="Mayor"),CONCATENATE("R",'MAPA DE RIESGOS'!$H$454),"")</f>
        <v/>
      </c>
      <c r="AQ40" s="307" t="str">
        <f>IF(AND('MAPA DE RIESGOS'!$V$460="Baja",'MAPA DE RIESGOS'!$Z$460="Mayor"),CONCATENATE("R",'MAPA DE RIESGOS'!$H$460),"")</f>
        <v/>
      </c>
      <c r="AR40" s="307" t="str">
        <f>IF(AND('MAPA DE RIESGOS'!$V$466="Baja",'MAPA DE RIESGOS'!$Z$466="Mayor"),CONCATENATE("R",'MAPA DE RIESGOS'!$H$466),"")</f>
        <v/>
      </c>
      <c r="AS40" s="307" t="str">
        <f>IF(AND('MAPA DE RIESGOS'!$V$472="Baja",'MAPA DE RIESGOS'!$Z$472="Mayor"),CONCATENATE("R",'MAPA DE RIESGOS'!$H$472),"")</f>
        <v/>
      </c>
      <c r="AT40" s="307" t="str">
        <f>IF(AND('MAPA DE RIESGOS'!$V$478="Baja",'MAPA DE RIESGOS'!$Z$478="Mayor"),CONCATENATE("R",'MAPA DE RIESGOS'!$H$478),"")</f>
        <v/>
      </c>
      <c r="AU40" s="307" t="str">
        <f>IF(AND('MAPA DE RIESGOS'!$V$484="Baja",'MAPA DE RIESGOS'!$Z$484="Mayor"),CONCATENATE("R",'MAPA DE RIESGOS'!$H$484),"")</f>
        <v/>
      </c>
      <c r="AV40" s="307" t="str">
        <f>IF(AND('MAPA DE RIESGOS'!$V$490="Baja",'MAPA DE RIESGOS'!$Z$490="Mayor"),CONCATENATE("R",'MAPA DE RIESGOS'!$H$490),"")</f>
        <v/>
      </c>
      <c r="AW40" s="300" t="str">
        <f>IF(AND('MAPA DE RIESGOS'!$V$496="Baja",'MAPA DE RIESGOS'!$Z$496="Mayor"),CONCATENATE("R",'MAPA DE RIESGOS'!$H$496),"")</f>
        <v/>
      </c>
      <c r="AX40" s="303" t="str">
        <f>IF(AND('MAPA DE RIESGOS'!$V$442="Baja",'MAPA DE RIESGOS'!$Z$442="Catastrófico"),CONCATENATE("R",'MAPA DE RIESGOS'!$H$442),"")</f>
        <v/>
      </c>
      <c r="AY40" s="308" t="str">
        <f>IF(AND('MAPA DE RIESGOS'!$V$448="Baja",'MAPA DE RIESGOS'!$Z$448="Catastrófico"),CONCATENATE("R",'MAPA DE RIESGOS'!$H$448),"")</f>
        <v/>
      </c>
      <c r="AZ40" s="308" t="str">
        <f>IF(AND('MAPA DE RIESGOS'!$V$454="Baja",'MAPA DE RIESGOS'!$Z$454="Catastrófico"),CONCATENATE("R",'MAPA DE RIESGOS'!$H$454),"")</f>
        <v/>
      </c>
      <c r="BA40" s="308" t="str">
        <f>IF(AND('MAPA DE RIESGOS'!$V$460="Baja",'MAPA DE RIESGOS'!$Z$460="Catastrófico"),CONCATENATE("R",'MAPA DE RIESGOS'!$H$460),"")</f>
        <v/>
      </c>
      <c r="BB40" s="308" t="str">
        <f>IF(AND('MAPA DE RIESGOS'!$V$466="Baja",'MAPA DE RIESGOS'!$Z$466="Catastrófico"),CONCATENATE("R",'MAPA DE RIESGOS'!$H$466),"")</f>
        <v/>
      </c>
      <c r="BC40" s="308" t="str">
        <f>IF(AND('MAPA DE RIESGOS'!$V$472="Baja",'MAPA DE RIESGOS'!$Z$472="Catastrófico"),CONCATENATE("R",'MAPA DE RIESGOS'!$H$472),"")</f>
        <v/>
      </c>
      <c r="BD40" s="308" t="str">
        <f>IF(AND('MAPA DE RIESGOS'!$V$478="Baja",'MAPA DE RIESGOS'!$Z$478="Catastrófico"),CONCATENATE("R",'MAPA DE RIESGOS'!$H$478),"")</f>
        <v/>
      </c>
      <c r="BE40" s="308" t="str">
        <f>IF(AND('MAPA DE RIESGOS'!$V$484="Baja",'MAPA DE RIESGOS'!$Z$484="Catastrófico"),CONCATENATE("R",'MAPA DE RIESGOS'!$H$484),"")</f>
        <v/>
      </c>
      <c r="BF40" s="308" t="str">
        <f>IF(AND('MAPA DE RIESGOS'!$V$490="Baja",'MAPA DE RIESGOS'!$Z$490="Catastrófico"),CONCATENATE("R",'MAPA DE RIESGOS'!$H$490),"")</f>
        <v/>
      </c>
      <c r="BG40" s="306" t="str">
        <f>IF(AND('MAPA DE RIESGOS'!$V$496="Baja",'MAPA DE RIESGOS'!$Z$496="Catastrófico"),CONCATENATE("R",'MAPA DE RIESGOS'!$H$496),"")</f>
        <v/>
      </c>
      <c r="BH40" s="67"/>
      <c r="BI40" s="1101"/>
      <c r="BJ40" s="1102"/>
      <c r="BK40" s="1102"/>
      <c r="BL40" s="1102"/>
      <c r="BM40" s="1102"/>
      <c r="BN40" s="1103"/>
    </row>
    <row r="41" spans="2:66" ht="34.5" customHeight="1" thickBot="1">
      <c r="B41" s="1060"/>
      <c r="C41" s="1060"/>
      <c r="D41" s="1061"/>
      <c r="E41" s="1068"/>
      <c r="F41" s="1069"/>
      <c r="G41" s="1069"/>
      <c r="H41" s="1069"/>
      <c r="I41" s="1069"/>
      <c r="J41" s="332" t="str">
        <f>IF(AND('MAPA DE RIESGOS'!$V$502="Baja",'MAPA DE RIESGOS'!$Z$502="Leve"),CONCATENATE("R",'MAPA DE RIESGOS'!$H$502),"")</f>
        <v/>
      </c>
      <c r="K41" s="333" t="str">
        <f>IF(AND('MAPA DE RIESGOS'!$V$508="Baja",'MAPA DE RIESGOS'!$Z$508="Leve"),CONCATENATE("R",'MAPA DE RIESGOS'!$H$508),"")</f>
        <v/>
      </c>
      <c r="L41" s="333" t="str">
        <f>IF(AND('MAPA DE RIESGOS'!$V$514="Baja",'MAPA DE RIESGOS'!$Z$514="Leve"),CONCATENATE("R",'MAPA DE RIESGOS'!$H$514),"")</f>
        <v/>
      </c>
      <c r="M41" s="333" t="str">
        <f>IF(AND('MAPA DE RIESGOS'!$V$520="Baja",'MAPA DE RIESGOS'!$Z$520="Leve"),CONCATENATE("R",'MAPA DE RIESGOS'!$H$520),"")</f>
        <v/>
      </c>
      <c r="N41" s="333" t="str">
        <f>IF(AND('MAPA DE RIESGOS'!$V$526="Baja",'MAPA DE RIESGOS'!$Z$526="Leve"),CONCATENATE("R",'MAPA DE RIESGOS'!$H$526),"")</f>
        <v/>
      </c>
      <c r="O41" s="333" t="str">
        <f>IF(AND('MAPA DE RIESGOS'!$V$532="Baja",'MAPA DE RIESGOS'!$Z$532="Leve"),CONCATENATE("R",'MAPA DE RIESGOS'!$H$532),"")</f>
        <v/>
      </c>
      <c r="P41" s="333" t="str">
        <f>IF(AND('MAPA DE RIESGOS'!$V$538="Baja",'MAPA DE RIESGOS'!$Z$538="Leve"),CONCATENATE("R",'MAPA DE RIESGOS'!$H$538),"")</f>
        <v/>
      </c>
      <c r="Q41" s="333"/>
      <c r="R41" s="333"/>
      <c r="S41" s="334"/>
      <c r="T41" s="322" t="str">
        <f>IF(AND('MAPA DE RIESGOS'!$V$502="Baja",'MAPA DE RIESGOS'!$Z$502="Menor"),CONCATENATE("R",'MAPA DE RIESGOS'!$H$502),"")</f>
        <v/>
      </c>
      <c r="U41" s="323" t="str">
        <f>IF(AND('MAPA DE RIESGOS'!$V$508="Baja",'MAPA DE RIESGOS'!$Z$508="Menor"),CONCATENATE("R",'MAPA DE RIESGOS'!$H$508),"")</f>
        <v/>
      </c>
      <c r="V41" s="323" t="str">
        <f>IF(AND('MAPA DE RIESGOS'!$V$514="Baja",'MAPA DE RIESGOS'!$Z$514="Menor"),CONCATENATE("R",'MAPA DE RIESGOS'!$H$514),"")</f>
        <v/>
      </c>
      <c r="W41" s="323" t="str">
        <f>IF(AND('MAPA DE RIESGOS'!$V$520="Baja",'MAPA DE RIESGOS'!$Z$520="Menor"),CONCATENATE("R",'MAPA DE RIESGOS'!$H$520),"")</f>
        <v>R85</v>
      </c>
      <c r="X41" s="323" t="str">
        <f>IF(AND('MAPA DE RIESGOS'!$V$526="Baja",'MAPA DE RIESGOS'!$Z$526="Menor"),CONCATENATE("R",'MAPA DE RIESGOS'!$H$526),"")</f>
        <v/>
      </c>
      <c r="Y41" s="323" t="str">
        <f>IF(AND('MAPA DE RIESGOS'!$V$532="Baja",'MAPA DE RIESGOS'!$Z$532="Menor"),CONCATENATE("R",'MAPA DE RIESGOS'!$H$532),"")</f>
        <v/>
      </c>
      <c r="Z41" s="323" t="str">
        <f>IF(AND('MAPA DE RIESGOS'!$V$538="Baja",'MAPA DE RIESGOS'!$Z$538="Menor"),CONCATENATE("R",'MAPA DE RIESGOS'!$H$538),"")</f>
        <v/>
      </c>
      <c r="AA41" s="323"/>
      <c r="AB41" s="323"/>
      <c r="AC41" s="324"/>
      <c r="AD41" s="322" t="str">
        <f>IF(AND('MAPA DE RIESGOS'!$V$502="Baja",'MAPA DE RIESGOS'!$Z$502="Moderado"),CONCATENATE("R",'MAPA DE RIESGOS'!$H$502),"")</f>
        <v/>
      </c>
      <c r="AE41" s="323" t="str">
        <f>IF(AND('MAPA DE RIESGOS'!$V$508="Baja",'MAPA DE RIESGOS'!$Z$508="Moderado"),CONCATENATE("R",'MAPA DE RIESGOS'!$H$508),"")</f>
        <v/>
      </c>
      <c r="AF41" s="323" t="str">
        <f>IF(AND('MAPA DE RIESGOS'!$V$514="Baja",'MAPA DE RIESGOS'!$Z$514="Moderado"),CONCATENATE("R",'MAPA DE RIESGOS'!$H$514),"")</f>
        <v/>
      </c>
      <c r="AG41" s="323" t="str">
        <f>IF(AND('MAPA DE RIESGOS'!$V$520="Baja",'MAPA DE RIESGOS'!$Z$520="Moderado"),CONCATENATE("R",'MAPA DE RIESGOS'!$H$520),"")</f>
        <v/>
      </c>
      <c r="AH41" s="323" t="str">
        <f>IF(AND('MAPA DE RIESGOS'!$V$526="Baja",'MAPA DE RIESGOS'!$Z$526="Moderado"),CONCATENATE("R",'MAPA DE RIESGOS'!$H$526),"")</f>
        <v/>
      </c>
      <c r="AI41" s="323" t="str">
        <f>IF(AND('MAPA DE RIESGOS'!$V$532="Baja",'MAPA DE RIESGOS'!$Z$532="Moderado"),CONCATENATE("R",'MAPA DE RIESGOS'!$H$532),"")</f>
        <v/>
      </c>
      <c r="AJ41" s="323" t="str">
        <f>IF(AND('MAPA DE RIESGOS'!$V$538="Baja",'MAPA DE RIESGOS'!$Z$538="Moderado"),CONCATENATE("R",'MAPA DE RIESGOS'!$H$538),"")</f>
        <v/>
      </c>
      <c r="AK41" s="323"/>
      <c r="AL41" s="323"/>
      <c r="AM41" s="324"/>
      <c r="AN41" s="309" t="str">
        <f>IF(AND('MAPA DE RIESGOS'!$V$502="Baja",'MAPA DE RIESGOS'!$Z$502="Mayor"),CONCATENATE("R",'MAPA DE RIESGOS'!$H$502),"")</f>
        <v/>
      </c>
      <c r="AO41" s="310" t="str">
        <f>IF(AND('MAPA DE RIESGOS'!$V$508="Baja",'MAPA DE RIESGOS'!$Z$508="Mayor"),CONCATENATE("R",'MAPA DE RIESGOS'!$H$508),"")</f>
        <v/>
      </c>
      <c r="AP41" s="310" t="str">
        <f>IF(AND('MAPA DE RIESGOS'!$V$514="Baja",'MAPA DE RIESGOS'!$Z$514="Mayor"),CONCATENATE("R",'MAPA DE RIESGOS'!$H$514),"")</f>
        <v/>
      </c>
      <c r="AQ41" s="310" t="str">
        <f>IF(AND('MAPA DE RIESGOS'!$V$520="Baja",'MAPA DE RIESGOS'!$Z$520="Mayor"),CONCATENATE("R",'MAPA DE RIESGOS'!$H$520),"")</f>
        <v/>
      </c>
      <c r="AR41" s="310" t="str">
        <f>IF(AND('MAPA DE RIESGOS'!$V$526="Baja",'MAPA DE RIESGOS'!$Z$526="Mayor"),CONCATENATE("R",'MAPA DE RIESGOS'!$H$526),"")</f>
        <v/>
      </c>
      <c r="AS41" s="310" t="str">
        <f>IF(AND('MAPA DE RIESGOS'!$V$532="Baja",'MAPA DE RIESGOS'!$Z$532="Mayor"),CONCATENATE("R",'MAPA DE RIESGOS'!$H$532),"")</f>
        <v/>
      </c>
      <c r="AT41" s="310" t="str">
        <f>IF(AND('MAPA DE RIESGOS'!$V$538="Baja",'MAPA DE RIESGOS'!$Z$538="Mayor"),CONCATENATE("R",'MAPA DE RIESGOS'!$H$538),"")</f>
        <v/>
      </c>
      <c r="AU41" s="310"/>
      <c r="AV41" s="310"/>
      <c r="AW41" s="311"/>
      <c r="AX41" s="320" t="str">
        <f>IF(AND('MAPA DE RIESGOS'!$V$502="Baja",'MAPA DE RIESGOS'!$Z$502="Catastrófico"),CONCATENATE("R",'MAPA DE RIESGOS'!$H$502),"")</f>
        <v/>
      </c>
      <c r="AY41" s="312" t="str">
        <f>IF(AND('MAPA DE RIESGOS'!$V$508="Baja",'MAPA DE RIESGOS'!$Z$508="Catastrófico"),CONCATENATE("R",'MAPA DE RIESGOS'!$H$508),"")</f>
        <v/>
      </c>
      <c r="AZ41" s="312" t="str">
        <f>IF(AND('MAPA DE RIESGOS'!$V$514="Baja",'MAPA DE RIESGOS'!$Z$514="Catastrófico"),CONCATENATE("R",'MAPA DE RIESGOS'!$H$514),"")</f>
        <v/>
      </c>
      <c r="BA41" s="312" t="str">
        <f>IF(AND('MAPA DE RIESGOS'!$V$520="Baja",'MAPA DE RIESGOS'!$Z$520="Catastrófico"),CONCATENATE("R",'MAPA DE RIESGOS'!$H$520),"")</f>
        <v/>
      </c>
      <c r="BB41" s="312" t="str">
        <f>IF(AND('MAPA DE RIESGOS'!$V$526="Baja",'MAPA DE RIESGOS'!$Z$526="Catastrófico"),CONCATENATE("R",'MAPA DE RIESGOS'!$H$526),"")</f>
        <v/>
      </c>
      <c r="BC41" s="312" t="str">
        <f>IF(AND('MAPA DE RIESGOS'!$V$532="Baja",'MAPA DE RIESGOS'!$Z$532="Catastrófico"),CONCATENATE("R",'MAPA DE RIESGOS'!$H$532),"")</f>
        <v/>
      </c>
      <c r="BD41" s="312" t="str">
        <f>IF(AND('MAPA DE RIESGOS'!$V$538="Baja",'MAPA DE RIESGOS'!$Z$538="Catastrófico"),CONCATENATE("R",'MAPA DE RIESGOS'!$H$538),"")</f>
        <v/>
      </c>
      <c r="BE41" s="312"/>
      <c r="BF41" s="312"/>
      <c r="BG41" s="313"/>
      <c r="BH41" s="67"/>
      <c r="BI41" s="1104"/>
      <c r="BJ41" s="1105"/>
      <c r="BK41" s="1105"/>
      <c r="BL41" s="1105"/>
      <c r="BM41" s="1105"/>
      <c r="BN41" s="1106"/>
    </row>
    <row r="42" spans="2:66" ht="34.5" customHeight="1">
      <c r="B42" s="1060"/>
      <c r="C42" s="1060"/>
      <c r="D42" s="1061"/>
      <c r="E42" s="1062" t="s">
        <v>283</v>
      </c>
      <c r="F42" s="1063"/>
      <c r="G42" s="1063"/>
      <c r="H42" s="1063"/>
      <c r="I42" s="1064"/>
      <c r="J42" s="325" t="str">
        <f>IF(AND('MAPA DE RIESGOS'!$V$10="Muy Baja",'MAPA DE RIESGOS'!$Z$10="Leve"),CONCATENATE("R",'MAPA DE RIESGOS'!$H$10),"")</f>
        <v/>
      </c>
      <c r="K42" s="326" t="str">
        <f>IF(AND('MAPA DE RIESGOS'!$V$16="Muy Baja",'MAPA DE RIESGOS'!$Z$16="Leve"),CONCATENATE("R",'MAPA DE RIESGOS'!$H$16),"")</f>
        <v/>
      </c>
      <c r="L42" s="326" t="str">
        <f>IF(AND('MAPA DE RIESGOS'!$V$22="Muy Baja",'MAPA DE RIESGOS'!$Z$22="Leve"),CONCATENATE("R",'MAPA DE RIESGOS'!$H$22),"")</f>
        <v/>
      </c>
      <c r="M42" s="326" t="str">
        <f>IF(AND('MAPA DE RIESGOS'!$V$28="Muy Baja",'MAPA DE RIESGOS'!$Z$28="Leve"),CONCATENATE("R",'MAPA DE RIESGOS'!$H$28),"")</f>
        <v/>
      </c>
      <c r="N42" s="326" t="str">
        <f>IF(AND('MAPA DE RIESGOS'!$V$34="Muy Baja",'MAPA DE RIESGOS'!$Z$34="Leve"),CONCATENATE("R",'MAPA DE RIESGOS'!$H$34),"")</f>
        <v/>
      </c>
      <c r="O42" s="326" t="str">
        <f>IF(AND('MAPA DE RIESGOS'!$V$40="Muy Baja",'MAPA DE RIESGOS'!$Z$40="Leve"),CONCATENATE("R",'MAPA DE RIESGOS'!$H$40),"")</f>
        <v/>
      </c>
      <c r="P42" s="326" t="str">
        <f>IF(AND('MAPA DE RIESGOS'!$V$46="Muy Baja",'MAPA DE RIESGOS'!$Z$46="Leve"),CONCATENATE("R",'MAPA DE RIESGOS'!$H$46),"")</f>
        <v/>
      </c>
      <c r="Q42" s="326" t="str">
        <f>IF(AND('MAPA DE RIESGOS'!$V$52="Muy Baja",'MAPA DE RIESGOS'!$Z$52="Leve"),CONCATENATE("R",'MAPA DE RIESGOS'!$H$52),"")</f>
        <v/>
      </c>
      <c r="R42" s="326" t="str">
        <f>IF(AND('MAPA DE RIESGOS'!$V$58="Muy Baja",'MAPA DE RIESGOS'!$Z$58="Leve"),CONCATENATE("R",'MAPA DE RIESGOS'!$H$58),"")</f>
        <v/>
      </c>
      <c r="S42" s="329" t="str">
        <f>IF(AND('MAPA DE RIESGOS'!$V$64="Muy Baja",'MAPA DE RIESGOS'!$Z$64="Leve"),CONCATENATE("R",'MAPA DE RIESGOS'!$H$64),"")</f>
        <v/>
      </c>
      <c r="T42" s="325" t="str">
        <f>IF(AND('MAPA DE RIESGOS'!$V$10="Muy Baja",'MAPA DE RIESGOS'!$Z$10="Menor"),CONCATENATE("R",'MAPA DE RIESGOS'!$H$10),"")</f>
        <v/>
      </c>
      <c r="U42" s="326" t="str">
        <f>IF(AND('MAPA DE RIESGOS'!$V$16="Muy Baja",'MAPA DE RIESGOS'!$Z$16="Menor"),CONCATENATE("R",'MAPA DE RIESGOS'!$H$16),"")</f>
        <v/>
      </c>
      <c r="V42" s="326" t="str">
        <f>IF(AND('MAPA DE RIESGOS'!$V$22="Muy Baja",'MAPA DE RIESGOS'!$Z$22="Menor"),CONCATENATE("R",'MAPA DE RIESGOS'!$H$22),"")</f>
        <v/>
      </c>
      <c r="W42" s="326" t="str">
        <f>IF(AND('MAPA DE RIESGOS'!$V$28="Muy Baja",'MAPA DE RIESGOS'!$Z$28="Menor"),CONCATENATE("R",'MAPA DE RIESGOS'!$H$28),"")</f>
        <v/>
      </c>
      <c r="X42" s="326" t="str">
        <f>IF(AND('MAPA DE RIESGOS'!$V$34="Muy Baja",'MAPA DE RIESGOS'!$Z$34="Menor"),CONCATENATE("R",'MAPA DE RIESGOS'!$H$34),"")</f>
        <v/>
      </c>
      <c r="Y42" s="326" t="str">
        <f>IF(AND('MAPA DE RIESGOS'!$V$40="Muy Baja",'MAPA DE RIESGOS'!$Z$40="Menor"),CONCATENATE("R",'MAPA DE RIESGOS'!$H$40),"")</f>
        <v/>
      </c>
      <c r="Z42" s="326" t="str">
        <f>IF(AND('MAPA DE RIESGOS'!$V$46="Muy Baja",'MAPA DE RIESGOS'!$Z$46="Menor"),CONCATENATE("R",'MAPA DE RIESGOS'!$H$46),"")</f>
        <v/>
      </c>
      <c r="AA42" s="326" t="str">
        <f>IF(AND('MAPA DE RIESGOS'!$V$52="Muy Baja",'MAPA DE RIESGOS'!$Z$52="Menor"),CONCATENATE("R",'MAPA DE RIESGOS'!$H$52),"")</f>
        <v/>
      </c>
      <c r="AB42" s="326" t="str">
        <f>IF(AND('MAPA DE RIESGOS'!$V$58="Muy Baja",'MAPA DE RIESGOS'!$Z$58="Menor"),CONCATENATE("R",'MAPA DE RIESGOS'!$H$58),"")</f>
        <v/>
      </c>
      <c r="AC42" s="329" t="str">
        <f>IF(AND('MAPA DE RIESGOS'!$V$64="Muy Baja",'MAPA DE RIESGOS'!$Z$64="Menor"),CONCATENATE("R",'MAPA DE RIESGOS'!$H$64),"")</f>
        <v/>
      </c>
      <c r="AD42" s="314" t="str">
        <f>IF(AND('MAPA DE RIESGOS'!$V$10="Muy Baja",'MAPA DE RIESGOS'!$Z$10="Moderado"),CONCATENATE("R",'MAPA DE RIESGOS'!$H$10),"")</f>
        <v/>
      </c>
      <c r="AE42" s="315" t="str">
        <f>IF(AND('MAPA DE RIESGOS'!$V$16="Muy Baja",'MAPA DE RIESGOS'!$Z$16="Moderado"),CONCATENATE("R",'MAPA DE RIESGOS'!$H$16),"")</f>
        <v/>
      </c>
      <c r="AF42" s="315" t="str">
        <f>IF(AND('MAPA DE RIESGOS'!$V$22="Muy Baja",'MAPA DE RIESGOS'!$Z$22="Moderado"),CONCATENATE("R",'MAPA DE RIESGOS'!$H$22),"")</f>
        <v/>
      </c>
      <c r="AG42" s="315" t="str">
        <f>IF(AND('MAPA DE RIESGOS'!$V$28="Muy Baja",'MAPA DE RIESGOS'!$Z$28="Moderado"),CONCATENATE("R",'MAPA DE RIESGOS'!$H$28),"")</f>
        <v/>
      </c>
      <c r="AH42" s="315" t="str">
        <f>IF(AND('MAPA DE RIESGOS'!$V$34="Muy Baja",'MAPA DE RIESGOS'!$Z$34="Moderado"),CONCATENATE("R",'MAPA DE RIESGOS'!$H$34),"")</f>
        <v/>
      </c>
      <c r="AI42" s="315" t="str">
        <f>IF(AND('MAPA DE RIESGOS'!$V$40="Muy Baja",'MAPA DE RIESGOS'!$Z$40="Moderado"),CONCATENATE("R",'MAPA DE RIESGOS'!$H$40),"")</f>
        <v/>
      </c>
      <c r="AJ42" s="315" t="str">
        <f>IF(AND('MAPA DE RIESGOS'!$V$46="Muy Baja",'MAPA DE RIESGOS'!$Z$46="Moderado"),CONCATENATE("R",'MAPA DE RIESGOS'!$H$46),"")</f>
        <v/>
      </c>
      <c r="AK42" s="315" t="str">
        <f>IF(AND('MAPA DE RIESGOS'!$V$52="Muy Baja",'MAPA DE RIESGOS'!$Z$52="Moderado"),CONCATENATE("R",'MAPA DE RIESGOS'!$H$52),"")</f>
        <v/>
      </c>
      <c r="AL42" s="315" t="str">
        <f>IF(AND('MAPA DE RIESGOS'!$V$58="Muy Baja",'MAPA DE RIESGOS'!$Z$58="Moderado"),CONCATENATE("R",'MAPA DE RIESGOS'!$H$58),"")</f>
        <v/>
      </c>
      <c r="AM42" s="318" t="str">
        <f>IF(AND('MAPA DE RIESGOS'!$V$64="Muy Baja",'MAPA DE RIESGOS'!$Z$64="Moderado"),CONCATENATE("R",'MAPA DE RIESGOS'!$H$64),"")</f>
        <v/>
      </c>
      <c r="AN42" s="295" t="str">
        <f>IF(AND('MAPA DE RIESGOS'!$V$10="Muy Baja",'MAPA DE RIESGOS'!$Z$10="Mayor"),CONCATENATE("R",'MAPA DE RIESGOS'!$H$10),"")</f>
        <v/>
      </c>
      <c r="AO42" s="296" t="str">
        <f>IF(AND('MAPA DE RIESGOS'!$V$16="Muy Baja",'MAPA DE RIESGOS'!$Z$16="Mayor"),CONCATENATE("R",'MAPA DE RIESGOS'!$H$16),"")</f>
        <v/>
      </c>
      <c r="AP42" s="296" t="str">
        <f>IF(AND('MAPA DE RIESGOS'!$V$22="Muy Baja",'MAPA DE RIESGOS'!$Z$22="Mayor"),CONCATENATE("R",'MAPA DE RIESGOS'!$H$22),"")</f>
        <v/>
      </c>
      <c r="AQ42" s="296" t="str">
        <f>IF(AND('MAPA DE RIESGOS'!$V$28="Muy Baja",'MAPA DE RIESGOS'!$Z$28="Mayor"),CONCATENATE("R",'MAPA DE RIESGOS'!$H$28),"")</f>
        <v/>
      </c>
      <c r="AR42" s="296" t="str">
        <f>IF(AND('MAPA DE RIESGOS'!$V$34="Muy Baja",'MAPA DE RIESGOS'!$Z$34="Mayor"),CONCATENATE("R",'MAPA DE RIESGOS'!$H$34),"")</f>
        <v/>
      </c>
      <c r="AS42" s="296" t="str">
        <f>IF(AND('MAPA DE RIESGOS'!$V$40="Muy Baja",'MAPA DE RIESGOS'!$Z$40="Mayor"),CONCATENATE("R",'MAPA DE RIESGOS'!$H$40),"")</f>
        <v/>
      </c>
      <c r="AT42" s="296" t="str">
        <f>IF(AND('MAPA DE RIESGOS'!$V$46="Muy Baja",'MAPA DE RIESGOS'!$Z$46="Mayor"),CONCATENATE("R",'MAPA DE RIESGOS'!$H$46),"")</f>
        <v/>
      </c>
      <c r="AU42" s="296" t="str">
        <f>IF(AND('MAPA DE RIESGOS'!$V$52="Muy Baja",'MAPA DE RIESGOS'!$Z$52="Mayor"),CONCATENATE("R",'MAPA DE RIESGOS'!$H$52),"")</f>
        <v/>
      </c>
      <c r="AV42" s="296" t="str">
        <f>IF(AND('MAPA DE RIESGOS'!$V$58="Muy Baja",'MAPA DE RIESGOS'!$Z$58="Mayor"),CONCATENATE("R",'MAPA DE RIESGOS'!$H$58),"")</f>
        <v/>
      </c>
      <c r="AW42" s="299" t="str">
        <f>IF(AND('MAPA DE RIESGOS'!$V$64="Muy Baja",'MAPA DE RIESGOS'!$Z$64="Mayor"),CONCATENATE("R",'MAPA DE RIESGOS'!$H$64),"")</f>
        <v/>
      </c>
      <c r="AX42" s="301" t="str">
        <f>IF(AND('MAPA DE RIESGOS'!$V$10="Muy Baja",'MAPA DE RIESGOS'!$Z$10="Catastrófico"),CONCATENATE("R",'MAPA DE RIESGOS'!$H$10),"")</f>
        <v/>
      </c>
      <c r="AY42" s="302" t="str">
        <f>IF(AND('MAPA DE RIESGOS'!$V$16="Muy Baja",'MAPA DE RIESGOS'!$Z$16="Catastrófico"),CONCATENATE("R",'MAPA DE RIESGOS'!$H$16),"")</f>
        <v/>
      </c>
      <c r="AZ42" s="302" t="str">
        <f>IF(AND('MAPA DE RIESGOS'!$V$22="Muy Baja",'MAPA DE RIESGOS'!$Z$22="Catastrófico"),CONCATENATE("R",'MAPA DE RIESGOS'!$H$22),"")</f>
        <v/>
      </c>
      <c r="BA42" s="302" t="str">
        <f>IF(AND('MAPA DE RIESGOS'!$V$28="Muy Baja",'MAPA DE RIESGOS'!$Z$28="Catastrófico"),CONCATENATE("R",'MAPA DE RIESGOS'!$H$28),"")</f>
        <v/>
      </c>
      <c r="BB42" s="302" t="str">
        <f>IF(AND('MAPA DE RIESGOS'!$V$34="Muy Baja",'MAPA DE RIESGOS'!$Z$34="Catastrófico"),CONCATENATE("R",'MAPA DE RIESGOS'!$H$34),"")</f>
        <v/>
      </c>
      <c r="BC42" s="302" t="str">
        <f>IF(AND('MAPA DE RIESGOS'!$V$40="Muy Baja",'MAPA DE RIESGOS'!$Z$40="Catastrófico"),CONCATENATE("R",'MAPA DE RIESGOS'!$H$40),"")</f>
        <v/>
      </c>
      <c r="BD42" s="302" t="str">
        <f>IF(AND('MAPA DE RIESGOS'!$V$46="Muy Baja",'MAPA DE RIESGOS'!$Z$46="Catastrófico"),CONCATENATE("R",'MAPA DE RIESGOS'!$H$46),"")</f>
        <v/>
      </c>
      <c r="BE42" s="302" t="str">
        <f>IF(AND('MAPA DE RIESGOS'!$V$52="Muy Baja",'MAPA DE RIESGOS'!$Z$52="Catastrófico"),CONCATENATE("R",'MAPA DE RIESGOS'!$H$52),"")</f>
        <v/>
      </c>
      <c r="BF42" s="302" t="str">
        <f>IF(AND('MAPA DE RIESGOS'!$V$58="Muy Baja",'MAPA DE RIESGOS'!$Z$58="Catastrófico"),CONCATENATE("R",'MAPA DE RIESGOS'!$H$58),"")</f>
        <v/>
      </c>
      <c r="BG42" s="305" t="str">
        <f>IF(AND('MAPA DE RIESGOS'!$V$64="Muy Baja",'MAPA DE RIESGOS'!$Z$64="Catastrófico"),CONCATENATE("R",'MAPA DE RIESGOS'!$H$64),"")</f>
        <v/>
      </c>
      <c r="BH42" s="67"/>
      <c r="BI42" s="67"/>
      <c r="BJ42" s="67"/>
      <c r="BK42" s="67"/>
      <c r="BL42" s="67"/>
      <c r="BM42" s="67"/>
      <c r="BN42" s="67"/>
    </row>
    <row r="43" spans="2:66" ht="34.5" customHeight="1">
      <c r="B43" s="1060"/>
      <c r="C43" s="1060"/>
      <c r="D43" s="1061"/>
      <c r="E43" s="1065"/>
      <c r="F43" s="1066"/>
      <c r="G43" s="1066"/>
      <c r="H43" s="1066"/>
      <c r="I43" s="1067"/>
      <c r="J43" s="327" t="str">
        <f>IF(AND('MAPA DE RIESGOS'!$V$70="Muy Baja",'MAPA DE RIESGOS'!$Z$70="Leve"),CONCATENATE("R",'MAPA DE RIESGOS'!$H$70),"")</f>
        <v/>
      </c>
      <c r="K43" s="328" t="str">
        <f>IF(AND('MAPA DE RIESGOS'!$V$76="Muy Baja",'MAPA DE RIESGOS'!$Z$76="Leve"),CONCATENATE("R",'MAPA DE RIESGOS'!$H$76),"")</f>
        <v/>
      </c>
      <c r="L43" s="328" t="str">
        <f>IF(AND('MAPA DE RIESGOS'!$V$82="Muy Baja",'MAPA DE RIESGOS'!$Z$82="Leve"),CONCATENATE("R",'MAPA DE RIESGOS'!$H$82),"")</f>
        <v/>
      </c>
      <c r="M43" s="328" t="str">
        <f>IF(AND('MAPA DE RIESGOS'!$V$88="Muy Baja",'MAPA DE RIESGOS'!$Z$88="Leve"),CONCATENATE("R",'MAPA DE RIESGOS'!$H$88),"")</f>
        <v/>
      </c>
      <c r="N43" s="328" t="str">
        <f>IF(AND('MAPA DE RIESGOS'!$V$94="Muy Baja",'MAPA DE RIESGOS'!$Z$94="Leve"),CONCATENATE("R",'MAPA DE RIESGOS'!$H$94),"")</f>
        <v/>
      </c>
      <c r="O43" s="328" t="str">
        <f>IF(AND('MAPA DE RIESGOS'!$V$100="Muy Baja",'MAPA DE RIESGOS'!$Z$100="Leve"),CONCATENATE("R",'MAPA DE RIESGOS'!$H$100),"")</f>
        <v/>
      </c>
      <c r="P43" s="328" t="str">
        <f>IF(AND('MAPA DE RIESGOS'!$V$106="Muy Baja",'MAPA DE RIESGOS'!$Z$106="Leve"),CONCATENATE("R",'MAPA DE RIESGOS'!$H$106),"")</f>
        <v/>
      </c>
      <c r="Q43" s="328" t="str">
        <f>IF(AND('MAPA DE RIESGOS'!$V$112="Muy Baja",'MAPA DE RIESGOS'!$Z$112="Leve"),CONCATENATE("R",'MAPA DE RIESGOS'!$H$112),"")</f>
        <v/>
      </c>
      <c r="R43" s="328" t="str">
        <f>IF(AND('MAPA DE RIESGOS'!$V$118="Muy Baja",'MAPA DE RIESGOS'!$Z$118="Leve"),CONCATENATE("R",'MAPA DE RIESGOS'!$H$118),"")</f>
        <v/>
      </c>
      <c r="S43" s="330" t="str">
        <f>IF(AND('MAPA DE RIESGOS'!$V$124="Muy Baja",'MAPA DE RIESGOS'!$Z$124="Leve"),CONCATENATE("R",'MAPA DE RIESGOS'!$H$124),"")</f>
        <v/>
      </c>
      <c r="T43" s="327" t="str">
        <f>IF(AND('MAPA DE RIESGOS'!$V$70="Muy Baja",'MAPA DE RIESGOS'!$Z$70="Menor"),CONCATENATE("R",'MAPA DE RIESGOS'!$H$70),"")</f>
        <v/>
      </c>
      <c r="U43" s="328" t="str">
        <f>IF(AND('MAPA DE RIESGOS'!$V$76="Muy Baja",'MAPA DE RIESGOS'!$Z$76="Menor"),CONCATENATE("R",'MAPA DE RIESGOS'!$H$76),"")</f>
        <v/>
      </c>
      <c r="V43" s="328" t="str">
        <f>IF(AND('MAPA DE RIESGOS'!$V$82="Muy Baja",'MAPA DE RIESGOS'!$Z$82="Menor"),CONCATENATE("R",'MAPA DE RIESGOS'!$H$82),"")</f>
        <v/>
      </c>
      <c r="W43" s="328" t="str">
        <f>IF(AND('MAPA DE RIESGOS'!$V$88="Muy Baja",'MAPA DE RIESGOS'!$Z$88="Menor"),CONCATENATE("R",'MAPA DE RIESGOS'!$H$88),"")</f>
        <v/>
      </c>
      <c r="X43" s="328" t="str">
        <f>IF(AND('MAPA DE RIESGOS'!$V$94="Muy Baja",'MAPA DE RIESGOS'!$Z$94="Menor"),CONCATENATE("R",'MAPA DE RIESGOS'!$H$94),"")</f>
        <v/>
      </c>
      <c r="Y43" s="328" t="str">
        <f>IF(AND('MAPA DE RIESGOS'!$V$100="Muy Baja",'MAPA DE RIESGOS'!$Z$100="Menor"),CONCATENATE("R",'MAPA DE RIESGOS'!$H$100),"")</f>
        <v/>
      </c>
      <c r="Z43" s="328" t="str">
        <f>IF(AND('MAPA DE RIESGOS'!$V$106="Muy Baja",'MAPA DE RIESGOS'!$Z$106="Menor"),CONCATENATE("R",'MAPA DE RIESGOS'!$H$106),"")</f>
        <v/>
      </c>
      <c r="AA43" s="328" t="str">
        <f>IF(AND('MAPA DE RIESGOS'!$V$112="Muy Baja",'MAPA DE RIESGOS'!$Z$112="Menor"),CONCATENATE("R",'MAPA DE RIESGOS'!$H$112),"")</f>
        <v/>
      </c>
      <c r="AB43" s="328" t="str">
        <f>IF(AND('MAPA DE RIESGOS'!$V$118="Muy Baja",'MAPA DE RIESGOS'!$Z$118="Menor"),CONCATENATE("R",'MAPA DE RIESGOS'!$H$118),"")</f>
        <v/>
      </c>
      <c r="AC43" s="330" t="str">
        <f>IF(AND('MAPA DE RIESGOS'!$V$124="Muy Baja",'MAPA DE RIESGOS'!$Z$124="Menor"),CONCATENATE("R",'MAPA DE RIESGOS'!$H$124),"")</f>
        <v/>
      </c>
      <c r="AD43" s="316" t="str">
        <f>IF(AND('MAPA DE RIESGOS'!$V$70="Muy Baja",'MAPA DE RIESGOS'!$Z$70="Moderado"),CONCATENATE("R",'MAPA DE RIESGOS'!$H$70),"")</f>
        <v/>
      </c>
      <c r="AE43" s="317" t="str">
        <f>IF(AND('MAPA DE RIESGOS'!$V$76="Muy Baja",'MAPA DE RIESGOS'!$Z$76="Moderado"),CONCATENATE("R",'MAPA DE RIESGOS'!$H$76),"")</f>
        <v/>
      </c>
      <c r="AF43" s="317" t="str">
        <f>IF(AND('MAPA DE RIESGOS'!$V$82="Muy Baja",'MAPA DE RIESGOS'!$Z$82="Moderado"),CONCATENATE("R",'MAPA DE RIESGOS'!$H$82),"")</f>
        <v/>
      </c>
      <c r="AG43" s="317" t="str">
        <f>IF(AND('MAPA DE RIESGOS'!$V$88="Muy Baja",'MAPA DE RIESGOS'!$Z$88="Moderado"),CONCATENATE("R",'MAPA DE RIESGOS'!$H$88),"")</f>
        <v/>
      </c>
      <c r="AH43" s="317" t="str">
        <f>IF(AND('MAPA DE RIESGOS'!$V$94="Muy Baja",'MAPA DE RIESGOS'!$Z$94="Moderado"),CONCATENATE("R",'MAPA DE RIESGOS'!$H$94),"")</f>
        <v/>
      </c>
      <c r="AI43" s="317" t="str">
        <f>IF(AND('MAPA DE RIESGOS'!$V$100="Muy Baja",'MAPA DE RIESGOS'!$Z$100="Moderado"),CONCATENATE("R",'MAPA DE RIESGOS'!$H$100),"")</f>
        <v/>
      </c>
      <c r="AJ43" s="317" t="str">
        <f>IF(AND('MAPA DE RIESGOS'!$V$106="Muy Baja",'MAPA DE RIESGOS'!$Z$106="Moderado"),CONCATENATE("R",'MAPA DE RIESGOS'!$H$106),"")</f>
        <v/>
      </c>
      <c r="AK43" s="317" t="str">
        <f>IF(AND('MAPA DE RIESGOS'!$V$112="Muy Baja",'MAPA DE RIESGOS'!$Z$112="Moderado"),CONCATENATE("R",'MAPA DE RIESGOS'!$H$112),"")</f>
        <v/>
      </c>
      <c r="AL43" s="317" t="str">
        <f>IF(AND('MAPA DE RIESGOS'!$V$118="Muy Baja",'MAPA DE RIESGOS'!$Z$118="Moderado"),CONCATENATE("R",'MAPA DE RIESGOS'!$H$118),"")</f>
        <v/>
      </c>
      <c r="AM43" s="319" t="str">
        <f>IF(AND('MAPA DE RIESGOS'!$V$124="Muy Baja",'MAPA DE RIESGOS'!$Z$124="Moderado"),CONCATENATE("R",'MAPA DE RIESGOS'!$H$124),"")</f>
        <v/>
      </c>
      <c r="AN43" s="297" t="str">
        <f>IF(AND('MAPA DE RIESGOS'!$V$70="Muy Baja",'MAPA DE RIESGOS'!$Z$70="Mayor"),CONCATENATE("R",'MAPA DE RIESGOS'!$H$70),"")</f>
        <v/>
      </c>
      <c r="AO43" s="298" t="str">
        <f>IF(AND('MAPA DE RIESGOS'!$V$76="Muy Baja",'MAPA DE RIESGOS'!$Z$76="Mayor"),CONCATENATE("R",'MAPA DE RIESGOS'!$H$76),"")</f>
        <v/>
      </c>
      <c r="AP43" s="298" t="str">
        <f>IF(AND('MAPA DE RIESGOS'!$V$82="Muy Baja",'MAPA DE RIESGOS'!$Z$82="Mayor"),CONCATENATE("R",'MAPA DE RIESGOS'!$H$82),"")</f>
        <v/>
      </c>
      <c r="AQ43" s="298" t="str">
        <f>IF(AND('MAPA DE RIESGOS'!$V$88="Muy Baja",'MAPA DE RIESGOS'!$Z$88="Mayor"),CONCATENATE("R",'MAPA DE RIESGOS'!$H$88),"")</f>
        <v/>
      </c>
      <c r="AR43" s="298" t="str">
        <f>IF(AND('MAPA DE RIESGOS'!$V$94="Muy Baja",'MAPA DE RIESGOS'!$Z$94="Mayor"),CONCATENATE("R",'MAPA DE RIESGOS'!$H$94),"")</f>
        <v/>
      </c>
      <c r="AS43" s="298" t="str">
        <f>IF(AND('MAPA DE RIESGOS'!$V$100="Muy Baja",'MAPA DE RIESGOS'!$Z$100="Mayor"),CONCATENATE("R",'MAPA DE RIESGOS'!$H$100),"")</f>
        <v/>
      </c>
      <c r="AT43" s="298" t="str">
        <f>IF(AND('MAPA DE RIESGOS'!$V$106="Muy Baja",'MAPA DE RIESGOS'!$Z$106="Mayor"),CONCATENATE("R",'MAPA DE RIESGOS'!$H$106),"")</f>
        <v/>
      </c>
      <c r="AU43" s="298" t="str">
        <f>IF(AND('MAPA DE RIESGOS'!$V$112="Muy Baja",'MAPA DE RIESGOS'!$Z$112="Mayor"),CONCATENATE("R",'MAPA DE RIESGOS'!$H$112),"")</f>
        <v/>
      </c>
      <c r="AV43" s="298" t="str">
        <f>IF(AND('MAPA DE RIESGOS'!$V$118="Muy Baja",'MAPA DE RIESGOS'!$Z$118="Mayor"),CONCATENATE("R",'MAPA DE RIESGOS'!$H$118),"")</f>
        <v/>
      </c>
      <c r="AW43" s="300" t="str">
        <f>IF(AND('MAPA DE RIESGOS'!$V$124="Muy Baja",'MAPA DE RIESGOS'!$Z$124="Mayor"),CONCATENATE("R",'MAPA DE RIESGOS'!$H$124),"")</f>
        <v/>
      </c>
      <c r="AX43" s="303" t="str">
        <f>IF(AND('MAPA DE RIESGOS'!$V$70="Muy Baja",'MAPA DE RIESGOS'!$Z$70="Catastrófico"),CONCATENATE("R",'MAPA DE RIESGOS'!$H$70),"")</f>
        <v/>
      </c>
      <c r="AY43" s="304" t="str">
        <f>IF(AND('MAPA DE RIESGOS'!$V$76="Muy Baja",'MAPA DE RIESGOS'!$Z$76="Catastrófico"),CONCATENATE("R",'MAPA DE RIESGOS'!$H$76),"")</f>
        <v/>
      </c>
      <c r="AZ43" s="304" t="str">
        <f>IF(AND('MAPA DE RIESGOS'!$V$82="Muy Baja",'MAPA DE RIESGOS'!$Z$82="Catastrófico"),CONCATENATE("R",'MAPA DE RIESGOS'!$H$82),"")</f>
        <v/>
      </c>
      <c r="BA43" s="304" t="str">
        <f>IF(AND('MAPA DE RIESGOS'!$V$88="Muy Baja",'MAPA DE RIESGOS'!$Z$88="Catastrófico"),CONCATENATE("R",'MAPA DE RIESGOS'!$H$88),"")</f>
        <v/>
      </c>
      <c r="BB43" s="304" t="str">
        <f>IF(AND('MAPA DE RIESGOS'!$V$94="Muy Baja",'MAPA DE RIESGOS'!$Z$94="Catastrófico"),CONCATENATE("R",'MAPA DE RIESGOS'!$H$94),"")</f>
        <v/>
      </c>
      <c r="BC43" s="304" t="str">
        <f>IF(AND('MAPA DE RIESGOS'!$V$100="Muy Baja",'MAPA DE RIESGOS'!$Z$100="Catastrófico"),CONCATENATE("R",'MAPA DE RIESGOS'!$H$100),"")</f>
        <v/>
      </c>
      <c r="BD43" s="304" t="str">
        <f>IF(AND('MAPA DE RIESGOS'!$V$106="Muy Baja",'MAPA DE RIESGOS'!$Z$106="Catastrófico"),CONCATENATE("R",'MAPA DE RIESGOS'!$H$106),"")</f>
        <v/>
      </c>
      <c r="BE43" s="304" t="str">
        <f>IF(AND('MAPA DE RIESGOS'!$V$112="Muy Baja",'MAPA DE RIESGOS'!$Z$112="Catastrófico"),CONCATENATE("R",'MAPA DE RIESGOS'!$H$112),"")</f>
        <v/>
      </c>
      <c r="BF43" s="304" t="str">
        <f>IF(AND('MAPA DE RIESGOS'!$V$118="Muy Baja",'MAPA DE RIESGOS'!$Z$118="Catastrófico"),CONCATENATE("R",'MAPA DE RIESGOS'!$H$118),"")</f>
        <v/>
      </c>
      <c r="BG43" s="306" t="str">
        <f>IF(AND('MAPA DE RIESGOS'!$V$124="Muy Baja",'MAPA DE RIESGOS'!$Z$124="Catastrófico"),CONCATENATE("R",'MAPA DE RIESGOS'!$H$124),"")</f>
        <v/>
      </c>
      <c r="BH43" s="67"/>
      <c r="BI43" s="67"/>
      <c r="BJ43" s="67"/>
      <c r="BK43" s="67"/>
      <c r="BL43" s="67"/>
      <c r="BM43" s="67"/>
      <c r="BN43" s="67"/>
    </row>
    <row r="44" spans="2:66" ht="34.5" customHeight="1">
      <c r="B44" s="1060"/>
      <c r="C44" s="1060"/>
      <c r="D44" s="1061"/>
      <c r="E44" s="1065"/>
      <c r="F44" s="1066"/>
      <c r="G44" s="1066"/>
      <c r="H44" s="1066"/>
      <c r="I44" s="1067"/>
      <c r="J44" s="327" t="str">
        <f>IF(AND('MAPA DE RIESGOS'!$V$136="Muy Baja",'MAPA DE RIESGOS'!$Z$136="Leve"),CONCATENATE("R",'MAPA DE RIESGOS'!$H$136),"")</f>
        <v/>
      </c>
      <c r="K44" s="331" t="str">
        <f>IF(AND('MAPA DE RIESGOS'!$V$142="Muy Baja",'MAPA DE RIESGOS'!$Z$142="Leve"),CONCATENATE("R",'MAPA DE RIESGOS'!$H$142),"")</f>
        <v/>
      </c>
      <c r="L44" s="331" t="str">
        <f>IF(AND('MAPA DE RIESGOS'!$V$148="Muy Baja",'MAPA DE RIESGOS'!$Z$148="Leve"),CONCATENATE("R",'MAPA DE RIESGOS'!$H$148),"")</f>
        <v/>
      </c>
      <c r="M44" s="331" t="str">
        <f>IF(AND('MAPA DE RIESGOS'!$V$154="Muy Baja",'MAPA DE RIESGOS'!$Z$154="Leve"),CONCATENATE("R",'MAPA DE RIESGOS'!$H$154),"")</f>
        <v/>
      </c>
      <c r="N44" s="331" t="str">
        <f>IF(AND('MAPA DE RIESGOS'!$V$160="Muy Baja",'MAPA DE RIESGOS'!$Z$160="Leve"),CONCATENATE("R",'MAPA DE RIESGOS'!$H$160),"")</f>
        <v/>
      </c>
      <c r="O44" s="331" t="str">
        <f>IF(AND('MAPA DE RIESGOS'!$V$166="Muy Baja",'MAPA DE RIESGOS'!$Z$166="Leve"),CONCATENATE("R",'MAPA DE RIESGOS'!$H$166),"")</f>
        <v/>
      </c>
      <c r="P44" s="331" t="str">
        <f>IF(AND('MAPA DE RIESGOS'!$V$172="Muy Baja",'MAPA DE RIESGOS'!$Z$172="Leve"),CONCATENATE("R",'MAPA DE RIESGOS'!$H$172),"")</f>
        <v/>
      </c>
      <c r="Q44" s="331" t="str">
        <f>IF(AND('MAPA DE RIESGOS'!$V$178="Muy Baja",'MAPA DE RIESGOS'!$Z$178="Leve"),CONCATENATE("R",'MAPA DE RIESGOS'!$H$178),"")</f>
        <v/>
      </c>
      <c r="R44" s="331" t="str">
        <f>IF(AND('MAPA DE RIESGOS'!$V$184="Muy Baja",'MAPA DE RIESGOS'!$Z$184="Leve"),CONCATENATE("R",'MAPA DE RIESGOS'!$H$184),"")</f>
        <v/>
      </c>
      <c r="S44" s="330" t="str">
        <f>IF(AND('MAPA DE RIESGOS'!$V$190="Muy Baja",'MAPA DE RIESGOS'!$Z$190="Leve"),CONCATENATE("R",'MAPA DE RIESGOS'!$H$190),"")</f>
        <v/>
      </c>
      <c r="T44" s="327" t="str">
        <f>IF(AND('MAPA DE RIESGOS'!$V$136="Muy Baja",'MAPA DE RIESGOS'!$Z$136="Menor"),CONCATENATE("R",'MAPA DE RIESGOS'!$H$136),"")</f>
        <v/>
      </c>
      <c r="U44" s="331" t="str">
        <f>IF(AND('MAPA DE RIESGOS'!$V$142="Muy Baja",'MAPA DE RIESGOS'!$Z$142="Menor"),CONCATENATE("R",'MAPA DE RIESGOS'!$H$142),"")</f>
        <v/>
      </c>
      <c r="V44" s="331" t="str">
        <f>IF(AND('MAPA DE RIESGOS'!$V$148="Muy Baja",'MAPA DE RIESGOS'!$Z$148="Menor"),CONCATENATE("R",'MAPA DE RIESGOS'!$H$148),"")</f>
        <v/>
      </c>
      <c r="W44" s="331" t="str">
        <f>IF(AND('MAPA DE RIESGOS'!$V$154="Muy Baja",'MAPA DE RIESGOS'!$Z$154="Menor"),CONCATENATE("R",'MAPA DE RIESGOS'!$H$154),"")</f>
        <v/>
      </c>
      <c r="X44" s="331" t="str">
        <f>IF(AND('MAPA DE RIESGOS'!$V$160="Muy Baja",'MAPA DE RIESGOS'!$Z$160="Menor"),CONCATENATE("R",'MAPA DE RIESGOS'!$H$160),"")</f>
        <v/>
      </c>
      <c r="Y44" s="331" t="str">
        <f>IF(AND('MAPA DE RIESGOS'!$V$166="Muy Baja",'MAPA DE RIESGOS'!$Z$166="Menor"),CONCATENATE("R",'MAPA DE RIESGOS'!$H$166),"")</f>
        <v/>
      </c>
      <c r="Z44" s="331" t="str">
        <f>IF(AND('MAPA DE RIESGOS'!$V$172="Muy Baja",'MAPA DE RIESGOS'!$Z$172="Menor"),CONCATENATE("R",'MAPA DE RIESGOS'!$H$172),"")</f>
        <v/>
      </c>
      <c r="AA44" s="331" t="str">
        <f>IF(AND('MAPA DE RIESGOS'!$V$178="Muy Baja",'MAPA DE RIESGOS'!$Z$178="Menor"),CONCATENATE("R",'MAPA DE RIESGOS'!$H$178),"")</f>
        <v/>
      </c>
      <c r="AB44" s="331" t="str">
        <f>IF(AND('MAPA DE RIESGOS'!$V$184="Muy Baja",'MAPA DE RIESGOS'!$Z$184="Menor"),CONCATENATE("R",'MAPA DE RIESGOS'!$H$184),"")</f>
        <v/>
      </c>
      <c r="AC44" s="330" t="str">
        <f>IF(AND('MAPA DE RIESGOS'!$V$190="Muy Baja",'MAPA DE RIESGOS'!$Z$190="Menor"),CONCATENATE("R",'MAPA DE RIESGOS'!$H$190),"")</f>
        <v/>
      </c>
      <c r="AD44" s="316" t="str">
        <f>IF(AND('MAPA DE RIESGOS'!$V$136="Muy Baja",'MAPA DE RIESGOS'!$Z$136="Moderado"),CONCATENATE("R",'MAPA DE RIESGOS'!$H$136),"")</f>
        <v/>
      </c>
      <c r="AE44" s="321" t="str">
        <f>IF(AND('MAPA DE RIESGOS'!$V$142="Muy Baja",'MAPA DE RIESGOS'!$Z$142="Moderado"),CONCATENATE("R",'MAPA DE RIESGOS'!$H$142),"")</f>
        <v/>
      </c>
      <c r="AF44" s="321" t="str">
        <f>IF(AND('MAPA DE RIESGOS'!$V$148="Muy Baja",'MAPA DE RIESGOS'!$Z$148="Moderado"),CONCATENATE("R",'MAPA DE RIESGOS'!$H$148),"")</f>
        <v/>
      </c>
      <c r="AG44" s="321" t="str">
        <f>IF(AND('MAPA DE RIESGOS'!$V$154="Muy Baja",'MAPA DE RIESGOS'!$Z$154="Moderado"),CONCATENATE("R",'MAPA DE RIESGOS'!$H$154),"")</f>
        <v/>
      </c>
      <c r="AH44" s="321" t="str">
        <f>IF(AND('MAPA DE RIESGOS'!$V$160="Muy Baja",'MAPA DE RIESGOS'!$Z$160="Moderado"),CONCATENATE("R",'MAPA DE RIESGOS'!$H$160),"")</f>
        <v/>
      </c>
      <c r="AI44" s="321" t="str">
        <f>IF(AND('MAPA DE RIESGOS'!$V$166="Muy Baja",'MAPA DE RIESGOS'!$Z$166="Moderado"),CONCATENATE("R",'MAPA DE RIESGOS'!$H$166),"")</f>
        <v/>
      </c>
      <c r="AJ44" s="321" t="str">
        <f>IF(AND('MAPA DE RIESGOS'!$V$172="Muy Baja",'MAPA DE RIESGOS'!$Z$172="Moderado"),CONCATENATE("R",'MAPA DE RIESGOS'!$H$172),"")</f>
        <v/>
      </c>
      <c r="AK44" s="321" t="str">
        <f>IF(AND('MAPA DE RIESGOS'!$V$178="Muy Baja",'MAPA DE RIESGOS'!$Z$178="Moderado"),CONCATENATE("R",'MAPA DE RIESGOS'!$H$178),"")</f>
        <v/>
      </c>
      <c r="AL44" s="321" t="str">
        <f>IF(AND('MAPA DE RIESGOS'!$V$184="Muy Baja",'MAPA DE RIESGOS'!$Z$184="Moderado"),CONCATENATE("R",'MAPA DE RIESGOS'!$H$184),"")</f>
        <v/>
      </c>
      <c r="AM44" s="319" t="str">
        <f>IF(AND('MAPA DE RIESGOS'!$V$190="Muy Baja",'MAPA DE RIESGOS'!$Z$190="Moderado"),CONCATENATE("R",'MAPA DE RIESGOS'!$H$190),"")</f>
        <v/>
      </c>
      <c r="AN44" s="297" t="str">
        <f>IF(AND('MAPA DE RIESGOS'!$V$136="Muy Baja",'MAPA DE RIESGOS'!$Z$136="Mayor"),CONCATENATE("R",'MAPA DE RIESGOS'!$H$136),"")</f>
        <v/>
      </c>
      <c r="AO44" s="307" t="str">
        <f>IF(AND('MAPA DE RIESGOS'!$V$142="Muy Baja",'MAPA DE RIESGOS'!$Z$142="Mayor"),CONCATENATE("R",'MAPA DE RIESGOS'!$H$142),"")</f>
        <v/>
      </c>
      <c r="AP44" s="307" t="str">
        <f>IF(AND('MAPA DE RIESGOS'!$V$148="Muy Baja",'MAPA DE RIESGOS'!$Z$148="Mayor"),CONCATENATE("R",'MAPA DE RIESGOS'!$H$148),"")</f>
        <v/>
      </c>
      <c r="AQ44" s="307" t="str">
        <f>IF(AND('MAPA DE RIESGOS'!$V$154="Muy Baja",'MAPA DE RIESGOS'!$Z$154="Mayor"),CONCATENATE("R",'MAPA DE RIESGOS'!$H$154),"")</f>
        <v/>
      </c>
      <c r="AR44" s="307" t="str">
        <f>IF(AND('MAPA DE RIESGOS'!$V$160="Muy Baja",'MAPA DE RIESGOS'!$Z$160="Mayor"),CONCATENATE("R",'MAPA DE RIESGOS'!$H$160),"")</f>
        <v/>
      </c>
      <c r="AS44" s="307" t="str">
        <f>IF(AND('MAPA DE RIESGOS'!$V$166="Muy Baja",'MAPA DE RIESGOS'!$Z$166="Mayor"),CONCATENATE("R",'MAPA DE RIESGOS'!$H$166),"")</f>
        <v/>
      </c>
      <c r="AT44" s="307" t="str">
        <f>IF(AND('MAPA DE RIESGOS'!$V$172="Muy Baja",'MAPA DE RIESGOS'!$Z$172="Mayor"),CONCATENATE("R",'MAPA DE RIESGOS'!$H$172),"")</f>
        <v/>
      </c>
      <c r="AU44" s="307" t="str">
        <f>IF(AND('MAPA DE RIESGOS'!$V$178="Muy Baja",'MAPA DE RIESGOS'!$Z$178="Mayor"),CONCATENATE("R",'MAPA DE RIESGOS'!$H$178),"")</f>
        <v/>
      </c>
      <c r="AV44" s="307" t="str">
        <f>IF(AND('MAPA DE RIESGOS'!$V$184="Muy Baja",'MAPA DE RIESGOS'!$Z$184="Mayor"),CONCATENATE("R",'MAPA DE RIESGOS'!$H$184),"")</f>
        <v/>
      </c>
      <c r="AW44" s="300" t="str">
        <f>IF(AND('MAPA DE RIESGOS'!$V$190="Muy Baja",'MAPA DE RIESGOS'!$Z$190="Mayor"),CONCATENATE("R",'MAPA DE RIESGOS'!$H$190),"")</f>
        <v/>
      </c>
      <c r="AX44" s="303" t="str">
        <f>IF(AND('MAPA DE RIESGOS'!$V$136="Muy Baja",'MAPA DE RIESGOS'!$Z$136="Catastrófico"),CONCATENATE("R",'MAPA DE RIESGOS'!$H$136),"")</f>
        <v/>
      </c>
      <c r="AY44" s="308" t="str">
        <f>IF(AND('MAPA DE RIESGOS'!$V$142="Muy Baja",'MAPA DE RIESGOS'!$Z$142="Catastrófico"),CONCATENATE("R",'MAPA DE RIESGOS'!$H$142),"")</f>
        <v/>
      </c>
      <c r="AZ44" s="308" t="str">
        <f>IF(AND('MAPA DE RIESGOS'!$V$148="Muy Baja",'MAPA DE RIESGOS'!$Z$148="Catastrófico"),CONCATENATE("R",'MAPA DE RIESGOS'!$H$148),"")</f>
        <v/>
      </c>
      <c r="BA44" s="308" t="str">
        <f>IF(AND('MAPA DE RIESGOS'!$V$154="Muy Baja",'MAPA DE RIESGOS'!$Z$154="Catastrófico"),CONCATENATE("R",'MAPA DE RIESGOS'!$H$154),"")</f>
        <v/>
      </c>
      <c r="BB44" s="308" t="str">
        <f>IF(AND('MAPA DE RIESGOS'!$V$160="Muy Baja",'MAPA DE RIESGOS'!$Z$160="Catastrófico"),CONCATENATE("R",'MAPA DE RIESGOS'!$H$160),"")</f>
        <v/>
      </c>
      <c r="BC44" s="308" t="str">
        <f>IF(AND('MAPA DE RIESGOS'!$V$166="Muy Baja",'MAPA DE RIESGOS'!$Z$166="Catastrófico"),CONCATENATE("R",'MAPA DE RIESGOS'!$H$166),"")</f>
        <v/>
      </c>
      <c r="BD44" s="308" t="str">
        <f>IF(AND('MAPA DE RIESGOS'!$V$172="Muy Baja",'MAPA DE RIESGOS'!$Z$172="Catastrófico"),CONCATENATE("R",'MAPA DE RIESGOS'!$H$172),"")</f>
        <v/>
      </c>
      <c r="BE44" s="308" t="str">
        <f>IF(AND('MAPA DE RIESGOS'!$V$178="Muy Baja",'MAPA DE RIESGOS'!$Z$178="Catastrófico"),CONCATENATE("R",'MAPA DE RIESGOS'!$H$178),"")</f>
        <v/>
      </c>
      <c r="BF44" s="308" t="str">
        <f>IF(AND('MAPA DE RIESGOS'!$V$184="Muy Baja",'MAPA DE RIESGOS'!$Z$184="Catastrófico"),CONCATENATE("R",'MAPA DE RIESGOS'!$H$184),"")</f>
        <v/>
      </c>
      <c r="BG44" s="306" t="str">
        <f>IF(AND('MAPA DE RIESGOS'!$V$190="Muy Baja",'MAPA DE RIESGOS'!$Z$190="Catastrófico"),CONCATENATE("R",'MAPA DE RIESGOS'!$H$190),"")</f>
        <v/>
      </c>
      <c r="BH44" s="67"/>
      <c r="BI44" s="67"/>
      <c r="BJ44" s="67"/>
      <c r="BK44" s="67"/>
      <c r="BL44" s="67"/>
      <c r="BM44" s="67"/>
      <c r="BN44" s="67"/>
    </row>
    <row r="45" spans="2:66" ht="34.5" customHeight="1">
      <c r="B45" s="1060"/>
      <c r="C45" s="1060"/>
      <c r="D45" s="1061"/>
      <c r="E45" s="1065"/>
      <c r="F45" s="1066"/>
      <c r="G45" s="1066"/>
      <c r="H45" s="1066"/>
      <c r="I45" s="1067"/>
      <c r="J45" s="327" t="str">
        <f>IF(AND('MAPA DE RIESGOS'!$V$196="Muy Baja",'MAPA DE RIESGOS'!$Z$196="Leve"),CONCATENATE("R",'MAPA DE RIESGOS'!$H$196),"")</f>
        <v/>
      </c>
      <c r="K45" s="331" t="str">
        <f>IF(AND('MAPA DE RIESGOS'!$V$202="Muy Baja",'MAPA DE RIESGOS'!$Z$202="Leve"),CONCATENATE("R",'MAPA DE RIESGOS'!$H$202),"")</f>
        <v/>
      </c>
      <c r="L45" s="331" t="str">
        <f>IF(AND('MAPA DE RIESGOS'!$V$208="Muy Baja",'MAPA DE RIESGOS'!$Z$208="Leve"),CONCATENATE("R",'MAPA DE RIESGOS'!$H$208),"")</f>
        <v/>
      </c>
      <c r="M45" s="331" t="str">
        <f>IF(AND('MAPA DE RIESGOS'!$V$214="Muy Baja",'MAPA DE RIESGOS'!$Z$214="Leve"),CONCATENATE("R",'MAPA DE RIESGOS'!$H$214),"")</f>
        <v/>
      </c>
      <c r="N45" s="331" t="str">
        <f>IF(AND('MAPA DE RIESGOS'!$V$220="Muy Baja",'MAPA DE RIESGOS'!$Z$220="Leve"),CONCATENATE("R",'MAPA DE RIESGOS'!$H$220),"")</f>
        <v/>
      </c>
      <c r="O45" s="331" t="str">
        <f>IF(AND('MAPA DE RIESGOS'!$V$232="Muy Baja",'MAPA DE RIESGOS'!$Z$232="Leve"),CONCATENATE("R",'MAPA DE RIESGOS'!$H$232),"")</f>
        <v/>
      </c>
      <c r="P45" s="331" t="str">
        <f>IF(AND('MAPA DE RIESGOS'!$V$238="Muy Baja",'MAPA DE RIESGOS'!$Z$238="Leve"),CONCATENATE("R",'MAPA DE RIESGOS'!$H$238),"")</f>
        <v/>
      </c>
      <c r="Q45" s="331" t="str">
        <f>IF(AND('MAPA DE RIESGOS'!$V$244="Muy Baja",'MAPA DE RIESGOS'!$Z$244="Leve"),CONCATENATE("R",'MAPA DE RIESGOS'!$H$244),"")</f>
        <v/>
      </c>
      <c r="R45" s="331" t="str">
        <f>IF(AND('MAPA DE RIESGOS'!$V$250="Muy Baja",'MAPA DE RIESGOS'!$Z$250="Leve"),CONCATENATE("R",'MAPA DE RIESGOS'!$H$250),"")</f>
        <v/>
      </c>
      <c r="S45" s="330" t="str">
        <f>IF(AND('MAPA DE RIESGOS'!$V$256="Muy Baja",'MAPA DE RIESGOS'!$Z$256="Leve"),CONCATENATE("R",'MAPA DE RIESGOS'!$H$256),"")</f>
        <v/>
      </c>
      <c r="T45" s="327" t="str">
        <f>IF(AND('MAPA DE RIESGOS'!$V$196="Muy Baja",'MAPA DE RIESGOS'!$Z$196="Menor"),CONCATENATE("R",'MAPA DE RIESGOS'!$H$196),"")</f>
        <v/>
      </c>
      <c r="U45" s="331" t="str">
        <f>IF(AND('MAPA DE RIESGOS'!$V$202="Muy Baja",'MAPA DE RIESGOS'!$Z$202="Menor"),CONCATENATE("R",'MAPA DE RIESGOS'!$H$202),"")</f>
        <v/>
      </c>
      <c r="V45" s="331" t="str">
        <f>IF(AND('MAPA DE RIESGOS'!$V$208="Muy Baja",'MAPA DE RIESGOS'!$Z$208="Menor"),CONCATENATE("R",'MAPA DE RIESGOS'!$H$208),"")</f>
        <v/>
      </c>
      <c r="W45" s="331" t="str">
        <f>IF(AND('MAPA DE RIESGOS'!$V$214="Muy Baja",'MAPA DE RIESGOS'!$Z$214="Menor"),CONCATENATE("R",'MAPA DE RIESGOS'!$H$214),"")</f>
        <v/>
      </c>
      <c r="X45" s="331" t="str">
        <f>IF(AND('MAPA DE RIESGOS'!$V$220="Muy Baja",'MAPA DE RIESGOS'!$Z$220="Menor"),CONCATENATE("R",'MAPA DE RIESGOS'!$H$220),"")</f>
        <v/>
      </c>
      <c r="Y45" s="331" t="str">
        <f>IF(AND('MAPA DE RIESGOS'!$V$232="Muy Baja",'MAPA DE RIESGOS'!$Z$232="Menor"),CONCATENATE("R",'MAPA DE RIESGOS'!$H$232),"")</f>
        <v/>
      </c>
      <c r="Z45" s="331" t="str">
        <f>IF(AND('MAPA DE RIESGOS'!$V$238="Muy Baja",'MAPA DE RIESGOS'!$Z$238="Menor"),CONCATENATE("R",'MAPA DE RIESGOS'!$H$238),"")</f>
        <v/>
      </c>
      <c r="AA45" s="331" t="str">
        <f>IF(AND('MAPA DE RIESGOS'!$V$244="Muy Baja",'MAPA DE RIESGOS'!$Z$244="Menor"),CONCATENATE("R",'MAPA DE RIESGOS'!$H$244),"")</f>
        <v/>
      </c>
      <c r="AB45" s="331" t="str">
        <f>IF(AND('MAPA DE RIESGOS'!$V$250="Muy Baja",'MAPA DE RIESGOS'!$Z$250="Menor"),CONCATENATE("R",'MAPA DE RIESGOS'!$H$250),"")</f>
        <v/>
      </c>
      <c r="AC45" s="330" t="str">
        <f>IF(AND('MAPA DE RIESGOS'!$V$256="Muy Baja",'MAPA DE RIESGOS'!$Z$256="Menor"),CONCATENATE("R",'MAPA DE RIESGOS'!$H$256),"")</f>
        <v/>
      </c>
      <c r="AD45" s="316" t="str">
        <f>IF(AND('MAPA DE RIESGOS'!$V$196="Muy Baja",'MAPA DE RIESGOS'!$Z$196="Moderado"),CONCATENATE("R",'MAPA DE RIESGOS'!$H$196),"")</f>
        <v/>
      </c>
      <c r="AE45" s="321" t="str">
        <f>IF(AND('MAPA DE RIESGOS'!$V$202="Muy Baja",'MAPA DE RIESGOS'!$Z$202="Moderado"),CONCATENATE("R",'MAPA DE RIESGOS'!$H$202),"")</f>
        <v/>
      </c>
      <c r="AF45" s="321" t="str">
        <f>IF(AND('MAPA DE RIESGOS'!$V$208="Muy Baja",'MAPA DE RIESGOS'!$Z$208="Moderado"),CONCATENATE("R",'MAPA DE RIESGOS'!$H$208),"")</f>
        <v/>
      </c>
      <c r="AG45" s="321" t="str">
        <f>IF(AND('MAPA DE RIESGOS'!$V$214="Muy Baja",'MAPA DE RIESGOS'!$Z$214="Moderado"),CONCATENATE("R",'MAPA DE RIESGOS'!$H$214),"")</f>
        <v/>
      </c>
      <c r="AH45" s="321" t="str">
        <f>IF(AND('MAPA DE RIESGOS'!$V$220="Muy Baja",'MAPA DE RIESGOS'!$Z$220="Moderado"),CONCATENATE("R",'MAPA DE RIESGOS'!$H$220),"")</f>
        <v/>
      </c>
      <c r="AI45" s="321" t="str">
        <f>IF(AND('MAPA DE RIESGOS'!$V$232="Muy Baja",'MAPA DE RIESGOS'!$Z$232="Moderado"),CONCATENATE("R",'MAPA DE RIESGOS'!$H$232),"")</f>
        <v/>
      </c>
      <c r="AJ45" s="321" t="str">
        <f>IF(AND('MAPA DE RIESGOS'!$V$238="Muy Baja",'MAPA DE RIESGOS'!$Z$238="Moderado"),CONCATENATE("R",'MAPA DE RIESGOS'!$H$238),"")</f>
        <v/>
      </c>
      <c r="AK45" s="321" t="str">
        <f>IF(AND('MAPA DE RIESGOS'!$V$244="Muy Baja",'MAPA DE RIESGOS'!$Z$244="Moderado"),CONCATENATE("R",'MAPA DE RIESGOS'!$H$244),"")</f>
        <v/>
      </c>
      <c r="AL45" s="321" t="str">
        <f>IF(AND('MAPA DE RIESGOS'!$V$250="Muy Baja",'MAPA DE RIESGOS'!$Z$250="Moderado"),CONCATENATE("R",'MAPA DE RIESGOS'!$H$250),"")</f>
        <v/>
      </c>
      <c r="AM45" s="319" t="str">
        <f>IF(AND('MAPA DE RIESGOS'!$V$256="Muy Baja",'MAPA DE RIESGOS'!$Z$256="Moderado"),CONCATENATE("R",'MAPA DE RIESGOS'!$H$256),"")</f>
        <v/>
      </c>
      <c r="AN45" s="297" t="str">
        <f>IF(AND('MAPA DE RIESGOS'!$V$196="Muy Baja",'MAPA DE RIESGOS'!$Z$196="Mayor"),CONCATENATE("R",'MAPA DE RIESGOS'!$H$196),"")</f>
        <v/>
      </c>
      <c r="AO45" s="307" t="str">
        <f>IF(AND('MAPA DE RIESGOS'!$V$202="Muy Baja",'MAPA DE RIESGOS'!$Z$202="Mayor"),CONCATENATE("R",'MAPA DE RIESGOS'!$H$202),"")</f>
        <v/>
      </c>
      <c r="AP45" s="307" t="str">
        <f>IF(AND('MAPA DE RIESGOS'!$V$208="Muy Baja",'MAPA DE RIESGOS'!$Z$208="Mayor"),CONCATENATE("R",'MAPA DE RIESGOS'!$H$208),"")</f>
        <v/>
      </c>
      <c r="AQ45" s="307" t="str">
        <f>IF(AND('MAPA DE RIESGOS'!$V$214="Muy Baja",'MAPA DE RIESGOS'!$Z$214="Mayor"),CONCATENATE("R",'MAPA DE RIESGOS'!$H$214),"")</f>
        <v/>
      </c>
      <c r="AR45" s="307" t="str">
        <f>IF(AND('MAPA DE RIESGOS'!$V$220="Muy Baja",'MAPA DE RIESGOS'!$Z$220="Mayor"),CONCATENATE("R",'MAPA DE RIESGOS'!$H$220),"")</f>
        <v/>
      </c>
      <c r="AS45" s="307" t="str">
        <f>IF(AND('MAPA DE RIESGOS'!$V$232="Muy Baja",'MAPA DE RIESGOS'!$Z$232="Mayor"),CONCATENATE("R",'MAPA DE RIESGOS'!$H$232),"")</f>
        <v/>
      </c>
      <c r="AT45" s="307" t="str">
        <f>IF(AND('MAPA DE RIESGOS'!$V$238="Muy Baja",'MAPA DE RIESGOS'!$Z$238="Mayor"),CONCATENATE("R",'MAPA DE RIESGOS'!$H$238),"")</f>
        <v/>
      </c>
      <c r="AU45" s="307" t="str">
        <f>IF(AND('MAPA DE RIESGOS'!$V$244="Muy Baja",'MAPA DE RIESGOS'!$Z$244="Mayor"),CONCATENATE("R",'MAPA DE RIESGOS'!$H$244),"")</f>
        <v/>
      </c>
      <c r="AV45" s="307" t="str">
        <f>IF(AND('MAPA DE RIESGOS'!$V$250="Muy Baja",'MAPA DE RIESGOS'!$Z$250="Mayor"),CONCATENATE("R",'MAPA DE RIESGOS'!$H$250),"")</f>
        <v/>
      </c>
      <c r="AW45" s="300" t="str">
        <f>IF(AND('MAPA DE RIESGOS'!$V$256="Muy Baja",'MAPA DE RIESGOS'!$Z$256="Mayor"),CONCATENATE("R",'MAPA DE RIESGOS'!$H$256),"")</f>
        <v/>
      </c>
      <c r="AX45" s="303" t="str">
        <f>IF(AND('MAPA DE RIESGOS'!$V$196="Muy Baja",'MAPA DE RIESGOS'!$Z$196="Catastrófico"),CONCATENATE("R",'MAPA DE RIESGOS'!$H$196),"")</f>
        <v/>
      </c>
      <c r="AY45" s="308" t="str">
        <f>IF(AND('MAPA DE RIESGOS'!$V$202="Muy Baja",'MAPA DE RIESGOS'!$Z$202="Catastrófico"),CONCATENATE("R",'MAPA DE RIESGOS'!$H$202),"")</f>
        <v/>
      </c>
      <c r="AZ45" s="308" t="str">
        <f>IF(AND('MAPA DE RIESGOS'!$V$208="Muy Baja",'MAPA DE RIESGOS'!$Z$208="Catastrófico"),CONCATENATE("R",'MAPA DE RIESGOS'!$H$208),"")</f>
        <v/>
      </c>
      <c r="BA45" s="308" t="str">
        <f>IF(AND('MAPA DE RIESGOS'!$V$214="Muy Baja",'MAPA DE RIESGOS'!$Z$214="Catastrófico"),CONCATENATE("R",'MAPA DE RIESGOS'!$H$214),"")</f>
        <v/>
      </c>
      <c r="BB45" s="308" t="str">
        <f>IF(AND('MAPA DE RIESGOS'!$V$220="Muy Baja",'MAPA DE RIESGOS'!$Z$220="Catastrófico"),CONCATENATE("R",'MAPA DE RIESGOS'!$H$220),"")</f>
        <v/>
      </c>
      <c r="BC45" s="308" t="str">
        <f>IF(AND('MAPA DE RIESGOS'!$V$232="Muy Baja",'MAPA DE RIESGOS'!$Z$232="Catastrófico"),CONCATENATE("R",'MAPA DE RIESGOS'!$H$232),"")</f>
        <v/>
      </c>
      <c r="BD45" s="308" t="str">
        <f>IF(AND('MAPA DE RIESGOS'!$V$238="Muy Baja",'MAPA DE RIESGOS'!$Z$238="Catastrófico"),CONCATENATE("R",'MAPA DE RIESGOS'!$H$238),"")</f>
        <v/>
      </c>
      <c r="BE45" s="308" t="str">
        <f>IF(AND('MAPA DE RIESGOS'!$V$244="Muy Baja",'MAPA DE RIESGOS'!$Z$244="Catastrófico"),CONCATENATE("R",'MAPA DE RIESGOS'!$H$244),"")</f>
        <v/>
      </c>
      <c r="BF45" s="308" t="str">
        <f>IF(AND('MAPA DE RIESGOS'!$V$250="Muy Baja",'MAPA DE RIESGOS'!$Z$250="Catastrófico"),CONCATENATE("R",'MAPA DE RIESGOS'!$H$250),"")</f>
        <v/>
      </c>
      <c r="BG45" s="306" t="str">
        <f>IF(AND('MAPA DE RIESGOS'!$V$256="Muy Baja",'MAPA DE RIESGOS'!$Z$256="Catastrófico"),CONCATENATE("R",'MAPA DE RIESGOS'!$H$256),"")</f>
        <v/>
      </c>
      <c r="BH45" s="67"/>
      <c r="BI45" s="67"/>
      <c r="BJ45" s="67"/>
      <c r="BK45" s="67"/>
      <c r="BL45" s="67"/>
      <c r="BM45" s="67"/>
      <c r="BN45" s="67"/>
    </row>
    <row r="46" spans="2:66" ht="34.5" customHeight="1">
      <c r="B46" s="1060"/>
      <c r="C46" s="1060"/>
      <c r="D46" s="1061"/>
      <c r="E46" s="1065"/>
      <c r="F46" s="1066"/>
      <c r="G46" s="1066"/>
      <c r="H46" s="1066"/>
      <c r="I46" s="1067"/>
      <c r="J46" s="327" t="str">
        <f>IF(AND('MAPA DE RIESGOS'!$V$262="Muy Baja",'MAPA DE RIESGOS'!$Z$262="Leve"),CONCATENATE("R",'MAPA DE RIESGOS'!$H$262),"")</f>
        <v/>
      </c>
      <c r="K46" s="331" t="str">
        <f>IF(AND('MAPA DE RIESGOS'!$V$268="Muy Baja",'MAPA DE RIESGOS'!$Z$268="Leve"),CONCATENATE("R",'MAPA DE RIESGOS'!$H$268),"")</f>
        <v/>
      </c>
      <c r="L46" s="331" t="str">
        <f>IF(AND('MAPA DE RIESGOS'!$V$274="Muy Baja",'MAPA DE RIESGOS'!$Z$274="Leve"),CONCATENATE("R",'MAPA DE RIESGOS'!$H$274),"")</f>
        <v/>
      </c>
      <c r="M46" s="331" t="str">
        <f>IF(AND('MAPA DE RIESGOS'!$V$280="Muy Baja",'MAPA DE RIESGOS'!$Z$280="Leve"),CONCATENATE("R",'MAPA DE RIESGOS'!$H$280),"")</f>
        <v/>
      </c>
      <c r="N46" s="331" t="str">
        <f>IF(AND('MAPA DE RIESGOS'!$V$286="Muy Baja",'MAPA DE RIESGOS'!$Z$286="Leve"),CONCATENATE("R",'MAPA DE RIESGOS'!$H$286),"")</f>
        <v/>
      </c>
      <c r="O46" s="331" t="str">
        <f>IF(AND('MAPA DE RIESGOS'!$V$292="Muy Baja",'MAPA DE RIESGOS'!$Z$292="Leve"),CONCATENATE("R",'MAPA DE RIESGOS'!$H$292),"")</f>
        <v/>
      </c>
      <c r="P46" s="331" t="str">
        <f>IF(AND('MAPA DE RIESGOS'!$V$298="Muy Baja",'MAPA DE RIESGOS'!$Z$298="Leve"),CONCATENATE("R",'MAPA DE RIESGOS'!$H$298),"")</f>
        <v/>
      </c>
      <c r="Q46" s="331" t="str">
        <f>IF(AND('MAPA DE RIESGOS'!$V$304="Muy Baja",'MAPA DE RIESGOS'!$Z$304="Leve"),CONCATENATE("R",'MAPA DE RIESGOS'!$H$304),"")</f>
        <v/>
      </c>
      <c r="R46" s="331" t="str">
        <f>IF(AND('MAPA DE RIESGOS'!$V$310="Muy Baja",'MAPA DE RIESGOS'!$Z$310="Leve"),CONCATENATE("R",'MAPA DE RIESGOS'!$H$310),"")</f>
        <v/>
      </c>
      <c r="S46" s="330" t="str">
        <f>IF(AND('MAPA DE RIESGOS'!$V$316="Muy Baja",'MAPA DE RIESGOS'!$Z$316="Leve"),CONCATENATE("R",'MAPA DE RIESGOS'!$H$316),"")</f>
        <v/>
      </c>
      <c r="T46" s="327" t="str">
        <f>IF(AND('MAPA DE RIESGOS'!$V$262="Muy Baja",'MAPA DE RIESGOS'!$Z$262="Menor"),CONCATENATE("R",'MAPA DE RIESGOS'!$H$262),"")</f>
        <v/>
      </c>
      <c r="U46" s="331" t="str">
        <f>IF(AND('MAPA DE RIESGOS'!$V$268="Muy Baja",'MAPA DE RIESGOS'!$Z$268="Menor"),CONCATENATE("R",'MAPA DE RIESGOS'!$H$268),"")</f>
        <v/>
      </c>
      <c r="V46" s="331" t="str">
        <f>IF(AND('MAPA DE RIESGOS'!$V$274="Muy Baja",'MAPA DE RIESGOS'!$Z$274="Menor"),CONCATENATE("R",'MAPA DE RIESGOS'!$H$274),"")</f>
        <v/>
      </c>
      <c r="W46" s="331" t="str">
        <f>IF(AND('MAPA DE RIESGOS'!$V$280="Muy Baja",'MAPA DE RIESGOS'!$Z$280="Menor"),CONCATENATE("R",'MAPA DE RIESGOS'!$H$280),"")</f>
        <v/>
      </c>
      <c r="X46" s="331" t="str">
        <f>IF(AND('MAPA DE RIESGOS'!$V$286="Muy Baja",'MAPA DE RIESGOS'!$Z$286="Menor"),CONCATENATE("R",'MAPA DE RIESGOS'!$H$286),"")</f>
        <v/>
      </c>
      <c r="Y46" s="331" t="str">
        <f>IF(AND('MAPA DE RIESGOS'!$V$292="Muy Baja",'MAPA DE RIESGOS'!$Z$292="Menor"),CONCATENATE("R",'MAPA DE RIESGOS'!$H$292),"")</f>
        <v/>
      </c>
      <c r="Z46" s="331" t="str">
        <f>IF(AND('MAPA DE RIESGOS'!$V$298="Muy Baja",'MAPA DE RIESGOS'!$Z$298="Menor"),CONCATENATE("R",'MAPA DE RIESGOS'!$H$298),"")</f>
        <v/>
      </c>
      <c r="AA46" s="331" t="str">
        <f>IF(AND('MAPA DE RIESGOS'!$V$304="Muy Baja",'MAPA DE RIESGOS'!$Z$304="Menor"),CONCATENATE("R",'MAPA DE RIESGOS'!$H$304),"")</f>
        <v/>
      </c>
      <c r="AB46" s="331" t="str">
        <f>IF(AND('MAPA DE RIESGOS'!$V$310="Muy Baja",'MAPA DE RIESGOS'!$Z$310="Menor"),CONCATENATE("R",'MAPA DE RIESGOS'!$H$310),"")</f>
        <v/>
      </c>
      <c r="AC46" s="330" t="str">
        <f>IF(AND('MAPA DE RIESGOS'!$V$316="Muy Baja",'MAPA DE RIESGOS'!$Z$316="Menor"),CONCATENATE("R",'MAPA DE RIESGOS'!$H$316),"")</f>
        <v/>
      </c>
      <c r="AD46" s="316" t="str">
        <f>IF(AND('MAPA DE RIESGOS'!$V$262="Muy Baja",'MAPA DE RIESGOS'!$Z$262="Moderado"),CONCATENATE("R",'MAPA DE RIESGOS'!$H$262),"")</f>
        <v/>
      </c>
      <c r="AE46" s="321" t="str">
        <f>IF(AND('MAPA DE RIESGOS'!$V$268="Muy Baja",'MAPA DE RIESGOS'!$Z$268="Moderado"),CONCATENATE("R",'MAPA DE RIESGOS'!$H$268),"")</f>
        <v/>
      </c>
      <c r="AF46" s="321" t="str">
        <f>IF(AND('MAPA DE RIESGOS'!$V$274="Muy Baja",'MAPA DE RIESGOS'!$Z$274="Moderado"),CONCATENATE("R",'MAPA DE RIESGOS'!$H$274),"")</f>
        <v/>
      </c>
      <c r="AG46" s="321" t="str">
        <f>IF(AND('MAPA DE RIESGOS'!$V$280="Muy Baja",'MAPA DE RIESGOS'!$Z$280="Moderado"),CONCATENATE("R",'MAPA DE RIESGOS'!$H$280),"")</f>
        <v/>
      </c>
      <c r="AH46" s="321" t="str">
        <f>IF(AND('MAPA DE RIESGOS'!$V$286="Muy Baja",'MAPA DE RIESGOS'!$Z$286="Moderado"),CONCATENATE("R",'MAPA DE RIESGOS'!$H$286),"")</f>
        <v/>
      </c>
      <c r="AI46" s="321" t="str">
        <f>IF(AND('MAPA DE RIESGOS'!$V$292="Muy Baja",'MAPA DE RIESGOS'!$Z$292="Moderado"),CONCATENATE("R",'MAPA DE RIESGOS'!$H$292),"")</f>
        <v>R47</v>
      </c>
      <c r="AJ46" s="321" t="str">
        <f>IF(AND('MAPA DE RIESGOS'!$V$298="Muy Baja",'MAPA DE RIESGOS'!$Z$298="Moderado"),CONCATENATE("R",'MAPA DE RIESGOS'!$H$298),"")</f>
        <v/>
      </c>
      <c r="AK46" s="321" t="str">
        <f>IF(AND('MAPA DE RIESGOS'!$V$304="Muy Baja",'MAPA DE RIESGOS'!$Z$304="Moderado"),CONCATENATE("R",'MAPA DE RIESGOS'!$H$304),"")</f>
        <v/>
      </c>
      <c r="AL46" s="321" t="str">
        <f>IF(AND('MAPA DE RIESGOS'!$V$310="Muy Baja",'MAPA DE RIESGOS'!$Z$310="Moderado"),CONCATENATE("R",'MAPA DE RIESGOS'!$H$310),"")</f>
        <v/>
      </c>
      <c r="AM46" s="319" t="str">
        <f>IF(AND('MAPA DE RIESGOS'!$V$316="Muy Baja",'MAPA DE RIESGOS'!$Z$316="Moderado"),CONCATENATE("R",'MAPA DE RIESGOS'!$H$316),"")</f>
        <v/>
      </c>
      <c r="AN46" s="297" t="str">
        <f>IF(AND('MAPA DE RIESGOS'!$V$262="Muy Baja",'MAPA DE RIESGOS'!$Z$262="Mayor"),CONCATENATE("R",'MAPA DE RIESGOS'!$H$262),"")</f>
        <v/>
      </c>
      <c r="AO46" s="307" t="str">
        <f>IF(AND('MAPA DE RIESGOS'!$V$268="Muy Baja",'MAPA DE RIESGOS'!$Z$268="Mayor"),CONCATENATE("R",'MAPA DE RIESGOS'!$H$268),"")</f>
        <v/>
      </c>
      <c r="AP46" s="307" t="str">
        <f>IF(AND('MAPA DE RIESGOS'!$V$274="Muy Baja",'MAPA DE RIESGOS'!$Z$274="Mayor"),CONCATENATE("R",'MAPA DE RIESGOS'!$H$274),"")</f>
        <v/>
      </c>
      <c r="AQ46" s="307" t="str">
        <f>IF(AND('MAPA DE RIESGOS'!$V$280="Muy Baja",'MAPA DE RIESGOS'!$Z$280="Mayor"),CONCATENATE("R",'MAPA DE RIESGOS'!$H$280),"")</f>
        <v/>
      </c>
      <c r="AR46" s="307" t="str">
        <f>IF(AND('MAPA DE RIESGOS'!$V$286="Muy Baja",'MAPA DE RIESGOS'!$Z$286="Mayor"),CONCATENATE("R",'MAPA DE RIESGOS'!$H$286),"")</f>
        <v/>
      </c>
      <c r="AS46" s="307" t="str">
        <f>IF(AND('MAPA DE RIESGOS'!$V$292="Muy Baja",'MAPA DE RIESGOS'!$Z$292="Mayor"),CONCATENATE("R",'MAPA DE RIESGOS'!$H$292),"")</f>
        <v/>
      </c>
      <c r="AT46" s="307" t="str">
        <f>IF(AND('MAPA DE RIESGOS'!$V$298="Muy Baja",'MAPA DE RIESGOS'!$Z$298="Mayor"),CONCATENATE("R",'MAPA DE RIESGOS'!$H$298),"")</f>
        <v/>
      </c>
      <c r="AU46" s="307" t="str">
        <f>IF(AND('MAPA DE RIESGOS'!$V$304="Muy Baja",'MAPA DE RIESGOS'!$Z$304="Mayor"),CONCATENATE("R",'MAPA DE RIESGOS'!$H$304),"")</f>
        <v/>
      </c>
      <c r="AV46" s="307" t="str">
        <f>IF(AND('MAPA DE RIESGOS'!$V$310="Muy Baja",'MAPA DE RIESGOS'!$Z$310="Mayor"),CONCATENATE("R",'MAPA DE RIESGOS'!$H$310),"")</f>
        <v/>
      </c>
      <c r="AW46" s="300" t="str">
        <f>IF(AND('MAPA DE RIESGOS'!$V$316="Muy Baja",'MAPA DE RIESGOS'!$Z$316="Mayor"),CONCATENATE("R",'MAPA DE RIESGOS'!$H$316),"")</f>
        <v/>
      </c>
      <c r="AX46" s="303" t="str">
        <f>IF(AND('MAPA DE RIESGOS'!$V$262="Muy Baja",'MAPA DE RIESGOS'!$Z$262="Catastrófico"),CONCATENATE("R",'MAPA DE RIESGOS'!$H$262),"")</f>
        <v/>
      </c>
      <c r="AY46" s="308" t="str">
        <f>IF(AND('MAPA DE RIESGOS'!$V$268="Muy Baja",'MAPA DE RIESGOS'!$Z$268="Catastrófico"),CONCATENATE("R",'MAPA DE RIESGOS'!$H$268),"")</f>
        <v/>
      </c>
      <c r="AZ46" s="308" t="str">
        <f>IF(AND('MAPA DE RIESGOS'!$V$274="Muy Baja",'MAPA DE RIESGOS'!$Z$274="Catastrófico"),CONCATENATE("R",'MAPA DE RIESGOS'!$H$274),"")</f>
        <v/>
      </c>
      <c r="BA46" s="308" t="str">
        <f>IF(AND('MAPA DE RIESGOS'!$V$280="Muy Baja",'MAPA DE RIESGOS'!$Z$280="Catastrófico"),CONCATENATE("R",'MAPA DE RIESGOS'!$H$280),"")</f>
        <v/>
      </c>
      <c r="BB46" s="308" t="str">
        <f>IF(AND('MAPA DE RIESGOS'!$V$286="Muy Baja",'MAPA DE RIESGOS'!$Z$286="Catastrófico"),CONCATENATE("R",'MAPA DE RIESGOS'!$H$286),"")</f>
        <v/>
      </c>
      <c r="BC46" s="308" t="str">
        <f>IF(AND('MAPA DE RIESGOS'!$V$292="Muy Baja",'MAPA DE RIESGOS'!$Z$292="Catastrófico"),CONCATENATE("R",'MAPA DE RIESGOS'!$H$292),"")</f>
        <v/>
      </c>
      <c r="BD46" s="308" t="str">
        <f>IF(AND('MAPA DE RIESGOS'!$V$298="Muy Baja",'MAPA DE RIESGOS'!$Z$298="Catastrófico"),CONCATENATE("R",'MAPA DE RIESGOS'!$H$298),"")</f>
        <v/>
      </c>
      <c r="BE46" s="308" t="str">
        <f>IF(AND('MAPA DE RIESGOS'!$V$304="Muy Baja",'MAPA DE RIESGOS'!$Z$304="Catastrófico"),CONCATENATE("R",'MAPA DE RIESGOS'!$H$304),"")</f>
        <v/>
      </c>
      <c r="BF46" s="308" t="str">
        <f>IF(AND('MAPA DE RIESGOS'!$V$310="Muy Baja",'MAPA DE RIESGOS'!$Z$310="Catastrófico"),CONCATENATE("R",'MAPA DE RIESGOS'!$H$310),"")</f>
        <v/>
      </c>
      <c r="BG46" s="306" t="str">
        <f>IF(AND('MAPA DE RIESGOS'!$V$316="Muy Baja",'MAPA DE RIESGOS'!$Z$316="Catastrófico"),CONCATENATE("R",'MAPA DE RIESGOS'!$H$316),"")</f>
        <v/>
      </c>
      <c r="BH46" s="67"/>
      <c r="BI46" s="67"/>
      <c r="BJ46" s="67"/>
      <c r="BK46" s="67"/>
      <c r="BL46" s="67"/>
      <c r="BM46" s="67"/>
      <c r="BN46" s="67"/>
    </row>
    <row r="47" spans="2:66" ht="34.5" customHeight="1">
      <c r="B47" s="1060"/>
      <c r="C47" s="1060"/>
      <c r="D47" s="1061"/>
      <c r="E47" s="1065"/>
      <c r="F47" s="1066"/>
      <c r="G47" s="1066"/>
      <c r="H47" s="1066"/>
      <c r="I47" s="1067"/>
      <c r="J47" s="327" t="str">
        <f>IF(AND('MAPA DE RIESGOS'!$V$322="Muy Baja",'MAPA DE RIESGOS'!$Z$322="Leve"),CONCATENATE("R",'MAPA DE RIESGOS'!$H$322),"")</f>
        <v/>
      </c>
      <c r="K47" s="331" t="str">
        <f>IF(AND('MAPA DE RIESGOS'!$V$328="Muy Baja",'MAPA DE RIESGOS'!$Z$328="Leve"),CONCATENATE("R",'MAPA DE RIESGOS'!$H$328),"")</f>
        <v/>
      </c>
      <c r="L47" s="331" t="str">
        <f>IF(AND('MAPA DE RIESGOS'!$V$334="Muy Baja",'MAPA DE RIESGOS'!$Z$334="Leve"),CONCATENATE("R",'MAPA DE RIESGOS'!$H$334),"")</f>
        <v/>
      </c>
      <c r="M47" s="331" t="str">
        <f>IF(AND('MAPA DE RIESGOS'!$V$340="Muy Baja",'MAPA DE RIESGOS'!$Z$340="Leve"),CONCATENATE("R",'MAPA DE RIESGOS'!$H$340),"")</f>
        <v/>
      </c>
      <c r="N47" s="331" t="str">
        <f>IF(AND('MAPA DE RIESGOS'!$V$346="Muy Baja",'MAPA DE RIESGOS'!$Z$346="Leve"),CONCATENATE("R",'MAPA DE RIESGOS'!$H$346),"")</f>
        <v/>
      </c>
      <c r="O47" s="331" t="str">
        <f>IF(AND('MAPA DE RIESGOS'!$V$352="Muy Baja",'MAPA DE RIESGOS'!$Z$352="Leve"),CONCATENATE("R",'MAPA DE RIESGOS'!$H$352),"")</f>
        <v/>
      </c>
      <c r="P47" s="331" t="str">
        <f>IF(AND('MAPA DE RIESGOS'!$V$358="Muy Baja",'MAPA DE RIESGOS'!$Z$358="Leve"),CONCATENATE("R",'MAPA DE RIESGOS'!$H$358),"")</f>
        <v/>
      </c>
      <c r="Q47" s="331" t="str">
        <f>IF(AND('MAPA DE RIESGOS'!$V$364="Muy Baja",'MAPA DE RIESGOS'!$Z$364="Leve"),CONCATENATE("R",'MAPA DE RIESGOS'!$H$364),"")</f>
        <v/>
      </c>
      <c r="R47" s="331" t="str">
        <f>IF(AND('MAPA DE RIESGOS'!$V$370="Muy Baja",'MAPA DE RIESGOS'!$Z$370="Leve"),CONCATENATE("R",'MAPA DE RIESGOS'!$H$370),"")</f>
        <v/>
      </c>
      <c r="S47" s="330" t="str">
        <f>IF(AND('MAPA DE RIESGOS'!$V$376="Muy Baja",'MAPA DE RIESGOS'!$Z$376="Leve"),CONCATENATE("R",'MAPA DE RIESGOS'!$H$376),"")</f>
        <v/>
      </c>
      <c r="T47" s="327" t="str">
        <f>IF(AND('MAPA DE RIESGOS'!$V$322="Muy Baja",'MAPA DE RIESGOS'!$Z$322="Menor"),CONCATENATE("R",'MAPA DE RIESGOS'!$H$322),"")</f>
        <v/>
      </c>
      <c r="U47" s="331" t="str">
        <f>IF(AND('MAPA DE RIESGOS'!$V$328="Muy Baja",'MAPA DE RIESGOS'!$Z$328="Menor"),CONCATENATE("R",'MAPA DE RIESGOS'!$H$328),"")</f>
        <v/>
      </c>
      <c r="V47" s="331" t="str">
        <f>IF(AND('MAPA DE RIESGOS'!$V$334="Muy Baja",'MAPA DE RIESGOS'!$Z$334="Menor"),CONCATENATE("R",'MAPA DE RIESGOS'!$H$334),"")</f>
        <v/>
      </c>
      <c r="W47" s="331" t="str">
        <f>IF(AND('MAPA DE RIESGOS'!$V$340="Muy Baja",'MAPA DE RIESGOS'!$Z$340="Menor"),CONCATENATE("R",'MAPA DE RIESGOS'!$H$340),"")</f>
        <v/>
      </c>
      <c r="X47" s="331" t="str">
        <f>IF(AND('MAPA DE RIESGOS'!$V$346="Muy Baja",'MAPA DE RIESGOS'!$Z$346="Menor"),CONCATENATE("R",'MAPA DE RIESGOS'!$H$346),"")</f>
        <v/>
      </c>
      <c r="Y47" s="331" t="str">
        <f>IF(AND('MAPA DE RIESGOS'!$V$352="Muy Baja",'MAPA DE RIESGOS'!$Z$352="Menor"),CONCATENATE("R",'MAPA DE RIESGOS'!$H$352),"")</f>
        <v/>
      </c>
      <c r="Z47" s="331" t="str">
        <f>IF(AND('MAPA DE RIESGOS'!$V$358="Muy Baja",'MAPA DE RIESGOS'!$Z$358="Menor"),CONCATENATE("R",'MAPA DE RIESGOS'!$H$358),"")</f>
        <v/>
      </c>
      <c r="AA47" s="331" t="str">
        <f>IF(AND('MAPA DE RIESGOS'!$V$364="Muy Baja",'MAPA DE RIESGOS'!$Z$364="Menor"),CONCATENATE("R",'MAPA DE RIESGOS'!$H$364),"")</f>
        <v/>
      </c>
      <c r="AB47" s="331" t="str">
        <f>IF(AND('MAPA DE RIESGOS'!$V$370="Muy Baja",'MAPA DE RIESGOS'!$Z$370="Menor"),CONCATENATE("R",'MAPA DE RIESGOS'!$H$370),"")</f>
        <v/>
      </c>
      <c r="AC47" s="330" t="str">
        <f>IF(AND('MAPA DE RIESGOS'!$V$376="Muy Baja",'MAPA DE RIESGOS'!$Z$376="Menor"),CONCATENATE("R",'MAPA DE RIESGOS'!$H$376),"")</f>
        <v/>
      </c>
      <c r="AD47" s="316" t="str">
        <f>IF(AND('MAPA DE RIESGOS'!$V$322="Muy Baja",'MAPA DE RIESGOS'!$Z$322="Moderado"),CONCATENATE("R",'MAPA DE RIESGOS'!$H$322),"")</f>
        <v/>
      </c>
      <c r="AE47" s="321" t="str">
        <f>IF(AND('MAPA DE RIESGOS'!$V$328="Muy Baja",'MAPA DE RIESGOS'!$Z$328="Moderado"),CONCATENATE("R",'MAPA DE RIESGOS'!$H$328),"")</f>
        <v/>
      </c>
      <c r="AF47" s="321" t="str">
        <f>IF(AND('MAPA DE RIESGOS'!$V$334="Muy Baja",'MAPA DE RIESGOS'!$Z$334="Moderado"),CONCATENATE("R",'MAPA DE RIESGOS'!$H$334),"")</f>
        <v/>
      </c>
      <c r="AG47" s="321" t="str">
        <f>IF(AND('MAPA DE RIESGOS'!$V$340="Muy Baja",'MAPA DE RIESGOS'!$Z$340="Moderado"),CONCATENATE("R",'MAPA DE RIESGOS'!$H$340),"")</f>
        <v/>
      </c>
      <c r="AH47" s="321" t="str">
        <f>IF(AND('MAPA DE RIESGOS'!$V$346="Muy Baja",'MAPA DE RIESGOS'!$Z$346="Moderado"),CONCATENATE("R",'MAPA DE RIESGOS'!$H$346),"")</f>
        <v/>
      </c>
      <c r="AI47" s="321" t="str">
        <f>IF(AND('MAPA DE RIESGOS'!$V$352="Muy Baja",'MAPA DE RIESGOS'!$Z$352="Moderado"),CONCATENATE("R",'MAPA DE RIESGOS'!$H$352),"")</f>
        <v/>
      </c>
      <c r="AJ47" s="321" t="str">
        <f>IF(AND('MAPA DE RIESGOS'!$V$358="Muy Baja",'MAPA DE RIESGOS'!$Z$358="Moderado"),CONCATENATE("R",'MAPA DE RIESGOS'!$H$358),"")</f>
        <v/>
      </c>
      <c r="AK47" s="321" t="str">
        <f>IF(AND('MAPA DE RIESGOS'!$V$364="Muy Baja",'MAPA DE RIESGOS'!$Z$364="Moderado"),CONCATENATE("R",'MAPA DE RIESGOS'!$H$364),"")</f>
        <v/>
      </c>
      <c r="AL47" s="321" t="str">
        <f>IF(AND('MAPA DE RIESGOS'!$V$370="Muy Baja",'MAPA DE RIESGOS'!$Z$370="Moderado"),CONCATENATE("R",'MAPA DE RIESGOS'!$H$370),"")</f>
        <v/>
      </c>
      <c r="AM47" s="319" t="str">
        <f>IF(AND('MAPA DE RIESGOS'!$V$376="Muy Baja",'MAPA DE RIESGOS'!$Z$376="Moderado"),CONCATENATE("R",'MAPA DE RIESGOS'!$H$376),"")</f>
        <v/>
      </c>
      <c r="AN47" s="297" t="str">
        <f>IF(AND('MAPA DE RIESGOS'!$V$322="Muy Baja",'MAPA DE RIESGOS'!$Z$322="Mayor"),CONCATENATE("R",'MAPA DE RIESGOS'!$H$322),"")</f>
        <v/>
      </c>
      <c r="AO47" s="307" t="str">
        <f>IF(AND('MAPA DE RIESGOS'!$V$328="Muy Baja",'MAPA DE RIESGOS'!$Z$328="Mayor"),CONCATENATE("R",'MAPA DE RIESGOS'!$H$328),"")</f>
        <v/>
      </c>
      <c r="AP47" s="307" t="str">
        <f>IF(AND('MAPA DE RIESGOS'!$V$334="Muy Baja",'MAPA DE RIESGOS'!$Z$334="Mayor"),CONCATENATE("R",'MAPA DE RIESGOS'!$H$334),"")</f>
        <v/>
      </c>
      <c r="AQ47" s="307" t="str">
        <f>IF(AND('MAPA DE RIESGOS'!$V$340="Muy Baja",'MAPA DE RIESGOS'!$Z$340="Mayor"),CONCATENATE("R",'MAPA DE RIESGOS'!$H$340),"")</f>
        <v/>
      </c>
      <c r="AR47" s="307" t="str">
        <f>IF(AND('MAPA DE RIESGOS'!$V$346="Muy Baja",'MAPA DE RIESGOS'!$Z$346="Mayor"),CONCATENATE("R",'MAPA DE RIESGOS'!$H$346),"")</f>
        <v/>
      </c>
      <c r="AS47" s="307" t="str">
        <f>IF(AND('MAPA DE RIESGOS'!$V$352="Muy Baja",'MAPA DE RIESGOS'!$Z$352="Mayor"),CONCATENATE("R",'MAPA DE RIESGOS'!$H$352),"")</f>
        <v/>
      </c>
      <c r="AT47" s="307" t="str">
        <f>IF(AND('MAPA DE RIESGOS'!$V$358="Muy Baja",'MAPA DE RIESGOS'!$Z$358="Mayor"),CONCATENATE("R",'MAPA DE RIESGOS'!$H$358),"")</f>
        <v/>
      </c>
      <c r="AU47" s="307" t="str">
        <f>IF(AND('MAPA DE RIESGOS'!$V$364="Muy Baja",'MAPA DE RIESGOS'!$Z$364="Mayor"),CONCATENATE("R",'MAPA DE RIESGOS'!$H$364),"")</f>
        <v/>
      </c>
      <c r="AV47" s="307" t="str">
        <f>IF(AND('MAPA DE RIESGOS'!$V$370="Muy Baja",'MAPA DE RIESGOS'!$Z$370="Mayor"),CONCATENATE("R",'MAPA DE RIESGOS'!$H$370),"")</f>
        <v/>
      </c>
      <c r="AW47" s="300" t="str">
        <f>IF(AND('MAPA DE RIESGOS'!$V$376="Muy Baja",'MAPA DE RIESGOS'!$Z$376="Mayor"),CONCATENATE("R",'MAPA DE RIESGOS'!$H$376),"")</f>
        <v/>
      </c>
      <c r="AX47" s="303" t="str">
        <f>IF(AND('MAPA DE RIESGOS'!$V$322="Muy Baja",'MAPA DE RIESGOS'!$Z$322="Catastrófico"),CONCATENATE("R",'MAPA DE RIESGOS'!$H$322),"")</f>
        <v/>
      </c>
      <c r="AY47" s="308" t="str">
        <f>IF(AND('MAPA DE RIESGOS'!$V$328="Muy Baja",'MAPA DE RIESGOS'!$Z$328="Catastrófico"),CONCATENATE("R",'MAPA DE RIESGOS'!$H$328),"")</f>
        <v/>
      </c>
      <c r="AZ47" s="308" t="str">
        <f>IF(AND('MAPA DE RIESGOS'!$V$334="Muy Baja",'MAPA DE RIESGOS'!$Z$334="Catastrófico"),CONCATENATE("R",'MAPA DE RIESGOS'!$H$334),"")</f>
        <v/>
      </c>
      <c r="BA47" s="308" t="str">
        <f>IF(AND('MAPA DE RIESGOS'!$V$340="Muy Baja",'MAPA DE RIESGOS'!$Z$340="Catastrófico"),CONCATENATE("R",'MAPA DE RIESGOS'!$H$340),"")</f>
        <v/>
      </c>
      <c r="BB47" s="308" t="str">
        <f>IF(AND('MAPA DE RIESGOS'!$V$346="Muy Baja",'MAPA DE RIESGOS'!$Z$346="Catastrófico"),CONCATENATE("R",'MAPA DE RIESGOS'!$H$346),"")</f>
        <v/>
      </c>
      <c r="BC47" s="308" t="str">
        <f>IF(AND('MAPA DE RIESGOS'!$V$352="Muy Baja",'MAPA DE RIESGOS'!$Z$352="Catastrófico"),CONCATENATE("R",'MAPA DE RIESGOS'!$H$352),"")</f>
        <v/>
      </c>
      <c r="BD47" s="308" t="str">
        <f>IF(AND('MAPA DE RIESGOS'!$V$358="Muy Baja",'MAPA DE RIESGOS'!$Z$358="Catastrófico"),CONCATENATE("R",'MAPA DE RIESGOS'!$H$358),"")</f>
        <v/>
      </c>
      <c r="BE47" s="308" t="str">
        <f>IF(AND('MAPA DE RIESGOS'!$V$364="Muy Baja",'MAPA DE RIESGOS'!$Z$364="Catastrófico"),CONCATENATE("R",'MAPA DE RIESGOS'!$H$364),"")</f>
        <v/>
      </c>
      <c r="BF47" s="308" t="str">
        <f>IF(AND('MAPA DE RIESGOS'!$V$370="Muy Baja",'MAPA DE RIESGOS'!$Z$370="Catastrófico"),CONCATENATE("R",'MAPA DE RIESGOS'!$H$370),"")</f>
        <v/>
      </c>
      <c r="BG47" s="306" t="str">
        <f>IF(AND('MAPA DE RIESGOS'!$V$376="Muy Baja",'MAPA DE RIESGOS'!$Z$376="Catastrófico"),CONCATENATE("R",'MAPA DE RIESGOS'!$H$376),"")</f>
        <v/>
      </c>
      <c r="BH47" s="346"/>
      <c r="BI47" s="346"/>
      <c r="BJ47" s="346"/>
      <c r="BK47" s="346"/>
      <c r="BL47" s="346"/>
      <c r="BM47" s="346"/>
      <c r="BN47" s="346"/>
    </row>
    <row r="48" spans="2:66" ht="34.5" customHeight="1">
      <c r="B48" s="1060"/>
      <c r="C48" s="1060"/>
      <c r="D48" s="1061"/>
      <c r="E48" s="1065"/>
      <c r="F48" s="1066"/>
      <c r="G48" s="1066"/>
      <c r="H48" s="1066"/>
      <c r="I48" s="1067"/>
      <c r="J48" s="327" t="str">
        <f>IF(AND('MAPA DE RIESGOS'!$V$382="Muy Baja",'MAPA DE RIESGOS'!$Z$382="Leve"),CONCATENATE("R",'MAPA DE RIESGOS'!$H$382),"")</f>
        <v/>
      </c>
      <c r="K48" s="331" t="str">
        <f>IF(AND('MAPA DE RIESGOS'!$V$388="Muy Baja",'MAPA DE RIESGOS'!$Z$388="Leve"),CONCATENATE("R",'MAPA DE RIESGOS'!$H$388),"")</f>
        <v/>
      </c>
      <c r="L48" s="331" t="str">
        <f>IF(AND('MAPA DE RIESGOS'!$V$394="Muy Baja",'MAPA DE RIESGOS'!$Z$394="Leve"),CONCATENATE("R",'MAPA DE RIESGOS'!$H$394),"")</f>
        <v/>
      </c>
      <c r="M48" s="331" t="str">
        <f>IF(AND('MAPA DE RIESGOS'!$V$400="Muy Baja",'MAPA DE RIESGOS'!$Z$400="Leve"),CONCATENATE("R",'MAPA DE RIESGOS'!$H$400),"")</f>
        <v/>
      </c>
      <c r="N48" s="331" t="str">
        <f>IF(AND('MAPA DE RIESGOS'!$V$406="Muy Baja",'MAPA DE RIESGOS'!$Z$406="Leve"),CONCATENATE("R",'MAPA DE RIESGOS'!$H$406),"")</f>
        <v/>
      </c>
      <c r="O48" s="331" t="str">
        <f>IF(AND('MAPA DE RIESGOS'!$V$412="Muy Baja",'MAPA DE RIESGOS'!$Z$412="Leve"),CONCATENATE("R",'MAPA DE RIESGOS'!$H$412),"")</f>
        <v/>
      </c>
      <c r="P48" s="331" t="str">
        <f>IF(AND('MAPA DE RIESGOS'!$V$418="Muy Baja",'MAPA DE RIESGOS'!$Z$418="Leve"),CONCATENATE("R",'MAPA DE RIESGOS'!$H$418),"")</f>
        <v/>
      </c>
      <c r="Q48" s="331" t="str">
        <f>IF(AND('MAPA DE RIESGOS'!$V$424="Muy Baja",'MAPA DE RIESGOS'!$Z$424="Leve"),CONCATENATE("R",'MAPA DE RIESGOS'!$H$424),"")</f>
        <v/>
      </c>
      <c r="R48" s="331" t="str">
        <f>IF(AND('MAPA DE RIESGOS'!$V$430="Muy Baja",'MAPA DE RIESGOS'!$Z$430="Leve"),CONCATENATE("R",'MAPA DE RIESGOS'!$H$430),"")</f>
        <v/>
      </c>
      <c r="S48" s="330" t="str">
        <f>IF(AND('MAPA DE RIESGOS'!$V$436="Muy Baja",'MAPA DE RIESGOS'!$Z$436="Leve"),CONCATENATE("R",'MAPA DE RIESGOS'!$H$436),"")</f>
        <v/>
      </c>
      <c r="T48" s="327" t="str">
        <f>IF(AND('MAPA DE RIESGOS'!$V$382="Muy Baja",'MAPA DE RIESGOS'!$Z$382="Menor"),CONCATENATE("R",'MAPA DE RIESGOS'!$H$382),"")</f>
        <v/>
      </c>
      <c r="U48" s="331" t="str">
        <f>IF(AND('MAPA DE RIESGOS'!$V$388="Muy Baja",'MAPA DE RIESGOS'!$Z$388="Menor"),CONCATENATE("R",'MAPA DE RIESGOS'!$H$388),"")</f>
        <v/>
      </c>
      <c r="V48" s="331" t="str">
        <f>IF(AND('MAPA DE RIESGOS'!$V$394="Muy Baja",'MAPA DE RIESGOS'!$Z$394="Menor"),CONCATENATE("R",'MAPA DE RIESGOS'!$H$394),"")</f>
        <v/>
      </c>
      <c r="W48" s="331" t="str">
        <f>IF(AND('MAPA DE RIESGOS'!$V$400="Muy Baja",'MAPA DE RIESGOS'!$Z$400="Menor"),CONCATENATE("R",'MAPA DE RIESGOS'!$H$400),"")</f>
        <v/>
      </c>
      <c r="X48" s="331" t="str">
        <f>IF(AND('MAPA DE RIESGOS'!$V$406="Muy Baja",'MAPA DE RIESGOS'!$Z$406="Menor"),CONCATENATE("R",'MAPA DE RIESGOS'!$H$406),"")</f>
        <v/>
      </c>
      <c r="Y48" s="331" t="str">
        <f>IF(AND('MAPA DE RIESGOS'!$V$412="Muy Baja",'MAPA DE RIESGOS'!$Z$412="Menor"),CONCATENATE("R",'MAPA DE RIESGOS'!$H$412),"")</f>
        <v/>
      </c>
      <c r="Z48" s="331" t="str">
        <f>IF(AND('MAPA DE RIESGOS'!$V$418="Muy Baja",'MAPA DE RIESGOS'!$Z$418="Menor"),CONCATENATE("R",'MAPA DE RIESGOS'!$H$418),"")</f>
        <v/>
      </c>
      <c r="AA48" s="331" t="str">
        <f>IF(AND('MAPA DE RIESGOS'!$V$424="Muy Baja",'MAPA DE RIESGOS'!$Z$424="Menor"),CONCATENATE("R",'MAPA DE RIESGOS'!$H$424),"")</f>
        <v/>
      </c>
      <c r="AB48" s="331" t="str">
        <f>IF(AND('MAPA DE RIESGOS'!$V$430="Muy Baja",'MAPA DE RIESGOS'!$Z$430="Menor"),CONCATENATE("R",'MAPA DE RIESGOS'!$H$430),"")</f>
        <v/>
      </c>
      <c r="AC48" s="330" t="str">
        <f>IF(AND('MAPA DE RIESGOS'!$V$436="Muy Baja",'MAPA DE RIESGOS'!$Z$436="Menor"),CONCATENATE("R",'MAPA DE RIESGOS'!$H$436),"")</f>
        <v/>
      </c>
      <c r="AD48" s="316" t="str">
        <f>IF(AND('MAPA DE RIESGOS'!$V$382="Muy Baja",'MAPA DE RIESGOS'!$Z$382="Moderado"),CONCATENATE("R",'MAPA DE RIESGOS'!$H$382),"")</f>
        <v/>
      </c>
      <c r="AE48" s="321" t="str">
        <f>IF(AND('MAPA DE RIESGOS'!$V$388="Muy Baja",'MAPA DE RIESGOS'!$Z$388="Moderado"),CONCATENATE("R",'MAPA DE RIESGOS'!$H$388),"")</f>
        <v/>
      </c>
      <c r="AF48" s="321" t="str">
        <f>IF(AND('MAPA DE RIESGOS'!$V$394="Muy Baja",'MAPA DE RIESGOS'!$Z$394="Moderado"),CONCATENATE("R",'MAPA DE RIESGOS'!$H$394),"")</f>
        <v/>
      </c>
      <c r="AG48" s="321" t="str">
        <f>IF(AND('MAPA DE RIESGOS'!$V$400="Muy Baja",'MAPA DE RIESGOS'!$Z$400="Moderado"),CONCATENATE("R",'MAPA DE RIESGOS'!$H$400),"")</f>
        <v/>
      </c>
      <c r="AH48" s="321" t="str">
        <f>IF(AND('MAPA DE RIESGOS'!$V$406="Muy Baja",'MAPA DE RIESGOS'!$Z$406="Moderado"),CONCATENATE("R",'MAPA DE RIESGOS'!$H$406),"")</f>
        <v/>
      </c>
      <c r="AI48" s="321" t="str">
        <f>IF(AND('MAPA DE RIESGOS'!$V$412="Muy Baja",'MAPA DE RIESGOS'!$Z$412="Moderado"),CONCATENATE("R",'MAPA DE RIESGOS'!$H$412),"")</f>
        <v/>
      </c>
      <c r="AJ48" s="321" t="str">
        <f>IF(AND('MAPA DE RIESGOS'!$V$418="Muy Baja",'MAPA DE RIESGOS'!$Z$418="Moderado"),CONCATENATE("R",'MAPA DE RIESGOS'!$H$418),"")</f>
        <v/>
      </c>
      <c r="AK48" s="321" t="str">
        <f>IF(AND('MAPA DE RIESGOS'!$V$424="Muy Baja",'MAPA DE RIESGOS'!$Z$424="Moderado"),CONCATENATE("R",'MAPA DE RIESGOS'!$H$424),"")</f>
        <v/>
      </c>
      <c r="AL48" s="321" t="str">
        <f>IF(AND('MAPA DE RIESGOS'!$V$430="Muy Baja",'MAPA DE RIESGOS'!$Z$430="Moderado"),CONCATENATE("R",'MAPA DE RIESGOS'!$H$430),"")</f>
        <v/>
      </c>
      <c r="AM48" s="319" t="str">
        <f>IF(AND('MAPA DE RIESGOS'!$V$436="Muy Baja",'MAPA DE RIESGOS'!$Z$436="Moderado"),CONCATENATE("R",'MAPA DE RIESGOS'!$H$436),"")</f>
        <v/>
      </c>
      <c r="AN48" s="297" t="str">
        <f>IF(AND('MAPA DE RIESGOS'!$V$382="Muy Baja",'MAPA DE RIESGOS'!$Z$382="Mayor"),CONCATENATE("R",'MAPA DE RIESGOS'!$H$382),"")</f>
        <v/>
      </c>
      <c r="AO48" s="307" t="str">
        <f>IF(AND('MAPA DE RIESGOS'!$V$388="Muy Baja",'MAPA DE RIESGOS'!$Z$388="Mayor"),CONCATENATE("R",'MAPA DE RIESGOS'!$H$388),"")</f>
        <v/>
      </c>
      <c r="AP48" s="307" t="str">
        <f>IF(AND('MAPA DE RIESGOS'!$V$394="Muy Baja",'MAPA DE RIESGOS'!$Z$394="Mayor"),CONCATENATE("R",'MAPA DE RIESGOS'!$H$394),"")</f>
        <v/>
      </c>
      <c r="AQ48" s="307" t="str">
        <f>IF(AND('MAPA DE RIESGOS'!$V$400="Muy Baja",'MAPA DE RIESGOS'!$Z$400="Mayor"),CONCATENATE("R",'MAPA DE RIESGOS'!$H$400),"")</f>
        <v/>
      </c>
      <c r="AR48" s="307" t="str">
        <f>IF(AND('MAPA DE RIESGOS'!$V$406="Muy Baja",'MAPA DE RIESGOS'!$Z$406="Mayor"),CONCATENATE("R",'MAPA DE RIESGOS'!$H$406),"")</f>
        <v/>
      </c>
      <c r="AS48" s="307" t="str">
        <f>IF(AND('MAPA DE RIESGOS'!$V$412="Muy Baja",'MAPA DE RIESGOS'!$Z$412="Mayor"),CONCATENATE("R",'MAPA DE RIESGOS'!$H$412),"")</f>
        <v/>
      </c>
      <c r="AT48" s="307" t="str">
        <f>IF(AND('MAPA DE RIESGOS'!$V$418="Muy Baja",'MAPA DE RIESGOS'!$Z$418="Mayor"),CONCATENATE("R",'MAPA DE RIESGOS'!$H$418),"")</f>
        <v/>
      </c>
      <c r="AU48" s="307" t="str">
        <f>IF(AND('MAPA DE RIESGOS'!$V$424="Muy Baja",'MAPA DE RIESGOS'!$Z$424="Mayor"),CONCATENATE("R",'MAPA DE RIESGOS'!$H$424),"")</f>
        <v/>
      </c>
      <c r="AV48" s="307" t="str">
        <f>IF(AND('MAPA DE RIESGOS'!$V$430="Muy Baja",'MAPA DE RIESGOS'!$Z$430="Mayor"),CONCATENATE("R",'MAPA DE RIESGOS'!$H$430),"")</f>
        <v/>
      </c>
      <c r="AW48" s="300" t="str">
        <f>IF(AND('MAPA DE RIESGOS'!$V$436="Muy Baja",'MAPA DE RIESGOS'!$Z$436="Mayor"),CONCATENATE("R",'MAPA DE RIESGOS'!$H$436),"")</f>
        <v/>
      </c>
      <c r="AX48" s="303" t="str">
        <f>IF(AND('MAPA DE RIESGOS'!$V$382="Muy Baja",'MAPA DE RIESGOS'!$Z$382="Catastrófico"),CONCATENATE("R",'MAPA DE RIESGOS'!$H$382),"")</f>
        <v/>
      </c>
      <c r="AY48" s="308" t="str">
        <f>IF(AND('MAPA DE RIESGOS'!$V$388="Muy Baja",'MAPA DE RIESGOS'!$Z$388="Catastrófico"),CONCATENATE("R",'MAPA DE RIESGOS'!$H$388),"")</f>
        <v/>
      </c>
      <c r="AZ48" s="308" t="str">
        <f>IF(AND('MAPA DE RIESGOS'!$V$394="Muy Baja",'MAPA DE RIESGOS'!$Z$394="Catastrófico"),CONCATENATE("R",'MAPA DE RIESGOS'!$H$394),"")</f>
        <v/>
      </c>
      <c r="BA48" s="308" t="str">
        <f>IF(AND('MAPA DE RIESGOS'!$V$400="Muy Baja",'MAPA DE RIESGOS'!$Z$400="Catastrófico"),CONCATENATE("R",'MAPA DE RIESGOS'!$H$400),"")</f>
        <v/>
      </c>
      <c r="BB48" s="308" t="str">
        <f>IF(AND('MAPA DE RIESGOS'!$V$406="Muy Baja",'MAPA DE RIESGOS'!$Z$406="Catastrófico"),CONCATENATE("R",'MAPA DE RIESGOS'!$H$406),"")</f>
        <v/>
      </c>
      <c r="BC48" s="308" t="str">
        <f>IF(AND('MAPA DE RIESGOS'!$V$412="Muy Baja",'MAPA DE RIESGOS'!$Z$412="Catastrófico"),CONCATENATE("R",'MAPA DE RIESGOS'!$H$412),"")</f>
        <v/>
      </c>
      <c r="BD48" s="308" t="str">
        <f>IF(AND('MAPA DE RIESGOS'!$V$418="Muy Baja",'MAPA DE RIESGOS'!$Z$418="Catastrófico"),CONCATENATE("R",'MAPA DE RIESGOS'!$H$418),"")</f>
        <v/>
      </c>
      <c r="BE48" s="308" t="str">
        <f>IF(AND('MAPA DE RIESGOS'!$V$424="Muy Baja",'MAPA DE RIESGOS'!$Z$424="Catastrófico"),CONCATENATE("R",'MAPA DE RIESGOS'!$H$424),"")</f>
        <v/>
      </c>
      <c r="BF48" s="308" t="str">
        <f>IF(AND('MAPA DE RIESGOS'!$V$430="Muy Baja",'MAPA DE RIESGOS'!$Z$430="Catastrófico"),CONCATENATE("R",'MAPA DE RIESGOS'!$H$430),"")</f>
        <v/>
      </c>
      <c r="BG48" s="306" t="str">
        <f>IF(AND('MAPA DE RIESGOS'!$V$436="Muy Baja",'MAPA DE RIESGOS'!$Z$436="Catastrófico"),CONCATENATE("R",'MAPA DE RIESGOS'!$H$436),"")</f>
        <v/>
      </c>
      <c r="BH48" s="346"/>
      <c r="BI48" s="346"/>
      <c r="BJ48" s="346"/>
      <c r="BK48" s="346"/>
      <c r="BL48" s="346"/>
      <c r="BM48" s="346"/>
      <c r="BN48" s="346"/>
    </row>
    <row r="49" spans="2:66" ht="34.5" customHeight="1">
      <c r="B49" s="1060"/>
      <c r="C49" s="1060"/>
      <c r="D49" s="1061"/>
      <c r="E49" s="1065"/>
      <c r="F49" s="1066"/>
      <c r="G49" s="1066"/>
      <c r="H49" s="1066"/>
      <c r="I49" s="1067"/>
      <c r="J49" s="327" t="str">
        <f>IF(AND('MAPA DE RIESGOS'!$V$442="Muy Baja",'MAPA DE RIESGOS'!$Z$442="Leve"),CONCATENATE("R",'MAPA DE RIESGOS'!$H$442),"")</f>
        <v/>
      </c>
      <c r="K49" s="331" t="str">
        <f>IF(AND('MAPA DE RIESGOS'!$V$448="Muy Baja",'MAPA DE RIESGOS'!$Z$448="Leve"),CONCATENATE("R",'MAPA DE RIESGOS'!$H$448),"")</f>
        <v/>
      </c>
      <c r="L49" s="331" t="str">
        <f>IF(AND('MAPA DE RIESGOS'!$V$454="Muy Baja",'MAPA DE RIESGOS'!$Z$454="Leve"),CONCATENATE("R",'MAPA DE RIESGOS'!$H$454),"")</f>
        <v/>
      </c>
      <c r="M49" s="331" t="str">
        <f>IF(AND('MAPA DE RIESGOS'!$V$460="Muy Baja",'MAPA DE RIESGOS'!$Z$460="Leve"),CONCATENATE("R",'MAPA DE RIESGOS'!$H$460),"")</f>
        <v/>
      </c>
      <c r="N49" s="331" t="str">
        <f>IF(AND('MAPA DE RIESGOS'!$V$466="Muy Baja",'MAPA DE RIESGOS'!$Z$466="Leve"),CONCATENATE("R",'MAPA DE RIESGOS'!$H$466),"")</f>
        <v/>
      </c>
      <c r="O49" s="331" t="str">
        <f>IF(AND('MAPA DE RIESGOS'!$V$472="Muy Baja",'MAPA DE RIESGOS'!$Z$472="Leve"),CONCATENATE("R",'MAPA DE RIESGOS'!$H$472),"")</f>
        <v/>
      </c>
      <c r="P49" s="331" t="str">
        <f>IF(AND('MAPA DE RIESGOS'!$V$478="Muy Baja",'MAPA DE RIESGOS'!$Z$478="Leve"),CONCATENATE("R",'MAPA DE RIESGOS'!$H$478),"")</f>
        <v/>
      </c>
      <c r="Q49" s="331" t="str">
        <f>IF(AND('MAPA DE RIESGOS'!$V$484="Muy Baja",'MAPA DE RIESGOS'!$Z$484="Leve"),CONCATENATE("R",'MAPA DE RIESGOS'!$H$484),"")</f>
        <v/>
      </c>
      <c r="R49" s="331" t="str">
        <f>IF(AND('MAPA DE RIESGOS'!$V$490="Muy Baja",'MAPA DE RIESGOS'!$Z$490="Leve"),CONCATENATE("R",'MAPA DE RIESGOS'!$H$490),"")</f>
        <v/>
      </c>
      <c r="S49" s="330" t="str">
        <f>IF(AND('MAPA DE RIESGOS'!$V$496="Muy Baja",'MAPA DE RIESGOS'!$Z$496="Leve"),CONCATENATE("R",'MAPA DE RIESGOS'!$H$496),"")</f>
        <v/>
      </c>
      <c r="T49" s="327" t="str">
        <f>IF(AND('MAPA DE RIESGOS'!$V$442="Muy Baja",'MAPA DE RIESGOS'!$Z$442="Menor"),CONCATENATE("R",'MAPA DE RIESGOS'!$H$442),"")</f>
        <v/>
      </c>
      <c r="U49" s="331" t="str">
        <f>IF(AND('MAPA DE RIESGOS'!$V$448="Muy Baja",'MAPA DE RIESGOS'!$Z$448="Menor"),CONCATENATE("R",'MAPA DE RIESGOS'!$H$448),"")</f>
        <v/>
      </c>
      <c r="V49" s="331" t="str">
        <f>IF(AND('MAPA DE RIESGOS'!$V$454="Muy Baja",'MAPA DE RIESGOS'!$Z$454="Menor"),CONCATENATE("R",'MAPA DE RIESGOS'!$H$454),"")</f>
        <v/>
      </c>
      <c r="W49" s="331" t="str">
        <f>IF(AND('MAPA DE RIESGOS'!$V$460="Muy Baja",'MAPA DE RIESGOS'!$Z$460="Menor"),CONCATENATE("R",'MAPA DE RIESGOS'!$H$460),"")</f>
        <v/>
      </c>
      <c r="X49" s="331" t="str">
        <f>IF(AND('MAPA DE RIESGOS'!$V$466="Muy Baja",'MAPA DE RIESGOS'!$Z$466="Menor"),CONCATENATE("R",'MAPA DE RIESGOS'!$H$466),"")</f>
        <v/>
      </c>
      <c r="Y49" s="331" t="str">
        <f>IF(AND('MAPA DE RIESGOS'!$V$472="Muy Baja",'MAPA DE RIESGOS'!$Z$472="Menor"),CONCATENATE("R",'MAPA DE RIESGOS'!$H$472),"")</f>
        <v/>
      </c>
      <c r="Z49" s="331" t="str">
        <f>IF(AND('MAPA DE RIESGOS'!$V$478="Muy Baja",'MAPA DE RIESGOS'!$Z$478="Menor"),CONCATENATE("R",'MAPA DE RIESGOS'!$H$478),"")</f>
        <v/>
      </c>
      <c r="AA49" s="331" t="str">
        <f>IF(AND('MAPA DE RIESGOS'!$V$484="Muy Baja",'MAPA DE RIESGOS'!$Z$484="Menor"),CONCATENATE("R",'MAPA DE RIESGOS'!$H$484),"")</f>
        <v/>
      </c>
      <c r="AB49" s="331" t="str">
        <f>IF(AND('MAPA DE RIESGOS'!$V$490="Muy Baja",'MAPA DE RIESGOS'!$Z$490="Menor"),CONCATENATE("R",'MAPA DE RIESGOS'!$H$490),"")</f>
        <v/>
      </c>
      <c r="AC49" s="330" t="str">
        <f>IF(AND('MAPA DE RIESGOS'!$V$496="Muy Baja",'MAPA DE RIESGOS'!$Z$496="Menor"),CONCATENATE("R",'MAPA DE RIESGOS'!$H$496),"")</f>
        <v/>
      </c>
      <c r="AD49" s="316" t="str">
        <f>IF(AND('MAPA DE RIESGOS'!$V$442="Muy Baja",'MAPA DE RIESGOS'!$Z$442="Moderado"),CONCATENATE("R",'MAPA DE RIESGOS'!$H$442),"")</f>
        <v/>
      </c>
      <c r="AE49" s="321" t="str">
        <f>IF(AND('MAPA DE RIESGOS'!$V$448="Muy Baja",'MAPA DE RIESGOS'!$Z$448="Moderado"),CONCATENATE("R",'MAPA DE RIESGOS'!$H$448),"")</f>
        <v/>
      </c>
      <c r="AF49" s="321" t="str">
        <f>IF(AND('MAPA DE RIESGOS'!$V$454="Muy Baja",'MAPA DE RIESGOS'!$Z$454="Moderado"),CONCATENATE("R",'MAPA DE RIESGOS'!$H$454),"")</f>
        <v/>
      </c>
      <c r="AG49" s="321" t="str">
        <f>IF(AND('MAPA DE RIESGOS'!$V$460="Muy Baja",'MAPA DE RIESGOS'!$Z$460="Moderado"),CONCATENATE("R",'MAPA DE RIESGOS'!$H$460),"")</f>
        <v/>
      </c>
      <c r="AH49" s="321" t="str">
        <f>IF(AND('MAPA DE RIESGOS'!$V$466="Muy Baja",'MAPA DE RIESGOS'!$Z$466="Moderado"),CONCATENATE("R",'MAPA DE RIESGOS'!$H$466),"")</f>
        <v/>
      </c>
      <c r="AI49" s="321" t="str">
        <f>IF(AND('MAPA DE RIESGOS'!$V$472="Muy Baja",'MAPA DE RIESGOS'!$Z$472="Moderado"),CONCATENATE("R",'MAPA DE RIESGOS'!$H$472),"")</f>
        <v/>
      </c>
      <c r="AJ49" s="321" t="str">
        <f>IF(AND('MAPA DE RIESGOS'!$V$478="Muy Baja",'MAPA DE RIESGOS'!$Z$478="Moderado"),CONCATENATE("R",'MAPA DE RIESGOS'!$H$478),"")</f>
        <v/>
      </c>
      <c r="AK49" s="321" t="str">
        <f>IF(AND('MAPA DE RIESGOS'!$V$484="Muy Baja",'MAPA DE RIESGOS'!$Z$484="Moderado"),CONCATENATE("R",'MAPA DE RIESGOS'!$H$484),"")</f>
        <v/>
      </c>
      <c r="AL49" s="321" t="str">
        <f>IF(AND('MAPA DE RIESGOS'!$V$490="Muy Baja",'MAPA DE RIESGOS'!$Z$490="Moderado"),CONCATENATE("R",'MAPA DE RIESGOS'!$H$490),"")</f>
        <v/>
      </c>
      <c r="AM49" s="319" t="str">
        <f>IF(AND('MAPA DE RIESGOS'!$V$496="Muy Baja",'MAPA DE RIESGOS'!$Z$496="Moderado"),CONCATENATE("R",'MAPA DE RIESGOS'!$H$496),"")</f>
        <v/>
      </c>
      <c r="AN49" s="297" t="str">
        <f>IF(AND('MAPA DE RIESGOS'!$V$442="Muy Baja",'MAPA DE RIESGOS'!$Z$442="Mayor"),CONCATENATE("R",'MAPA DE RIESGOS'!$H$442),"")</f>
        <v/>
      </c>
      <c r="AO49" s="307" t="str">
        <f>IF(AND('MAPA DE RIESGOS'!$V$448="Muy Baja",'MAPA DE RIESGOS'!$Z$448="Mayor"),CONCATENATE("R",'MAPA DE RIESGOS'!$H$448),"")</f>
        <v/>
      </c>
      <c r="AP49" s="307" t="str">
        <f>IF(AND('MAPA DE RIESGOS'!$V$454="Muy Baja",'MAPA DE RIESGOS'!$Z$454="Mayor"),CONCATENATE("R",'MAPA DE RIESGOS'!$H$454),"")</f>
        <v/>
      </c>
      <c r="AQ49" s="307" t="str">
        <f>IF(AND('MAPA DE RIESGOS'!$V$460="Muy Baja",'MAPA DE RIESGOS'!$Z$460="Mayor"),CONCATENATE("R",'MAPA DE RIESGOS'!$H$460),"")</f>
        <v/>
      </c>
      <c r="AR49" s="307" t="str">
        <f>IF(AND('MAPA DE RIESGOS'!$V$466="Muy Baja",'MAPA DE RIESGOS'!$Z$466="Mayor"),CONCATENATE("R",'MAPA DE RIESGOS'!$H$466),"")</f>
        <v/>
      </c>
      <c r="AS49" s="307" t="str">
        <f>IF(AND('MAPA DE RIESGOS'!$V$472="Muy Baja",'MAPA DE RIESGOS'!$Z$472="Mayor"),CONCATENATE("R",'MAPA DE RIESGOS'!$H$472),"")</f>
        <v/>
      </c>
      <c r="AT49" s="307" t="str">
        <f>IF(AND('MAPA DE RIESGOS'!$V$478="Muy Baja",'MAPA DE RIESGOS'!$Z$478="Mayor"),CONCATENATE("R",'MAPA DE RIESGOS'!$H$478),"")</f>
        <v/>
      </c>
      <c r="AU49" s="307" t="str">
        <f>IF(AND('MAPA DE RIESGOS'!$V$484="Muy Baja",'MAPA DE RIESGOS'!$Z$484="Mayor"),CONCATENATE("R",'MAPA DE RIESGOS'!$H$484),"")</f>
        <v/>
      </c>
      <c r="AV49" s="307" t="str">
        <f>IF(AND('MAPA DE RIESGOS'!$V$490="Muy Baja",'MAPA DE RIESGOS'!$Z$490="Mayor"),CONCATENATE("R",'MAPA DE RIESGOS'!$H$490),"")</f>
        <v/>
      </c>
      <c r="AW49" s="300" t="str">
        <f>IF(AND('MAPA DE RIESGOS'!$V$496="Muy Baja",'MAPA DE RIESGOS'!$Z$496="Mayor"),CONCATENATE("R",'MAPA DE RIESGOS'!$H$496),"")</f>
        <v/>
      </c>
      <c r="AX49" s="303" t="str">
        <f>IF(AND('MAPA DE RIESGOS'!$V$442="Muy Baja",'MAPA DE RIESGOS'!$Z$442="Catastrófico"),CONCATENATE("R",'MAPA DE RIESGOS'!$H$442),"")</f>
        <v/>
      </c>
      <c r="AY49" s="308" t="str">
        <f>IF(AND('MAPA DE RIESGOS'!$V$448="Muy Baja",'MAPA DE RIESGOS'!$Z$448="Catastrófico"),CONCATENATE("R",'MAPA DE RIESGOS'!$H$448),"")</f>
        <v/>
      </c>
      <c r="AZ49" s="308" t="str">
        <f>IF(AND('MAPA DE RIESGOS'!$V$454="Muy Baja",'MAPA DE RIESGOS'!$Z$454="Catastrófico"),CONCATENATE("R",'MAPA DE RIESGOS'!$H$454),"")</f>
        <v/>
      </c>
      <c r="BA49" s="308" t="str">
        <f>IF(AND('MAPA DE RIESGOS'!$V$460="Muy Baja",'MAPA DE RIESGOS'!$Z$460="Catastrófico"),CONCATENATE("R",'MAPA DE RIESGOS'!$H$460),"")</f>
        <v/>
      </c>
      <c r="BB49" s="308" t="str">
        <f>IF(AND('MAPA DE RIESGOS'!$V$466="Muy Baja",'MAPA DE RIESGOS'!$Z$466="Catastrófico"),CONCATENATE("R",'MAPA DE RIESGOS'!$H$466),"")</f>
        <v/>
      </c>
      <c r="BC49" s="308" t="str">
        <f>IF(AND('MAPA DE RIESGOS'!$V$472="Muy Baja",'MAPA DE RIESGOS'!$Z$472="Catastrófico"),CONCATENATE("R",'MAPA DE RIESGOS'!$H$472),"")</f>
        <v/>
      </c>
      <c r="BD49" s="308" t="str">
        <f>IF(AND('MAPA DE RIESGOS'!$V$478="Muy Baja",'MAPA DE RIESGOS'!$Z$478="Catastrófico"),CONCATENATE("R",'MAPA DE RIESGOS'!$H$478),"")</f>
        <v/>
      </c>
      <c r="BE49" s="308" t="str">
        <f>IF(AND('MAPA DE RIESGOS'!$V$484="Muy Baja",'MAPA DE RIESGOS'!$Z$484="Catastrófico"),CONCATENATE("R",'MAPA DE RIESGOS'!$H$484),"")</f>
        <v/>
      </c>
      <c r="BF49" s="308" t="str">
        <f>IF(AND('MAPA DE RIESGOS'!$V$490="Muy Baja",'MAPA DE RIESGOS'!$Z$490="Catastrófico"),CONCATENATE("R",'MAPA DE RIESGOS'!$H$490),"")</f>
        <v/>
      </c>
      <c r="BG49" s="306" t="str">
        <f>IF(AND('MAPA DE RIESGOS'!$V$496="Muy Baja",'MAPA DE RIESGOS'!$Z$496="Catastrófico"),CONCATENATE("R",'MAPA DE RIESGOS'!$H$496),"")</f>
        <v/>
      </c>
      <c r="BH49" s="346"/>
      <c r="BI49" s="346"/>
      <c r="BJ49" s="346"/>
      <c r="BK49" s="346"/>
      <c r="BL49" s="346"/>
      <c r="BM49" s="346"/>
      <c r="BN49" s="346"/>
    </row>
    <row r="50" spans="2:66" ht="34.5" customHeight="1" thickBot="1">
      <c r="B50" s="1060"/>
      <c r="C50" s="1060"/>
      <c r="D50" s="1061"/>
      <c r="E50" s="1068"/>
      <c r="F50" s="1069"/>
      <c r="G50" s="1069"/>
      <c r="H50" s="1069"/>
      <c r="I50" s="1070"/>
      <c r="J50" s="332" t="str">
        <f>IF(AND('MAPA DE RIESGOS'!$V$502="Muy Baja",'MAPA DE RIESGOS'!$Z$502="Leve"),CONCATENATE("R",'MAPA DE RIESGOS'!$H$502),"")</f>
        <v/>
      </c>
      <c r="K50" s="333" t="str">
        <f>IF(AND('MAPA DE RIESGOS'!$V$508="Muy Baja",'MAPA DE RIESGOS'!$Z$508="Leve"),CONCATENATE("R",'MAPA DE RIESGOS'!$H$508),"")</f>
        <v/>
      </c>
      <c r="L50" s="333" t="str">
        <f>IF(AND('MAPA DE RIESGOS'!$V$514="Muy Baja",'MAPA DE RIESGOS'!$Z$514="Leve"),CONCATENATE("R",'MAPA DE RIESGOS'!$H$514),"")</f>
        <v/>
      </c>
      <c r="M50" s="333" t="str">
        <f>IF(AND('MAPA DE RIESGOS'!$V$520="Muy Baja",'MAPA DE RIESGOS'!$Z$520="Leve"),CONCATENATE("R",'MAPA DE RIESGOS'!$H$520),"")</f>
        <v/>
      </c>
      <c r="N50" s="333" t="str">
        <f>IF(AND('MAPA DE RIESGOS'!$V$526="Muy Baja",'MAPA DE RIESGOS'!$Z$526="Leve"),CONCATENATE("R",'MAPA DE RIESGOS'!$H$526),"")</f>
        <v/>
      </c>
      <c r="O50" s="333" t="str">
        <f>IF(AND('MAPA DE RIESGOS'!$V$532="Muy Baja",'MAPA DE RIESGOS'!$Z$532="Leve"),CONCATENATE("R",'MAPA DE RIESGOS'!$H$532),"")</f>
        <v/>
      </c>
      <c r="P50" s="333" t="str">
        <f>IF(AND('MAPA DE RIESGOS'!$V$538="Muy Baja",'MAPA DE RIESGOS'!$Z$538="Leve"),CONCATENATE("R",'MAPA DE RIESGOS'!$H$538),"")</f>
        <v/>
      </c>
      <c r="Q50" s="333"/>
      <c r="R50" s="333"/>
      <c r="S50" s="334"/>
      <c r="T50" s="332" t="str">
        <f>IF(AND('MAPA DE RIESGOS'!$V$502="Muy Baja",'MAPA DE RIESGOS'!$Z$502="Menor"),CONCATENATE("R",'MAPA DE RIESGOS'!$H$502),"")</f>
        <v/>
      </c>
      <c r="U50" s="333" t="str">
        <f>IF(AND('MAPA DE RIESGOS'!$V$508="Muy Baja",'MAPA DE RIESGOS'!$Z$508="Menor"),CONCATENATE("R",'MAPA DE RIESGOS'!$H$508),"")</f>
        <v/>
      </c>
      <c r="V50" s="333" t="str">
        <f>IF(AND('MAPA DE RIESGOS'!$V$514="Muy Baja",'MAPA DE RIESGOS'!$Z$514="Menor"),CONCATENATE("R",'MAPA DE RIESGOS'!$H$514),"")</f>
        <v/>
      </c>
      <c r="W50" s="333" t="str">
        <f>IF(AND('MAPA DE RIESGOS'!$V$520="Muy Baja",'MAPA DE RIESGOS'!$Z$520="Menor"),CONCATENATE("R",'MAPA DE RIESGOS'!$H$520),"")</f>
        <v/>
      </c>
      <c r="X50" s="333" t="str">
        <f>IF(AND('MAPA DE RIESGOS'!$V$526="Muy Baja",'MAPA DE RIESGOS'!$Z$526="Menor"),CONCATENATE("R",'MAPA DE RIESGOS'!$H$526),"")</f>
        <v/>
      </c>
      <c r="Y50" s="333" t="str">
        <f>IF(AND('MAPA DE RIESGOS'!$V$532="Muy Baja",'MAPA DE RIESGOS'!$Z$532="Menor"),CONCATENATE("R",'MAPA DE RIESGOS'!$H$532),"")</f>
        <v/>
      </c>
      <c r="Z50" s="333" t="str">
        <f>IF(AND('MAPA DE RIESGOS'!$V$538="Muy Baja",'MAPA DE RIESGOS'!$Z$538="Menor"),CONCATENATE("R",'MAPA DE RIESGOS'!$H$538),"")</f>
        <v/>
      </c>
      <c r="AA50" s="333"/>
      <c r="AB50" s="333"/>
      <c r="AC50" s="334"/>
      <c r="AD50" s="322" t="str">
        <f>IF(AND('MAPA DE RIESGOS'!$V$502="Muy Baja",'MAPA DE RIESGOS'!$Z$502="Moderado"),CONCATENATE("R",'MAPA DE RIESGOS'!$H$502),"")</f>
        <v/>
      </c>
      <c r="AE50" s="323" t="str">
        <f>IF(AND('MAPA DE RIESGOS'!$V$508="Muy Baja",'MAPA DE RIESGOS'!$Z$508="Moderado"),CONCATENATE("R",'MAPA DE RIESGOS'!$H$508),"")</f>
        <v/>
      </c>
      <c r="AF50" s="323" t="str">
        <f>IF(AND('MAPA DE RIESGOS'!$V$514="Muy Baja",'MAPA DE RIESGOS'!$Z$514="Moderado"),CONCATENATE("R",'MAPA DE RIESGOS'!$H$514),"")</f>
        <v/>
      </c>
      <c r="AG50" s="323" t="str">
        <f>IF(AND('MAPA DE RIESGOS'!$V$520="Muy Baja",'MAPA DE RIESGOS'!$Z$520="Moderado"),CONCATENATE("R",'MAPA DE RIESGOS'!$H$520),"")</f>
        <v/>
      </c>
      <c r="AH50" s="323" t="str">
        <f>IF(AND('MAPA DE RIESGOS'!$V$526="Muy Baja",'MAPA DE RIESGOS'!$Z$526="Moderado"),CONCATENATE("R",'MAPA DE RIESGOS'!$H$526),"")</f>
        <v/>
      </c>
      <c r="AI50" s="323" t="str">
        <f>IF(AND('MAPA DE RIESGOS'!$V$532="Muy Baja",'MAPA DE RIESGOS'!$Z$532="Moderado"),CONCATENATE("R",'MAPA DE RIESGOS'!$H$532),"")</f>
        <v/>
      </c>
      <c r="AJ50" s="323" t="str">
        <f>IF(AND('MAPA DE RIESGOS'!$V$538="Muy Baja",'MAPA DE RIESGOS'!$Z$538="Moderado"),CONCATENATE("R",'MAPA DE RIESGOS'!$H$538),"")</f>
        <v/>
      </c>
      <c r="AK50" s="323"/>
      <c r="AL50" s="323"/>
      <c r="AM50" s="324"/>
      <c r="AN50" s="309" t="str">
        <f>IF(AND('MAPA DE RIESGOS'!$V$502="Muy Baja",'MAPA DE RIESGOS'!$Z$502="Mayor"),CONCATENATE("R",'MAPA DE RIESGOS'!$H$502),"")</f>
        <v/>
      </c>
      <c r="AO50" s="310" t="str">
        <f>IF(AND('MAPA DE RIESGOS'!$V$508="Muy Baja",'MAPA DE RIESGOS'!$Z$508="Mayor"),CONCATENATE("R",'MAPA DE RIESGOS'!$H$508),"")</f>
        <v/>
      </c>
      <c r="AP50" s="310" t="str">
        <f>IF(AND('MAPA DE RIESGOS'!$V$514="Muy Baja",'MAPA DE RIESGOS'!$Z$514="Mayor"),CONCATENATE("R",'MAPA DE RIESGOS'!$H$514),"")</f>
        <v/>
      </c>
      <c r="AQ50" s="310" t="str">
        <f>IF(AND('MAPA DE RIESGOS'!$V$520="Muy Baja",'MAPA DE RIESGOS'!$Z$520="Mayor"),CONCATENATE("R",'MAPA DE RIESGOS'!$H$520),"")</f>
        <v/>
      </c>
      <c r="AR50" s="310" t="str">
        <f>IF(AND('MAPA DE RIESGOS'!$V$526="Muy Baja",'MAPA DE RIESGOS'!$Z$526="Mayor"),CONCATENATE("R",'MAPA DE RIESGOS'!$H$526),"")</f>
        <v/>
      </c>
      <c r="AS50" s="310" t="str">
        <f>IF(AND('MAPA DE RIESGOS'!$V$532="Muy Baja",'MAPA DE RIESGOS'!$Z$532="Mayor"),CONCATENATE("R",'MAPA DE RIESGOS'!$H$532),"")</f>
        <v/>
      </c>
      <c r="AT50" s="310" t="str">
        <f>IF(AND('MAPA DE RIESGOS'!$V$538="Muy Baja",'MAPA DE RIESGOS'!$Z$538="Mayor"),CONCATENATE("R",'MAPA DE RIESGOS'!$H$538),"")</f>
        <v/>
      </c>
      <c r="AU50" s="310"/>
      <c r="AV50" s="310"/>
      <c r="AW50" s="311"/>
      <c r="AX50" s="320" t="str">
        <f>IF(AND('MAPA DE RIESGOS'!$V$502="Muy Baja",'MAPA DE RIESGOS'!$Z$502="Catastrófico"),CONCATENATE("R",'MAPA DE RIESGOS'!$H$502),"")</f>
        <v/>
      </c>
      <c r="AY50" s="312" t="str">
        <f>IF(AND('MAPA DE RIESGOS'!$V$508="Muy Baja",'MAPA DE RIESGOS'!$Z$508="Catastrófico"),CONCATENATE("R",'MAPA DE RIESGOS'!$H$508),"")</f>
        <v/>
      </c>
      <c r="AZ50" s="312" t="str">
        <f>IF(AND('MAPA DE RIESGOS'!$V$514="Muy Baja",'MAPA DE RIESGOS'!$Z$514="Catastrófico"),CONCATENATE("R",'MAPA DE RIESGOS'!$H$514),"")</f>
        <v/>
      </c>
      <c r="BA50" s="312" t="str">
        <f>IF(AND('MAPA DE RIESGOS'!$V$520="Muy Baja",'MAPA DE RIESGOS'!$Z$520="Catastrófico"),CONCATENATE("R",'MAPA DE RIESGOS'!$H$520),"")</f>
        <v/>
      </c>
      <c r="BB50" s="312" t="str">
        <f>IF(AND('MAPA DE RIESGOS'!$V$526="Muy Baja",'MAPA DE RIESGOS'!$Z$526="Catastrófico"),CONCATENATE("R",'MAPA DE RIESGOS'!$H$526),"")</f>
        <v/>
      </c>
      <c r="BC50" s="312" t="str">
        <f>IF(AND('MAPA DE RIESGOS'!$V$532="Muy Baja",'MAPA DE RIESGOS'!$Z$532="Catastrófico"),CONCATENATE("R",'MAPA DE RIESGOS'!$H$532),"")</f>
        <v/>
      </c>
      <c r="BD50" s="312" t="str">
        <f>IF(AND('MAPA DE RIESGOS'!$V$538="Muy Baja",'MAPA DE RIESGOS'!$Z$538="Catastrófico"),CONCATENATE("R",'MAPA DE RIESGOS'!$H$538),"")</f>
        <v/>
      </c>
      <c r="BE50" s="312"/>
      <c r="BF50" s="312"/>
      <c r="BG50" s="313"/>
      <c r="BH50" s="346"/>
      <c r="BI50" s="346"/>
      <c r="BJ50" s="346"/>
      <c r="BK50" s="346"/>
      <c r="BL50" s="346"/>
      <c r="BM50" s="346"/>
      <c r="BN50" s="346"/>
    </row>
    <row r="51" spans="2:66" ht="12.6" customHeight="1">
      <c r="B51" s="346"/>
      <c r="C51" s="346"/>
      <c r="D51" s="346"/>
      <c r="E51" s="346"/>
      <c r="F51" s="346"/>
      <c r="G51" s="346"/>
      <c r="H51" s="346"/>
      <c r="I51" s="346"/>
      <c r="J51" s="1062" t="s">
        <v>284</v>
      </c>
      <c r="K51" s="1063"/>
      <c r="L51" s="1063"/>
      <c r="M51" s="1063"/>
      <c r="N51" s="1063"/>
      <c r="O51" s="1063"/>
      <c r="P51" s="1063"/>
      <c r="Q51" s="1063"/>
      <c r="R51" s="1063"/>
      <c r="S51" s="1064"/>
      <c r="T51" s="1062" t="s">
        <v>285</v>
      </c>
      <c r="U51" s="1063"/>
      <c r="V51" s="1063"/>
      <c r="W51" s="1063"/>
      <c r="X51" s="1063"/>
      <c r="Y51" s="1063"/>
      <c r="Z51" s="1063"/>
      <c r="AA51" s="1063"/>
      <c r="AB51" s="1063"/>
      <c r="AC51" s="1064"/>
      <c r="AD51" s="1062" t="s">
        <v>286</v>
      </c>
      <c r="AE51" s="1063"/>
      <c r="AF51" s="1063"/>
      <c r="AG51" s="1063"/>
      <c r="AH51" s="1063"/>
      <c r="AI51" s="1063"/>
      <c r="AJ51" s="1063"/>
      <c r="AK51" s="1063"/>
      <c r="AL51" s="1063"/>
      <c r="AM51" s="1064"/>
      <c r="AN51" s="1062" t="s">
        <v>287</v>
      </c>
      <c r="AO51" s="1107"/>
      <c r="AP51" s="1063"/>
      <c r="AQ51" s="1063"/>
      <c r="AR51" s="1063"/>
      <c r="AS51" s="1063"/>
      <c r="AT51" s="1063"/>
      <c r="AU51" s="1063"/>
      <c r="AV51" s="1063"/>
      <c r="AW51" s="1064"/>
      <c r="AX51" s="1062" t="s">
        <v>288</v>
      </c>
      <c r="AY51" s="1063"/>
      <c r="AZ51" s="1063"/>
      <c r="BA51" s="1063"/>
      <c r="BB51" s="1063"/>
      <c r="BC51" s="1063"/>
      <c r="BD51" s="1063"/>
      <c r="BE51" s="1063"/>
      <c r="BF51" s="1063"/>
      <c r="BG51" s="1064"/>
      <c r="BH51" s="346"/>
      <c r="BI51" s="346"/>
      <c r="BJ51" s="346"/>
      <c r="BK51" s="346"/>
      <c r="BL51" s="346"/>
      <c r="BM51" s="346"/>
      <c r="BN51" s="346"/>
    </row>
    <row r="52" spans="2:66" ht="12.6" customHeight="1">
      <c r="B52" s="67"/>
      <c r="C52" s="67"/>
      <c r="D52" s="67"/>
      <c r="E52" s="67"/>
      <c r="F52" s="67"/>
      <c r="G52" s="67"/>
      <c r="H52" s="67"/>
      <c r="I52" s="67"/>
      <c r="J52" s="1065"/>
      <c r="K52" s="1066"/>
      <c r="L52" s="1066"/>
      <c r="M52" s="1066"/>
      <c r="N52" s="1066"/>
      <c r="O52" s="1066"/>
      <c r="P52" s="1066"/>
      <c r="Q52" s="1066"/>
      <c r="R52" s="1066"/>
      <c r="S52" s="1067"/>
      <c r="T52" s="1065"/>
      <c r="U52" s="1066"/>
      <c r="V52" s="1066"/>
      <c r="W52" s="1066"/>
      <c r="X52" s="1066"/>
      <c r="Y52" s="1066"/>
      <c r="Z52" s="1066"/>
      <c r="AA52" s="1066"/>
      <c r="AB52" s="1066"/>
      <c r="AC52" s="1067"/>
      <c r="AD52" s="1065"/>
      <c r="AE52" s="1066"/>
      <c r="AF52" s="1066"/>
      <c r="AG52" s="1066"/>
      <c r="AH52" s="1066"/>
      <c r="AI52" s="1066"/>
      <c r="AJ52" s="1066"/>
      <c r="AK52" s="1066"/>
      <c r="AL52" s="1066"/>
      <c r="AM52" s="1067"/>
      <c r="AN52" s="1065"/>
      <c r="AO52" s="1066"/>
      <c r="AP52" s="1066"/>
      <c r="AQ52" s="1066"/>
      <c r="AR52" s="1066"/>
      <c r="AS52" s="1066"/>
      <c r="AT52" s="1066"/>
      <c r="AU52" s="1066"/>
      <c r="AV52" s="1066"/>
      <c r="AW52" s="1067"/>
      <c r="AX52" s="1065"/>
      <c r="AY52" s="1066"/>
      <c r="AZ52" s="1066"/>
      <c r="BA52" s="1066"/>
      <c r="BB52" s="1066"/>
      <c r="BC52" s="1066"/>
      <c r="BD52" s="1066"/>
      <c r="BE52" s="1066"/>
      <c r="BF52" s="1066"/>
      <c r="BG52" s="1067"/>
      <c r="BH52" s="67"/>
      <c r="BI52" s="67"/>
      <c r="BJ52" s="67"/>
      <c r="BK52" s="67"/>
      <c r="BL52" s="67"/>
      <c r="BM52" s="67"/>
      <c r="BN52" s="67"/>
    </row>
    <row r="53" spans="2:66" ht="12.6" customHeight="1">
      <c r="B53" s="67"/>
      <c r="C53" s="67"/>
      <c r="D53" s="67"/>
      <c r="E53" s="67"/>
      <c r="F53" s="67"/>
      <c r="G53" s="67"/>
      <c r="H53" s="67"/>
      <c r="I53" s="67"/>
      <c r="J53" s="1065"/>
      <c r="K53" s="1066"/>
      <c r="L53" s="1066"/>
      <c r="M53" s="1066"/>
      <c r="N53" s="1066"/>
      <c r="O53" s="1066"/>
      <c r="P53" s="1066"/>
      <c r="Q53" s="1066"/>
      <c r="R53" s="1066"/>
      <c r="S53" s="1067"/>
      <c r="T53" s="1065"/>
      <c r="U53" s="1066"/>
      <c r="V53" s="1066"/>
      <c r="W53" s="1066"/>
      <c r="X53" s="1066"/>
      <c r="Y53" s="1066"/>
      <c r="Z53" s="1066"/>
      <c r="AA53" s="1066"/>
      <c r="AB53" s="1066"/>
      <c r="AC53" s="1067"/>
      <c r="AD53" s="1065"/>
      <c r="AE53" s="1066"/>
      <c r="AF53" s="1066"/>
      <c r="AG53" s="1066"/>
      <c r="AH53" s="1066"/>
      <c r="AI53" s="1066"/>
      <c r="AJ53" s="1066"/>
      <c r="AK53" s="1066"/>
      <c r="AL53" s="1066"/>
      <c r="AM53" s="1067"/>
      <c r="AN53" s="1065"/>
      <c r="AO53" s="1066"/>
      <c r="AP53" s="1066"/>
      <c r="AQ53" s="1066"/>
      <c r="AR53" s="1066"/>
      <c r="AS53" s="1066"/>
      <c r="AT53" s="1066"/>
      <c r="AU53" s="1066"/>
      <c r="AV53" s="1066"/>
      <c r="AW53" s="1067"/>
      <c r="AX53" s="1065"/>
      <c r="AY53" s="1066"/>
      <c r="AZ53" s="1066"/>
      <c r="BA53" s="1066"/>
      <c r="BB53" s="1066"/>
      <c r="BC53" s="1066"/>
      <c r="BD53" s="1066"/>
      <c r="BE53" s="1066"/>
      <c r="BF53" s="1066"/>
      <c r="BG53" s="1067"/>
      <c r="BH53" s="67"/>
      <c r="BI53" s="67"/>
      <c r="BJ53" s="67"/>
      <c r="BK53" s="67"/>
      <c r="BL53" s="67"/>
      <c r="BM53" s="67"/>
      <c r="BN53" s="67"/>
    </row>
    <row r="54" spans="2:66" ht="12.6" customHeight="1">
      <c r="B54" s="67"/>
      <c r="C54" s="67"/>
      <c r="D54" s="67"/>
      <c r="E54" s="67"/>
      <c r="F54" s="67"/>
      <c r="G54" s="67"/>
      <c r="H54" s="67"/>
      <c r="I54" s="67"/>
      <c r="J54" s="1065"/>
      <c r="K54" s="1066"/>
      <c r="L54" s="1066"/>
      <c r="M54" s="1066"/>
      <c r="N54" s="1066"/>
      <c r="O54" s="1066"/>
      <c r="P54" s="1066"/>
      <c r="Q54" s="1066"/>
      <c r="R54" s="1066"/>
      <c r="S54" s="1067"/>
      <c r="T54" s="1065"/>
      <c r="U54" s="1066"/>
      <c r="V54" s="1066"/>
      <c r="W54" s="1066"/>
      <c r="X54" s="1066"/>
      <c r="Y54" s="1066"/>
      <c r="Z54" s="1066"/>
      <c r="AA54" s="1066"/>
      <c r="AB54" s="1066"/>
      <c r="AC54" s="1067"/>
      <c r="AD54" s="1065"/>
      <c r="AE54" s="1066"/>
      <c r="AF54" s="1066"/>
      <c r="AG54" s="1066"/>
      <c r="AH54" s="1066"/>
      <c r="AI54" s="1066"/>
      <c r="AJ54" s="1066"/>
      <c r="AK54" s="1066"/>
      <c r="AL54" s="1066"/>
      <c r="AM54" s="1067"/>
      <c r="AN54" s="1065"/>
      <c r="AO54" s="1066"/>
      <c r="AP54" s="1066"/>
      <c r="AQ54" s="1066"/>
      <c r="AR54" s="1066"/>
      <c r="AS54" s="1066"/>
      <c r="AT54" s="1066"/>
      <c r="AU54" s="1066"/>
      <c r="AV54" s="1066"/>
      <c r="AW54" s="1067"/>
      <c r="AX54" s="1065"/>
      <c r="AY54" s="1066"/>
      <c r="AZ54" s="1066"/>
      <c r="BA54" s="1066"/>
      <c r="BB54" s="1066"/>
      <c r="BC54" s="1066"/>
      <c r="BD54" s="1066"/>
      <c r="BE54" s="1066"/>
      <c r="BF54" s="1066"/>
      <c r="BG54" s="1067"/>
      <c r="BH54" s="67"/>
      <c r="BI54" s="67"/>
      <c r="BJ54" s="67"/>
      <c r="BK54" s="67"/>
      <c r="BL54" s="67"/>
      <c r="BM54" s="67"/>
      <c r="BN54" s="67"/>
    </row>
    <row r="55" spans="2:66" ht="12.6" customHeight="1">
      <c r="B55" s="67"/>
      <c r="C55" s="67"/>
      <c r="D55" s="67"/>
      <c r="E55" s="67"/>
      <c r="F55" s="67"/>
      <c r="G55" s="67"/>
      <c r="H55" s="67"/>
      <c r="I55" s="67"/>
      <c r="J55" s="1065"/>
      <c r="K55" s="1066"/>
      <c r="L55" s="1066"/>
      <c r="M55" s="1066"/>
      <c r="N55" s="1066"/>
      <c r="O55" s="1066"/>
      <c r="P55" s="1066"/>
      <c r="Q55" s="1066"/>
      <c r="R55" s="1066"/>
      <c r="S55" s="1067"/>
      <c r="T55" s="1065"/>
      <c r="U55" s="1066"/>
      <c r="V55" s="1066"/>
      <c r="W55" s="1066"/>
      <c r="X55" s="1066"/>
      <c r="Y55" s="1066"/>
      <c r="Z55" s="1066"/>
      <c r="AA55" s="1066"/>
      <c r="AB55" s="1066"/>
      <c r="AC55" s="1067"/>
      <c r="AD55" s="1065"/>
      <c r="AE55" s="1066"/>
      <c r="AF55" s="1066"/>
      <c r="AG55" s="1066"/>
      <c r="AH55" s="1066"/>
      <c r="AI55" s="1066"/>
      <c r="AJ55" s="1066"/>
      <c r="AK55" s="1066"/>
      <c r="AL55" s="1066"/>
      <c r="AM55" s="1067"/>
      <c r="AN55" s="1065"/>
      <c r="AO55" s="1066"/>
      <c r="AP55" s="1066"/>
      <c r="AQ55" s="1066"/>
      <c r="AR55" s="1066"/>
      <c r="AS55" s="1066"/>
      <c r="AT55" s="1066"/>
      <c r="AU55" s="1066"/>
      <c r="AV55" s="1066"/>
      <c r="AW55" s="1067"/>
      <c r="AX55" s="1065"/>
      <c r="AY55" s="1066"/>
      <c r="AZ55" s="1066"/>
      <c r="BA55" s="1066"/>
      <c r="BB55" s="1066"/>
      <c r="BC55" s="1066"/>
      <c r="BD55" s="1066"/>
      <c r="BE55" s="1066"/>
      <c r="BF55" s="1066"/>
      <c r="BG55" s="1067"/>
      <c r="BH55" s="67"/>
      <c r="BI55" s="67"/>
      <c r="BJ55" s="67"/>
      <c r="BK55" s="67"/>
      <c r="BL55" s="67"/>
      <c r="BM55" s="67"/>
      <c r="BN55" s="67"/>
    </row>
    <row r="56" spans="2:66" ht="12.6" customHeight="1" thickBot="1">
      <c r="B56" s="67"/>
      <c r="C56" s="67"/>
      <c r="D56" s="67"/>
      <c r="E56" s="67"/>
      <c r="F56" s="67"/>
      <c r="G56" s="67"/>
      <c r="H56" s="67"/>
      <c r="I56" s="67"/>
      <c r="J56" s="1068"/>
      <c r="K56" s="1069"/>
      <c r="L56" s="1069"/>
      <c r="M56" s="1069"/>
      <c r="N56" s="1069"/>
      <c r="O56" s="1069"/>
      <c r="P56" s="1069"/>
      <c r="Q56" s="1069"/>
      <c r="R56" s="1069"/>
      <c r="S56" s="1070"/>
      <c r="T56" s="1068"/>
      <c r="U56" s="1069"/>
      <c r="V56" s="1069"/>
      <c r="W56" s="1069"/>
      <c r="X56" s="1069"/>
      <c r="Y56" s="1069"/>
      <c r="Z56" s="1069"/>
      <c r="AA56" s="1069"/>
      <c r="AB56" s="1069"/>
      <c r="AC56" s="1070"/>
      <c r="AD56" s="1068"/>
      <c r="AE56" s="1069"/>
      <c r="AF56" s="1069"/>
      <c r="AG56" s="1069"/>
      <c r="AH56" s="1069"/>
      <c r="AI56" s="1069"/>
      <c r="AJ56" s="1069"/>
      <c r="AK56" s="1069"/>
      <c r="AL56" s="1069"/>
      <c r="AM56" s="1070"/>
      <c r="AN56" s="1068"/>
      <c r="AO56" s="1069"/>
      <c r="AP56" s="1069"/>
      <c r="AQ56" s="1069"/>
      <c r="AR56" s="1069"/>
      <c r="AS56" s="1069"/>
      <c r="AT56" s="1069"/>
      <c r="AU56" s="1069"/>
      <c r="AV56" s="1069"/>
      <c r="AW56" s="1070"/>
      <c r="AX56" s="1068"/>
      <c r="AY56" s="1069"/>
      <c r="AZ56" s="1069"/>
      <c r="BA56" s="1069"/>
      <c r="BB56" s="1069"/>
      <c r="BC56" s="1069"/>
      <c r="BD56" s="1069"/>
      <c r="BE56" s="1069"/>
      <c r="BF56" s="1069"/>
      <c r="BG56" s="1070"/>
      <c r="BH56" s="67"/>
      <c r="BI56" s="67"/>
      <c r="BJ56" s="67"/>
      <c r="BK56" s="67"/>
      <c r="BL56" s="67"/>
      <c r="BM56" s="67"/>
      <c r="BN56" s="6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91" zoomScale="10" zoomScaleNormal="25" zoomScaleSheetLayoutView="10" workbookViewId="0">
      <selection activeCell="AW151" sqref="AW151"/>
    </sheetView>
  </sheetViews>
  <sheetFormatPr baseColWidth="10" defaultColWidth="5.42578125" defaultRowHeight="9" customHeight="1"/>
  <cols>
    <col min="5" max="9" width="9.28515625" style="385"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1" width="8.7109375" customWidth="1"/>
    <col min="22" max="22" width="17.42578125" customWidth="1"/>
    <col min="23" max="27" width="8.7109375"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11.85546875" customWidth="1"/>
    <col min="42" max="43" width="8.7109375" customWidth="1"/>
    <col min="44" max="44" width="12.7109375" customWidth="1"/>
    <col min="45" max="45" width="8.7109375"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3" width="16.7109375" customWidth="1"/>
    <col min="54" max="54" width="12.140625" customWidth="1"/>
    <col min="55" max="55" width="11.85546875" customWidth="1"/>
    <col min="56" max="57" width="15.5703125" customWidth="1"/>
    <col min="58" max="58" width="17.85546875" customWidth="1"/>
    <col min="59" max="59" width="15.28515625" customWidth="1"/>
    <col min="60" max="60" width="14.140625" customWidth="1"/>
    <col min="61" max="61" width="16.7109375" customWidth="1"/>
    <col min="62" max="62" width="18.85546875" customWidth="1"/>
    <col min="63" max="99" width="8.7109375" customWidth="1"/>
    <col min="101" max="106" width="7.5703125" style="385" customWidth="1"/>
  </cols>
  <sheetData>
    <row r="2" spans="2:106" ht="18" customHeight="1">
      <c r="B2" s="1140" t="s">
        <v>291</v>
      </c>
      <c r="C2" s="1140"/>
      <c r="D2" s="1140"/>
      <c r="E2" s="1140"/>
      <c r="F2" s="1140"/>
      <c r="G2" s="1140"/>
      <c r="H2" s="1140"/>
      <c r="I2" s="1140"/>
      <c r="J2" s="1141" t="s">
        <v>2</v>
      </c>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c r="AX2" s="1141"/>
      <c r="AY2" s="1141"/>
      <c r="AZ2" s="1141"/>
      <c r="BA2" s="1141"/>
      <c r="BB2" s="1141"/>
      <c r="BC2" s="1141"/>
      <c r="BD2" s="1141"/>
      <c r="BE2" s="1141"/>
      <c r="BF2" s="1141"/>
      <c r="BG2" s="1141"/>
      <c r="BH2" s="1141"/>
      <c r="BI2" s="1141"/>
      <c r="BJ2" s="1141"/>
      <c r="BK2" s="1141"/>
      <c r="BL2" s="1141"/>
      <c r="BM2" s="1141"/>
      <c r="BN2" s="1141"/>
      <c r="BO2" s="1141"/>
      <c r="BP2" s="1141"/>
      <c r="BQ2" s="1141"/>
      <c r="BR2" s="1141"/>
      <c r="BS2" s="1141"/>
      <c r="BT2" s="1141"/>
      <c r="BU2" s="1141"/>
      <c r="BV2" s="1141"/>
      <c r="BW2" s="1141"/>
      <c r="BX2" s="1141"/>
      <c r="BY2" s="1141"/>
      <c r="BZ2" s="1141"/>
      <c r="CA2" s="1141"/>
      <c r="CB2" s="1141"/>
      <c r="CC2" s="1141"/>
      <c r="CD2" s="1141"/>
      <c r="CE2" s="1141"/>
      <c r="CF2" s="1141"/>
      <c r="CG2" s="1141"/>
      <c r="CH2" s="1141"/>
      <c r="CI2" s="1141"/>
      <c r="CJ2" s="1141"/>
      <c r="CK2" s="1141"/>
      <c r="CL2" s="1141"/>
      <c r="CM2" s="1141"/>
      <c r="CN2" s="1141"/>
      <c r="CO2" s="1141"/>
      <c r="CP2" s="1141"/>
      <c r="CQ2" s="1141"/>
      <c r="CR2" s="1141"/>
      <c r="CS2" s="1141"/>
      <c r="CT2" s="1141"/>
      <c r="CU2" s="1141"/>
      <c r="CV2" s="67"/>
      <c r="CW2" s="384"/>
      <c r="CX2" s="384"/>
      <c r="CY2" s="384"/>
      <c r="CZ2" s="384"/>
      <c r="DA2" s="384"/>
      <c r="DB2" s="384"/>
    </row>
    <row r="3" spans="2:106" ht="18" customHeight="1">
      <c r="B3" s="1140"/>
      <c r="C3" s="1140"/>
      <c r="D3" s="1140"/>
      <c r="E3" s="1140"/>
      <c r="F3" s="1140"/>
      <c r="G3" s="1140"/>
      <c r="H3" s="1140"/>
      <c r="I3" s="1140"/>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1"/>
      <c r="BC3" s="1141"/>
      <c r="BD3" s="1141"/>
      <c r="BE3" s="1141"/>
      <c r="BF3" s="1141"/>
      <c r="BG3" s="1141"/>
      <c r="BH3" s="1141"/>
      <c r="BI3" s="1141"/>
      <c r="BJ3" s="1141"/>
      <c r="BK3" s="1141"/>
      <c r="BL3" s="1141"/>
      <c r="BM3" s="1141"/>
      <c r="BN3" s="1141"/>
      <c r="BO3" s="1141"/>
      <c r="BP3" s="1141"/>
      <c r="BQ3" s="1141"/>
      <c r="BR3" s="1141"/>
      <c r="BS3" s="1141"/>
      <c r="BT3" s="1141"/>
      <c r="BU3" s="1141"/>
      <c r="BV3" s="1141"/>
      <c r="BW3" s="1141"/>
      <c r="BX3" s="1141"/>
      <c r="BY3" s="1141"/>
      <c r="BZ3" s="1141"/>
      <c r="CA3" s="1141"/>
      <c r="CB3" s="1141"/>
      <c r="CC3" s="1141"/>
      <c r="CD3" s="1141"/>
      <c r="CE3" s="1141"/>
      <c r="CF3" s="1141"/>
      <c r="CG3" s="1141"/>
      <c r="CH3" s="1141"/>
      <c r="CI3" s="1141"/>
      <c r="CJ3" s="1141"/>
      <c r="CK3" s="1141"/>
      <c r="CL3" s="1141"/>
      <c r="CM3" s="1141"/>
      <c r="CN3" s="1141"/>
      <c r="CO3" s="1141"/>
      <c r="CP3" s="1141"/>
      <c r="CQ3" s="1141"/>
      <c r="CR3" s="1141"/>
      <c r="CS3" s="1141"/>
      <c r="CT3" s="1141"/>
      <c r="CU3" s="1141"/>
      <c r="CV3" s="67"/>
      <c r="CW3" s="384"/>
      <c r="CX3" s="384"/>
      <c r="CY3" s="384"/>
      <c r="CZ3" s="384"/>
      <c r="DA3" s="384"/>
      <c r="DB3" s="384"/>
    </row>
    <row r="4" spans="2:106" ht="222.95" customHeight="1">
      <c r="B4" s="1140"/>
      <c r="C4" s="1140"/>
      <c r="D4" s="1140"/>
      <c r="E4" s="1140"/>
      <c r="F4" s="1140"/>
      <c r="G4" s="1140"/>
      <c r="H4" s="1140"/>
      <c r="I4" s="1140"/>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c r="AS4" s="1141"/>
      <c r="AT4" s="1141"/>
      <c r="AU4" s="1141"/>
      <c r="AV4" s="1141"/>
      <c r="AW4" s="1141"/>
      <c r="AX4" s="1141"/>
      <c r="AY4" s="1141"/>
      <c r="AZ4" s="1141"/>
      <c r="BA4" s="1141"/>
      <c r="BB4" s="1141"/>
      <c r="BC4" s="1141"/>
      <c r="BD4" s="1141"/>
      <c r="BE4" s="1141"/>
      <c r="BF4" s="1141"/>
      <c r="BG4" s="1141"/>
      <c r="BH4" s="1141"/>
      <c r="BI4" s="1141"/>
      <c r="BJ4" s="1141"/>
      <c r="BK4" s="1141"/>
      <c r="BL4" s="1141"/>
      <c r="BM4" s="1141"/>
      <c r="BN4" s="1141"/>
      <c r="BO4" s="1141"/>
      <c r="BP4" s="1141"/>
      <c r="BQ4" s="1141"/>
      <c r="BR4" s="1141"/>
      <c r="BS4" s="1141"/>
      <c r="BT4" s="1141"/>
      <c r="BU4" s="1141"/>
      <c r="BV4" s="1141"/>
      <c r="BW4" s="1141"/>
      <c r="BX4" s="1141"/>
      <c r="BY4" s="1141"/>
      <c r="BZ4" s="1141"/>
      <c r="CA4" s="1141"/>
      <c r="CB4" s="1141"/>
      <c r="CC4" s="1141"/>
      <c r="CD4" s="1141"/>
      <c r="CE4" s="1141"/>
      <c r="CF4" s="1141"/>
      <c r="CG4" s="1141"/>
      <c r="CH4" s="1141"/>
      <c r="CI4" s="1141"/>
      <c r="CJ4" s="1141"/>
      <c r="CK4" s="1141"/>
      <c r="CL4" s="1141"/>
      <c r="CM4" s="1141"/>
      <c r="CN4" s="1141"/>
      <c r="CO4" s="1141"/>
      <c r="CP4" s="1141"/>
      <c r="CQ4" s="1141"/>
      <c r="CR4" s="1141"/>
      <c r="CS4" s="1141"/>
      <c r="CT4" s="1141"/>
      <c r="CU4" s="1141"/>
      <c r="CV4" s="67"/>
      <c r="CW4" s="384"/>
      <c r="CX4" s="384"/>
      <c r="CY4" s="384"/>
      <c r="CZ4" s="384"/>
      <c r="DA4" s="384"/>
      <c r="DB4" s="384"/>
    </row>
    <row r="5" spans="2:106" ht="9" customHeight="1" thickBot="1">
      <c r="B5" s="67"/>
      <c r="C5" s="67"/>
      <c r="D5" s="67"/>
      <c r="E5" s="384"/>
      <c r="F5" s="384"/>
      <c r="G5" s="384"/>
      <c r="H5" s="384"/>
      <c r="I5" s="384"/>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4"/>
      <c r="CX5" s="384"/>
      <c r="CY5" s="384"/>
      <c r="CZ5" s="384"/>
      <c r="DA5" s="384"/>
      <c r="DB5" s="384"/>
    </row>
    <row r="6" spans="2:106" ht="32.450000000000003" customHeight="1">
      <c r="B6" s="1142" t="s">
        <v>1</v>
      </c>
      <c r="C6" s="1142"/>
      <c r="D6" s="1143"/>
      <c r="E6" s="1110" t="s">
        <v>276</v>
      </c>
      <c r="F6" s="1111"/>
      <c r="G6" s="1111"/>
      <c r="H6" s="1111"/>
      <c r="I6" s="1112"/>
      <c r="J6" s="347" t="str">
        <f>IF(AND('MAPA DE RIESGOS'!$AP10="Muy Alta",'MAPA DE RIESGOS'!$AR10="Leve"),CONCATENATE("R",'MAPA DE RIESGOS'!$H10,"C",'MAPA DE RIESGOS'!$AF10),"")</f>
        <v/>
      </c>
      <c r="K6" s="348" t="str">
        <f>IF(AND('MAPA DE RIESGOS'!$AP11="Muy Alta",'MAPA DE RIESGOS'!$AR11="Leve"),CONCATENATE("R",'MAPA DE RIESGOS'!$H11,"C",'MAPA DE RIESGOS'!$AF11),"")</f>
        <v/>
      </c>
      <c r="L6" s="348" t="str">
        <f>IF(AND('MAPA DE RIESGOS'!$AP12="Muy Alta",'MAPA DE RIESGOS'!$AR12="Leve"),CONCATENATE("R",'MAPA DE RIESGOS'!$H12,"C",'MAPA DE RIESGOS'!$AF12),"")</f>
        <v/>
      </c>
      <c r="M6" s="348" t="str">
        <f>IF(AND('MAPA DE RIESGOS'!$AP13="Muy Alta",'MAPA DE RIESGOS'!$AR13="Leve"),CONCATENATE("R",'MAPA DE RIESGOS'!$H13,"C",'MAPA DE RIESGOS'!$AF13),"")</f>
        <v/>
      </c>
      <c r="N6" s="348" t="str">
        <f>IF(AND('MAPA DE RIESGOS'!$AP14="Muy Alta",'MAPA DE RIESGOS'!$AR14="Leve"),CONCATENATE("R",'MAPA DE RIESGOS'!$H14,"C",'MAPA DE RIESGOS'!$AF14),"")</f>
        <v/>
      </c>
      <c r="O6" s="348" t="str">
        <f>IF(AND('MAPA DE RIESGOS'!$AP15="Muy Alta",'MAPA DE RIESGOS'!$AR15="Leve"),CONCATENATE("R",'MAPA DE RIESGOS'!$H15,"C",'MAPA DE RIESGOS'!$AF15),"")</f>
        <v/>
      </c>
      <c r="P6" s="348" t="str">
        <f>IF(AND('MAPA DE RIESGOS'!$AP16="Muy Alta",'MAPA DE RIESGOS'!$AR16="Leve"),CONCATENATE("R",'MAPA DE RIESGOS'!$H16,"C",'MAPA DE RIESGOS'!$AF16),"")</f>
        <v/>
      </c>
      <c r="Q6" s="348" t="str">
        <f>IF(AND('MAPA DE RIESGOS'!$AP17="Muy Alta",'MAPA DE RIESGOS'!$AR17="Leve"),CONCATENATE("R",'MAPA DE RIESGOS'!$H17,"C",'MAPA DE RIESGOS'!$AF17),"")</f>
        <v/>
      </c>
      <c r="R6" s="348" t="str">
        <f>IF(AND('MAPA DE RIESGOS'!$AP18="Muy Alta",'MAPA DE RIESGOS'!$AR18="Leve"),CONCATENATE("R",'MAPA DE RIESGOS'!$H18,"C",'MAPA DE RIESGOS'!$AF18),"")</f>
        <v/>
      </c>
      <c r="S6" s="348" t="str">
        <f>IF(AND('MAPA DE RIESGOS'!$AP19="Muy Alta",'MAPA DE RIESGOS'!$AR19="Leve"),CONCATENATE("R",'MAPA DE RIESGOS'!$H19,"C",'MAPA DE RIESGOS'!$AF19),"")</f>
        <v/>
      </c>
      <c r="T6" s="348" t="str">
        <f>IF(AND('MAPA DE RIESGOS'!$AP20="Muy Alta",'MAPA DE RIESGOS'!$AR20="Leve"),CONCATENATE("R",'MAPA DE RIESGOS'!$H20,"C",'MAPA DE RIESGOS'!$AF20),"")</f>
        <v/>
      </c>
      <c r="U6" s="348" t="str">
        <f>IF(AND('MAPA DE RIESGOS'!$AP21="Muy Alta",'MAPA DE RIESGOS'!$AR21="Leve"),CONCATENATE("R",'MAPA DE RIESGOS'!$H21,"C",'MAPA DE RIESGOS'!$AF21),"")</f>
        <v/>
      </c>
      <c r="V6" s="348" t="str">
        <f>IF(AND('MAPA DE RIESGOS'!$AP22="Muy Alta",'MAPA DE RIESGOS'!$AR22="Leve"),CONCATENATE("R",'MAPA DE RIESGOS'!$H22,"C",'MAPA DE RIESGOS'!$AF22),"")</f>
        <v/>
      </c>
      <c r="W6" s="348" t="str">
        <f>IF(AND('MAPA DE RIESGOS'!$AP23="Muy Alta",'MAPA DE RIESGOS'!$AR23="Leve"),CONCATENATE("R",'MAPA DE RIESGOS'!$H23,"C",'MAPA DE RIESGOS'!$AF23),"")</f>
        <v/>
      </c>
      <c r="X6" s="348" t="str">
        <f>IF(AND('MAPA DE RIESGOS'!$AP24="Muy Alta",'MAPA DE RIESGOS'!$AR24="Leve"),CONCATENATE("R",'MAPA DE RIESGOS'!$H24,"C",'MAPA DE RIESGOS'!$AF24),"")</f>
        <v/>
      </c>
      <c r="Y6" s="348" t="str">
        <f>IF(AND('MAPA DE RIESGOS'!$AP25="Muy Alta",'MAPA DE RIESGOS'!$AR25="Leve"),CONCATENATE("R",'MAPA DE RIESGOS'!$H25,"C",'MAPA DE RIESGOS'!$AF25),"")</f>
        <v/>
      </c>
      <c r="Z6" s="348" t="str">
        <f>IF(AND('MAPA DE RIESGOS'!$AP26="Muy Alta",'MAPA DE RIESGOS'!$AR26="Leve"),CONCATENATE("R",'MAPA DE RIESGOS'!$H26,"C",'MAPA DE RIESGOS'!$AF26),"")</f>
        <v/>
      </c>
      <c r="AA6" s="349" t="str">
        <f>IF(AND('MAPA DE RIESGOS'!$AP27="Muy Alta",'MAPA DE RIESGOS'!$AR27="Leve"),CONCATENATE("R",'MAPA DE RIESGOS'!$H27,"C",'MAPA DE RIESGOS'!$AF27),"")</f>
        <v/>
      </c>
      <c r="AB6" s="347" t="str">
        <f>IF(AND('MAPA DE RIESGOS'!$AP10="Muy Alta",'MAPA DE RIESGOS'!$AR10="Menor"),CONCATENATE("R",'MAPA DE RIESGOS'!$H10,"C",'MAPA DE RIESGOS'!$AF10),"")</f>
        <v/>
      </c>
      <c r="AC6" s="348" t="str">
        <f>IF(AND('MAPA DE RIESGOS'!$AP11="Muy Alta",'MAPA DE RIESGOS'!$AR11="Menor"),CONCATENATE("R",'MAPA DE RIESGOS'!$H11,"C",'MAPA DE RIESGOS'!$AF11),"")</f>
        <v/>
      </c>
      <c r="AD6" s="348" t="str">
        <f>IF(AND('MAPA DE RIESGOS'!$AP12="Muy Alta",'MAPA DE RIESGOS'!$AR12="Menor"),CONCATENATE("R",'MAPA DE RIESGOS'!$H12,"C",'MAPA DE RIESGOS'!$AF12),"")</f>
        <v/>
      </c>
      <c r="AE6" s="348" t="str">
        <f>IF(AND('MAPA DE RIESGOS'!$AP13="Muy Alta",'MAPA DE RIESGOS'!$AR13="Menor"),CONCATENATE("R",'MAPA DE RIESGOS'!$H13,"C",'MAPA DE RIESGOS'!$AF13),"")</f>
        <v/>
      </c>
      <c r="AF6" s="348" t="str">
        <f>IF(AND('MAPA DE RIESGOS'!$AP14="Muy Alta",'MAPA DE RIESGOS'!$AR14="Menor"),CONCATENATE("R",'MAPA DE RIESGOS'!$H14,"C",'MAPA DE RIESGOS'!$AF14),"")</f>
        <v/>
      </c>
      <c r="AG6" s="348" t="str">
        <f>IF(AND('MAPA DE RIESGOS'!$AP15="Muy Alta",'MAPA DE RIESGOS'!$AR15="Menor"),CONCATENATE("R",'MAPA DE RIESGOS'!$H15,"C",'MAPA DE RIESGOS'!$AF15),"")</f>
        <v/>
      </c>
      <c r="AH6" s="348" t="str">
        <f>IF(AND('MAPA DE RIESGOS'!$AP16="Muy Alta",'MAPA DE RIESGOS'!$AR16="Menor"),CONCATENATE("R",'MAPA DE RIESGOS'!$H16,"C",'MAPA DE RIESGOS'!$AF16),"")</f>
        <v/>
      </c>
      <c r="AI6" s="348" t="str">
        <f>IF(AND('MAPA DE RIESGOS'!$AP17="Muy Alta",'MAPA DE RIESGOS'!$AR17="Menor"),CONCATENATE("R",'MAPA DE RIESGOS'!$H17,"C",'MAPA DE RIESGOS'!$AF17),"")</f>
        <v/>
      </c>
      <c r="AJ6" s="348" t="str">
        <f>IF(AND('MAPA DE RIESGOS'!$AP18="Muy Alta",'MAPA DE RIESGOS'!$AR18="Menor"),CONCATENATE("R",'MAPA DE RIESGOS'!$H18,"C",'MAPA DE RIESGOS'!$AF18),"")</f>
        <v/>
      </c>
      <c r="AK6" s="348" t="str">
        <f>IF(AND('MAPA DE RIESGOS'!$AP19="Muy Alta",'MAPA DE RIESGOS'!$AR19="Menor"),CONCATENATE("R",'MAPA DE RIESGOS'!$H19,"C",'MAPA DE RIESGOS'!$AF19),"")</f>
        <v/>
      </c>
      <c r="AL6" s="348" t="str">
        <f>IF(AND('MAPA DE RIESGOS'!$AP20="Muy Alta",'MAPA DE RIESGOS'!$AR20="Menor"),CONCATENATE("R",'MAPA DE RIESGOS'!$H20,"C",'MAPA DE RIESGOS'!$AF20),"")</f>
        <v/>
      </c>
      <c r="AM6" s="348" t="str">
        <f>IF(AND('MAPA DE RIESGOS'!$AP21="Muy Alta",'MAPA DE RIESGOS'!$AR21="Menor"),CONCATENATE("R",'MAPA DE RIESGOS'!$H21,"C",'MAPA DE RIESGOS'!$AF21),"")</f>
        <v/>
      </c>
      <c r="AN6" s="348" t="str">
        <f>IF(AND('MAPA DE RIESGOS'!$AP22="Muy Alta",'MAPA DE RIESGOS'!$AR22="Menor"),CONCATENATE("R",'MAPA DE RIESGOS'!$H22,"C",'MAPA DE RIESGOS'!$AF22),"")</f>
        <v/>
      </c>
      <c r="AO6" s="348" t="str">
        <f>IF(AND('MAPA DE RIESGOS'!$AP23="Muy Alta",'MAPA DE RIESGOS'!$AR23="Menor"),CONCATENATE("R",'MAPA DE RIESGOS'!$H23,"C",'MAPA DE RIESGOS'!$AF23),"")</f>
        <v/>
      </c>
      <c r="AP6" s="348" t="str">
        <f>IF(AND('MAPA DE RIESGOS'!$AP24="Muy Alta",'MAPA DE RIESGOS'!$AR24="Menor"),CONCATENATE("R",'MAPA DE RIESGOS'!$H24,"C",'MAPA DE RIESGOS'!$AF24),"")</f>
        <v/>
      </c>
      <c r="AQ6" s="348" t="str">
        <f>IF(AND('MAPA DE RIESGOS'!$AP25="Muy Alta",'MAPA DE RIESGOS'!$AR25="Menor"),CONCATENATE("R",'MAPA DE RIESGOS'!$H25,"C",'MAPA DE RIESGOS'!$AF25),"")</f>
        <v/>
      </c>
      <c r="AR6" s="348" t="str">
        <f>IF(AND('MAPA DE RIESGOS'!$AP26="Muy Alta",'MAPA DE RIESGOS'!$AR26="Menor"),CONCATENATE("R",'MAPA DE RIESGOS'!$H26,"C",'MAPA DE RIESGOS'!$AF26),"")</f>
        <v/>
      </c>
      <c r="AS6" s="349" t="str">
        <f>IF(AND('MAPA DE RIESGOS'!$AP27="Muy Alta",'MAPA DE RIESGOS'!$AR27="Menor"),CONCATENATE("R",'MAPA DE RIESGOS'!$H27,"C",'MAPA DE RIESGOS'!$AF27),"")</f>
        <v/>
      </c>
      <c r="AT6" s="347" t="str">
        <f>IF(AND('MAPA DE RIESGOS'!$AP10="Muy Alta",'MAPA DE RIESGOS'!$AR10="Moderado"),CONCATENATE("R",'MAPA DE RIESGOS'!$H10,"C",'MAPA DE RIESGOS'!$AF10),"")</f>
        <v/>
      </c>
      <c r="AU6" s="348" t="str">
        <f>IF(AND('MAPA DE RIESGOS'!$AP11="Muy Alta",'MAPA DE RIESGOS'!$AR11="Moderado"),CONCATENATE("R",'MAPA DE RIESGOS'!$H11,"C",'MAPA DE RIESGOS'!$AF11),"")</f>
        <v/>
      </c>
      <c r="AV6" s="348" t="str">
        <f>IF(AND('MAPA DE RIESGOS'!$AP12="Muy Alta",'MAPA DE RIESGOS'!$AR12="Moderado"),CONCATENATE("R",'MAPA DE RIESGOS'!$H12,"C",'MAPA DE RIESGOS'!$AF12),"")</f>
        <v/>
      </c>
      <c r="AW6" s="348" t="str">
        <f>IF(AND('MAPA DE RIESGOS'!$AP13="Muy Alta",'MAPA DE RIESGOS'!$AR13="Moderado"),CONCATENATE("R",'MAPA DE RIESGOS'!$H13,"C",'MAPA DE RIESGOS'!$AF13),"")</f>
        <v/>
      </c>
      <c r="AX6" s="348" t="str">
        <f>IF(AND('MAPA DE RIESGOS'!$AP14="Muy Alta",'MAPA DE RIESGOS'!$AR14="Moderado"),CONCATENATE("R",'MAPA DE RIESGOS'!$H14,"C",'MAPA DE RIESGOS'!$AF14),"")</f>
        <v/>
      </c>
      <c r="AY6" s="348" t="str">
        <f>IF(AND('MAPA DE RIESGOS'!$AP15="Muy Alta",'MAPA DE RIESGOS'!$AR15="Moderado"),CONCATENATE("R",'MAPA DE RIESGOS'!$H15,"C",'MAPA DE RIESGOS'!$AF15),"")</f>
        <v/>
      </c>
      <c r="AZ6" s="348" t="str">
        <f>IF(AND('MAPA DE RIESGOS'!$AP16="Muy Alta",'MAPA DE RIESGOS'!$AR16="Moderado"),CONCATENATE("R",'MAPA DE RIESGOS'!$H16,"C",'MAPA DE RIESGOS'!$AF16),"")</f>
        <v/>
      </c>
      <c r="BA6" s="348" t="str">
        <f>IF(AND('MAPA DE RIESGOS'!$AP17="Muy Alta",'MAPA DE RIESGOS'!$AR17="Moderado"),CONCATENATE("R",'MAPA DE RIESGOS'!$H17,"C",'MAPA DE RIESGOS'!$AF17),"")</f>
        <v/>
      </c>
      <c r="BB6" s="348" t="str">
        <f>IF(AND('MAPA DE RIESGOS'!$AP18="Muy Alta",'MAPA DE RIESGOS'!$AR18="Moderado"),CONCATENATE("R",'MAPA DE RIESGOS'!$H18,"C",'MAPA DE RIESGOS'!$AF18),"")</f>
        <v/>
      </c>
      <c r="BC6" s="348" t="str">
        <f>IF(AND('MAPA DE RIESGOS'!$AP19="Muy Alta",'MAPA DE RIESGOS'!$AR19="Moderado"),CONCATENATE("R",'MAPA DE RIESGOS'!$H19,"C",'MAPA DE RIESGOS'!$AF19),"")</f>
        <v/>
      </c>
      <c r="BD6" s="348" t="str">
        <f>IF(AND('MAPA DE RIESGOS'!$AP20="Muy Alta",'MAPA DE RIESGOS'!$AR20="Moderado"),CONCATENATE("R",'MAPA DE RIESGOS'!$H20,"C",'MAPA DE RIESGOS'!$AF20),"")</f>
        <v/>
      </c>
      <c r="BE6" s="348" t="str">
        <f>IF(AND('MAPA DE RIESGOS'!$AP21="Muy Alta",'MAPA DE RIESGOS'!$AR21="Moderado"),CONCATENATE("R",'MAPA DE RIESGOS'!$H21,"C",'MAPA DE RIESGOS'!$AF21),"")</f>
        <v/>
      </c>
      <c r="BF6" s="348" t="str">
        <f>IF(AND('MAPA DE RIESGOS'!$AP22="Muy Alta",'MAPA DE RIESGOS'!$AR22="Moderado"),CONCATENATE("R",'MAPA DE RIESGOS'!$H22,"C",'MAPA DE RIESGOS'!$AF22),"")</f>
        <v/>
      </c>
      <c r="BG6" s="348" t="str">
        <f>IF(AND('MAPA DE RIESGOS'!$AP23="Muy Alta",'MAPA DE RIESGOS'!$AR23="Moderado"),CONCATENATE("R",'MAPA DE RIESGOS'!$H23,"C",'MAPA DE RIESGOS'!$AF23),"")</f>
        <v/>
      </c>
      <c r="BH6" s="348" t="str">
        <f>IF(AND('MAPA DE RIESGOS'!$AP24="Muy Alta",'MAPA DE RIESGOS'!$AR24="Moderado"),CONCATENATE("R",'MAPA DE RIESGOS'!$H24,"C",'MAPA DE RIESGOS'!$AF24),"")</f>
        <v/>
      </c>
      <c r="BI6" s="348" t="str">
        <f>IF(AND('MAPA DE RIESGOS'!$AP25="Muy Alta",'MAPA DE RIESGOS'!$AR25="Moderado"),CONCATENATE("R",'MAPA DE RIESGOS'!$H25,"C",'MAPA DE RIESGOS'!$AF25),"")</f>
        <v/>
      </c>
      <c r="BJ6" s="348" t="str">
        <f>IF(AND('MAPA DE RIESGOS'!$AP26="Muy Alta",'MAPA DE RIESGOS'!$AR26="Moderado"),CONCATENATE("R",'MAPA DE RIESGOS'!$H26,"C",'MAPA DE RIESGOS'!$AF26),"")</f>
        <v/>
      </c>
      <c r="BK6" s="349" t="str">
        <f>IF(AND('MAPA DE RIESGOS'!$AP27="Muy Alta",'MAPA DE RIESGOS'!$AR27="Moderado"),CONCATENATE("R",'MAPA DE RIESGOS'!$H27,"C",'MAPA DE RIESGOS'!$AF27),"")</f>
        <v/>
      </c>
      <c r="BL6" s="347" t="str">
        <f>IF(AND('MAPA DE RIESGOS'!$AP10="Muy Alta",'MAPA DE RIESGOS'!$AR10="Mayor"),CONCATENATE("R",'MAPA DE RIESGOS'!$H10,"C",'MAPA DE RIESGOS'!$AF10),"")</f>
        <v/>
      </c>
      <c r="BM6" s="348" t="str">
        <f>IF(AND('MAPA DE RIESGOS'!$AP11="Muy Alta",'MAPA DE RIESGOS'!$AR11="Mayor"),CONCATENATE("R",'MAPA DE RIESGOS'!$H11,"C",'MAPA DE RIESGOS'!$AF11),"")</f>
        <v/>
      </c>
      <c r="BN6" s="348" t="str">
        <f>IF(AND('MAPA DE RIESGOS'!$AP12="Muy Alta",'MAPA DE RIESGOS'!$AR12="Mayor"),CONCATENATE("R",'MAPA DE RIESGOS'!$H12,"C",'MAPA DE RIESGOS'!$AF12),"")</f>
        <v/>
      </c>
      <c r="BO6" s="348" t="str">
        <f>IF(AND('MAPA DE RIESGOS'!$AP13="Muy Alta",'MAPA DE RIESGOS'!$AR13="Mayor"),CONCATENATE("R",'MAPA DE RIESGOS'!$H13,"C",'MAPA DE RIESGOS'!$AF13),"")</f>
        <v/>
      </c>
      <c r="BP6" s="348" t="str">
        <f>IF(AND('MAPA DE RIESGOS'!$AP14="Muy Alta",'MAPA DE RIESGOS'!$AR14="Mayor"),CONCATENATE("R",'MAPA DE RIESGOS'!$H14,"C",'MAPA DE RIESGOS'!$AF14),"")</f>
        <v/>
      </c>
      <c r="BQ6" s="348" t="str">
        <f>IF(AND('MAPA DE RIESGOS'!$AP15="Muy Alta",'MAPA DE RIESGOS'!$AR15="Mayor"),CONCATENATE("R",'MAPA DE RIESGOS'!$H15,"C",'MAPA DE RIESGOS'!$AF15),"")</f>
        <v/>
      </c>
      <c r="BR6" s="348" t="str">
        <f>IF(AND('MAPA DE RIESGOS'!$AP16="Muy Alta",'MAPA DE RIESGOS'!$AR16="Mayor"),CONCATENATE("R",'MAPA DE RIESGOS'!$H16,"C",'MAPA DE RIESGOS'!$AF16),"")</f>
        <v/>
      </c>
      <c r="BS6" s="348" t="str">
        <f>IF(AND('MAPA DE RIESGOS'!$AP17="Muy Alta",'MAPA DE RIESGOS'!$AR17="Mayor"),CONCATENATE("R",'MAPA DE RIESGOS'!$H17,"C",'MAPA DE RIESGOS'!$AF17),"")</f>
        <v/>
      </c>
      <c r="BT6" s="348" t="str">
        <f>IF(AND('MAPA DE RIESGOS'!$AP18="Muy Alta",'MAPA DE RIESGOS'!$AR18="Mayor"),CONCATENATE("R",'MAPA DE RIESGOS'!$H18,"C",'MAPA DE RIESGOS'!$AF18),"")</f>
        <v/>
      </c>
      <c r="BU6" s="348" t="str">
        <f>IF(AND('MAPA DE RIESGOS'!$AP19="Muy Alta",'MAPA DE RIESGOS'!$AR19="Mayor"),CONCATENATE("R",'MAPA DE RIESGOS'!$H19,"C",'MAPA DE RIESGOS'!$AF19),"")</f>
        <v/>
      </c>
      <c r="BV6" s="348" t="str">
        <f>IF(AND('MAPA DE RIESGOS'!$AP20="Muy Alta",'MAPA DE RIESGOS'!$AR20="Mayor"),CONCATENATE("R",'MAPA DE RIESGOS'!$H20,"C",'MAPA DE RIESGOS'!$AF20),"")</f>
        <v/>
      </c>
      <c r="BW6" s="348" t="str">
        <f>IF(AND('MAPA DE RIESGOS'!$AP21="Muy Alta",'MAPA DE RIESGOS'!$AR21="Mayor"),CONCATENATE("R",'MAPA DE RIESGOS'!$H21,"C",'MAPA DE RIESGOS'!$AF21),"")</f>
        <v/>
      </c>
      <c r="BX6" s="348" t="str">
        <f>IF(AND('MAPA DE RIESGOS'!$AP22="Muy Alta",'MAPA DE RIESGOS'!$AR22="Mayor"),CONCATENATE("R",'MAPA DE RIESGOS'!$H22,"C",'MAPA DE RIESGOS'!$AF22),"")</f>
        <v/>
      </c>
      <c r="BY6" s="348" t="str">
        <f>IF(AND('MAPA DE RIESGOS'!$AP23="Muy Alta",'MAPA DE RIESGOS'!$AR23="Mayor"),CONCATENATE("R",'MAPA DE RIESGOS'!$H23,"C",'MAPA DE RIESGOS'!$AF23),"")</f>
        <v/>
      </c>
      <c r="BZ6" s="348" t="str">
        <f>IF(AND('MAPA DE RIESGOS'!$AP24="Muy Alta",'MAPA DE RIESGOS'!$AR24="Mayor"),CONCATENATE("R",'MAPA DE RIESGOS'!$H24,"C",'MAPA DE RIESGOS'!$AF24),"")</f>
        <v/>
      </c>
      <c r="CA6" s="348" t="str">
        <f>IF(AND('MAPA DE RIESGOS'!$AP25="Muy Alta",'MAPA DE RIESGOS'!$AR25="Mayor"),CONCATENATE("R",'MAPA DE RIESGOS'!$H25,"C",'MAPA DE RIESGOS'!$AF25),"")</f>
        <v/>
      </c>
      <c r="CB6" s="348" t="str">
        <f>IF(AND('MAPA DE RIESGOS'!$AP26="Muy Alta",'MAPA DE RIESGOS'!$AR26="Mayor"),CONCATENATE("R",'MAPA DE RIESGOS'!$H26,"C",'MAPA DE RIESGOS'!$AF26),"")</f>
        <v/>
      </c>
      <c r="CC6" s="349" t="str">
        <f>IF(AND('MAPA DE RIESGOS'!$AP27="Muy Alta",'MAPA DE RIESGOS'!$AR27="Mayor"),CONCATENATE("R",'MAPA DE RIESGOS'!$H27,"C",'MAPA DE RIESGOS'!$AF27),"")</f>
        <v/>
      </c>
      <c r="CD6" s="350" t="str">
        <f>IF(AND('MAPA DE RIESGOS'!$AP10="Muy Alta",'MAPA DE RIESGOS'!$AR10="Catastrófico"),CONCATENATE("R",'MAPA DE RIESGOS'!$H10,"C",'MAPA DE RIESGOS'!$AF10),"")</f>
        <v/>
      </c>
      <c r="CE6" s="350" t="str">
        <f>IF(AND('MAPA DE RIESGOS'!$AP11="Muy Alta",'MAPA DE RIESGOS'!$AR11="Catastrófico"),CONCATENATE("R",'MAPA DE RIESGOS'!$H11,"C",'MAPA DE RIESGOS'!$AF11),"")</f>
        <v/>
      </c>
      <c r="CF6" s="350" t="str">
        <f>IF(AND('MAPA DE RIESGOS'!$AP12="Muy Alta",'MAPA DE RIESGOS'!$AR12="Catastrófico"),CONCATENATE("R",'MAPA DE RIESGOS'!$H12,"C",'MAPA DE RIESGOS'!$AF12),"")</f>
        <v/>
      </c>
      <c r="CG6" s="350" t="str">
        <f>IF(AND('MAPA DE RIESGOS'!$AP13="Muy Alta",'MAPA DE RIESGOS'!$AR13="Catastrófico"),CONCATENATE("R",'MAPA DE RIESGOS'!$H13,"C",'MAPA DE RIESGOS'!$AF13),"")</f>
        <v/>
      </c>
      <c r="CH6" s="350" t="str">
        <f>IF(AND('MAPA DE RIESGOS'!$AP14="Muy Alta",'MAPA DE RIESGOS'!$AR14="Catastrófico"),CONCATENATE("R",'MAPA DE RIESGOS'!$H14,"C",'MAPA DE RIESGOS'!$AF14),"")</f>
        <v/>
      </c>
      <c r="CI6" s="350" t="str">
        <f>IF(AND('MAPA DE RIESGOS'!$AP15="Muy Alta",'MAPA DE RIESGOS'!$AR15="Catastrófico"),CONCATENATE("R",'MAPA DE RIESGOS'!$H15,"C",'MAPA DE RIESGOS'!$AF15),"")</f>
        <v/>
      </c>
      <c r="CJ6" s="350" t="str">
        <f>IF(AND('MAPA DE RIESGOS'!$AP16="Muy Alta",'MAPA DE RIESGOS'!$AR16="Catastrófico"),CONCATENATE("R",'MAPA DE RIESGOS'!$H16,"C",'MAPA DE RIESGOS'!$AF16),"")</f>
        <v/>
      </c>
      <c r="CK6" s="350" t="str">
        <f>IF(AND('MAPA DE RIESGOS'!$AP17="Muy Alta",'MAPA DE RIESGOS'!$AR17="Catastrófico"),CONCATENATE("R",'MAPA DE RIESGOS'!$H17,"C",'MAPA DE RIESGOS'!$AF17),"")</f>
        <v/>
      </c>
      <c r="CL6" s="350" t="str">
        <f>IF(AND('MAPA DE RIESGOS'!$AP18="Muy Alta",'MAPA DE RIESGOS'!$AR18="Catastrófico"),CONCATENATE("R",'MAPA DE RIESGOS'!$H18,"C",'MAPA DE RIESGOS'!$AF18),"")</f>
        <v/>
      </c>
      <c r="CM6" s="350" t="str">
        <f>IF(AND('MAPA DE RIESGOS'!$AP19="Muy Alta",'MAPA DE RIESGOS'!$AR19="Catastrófico"),CONCATENATE("R",'MAPA DE RIESGOS'!$H19,"C",'MAPA DE RIESGOS'!$AF19),"")</f>
        <v/>
      </c>
      <c r="CN6" s="350" t="str">
        <f>IF(AND('MAPA DE RIESGOS'!$AP20="Muy Alta",'MAPA DE RIESGOS'!$AR20="Catastrófico"),CONCATENATE("R",'MAPA DE RIESGOS'!$H20,"C",'MAPA DE RIESGOS'!$AF20),"")</f>
        <v/>
      </c>
      <c r="CO6" s="350" t="str">
        <f>IF(AND('MAPA DE RIESGOS'!$AP21="Muy Alta",'MAPA DE RIESGOS'!$AR21="Catastrófico"),CONCATENATE("R",'MAPA DE RIESGOS'!$H21,"C",'MAPA DE RIESGOS'!$AF21),"")</f>
        <v/>
      </c>
      <c r="CP6" s="350" t="str">
        <f>IF(AND('MAPA DE RIESGOS'!$AP22="Muy Alta",'MAPA DE RIESGOS'!$AR22="Catastrófico"),CONCATENATE("R",'MAPA DE RIESGOS'!$H22,"C",'MAPA DE RIESGOS'!$AF22),"")</f>
        <v/>
      </c>
      <c r="CQ6" s="350" t="str">
        <f>IF(AND('MAPA DE RIESGOS'!$AP23="Muy Alta",'MAPA DE RIESGOS'!$AR23="Catastrófico"),CONCATENATE("R",'MAPA DE RIESGOS'!$H23,"C",'MAPA DE RIESGOS'!$AF23),"")</f>
        <v/>
      </c>
      <c r="CR6" s="350" t="str">
        <f>IF(AND('MAPA DE RIESGOS'!$AP24="Muy Alta",'MAPA DE RIESGOS'!$AR24="Catastrófico"),CONCATENATE("R",'MAPA DE RIESGOS'!$H24,"C",'MAPA DE RIESGOS'!$AF24),"")</f>
        <v/>
      </c>
      <c r="CS6" s="350" t="str">
        <f>IF(AND('MAPA DE RIESGOS'!$AP25="Muy Alta",'MAPA DE RIESGOS'!$AR25="Catastrófico"),CONCATENATE("R",'MAPA DE RIESGOS'!$H25,"C",'MAPA DE RIESGOS'!$AF25),"")</f>
        <v/>
      </c>
      <c r="CT6" s="350" t="str">
        <f>IF(AND('MAPA DE RIESGOS'!$AP26="Muy Alta",'MAPA DE RIESGOS'!$AR26="Catastrófico"),CONCATENATE("R",'MAPA DE RIESGOS'!$H26,"C",'MAPA DE RIESGOS'!$AF26),"")</f>
        <v/>
      </c>
      <c r="CU6" s="351" t="str">
        <f>IF(AND('MAPA DE RIESGOS'!$AP27="Muy Alta",'MAPA DE RIESGOS'!$AR27="Catastrófico"),CONCATENATE("R",'MAPA DE RIESGOS'!$H27,"C",'MAPA DE RIESGOS'!$AF27),"")</f>
        <v/>
      </c>
      <c r="CV6" s="67"/>
      <c r="CW6" s="1119" t="s">
        <v>277</v>
      </c>
      <c r="CX6" s="1120"/>
      <c r="CY6" s="1120"/>
      <c r="CZ6" s="1120"/>
      <c r="DA6" s="1120"/>
      <c r="DB6" s="1121"/>
    </row>
    <row r="7" spans="2:106" ht="32.450000000000003" customHeight="1">
      <c r="B7" s="1142"/>
      <c r="C7" s="1142"/>
      <c r="D7" s="1143"/>
      <c r="E7" s="1113"/>
      <c r="F7" s="1114"/>
      <c r="G7" s="1114"/>
      <c r="H7" s="1114"/>
      <c r="I7" s="1115"/>
      <c r="J7" s="352" t="str">
        <f>IF(AND('MAPA DE RIESGOS'!$AP28="Muy Alta",'MAPA DE RIESGOS'!$AR28="Leve"),CONCATENATE("R",'MAPA DE RIESGOS'!$H28,"C",'MAPA DE RIESGOS'!$AF28),"")</f>
        <v/>
      </c>
      <c r="K7" s="353" t="str">
        <f>IF(AND('MAPA DE RIESGOS'!$AP29="Muy Alta",'MAPA DE RIESGOS'!$AR29="Leve"),CONCATENATE("R",'MAPA DE RIESGOS'!$H29,"C",'MAPA DE RIESGOS'!$AF29),"")</f>
        <v/>
      </c>
      <c r="L7" s="353" t="str">
        <f>IF(AND('MAPA DE RIESGOS'!$AP30="Muy Alta",'MAPA DE RIESGOS'!$AR30="Leve"),CONCATENATE("R",'MAPA DE RIESGOS'!$H30,"C",'MAPA DE RIESGOS'!$AF30),"")</f>
        <v/>
      </c>
      <c r="M7" s="353" t="str">
        <f>IF(AND('MAPA DE RIESGOS'!$AP31="Muy Alta",'MAPA DE RIESGOS'!$AR31="Leve"),CONCATENATE("R",'MAPA DE RIESGOS'!$H31,"C",'MAPA DE RIESGOS'!$AF31),"")</f>
        <v/>
      </c>
      <c r="N7" s="353" t="str">
        <f>IF(AND('MAPA DE RIESGOS'!$AP32="Muy Alta",'MAPA DE RIESGOS'!$AR32="Leve"),CONCATENATE("R",'MAPA DE RIESGOS'!$H32,"C",'MAPA DE RIESGOS'!$AF32),"")</f>
        <v/>
      </c>
      <c r="O7" s="353" t="str">
        <f>IF(AND('MAPA DE RIESGOS'!$AP33="Muy Alta",'MAPA DE RIESGOS'!$AR33="Leve"),CONCATENATE("R",'MAPA DE RIESGOS'!$H33,"C",'MAPA DE RIESGOS'!$AF33),"")</f>
        <v/>
      </c>
      <c r="P7" s="353" t="str">
        <f>IF(AND('MAPA DE RIESGOS'!$AP34="Muy Alta",'MAPA DE RIESGOS'!$AR34="Leve"),CONCATENATE("R",'MAPA DE RIESGOS'!$H34,"C",'MAPA DE RIESGOS'!$AF34),"")</f>
        <v/>
      </c>
      <c r="Q7" s="353" t="str">
        <f>IF(AND('MAPA DE RIESGOS'!$AP35="Muy Alta",'MAPA DE RIESGOS'!$AR35="Leve"),CONCATENATE("R",'MAPA DE RIESGOS'!$H35,"C",'MAPA DE RIESGOS'!$AF35),"")</f>
        <v/>
      </c>
      <c r="R7" s="353" t="str">
        <f>IF(AND('MAPA DE RIESGOS'!$AP36="Muy Alta",'MAPA DE RIESGOS'!$AR36="Leve"),CONCATENATE("R",'MAPA DE RIESGOS'!$H36,"C",'MAPA DE RIESGOS'!$AF36),"")</f>
        <v/>
      </c>
      <c r="S7" s="353" t="str">
        <f>IF(AND('MAPA DE RIESGOS'!$AP37="Muy Alta",'MAPA DE RIESGOS'!$AR37="Leve"),CONCATENATE("R",'MAPA DE RIESGOS'!$H37,"C",'MAPA DE RIESGOS'!$AF37),"")</f>
        <v/>
      </c>
      <c r="T7" s="353" t="str">
        <f>IF(AND('MAPA DE RIESGOS'!$AP38="Muy Alta",'MAPA DE RIESGOS'!$AR38="Leve"),CONCATENATE("R",'MAPA DE RIESGOS'!$H38,"C",'MAPA DE RIESGOS'!$AF38),"")</f>
        <v/>
      </c>
      <c r="U7" s="353" t="str">
        <f>IF(AND('MAPA DE RIESGOS'!$AP39="Muy Alta",'MAPA DE RIESGOS'!$AR39="Leve"),CONCATENATE("R",'MAPA DE RIESGOS'!$H39,"C",'MAPA DE RIESGOS'!$AF39),"")</f>
        <v/>
      </c>
      <c r="V7" s="353" t="str">
        <f>IF(AND('MAPA DE RIESGOS'!$AP40="Muy Alta",'MAPA DE RIESGOS'!$AR40="Leve"),CONCATENATE("R",'MAPA DE RIESGOS'!$H40,"C",'MAPA DE RIESGOS'!$AF40),"")</f>
        <v/>
      </c>
      <c r="W7" s="353" t="str">
        <f>IF(AND('MAPA DE RIESGOS'!$AP41="Muy Alta",'MAPA DE RIESGOS'!$AR41="Leve"),CONCATENATE("R",'MAPA DE RIESGOS'!$H41,"C",'MAPA DE RIESGOS'!$AF41),"")</f>
        <v/>
      </c>
      <c r="X7" s="353" t="str">
        <f>IF(AND('MAPA DE RIESGOS'!$AP42="Muy Alta",'MAPA DE RIESGOS'!$AR42="Leve"),CONCATENATE("R",'MAPA DE RIESGOS'!$H42,"C",'MAPA DE RIESGOS'!$AF42),"")</f>
        <v/>
      </c>
      <c r="Y7" s="353" t="str">
        <f>IF(AND('MAPA DE RIESGOS'!$AP43="Muy Alta",'MAPA DE RIESGOS'!$AR43="Leve"),CONCATENATE("R",'MAPA DE RIESGOS'!$H43,"C",'MAPA DE RIESGOS'!$AF43),"")</f>
        <v/>
      </c>
      <c r="Z7" s="353" t="str">
        <f>IF(AND('MAPA DE RIESGOS'!$AP44="Muy Alta",'MAPA DE RIESGOS'!$AR44="Leve"),CONCATENATE("R",'MAPA DE RIESGOS'!$H44,"C",'MAPA DE RIESGOS'!$AF44),"")</f>
        <v/>
      </c>
      <c r="AA7" s="354" t="str">
        <f>IF(AND('MAPA DE RIESGOS'!$AP45="Muy Alta",'MAPA DE RIESGOS'!$AR45="Leve"),CONCATENATE("R",'MAPA DE RIESGOS'!$H45,"C",'MAPA DE RIESGOS'!$AF45),"")</f>
        <v/>
      </c>
      <c r="AB7" s="352" t="str">
        <f>IF(AND('MAPA DE RIESGOS'!$AP28="Muy Alta",'MAPA DE RIESGOS'!$AR28="Menor"),CONCATENATE("R",'MAPA DE RIESGOS'!$H28,"C",'MAPA DE RIESGOS'!$AF28),"")</f>
        <v/>
      </c>
      <c r="AC7" s="353" t="str">
        <f>IF(AND('MAPA DE RIESGOS'!$AP29="Muy Alta",'MAPA DE RIESGOS'!$AR29="Menor"),CONCATENATE("R",'MAPA DE RIESGOS'!$H29,"C",'MAPA DE RIESGOS'!$AF29),"")</f>
        <v/>
      </c>
      <c r="AD7" s="353" t="str">
        <f>IF(AND('MAPA DE RIESGOS'!$AP30="Muy Alta",'MAPA DE RIESGOS'!$AR30="Menor"),CONCATENATE("R",'MAPA DE RIESGOS'!$H30,"C",'MAPA DE RIESGOS'!$AF30),"")</f>
        <v/>
      </c>
      <c r="AE7" s="353" t="str">
        <f>IF(AND('MAPA DE RIESGOS'!$AP31="Muy Alta",'MAPA DE RIESGOS'!$AR31="Menor"),CONCATENATE("R",'MAPA DE RIESGOS'!$H31,"C",'MAPA DE RIESGOS'!$AF31),"")</f>
        <v/>
      </c>
      <c r="AF7" s="353" t="str">
        <f>IF(AND('MAPA DE RIESGOS'!$AP32="Muy Alta",'MAPA DE RIESGOS'!$AR32="Menor"),CONCATENATE("R",'MAPA DE RIESGOS'!$H32,"C",'MAPA DE RIESGOS'!$AF32),"")</f>
        <v/>
      </c>
      <c r="AG7" s="353" t="str">
        <f>IF(AND('MAPA DE RIESGOS'!$AP33="Muy Alta",'MAPA DE RIESGOS'!$AR33="Menor"),CONCATENATE("R",'MAPA DE RIESGOS'!$H33,"C",'MAPA DE RIESGOS'!$AF33),"")</f>
        <v/>
      </c>
      <c r="AH7" s="353" t="str">
        <f>IF(AND('MAPA DE RIESGOS'!$AP34="Muy Alta",'MAPA DE RIESGOS'!$AR34="Menor"),CONCATENATE("R",'MAPA DE RIESGOS'!$H34,"C",'MAPA DE RIESGOS'!$AF34),"")</f>
        <v/>
      </c>
      <c r="AI7" s="353" t="str">
        <f>IF(AND('MAPA DE RIESGOS'!$AP35="Muy Alta",'MAPA DE RIESGOS'!$AR35="Menor"),CONCATENATE("R",'MAPA DE RIESGOS'!$H35,"C",'MAPA DE RIESGOS'!$AF35),"")</f>
        <v/>
      </c>
      <c r="AJ7" s="353" t="str">
        <f>IF(AND('MAPA DE RIESGOS'!$AP36="Muy Alta",'MAPA DE RIESGOS'!$AR36="Menor"),CONCATENATE("R",'MAPA DE RIESGOS'!$H36,"C",'MAPA DE RIESGOS'!$AF36),"")</f>
        <v/>
      </c>
      <c r="AK7" s="353" t="str">
        <f>IF(AND('MAPA DE RIESGOS'!$AP37="Muy Alta",'MAPA DE RIESGOS'!$AR37="Menor"),CONCATENATE("R",'MAPA DE RIESGOS'!$H37,"C",'MAPA DE RIESGOS'!$AF37),"")</f>
        <v/>
      </c>
      <c r="AL7" s="353" t="str">
        <f>IF(AND('MAPA DE RIESGOS'!$AP38="Muy Alta",'MAPA DE RIESGOS'!$AR38="Menor"),CONCATENATE("R",'MAPA DE RIESGOS'!$H38,"C",'MAPA DE RIESGOS'!$AF38),"")</f>
        <v/>
      </c>
      <c r="AM7" s="353" t="str">
        <f>IF(AND('MAPA DE RIESGOS'!$AP39="Muy Alta",'MAPA DE RIESGOS'!$AR39="Menor"),CONCATENATE("R",'MAPA DE RIESGOS'!$H39,"C",'MAPA DE RIESGOS'!$AF39),"")</f>
        <v/>
      </c>
      <c r="AN7" s="353" t="str">
        <f>IF(AND('MAPA DE RIESGOS'!$AP40="Muy Alta",'MAPA DE RIESGOS'!$AR40="Menor"),CONCATENATE("R",'MAPA DE RIESGOS'!$H40,"C",'MAPA DE RIESGOS'!$AF40),"")</f>
        <v/>
      </c>
      <c r="AO7" s="353" t="str">
        <f>IF(AND('MAPA DE RIESGOS'!$AP41="Muy Alta",'MAPA DE RIESGOS'!$AR41="Menor"),CONCATENATE("R",'MAPA DE RIESGOS'!$H41,"C",'MAPA DE RIESGOS'!$AF41),"")</f>
        <v/>
      </c>
      <c r="AP7" s="353" t="str">
        <f>IF(AND('MAPA DE RIESGOS'!$AP42="Muy Alta",'MAPA DE RIESGOS'!$AR42="Menor"),CONCATENATE("R",'MAPA DE RIESGOS'!$H42,"C",'MAPA DE RIESGOS'!$AF42),"")</f>
        <v/>
      </c>
      <c r="AQ7" s="353" t="str">
        <f>IF(AND('MAPA DE RIESGOS'!$AP43="Muy Alta",'MAPA DE RIESGOS'!$AR43="Menor"),CONCATENATE("R",'MAPA DE RIESGOS'!$H43,"C",'MAPA DE RIESGOS'!$AF43),"")</f>
        <v/>
      </c>
      <c r="AR7" s="353" t="str">
        <f>IF(AND('MAPA DE RIESGOS'!$AP44="Muy Alta",'MAPA DE RIESGOS'!$AR44="Menor"),CONCATENATE("R",'MAPA DE RIESGOS'!$H44,"C",'MAPA DE RIESGOS'!$AF44),"")</f>
        <v/>
      </c>
      <c r="AS7" s="354" t="str">
        <f>IF(AND('MAPA DE RIESGOS'!$AP45="Muy Alta",'MAPA DE RIESGOS'!$AR45="Menor"),CONCATENATE("R",'MAPA DE RIESGOS'!$H45,"C",'MAPA DE RIESGOS'!$AF45),"")</f>
        <v/>
      </c>
      <c r="AT7" s="352" t="str">
        <f>IF(AND('MAPA DE RIESGOS'!$AP28="Muy Alta",'MAPA DE RIESGOS'!$AR28="Moderado"),CONCATENATE("R",'MAPA DE RIESGOS'!$H28,"C",'MAPA DE RIESGOS'!$AF28),"")</f>
        <v/>
      </c>
      <c r="AU7" s="353" t="str">
        <f>IF(AND('MAPA DE RIESGOS'!$AP29="Muy Alta",'MAPA DE RIESGOS'!$AR29="Moderado"),CONCATENATE("R",'MAPA DE RIESGOS'!$H29,"C",'MAPA DE RIESGOS'!$AF29),"")</f>
        <v/>
      </c>
      <c r="AV7" s="353" t="str">
        <f>IF(AND('MAPA DE RIESGOS'!$AP30="Muy Alta",'MAPA DE RIESGOS'!$AR30="Moderado"),CONCATENATE("R",'MAPA DE RIESGOS'!$H30,"C",'MAPA DE RIESGOS'!$AF30),"")</f>
        <v/>
      </c>
      <c r="AW7" s="353" t="str">
        <f>IF(AND('MAPA DE RIESGOS'!$AP31="Muy Alta",'MAPA DE RIESGOS'!$AR31="Moderado"),CONCATENATE("R",'MAPA DE RIESGOS'!$H31,"C",'MAPA DE RIESGOS'!$AF31),"")</f>
        <v/>
      </c>
      <c r="AX7" s="353" t="str">
        <f>IF(AND('MAPA DE RIESGOS'!$AP32="Muy Alta",'MAPA DE RIESGOS'!$AR32="Moderado"),CONCATENATE("R",'MAPA DE RIESGOS'!$H32,"C",'MAPA DE RIESGOS'!$AF32),"")</f>
        <v/>
      </c>
      <c r="AY7" s="353" t="str">
        <f>IF(AND('MAPA DE RIESGOS'!$AP33="Muy Alta",'MAPA DE RIESGOS'!$AR33="Moderado"),CONCATENATE("R",'MAPA DE RIESGOS'!$H33,"C",'MAPA DE RIESGOS'!$AF33),"")</f>
        <v/>
      </c>
      <c r="AZ7" s="353" t="str">
        <f>IF(AND('MAPA DE RIESGOS'!$AP34="Muy Alta",'MAPA DE RIESGOS'!$AR34="Moderado"),CONCATENATE("R",'MAPA DE RIESGOS'!$H34,"C",'MAPA DE RIESGOS'!$AF34),"")</f>
        <v/>
      </c>
      <c r="BA7" s="353" t="str">
        <f>IF(AND('MAPA DE RIESGOS'!$AP35="Muy Alta",'MAPA DE RIESGOS'!$AR35="Moderado"),CONCATENATE("R",'MAPA DE RIESGOS'!$H35,"C",'MAPA DE RIESGOS'!$AF35),"")</f>
        <v/>
      </c>
      <c r="BB7" s="353" t="str">
        <f>IF(AND('MAPA DE RIESGOS'!$AP36="Muy Alta",'MAPA DE RIESGOS'!$AR36="Moderado"),CONCATENATE("R",'MAPA DE RIESGOS'!$H36,"C",'MAPA DE RIESGOS'!$AF36),"")</f>
        <v/>
      </c>
      <c r="BC7" s="353" t="str">
        <f>IF(AND('MAPA DE RIESGOS'!$AP37="Muy Alta",'MAPA DE RIESGOS'!$AR37="Moderado"),CONCATENATE("R",'MAPA DE RIESGOS'!$H37,"C",'MAPA DE RIESGOS'!$AF37),"")</f>
        <v/>
      </c>
      <c r="BD7" s="353" t="str">
        <f>IF(AND('MAPA DE RIESGOS'!$AP38="Muy Alta",'MAPA DE RIESGOS'!$AR38="Moderado"),CONCATENATE("R",'MAPA DE RIESGOS'!$H38,"C",'MAPA DE RIESGOS'!$AF38),"")</f>
        <v/>
      </c>
      <c r="BE7" s="353" t="str">
        <f>IF(AND('MAPA DE RIESGOS'!$AP39="Muy Alta",'MAPA DE RIESGOS'!$AR39="Moderado"),CONCATENATE("R",'MAPA DE RIESGOS'!$H39,"C",'MAPA DE RIESGOS'!$AF39),"")</f>
        <v/>
      </c>
      <c r="BF7" s="353" t="str">
        <f>IF(AND('MAPA DE RIESGOS'!$AP40="Muy Alta",'MAPA DE RIESGOS'!$AR40="Moderado"),CONCATENATE("R",'MAPA DE RIESGOS'!$H40,"C",'MAPA DE RIESGOS'!$AF40),"")</f>
        <v/>
      </c>
      <c r="BG7" s="353" t="str">
        <f>IF(AND('MAPA DE RIESGOS'!$AP41="Muy Alta",'MAPA DE RIESGOS'!$AR41="Moderado"),CONCATENATE("R",'MAPA DE RIESGOS'!$H41,"C",'MAPA DE RIESGOS'!$AF41),"")</f>
        <v/>
      </c>
      <c r="BH7" s="353" t="str">
        <f>IF(AND('MAPA DE RIESGOS'!$AP42="Muy Alta",'MAPA DE RIESGOS'!$AR42="Moderado"),CONCATENATE("R",'MAPA DE RIESGOS'!$H42,"C",'MAPA DE RIESGOS'!$AF42),"")</f>
        <v/>
      </c>
      <c r="BI7" s="353" t="str">
        <f>IF(AND('MAPA DE RIESGOS'!$AP43="Muy Alta",'MAPA DE RIESGOS'!$AR43="Moderado"),CONCATENATE("R",'MAPA DE RIESGOS'!$H43,"C",'MAPA DE RIESGOS'!$AF43),"")</f>
        <v/>
      </c>
      <c r="BJ7" s="353" t="str">
        <f>IF(AND('MAPA DE RIESGOS'!$AP44="Muy Alta",'MAPA DE RIESGOS'!$AR44="Moderado"),CONCATENATE("R",'MAPA DE RIESGOS'!$H44,"C",'MAPA DE RIESGOS'!$AF44),"")</f>
        <v/>
      </c>
      <c r="BK7" s="354" t="str">
        <f>IF(AND('MAPA DE RIESGOS'!$AP45="Muy Alta",'MAPA DE RIESGOS'!$AR45="Moderado"),CONCATENATE("R",'MAPA DE RIESGOS'!$H45,"C",'MAPA DE RIESGOS'!$AF45),"")</f>
        <v/>
      </c>
      <c r="BL7" s="352" t="str">
        <f>IF(AND('MAPA DE RIESGOS'!$AP28="Muy Alta",'MAPA DE RIESGOS'!$AR28="Mayor"),CONCATENATE("R",'MAPA DE RIESGOS'!$H28,"C",'MAPA DE RIESGOS'!$AF28),"")</f>
        <v/>
      </c>
      <c r="BM7" s="353" t="str">
        <f>IF(AND('MAPA DE RIESGOS'!$AP29="Muy Alta",'MAPA DE RIESGOS'!$AR29="Mayor"),CONCATENATE("R",'MAPA DE RIESGOS'!$H29,"C",'MAPA DE RIESGOS'!$AF29),"")</f>
        <v/>
      </c>
      <c r="BN7" s="353" t="str">
        <f>IF(AND('MAPA DE RIESGOS'!$AP30="Muy Alta",'MAPA DE RIESGOS'!$AR30="Mayor"),CONCATENATE("R",'MAPA DE RIESGOS'!$H30,"C",'MAPA DE RIESGOS'!$AF30),"")</f>
        <v/>
      </c>
      <c r="BO7" s="353" t="str">
        <f>IF(AND('MAPA DE RIESGOS'!$AP31="Muy Alta",'MAPA DE RIESGOS'!$AR31="Mayor"),CONCATENATE("R",'MAPA DE RIESGOS'!$H31,"C",'MAPA DE RIESGOS'!$AF31),"")</f>
        <v/>
      </c>
      <c r="BP7" s="353" t="str">
        <f>IF(AND('MAPA DE RIESGOS'!$AP32="Muy Alta",'MAPA DE RIESGOS'!$AR32="Mayor"),CONCATENATE("R",'MAPA DE RIESGOS'!$H32,"C",'MAPA DE RIESGOS'!$AF32),"")</f>
        <v/>
      </c>
      <c r="BQ7" s="353" t="str">
        <f>IF(AND('MAPA DE RIESGOS'!$AP33="Muy Alta",'MAPA DE RIESGOS'!$AR33="Mayor"),CONCATENATE("R",'MAPA DE RIESGOS'!$H33,"C",'MAPA DE RIESGOS'!$AF33),"")</f>
        <v/>
      </c>
      <c r="BR7" s="353" t="str">
        <f>IF(AND('MAPA DE RIESGOS'!$AP34="Muy Alta",'MAPA DE RIESGOS'!$AR34="Mayor"),CONCATENATE("R",'MAPA DE RIESGOS'!$H34,"C",'MAPA DE RIESGOS'!$AF34),"")</f>
        <v/>
      </c>
      <c r="BS7" s="353" t="str">
        <f>IF(AND('MAPA DE RIESGOS'!$AP35="Muy Alta",'MAPA DE RIESGOS'!$AR35="Mayor"),CONCATENATE("R",'MAPA DE RIESGOS'!$H35,"C",'MAPA DE RIESGOS'!$AF35),"")</f>
        <v/>
      </c>
      <c r="BT7" s="353" t="str">
        <f>IF(AND('MAPA DE RIESGOS'!$AP36="Muy Alta",'MAPA DE RIESGOS'!$AR36="Mayor"),CONCATENATE("R",'MAPA DE RIESGOS'!$H36,"C",'MAPA DE RIESGOS'!$AF36),"")</f>
        <v/>
      </c>
      <c r="BU7" s="353" t="str">
        <f>IF(AND('MAPA DE RIESGOS'!$AP37="Muy Alta",'MAPA DE RIESGOS'!$AR37="Mayor"),CONCATENATE("R",'MAPA DE RIESGOS'!$H37,"C",'MAPA DE RIESGOS'!$AF37),"")</f>
        <v/>
      </c>
      <c r="BV7" s="353" t="str">
        <f>IF(AND('MAPA DE RIESGOS'!$AP38="Muy Alta",'MAPA DE RIESGOS'!$AR38="Mayor"),CONCATENATE("R",'MAPA DE RIESGOS'!$H38,"C",'MAPA DE RIESGOS'!$AF38),"")</f>
        <v/>
      </c>
      <c r="BW7" s="353" t="str">
        <f>IF(AND('MAPA DE RIESGOS'!$AP39="Muy Alta",'MAPA DE RIESGOS'!$AR39="Mayor"),CONCATENATE("R",'MAPA DE RIESGOS'!$H39,"C",'MAPA DE RIESGOS'!$AF39),"")</f>
        <v/>
      </c>
      <c r="BX7" s="353" t="str">
        <f>IF(AND('MAPA DE RIESGOS'!$AP40="Muy Alta",'MAPA DE RIESGOS'!$AR40="Mayor"),CONCATENATE("R",'MAPA DE RIESGOS'!$H40,"C",'MAPA DE RIESGOS'!$AF40),"")</f>
        <v/>
      </c>
      <c r="BY7" s="353" t="str">
        <f>IF(AND('MAPA DE RIESGOS'!$AP41="Muy Alta",'MAPA DE RIESGOS'!$AR41="Mayor"),CONCATENATE("R",'MAPA DE RIESGOS'!$H41,"C",'MAPA DE RIESGOS'!$AF41),"")</f>
        <v/>
      </c>
      <c r="BZ7" s="353" t="str">
        <f>IF(AND('MAPA DE RIESGOS'!$AP42="Muy Alta",'MAPA DE RIESGOS'!$AR42="Mayor"),CONCATENATE("R",'MAPA DE RIESGOS'!$H42,"C",'MAPA DE RIESGOS'!$AF42),"")</f>
        <v/>
      </c>
      <c r="CA7" s="353" t="str">
        <f>IF(AND('MAPA DE RIESGOS'!$AP43="Muy Alta",'MAPA DE RIESGOS'!$AR43="Mayor"),CONCATENATE("R",'MAPA DE RIESGOS'!$H43,"C",'MAPA DE RIESGOS'!$AF43),"")</f>
        <v/>
      </c>
      <c r="CB7" s="353" t="str">
        <f>IF(AND('MAPA DE RIESGOS'!$AP44="Muy Alta",'MAPA DE RIESGOS'!$AR44="Mayor"),CONCATENATE("R",'MAPA DE RIESGOS'!$H44,"C",'MAPA DE RIESGOS'!$AF44),"")</f>
        <v/>
      </c>
      <c r="CC7" s="354" t="str">
        <f>IF(AND('MAPA DE RIESGOS'!$AP45="Muy Alta",'MAPA DE RIESGOS'!$AR45="Mayor"),CONCATENATE("R",'MAPA DE RIESGOS'!$H45,"C",'MAPA DE RIESGOS'!$AF45),"")</f>
        <v/>
      </c>
      <c r="CD7" s="355" t="str">
        <f>IF(AND('MAPA DE RIESGOS'!$AP28="Muy Alta",'MAPA DE RIESGOS'!$AR28="Catastrófico"),CONCATENATE("R",'MAPA DE RIESGOS'!$H28,"C",'MAPA DE RIESGOS'!$AF28),"")</f>
        <v/>
      </c>
      <c r="CE7" s="355" t="str">
        <f>IF(AND('MAPA DE RIESGOS'!$AP29="Muy Alta",'MAPA DE RIESGOS'!$AR29="Catastrófico"),CONCATENATE("R",'MAPA DE RIESGOS'!$H29,"C",'MAPA DE RIESGOS'!$AF29),"")</f>
        <v/>
      </c>
      <c r="CF7" s="355" t="str">
        <f>IF(AND('MAPA DE RIESGOS'!$AP30="Muy Alta",'MAPA DE RIESGOS'!$AR30="Catastrófico"),CONCATENATE("R",'MAPA DE RIESGOS'!$H30,"C",'MAPA DE RIESGOS'!$AF30),"")</f>
        <v/>
      </c>
      <c r="CG7" s="355" t="str">
        <f>IF(AND('MAPA DE RIESGOS'!$AP31="Muy Alta",'MAPA DE RIESGOS'!$AR31="Catastrófico"),CONCATENATE("R",'MAPA DE RIESGOS'!$H31,"C",'MAPA DE RIESGOS'!$AF31),"")</f>
        <v/>
      </c>
      <c r="CH7" s="355" t="str">
        <f>IF(AND('MAPA DE RIESGOS'!$AP32="Muy Alta",'MAPA DE RIESGOS'!$AR32="Catastrófico"),CONCATENATE("R",'MAPA DE RIESGOS'!$H32,"C",'MAPA DE RIESGOS'!$AF32),"")</f>
        <v/>
      </c>
      <c r="CI7" s="355" t="str">
        <f>IF(AND('MAPA DE RIESGOS'!$AP33="Muy Alta",'MAPA DE RIESGOS'!$AR33="Catastrófico"),CONCATENATE("R",'MAPA DE RIESGOS'!$H33,"C",'MAPA DE RIESGOS'!$AF33),"")</f>
        <v/>
      </c>
      <c r="CJ7" s="355" t="str">
        <f>IF(AND('MAPA DE RIESGOS'!$AP34="Muy Alta",'MAPA DE RIESGOS'!$AR34="Catastrófico"),CONCATENATE("R",'MAPA DE RIESGOS'!$H34,"C",'MAPA DE RIESGOS'!$AF34),"")</f>
        <v/>
      </c>
      <c r="CK7" s="355" t="str">
        <f>IF(AND('MAPA DE RIESGOS'!$AP35="Muy Alta",'MAPA DE RIESGOS'!$AR35="Catastrófico"),CONCATENATE("R",'MAPA DE RIESGOS'!$H35,"C",'MAPA DE RIESGOS'!$AF35),"")</f>
        <v/>
      </c>
      <c r="CL7" s="355" t="str">
        <f>IF(AND('MAPA DE RIESGOS'!$AP36="Muy Alta",'MAPA DE RIESGOS'!$AR36="Catastrófico"),CONCATENATE("R",'MAPA DE RIESGOS'!$H36,"C",'MAPA DE RIESGOS'!$AF36),"")</f>
        <v/>
      </c>
      <c r="CM7" s="355" t="str">
        <f>IF(AND('MAPA DE RIESGOS'!$AP37="Muy Alta",'MAPA DE RIESGOS'!$AR37="Catastrófico"),CONCATENATE("R",'MAPA DE RIESGOS'!$H37,"C",'MAPA DE RIESGOS'!$AF37),"")</f>
        <v/>
      </c>
      <c r="CN7" s="355" t="str">
        <f>IF(AND('MAPA DE RIESGOS'!$AP38="Muy Alta",'MAPA DE RIESGOS'!$AR38="Catastrófico"),CONCATENATE("R",'MAPA DE RIESGOS'!$H38,"C",'MAPA DE RIESGOS'!$AF38),"")</f>
        <v/>
      </c>
      <c r="CO7" s="355" t="str">
        <f>IF(AND('MAPA DE RIESGOS'!$AP39="Muy Alta",'MAPA DE RIESGOS'!$AR39="Catastrófico"),CONCATENATE("R",'MAPA DE RIESGOS'!$H39,"C",'MAPA DE RIESGOS'!$AF39),"")</f>
        <v/>
      </c>
      <c r="CP7" s="355" t="str">
        <f>IF(AND('MAPA DE RIESGOS'!$AP40="Muy Alta",'MAPA DE RIESGOS'!$AR40="Catastrófico"),CONCATENATE("R",'MAPA DE RIESGOS'!$H40,"C",'MAPA DE RIESGOS'!$AF40),"")</f>
        <v/>
      </c>
      <c r="CQ7" s="355" t="str">
        <f>IF(AND('MAPA DE RIESGOS'!$AP41="Muy Alta",'MAPA DE RIESGOS'!$AR41="Catastrófico"),CONCATENATE("R",'MAPA DE RIESGOS'!$H41,"C",'MAPA DE RIESGOS'!$AF41),"")</f>
        <v/>
      </c>
      <c r="CR7" s="355" t="str">
        <f>IF(AND('MAPA DE RIESGOS'!$AP42="Muy Alta",'MAPA DE RIESGOS'!$AR42="Catastrófico"),CONCATENATE("R",'MAPA DE RIESGOS'!$H42,"C",'MAPA DE RIESGOS'!$AF42),"")</f>
        <v/>
      </c>
      <c r="CS7" s="355" t="str">
        <f>IF(AND('MAPA DE RIESGOS'!$AP43="Muy Alta",'MAPA DE RIESGOS'!$AR43="Catastrófico"),CONCATENATE("R",'MAPA DE RIESGOS'!$H43,"C",'MAPA DE RIESGOS'!$AF43),"")</f>
        <v/>
      </c>
      <c r="CT7" s="355" t="str">
        <f>IF(AND('MAPA DE RIESGOS'!$AP44="Muy Alta",'MAPA DE RIESGOS'!$AR44="Catastrófico"),CONCATENATE("R",'MAPA DE RIESGOS'!$H44,"C",'MAPA DE RIESGOS'!$AF44),"")</f>
        <v/>
      </c>
      <c r="CU7" s="356" t="str">
        <f>IF(AND('MAPA DE RIESGOS'!$AP45="Muy Alta",'MAPA DE RIESGOS'!$AR45="Catastrófico"),CONCATENATE("R",'MAPA DE RIESGOS'!$H45,"C",'MAPA DE RIESGOS'!$AF45),"")</f>
        <v/>
      </c>
      <c r="CV7" s="67"/>
      <c r="CW7" s="1122"/>
      <c r="CX7" s="1123"/>
      <c r="CY7" s="1123"/>
      <c r="CZ7" s="1123"/>
      <c r="DA7" s="1123"/>
      <c r="DB7" s="1124"/>
    </row>
    <row r="8" spans="2:106" ht="32.450000000000003" customHeight="1">
      <c r="B8" s="1142"/>
      <c r="C8" s="1142"/>
      <c r="D8" s="1143"/>
      <c r="E8" s="1113"/>
      <c r="F8" s="1114"/>
      <c r="G8" s="1114"/>
      <c r="H8" s="1114"/>
      <c r="I8" s="1115"/>
      <c r="J8" s="352" t="str">
        <f>IF(AND('MAPA DE RIESGOS'!$AP46="Muy Alta",'MAPA DE RIESGOS'!$AR46="Leve"),CONCATENATE("R",'MAPA DE RIESGOS'!$H46,"C",'MAPA DE RIESGOS'!$AF46),"")</f>
        <v/>
      </c>
      <c r="K8" s="353" t="str">
        <f>IF(AND('MAPA DE RIESGOS'!$AP47="Muy Alta",'MAPA DE RIESGOS'!$AR47="Leve"),CONCATENATE("R",'MAPA DE RIESGOS'!$H47,"C",'MAPA DE RIESGOS'!$AF47),"")</f>
        <v/>
      </c>
      <c r="L8" s="353" t="str">
        <f>IF(AND('MAPA DE RIESGOS'!$AP48="Muy Alta",'MAPA DE RIESGOS'!$AR48="Leve"),CONCATENATE("R",'MAPA DE RIESGOS'!$H48,"C",'MAPA DE RIESGOS'!$AF48),"")</f>
        <v/>
      </c>
      <c r="M8" s="353" t="str">
        <f>IF(AND('MAPA DE RIESGOS'!$AP49="Muy Alta",'MAPA DE RIESGOS'!$AR49="Leve"),CONCATENATE("R",'MAPA DE RIESGOS'!$H49,"C",'MAPA DE RIESGOS'!$AF49),"")</f>
        <v/>
      </c>
      <c r="N8" s="353" t="str">
        <f>IF(AND('MAPA DE RIESGOS'!$AP50="Muy Alta",'MAPA DE RIESGOS'!$AR50="Leve"),CONCATENATE("R",'MAPA DE RIESGOS'!$H50,"C",'MAPA DE RIESGOS'!$AF50),"")</f>
        <v/>
      </c>
      <c r="O8" s="353" t="str">
        <f>IF(AND('MAPA DE RIESGOS'!$AP51="Muy Alta",'MAPA DE RIESGOS'!$AR51="Leve"),CONCATENATE("R",'MAPA DE RIESGOS'!$H51,"C",'MAPA DE RIESGOS'!$AF51),"")</f>
        <v/>
      </c>
      <c r="P8" s="353" t="str">
        <f>IF(AND('MAPA DE RIESGOS'!$AP52="Muy Alta",'MAPA DE RIESGOS'!$AR52="Leve"),CONCATENATE("R",'MAPA DE RIESGOS'!$H52,"C",'MAPA DE RIESGOS'!$AF52),"")</f>
        <v/>
      </c>
      <c r="Q8" s="353" t="str">
        <f>IF(AND('MAPA DE RIESGOS'!$AP53="Muy Alta",'MAPA DE RIESGOS'!$AR53="Leve"),CONCATENATE("R",'MAPA DE RIESGOS'!$H53,"C",'MAPA DE RIESGOS'!$AF53),"")</f>
        <v/>
      </c>
      <c r="R8" s="353" t="str">
        <f>IF(AND('MAPA DE RIESGOS'!$AP54="Muy Alta",'MAPA DE RIESGOS'!$AR54="Leve"),CONCATENATE("R",'MAPA DE RIESGOS'!$H54,"C",'MAPA DE RIESGOS'!$AF54),"")</f>
        <v/>
      </c>
      <c r="S8" s="353" t="str">
        <f>IF(AND('MAPA DE RIESGOS'!$AP55="Muy Alta",'MAPA DE RIESGOS'!$AR55="Leve"),CONCATENATE("R",'MAPA DE RIESGOS'!$H55,"C",'MAPA DE RIESGOS'!$AF55),"")</f>
        <v/>
      </c>
      <c r="T8" s="353" t="str">
        <f>IF(AND('MAPA DE RIESGOS'!$AP56="Muy Alta",'MAPA DE RIESGOS'!$AR56="Leve"),CONCATENATE("R",'MAPA DE RIESGOS'!$H56,"C",'MAPA DE RIESGOS'!$AF56),"")</f>
        <v/>
      </c>
      <c r="U8" s="353" t="str">
        <f>IF(AND('MAPA DE RIESGOS'!$AP57="Muy Alta",'MAPA DE RIESGOS'!$AR57="Leve"),CONCATENATE("R",'MAPA DE RIESGOS'!$H57,"C",'MAPA DE RIESGOS'!$AF57),"")</f>
        <v/>
      </c>
      <c r="V8" s="353" t="str">
        <f>IF(AND('MAPA DE RIESGOS'!$AP58="Muy Alta",'MAPA DE RIESGOS'!$AR58="Leve"),CONCATENATE("R",'MAPA DE RIESGOS'!$H58,"C",'MAPA DE RIESGOS'!$AF58),"")</f>
        <v/>
      </c>
      <c r="W8" s="353" t="str">
        <f>IF(AND('MAPA DE RIESGOS'!$AP59="Muy Alta",'MAPA DE RIESGOS'!$AR59="Leve"),CONCATENATE("R",'MAPA DE RIESGOS'!$H59,"C",'MAPA DE RIESGOS'!$AF59),"")</f>
        <v/>
      </c>
      <c r="X8" s="353" t="str">
        <f>IF(AND('MAPA DE RIESGOS'!$AP60="Muy Alta",'MAPA DE RIESGOS'!$AR60="Leve"),CONCATENATE("R",'MAPA DE RIESGOS'!$H60,"C",'MAPA DE RIESGOS'!$AF60),"")</f>
        <v/>
      </c>
      <c r="Y8" s="353" t="str">
        <f>IF(AND('MAPA DE RIESGOS'!$AP61="Muy Alta",'MAPA DE RIESGOS'!$AR61="Leve"),CONCATENATE("R",'MAPA DE RIESGOS'!$H61,"C",'MAPA DE RIESGOS'!$AF61),"")</f>
        <v/>
      </c>
      <c r="Z8" s="353" t="str">
        <f>IF(AND('MAPA DE RIESGOS'!$AP62="Muy Alta",'MAPA DE RIESGOS'!$AR62="Leve"),CONCATENATE("R",'MAPA DE RIESGOS'!$H62,"C",'MAPA DE RIESGOS'!$AF62),"")</f>
        <v/>
      </c>
      <c r="AA8" s="354" t="str">
        <f>IF(AND('MAPA DE RIESGOS'!$AP63="Muy Alta",'MAPA DE RIESGOS'!$AR63="Leve"),CONCATENATE("R",'MAPA DE RIESGOS'!$H63,"C",'MAPA DE RIESGOS'!$AF63),"")</f>
        <v/>
      </c>
      <c r="AB8" s="352" t="str">
        <f>IF(AND('MAPA DE RIESGOS'!$AP46="Muy Alta",'MAPA DE RIESGOS'!$AR46="Menor"),CONCATENATE("R",'MAPA DE RIESGOS'!$H46,"C",'MAPA DE RIESGOS'!$AF46),"")</f>
        <v/>
      </c>
      <c r="AC8" s="353" t="str">
        <f>IF(AND('MAPA DE RIESGOS'!$AP47="Muy Alta",'MAPA DE RIESGOS'!$AR47="Menor"),CONCATENATE("R",'MAPA DE RIESGOS'!$H47,"C",'MAPA DE RIESGOS'!$AF47),"")</f>
        <v/>
      </c>
      <c r="AD8" s="353" t="str">
        <f>IF(AND('MAPA DE RIESGOS'!$AP48="Muy Alta",'MAPA DE RIESGOS'!$AR48="Menor"),CONCATENATE("R",'MAPA DE RIESGOS'!$H48,"C",'MAPA DE RIESGOS'!$AF48),"")</f>
        <v/>
      </c>
      <c r="AE8" s="353" t="str">
        <f>IF(AND('MAPA DE RIESGOS'!$AP49="Muy Alta",'MAPA DE RIESGOS'!$AR49="Menor"),CONCATENATE("R",'MAPA DE RIESGOS'!$H49,"C",'MAPA DE RIESGOS'!$AF49),"")</f>
        <v/>
      </c>
      <c r="AF8" s="353" t="str">
        <f>IF(AND('MAPA DE RIESGOS'!$AP50="Muy Alta",'MAPA DE RIESGOS'!$AR50="Menor"),CONCATENATE("R",'MAPA DE RIESGOS'!$H50,"C",'MAPA DE RIESGOS'!$AF50),"")</f>
        <v/>
      </c>
      <c r="AG8" s="353" t="str">
        <f>IF(AND('MAPA DE RIESGOS'!$AP51="Muy Alta",'MAPA DE RIESGOS'!$AR51="Menor"),CONCATENATE("R",'MAPA DE RIESGOS'!$H51,"C",'MAPA DE RIESGOS'!$AF51),"")</f>
        <v/>
      </c>
      <c r="AH8" s="353" t="str">
        <f>IF(AND('MAPA DE RIESGOS'!$AP52="Muy Alta",'MAPA DE RIESGOS'!$AR52="Menor"),CONCATENATE("R",'MAPA DE RIESGOS'!$H52,"C",'MAPA DE RIESGOS'!$AF52),"")</f>
        <v/>
      </c>
      <c r="AI8" s="353" t="str">
        <f>IF(AND('MAPA DE RIESGOS'!$AP53="Muy Alta",'MAPA DE RIESGOS'!$AR53="Menor"),CONCATENATE("R",'MAPA DE RIESGOS'!$H53,"C",'MAPA DE RIESGOS'!$AF53),"")</f>
        <v/>
      </c>
      <c r="AJ8" s="353" t="str">
        <f>IF(AND('MAPA DE RIESGOS'!$AP54="Muy Alta",'MAPA DE RIESGOS'!$AR54="Menor"),CONCATENATE("R",'MAPA DE RIESGOS'!$H54,"C",'MAPA DE RIESGOS'!$AF54),"")</f>
        <v/>
      </c>
      <c r="AK8" s="353" t="str">
        <f>IF(AND('MAPA DE RIESGOS'!$AP55="Muy Alta",'MAPA DE RIESGOS'!$AR55="Menor"),CONCATENATE("R",'MAPA DE RIESGOS'!$H55,"C",'MAPA DE RIESGOS'!$AF55),"")</f>
        <v/>
      </c>
      <c r="AL8" s="353" t="str">
        <f>IF(AND('MAPA DE RIESGOS'!$AP56="Muy Alta",'MAPA DE RIESGOS'!$AR56="Menor"),CONCATENATE("R",'MAPA DE RIESGOS'!$H56,"C",'MAPA DE RIESGOS'!$AF56),"")</f>
        <v/>
      </c>
      <c r="AM8" s="353" t="str">
        <f>IF(AND('MAPA DE RIESGOS'!$AP57="Muy Alta",'MAPA DE RIESGOS'!$AR57="Menor"),CONCATENATE("R",'MAPA DE RIESGOS'!$H57,"C",'MAPA DE RIESGOS'!$AF57),"")</f>
        <v/>
      </c>
      <c r="AN8" s="353" t="str">
        <f>IF(AND('MAPA DE RIESGOS'!$AP58="Muy Alta",'MAPA DE RIESGOS'!$AR58="Menor"),CONCATENATE("R",'MAPA DE RIESGOS'!$H58,"C",'MAPA DE RIESGOS'!$AF58),"")</f>
        <v/>
      </c>
      <c r="AO8" s="353" t="str">
        <f>IF(AND('MAPA DE RIESGOS'!$AP59="Muy Alta",'MAPA DE RIESGOS'!$AR59="Menor"),CONCATENATE("R",'MAPA DE RIESGOS'!$H59,"C",'MAPA DE RIESGOS'!$AF59),"")</f>
        <v/>
      </c>
      <c r="AP8" s="353" t="str">
        <f>IF(AND('MAPA DE RIESGOS'!$AP60="Muy Alta",'MAPA DE RIESGOS'!$AR60="Menor"),CONCATENATE("R",'MAPA DE RIESGOS'!$H60,"C",'MAPA DE RIESGOS'!$AF60),"")</f>
        <v/>
      </c>
      <c r="AQ8" s="353" t="str">
        <f>IF(AND('MAPA DE RIESGOS'!$AP61="Muy Alta",'MAPA DE RIESGOS'!$AR61="Menor"),CONCATENATE("R",'MAPA DE RIESGOS'!$H61,"C",'MAPA DE RIESGOS'!$AF61),"")</f>
        <v/>
      </c>
      <c r="AR8" s="353" t="str">
        <f>IF(AND('MAPA DE RIESGOS'!$AP62="Muy Alta",'MAPA DE RIESGOS'!$AR62="Menor"),CONCATENATE("R",'MAPA DE RIESGOS'!$H62,"C",'MAPA DE RIESGOS'!$AF62),"")</f>
        <v/>
      </c>
      <c r="AS8" s="354" t="str">
        <f>IF(AND('MAPA DE RIESGOS'!$AP63="Muy Alta",'MAPA DE RIESGOS'!$AR63="Menor"),CONCATENATE("R",'MAPA DE RIESGOS'!$H63,"C",'MAPA DE RIESGOS'!$AF63),"")</f>
        <v/>
      </c>
      <c r="AT8" s="352" t="str">
        <f>IF(AND('MAPA DE RIESGOS'!$AP46="Muy Alta",'MAPA DE RIESGOS'!$AR46="Moderado"),CONCATENATE("R",'MAPA DE RIESGOS'!$H46,"C",'MAPA DE RIESGOS'!$AF46),"")</f>
        <v/>
      </c>
      <c r="AU8" s="353" t="str">
        <f>IF(AND('MAPA DE RIESGOS'!$AP47="Muy Alta",'MAPA DE RIESGOS'!$AR47="Moderado"),CONCATENATE("R",'MAPA DE RIESGOS'!$H47,"C",'MAPA DE RIESGOS'!$AF47),"")</f>
        <v/>
      </c>
      <c r="AV8" s="353" t="str">
        <f>IF(AND('MAPA DE RIESGOS'!$AP48="Muy Alta",'MAPA DE RIESGOS'!$AR48="Moderado"),CONCATENATE("R",'MAPA DE RIESGOS'!$H48,"C",'MAPA DE RIESGOS'!$AF48),"")</f>
        <v/>
      </c>
      <c r="AW8" s="353" t="str">
        <f>IF(AND('MAPA DE RIESGOS'!$AP49="Muy Alta",'MAPA DE RIESGOS'!$AR49="Moderado"),CONCATENATE("R",'MAPA DE RIESGOS'!$H49,"C",'MAPA DE RIESGOS'!$AF49),"")</f>
        <v/>
      </c>
      <c r="AX8" s="353" t="str">
        <f>IF(AND('MAPA DE RIESGOS'!$AP50="Muy Alta",'MAPA DE RIESGOS'!$AR50="Moderado"),CONCATENATE("R",'MAPA DE RIESGOS'!$H50,"C",'MAPA DE RIESGOS'!$AF50),"")</f>
        <v/>
      </c>
      <c r="AY8" s="353" t="str">
        <f>IF(AND('MAPA DE RIESGOS'!$AP51="Muy Alta",'MAPA DE RIESGOS'!$AR51="Moderado"),CONCATENATE("R",'MAPA DE RIESGOS'!$H51,"C",'MAPA DE RIESGOS'!$AF51),"")</f>
        <v/>
      </c>
      <c r="AZ8" s="353" t="str">
        <f>IF(AND('MAPA DE RIESGOS'!$AP52="Muy Alta",'MAPA DE RIESGOS'!$AR52="Moderado"),CONCATENATE("R",'MAPA DE RIESGOS'!$H52,"C",'MAPA DE RIESGOS'!$AF52),"")</f>
        <v/>
      </c>
      <c r="BA8" s="353" t="str">
        <f>IF(AND('MAPA DE RIESGOS'!$AP53="Muy Alta",'MAPA DE RIESGOS'!$AR53="Moderado"),CONCATENATE("R",'MAPA DE RIESGOS'!$H53,"C",'MAPA DE RIESGOS'!$AF53),"")</f>
        <v/>
      </c>
      <c r="BB8" s="353" t="str">
        <f>IF(AND('MAPA DE RIESGOS'!$AP54="Muy Alta",'MAPA DE RIESGOS'!$AR54="Moderado"),CONCATENATE("R",'MAPA DE RIESGOS'!$H54,"C",'MAPA DE RIESGOS'!$AF54),"")</f>
        <v/>
      </c>
      <c r="BC8" s="353" t="str">
        <f>IF(AND('MAPA DE RIESGOS'!$AP55="Muy Alta",'MAPA DE RIESGOS'!$AR55="Moderado"),CONCATENATE("R",'MAPA DE RIESGOS'!$H55,"C",'MAPA DE RIESGOS'!$AF55),"")</f>
        <v/>
      </c>
      <c r="BD8" s="353" t="str">
        <f>IF(AND('MAPA DE RIESGOS'!$AP56="Muy Alta",'MAPA DE RIESGOS'!$AR56="Moderado"),CONCATENATE("R",'MAPA DE RIESGOS'!$H56,"C",'MAPA DE RIESGOS'!$AF56),"")</f>
        <v/>
      </c>
      <c r="BE8" s="353" t="str">
        <f>IF(AND('MAPA DE RIESGOS'!$AP57="Muy Alta",'MAPA DE RIESGOS'!$AR57="Moderado"),CONCATENATE("R",'MAPA DE RIESGOS'!$H57,"C",'MAPA DE RIESGOS'!$AF57),"")</f>
        <v/>
      </c>
      <c r="BF8" s="353" t="str">
        <f>IF(AND('MAPA DE RIESGOS'!$AP58="Muy Alta",'MAPA DE RIESGOS'!$AR58="Moderado"),CONCATENATE("R",'MAPA DE RIESGOS'!$H58,"C",'MAPA DE RIESGOS'!$AF58),"")</f>
        <v/>
      </c>
      <c r="BG8" s="353" t="str">
        <f>IF(AND('MAPA DE RIESGOS'!$AP59="Muy Alta",'MAPA DE RIESGOS'!$AR59="Moderado"),CONCATENATE("R",'MAPA DE RIESGOS'!$H59,"C",'MAPA DE RIESGOS'!$AF59),"")</f>
        <v/>
      </c>
      <c r="BH8" s="353" t="str">
        <f>IF(AND('MAPA DE RIESGOS'!$AP60="Muy Alta",'MAPA DE RIESGOS'!$AR60="Moderado"),CONCATENATE("R",'MAPA DE RIESGOS'!$H60,"C",'MAPA DE RIESGOS'!$AF60),"")</f>
        <v/>
      </c>
      <c r="BI8" s="353" t="str">
        <f>IF(AND('MAPA DE RIESGOS'!$AP61="Muy Alta",'MAPA DE RIESGOS'!$AR61="Moderado"),CONCATENATE("R",'MAPA DE RIESGOS'!$H61,"C",'MAPA DE RIESGOS'!$AF61),"")</f>
        <v/>
      </c>
      <c r="BJ8" s="353" t="str">
        <f>IF(AND('MAPA DE RIESGOS'!$AP62="Muy Alta",'MAPA DE RIESGOS'!$AR62="Moderado"),CONCATENATE("R",'MAPA DE RIESGOS'!$H62,"C",'MAPA DE RIESGOS'!$AF62),"")</f>
        <v/>
      </c>
      <c r="BK8" s="354" t="str">
        <f>IF(AND('MAPA DE RIESGOS'!$AP63="Muy Alta",'MAPA DE RIESGOS'!$AR63="Moderado"),CONCATENATE("R",'MAPA DE RIESGOS'!$H63,"C",'MAPA DE RIESGOS'!$AF63),"")</f>
        <v/>
      </c>
      <c r="BL8" s="352" t="str">
        <f>IF(AND('MAPA DE RIESGOS'!$AP46="Muy Alta",'MAPA DE RIESGOS'!$AR46="Mayor"),CONCATENATE("R",'MAPA DE RIESGOS'!$H46,"C",'MAPA DE RIESGOS'!$AF46),"")</f>
        <v/>
      </c>
      <c r="BM8" s="353" t="str">
        <f>IF(AND('MAPA DE RIESGOS'!$AP47="Muy Alta",'MAPA DE RIESGOS'!$AR47="Mayor"),CONCATENATE("R",'MAPA DE RIESGOS'!$H47,"C",'MAPA DE RIESGOS'!$AF47),"")</f>
        <v/>
      </c>
      <c r="BN8" s="353" t="str">
        <f>IF(AND('MAPA DE RIESGOS'!$AP48="Muy Alta",'MAPA DE RIESGOS'!$AR48="Mayor"),CONCATENATE("R",'MAPA DE RIESGOS'!$H48,"C",'MAPA DE RIESGOS'!$AF48),"")</f>
        <v/>
      </c>
      <c r="BO8" s="353" t="str">
        <f>IF(AND('MAPA DE RIESGOS'!$AP49="Muy Alta",'MAPA DE RIESGOS'!$AR49="Mayor"),CONCATENATE("R",'MAPA DE RIESGOS'!$H49,"C",'MAPA DE RIESGOS'!$AF49),"")</f>
        <v/>
      </c>
      <c r="BP8" s="353" t="str">
        <f>IF(AND('MAPA DE RIESGOS'!$AP50="Muy Alta",'MAPA DE RIESGOS'!$AR50="Mayor"),CONCATENATE("R",'MAPA DE RIESGOS'!$H50,"C",'MAPA DE RIESGOS'!$AF50),"")</f>
        <v/>
      </c>
      <c r="BQ8" s="353" t="str">
        <f>IF(AND('MAPA DE RIESGOS'!$AP51="Muy Alta",'MAPA DE RIESGOS'!$AR51="Mayor"),CONCATENATE("R",'MAPA DE RIESGOS'!$H51,"C",'MAPA DE RIESGOS'!$AF51),"")</f>
        <v/>
      </c>
      <c r="BR8" s="353" t="str">
        <f>IF(AND('MAPA DE RIESGOS'!$AP52="Muy Alta",'MAPA DE RIESGOS'!$AR52="Mayor"),CONCATENATE("R",'MAPA DE RIESGOS'!$H52,"C",'MAPA DE RIESGOS'!$AF52),"")</f>
        <v/>
      </c>
      <c r="BS8" s="353" t="str">
        <f>IF(AND('MAPA DE RIESGOS'!$AP53="Muy Alta",'MAPA DE RIESGOS'!$AR53="Mayor"),CONCATENATE("R",'MAPA DE RIESGOS'!$H53,"C",'MAPA DE RIESGOS'!$AF53),"")</f>
        <v/>
      </c>
      <c r="BT8" s="353" t="str">
        <f>IF(AND('MAPA DE RIESGOS'!$AP54="Muy Alta",'MAPA DE RIESGOS'!$AR54="Mayor"),CONCATENATE("R",'MAPA DE RIESGOS'!$H54,"C",'MAPA DE RIESGOS'!$AF54),"")</f>
        <v/>
      </c>
      <c r="BU8" s="353" t="str">
        <f>IF(AND('MAPA DE RIESGOS'!$AP55="Muy Alta",'MAPA DE RIESGOS'!$AR55="Mayor"),CONCATENATE("R",'MAPA DE RIESGOS'!$H55,"C",'MAPA DE RIESGOS'!$AF55),"")</f>
        <v/>
      </c>
      <c r="BV8" s="353" t="str">
        <f>IF(AND('MAPA DE RIESGOS'!$AP56="Muy Alta",'MAPA DE RIESGOS'!$AR56="Mayor"),CONCATENATE("R",'MAPA DE RIESGOS'!$H56,"C",'MAPA DE RIESGOS'!$AF56),"")</f>
        <v/>
      </c>
      <c r="BW8" s="353" t="str">
        <f>IF(AND('MAPA DE RIESGOS'!$AP57="Muy Alta",'MAPA DE RIESGOS'!$AR57="Mayor"),CONCATENATE("R",'MAPA DE RIESGOS'!$H57,"C",'MAPA DE RIESGOS'!$AF57),"")</f>
        <v/>
      </c>
      <c r="BX8" s="353" t="str">
        <f>IF(AND('MAPA DE RIESGOS'!$AP58="Muy Alta",'MAPA DE RIESGOS'!$AR58="Mayor"),CONCATENATE("R",'MAPA DE RIESGOS'!$H58,"C",'MAPA DE RIESGOS'!$AF58),"")</f>
        <v/>
      </c>
      <c r="BY8" s="353" t="str">
        <f>IF(AND('MAPA DE RIESGOS'!$AP59="Muy Alta",'MAPA DE RIESGOS'!$AR59="Mayor"),CONCATENATE("R",'MAPA DE RIESGOS'!$H59,"C",'MAPA DE RIESGOS'!$AF59),"")</f>
        <v/>
      </c>
      <c r="BZ8" s="353" t="str">
        <f>IF(AND('MAPA DE RIESGOS'!$AP60="Muy Alta",'MAPA DE RIESGOS'!$AR60="Mayor"),CONCATENATE("R",'MAPA DE RIESGOS'!$H60,"C",'MAPA DE RIESGOS'!$AF60),"")</f>
        <v/>
      </c>
      <c r="CA8" s="353" t="str">
        <f>IF(AND('MAPA DE RIESGOS'!$AP61="Muy Alta",'MAPA DE RIESGOS'!$AR61="Mayor"),CONCATENATE("R",'MAPA DE RIESGOS'!$H61,"C",'MAPA DE RIESGOS'!$AF61),"")</f>
        <v/>
      </c>
      <c r="CB8" s="353" t="str">
        <f>IF(AND('MAPA DE RIESGOS'!$AP62="Muy Alta",'MAPA DE RIESGOS'!$AR62="Mayor"),CONCATENATE("R",'MAPA DE RIESGOS'!$H62,"C",'MAPA DE RIESGOS'!$AF62),"")</f>
        <v/>
      </c>
      <c r="CC8" s="354" t="str">
        <f>IF(AND('MAPA DE RIESGOS'!$AP63="Muy Alta",'MAPA DE RIESGOS'!$AR63="Mayor"),CONCATENATE("R",'MAPA DE RIESGOS'!$H63,"C",'MAPA DE RIESGOS'!$AF63),"")</f>
        <v/>
      </c>
      <c r="CD8" s="355" t="str">
        <f>IF(AND('MAPA DE RIESGOS'!$AP46="Muy Alta",'MAPA DE RIESGOS'!$AR46="Catastrófico"),CONCATENATE("R",'MAPA DE RIESGOS'!$H46,"C",'MAPA DE RIESGOS'!$AF46),"")</f>
        <v/>
      </c>
      <c r="CE8" s="355" t="str">
        <f>IF(AND('MAPA DE RIESGOS'!$AP47="Muy Alta",'MAPA DE RIESGOS'!$AR47="Catastrófico"),CONCATENATE("R",'MAPA DE RIESGOS'!$H47,"C",'MAPA DE RIESGOS'!$AF47),"")</f>
        <v/>
      </c>
      <c r="CF8" s="355" t="str">
        <f>IF(AND('MAPA DE RIESGOS'!$AP48="Muy Alta",'MAPA DE RIESGOS'!$AR48="Catastrófico"),CONCATENATE("R",'MAPA DE RIESGOS'!$H48,"C",'MAPA DE RIESGOS'!$AF48),"")</f>
        <v/>
      </c>
      <c r="CG8" s="355" t="str">
        <f>IF(AND('MAPA DE RIESGOS'!$AP49="Muy Alta",'MAPA DE RIESGOS'!$AR49="Catastrófico"),CONCATENATE("R",'MAPA DE RIESGOS'!$H49,"C",'MAPA DE RIESGOS'!$AF49),"")</f>
        <v/>
      </c>
      <c r="CH8" s="355" t="str">
        <f>IF(AND('MAPA DE RIESGOS'!$AP50="Muy Alta",'MAPA DE RIESGOS'!$AR50="Catastrófico"),CONCATENATE("R",'MAPA DE RIESGOS'!$H50,"C",'MAPA DE RIESGOS'!$AF50),"")</f>
        <v/>
      </c>
      <c r="CI8" s="355" t="str">
        <f>IF(AND('MAPA DE RIESGOS'!$AP51="Muy Alta",'MAPA DE RIESGOS'!$AR51="Catastrófico"),CONCATENATE("R",'MAPA DE RIESGOS'!$H51,"C",'MAPA DE RIESGOS'!$AF51),"")</f>
        <v/>
      </c>
      <c r="CJ8" s="355" t="str">
        <f>IF(AND('MAPA DE RIESGOS'!$AP52="Muy Alta",'MAPA DE RIESGOS'!$AR52="Catastrófico"),CONCATENATE("R",'MAPA DE RIESGOS'!$H52,"C",'MAPA DE RIESGOS'!$AF52),"")</f>
        <v/>
      </c>
      <c r="CK8" s="355" t="str">
        <f>IF(AND('MAPA DE RIESGOS'!$AP53="Muy Alta",'MAPA DE RIESGOS'!$AR53="Catastrófico"),CONCATENATE("R",'MAPA DE RIESGOS'!$H53,"C",'MAPA DE RIESGOS'!$AF53),"")</f>
        <v/>
      </c>
      <c r="CL8" s="355" t="str">
        <f>IF(AND('MAPA DE RIESGOS'!$AP54="Muy Alta",'MAPA DE RIESGOS'!$AR54="Catastrófico"),CONCATENATE("R",'MAPA DE RIESGOS'!$H54,"C",'MAPA DE RIESGOS'!$AF54),"")</f>
        <v/>
      </c>
      <c r="CM8" s="355" t="str">
        <f>IF(AND('MAPA DE RIESGOS'!$AP55="Muy Alta",'MAPA DE RIESGOS'!$AR55="Catastrófico"),CONCATENATE("R",'MAPA DE RIESGOS'!$H55,"C",'MAPA DE RIESGOS'!$AF55),"")</f>
        <v/>
      </c>
      <c r="CN8" s="355" t="str">
        <f>IF(AND('MAPA DE RIESGOS'!$AP56="Muy Alta",'MAPA DE RIESGOS'!$AR56="Catastrófico"),CONCATENATE("R",'MAPA DE RIESGOS'!$H56,"C",'MAPA DE RIESGOS'!$AF56),"")</f>
        <v/>
      </c>
      <c r="CO8" s="355" t="str">
        <f>IF(AND('MAPA DE RIESGOS'!$AP57="Muy Alta",'MAPA DE RIESGOS'!$AR57="Catastrófico"),CONCATENATE("R",'MAPA DE RIESGOS'!$H57,"C",'MAPA DE RIESGOS'!$AF57),"")</f>
        <v/>
      </c>
      <c r="CP8" s="355" t="str">
        <f>IF(AND('MAPA DE RIESGOS'!$AP58="Muy Alta",'MAPA DE RIESGOS'!$AR58="Catastrófico"),CONCATENATE("R",'MAPA DE RIESGOS'!$H58,"C",'MAPA DE RIESGOS'!$AF58),"")</f>
        <v/>
      </c>
      <c r="CQ8" s="355" t="str">
        <f>IF(AND('MAPA DE RIESGOS'!$AP59="Muy Alta",'MAPA DE RIESGOS'!$AR59="Catastrófico"),CONCATENATE("R",'MAPA DE RIESGOS'!$H59,"C",'MAPA DE RIESGOS'!$AF59),"")</f>
        <v/>
      </c>
      <c r="CR8" s="355" t="str">
        <f>IF(AND('MAPA DE RIESGOS'!$AP60="Muy Alta",'MAPA DE RIESGOS'!$AR60="Catastrófico"),CONCATENATE("R",'MAPA DE RIESGOS'!$H60,"C",'MAPA DE RIESGOS'!$AF60),"")</f>
        <v/>
      </c>
      <c r="CS8" s="355" t="str">
        <f>IF(AND('MAPA DE RIESGOS'!$AP61="Muy Alta",'MAPA DE RIESGOS'!$AR61="Catastrófico"),CONCATENATE("R",'MAPA DE RIESGOS'!$H61,"C",'MAPA DE RIESGOS'!$AF61),"")</f>
        <v/>
      </c>
      <c r="CT8" s="355" t="str">
        <f>IF(AND('MAPA DE RIESGOS'!$AP62="Muy Alta",'MAPA DE RIESGOS'!$AR62="Catastrófico"),CONCATENATE("R",'MAPA DE RIESGOS'!$H62,"C",'MAPA DE RIESGOS'!$AF62),"")</f>
        <v/>
      </c>
      <c r="CU8" s="356" t="str">
        <f>IF(AND('MAPA DE RIESGOS'!$AP63="Muy Alta",'MAPA DE RIESGOS'!$AR63="Catastrófico"),CONCATENATE("R",'MAPA DE RIESGOS'!$H63,"C",'MAPA DE RIESGOS'!$AF63),"")</f>
        <v/>
      </c>
      <c r="CV8" s="67"/>
      <c r="CW8" s="1122"/>
      <c r="CX8" s="1123"/>
      <c r="CY8" s="1123"/>
      <c r="CZ8" s="1123"/>
      <c r="DA8" s="1123"/>
      <c r="DB8" s="1124"/>
    </row>
    <row r="9" spans="2:106" ht="32.450000000000003" customHeight="1">
      <c r="B9" s="1142"/>
      <c r="C9" s="1142"/>
      <c r="D9" s="1143"/>
      <c r="E9" s="1113"/>
      <c r="F9" s="1114"/>
      <c r="G9" s="1114"/>
      <c r="H9" s="1114"/>
      <c r="I9" s="1115"/>
      <c r="J9" s="352" t="str">
        <f>IF(AND('MAPA DE RIESGOS'!$AP64="Muy Alta",'MAPA DE RIESGOS'!$AR64="Leve"),CONCATENATE("R",'MAPA DE RIESGOS'!$H64,"C",'MAPA DE RIESGOS'!$AF64),"")</f>
        <v/>
      </c>
      <c r="K9" s="353" t="str">
        <f>IF(AND('MAPA DE RIESGOS'!$AP65="Muy Alta",'MAPA DE RIESGOS'!$AR65="Leve"),CONCATENATE("R",'MAPA DE RIESGOS'!$H65,"C",'MAPA DE RIESGOS'!$AF65),"")</f>
        <v/>
      </c>
      <c r="L9" s="353" t="str">
        <f>IF(AND('MAPA DE RIESGOS'!$AP66="Muy Alta",'MAPA DE RIESGOS'!$AR66="Leve"),CONCATENATE("R",'MAPA DE RIESGOS'!$H66,"C",'MAPA DE RIESGOS'!$AF66),"")</f>
        <v/>
      </c>
      <c r="M9" s="353" t="str">
        <f>IF(AND('MAPA DE RIESGOS'!$AP67="Muy Alta",'MAPA DE RIESGOS'!$AR67="Leve"),CONCATENATE("R",'MAPA DE RIESGOS'!$H67,"C",'MAPA DE RIESGOS'!$AF67),"")</f>
        <v/>
      </c>
      <c r="N9" s="353" t="str">
        <f>IF(AND('MAPA DE RIESGOS'!$AP68="Muy Alta",'MAPA DE RIESGOS'!$AR68="Leve"),CONCATENATE("R",'MAPA DE RIESGOS'!$H68,"C",'MAPA DE RIESGOS'!$AF68),"")</f>
        <v/>
      </c>
      <c r="O9" s="353" t="str">
        <f>IF(AND('MAPA DE RIESGOS'!$AP69="Muy Alta",'MAPA DE RIESGOS'!$AR69="Leve"),CONCATENATE("R",'MAPA DE RIESGOS'!$H69,"C",'MAPA DE RIESGOS'!$AF69),"")</f>
        <v/>
      </c>
      <c r="P9" s="353" t="str">
        <f>IF(AND('MAPA DE RIESGOS'!$AP70="Muy Alta",'MAPA DE RIESGOS'!$AR70="Leve"),CONCATENATE("R",'MAPA DE RIESGOS'!$H70,"C",'MAPA DE RIESGOS'!$AF70),"")</f>
        <v/>
      </c>
      <c r="Q9" s="353" t="str">
        <f>IF(AND('MAPA DE RIESGOS'!$AP71="Muy Alta",'MAPA DE RIESGOS'!$AR71="Leve"),CONCATENATE("R",'MAPA DE RIESGOS'!$H71,"C",'MAPA DE RIESGOS'!$AF71),"")</f>
        <v/>
      </c>
      <c r="R9" s="353" t="str">
        <f>IF(AND('MAPA DE RIESGOS'!$AP72="Muy Alta",'MAPA DE RIESGOS'!$AR72="Leve"),CONCATENATE("R",'MAPA DE RIESGOS'!$H72,"C",'MAPA DE RIESGOS'!$AF72),"")</f>
        <v/>
      </c>
      <c r="S9" s="353" t="str">
        <f>IF(AND('MAPA DE RIESGOS'!$AP73="Muy Alta",'MAPA DE RIESGOS'!$AR73="Leve"),CONCATENATE("R",'MAPA DE RIESGOS'!$H73,"C",'MAPA DE RIESGOS'!$AF73),"")</f>
        <v/>
      </c>
      <c r="T9" s="353" t="str">
        <f>IF(AND('MAPA DE RIESGOS'!$AP74="Muy Alta",'MAPA DE RIESGOS'!$AR74="Leve"),CONCATENATE("R",'MAPA DE RIESGOS'!$H74,"C",'MAPA DE RIESGOS'!$AF74),"")</f>
        <v/>
      </c>
      <c r="U9" s="353" t="str">
        <f>IF(AND('MAPA DE RIESGOS'!$AP75="Muy Alta",'MAPA DE RIESGOS'!$AR75="Leve"),CONCATENATE("R",'MAPA DE RIESGOS'!$H75,"C",'MAPA DE RIESGOS'!$AF75),"")</f>
        <v/>
      </c>
      <c r="V9" s="353" t="str">
        <f>IF(AND('MAPA DE RIESGOS'!$AP76="Muy Alta",'MAPA DE RIESGOS'!$AR76="Leve"),CONCATENATE("R",'MAPA DE RIESGOS'!$H76,"C",'MAPA DE RIESGOS'!$AF76),"")</f>
        <v/>
      </c>
      <c r="W9" s="353" t="str">
        <f>IF(AND('MAPA DE RIESGOS'!$AP77="Muy Alta",'MAPA DE RIESGOS'!$AR77="Leve"),CONCATENATE("R",'MAPA DE RIESGOS'!$H77,"C",'MAPA DE RIESGOS'!$AF77),"")</f>
        <v/>
      </c>
      <c r="X9" s="353" t="str">
        <f>IF(AND('MAPA DE RIESGOS'!$AP78="Muy Alta",'MAPA DE RIESGOS'!$AR78="Leve"),CONCATENATE("R",'MAPA DE RIESGOS'!$H78,"C",'MAPA DE RIESGOS'!$AF78),"")</f>
        <v/>
      </c>
      <c r="Y9" s="353" t="str">
        <f>IF(AND('MAPA DE RIESGOS'!$AP79="Muy Alta",'MAPA DE RIESGOS'!$AR79="Leve"),CONCATENATE("R",'MAPA DE RIESGOS'!$H79,"C",'MAPA DE RIESGOS'!$AF79),"")</f>
        <v/>
      </c>
      <c r="Z9" s="353" t="str">
        <f>IF(AND('MAPA DE RIESGOS'!$AP80="Muy Alta",'MAPA DE RIESGOS'!$AR80="Leve"),CONCATENATE("R",'MAPA DE RIESGOS'!$H80,"C",'MAPA DE RIESGOS'!$AF80),"")</f>
        <v/>
      </c>
      <c r="AA9" s="354" t="str">
        <f>IF(AND('MAPA DE RIESGOS'!$AP81="Muy Alta",'MAPA DE RIESGOS'!$AR81="Leve"),CONCATENATE("R",'MAPA DE RIESGOS'!$H81,"C",'MAPA DE RIESGOS'!$AF81),"")</f>
        <v/>
      </c>
      <c r="AB9" s="352" t="str">
        <f>IF(AND('MAPA DE RIESGOS'!$AP64="Muy Alta",'MAPA DE RIESGOS'!$AR64="Menor"),CONCATENATE("R",'MAPA DE RIESGOS'!$H64,"C",'MAPA DE RIESGOS'!$AF64),"")</f>
        <v/>
      </c>
      <c r="AC9" s="353" t="str">
        <f>IF(AND('MAPA DE RIESGOS'!$AP65="Muy Alta",'MAPA DE RIESGOS'!$AR65="Menor"),CONCATENATE("R",'MAPA DE RIESGOS'!$H65,"C",'MAPA DE RIESGOS'!$AF65),"")</f>
        <v/>
      </c>
      <c r="AD9" s="353" t="str">
        <f>IF(AND('MAPA DE RIESGOS'!$AP66="Muy Alta",'MAPA DE RIESGOS'!$AR66="Menor"),CONCATENATE("R",'MAPA DE RIESGOS'!$H66,"C",'MAPA DE RIESGOS'!$AF66),"")</f>
        <v/>
      </c>
      <c r="AE9" s="353" t="str">
        <f>IF(AND('MAPA DE RIESGOS'!$AP67="Muy Alta",'MAPA DE RIESGOS'!$AR67="Menor"),CONCATENATE("R",'MAPA DE RIESGOS'!$H67,"C",'MAPA DE RIESGOS'!$AF67),"")</f>
        <v/>
      </c>
      <c r="AF9" s="353" t="str">
        <f>IF(AND('MAPA DE RIESGOS'!$AP68="Muy Alta",'MAPA DE RIESGOS'!$AR68="Menor"),CONCATENATE("R",'MAPA DE RIESGOS'!$H68,"C",'MAPA DE RIESGOS'!$AF68),"")</f>
        <v/>
      </c>
      <c r="AG9" s="353" t="str">
        <f>IF(AND('MAPA DE RIESGOS'!$AP69="Muy Alta",'MAPA DE RIESGOS'!$AR69="Menor"),CONCATENATE("R",'MAPA DE RIESGOS'!$H69,"C",'MAPA DE RIESGOS'!$AF69),"")</f>
        <v/>
      </c>
      <c r="AH9" s="353" t="str">
        <f>IF(AND('MAPA DE RIESGOS'!$AP70="Muy Alta",'MAPA DE RIESGOS'!$AR70="Menor"),CONCATENATE("R",'MAPA DE RIESGOS'!$H70,"C",'MAPA DE RIESGOS'!$AF70),"")</f>
        <v/>
      </c>
      <c r="AI9" s="353" t="str">
        <f>IF(AND('MAPA DE RIESGOS'!$AP71="Muy Alta",'MAPA DE RIESGOS'!$AR71="Menor"),CONCATENATE("R",'MAPA DE RIESGOS'!$H71,"C",'MAPA DE RIESGOS'!$AF71),"")</f>
        <v/>
      </c>
      <c r="AJ9" s="353" t="str">
        <f>IF(AND('MAPA DE RIESGOS'!$AP72="Muy Alta",'MAPA DE RIESGOS'!$AR72="Menor"),CONCATENATE("R",'MAPA DE RIESGOS'!$H72,"C",'MAPA DE RIESGOS'!$AF72),"")</f>
        <v/>
      </c>
      <c r="AK9" s="353" t="str">
        <f>IF(AND('MAPA DE RIESGOS'!$AP73="Muy Alta",'MAPA DE RIESGOS'!$AR73="Menor"),CONCATENATE("R",'MAPA DE RIESGOS'!$H73,"C",'MAPA DE RIESGOS'!$AF73),"")</f>
        <v/>
      </c>
      <c r="AL9" s="353" t="str">
        <f>IF(AND('MAPA DE RIESGOS'!$AP74="Muy Alta",'MAPA DE RIESGOS'!$AR74="Menor"),CONCATENATE("R",'MAPA DE RIESGOS'!$H74,"C",'MAPA DE RIESGOS'!$AF74),"")</f>
        <v/>
      </c>
      <c r="AM9" s="353" t="str">
        <f>IF(AND('MAPA DE RIESGOS'!$AP75="Muy Alta",'MAPA DE RIESGOS'!$AR75="Menor"),CONCATENATE("R",'MAPA DE RIESGOS'!$H75,"C",'MAPA DE RIESGOS'!$AF75),"")</f>
        <v/>
      </c>
      <c r="AN9" s="353" t="str">
        <f>IF(AND('MAPA DE RIESGOS'!$AP76="Muy Alta",'MAPA DE RIESGOS'!$AR76="Menor"),CONCATENATE("R",'MAPA DE RIESGOS'!$H76,"C",'MAPA DE RIESGOS'!$AF76),"")</f>
        <v/>
      </c>
      <c r="AO9" s="353" t="str">
        <f>IF(AND('MAPA DE RIESGOS'!$AP77="Muy Alta",'MAPA DE RIESGOS'!$AR77="Menor"),CONCATENATE("R",'MAPA DE RIESGOS'!$H77,"C",'MAPA DE RIESGOS'!$AF77),"")</f>
        <v/>
      </c>
      <c r="AP9" s="353" t="str">
        <f>IF(AND('MAPA DE RIESGOS'!$AP78="Muy Alta",'MAPA DE RIESGOS'!$AR78="Menor"),CONCATENATE("R",'MAPA DE RIESGOS'!$H78,"C",'MAPA DE RIESGOS'!$AF78),"")</f>
        <v/>
      </c>
      <c r="AQ9" s="353" t="str">
        <f>IF(AND('MAPA DE RIESGOS'!$AP79="Muy Alta",'MAPA DE RIESGOS'!$AR79="Menor"),CONCATENATE("R",'MAPA DE RIESGOS'!$H79,"C",'MAPA DE RIESGOS'!$AF79),"")</f>
        <v/>
      </c>
      <c r="AR9" s="353" t="str">
        <f>IF(AND('MAPA DE RIESGOS'!$AP80="Muy Alta",'MAPA DE RIESGOS'!$AR80="Menor"),CONCATENATE("R",'MAPA DE RIESGOS'!$H80,"C",'MAPA DE RIESGOS'!$AF80),"")</f>
        <v/>
      </c>
      <c r="AS9" s="354" t="str">
        <f>IF(AND('MAPA DE RIESGOS'!$AP81="Muy Alta",'MAPA DE RIESGOS'!$AR81="Menor"),CONCATENATE("R",'MAPA DE RIESGOS'!$H81,"C",'MAPA DE RIESGOS'!$AF81),"")</f>
        <v/>
      </c>
      <c r="AT9" s="352" t="str">
        <f>IF(AND('MAPA DE RIESGOS'!$AP64="Muy Alta",'MAPA DE RIESGOS'!$AR64="Moderado"),CONCATENATE("R",'MAPA DE RIESGOS'!$H64,"C",'MAPA DE RIESGOS'!$AF64),"")</f>
        <v/>
      </c>
      <c r="AU9" s="353" t="str">
        <f>IF(AND('MAPA DE RIESGOS'!$AP65="Muy Alta",'MAPA DE RIESGOS'!$AR65="Moderado"),CONCATENATE("R",'MAPA DE RIESGOS'!$H65,"C",'MAPA DE RIESGOS'!$AF65),"")</f>
        <v/>
      </c>
      <c r="AV9" s="353" t="str">
        <f>IF(AND('MAPA DE RIESGOS'!$AP66="Muy Alta",'MAPA DE RIESGOS'!$AR66="Moderado"),CONCATENATE("R",'MAPA DE RIESGOS'!$H66,"C",'MAPA DE RIESGOS'!$AF66),"")</f>
        <v/>
      </c>
      <c r="AW9" s="353" t="str">
        <f>IF(AND('MAPA DE RIESGOS'!$AP67="Muy Alta",'MAPA DE RIESGOS'!$AR67="Moderado"),CONCATENATE("R",'MAPA DE RIESGOS'!$H67,"C",'MAPA DE RIESGOS'!$AF67),"")</f>
        <v/>
      </c>
      <c r="AX9" s="353" t="str">
        <f>IF(AND('MAPA DE RIESGOS'!$AP68="Muy Alta",'MAPA DE RIESGOS'!$AR68="Moderado"),CONCATENATE("R",'MAPA DE RIESGOS'!$H68,"C",'MAPA DE RIESGOS'!$AF68),"")</f>
        <v/>
      </c>
      <c r="AY9" s="353" t="str">
        <f>IF(AND('MAPA DE RIESGOS'!$AP69="Muy Alta",'MAPA DE RIESGOS'!$AR69="Moderado"),CONCATENATE("R",'MAPA DE RIESGOS'!$H69,"C",'MAPA DE RIESGOS'!$AF69),"")</f>
        <v/>
      </c>
      <c r="AZ9" s="353" t="str">
        <f>IF(AND('MAPA DE RIESGOS'!$AP70="Muy Alta",'MAPA DE RIESGOS'!$AR70="Moderado"),CONCATENATE("R",'MAPA DE RIESGOS'!$H70,"C",'MAPA DE RIESGOS'!$AF70),"")</f>
        <v/>
      </c>
      <c r="BA9" s="353" t="str">
        <f>IF(AND('MAPA DE RIESGOS'!$AP71="Muy Alta",'MAPA DE RIESGOS'!$AR71="Moderado"),CONCATENATE("R",'MAPA DE RIESGOS'!$H71,"C",'MAPA DE RIESGOS'!$AF71),"")</f>
        <v/>
      </c>
      <c r="BB9" s="353" t="str">
        <f>IF(AND('MAPA DE RIESGOS'!$AP72="Muy Alta",'MAPA DE RIESGOS'!$AR72="Moderado"),CONCATENATE("R",'MAPA DE RIESGOS'!$H72,"C",'MAPA DE RIESGOS'!$AF72),"")</f>
        <v/>
      </c>
      <c r="BC9" s="353" t="str">
        <f>IF(AND('MAPA DE RIESGOS'!$AP73="Muy Alta",'MAPA DE RIESGOS'!$AR73="Moderado"),CONCATENATE("R",'MAPA DE RIESGOS'!$H73,"C",'MAPA DE RIESGOS'!$AF73),"")</f>
        <v/>
      </c>
      <c r="BD9" s="353" t="str">
        <f>IF(AND('MAPA DE RIESGOS'!$AP74="Muy Alta",'MAPA DE RIESGOS'!$AR74="Moderado"),CONCATENATE("R",'MAPA DE RIESGOS'!$H74,"C",'MAPA DE RIESGOS'!$AF74),"")</f>
        <v/>
      </c>
      <c r="BE9" s="353" t="str">
        <f>IF(AND('MAPA DE RIESGOS'!$AP75="Muy Alta",'MAPA DE RIESGOS'!$AR75="Moderado"),CONCATENATE("R",'MAPA DE RIESGOS'!$H75,"C",'MAPA DE RIESGOS'!$AF75),"")</f>
        <v/>
      </c>
      <c r="BF9" s="353" t="str">
        <f>IF(AND('MAPA DE RIESGOS'!$AP76="Muy Alta",'MAPA DE RIESGOS'!$AR76="Moderado"),CONCATENATE("R",'MAPA DE RIESGOS'!$H76,"C",'MAPA DE RIESGOS'!$AF76),"")</f>
        <v/>
      </c>
      <c r="BG9" s="353" t="str">
        <f>IF(AND('MAPA DE RIESGOS'!$AP77="Muy Alta",'MAPA DE RIESGOS'!$AR77="Moderado"),CONCATENATE("R",'MAPA DE RIESGOS'!$H77,"C",'MAPA DE RIESGOS'!$AF77),"")</f>
        <v/>
      </c>
      <c r="BH9" s="353" t="str">
        <f>IF(AND('MAPA DE RIESGOS'!$AP78="Muy Alta",'MAPA DE RIESGOS'!$AR78="Moderado"),CONCATENATE("R",'MAPA DE RIESGOS'!$H78,"C",'MAPA DE RIESGOS'!$AF78),"")</f>
        <v/>
      </c>
      <c r="BI9" s="353" t="str">
        <f>IF(AND('MAPA DE RIESGOS'!$AP79="Muy Alta",'MAPA DE RIESGOS'!$AR79="Moderado"),CONCATENATE("R",'MAPA DE RIESGOS'!$H79,"C",'MAPA DE RIESGOS'!$AF79),"")</f>
        <v/>
      </c>
      <c r="BJ9" s="353" t="str">
        <f>IF(AND('MAPA DE RIESGOS'!$AP80="Muy Alta",'MAPA DE RIESGOS'!$AR80="Moderado"),CONCATENATE("R",'MAPA DE RIESGOS'!$H80,"C",'MAPA DE RIESGOS'!$AF80),"")</f>
        <v/>
      </c>
      <c r="BK9" s="354" t="str">
        <f>IF(AND('MAPA DE RIESGOS'!$AP81="Muy Alta",'MAPA DE RIESGOS'!$AR81="Moderado"),CONCATENATE("R",'MAPA DE RIESGOS'!$H81,"C",'MAPA DE RIESGOS'!$AF81),"")</f>
        <v/>
      </c>
      <c r="BL9" s="352" t="str">
        <f>IF(AND('MAPA DE RIESGOS'!$AP64="Muy Alta",'MAPA DE RIESGOS'!$AR64="Mayor"),CONCATENATE("R",'MAPA DE RIESGOS'!$H64,"C",'MAPA DE RIESGOS'!$AF64),"")</f>
        <v/>
      </c>
      <c r="BM9" s="353" t="str">
        <f>IF(AND('MAPA DE RIESGOS'!$AP65="Muy Alta",'MAPA DE RIESGOS'!$AR65="Mayor"),CONCATENATE("R",'MAPA DE RIESGOS'!$H65,"C",'MAPA DE RIESGOS'!$AF65),"")</f>
        <v/>
      </c>
      <c r="BN9" s="353" t="str">
        <f>IF(AND('MAPA DE RIESGOS'!$AP66="Muy Alta",'MAPA DE RIESGOS'!$AR66="Mayor"),CONCATENATE("R",'MAPA DE RIESGOS'!$H66,"C",'MAPA DE RIESGOS'!$AF66),"")</f>
        <v/>
      </c>
      <c r="BO9" s="353" t="str">
        <f>IF(AND('MAPA DE RIESGOS'!$AP67="Muy Alta",'MAPA DE RIESGOS'!$AR67="Mayor"),CONCATENATE("R",'MAPA DE RIESGOS'!$H67,"C",'MAPA DE RIESGOS'!$AF67),"")</f>
        <v/>
      </c>
      <c r="BP9" s="353" t="str">
        <f>IF(AND('MAPA DE RIESGOS'!$AP68="Muy Alta",'MAPA DE RIESGOS'!$AR68="Mayor"),CONCATENATE("R",'MAPA DE RIESGOS'!$H68,"C",'MAPA DE RIESGOS'!$AF68),"")</f>
        <v/>
      </c>
      <c r="BQ9" s="353" t="str">
        <f>IF(AND('MAPA DE RIESGOS'!$AP69="Muy Alta",'MAPA DE RIESGOS'!$AR69="Mayor"),CONCATENATE("R",'MAPA DE RIESGOS'!$H69,"C",'MAPA DE RIESGOS'!$AF69),"")</f>
        <v/>
      </c>
      <c r="BR9" s="353" t="str">
        <f>IF(AND('MAPA DE RIESGOS'!$AP70="Muy Alta",'MAPA DE RIESGOS'!$AR70="Mayor"),CONCATENATE("R",'MAPA DE RIESGOS'!$H70,"C",'MAPA DE RIESGOS'!$AF70),"")</f>
        <v/>
      </c>
      <c r="BS9" s="353" t="str">
        <f>IF(AND('MAPA DE RIESGOS'!$AP71="Muy Alta",'MAPA DE RIESGOS'!$AR71="Mayor"),CONCATENATE("R",'MAPA DE RIESGOS'!$H71,"C",'MAPA DE RIESGOS'!$AF71),"")</f>
        <v/>
      </c>
      <c r="BT9" s="353" t="str">
        <f>IF(AND('MAPA DE RIESGOS'!$AP72="Muy Alta",'MAPA DE RIESGOS'!$AR72="Mayor"),CONCATENATE("R",'MAPA DE RIESGOS'!$H72,"C",'MAPA DE RIESGOS'!$AF72),"")</f>
        <v/>
      </c>
      <c r="BU9" s="353" t="str">
        <f>IF(AND('MAPA DE RIESGOS'!$AP73="Muy Alta",'MAPA DE RIESGOS'!$AR73="Mayor"),CONCATENATE("R",'MAPA DE RIESGOS'!$H73,"C",'MAPA DE RIESGOS'!$AF73),"")</f>
        <v/>
      </c>
      <c r="BV9" s="353" t="str">
        <f>IF(AND('MAPA DE RIESGOS'!$AP74="Muy Alta",'MAPA DE RIESGOS'!$AR74="Mayor"),CONCATENATE("R",'MAPA DE RIESGOS'!$H74,"C",'MAPA DE RIESGOS'!$AF74),"")</f>
        <v/>
      </c>
      <c r="BW9" s="353" t="str">
        <f>IF(AND('MAPA DE RIESGOS'!$AP75="Muy Alta",'MAPA DE RIESGOS'!$AR75="Mayor"),CONCATENATE("R",'MAPA DE RIESGOS'!$H75,"C",'MAPA DE RIESGOS'!$AF75),"")</f>
        <v/>
      </c>
      <c r="BX9" s="353" t="str">
        <f>IF(AND('MAPA DE RIESGOS'!$AP76="Muy Alta",'MAPA DE RIESGOS'!$AR76="Mayor"),CONCATENATE("R",'MAPA DE RIESGOS'!$H76,"C",'MAPA DE RIESGOS'!$AF76),"")</f>
        <v/>
      </c>
      <c r="BY9" s="353" t="str">
        <f>IF(AND('MAPA DE RIESGOS'!$AP77="Muy Alta",'MAPA DE RIESGOS'!$AR77="Mayor"),CONCATENATE("R",'MAPA DE RIESGOS'!$H77,"C",'MAPA DE RIESGOS'!$AF77),"")</f>
        <v/>
      </c>
      <c r="BZ9" s="353" t="str">
        <f>IF(AND('MAPA DE RIESGOS'!$AP78="Muy Alta",'MAPA DE RIESGOS'!$AR78="Mayor"),CONCATENATE("R",'MAPA DE RIESGOS'!$H78,"C",'MAPA DE RIESGOS'!$AF78),"")</f>
        <v/>
      </c>
      <c r="CA9" s="353" t="str">
        <f>IF(AND('MAPA DE RIESGOS'!$AP79="Muy Alta",'MAPA DE RIESGOS'!$AR79="Mayor"),CONCATENATE("R",'MAPA DE RIESGOS'!$H79,"C",'MAPA DE RIESGOS'!$AF79),"")</f>
        <v/>
      </c>
      <c r="CB9" s="353" t="str">
        <f>IF(AND('MAPA DE RIESGOS'!$AP80="Muy Alta",'MAPA DE RIESGOS'!$AR80="Mayor"),CONCATENATE("R",'MAPA DE RIESGOS'!$H80,"C",'MAPA DE RIESGOS'!$AF80),"")</f>
        <v/>
      </c>
      <c r="CC9" s="354" t="str">
        <f>IF(AND('MAPA DE RIESGOS'!$AP81="Muy Alta",'MAPA DE RIESGOS'!$AR81="Mayor"),CONCATENATE("R",'MAPA DE RIESGOS'!$H81,"C",'MAPA DE RIESGOS'!$AF81),"")</f>
        <v/>
      </c>
      <c r="CD9" s="355" t="str">
        <f>IF(AND('MAPA DE RIESGOS'!$AP64="Muy Alta",'MAPA DE RIESGOS'!$AR64="Catastrófico"),CONCATENATE("R",'MAPA DE RIESGOS'!$H64,"C",'MAPA DE RIESGOS'!$AF64),"")</f>
        <v/>
      </c>
      <c r="CE9" s="355" t="str">
        <f>IF(AND('MAPA DE RIESGOS'!$AP65="Muy Alta",'MAPA DE RIESGOS'!$AR65="Catastrófico"),CONCATENATE("R",'MAPA DE RIESGOS'!$H65,"C",'MAPA DE RIESGOS'!$AF65),"")</f>
        <v/>
      </c>
      <c r="CF9" s="355" t="str">
        <f>IF(AND('MAPA DE RIESGOS'!$AP66="Muy Alta",'MAPA DE RIESGOS'!$AR66="Catastrófico"),CONCATENATE("R",'MAPA DE RIESGOS'!$H66,"C",'MAPA DE RIESGOS'!$AF66),"")</f>
        <v/>
      </c>
      <c r="CG9" s="355" t="str">
        <f>IF(AND('MAPA DE RIESGOS'!$AP67="Muy Alta",'MAPA DE RIESGOS'!$AR67="Catastrófico"),CONCATENATE("R",'MAPA DE RIESGOS'!$H67,"C",'MAPA DE RIESGOS'!$AF67),"")</f>
        <v/>
      </c>
      <c r="CH9" s="355" t="str">
        <f>IF(AND('MAPA DE RIESGOS'!$AP68="Muy Alta",'MAPA DE RIESGOS'!$AR68="Catastrófico"),CONCATENATE("R",'MAPA DE RIESGOS'!$H68,"C",'MAPA DE RIESGOS'!$AF68),"")</f>
        <v/>
      </c>
      <c r="CI9" s="355" t="str">
        <f>IF(AND('MAPA DE RIESGOS'!$AP69="Muy Alta",'MAPA DE RIESGOS'!$AR69="Catastrófico"),CONCATENATE("R",'MAPA DE RIESGOS'!$H69,"C",'MAPA DE RIESGOS'!$AF69),"")</f>
        <v/>
      </c>
      <c r="CJ9" s="355" t="str">
        <f>IF(AND('MAPA DE RIESGOS'!$AP70="Muy Alta",'MAPA DE RIESGOS'!$AR70="Catastrófico"),CONCATENATE("R",'MAPA DE RIESGOS'!$H70,"C",'MAPA DE RIESGOS'!$AF70),"")</f>
        <v/>
      </c>
      <c r="CK9" s="355" t="str">
        <f>IF(AND('MAPA DE RIESGOS'!$AP71="Muy Alta",'MAPA DE RIESGOS'!$AR71="Catastrófico"),CONCATENATE("R",'MAPA DE RIESGOS'!$H71,"C",'MAPA DE RIESGOS'!$AF71),"")</f>
        <v/>
      </c>
      <c r="CL9" s="355" t="str">
        <f>IF(AND('MAPA DE RIESGOS'!$AP72="Muy Alta",'MAPA DE RIESGOS'!$AR72="Catastrófico"),CONCATENATE("R",'MAPA DE RIESGOS'!$H72,"C",'MAPA DE RIESGOS'!$AF72),"")</f>
        <v/>
      </c>
      <c r="CM9" s="355" t="str">
        <f>IF(AND('MAPA DE RIESGOS'!$AP73="Muy Alta",'MAPA DE RIESGOS'!$AR73="Catastrófico"),CONCATENATE("R",'MAPA DE RIESGOS'!$H73,"C",'MAPA DE RIESGOS'!$AF73),"")</f>
        <v/>
      </c>
      <c r="CN9" s="355" t="str">
        <f>IF(AND('MAPA DE RIESGOS'!$AP74="Muy Alta",'MAPA DE RIESGOS'!$AR74="Catastrófico"),CONCATENATE("R",'MAPA DE RIESGOS'!$H74,"C",'MAPA DE RIESGOS'!$AF74),"")</f>
        <v/>
      </c>
      <c r="CO9" s="355" t="str">
        <f>IF(AND('MAPA DE RIESGOS'!$AP75="Muy Alta",'MAPA DE RIESGOS'!$AR75="Catastrófico"),CONCATENATE("R",'MAPA DE RIESGOS'!$H75,"C",'MAPA DE RIESGOS'!$AF75),"")</f>
        <v/>
      </c>
      <c r="CP9" s="355" t="str">
        <f>IF(AND('MAPA DE RIESGOS'!$AP76="Muy Alta",'MAPA DE RIESGOS'!$AR76="Catastrófico"),CONCATENATE("R",'MAPA DE RIESGOS'!$H76,"C",'MAPA DE RIESGOS'!$AF76),"")</f>
        <v/>
      </c>
      <c r="CQ9" s="355" t="str">
        <f>IF(AND('MAPA DE RIESGOS'!$AP77="Muy Alta",'MAPA DE RIESGOS'!$AR77="Catastrófico"),CONCATENATE("R",'MAPA DE RIESGOS'!$H77,"C",'MAPA DE RIESGOS'!$AF77),"")</f>
        <v/>
      </c>
      <c r="CR9" s="355" t="str">
        <f>IF(AND('MAPA DE RIESGOS'!$AP78="Muy Alta",'MAPA DE RIESGOS'!$AR78="Catastrófico"),CONCATENATE("R",'MAPA DE RIESGOS'!$H78,"C",'MAPA DE RIESGOS'!$AF78),"")</f>
        <v/>
      </c>
      <c r="CS9" s="355" t="str">
        <f>IF(AND('MAPA DE RIESGOS'!$AP79="Muy Alta",'MAPA DE RIESGOS'!$AR79="Catastrófico"),CONCATENATE("R",'MAPA DE RIESGOS'!$H79,"C",'MAPA DE RIESGOS'!$AF79),"")</f>
        <v/>
      </c>
      <c r="CT9" s="355" t="str">
        <f>IF(AND('MAPA DE RIESGOS'!$AP80="Muy Alta",'MAPA DE RIESGOS'!$AR80="Catastrófico"),CONCATENATE("R",'MAPA DE RIESGOS'!$H80,"C",'MAPA DE RIESGOS'!$AF80),"")</f>
        <v/>
      </c>
      <c r="CU9" s="356" t="str">
        <f>IF(AND('MAPA DE RIESGOS'!$AP81="Muy Alta",'MAPA DE RIESGOS'!$AR81="Catastrófico"),CONCATENATE("R",'MAPA DE RIESGOS'!$H81,"C",'MAPA DE RIESGOS'!$AF81),"")</f>
        <v/>
      </c>
      <c r="CV9" s="67"/>
      <c r="CW9" s="1122"/>
      <c r="CX9" s="1123"/>
      <c r="CY9" s="1123"/>
      <c r="CZ9" s="1123"/>
      <c r="DA9" s="1123"/>
      <c r="DB9" s="1124"/>
    </row>
    <row r="10" spans="2:106" ht="32.450000000000003" customHeight="1">
      <c r="B10" s="1142"/>
      <c r="C10" s="1142"/>
      <c r="D10" s="1143"/>
      <c r="E10" s="1113"/>
      <c r="F10" s="1114"/>
      <c r="G10" s="1114"/>
      <c r="H10" s="1114"/>
      <c r="I10" s="1115"/>
      <c r="J10" s="352" t="str">
        <f>IF(AND('MAPA DE RIESGOS'!$AP82="Muy Alta",'MAPA DE RIESGOS'!$AR82="Leve"),CONCATENATE("R",'MAPA DE RIESGOS'!$H82,"C",'MAPA DE RIESGOS'!$AF82),"")</f>
        <v/>
      </c>
      <c r="K10" s="353" t="str">
        <f>IF(AND('MAPA DE RIESGOS'!$AP83="Muy Alta",'MAPA DE RIESGOS'!$AR83="Leve"),CONCATENATE("R",'MAPA DE RIESGOS'!$H83,"C",'MAPA DE RIESGOS'!$AF83),"")</f>
        <v/>
      </c>
      <c r="L10" s="353" t="str">
        <f>IF(AND('MAPA DE RIESGOS'!$AP84="Muy Alta",'MAPA DE RIESGOS'!$AR84="Leve"),CONCATENATE("R",'MAPA DE RIESGOS'!$H84,"C",'MAPA DE RIESGOS'!$AF84),"")</f>
        <v/>
      </c>
      <c r="M10" s="353" t="str">
        <f>IF(AND('MAPA DE RIESGOS'!$AP85="Muy Alta",'MAPA DE RIESGOS'!$AR85="Leve"),CONCATENATE("R",'MAPA DE RIESGOS'!$H85,"C",'MAPA DE RIESGOS'!$AF85),"")</f>
        <v/>
      </c>
      <c r="N10" s="353" t="str">
        <f>IF(AND('MAPA DE RIESGOS'!$AP86="Muy Alta",'MAPA DE RIESGOS'!$AR86="Leve"),CONCATENATE("R",'MAPA DE RIESGOS'!$H86,"C",'MAPA DE RIESGOS'!$AF86),"")</f>
        <v/>
      </c>
      <c r="O10" s="353" t="str">
        <f>IF(AND('MAPA DE RIESGOS'!$AP87="Muy Alta",'MAPA DE RIESGOS'!$AR87="Leve"),CONCATENATE("R",'MAPA DE RIESGOS'!$H87,"C",'MAPA DE RIESGOS'!$AF87),"")</f>
        <v/>
      </c>
      <c r="P10" s="353" t="str">
        <f>IF(AND('MAPA DE RIESGOS'!$AP88="Muy Alta",'MAPA DE RIESGOS'!$AR88="Leve"),CONCATENATE("R",'MAPA DE RIESGOS'!$H88,"C",'MAPA DE RIESGOS'!$AF88),"")</f>
        <v/>
      </c>
      <c r="Q10" s="353" t="str">
        <f>IF(AND('MAPA DE RIESGOS'!$AP89="Muy Alta",'MAPA DE RIESGOS'!$AR89="Leve"),CONCATENATE("R",'MAPA DE RIESGOS'!$H89,"C",'MAPA DE RIESGOS'!$AF89),"")</f>
        <v/>
      </c>
      <c r="R10" s="353" t="str">
        <f>IF(AND('MAPA DE RIESGOS'!$AP90="Muy Alta",'MAPA DE RIESGOS'!$AR90="Leve"),CONCATENATE("R",'MAPA DE RIESGOS'!$H90,"C",'MAPA DE RIESGOS'!$AF90),"")</f>
        <v/>
      </c>
      <c r="S10" s="353" t="str">
        <f>IF(AND('MAPA DE RIESGOS'!$AP91="Muy Alta",'MAPA DE RIESGOS'!$AR91="Leve"),CONCATENATE("R",'MAPA DE RIESGOS'!$H91,"C",'MAPA DE RIESGOS'!$AF91),"")</f>
        <v/>
      </c>
      <c r="T10" s="353" t="str">
        <f>IF(AND('MAPA DE RIESGOS'!$AP92="Muy Alta",'MAPA DE RIESGOS'!$AR92="Leve"),CONCATENATE("R",'MAPA DE RIESGOS'!$H92,"C",'MAPA DE RIESGOS'!$AF92),"")</f>
        <v/>
      </c>
      <c r="U10" s="353" t="str">
        <f>IF(AND('MAPA DE RIESGOS'!$AP93="Muy Alta",'MAPA DE RIESGOS'!$AR93="Leve"),CONCATENATE("R",'MAPA DE RIESGOS'!$H93,"C",'MAPA DE RIESGOS'!$AF93),"")</f>
        <v/>
      </c>
      <c r="V10" s="353" t="str">
        <f>IF(AND('MAPA DE RIESGOS'!$AP94="Muy Alta",'MAPA DE RIESGOS'!$AR94="Leve"),CONCATENATE("R",'MAPA DE RIESGOS'!$H94,"C",'MAPA DE RIESGOS'!$AF94),"")</f>
        <v/>
      </c>
      <c r="W10" s="353" t="str">
        <f>IF(AND('MAPA DE RIESGOS'!$AP95="Muy Alta",'MAPA DE RIESGOS'!$AR95="Leve"),CONCATENATE("R",'MAPA DE RIESGOS'!$H95,"C",'MAPA DE RIESGOS'!$AF95),"")</f>
        <v/>
      </c>
      <c r="X10" s="353" t="str">
        <f>IF(AND('MAPA DE RIESGOS'!$AP96="Muy Alta",'MAPA DE RIESGOS'!$AR96="Leve"),CONCATENATE("R",'MAPA DE RIESGOS'!$H96,"C",'MAPA DE RIESGOS'!$AF96),"")</f>
        <v/>
      </c>
      <c r="Y10" s="353" t="str">
        <f>IF(AND('MAPA DE RIESGOS'!$AP97="Muy Alta",'MAPA DE RIESGOS'!$AR97="Leve"),CONCATENATE("R",'MAPA DE RIESGOS'!$H97,"C",'MAPA DE RIESGOS'!$AF97),"")</f>
        <v/>
      </c>
      <c r="Z10" s="353" t="str">
        <f>IF(AND('MAPA DE RIESGOS'!$AP98="Muy Alta",'MAPA DE RIESGOS'!$AR98="Leve"),CONCATENATE("R",'MAPA DE RIESGOS'!$H98,"C",'MAPA DE RIESGOS'!$AF98),"")</f>
        <v/>
      </c>
      <c r="AA10" s="354" t="str">
        <f>IF(AND('MAPA DE RIESGOS'!$AP99="Muy Alta",'MAPA DE RIESGOS'!$AR99="Leve"),CONCATENATE("R",'MAPA DE RIESGOS'!$H99,"C",'MAPA DE RIESGOS'!$AF99),"")</f>
        <v/>
      </c>
      <c r="AB10" s="352" t="str">
        <f>IF(AND('MAPA DE RIESGOS'!$AP82="Muy Alta",'MAPA DE RIESGOS'!$AR82="Menor"),CONCATENATE("R",'MAPA DE RIESGOS'!$H82,"C",'MAPA DE RIESGOS'!$AF82),"")</f>
        <v/>
      </c>
      <c r="AC10" s="353" t="str">
        <f>IF(AND('MAPA DE RIESGOS'!$AP83="Muy Alta",'MAPA DE RIESGOS'!$AR83="Menor"),CONCATENATE("R",'MAPA DE RIESGOS'!$H83,"C",'MAPA DE RIESGOS'!$AF83),"")</f>
        <v/>
      </c>
      <c r="AD10" s="353" t="str">
        <f>IF(AND('MAPA DE RIESGOS'!$AP84="Muy Alta",'MAPA DE RIESGOS'!$AR84="Menor"),CONCATENATE("R",'MAPA DE RIESGOS'!$H84,"C",'MAPA DE RIESGOS'!$AF84),"")</f>
        <v/>
      </c>
      <c r="AE10" s="353" t="str">
        <f>IF(AND('MAPA DE RIESGOS'!$AP85="Muy Alta",'MAPA DE RIESGOS'!$AR85="Menor"),CONCATENATE("R",'MAPA DE RIESGOS'!$H85,"C",'MAPA DE RIESGOS'!$AF85),"")</f>
        <v/>
      </c>
      <c r="AF10" s="353" t="str">
        <f>IF(AND('MAPA DE RIESGOS'!$AP86="Muy Alta",'MAPA DE RIESGOS'!$AR86="Menor"),CONCATENATE("R",'MAPA DE RIESGOS'!$H86,"C",'MAPA DE RIESGOS'!$AF86),"")</f>
        <v/>
      </c>
      <c r="AG10" s="353" t="str">
        <f>IF(AND('MAPA DE RIESGOS'!$AP87="Muy Alta",'MAPA DE RIESGOS'!$AR87="Menor"),CONCATENATE("R",'MAPA DE RIESGOS'!$H87,"C",'MAPA DE RIESGOS'!$AF87),"")</f>
        <v/>
      </c>
      <c r="AH10" s="353" t="str">
        <f>IF(AND('MAPA DE RIESGOS'!$AP88="Muy Alta",'MAPA DE RIESGOS'!$AR88="Menor"),CONCATENATE("R",'MAPA DE RIESGOS'!$H88,"C",'MAPA DE RIESGOS'!$AF88),"")</f>
        <v/>
      </c>
      <c r="AI10" s="353" t="str">
        <f>IF(AND('MAPA DE RIESGOS'!$AP89="Muy Alta",'MAPA DE RIESGOS'!$AR89="Menor"),CONCATENATE("R",'MAPA DE RIESGOS'!$H89,"C",'MAPA DE RIESGOS'!$AF89),"")</f>
        <v/>
      </c>
      <c r="AJ10" s="353" t="str">
        <f>IF(AND('MAPA DE RIESGOS'!$AP90="Muy Alta",'MAPA DE RIESGOS'!$AR90="Menor"),CONCATENATE("R",'MAPA DE RIESGOS'!$H90,"C",'MAPA DE RIESGOS'!$AF90),"")</f>
        <v/>
      </c>
      <c r="AK10" s="353" t="str">
        <f>IF(AND('MAPA DE RIESGOS'!$AP91="Muy Alta",'MAPA DE RIESGOS'!$AR91="Menor"),CONCATENATE("R",'MAPA DE RIESGOS'!$H91,"C",'MAPA DE RIESGOS'!$AF91),"")</f>
        <v/>
      </c>
      <c r="AL10" s="353" t="str">
        <f>IF(AND('MAPA DE RIESGOS'!$AP92="Muy Alta",'MAPA DE RIESGOS'!$AR92="Menor"),CONCATENATE("R",'MAPA DE RIESGOS'!$H92,"C",'MAPA DE RIESGOS'!$AF92),"")</f>
        <v/>
      </c>
      <c r="AM10" s="353" t="str">
        <f>IF(AND('MAPA DE RIESGOS'!$AP93="Muy Alta",'MAPA DE RIESGOS'!$AR93="Menor"),CONCATENATE("R",'MAPA DE RIESGOS'!$H93,"C",'MAPA DE RIESGOS'!$AF93),"")</f>
        <v/>
      </c>
      <c r="AN10" s="353" t="str">
        <f>IF(AND('MAPA DE RIESGOS'!$AP94="Muy Alta",'MAPA DE RIESGOS'!$AR94="Menor"),CONCATENATE("R",'MAPA DE RIESGOS'!$H94,"C",'MAPA DE RIESGOS'!$AF94),"")</f>
        <v/>
      </c>
      <c r="AO10" s="353" t="str">
        <f>IF(AND('MAPA DE RIESGOS'!$AP95="Muy Alta",'MAPA DE RIESGOS'!$AR95="Menor"),CONCATENATE("R",'MAPA DE RIESGOS'!$H95,"C",'MAPA DE RIESGOS'!$AF95),"")</f>
        <v/>
      </c>
      <c r="AP10" s="353" t="str">
        <f>IF(AND('MAPA DE RIESGOS'!$AP96="Muy Alta",'MAPA DE RIESGOS'!$AR96="Menor"),CONCATENATE("R",'MAPA DE RIESGOS'!$H96,"C",'MAPA DE RIESGOS'!$AF96),"")</f>
        <v/>
      </c>
      <c r="AQ10" s="353" t="str">
        <f>IF(AND('MAPA DE RIESGOS'!$AP97="Muy Alta",'MAPA DE RIESGOS'!$AR97="Menor"),CONCATENATE("R",'MAPA DE RIESGOS'!$H97,"C",'MAPA DE RIESGOS'!$AF97),"")</f>
        <v/>
      </c>
      <c r="AR10" s="353" t="str">
        <f>IF(AND('MAPA DE RIESGOS'!$AP98="Muy Alta",'MAPA DE RIESGOS'!$AR98="Menor"),CONCATENATE("R",'MAPA DE RIESGOS'!$H98,"C",'MAPA DE RIESGOS'!$AF98),"")</f>
        <v/>
      </c>
      <c r="AS10" s="354" t="str">
        <f>IF(AND('MAPA DE RIESGOS'!$AP99="Muy Alta",'MAPA DE RIESGOS'!$AR99="Menor"),CONCATENATE("R",'MAPA DE RIESGOS'!$H99,"C",'MAPA DE RIESGOS'!$AF99),"")</f>
        <v/>
      </c>
      <c r="AT10" s="352" t="str">
        <f>IF(AND('MAPA DE RIESGOS'!$AP82="Muy Alta",'MAPA DE RIESGOS'!$AR82="Moderado"),CONCATENATE("R",'MAPA DE RIESGOS'!$H82,"C",'MAPA DE RIESGOS'!$AF82),"")</f>
        <v/>
      </c>
      <c r="AU10" s="353" t="str">
        <f>IF(AND('MAPA DE RIESGOS'!$AP83="Muy Alta",'MAPA DE RIESGOS'!$AR83="Moderado"),CONCATENATE("R",'MAPA DE RIESGOS'!$H83,"C",'MAPA DE RIESGOS'!$AF83),"")</f>
        <v/>
      </c>
      <c r="AV10" s="353" t="str">
        <f>IF(AND('MAPA DE RIESGOS'!$AP84="Muy Alta",'MAPA DE RIESGOS'!$AR84="Moderado"),CONCATENATE("R",'MAPA DE RIESGOS'!$H84,"C",'MAPA DE RIESGOS'!$AF84),"")</f>
        <v/>
      </c>
      <c r="AW10" s="353" t="str">
        <f>IF(AND('MAPA DE RIESGOS'!$AP85="Muy Alta",'MAPA DE RIESGOS'!$AR85="Moderado"),CONCATENATE("R",'MAPA DE RIESGOS'!$H85,"C",'MAPA DE RIESGOS'!$AF85),"")</f>
        <v/>
      </c>
      <c r="AX10" s="353" t="str">
        <f>IF(AND('MAPA DE RIESGOS'!$AP86="Muy Alta",'MAPA DE RIESGOS'!$AR86="Moderado"),CONCATENATE("R",'MAPA DE RIESGOS'!$H86,"C",'MAPA DE RIESGOS'!$AF86),"")</f>
        <v/>
      </c>
      <c r="AY10" s="353" t="str">
        <f>IF(AND('MAPA DE RIESGOS'!$AP87="Muy Alta",'MAPA DE RIESGOS'!$AR87="Moderado"),CONCATENATE("R",'MAPA DE RIESGOS'!$H87,"C",'MAPA DE RIESGOS'!$AF87),"")</f>
        <v/>
      </c>
      <c r="AZ10" s="353" t="str">
        <f>IF(AND('MAPA DE RIESGOS'!$AP88="Muy Alta",'MAPA DE RIESGOS'!$AR88="Moderado"),CONCATENATE("R",'MAPA DE RIESGOS'!$H88,"C",'MAPA DE RIESGOS'!$AF88),"")</f>
        <v/>
      </c>
      <c r="BA10" s="353" t="str">
        <f>IF(AND('MAPA DE RIESGOS'!$AP89="Muy Alta",'MAPA DE RIESGOS'!$AR89="Moderado"),CONCATENATE("R",'MAPA DE RIESGOS'!$H89,"C",'MAPA DE RIESGOS'!$AF89),"")</f>
        <v/>
      </c>
      <c r="BB10" s="353" t="str">
        <f>IF(AND('MAPA DE RIESGOS'!$AP90="Muy Alta",'MAPA DE RIESGOS'!$AR90="Moderado"),CONCATENATE("R",'MAPA DE RIESGOS'!$H90,"C",'MAPA DE RIESGOS'!$AF90),"")</f>
        <v/>
      </c>
      <c r="BC10" s="353" t="str">
        <f>IF(AND('MAPA DE RIESGOS'!$AP91="Muy Alta",'MAPA DE RIESGOS'!$AR91="Moderado"),CONCATENATE("R",'MAPA DE RIESGOS'!$H91,"C",'MAPA DE RIESGOS'!$AF91),"")</f>
        <v/>
      </c>
      <c r="BD10" s="353" t="str">
        <f>IF(AND('MAPA DE RIESGOS'!$AP92="Muy Alta",'MAPA DE RIESGOS'!$AR92="Moderado"),CONCATENATE("R",'MAPA DE RIESGOS'!$H92,"C",'MAPA DE RIESGOS'!$AF92),"")</f>
        <v/>
      </c>
      <c r="BE10" s="353" t="str">
        <f>IF(AND('MAPA DE RIESGOS'!$AP93="Muy Alta",'MAPA DE RIESGOS'!$AR93="Moderado"),CONCATENATE("R",'MAPA DE RIESGOS'!$H93,"C",'MAPA DE RIESGOS'!$AF93),"")</f>
        <v/>
      </c>
      <c r="BF10" s="353" t="str">
        <f>IF(AND('MAPA DE RIESGOS'!$AP94="Muy Alta",'MAPA DE RIESGOS'!$AR94="Moderado"),CONCATENATE("R",'MAPA DE RIESGOS'!$H94,"C",'MAPA DE RIESGOS'!$AF94),"")</f>
        <v/>
      </c>
      <c r="BG10" s="353" t="str">
        <f>IF(AND('MAPA DE RIESGOS'!$AP95="Muy Alta",'MAPA DE RIESGOS'!$AR95="Moderado"),CONCATENATE("R",'MAPA DE RIESGOS'!$H95,"C",'MAPA DE RIESGOS'!$AF95),"")</f>
        <v/>
      </c>
      <c r="BH10" s="353" t="str">
        <f>IF(AND('MAPA DE RIESGOS'!$AP96="Muy Alta",'MAPA DE RIESGOS'!$AR96="Moderado"),CONCATENATE("R",'MAPA DE RIESGOS'!$H96,"C",'MAPA DE RIESGOS'!$AF96),"")</f>
        <v/>
      </c>
      <c r="BI10" s="353" t="str">
        <f>IF(AND('MAPA DE RIESGOS'!$AP97="Muy Alta",'MAPA DE RIESGOS'!$AR97="Moderado"),CONCATENATE("R",'MAPA DE RIESGOS'!$H97,"C",'MAPA DE RIESGOS'!$AF97),"")</f>
        <v/>
      </c>
      <c r="BJ10" s="353" t="str">
        <f>IF(AND('MAPA DE RIESGOS'!$AP98="Muy Alta",'MAPA DE RIESGOS'!$AR98="Moderado"),CONCATENATE("R",'MAPA DE RIESGOS'!$H98,"C",'MAPA DE RIESGOS'!$AF98),"")</f>
        <v/>
      </c>
      <c r="BK10" s="354" t="str">
        <f>IF(AND('MAPA DE RIESGOS'!$AP99="Muy Alta",'MAPA DE RIESGOS'!$AR99="Moderado"),CONCATENATE("R",'MAPA DE RIESGOS'!$H99,"C",'MAPA DE RIESGOS'!$AF99),"")</f>
        <v/>
      </c>
      <c r="BL10" s="352" t="str">
        <f>IF(AND('MAPA DE RIESGOS'!$AP82="Muy Alta",'MAPA DE RIESGOS'!$AR82="Mayor"),CONCATENATE("R",'MAPA DE RIESGOS'!$H82,"C",'MAPA DE RIESGOS'!$AF82),"")</f>
        <v/>
      </c>
      <c r="BM10" s="353" t="str">
        <f>IF(AND('MAPA DE RIESGOS'!$AP83="Muy Alta",'MAPA DE RIESGOS'!$AR83="Mayor"),CONCATENATE("R",'MAPA DE RIESGOS'!$H83,"C",'MAPA DE RIESGOS'!$AF83),"")</f>
        <v/>
      </c>
      <c r="BN10" s="353" t="str">
        <f>IF(AND('MAPA DE RIESGOS'!$AP84="Muy Alta",'MAPA DE RIESGOS'!$AR84="Mayor"),CONCATENATE("R",'MAPA DE RIESGOS'!$H84,"C",'MAPA DE RIESGOS'!$AF84),"")</f>
        <v/>
      </c>
      <c r="BO10" s="353" t="str">
        <f>IF(AND('MAPA DE RIESGOS'!$AP85="Muy Alta",'MAPA DE RIESGOS'!$AR85="Mayor"),CONCATENATE("R",'MAPA DE RIESGOS'!$H85,"C",'MAPA DE RIESGOS'!$AF85),"")</f>
        <v/>
      </c>
      <c r="BP10" s="353" t="str">
        <f>IF(AND('MAPA DE RIESGOS'!$AP86="Muy Alta",'MAPA DE RIESGOS'!$AR86="Mayor"),CONCATENATE("R",'MAPA DE RIESGOS'!$H86,"C",'MAPA DE RIESGOS'!$AF86),"")</f>
        <v/>
      </c>
      <c r="BQ10" s="353" t="str">
        <f>IF(AND('MAPA DE RIESGOS'!$AP87="Muy Alta",'MAPA DE RIESGOS'!$AR87="Mayor"),CONCATENATE("R",'MAPA DE RIESGOS'!$H87,"C",'MAPA DE RIESGOS'!$AF87),"")</f>
        <v/>
      </c>
      <c r="BR10" s="353" t="str">
        <f>IF(AND('MAPA DE RIESGOS'!$AP88="Muy Alta",'MAPA DE RIESGOS'!$AR88="Mayor"),CONCATENATE("R",'MAPA DE RIESGOS'!$H88,"C",'MAPA DE RIESGOS'!$AF88),"")</f>
        <v/>
      </c>
      <c r="BS10" s="353" t="str">
        <f>IF(AND('MAPA DE RIESGOS'!$AP89="Muy Alta",'MAPA DE RIESGOS'!$AR89="Mayor"),CONCATENATE("R",'MAPA DE RIESGOS'!$H89,"C",'MAPA DE RIESGOS'!$AF89),"")</f>
        <v/>
      </c>
      <c r="BT10" s="353" t="str">
        <f>IF(AND('MAPA DE RIESGOS'!$AP90="Muy Alta",'MAPA DE RIESGOS'!$AR90="Mayor"),CONCATENATE("R",'MAPA DE RIESGOS'!$H90,"C",'MAPA DE RIESGOS'!$AF90),"")</f>
        <v/>
      </c>
      <c r="BU10" s="353" t="str">
        <f>IF(AND('MAPA DE RIESGOS'!$AP91="Muy Alta",'MAPA DE RIESGOS'!$AR91="Mayor"),CONCATENATE("R",'MAPA DE RIESGOS'!$H91,"C",'MAPA DE RIESGOS'!$AF91),"")</f>
        <v/>
      </c>
      <c r="BV10" s="353" t="str">
        <f>IF(AND('MAPA DE RIESGOS'!$AP92="Muy Alta",'MAPA DE RIESGOS'!$AR92="Mayor"),CONCATENATE("R",'MAPA DE RIESGOS'!$H92,"C",'MAPA DE RIESGOS'!$AF92),"")</f>
        <v/>
      </c>
      <c r="BW10" s="353" t="str">
        <f>IF(AND('MAPA DE RIESGOS'!$AP93="Muy Alta",'MAPA DE RIESGOS'!$AR93="Mayor"),CONCATENATE("R",'MAPA DE RIESGOS'!$H93,"C",'MAPA DE RIESGOS'!$AF93),"")</f>
        <v/>
      </c>
      <c r="BX10" s="353" t="str">
        <f>IF(AND('MAPA DE RIESGOS'!$AP94="Muy Alta",'MAPA DE RIESGOS'!$AR94="Mayor"),CONCATENATE("R",'MAPA DE RIESGOS'!$H94,"C",'MAPA DE RIESGOS'!$AF94),"")</f>
        <v/>
      </c>
      <c r="BY10" s="353" t="str">
        <f>IF(AND('MAPA DE RIESGOS'!$AP95="Muy Alta",'MAPA DE RIESGOS'!$AR95="Mayor"),CONCATENATE("R",'MAPA DE RIESGOS'!$H95,"C",'MAPA DE RIESGOS'!$AF95),"")</f>
        <v/>
      </c>
      <c r="BZ10" s="353" t="str">
        <f>IF(AND('MAPA DE RIESGOS'!$AP96="Muy Alta",'MAPA DE RIESGOS'!$AR96="Mayor"),CONCATENATE("R",'MAPA DE RIESGOS'!$H96,"C",'MAPA DE RIESGOS'!$AF96),"")</f>
        <v/>
      </c>
      <c r="CA10" s="353" t="str">
        <f>IF(AND('MAPA DE RIESGOS'!$AP97="Muy Alta",'MAPA DE RIESGOS'!$AR97="Mayor"),CONCATENATE("R",'MAPA DE RIESGOS'!$H97,"C",'MAPA DE RIESGOS'!$AF97),"")</f>
        <v/>
      </c>
      <c r="CB10" s="353" t="str">
        <f>IF(AND('MAPA DE RIESGOS'!$AP98="Muy Alta",'MAPA DE RIESGOS'!$AR98="Mayor"),CONCATENATE("R",'MAPA DE RIESGOS'!$H98,"C",'MAPA DE RIESGOS'!$AF98),"")</f>
        <v/>
      </c>
      <c r="CC10" s="354" t="str">
        <f>IF(AND('MAPA DE RIESGOS'!$AP99="Muy Alta",'MAPA DE RIESGOS'!$AR99="Mayor"),CONCATENATE("R",'MAPA DE RIESGOS'!$H99,"C",'MAPA DE RIESGOS'!$AF99),"")</f>
        <v/>
      </c>
      <c r="CD10" s="355" t="str">
        <f>IF(AND('MAPA DE RIESGOS'!$AP82="Muy Alta",'MAPA DE RIESGOS'!$AR82="Catastrófico"),CONCATENATE("R",'MAPA DE RIESGOS'!$H82,"C",'MAPA DE RIESGOS'!$AF82),"")</f>
        <v/>
      </c>
      <c r="CE10" s="355" t="str">
        <f>IF(AND('MAPA DE RIESGOS'!$AP83="Muy Alta",'MAPA DE RIESGOS'!$AR83="Catastrófico"),CONCATENATE("R",'MAPA DE RIESGOS'!$H83,"C",'MAPA DE RIESGOS'!$AF83),"")</f>
        <v/>
      </c>
      <c r="CF10" s="355" t="str">
        <f>IF(AND('MAPA DE RIESGOS'!$AP84="Muy Alta",'MAPA DE RIESGOS'!$AR84="Catastrófico"),CONCATENATE("R",'MAPA DE RIESGOS'!$H84,"C",'MAPA DE RIESGOS'!$AF84),"")</f>
        <v/>
      </c>
      <c r="CG10" s="355" t="str">
        <f>IF(AND('MAPA DE RIESGOS'!$AP85="Muy Alta",'MAPA DE RIESGOS'!$AR85="Catastrófico"),CONCATENATE("R",'MAPA DE RIESGOS'!$H85,"C",'MAPA DE RIESGOS'!$AF85),"")</f>
        <v/>
      </c>
      <c r="CH10" s="355" t="str">
        <f>IF(AND('MAPA DE RIESGOS'!$AP86="Muy Alta",'MAPA DE RIESGOS'!$AR86="Catastrófico"),CONCATENATE("R",'MAPA DE RIESGOS'!$H86,"C",'MAPA DE RIESGOS'!$AF86),"")</f>
        <v/>
      </c>
      <c r="CI10" s="355" t="str">
        <f>IF(AND('MAPA DE RIESGOS'!$AP87="Muy Alta",'MAPA DE RIESGOS'!$AR87="Catastrófico"),CONCATENATE("R",'MAPA DE RIESGOS'!$H87,"C",'MAPA DE RIESGOS'!$AF87),"")</f>
        <v/>
      </c>
      <c r="CJ10" s="355" t="str">
        <f>IF(AND('MAPA DE RIESGOS'!$AP88="Muy Alta",'MAPA DE RIESGOS'!$AR88="Catastrófico"),CONCATENATE("R",'MAPA DE RIESGOS'!$H88,"C",'MAPA DE RIESGOS'!$AF88),"")</f>
        <v/>
      </c>
      <c r="CK10" s="355" t="str">
        <f>IF(AND('MAPA DE RIESGOS'!$AP89="Muy Alta",'MAPA DE RIESGOS'!$AR89="Catastrófico"),CONCATENATE("R",'MAPA DE RIESGOS'!$H89,"C",'MAPA DE RIESGOS'!$AF89),"")</f>
        <v/>
      </c>
      <c r="CL10" s="355" t="str">
        <f>IF(AND('MAPA DE RIESGOS'!$AP90="Muy Alta",'MAPA DE RIESGOS'!$AR90="Catastrófico"),CONCATENATE("R",'MAPA DE RIESGOS'!$H90,"C",'MAPA DE RIESGOS'!$AF90),"")</f>
        <v/>
      </c>
      <c r="CM10" s="355" t="str">
        <f>IF(AND('MAPA DE RIESGOS'!$AP91="Muy Alta",'MAPA DE RIESGOS'!$AR91="Catastrófico"),CONCATENATE("R",'MAPA DE RIESGOS'!$H91,"C",'MAPA DE RIESGOS'!$AF91),"")</f>
        <v/>
      </c>
      <c r="CN10" s="355" t="str">
        <f>IF(AND('MAPA DE RIESGOS'!$AP92="Muy Alta",'MAPA DE RIESGOS'!$AR92="Catastrófico"),CONCATENATE("R",'MAPA DE RIESGOS'!$H92,"C",'MAPA DE RIESGOS'!$AF92),"")</f>
        <v/>
      </c>
      <c r="CO10" s="355" t="str">
        <f>IF(AND('MAPA DE RIESGOS'!$AP93="Muy Alta",'MAPA DE RIESGOS'!$AR93="Catastrófico"),CONCATENATE("R",'MAPA DE RIESGOS'!$H93,"C",'MAPA DE RIESGOS'!$AF93),"")</f>
        <v/>
      </c>
      <c r="CP10" s="355" t="str">
        <f>IF(AND('MAPA DE RIESGOS'!$AP94="Muy Alta",'MAPA DE RIESGOS'!$AR94="Catastrófico"),CONCATENATE("R",'MAPA DE RIESGOS'!$H94,"C",'MAPA DE RIESGOS'!$AF94),"")</f>
        <v/>
      </c>
      <c r="CQ10" s="355" t="str">
        <f>IF(AND('MAPA DE RIESGOS'!$AP95="Muy Alta",'MAPA DE RIESGOS'!$AR95="Catastrófico"),CONCATENATE("R",'MAPA DE RIESGOS'!$H95,"C",'MAPA DE RIESGOS'!$AF95),"")</f>
        <v/>
      </c>
      <c r="CR10" s="355" t="str">
        <f>IF(AND('MAPA DE RIESGOS'!$AP96="Muy Alta",'MAPA DE RIESGOS'!$AR96="Catastrófico"),CONCATENATE("R",'MAPA DE RIESGOS'!$H96,"C",'MAPA DE RIESGOS'!$AF96),"")</f>
        <v/>
      </c>
      <c r="CS10" s="355" t="str">
        <f>IF(AND('MAPA DE RIESGOS'!$AP97="Muy Alta",'MAPA DE RIESGOS'!$AR97="Catastrófico"),CONCATENATE("R",'MAPA DE RIESGOS'!$H97,"C",'MAPA DE RIESGOS'!$AF97),"")</f>
        <v/>
      </c>
      <c r="CT10" s="355" t="str">
        <f>IF(AND('MAPA DE RIESGOS'!$AP98="Muy Alta",'MAPA DE RIESGOS'!$AR98="Catastrófico"),CONCATENATE("R",'MAPA DE RIESGOS'!$H98,"C",'MAPA DE RIESGOS'!$AF98),"")</f>
        <v/>
      </c>
      <c r="CU10" s="356" t="str">
        <f>IF(AND('MAPA DE RIESGOS'!$AP99="Muy Alta",'MAPA DE RIESGOS'!$AR99="Catastrófico"),CONCATENATE("R",'MAPA DE RIESGOS'!$H99,"C",'MAPA DE RIESGOS'!$AF99),"")</f>
        <v/>
      </c>
      <c r="CV10" s="67"/>
      <c r="CW10" s="1122"/>
      <c r="CX10" s="1123"/>
      <c r="CY10" s="1123"/>
      <c r="CZ10" s="1123"/>
      <c r="DA10" s="1123"/>
      <c r="DB10" s="1124"/>
    </row>
    <row r="11" spans="2:106" ht="32.450000000000003" customHeight="1">
      <c r="B11" s="1142"/>
      <c r="C11" s="1142"/>
      <c r="D11" s="1143"/>
      <c r="E11" s="1113"/>
      <c r="F11" s="1114"/>
      <c r="G11" s="1114"/>
      <c r="H11" s="1114"/>
      <c r="I11" s="1115"/>
      <c r="J11" s="352" t="str">
        <f>IF(AND('MAPA DE RIESGOS'!$AP100="Muy Alta",'MAPA DE RIESGOS'!$AR100="Leve"),CONCATENATE("R",'MAPA DE RIESGOS'!$H100,"C",'MAPA DE RIESGOS'!$AF100),"")</f>
        <v/>
      </c>
      <c r="K11" s="353" t="str">
        <f>IF(AND('MAPA DE RIESGOS'!$AP101="Muy Alta",'MAPA DE RIESGOS'!$AR101="Leve"),CONCATENATE("R",'MAPA DE RIESGOS'!$H101,"C",'MAPA DE RIESGOS'!$AF101),"")</f>
        <v/>
      </c>
      <c r="L11" s="353" t="str">
        <f>IF(AND('MAPA DE RIESGOS'!$AP102="Muy Alta",'MAPA DE RIESGOS'!$AR102="Leve"),CONCATENATE("R",'MAPA DE RIESGOS'!$H102,"C",'MAPA DE RIESGOS'!$AF102),"")</f>
        <v/>
      </c>
      <c r="M11" s="353" t="str">
        <f>IF(AND('MAPA DE RIESGOS'!$AP103="Muy Alta",'MAPA DE RIESGOS'!$AR103="Leve"),CONCATENATE("R",'MAPA DE RIESGOS'!$H103,"C",'MAPA DE RIESGOS'!$AF103),"")</f>
        <v/>
      </c>
      <c r="N11" s="353" t="str">
        <f>IF(AND('MAPA DE RIESGOS'!$AP104="Muy Alta",'MAPA DE RIESGOS'!$AR104="Leve"),CONCATENATE("R",'MAPA DE RIESGOS'!$H104,"C",'MAPA DE RIESGOS'!$AF104),"")</f>
        <v/>
      </c>
      <c r="O11" s="353" t="str">
        <f>IF(AND('MAPA DE RIESGOS'!$AP105="Muy Alta",'MAPA DE RIESGOS'!$AR105="Leve"),CONCATENATE("R",'MAPA DE RIESGOS'!$H105,"C",'MAPA DE RIESGOS'!$AF105),"")</f>
        <v/>
      </c>
      <c r="P11" s="353" t="str">
        <f>IF(AND('MAPA DE RIESGOS'!$AP106="Muy Alta",'MAPA DE RIESGOS'!$AR106="Leve"),CONCATENATE("R",'MAPA DE RIESGOS'!$H106,"C",'MAPA DE RIESGOS'!$AF106),"")</f>
        <v/>
      </c>
      <c r="Q11" s="353" t="str">
        <f>IF(AND('MAPA DE RIESGOS'!$AP107="Muy Alta",'MAPA DE RIESGOS'!$AR107="Leve"),CONCATENATE("R",'MAPA DE RIESGOS'!$H107,"C",'MAPA DE RIESGOS'!$AF107),"")</f>
        <v/>
      </c>
      <c r="R11" s="353" t="str">
        <f>IF(AND('MAPA DE RIESGOS'!$AP108="Muy Alta",'MAPA DE RIESGOS'!$AR108="Leve"),CONCATENATE("R",'MAPA DE RIESGOS'!$H108,"C",'MAPA DE RIESGOS'!$AF108),"")</f>
        <v/>
      </c>
      <c r="S11" s="353" t="str">
        <f>IF(AND('MAPA DE RIESGOS'!$AP109="Muy Alta",'MAPA DE RIESGOS'!$AR109="Leve"),CONCATENATE("R",'MAPA DE RIESGOS'!$H109,"C",'MAPA DE RIESGOS'!$AF109),"")</f>
        <v/>
      </c>
      <c r="T11" s="353" t="str">
        <f>IF(AND('MAPA DE RIESGOS'!$AP110="Muy Alta",'MAPA DE RIESGOS'!$AR110="Leve"),CONCATENATE("R",'MAPA DE RIESGOS'!$H110,"C",'MAPA DE RIESGOS'!$AF110),"")</f>
        <v/>
      </c>
      <c r="U11" s="353" t="str">
        <f>IF(AND('MAPA DE RIESGOS'!$AP111="Muy Alta",'MAPA DE RIESGOS'!$AR111="Leve"),CONCATENATE("R",'MAPA DE RIESGOS'!$H111,"C",'MAPA DE RIESGOS'!$AF111),"")</f>
        <v/>
      </c>
      <c r="V11" s="353" t="str">
        <f>IF(AND('MAPA DE RIESGOS'!$AP112="Muy Alta",'MAPA DE RIESGOS'!$AR112="Leve"),CONCATENATE("R",'MAPA DE RIESGOS'!$H112,"C",'MAPA DE RIESGOS'!$AF112),"")</f>
        <v/>
      </c>
      <c r="W11" s="353" t="str">
        <f>IF(AND('MAPA DE RIESGOS'!$AP113="Muy Alta",'MAPA DE RIESGOS'!$AR113="Leve"),CONCATENATE("R",'MAPA DE RIESGOS'!$H113,"C",'MAPA DE RIESGOS'!$AF113),"")</f>
        <v/>
      </c>
      <c r="X11" s="353" t="str">
        <f>IF(AND('MAPA DE RIESGOS'!$AP114="Muy Alta",'MAPA DE RIESGOS'!$AR114="Leve"),CONCATENATE("R",'MAPA DE RIESGOS'!$H114,"C",'MAPA DE RIESGOS'!$AF114),"")</f>
        <v/>
      </c>
      <c r="Y11" s="353" t="str">
        <f>IF(AND('MAPA DE RIESGOS'!$AP115="Muy Alta",'MAPA DE RIESGOS'!$AR115="Leve"),CONCATENATE("R",'MAPA DE RIESGOS'!$H115,"C",'MAPA DE RIESGOS'!$AF115),"")</f>
        <v/>
      </c>
      <c r="Z11" s="353" t="str">
        <f>IF(AND('MAPA DE RIESGOS'!$AP116="Muy Alta",'MAPA DE RIESGOS'!$AR116="Leve"),CONCATENATE("R",'MAPA DE RIESGOS'!$H116,"C",'MAPA DE RIESGOS'!$AF116),"")</f>
        <v/>
      </c>
      <c r="AA11" s="354" t="str">
        <f>IF(AND('MAPA DE RIESGOS'!$AP117="Muy Alta",'MAPA DE RIESGOS'!$AR117="Leve"),CONCATENATE("R",'MAPA DE RIESGOS'!$H117,"C",'MAPA DE RIESGOS'!$AF117),"")</f>
        <v/>
      </c>
      <c r="AB11" s="352" t="str">
        <f>IF(AND('MAPA DE RIESGOS'!$AP100="Muy Alta",'MAPA DE RIESGOS'!$AR100="Menor"),CONCATENATE("R",'MAPA DE RIESGOS'!$H100,"C",'MAPA DE RIESGOS'!$AF100),"")</f>
        <v/>
      </c>
      <c r="AC11" s="353" t="str">
        <f>IF(AND('MAPA DE RIESGOS'!$AP101="Muy Alta",'MAPA DE RIESGOS'!$AR101="Menor"),CONCATENATE("R",'MAPA DE RIESGOS'!$H101,"C",'MAPA DE RIESGOS'!$AF101),"")</f>
        <v/>
      </c>
      <c r="AD11" s="353" t="str">
        <f>IF(AND('MAPA DE RIESGOS'!$AP102="Muy Alta",'MAPA DE RIESGOS'!$AR102="Menor"),CONCATENATE("R",'MAPA DE RIESGOS'!$H102,"C",'MAPA DE RIESGOS'!$AF102),"")</f>
        <v/>
      </c>
      <c r="AE11" s="353" t="str">
        <f>IF(AND('MAPA DE RIESGOS'!$AP103="Muy Alta",'MAPA DE RIESGOS'!$AR103="Menor"),CONCATENATE("R",'MAPA DE RIESGOS'!$H103,"C",'MAPA DE RIESGOS'!$AF103),"")</f>
        <v/>
      </c>
      <c r="AF11" s="353" t="str">
        <f>IF(AND('MAPA DE RIESGOS'!$AP104="Muy Alta",'MAPA DE RIESGOS'!$AR104="Menor"),CONCATENATE("R",'MAPA DE RIESGOS'!$H104,"C",'MAPA DE RIESGOS'!$AF104),"")</f>
        <v/>
      </c>
      <c r="AG11" s="353" t="str">
        <f>IF(AND('MAPA DE RIESGOS'!$AP105="Muy Alta",'MAPA DE RIESGOS'!$AR105="Menor"),CONCATENATE("R",'MAPA DE RIESGOS'!$H105,"C",'MAPA DE RIESGOS'!$AF105),"")</f>
        <v/>
      </c>
      <c r="AH11" s="353" t="str">
        <f>IF(AND('MAPA DE RIESGOS'!$AP106="Muy Alta",'MAPA DE RIESGOS'!$AR106="Menor"),CONCATENATE("R",'MAPA DE RIESGOS'!$H106,"C",'MAPA DE RIESGOS'!$AF106),"")</f>
        <v/>
      </c>
      <c r="AI11" s="353" t="str">
        <f>IF(AND('MAPA DE RIESGOS'!$AP107="Muy Alta",'MAPA DE RIESGOS'!$AR107="Menor"),CONCATENATE("R",'MAPA DE RIESGOS'!$H107,"C",'MAPA DE RIESGOS'!$AF107),"")</f>
        <v/>
      </c>
      <c r="AJ11" s="353" t="str">
        <f>IF(AND('MAPA DE RIESGOS'!$AP108="Muy Alta",'MAPA DE RIESGOS'!$AR108="Menor"),CONCATENATE("R",'MAPA DE RIESGOS'!$H108,"C",'MAPA DE RIESGOS'!$AF108),"")</f>
        <v/>
      </c>
      <c r="AK11" s="353" t="str">
        <f>IF(AND('MAPA DE RIESGOS'!$AP109="Muy Alta",'MAPA DE RIESGOS'!$AR109="Menor"),CONCATENATE("R",'MAPA DE RIESGOS'!$H109,"C",'MAPA DE RIESGOS'!$AF109),"")</f>
        <v/>
      </c>
      <c r="AL11" s="353" t="str">
        <f>IF(AND('MAPA DE RIESGOS'!$AP110="Muy Alta",'MAPA DE RIESGOS'!$AR110="Menor"),CONCATENATE("R",'MAPA DE RIESGOS'!$H110,"C",'MAPA DE RIESGOS'!$AF110),"")</f>
        <v/>
      </c>
      <c r="AM11" s="353" t="str">
        <f>IF(AND('MAPA DE RIESGOS'!$AP111="Muy Alta",'MAPA DE RIESGOS'!$AR111="Menor"),CONCATENATE("R",'MAPA DE RIESGOS'!$H111,"C",'MAPA DE RIESGOS'!$AF111),"")</f>
        <v/>
      </c>
      <c r="AN11" s="353" t="str">
        <f>IF(AND('MAPA DE RIESGOS'!$AP112="Muy Alta",'MAPA DE RIESGOS'!$AR112="Menor"),CONCATENATE("R",'MAPA DE RIESGOS'!$H112,"C",'MAPA DE RIESGOS'!$AF112),"")</f>
        <v/>
      </c>
      <c r="AO11" s="353" t="str">
        <f>IF(AND('MAPA DE RIESGOS'!$AP113="Muy Alta",'MAPA DE RIESGOS'!$AR113="Menor"),CONCATENATE("R",'MAPA DE RIESGOS'!$H113,"C",'MAPA DE RIESGOS'!$AF113),"")</f>
        <v/>
      </c>
      <c r="AP11" s="353" t="str">
        <f>IF(AND('MAPA DE RIESGOS'!$AP114="Muy Alta",'MAPA DE RIESGOS'!$AR114="Menor"),CONCATENATE("R",'MAPA DE RIESGOS'!$H114,"C",'MAPA DE RIESGOS'!$AF114),"")</f>
        <v/>
      </c>
      <c r="AQ11" s="353" t="str">
        <f>IF(AND('MAPA DE RIESGOS'!$AP115="Muy Alta",'MAPA DE RIESGOS'!$AR115="Menor"),CONCATENATE("R",'MAPA DE RIESGOS'!$H115,"C",'MAPA DE RIESGOS'!$AF115),"")</f>
        <v/>
      </c>
      <c r="AR11" s="353" t="str">
        <f>IF(AND('MAPA DE RIESGOS'!$AP116="Muy Alta",'MAPA DE RIESGOS'!$AR116="Menor"),CONCATENATE("R",'MAPA DE RIESGOS'!$H116,"C",'MAPA DE RIESGOS'!$AF116),"")</f>
        <v/>
      </c>
      <c r="AS11" s="354" t="str">
        <f>IF(AND('MAPA DE RIESGOS'!$AP117="Muy Alta",'MAPA DE RIESGOS'!$AR117="Menor"),CONCATENATE("R",'MAPA DE RIESGOS'!$H117,"C",'MAPA DE RIESGOS'!$AF117),"")</f>
        <v/>
      </c>
      <c r="AT11" s="352" t="str">
        <f>IF(AND('MAPA DE RIESGOS'!$AP100="Muy Alta",'MAPA DE RIESGOS'!$AR100="Moderado"),CONCATENATE("R",'MAPA DE RIESGOS'!$H100,"C",'MAPA DE RIESGOS'!$AF100),"")</f>
        <v/>
      </c>
      <c r="AU11" s="353" t="str">
        <f>IF(AND('MAPA DE RIESGOS'!$AP101="Muy Alta",'MAPA DE RIESGOS'!$AR101="Moderado"),CONCATENATE("R",'MAPA DE RIESGOS'!$H101,"C",'MAPA DE RIESGOS'!$AF101),"")</f>
        <v/>
      </c>
      <c r="AV11" s="353" t="str">
        <f>IF(AND('MAPA DE RIESGOS'!$AP102="Muy Alta",'MAPA DE RIESGOS'!$AR102="Moderado"),CONCATENATE("R",'MAPA DE RIESGOS'!$H102,"C",'MAPA DE RIESGOS'!$AF102),"")</f>
        <v/>
      </c>
      <c r="AW11" s="353" t="str">
        <f>IF(AND('MAPA DE RIESGOS'!$AP103="Muy Alta",'MAPA DE RIESGOS'!$AR103="Moderado"),CONCATENATE("R",'MAPA DE RIESGOS'!$H103,"C",'MAPA DE RIESGOS'!$AF103),"")</f>
        <v/>
      </c>
      <c r="AX11" s="353" t="str">
        <f>IF(AND('MAPA DE RIESGOS'!$AP104="Muy Alta",'MAPA DE RIESGOS'!$AR104="Moderado"),CONCATENATE("R",'MAPA DE RIESGOS'!$H104,"C",'MAPA DE RIESGOS'!$AF104),"")</f>
        <v/>
      </c>
      <c r="AY11" s="353" t="str">
        <f>IF(AND('MAPA DE RIESGOS'!$AP105="Muy Alta",'MAPA DE RIESGOS'!$AR105="Moderado"),CONCATENATE("R",'MAPA DE RIESGOS'!$H105,"C",'MAPA DE RIESGOS'!$AF105),"")</f>
        <v/>
      </c>
      <c r="AZ11" s="353" t="str">
        <f>IF(AND('MAPA DE RIESGOS'!$AP106="Muy Alta",'MAPA DE RIESGOS'!$AR106="Moderado"),CONCATENATE("R",'MAPA DE RIESGOS'!$H106,"C",'MAPA DE RIESGOS'!$AF106),"")</f>
        <v/>
      </c>
      <c r="BA11" s="353" t="str">
        <f>IF(AND('MAPA DE RIESGOS'!$AP107="Muy Alta",'MAPA DE RIESGOS'!$AR107="Moderado"),CONCATENATE("R",'MAPA DE RIESGOS'!$H107,"C",'MAPA DE RIESGOS'!$AF107),"")</f>
        <v/>
      </c>
      <c r="BB11" s="353" t="str">
        <f>IF(AND('MAPA DE RIESGOS'!$AP108="Muy Alta",'MAPA DE RIESGOS'!$AR108="Moderado"),CONCATENATE("R",'MAPA DE RIESGOS'!$H108,"C",'MAPA DE RIESGOS'!$AF108),"")</f>
        <v/>
      </c>
      <c r="BC11" s="353" t="str">
        <f>IF(AND('MAPA DE RIESGOS'!$AP109="Muy Alta",'MAPA DE RIESGOS'!$AR109="Moderado"),CONCATENATE("R",'MAPA DE RIESGOS'!$H109,"C",'MAPA DE RIESGOS'!$AF109),"")</f>
        <v/>
      </c>
      <c r="BD11" s="353" t="str">
        <f>IF(AND('MAPA DE RIESGOS'!$AP110="Muy Alta",'MAPA DE RIESGOS'!$AR110="Moderado"),CONCATENATE("R",'MAPA DE RIESGOS'!$H110,"C",'MAPA DE RIESGOS'!$AF110),"")</f>
        <v/>
      </c>
      <c r="BE11" s="353" t="str">
        <f>IF(AND('MAPA DE RIESGOS'!$AP111="Muy Alta",'MAPA DE RIESGOS'!$AR111="Moderado"),CONCATENATE("R",'MAPA DE RIESGOS'!$H111,"C",'MAPA DE RIESGOS'!$AF111),"")</f>
        <v/>
      </c>
      <c r="BF11" s="353" t="str">
        <f>IF(AND('MAPA DE RIESGOS'!$AP112="Muy Alta",'MAPA DE RIESGOS'!$AR112="Moderado"),CONCATENATE("R",'MAPA DE RIESGOS'!$H112,"C",'MAPA DE RIESGOS'!$AF112),"")</f>
        <v/>
      </c>
      <c r="BG11" s="353" t="str">
        <f>IF(AND('MAPA DE RIESGOS'!$AP113="Muy Alta",'MAPA DE RIESGOS'!$AR113="Moderado"),CONCATENATE("R",'MAPA DE RIESGOS'!$H113,"C",'MAPA DE RIESGOS'!$AF113),"")</f>
        <v/>
      </c>
      <c r="BH11" s="353" t="str">
        <f>IF(AND('MAPA DE RIESGOS'!$AP114="Muy Alta",'MAPA DE RIESGOS'!$AR114="Moderado"),CONCATENATE("R",'MAPA DE RIESGOS'!$H114,"C",'MAPA DE RIESGOS'!$AF114),"")</f>
        <v/>
      </c>
      <c r="BI11" s="353" t="str">
        <f>IF(AND('MAPA DE RIESGOS'!$AP115="Muy Alta",'MAPA DE RIESGOS'!$AR115="Moderado"),CONCATENATE("R",'MAPA DE RIESGOS'!$H115,"C",'MAPA DE RIESGOS'!$AF115),"")</f>
        <v/>
      </c>
      <c r="BJ11" s="353" t="str">
        <f>IF(AND('MAPA DE RIESGOS'!$AP116="Muy Alta",'MAPA DE RIESGOS'!$AR116="Moderado"),CONCATENATE("R",'MAPA DE RIESGOS'!$H116,"C",'MAPA DE RIESGOS'!$AF116),"")</f>
        <v/>
      </c>
      <c r="BK11" s="354" t="str">
        <f>IF(AND('MAPA DE RIESGOS'!$AP117="Muy Alta",'MAPA DE RIESGOS'!$AR117="Moderado"),CONCATENATE("R",'MAPA DE RIESGOS'!$H117,"C",'MAPA DE RIESGOS'!$AF117),"")</f>
        <v/>
      </c>
      <c r="BL11" s="352" t="str">
        <f>IF(AND('MAPA DE RIESGOS'!$AP100="Muy Alta",'MAPA DE RIESGOS'!$AR100="Mayor"),CONCATENATE("R",'MAPA DE RIESGOS'!$H100,"C",'MAPA DE RIESGOS'!$AF100),"")</f>
        <v/>
      </c>
      <c r="BM11" s="353" t="str">
        <f>IF(AND('MAPA DE RIESGOS'!$AP101="Muy Alta",'MAPA DE RIESGOS'!$AR101="Mayor"),CONCATENATE("R",'MAPA DE RIESGOS'!$H101,"C",'MAPA DE RIESGOS'!$AF101),"")</f>
        <v/>
      </c>
      <c r="BN11" s="353" t="str">
        <f>IF(AND('MAPA DE RIESGOS'!$AP102="Muy Alta",'MAPA DE RIESGOS'!$AR102="Mayor"),CONCATENATE("R",'MAPA DE RIESGOS'!$H102,"C",'MAPA DE RIESGOS'!$AF102),"")</f>
        <v/>
      </c>
      <c r="BO11" s="353" t="str">
        <f>IF(AND('MAPA DE RIESGOS'!$AP103="Muy Alta",'MAPA DE RIESGOS'!$AR103="Mayor"),CONCATENATE("R",'MAPA DE RIESGOS'!$H103,"C",'MAPA DE RIESGOS'!$AF103),"")</f>
        <v/>
      </c>
      <c r="BP11" s="353" t="str">
        <f>IF(AND('MAPA DE RIESGOS'!$AP104="Muy Alta",'MAPA DE RIESGOS'!$AR104="Mayor"),CONCATENATE("R",'MAPA DE RIESGOS'!$H104,"C",'MAPA DE RIESGOS'!$AF104),"")</f>
        <v/>
      </c>
      <c r="BQ11" s="353" t="str">
        <f>IF(AND('MAPA DE RIESGOS'!$AP105="Muy Alta",'MAPA DE RIESGOS'!$AR105="Mayor"),CONCATENATE("R",'MAPA DE RIESGOS'!$H105,"C",'MAPA DE RIESGOS'!$AF105),"")</f>
        <v/>
      </c>
      <c r="BR11" s="353" t="str">
        <f>IF(AND('MAPA DE RIESGOS'!$AP106="Muy Alta",'MAPA DE RIESGOS'!$AR106="Mayor"),CONCATENATE("R",'MAPA DE RIESGOS'!$H106,"C",'MAPA DE RIESGOS'!$AF106),"")</f>
        <v/>
      </c>
      <c r="BS11" s="353" t="str">
        <f>IF(AND('MAPA DE RIESGOS'!$AP107="Muy Alta",'MAPA DE RIESGOS'!$AR107="Mayor"),CONCATENATE("R",'MAPA DE RIESGOS'!$H107,"C",'MAPA DE RIESGOS'!$AF107),"")</f>
        <v/>
      </c>
      <c r="BT11" s="353" t="str">
        <f>IF(AND('MAPA DE RIESGOS'!$AP108="Muy Alta",'MAPA DE RIESGOS'!$AR108="Mayor"),CONCATENATE("R",'MAPA DE RIESGOS'!$H108,"C",'MAPA DE RIESGOS'!$AF108),"")</f>
        <v/>
      </c>
      <c r="BU11" s="353" t="str">
        <f>IF(AND('MAPA DE RIESGOS'!$AP109="Muy Alta",'MAPA DE RIESGOS'!$AR109="Mayor"),CONCATENATE("R",'MAPA DE RIESGOS'!$H109,"C",'MAPA DE RIESGOS'!$AF109),"")</f>
        <v/>
      </c>
      <c r="BV11" s="353" t="str">
        <f>IF(AND('MAPA DE RIESGOS'!$AP110="Muy Alta",'MAPA DE RIESGOS'!$AR110="Mayor"),CONCATENATE("R",'MAPA DE RIESGOS'!$H110,"C",'MAPA DE RIESGOS'!$AF110),"")</f>
        <v/>
      </c>
      <c r="BW11" s="353" t="str">
        <f>IF(AND('MAPA DE RIESGOS'!$AP111="Muy Alta",'MAPA DE RIESGOS'!$AR111="Mayor"),CONCATENATE("R",'MAPA DE RIESGOS'!$H111,"C",'MAPA DE RIESGOS'!$AF111),"")</f>
        <v/>
      </c>
      <c r="BX11" s="353" t="str">
        <f>IF(AND('MAPA DE RIESGOS'!$AP112="Muy Alta",'MAPA DE RIESGOS'!$AR112="Mayor"),CONCATENATE("R",'MAPA DE RIESGOS'!$H112,"C",'MAPA DE RIESGOS'!$AF112),"")</f>
        <v/>
      </c>
      <c r="BY11" s="353" t="str">
        <f>IF(AND('MAPA DE RIESGOS'!$AP113="Muy Alta",'MAPA DE RIESGOS'!$AR113="Mayor"),CONCATENATE("R",'MAPA DE RIESGOS'!$H113,"C",'MAPA DE RIESGOS'!$AF113),"")</f>
        <v/>
      </c>
      <c r="BZ11" s="353" t="str">
        <f>IF(AND('MAPA DE RIESGOS'!$AP114="Muy Alta",'MAPA DE RIESGOS'!$AR114="Mayor"),CONCATENATE("R",'MAPA DE RIESGOS'!$H114,"C",'MAPA DE RIESGOS'!$AF114),"")</f>
        <v/>
      </c>
      <c r="CA11" s="353" t="str">
        <f>IF(AND('MAPA DE RIESGOS'!$AP115="Muy Alta",'MAPA DE RIESGOS'!$AR115="Mayor"),CONCATENATE("R",'MAPA DE RIESGOS'!$H115,"C",'MAPA DE RIESGOS'!$AF115),"")</f>
        <v/>
      </c>
      <c r="CB11" s="353" t="str">
        <f>IF(AND('MAPA DE RIESGOS'!$AP116="Muy Alta",'MAPA DE RIESGOS'!$AR116="Mayor"),CONCATENATE("R",'MAPA DE RIESGOS'!$H116,"C",'MAPA DE RIESGOS'!$AF116),"")</f>
        <v/>
      </c>
      <c r="CC11" s="354" t="str">
        <f>IF(AND('MAPA DE RIESGOS'!$AP117="Muy Alta",'MAPA DE RIESGOS'!$AR117="Mayor"),CONCATENATE("R",'MAPA DE RIESGOS'!$H117,"C",'MAPA DE RIESGOS'!$AF117),"")</f>
        <v/>
      </c>
      <c r="CD11" s="355" t="str">
        <f>IF(AND('MAPA DE RIESGOS'!$AP100="Muy Alta",'MAPA DE RIESGOS'!$AR100="Catastrófico"),CONCATENATE("R",'MAPA DE RIESGOS'!$H100,"C",'MAPA DE RIESGOS'!$AF100),"")</f>
        <v/>
      </c>
      <c r="CE11" s="355" t="str">
        <f>IF(AND('MAPA DE RIESGOS'!$AP101="Muy Alta",'MAPA DE RIESGOS'!$AR101="Catastrófico"),CONCATENATE("R",'MAPA DE RIESGOS'!$H101,"C",'MAPA DE RIESGOS'!$AF101),"")</f>
        <v/>
      </c>
      <c r="CF11" s="355" t="str">
        <f>IF(AND('MAPA DE RIESGOS'!$AP102="Muy Alta",'MAPA DE RIESGOS'!$AR102="Catastrófico"),CONCATENATE("R",'MAPA DE RIESGOS'!$H102,"C",'MAPA DE RIESGOS'!$AF102),"")</f>
        <v/>
      </c>
      <c r="CG11" s="355" t="str">
        <f>IF(AND('MAPA DE RIESGOS'!$AP103="Muy Alta",'MAPA DE RIESGOS'!$AR103="Catastrófico"),CONCATENATE("R",'MAPA DE RIESGOS'!$H103,"C",'MAPA DE RIESGOS'!$AF103),"")</f>
        <v/>
      </c>
      <c r="CH11" s="355" t="str">
        <f>IF(AND('MAPA DE RIESGOS'!$AP104="Muy Alta",'MAPA DE RIESGOS'!$AR104="Catastrófico"),CONCATENATE("R",'MAPA DE RIESGOS'!$H104,"C",'MAPA DE RIESGOS'!$AF104),"")</f>
        <v/>
      </c>
      <c r="CI11" s="355" t="str">
        <f>IF(AND('MAPA DE RIESGOS'!$AP105="Muy Alta",'MAPA DE RIESGOS'!$AR105="Catastrófico"),CONCATENATE("R",'MAPA DE RIESGOS'!$H105,"C",'MAPA DE RIESGOS'!$AF105),"")</f>
        <v/>
      </c>
      <c r="CJ11" s="355" t="str">
        <f>IF(AND('MAPA DE RIESGOS'!$AP106="Muy Alta",'MAPA DE RIESGOS'!$AR106="Catastrófico"),CONCATENATE("R",'MAPA DE RIESGOS'!$H106,"C",'MAPA DE RIESGOS'!$AF106),"")</f>
        <v/>
      </c>
      <c r="CK11" s="355" t="str">
        <f>IF(AND('MAPA DE RIESGOS'!$AP107="Muy Alta",'MAPA DE RIESGOS'!$AR107="Catastrófico"),CONCATENATE("R",'MAPA DE RIESGOS'!$H107,"C",'MAPA DE RIESGOS'!$AF107),"")</f>
        <v/>
      </c>
      <c r="CL11" s="355" t="str">
        <f>IF(AND('MAPA DE RIESGOS'!$AP108="Muy Alta",'MAPA DE RIESGOS'!$AR108="Catastrófico"),CONCATENATE("R",'MAPA DE RIESGOS'!$H108,"C",'MAPA DE RIESGOS'!$AF108),"")</f>
        <v/>
      </c>
      <c r="CM11" s="355" t="str">
        <f>IF(AND('MAPA DE RIESGOS'!$AP109="Muy Alta",'MAPA DE RIESGOS'!$AR109="Catastrófico"),CONCATENATE("R",'MAPA DE RIESGOS'!$H109,"C",'MAPA DE RIESGOS'!$AF109),"")</f>
        <v/>
      </c>
      <c r="CN11" s="355" t="str">
        <f>IF(AND('MAPA DE RIESGOS'!$AP110="Muy Alta",'MAPA DE RIESGOS'!$AR110="Catastrófico"),CONCATENATE("R",'MAPA DE RIESGOS'!$H110,"C",'MAPA DE RIESGOS'!$AF110),"")</f>
        <v/>
      </c>
      <c r="CO11" s="355" t="str">
        <f>IF(AND('MAPA DE RIESGOS'!$AP111="Muy Alta",'MAPA DE RIESGOS'!$AR111="Catastrófico"),CONCATENATE("R",'MAPA DE RIESGOS'!$H111,"C",'MAPA DE RIESGOS'!$AF111),"")</f>
        <v/>
      </c>
      <c r="CP11" s="355" t="str">
        <f>IF(AND('MAPA DE RIESGOS'!$AP112="Muy Alta",'MAPA DE RIESGOS'!$AR112="Catastrófico"),CONCATENATE("R",'MAPA DE RIESGOS'!$H112,"C",'MAPA DE RIESGOS'!$AF112),"")</f>
        <v/>
      </c>
      <c r="CQ11" s="355" t="str">
        <f>IF(AND('MAPA DE RIESGOS'!$AP113="Muy Alta",'MAPA DE RIESGOS'!$AR113="Catastrófico"),CONCATENATE("R",'MAPA DE RIESGOS'!$H113,"C",'MAPA DE RIESGOS'!$AF113),"")</f>
        <v/>
      </c>
      <c r="CR11" s="355" t="str">
        <f>IF(AND('MAPA DE RIESGOS'!$AP114="Muy Alta",'MAPA DE RIESGOS'!$AR114="Catastrófico"),CONCATENATE("R",'MAPA DE RIESGOS'!$H114,"C",'MAPA DE RIESGOS'!$AF114),"")</f>
        <v/>
      </c>
      <c r="CS11" s="355" t="str">
        <f>IF(AND('MAPA DE RIESGOS'!$AP115="Muy Alta",'MAPA DE RIESGOS'!$AR115="Catastrófico"),CONCATENATE("R",'MAPA DE RIESGOS'!$H115,"C",'MAPA DE RIESGOS'!$AF115),"")</f>
        <v/>
      </c>
      <c r="CT11" s="355" t="str">
        <f>IF(AND('MAPA DE RIESGOS'!$AP116="Muy Alta",'MAPA DE RIESGOS'!$AR116="Catastrófico"),CONCATENATE("R",'MAPA DE RIESGOS'!$H116,"C",'MAPA DE RIESGOS'!$AF116),"")</f>
        <v/>
      </c>
      <c r="CU11" s="356" t="str">
        <f>IF(AND('MAPA DE RIESGOS'!$AP117="Muy Alta",'MAPA DE RIESGOS'!$AR117="Catastrófico"),CONCATENATE("R",'MAPA DE RIESGOS'!$H117,"C",'MAPA DE RIESGOS'!$AF117),"")</f>
        <v/>
      </c>
      <c r="CV11" s="67"/>
      <c r="CW11" s="1122"/>
      <c r="CX11" s="1123"/>
      <c r="CY11" s="1123"/>
      <c r="CZ11" s="1123"/>
      <c r="DA11" s="1123"/>
      <c r="DB11" s="1124"/>
    </row>
    <row r="12" spans="2:106" ht="32.450000000000003" customHeight="1">
      <c r="B12" s="1142"/>
      <c r="C12" s="1142"/>
      <c r="D12" s="1143"/>
      <c r="E12" s="1113"/>
      <c r="F12" s="1114"/>
      <c r="G12" s="1114"/>
      <c r="H12" s="1114"/>
      <c r="I12" s="1115"/>
      <c r="J12" s="352" t="str">
        <f>IF(AND('MAPA DE RIESGOS'!$AP118="Muy Alta",'MAPA DE RIESGOS'!$AR118="Leve"),CONCATENATE("R",'MAPA DE RIESGOS'!$H118,"C",'MAPA DE RIESGOS'!$AF118),"")</f>
        <v/>
      </c>
      <c r="K12" s="353" t="str">
        <f>IF(AND('MAPA DE RIESGOS'!$AP119="Muy Alta",'MAPA DE RIESGOS'!$AR119="Leve"),CONCATENATE("R",'MAPA DE RIESGOS'!$H119,"C",'MAPA DE RIESGOS'!$AF119),"")</f>
        <v/>
      </c>
      <c r="L12" s="353" t="str">
        <f>IF(AND('MAPA DE RIESGOS'!$AP120="Muy Alta",'MAPA DE RIESGOS'!$AR120="Leve"),CONCATENATE("R",'MAPA DE RIESGOS'!$H120,"C",'MAPA DE RIESGOS'!$AF120),"")</f>
        <v/>
      </c>
      <c r="M12" s="353" t="str">
        <f>IF(AND('MAPA DE RIESGOS'!$AP121="Muy Alta",'MAPA DE RIESGOS'!$AR121="Leve"),CONCATENATE("R",'MAPA DE RIESGOS'!$H121,"C",'MAPA DE RIESGOS'!$AF121),"")</f>
        <v/>
      </c>
      <c r="N12" s="353" t="str">
        <f>IF(AND('MAPA DE RIESGOS'!$AP122="Muy Alta",'MAPA DE RIESGOS'!$AR122="Leve"),CONCATENATE("R",'MAPA DE RIESGOS'!$H122,"C",'MAPA DE RIESGOS'!$AF122),"")</f>
        <v/>
      </c>
      <c r="O12" s="353" t="str">
        <f>IF(AND('MAPA DE RIESGOS'!$AP123="Muy Alta",'MAPA DE RIESGOS'!$AR123="Leve"),CONCATENATE("R",'MAPA DE RIESGOS'!$H123,"C",'MAPA DE RIESGOS'!$AF123),"")</f>
        <v/>
      </c>
      <c r="P12" s="353" t="str">
        <f>IF(AND('MAPA DE RIESGOS'!$AP124="Muy Alta",'MAPA DE RIESGOS'!$AR124="Leve"),CONCATENATE("R",'MAPA DE RIESGOS'!$H124,"C",'MAPA DE RIESGOS'!$AF124),"")</f>
        <v/>
      </c>
      <c r="Q12" s="353" t="str">
        <f>IF(AND('MAPA DE RIESGOS'!$AP125="Muy Alta",'MAPA DE RIESGOS'!$AR125="Leve"),CONCATENATE("R",'MAPA DE RIESGOS'!$H125,"C",'MAPA DE RIESGOS'!$AF125),"")</f>
        <v/>
      </c>
      <c r="R12" s="353" t="str">
        <f>IF(AND('MAPA DE RIESGOS'!$AP126="Muy Alta",'MAPA DE RIESGOS'!$AR126="Leve"),CONCATENATE("R",'MAPA DE RIESGOS'!$H126,"C",'MAPA DE RIESGOS'!$AF126),"")</f>
        <v/>
      </c>
      <c r="S12" s="353" t="str">
        <f>IF(AND('MAPA DE RIESGOS'!$AP127="Muy Alta",'MAPA DE RIESGOS'!$AR127="Leve"),CONCATENATE("R",'MAPA DE RIESGOS'!$H127,"C",'MAPA DE RIESGOS'!$AF127),"")</f>
        <v/>
      </c>
      <c r="T12" s="353" t="str">
        <f>IF(AND('MAPA DE RIESGOS'!$AP128="Muy Alta",'MAPA DE RIESGOS'!$AR128="Leve"),CONCATENATE("R",'MAPA DE RIESGOS'!$H128,"C",'MAPA DE RIESGOS'!$AF128),"")</f>
        <v/>
      </c>
      <c r="U12" s="353" t="str">
        <f>IF(AND('MAPA DE RIESGOS'!$AP129="Muy Alta",'MAPA DE RIESGOS'!$AR129="Leve"),CONCATENATE("R",'MAPA DE RIESGOS'!$H129,"C",'MAPA DE RIESGOS'!$AF129),"")</f>
        <v/>
      </c>
      <c r="V12" s="353" t="str">
        <f>IF(AND('MAPA DE RIESGOS'!$AP136="Muy Alta",'MAPA DE RIESGOS'!$AR136="Leve"),CONCATENATE("R",'MAPA DE RIESGOS'!$H136,"C",'MAPA DE RIESGOS'!$AF136),"")</f>
        <v/>
      </c>
      <c r="W12" s="353" t="str">
        <f>IF(AND('MAPA DE RIESGOS'!$AP137="Muy Alta",'MAPA DE RIESGOS'!$AR137="Leve"),CONCATENATE("R",'MAPA DE RIESGOS'!$H137,"C",'MAPA DE RIESGOS'!$AF137),"")</f>
        <v/>
      </c>
      <c r="X12" s="353" t="str">
        <f>IF(AND('MAPA DE RIESGOS'!$AP138="Muy Alta",'MAPA DE RIESGOS'!$AR138="Leve"),CONCATENATE("R",'MAPA DE RIESGOS'!$H138,"C",'MAPA DE RIESGOS'!$AF138),"")</f>
        <v/>
      </c>
      <c r="Y12" s="353" t="str">
        <f>IF(AND('MAPA DE RIESGOS'!$AP139="Muy Alta",'MAPA DE RIESGOS'!$AR139="Leve"),CONCATENATE("R",'MAPA DE RIESGOS'!$H139,"C",'MAPA DE RIESGOS'!$AF139),"")</f>
        <v/>
      </c>
      <c r="Z12" s="353" t="str">
        <f>IF(AND('MAPA DE RIESGOS'!$AP140="Muy Alta",'MAPA DE RIESGOS'!$AR140="Leve"),CONCATENATE("R",'MAPA DE RIESGOS'!$H140,"C",'MAPA DE RIESGOS'!$AF140),"")</f>
        <v/>
      </c>
      <c r="AA12" s="354" t="str">
        <f>IF(AND('MAPA DE RIESGOS'!$AP141="Muy Alta",'MAPA DE RIESGOS'!$AR141="Leve"),CONCATENATE("R",'MAPA DE RIESGOS'!$H141,"C",'MAPA DE RIESGOS'!$AF141),"")</f>
        <v/>
      </c>
      <c r="AB12" s="352" t="str">
        <f>IF(AND('MAPA DE RIESGOS'!$AP118="Muy Alta",'MAPA DE RIESGOS'!$AR118="Menor"),CONCATENATE("R",'MAPA DE RIESGOS'!$H118,"C",'MAPA DE RIESGOS'!$AF118),"")</f>
        <v/>
      </c>
      <c r="AC12" s="353" t="str">
        <f>IF(AND('MAPA DE RIESGOS'!$AP119="Muy Alta",'MAPA DE RIESGOS'!$AR119="Menor"),CONCATENATE("R",'MAPA DE RIESGOS'!$H119,"C",'MAPA DE RIESGOS'!$AF119),"")</f>
        <v/>
      </c>
      <c r="AD12" s="353" t="str">
        <f>IF(AND('MAPA DE RIESGOS'!$AP120="Muy Alta",'MAPA DE RIESGOS'!$AR120="Menor"),CONCATENATE("R",'MAPA DE RIESGOS'!$H120,"C",'MAPA DE RIESGOS'!$AF120),"")</f>
        <v/>
      </c>
      <c r="AE12" s="353" t="str">
        <f>IF(AND('MAPA DE RIESGOS'!$AP121="Muy Alta",'MAPA DE RIESGOS'!$AR121="Menor"),CONCATENATE("R",'MAPA DE RIESGOS'!$H121,"C",'MAPA DE RIESGOS'!$AF121),"")</f>
        <v/>
      </c>
      <c r="AF12" s="353" t="str">
        <f>IF(AND('MAPA DE RIESGOS'!$AP122="Muy Alta",'MAPA DE RIESGOS'!$AR122="Menor"),CONCATENATE("R",'MAPA DE RIESGOS'!$H122,"C",'MAPA DE RIESGOS'!$AF122),"")</f>
        <v/>
      </c>
      <c r="AG12" s="353" t="str">
        <f>IF(AND('MAPA DE RIESGOS'!$AP123="Muy Alta",'MAPA DE RIESGOS'!$AR123="Menor"),CONCATENATE("R",'MAPA DE RIESGOS'!$H123,"C",'MAPA DE RIESGOS'!$AF123),"")</f>
        <v/>
      </c>
      <c r="AH12" s="353" t="str">
        <f>IF(AND('MAPA DE RIESGOS'!$AP124="Muy Alta",'MAPA DE RIESGOS'!$AR124="Menor"),CONCATENATE("R",'MAPA DE RIESGOS'!$H124,"C",'MAPA DE RIESGOS'!$AF124),"")</f>
        <v/>
      </c>
      <c r="AI12" s="353" t="str">
        <f>IF(AND('MAPA DE RIESGOS'!$AP125="Muy Alta",'MAPA DE RIESGOS'!$AR125="Menor"),CONCATENATE("R",'MAPA DE RIESGOS'!$H125,"C",'MAPA DE RIESGOS'!$AF125),"")</f>
        <v/>
      </c>
      <c r="AJ12" s="353" t="str">
        <f>IF(AND('MAPA DE RIESGOS'!$AP126="Muy Alta",'MAPA DE RIESGOS'!$AR126="Menor"),CONCATENATE("R",'MAPA DE RIESGOS'!$H126,"C",'MAPA DE RIESGOS'!$AF126),"")</f>
        <v/>
      </c>
      <c r="AK12" s="353" t="str">
        <f>IF(AND('MAPA DE RIESGOS'!$AP127="Muy Alta",'MAPA DE RIESGOS'!$AR127="Menor"),CONCATENATE("R",'MAPA DE RIESGOS'!$H127,"C",'MAPA DE RIESGOS'!$AF127),"")</f>
        <v/>
      </c>
      <c r="AL12" s="353" t="str">
        <f>IF(AND('MAPA DE RIESGOS'!$AP128="Muy Alta",'MAPA DE RIESGOS'!$AR128="Menor"),CONCATENATE("R",'MAPA DE RIESGOS'!$H128,"C",'MAPA DE RIESGOS'!$AF128),"")</f>
        <v/>
      </c>
      <c r="AM12" s="353" t="str">
        <f>IF(AND('MAPA DE RIESGOS'!$AP129="Muy Alta",'MAPA DE RIESGOS'!$AR129="Menor"),CONCATENATE("R",'MAPA DE RIESGOS'!$H129,"C",'MAPA DE RIESGOS'!$AF129),"")</f>
        <v/>
      </c>
      <c r="AN12" s="353" t="str">
        <f>IF(AND('MAPA DE RIESGOS'!$AP136="Muy Alta",'MAPA DE RIESGOS'!$AR136="Menor"),CONCATENATE("R",'MAPA DE RIESGOS'!$H136,"C",'MAPA DE RIESGOS'!$AF136),"")</f>
        <v/>
      </c>
      <c r="AO12" s="353" t="str">
        <f>IF(AND('MAPA DE RIESGOS'!$AP137="Muy Alta",'MAPA DE RIESGOS'!$AR137="Menor"),CONCATENATE("R",'MAPA DE RIESGOS'!$H137,"C",'MAPA DE RIESGOS'!$AF137),"")</f>
        <v/>
      </c>
      <c r="AP12" s="353" t="str">
        <f>IF(AND('MAPA DE RIESGOS'!$AP138="Muy Alta",'MAPA DE RIESGOS'!$AR138="Menor"),CONCATENATE("R",'MAPA DE RIESGOS'!$H138,"C",'MAPA DE RIESGOS'!$AF138),"")</f>
        <v/>
      </c>
      <c r="AQ12" s="353" t="str">
        <f>IF(AND('MAPA DE RIESGOS'!$AP139="Muy Alta",'MAPA DE RIESGOS'!$AR139="Menor"),CONCATENATE("R",'MAPA DE RIESGOS'!$H139,"C",'MAPA DE RIESGOS'!$AF139),"")</f>
        <v/>
      </c>
      <c r="AR12" s="353" t="str">
        <f>IF(AND('MAPA DE RIESGOS'!$AP140="Muy Alta",'MAPA DE RIESGOS'!$AR140="Menor"),CONCATENATE("R",'MAPA DE RIESGOS'!$H140,"C",'MAPA DE RIESGOS'!$AF140),"")</f>
        <v/>
      </c>
      <c r="AS12" s="354" t="str">
        <f>IF(AND('MAPA DE RIESGOS'!$AP141="Muy Alta",'MAPA DE RIESGOS'!$AR141="Menor"),CONCATENATE("R",'MAPA DE RIESGOS'!$H141,"C",'MAPA DE RIESGOS'!$AF141),"")</f>
        <v/>
      </c>
      <c r="AT12" s="352" t="str">
        <f>IF(AND('MAPA DE RIESGOS'!$AP118="Muy Alta",'MAPA DE RIESGOS'!$AR118="Moderado"),CONCATENATE("R",'MAPA DE RIESGOS'!$H118,"C",'MAPA DE RIESGOS'!$AF118),"")</f>
        <v/>
      </c>
      <c r="AU12" s="353" t="str">
        <f>IF(AND('MAPA DE RIESGOS'!$AP119="Muy Alta",'MAPA DE RIESGOS'!$AR119="Moderado"),CONCATENATE("R",'MAPA DE RIESGOS'!$H119,"C",'MAPA DE RIESGOS'!$AF119),"")</f>
        <v/>
      </c>
      <c r="AV12" s="353" t="str">
        <f>IF(AND('MAPA DE RIESGOS'!$AP120="Muy Alta",'MAPA DE RIESGOS'!$AR120="Moderado"),CONCATENATE("R",'MAPA DE RIESGOS'!$H120,"C",'MAPA DE RIESGOS'!$AF120),"")</f>
        <v/>
      </c>
      <c r="AW12" s="353" t="str">
        <f>IF(AND('MAPA DE RIESGOS'!$AP121="Muy Alta",'MAPA DE RIESGOS'!$AR121="Moderado"),CONCATENATE("R",'MAPA DE RIESGOS'!$H121,"C",'MAPA DE RIESGOS'!$AF121),"")</f>
        <v/>
      </c>
      <c r="AX12" s="353" t="str">
        <f>IF(AND('MAPA DE RIESGOS'!$AP122="Muy Alta",'MAPA DE RIESGOS'!$AR122="Moderado"),CONCATENATE("R",'MAPA DE RIESGOS'!$H122,"C",'MAPA DE RIESGOS'!$AF122),"")</f>
        <v/>
      </c>
      <c r="AY12" s="353" t="str">
        <f>IF(AND('MAPA DE RIESGOS'!$AP123="Muy Alta",'MAPA DE RIESGOS'!$AR123="Moderado"),CONCATENATE("R",'MAPA DE RIESGOS'!$H123,"C",'MAPA DE RIESGOS'!$AF123),"")</f>
        <v/>
      </c>
      <c r="AZ12" s="353" t="str">
        <f>IF(AND('MAPA DE RIESGOS'!$AP124="Muy Alta",'MAPA DE RIESGOS'!$AR124="Moderado"),CONCATENATE("R",'MAPA DE RIESGOS'!$H124,"C",'MAPA DE RIESGOS'!$AF124),"")</f>
        <v/>
      </c>
      <c r="BA12" s="353" t="str">
        <f>IF(AND('MAPA DE RIESGOS'!$AP125="Muy Alta",'MAPA DE RIESGOS'!$AR125="Moderado"),CONCATENATE("R",'MAPA DE RIESGOS'!$H125,"C",'MAPA DE RIESGOS'!$AF125),"")</f>
        <v/>
      </c>
      <c r="BB12" s="353" t="str">
        <f>IF(AND('MAPA DE RIESGOS'!$AP126="Muy Alta",'MAPA DE RIESGOS'!$AR126="Moderado"),CONCATENATE("R",'MAPA DE RIESGOS'!$H126,"C",'MAPA DE RIESGOS'!$AF126),"")</f>
        <v/>
      </c>
      <c r="BC12" s="353" t="str">
        <f>IF(AND('MAPA DE RIESGOS'!$AP127="Muy Alta",'MAPA DE RIESGOS'!$AR127="Moderado"),CONCATENATE("R",'MAPA DE RIESGOS'!$H127,"C",'MAPA DE RIESGOS'!$AF127),"")</f>
        <v/>
      </c>
      <c r="BD12" s="353" t="str">
        <f>IF(AND('MAPA DE RIESGOS'!$AP128="Muy Alta",'MAPA DE RIESGOS'!$AR128="Moderado"),CONCATENATE("R",'MAPA DE RIESGOS'!$H128,"C",'MAPA DE RIESGOS'!$AF128),"")</f>
        <v/>
      </c>
      <c r="BE12" s="353" t="str">
        <f>IF(AND('MAPA DE RIESGOS'!$AP129="Muy Alta",'MAPA DE RIESGOS'!$AR129="Moderado"),CONCATENATE("R",'MAPA DE RIESGOS'!$H129,"C",'MAPA DE RIESGOS'!$AF129),"")</f>
        <v/>
      </c>
      <c r="BF12" s="353" t="str">
        <f>IF(AND('MAPA DE RIESGOS'!$AP136="Muy Alta",'MAPA DE RIESGOS'!$AR136="Moderado"),CONCATENATE("R",'MAPA DE RIESGOS'!$H136,"C",'MAPA DE RIESGOS'!$AF136),"")</f>
        <v/>
      </c>
      <c r="BG12" s="353" t="str">
        <f>IF(AND('MAPA DE RIESGOS'!$AP137="Muy Alta",'MAPA DE RIESGOS'!$AR137="Moderado"),CONCATENATE("R",'MAPA DE RIESGOS'!$H137,"C",'MAPA DE RIESGOS'!$AF137),"")</f>
        <v/>
      </c>
      <c r="BH12" s="353" t="str">
        <f>IF(AND('MAPA DE RIESGOS'!$AP138="Muy Alta",'MAPA DE RIESGOS'!$AR138="Moderado"),CONCATENATE("R",'MAPA DE RIESGOS'!$H138,"C",'MAPA DE RIESGOS'!$AF138),"")</f>
        <v/>
      </c>
      <c r="BI12" s="353" t="str">
        <f>IF(AND('MAPA DE RIESGOS'!$AP139="Muy Alta",'MAPA DE RIESGOS'!$AR139="Moderado"),CONCATENATE("R",'MAPA DE RIESGOS'!$H139,"C",'MAPA DE RIESGOS'!$AF139),"")</f>
        <v/>
      </c>
      <c r="BJ12" s="353" t="str">
        <f>IF(AND('MAPA DE RIESGOS'!$AP140="Muy Alta",'MAPA DE RIESGOS'!$AR140="Moderado"),CONCATENATE("R",'MAPA DE RIESGOS'!$H140,"C",'MAPA DE RIESGOS'!$AF140),"")</f>
        <v/>
      </c>
      <c r="BK12" s="354" t="str">
        <f>IF(AND('MAPA DE RIESGOS'!$AP141="Muy Alta",'MAPA DE RIESGOS'!$AR141="Moderado"),CONCATENATE("R",'MAPA DE RIESGOS'!$H141,"C",'MAPA DE RIESGOS'!$AF141),"")</f>
        <v/>
      </c>
      <c r="BL12" s="352" t="str">
        <f>IF(AND('MAPA DE RIESGOS'!$AP118="Muy Alta",'MAPA DE RIESGOS'!$AR118="Mayor"),CONCATENATE("R",'MAPA DE RIESGOS'!$H118,"C",'MAPA DE RIESGOS'!$AF118),"")</f>
        <v/>
      </c>
      <c r="BM12" s="353" t="str">
        <f>IF(AND('MAPA DE RIESGOS'!$AP119="Muy Alta",'MAPA DE RIESGOS'!$AR119="Mayor"),CONCATENATE("R",'MAPA DE RIESGOS'!$H119,"C",'MAPA DE RIESGOS'!$AF119),"")</f>
        <v/>
      </c>
      <c r="BN12" s="353" t="str">
        <f>IF(AND('MAPA DE RIESGOS'!$AP120="Muy Alta",'MAPA DE RIESGOS'!$AR120="Mayor"),CONCATENATE("R",'MAPA DE RIESGOS'!$H120,"C",'MAPA DE RIESGOS'!$AF120),"")</f>
        <v/>
      </c>
      <c r="BO12" s="353" t="str">
        <f>IF(AND('MAPA DE RIESGOS'!$AP121="Muy Alta",'MAPA DE RIESGOS'!$AR121="Mayor"),CONCATENATE("R",'MAPA DE RIESGOS'!$H121,"C",'MAPA DE RIESGOS'!$AF121),"")</f>
        <v/>
      </c>
      <c r="BP12" s="353" t="str">
        <f>IF(AND('MAPA DE RIESGOS'!$AP122="Muy Alta",'MAPA DE RIESGOS'!$AR122="Mayor"),CONCATENATE("R",'MAPA DE RIESGOS'!$H122,"C",'MAPA DE RIESGOS'!$AF122),"")</f>
        <v/>
      </c>
      <c r="BQ12" s="353" t="str">
        <f>IF(AND('MAPA DE RIESGOS'!$AP123="Muy Alta",'MAPA DE RIESGOS'!$AR123="Mayor"),CONCATENATE("R",'MAPA DE RIESGOS'!$H123,"C",'MAPA DE RIESGOS'!$AF123),"")</f>
        <v/>
      </c>
      <c r="BR12" s="353" t="str">
        <f>IF(AND('MAPA DE RIESGOS'!$AP124="Muy Alta",'MAPA DE RIESGOS'!$AR124="Mayor"),CONCATENATE("R",'MAPA DE RIESGOS'!$H124,"C",'MAPA DE RIESGOS'!$AF124),"")</f>
        <v/>
      </c>
      <c r="BS12" s="353" t="str">
        <f>IF(AND('MAPA DE RIESGOS'!$AP125="Muy Alta",'MAPA DE RIESGOS'!$AR125="Mayor"),CONCATENATE("R",'MAPA DE RIESGOS'!$H125,"C",'MAPA DE RIESGOS'!$AF125),"")</f>
        <v/>
      </c>
      <c r="BT12" s="353" t="str">
        <f>IF(AND('MAPA DE RIESGOS'!$AP126="Muy Alta",'MAPA DE RIESGOS'!$AR126="Mayor"),CONCATENATE("R",'MAPA DE RIESGOS'!$H126,"C",'MAPA DE RIESGOS'!$AF126),"")</f>
        <v/>
      </c>
      <c r="BU12" s="353" t="str">
        <f>IF(AND('MAPA DE RIESGOS'!$AP127="Muy Alta",'MAPA DE RIESGOS'!$AR127="Mayor"),CONCATENATE("R",'MAPA DE RIESGOS'!$H127,"C",'MAPA DE RIESGOS'!$AF127),"")</f>
        <v/>
      </c>
      <c r="BV12" s="353" t="str">
        <f>IF(AND('MAPA DE RIESGOS'!$AP128="Muy Alta",'MAPA DE RIESGOS'!$AR128="Mayor"),CONCATENATE("R",'MAPA DE RIESGOS'!$H128,"C",'MAPA DE RIESGOS'!$AF128),"")</f>
        <v/>
      </c>
      <c r="BW12" s="353" t="str">
        <f>IF(AND('MAPA DE RIESGOS'!$AP129="Muy Alta",'MAPA DE RIESGOS'!$AR129="Mayor"),CONCATENATE("R",'MAPA DE RIESGOS'!$H129,"C",'MAPA DE RIESGOS'!$AF129),"")</f>
        <v/>
      </c>
      <c r="BX12" s="353" t="str">
        <f>IF(AND('MAPA DE RIESGOS'!$AP136="Muy Alta",'MAPA DE RIESGOS'!$AR136="Mayor"),CONCATENATE("R",'MAPA DE RIESGOS'!$H136,"C",'MAPA DE RIESGOS'!$AF136),"")</f>
        <v/>
      </c>
      <c r="BY12" s="353" t="str">
        <f>IF(AND('MAPA DE RIESGOS'!$AP137="Muy Alta",'MAPA DE RIESGOS'!$AR137="Mayor"),CONCATENATE("R",'MAPA DE RIESGOS'!$H137,"C",'MAPA DE RIESGOS'!$AF137),"")</f>
        <v/>
      </c>
      <c r="BZ12" s="353" t="str">
        <f>IF(AND('MAPA DE RIESGOS'!$AP138="Muy Alta",'MAPA DE RIESGOS'!$AR138="Mayor"),CONCATENATE("R",'MAPA DE RIESGOS'!$H138,"C",'MAPA DE RIESGOS'!$AF138),"")</f>
        <v/>
      </c>
      <c r="CA12" s="353" t="str">
        <f>IF(AND('MAPA DE RIESGOS'!$AP139="Muy Alta",'MAPA DE RIESGOS'!$AR139="Mayor"),CONCATENATE("R",'MAPA DE RIESGOS'!$H139,"C",'MAPA DE RIESGOS'!$AF139),"")</f>
        <v/>
      </c>
      <c r="CB12" s="353" t="str">
        <f>IF(AND('MAPA DE RIESGOS'!$AP140="Muy Alta",'MAPA DE RIESGOS'!$AR140="Mayor"),CONCATENATE("R",'MAPA DE RIESGOS'!$H140,"C",'MAPA DE RIESGOS'!$AF140),"")</f>
        <v/>
      </c>
      <c r="CC12" s="354" t="str">
        <f>IF(AND('MAPA DE RIESGOS'!$AP141="Muy Alta",'MAPA DE RIESGOS'!$AR141="Mayor"),CONCATENATE("R",'MAPA DE RIESGOS'!$H141,"C",'MAPA DE RIESGOS'!$AF141),"")</f>
        <v/>
      </c>
      <c r="CD12" s="355" t="str">
        <f>IF(AND('MAPA DE RIESGOS'!$AP118="Muy Alta",'MAPA DE RIESGOS'!$AR118="Catastrófico"),CONCATENATE("R",'MAPA DE RIESGOS'!$H118,"C",'MAPA DE RIESGOS'!$AF118),"")</f>
        <v/>
      </c>
      <c r="CE12" s="355" t="str">
        <f>IF(AND('MAPA DE RIESGOS'!$AP119="Muy Alta",'MAPA DE RIESGOS'!$AR119="Catastrófico"),CONCATENATE("R",'MAPA DE RIESGOS'!$H119,"C",'MAPA DE RIESGOS'!$AF119),"")</f>
        <v/>
      </c>
      <c r="CF12" s="355" t="str">
        <f>IF(AND('MAPA DE RIESGOS'!$AP120="Muy Alta",'MAPA DE RIESGOS'!$AR120="Catastrófico"),CONCATENATE("R",'MAPA DE RIESGOS'!$H120,"C",'MAPA DE RIESGOS'!$AF120),"")</f>
        <v/>
      </c>
      <c r="CG12" s="355" t="str">
        <f>IF(AND('MAPA DE RIESGOS'!$AP121="Muy Alta",'MAPA DE RIESGOS'!$AR121="Catastrófico"),CONCATENATE("R",'MAPA DE RIESGOS'!$H121,"C",'MAPA DE RIESGOS'!$AF121),"")</f>
        <v/>
      </c>
      <c r="CH12" s="355" t="str">
        <f>IF(AND('MAPA DE RIESGOS'!$AP122="Muy Alta",'MAPA DE RIESGOS'!$AR122="Catastrófico"),CONCATENATE("R",'MAPA DE RIESGOS'!$H122,"C",'MAPA DE RIESGOS'!$AF122),"")</f>
        <v/>
      </c>
      <c r="CI12" s="355" t="str">
        <f>IF(AND('MAPA DE RIESGOS'!$AP123="Muy Alta",'MAPA DE RIESGOS'!$AR123="Catastrófico"),CONCATENATE("R",'MAPA DE RIESGOS'!$H123,"C",'MAPA DE RIESGOS'!$AF123),"")</f>
        <v/>
      </c>
      <c r="CJ12" s="355" t="str">
        <f>IF(AND('MAPA DE RIESGOS'!$AP124="Muy Alta",'MAPA DE RIESGOS'!$AR124="Catastrófico"),CONCATENATE("R",'MAPA DE RIESGOS'!$H124,"C",'MAPA DE RIESGOS'!$AF124),"")</f>
        <v/>
      </c>
      <c r="CK12" s="355" t="str">
        <f>IF(AND('MAPA DE RIESGOS'!$AP125="Muy Alta",'MAPA DE RIESGOS'!$AR125="Catastrófico"),CONCATENATE("R",'MAPA DE RIESGOS'!$H125,"C",'MAPA DE RIESGOS'!$AF125),"")</f>
        <v/>
      </c>
      <c r="CL12" s="355" t="str">
        <f>IF(AND('MAPA DE RIESGOS'!$AP126="Muy Alta",'MAPA DE RIESGOS'!$AR126="Catastrófico"),CONCATENATE("R",'MAPA DE RIESGOS'!$H126,"C",'MAPA DE RIESGOS'!$AF126),"")</f>
        <v/>
      </c>
      <c r="CM12" s="355" t="str">
        <f>IF(AND('MAPA DE RIESGOS'!$AP127="Muy Alta",'MAPA DE RIESGOS'!$AR127="Catastrófico"),CONCATENATE("R",'MAPA DE RIESGOS'!$H127,"C",'MAPA DE RIESGOS'!$AF127),"")</f>
        <v/>
      </c>
      <c r="CN12" s="355" t="str">
        <f>IF(AND('MAPA DE RIESGOS'!$AP128="Muy Alta",'MAPA DE RIESGOS'!$AR128="Catastrófico"),CONCATENATE("R",'MAPA DE RIESGOS'!$H128,"C",'MAPA DE RIESGOS'!$AF128),"")</f>
        <v/>
      </c>
      <c r="CO12" s="355" t="str">
        <f>IF(AND('MAPA DE RIESGOS'!$AP129="Muy Alta",'MAPA DE RIESGOS'!$AR129="Catastrófico"),CONCATENATE("R",'MAPA DE RIESGOS'!$H129,"C",'MAPA DE RIESGOS'!$AF129),"")</f>
        <v/>
      </c>
      <c r="CP12" s="355" t="str">
        <f>IF(AND('MAPA DE RIESGOS'!$AP136="Muy Alta",'MAPA DE RIESGOS'!$AR136="Catastrófico"),CONCATENATE("R",'MAPA DE RIESGOS'!$H136,"C",'MAPA DE RIESGOS'!$AF136),"")</f>
        <v/>
      </c>
      <c r="CQ12" s="355" t="str">
        <f>IF(AND('MAPA DE RIESGOS'!$AP137="Muy Alta",'MAPA DE RIESGOS'!$AR137="Catastrófico"),CONCATENATE("R",'MAPA DE RIESGOS'!$H137,"C",'MAPA DE RIESGOS'!$AF137),"")</f>
        <v/>
      </c>
      <c r="CR12" s="355" t="str">
        <f>IF(AND('MAPA DE RIESGOS'!$AP138="Muy Alta",'MAPA DE RIESGOS'!$AR138="Catastrófico"),CONCATENATE("R",'MAPA DE RIESGOS'!$H138,"C",'MAPA DE RIESGOS'!$AF138),"")</f>
        <v/>
      </c>
      <c r="CS12" s="355" t="str">
        <f>IF(AND('MAPA DE RIESGOS'!$AP139="Muy Alta",'MAPA DE RIESGOS'!$AR139="Catastrófico"),CONCATENATE("R",'MAPA DE RIESGOS'!$H139,"C",'MAPA DE RIESGOS'!$AF139),"")</f>
        <v/>
      </c>
      <c r="CT12" s="355" t="str">
        <f>IF(AND('MAPA DE RIESGOS'!$AP140="Muy Alta",'MAPA DE RIESGOS'!$AR140="Catastrófico"),CONCATENATE("R",'MAPA DE RIESGOS'!$H140,"C",'MAPA DE RIESGOS'!$AF140),"")</f>
        <v/>
      </c>
      <c r="CU12" s="356" t="str">
        <f>IF(AND('MAPA DE RIESGOS'!$AP141="Muy Alta",'MAPA DE RIESGOS'!$AR141="Catastrófico"),CONCATENATE("R",'MAPA DE RIESGOS'!$H141,"C",'MAPA DE RIESGOS'!$AF141),"")</f>
        <v/>
      </c>
      <c r="CV12" s="67"/>
      <c r="CW12" s="1122"/>
      <c r="CX12" s="1123"/>
      <c r="CY12" s="1123"/>
      <c r="CZ12" s="1123"/>
      <c r="DA12" s="1123"/>
      <c r="DB12" s="1124"/>
    </row>
    <row r="13" spans="2:106" ht="32.450000000000003" customHeight="1">
      <c r="B13" s="1142"/>
      <c r="C13" s="1142"/>
      <c r="D13" s="1143"/>
      <c r="E13" s="1113"/>
      <c r="F13" s="1114"/>
      <c r="G13" s="1114"/>
      <c r="H13" s="1114"/>
      <c r="I13" s="1115"/>
      <c r="J13" s="352" t="str">
        <f>IF(AND('MAPA DE RIESGOS'!$AP142="Muy Alta",'MAPA DE RIESGOS'!$AR142="Leve"),CONCATENATE("R",'MAPA DE RIESGOS'!$H142,"C",'MAPA DE RIESGOS'!$AF142),"")</f>
        <v/>
      </c>
      <c r="K13" s="353" t="str">
        <f>IF(AND('MAPA DE RIESGOS'!$AP143="Muy Alta",'MAPA DE RIESGOS'!$AR143="Leve"),CONCATENATE("R",'MAPA DE RIESGOS'!$H143,"C",'MAPA DE RIESGOS'!$AF143),"")</f>
        <v/>
      </c>
      <c r="L13" s="353" t="str">
        <f>IF(AND('MAPA DE RIESGOS'!$AP144="Muy Alta",'MAPA DE RIESGOS'!$AR144="Leve"),CONCATENATE("R",'MAPA DE RIESGOS'!$H144,"C",'MAPA DE RIESGOS'!$AF144),"")</f>
        <v/>
      </c>
      <c r="M13" s="353" t="str">
        <f>IF(AND('MAPA DE RIESGOS'!$AP145="Muy Alta",'MAPA DE RIESGOS'!$AR145="Leve"),CONCATENATE("R",'MAPA DE RIESGOS'!$H145,"C",'MAPA DE RIESGOS'!$AF145),"")</f>
        <v/>
      </c>
      <c r="N13" s="353" t="str">
        <f>IF(AND('MAPA DE RIESGOS'!$AP146="Muy Alta",'MAPA DE RIESGOS'!$AR146="Leve"),CONCATENATE("R",'MAPA DE RIESGOS'!$H146,"C",'MAPA DE RIESGOS'!$AF146),"")</f>
        <v/>
      </c>
      <c r="O13" s="353" t="str">
        <f>IF(AND('MAPA DE RIESGOS'!$AP147="Muy Alta",'MAPA DE RIESGOS'!$AR147="Leve"),CONCATENATE("R",'MAPA DE RIESGOS'!$H147,"C",'MAPA DE RIESGOS'!$AF147),"")</f>
        <v/>
      </c>
      <c r="P13" s="353" t="str">
        <f>IF(AND('MAPA DE RIESGOS'!$AP148="Muy Alta",'MAPA DE RIESGOS'!$AR148="Leve"),CONCATENATE("R",'MAPA DE RIESGOS'!$H148,"C",'MAPA DE RIESGOS'!$AF148),"")</f>
        <v/>
      </c>
      <c r="Q13" s="353" t="str">
        <f>IF(AND('MAPA DE RIESGOS'!$AP149="Muy Alta",'MAPA DE RIESGOS'!$AR149="Leve"),CONCATENATE("R",'MAPA DE RIESGOS'!$H149,"C",'MAPA DE RIESGOS'!$AF149),"")</f>
        <v/>
      </c>
      <c r="R13" s="353" t="str">
        <f>IF(AND('MAPA DE RIESGOS'!$AP150="Muy Alta",'MAPA DE RIESGOS'!$AR150="Leve"),CONCATENATE("R",'MAPA DE RIESGOS'!$H150,"C",'MAPA DE RIESGOS'!$AF150),"")</f>
        <v/>
      </c>
      <c r="S13" s="353" t="str">
        <f>IF(AND('MAPA DE RIESGOS'!$AP151="Muy Alta",'MAPA DE RIESGOS'!$AR151="Leve"),CONCATENATE("R",'MAPA DE RIESGOS'!$H151,"C",'MAPA DE RIESGOS'!$AF151),"")</f>
        <v/>
      </c>
      <c r="T13" s="353" t="str">
        <f>IF(AND('MAPA DE RIESGOS'!$AP152="Muy Alta",'MAPA DE RIESGOS'!$AR152="Leve"),CONCATENATE("R",'MAPA DE RIESGOS'!$H152,"C",'MAPA DE RIESGOS'!$AF152),"")</f>
        <v/>
      </c>
      <c r="U13" s="353" t="str">
        <f>IF(AND('MAPA DE RIESGOS'!$AP153="Muy Alta",'MAPA DE RIESGOS'!$AR153="Leve"),CONCATENATE("R",'MAPA DE RIESGOS'!$H153,"C",'MAPA DE RIESGOS'!$AF153),"")</f>
        <v/>
      </c>
      <c r="V13" s="353" t="str">
        <f>IF(AND('MAPA DE RIESGOS'!$AP154="Muy Alta",'MAPA DE RIESGOS'!$AR154="Leve"),CONCATENATE("R",'MAPA DE RIESGOS'!$H154,"C",'MAPA DE RIESGOS'!$AF154),"")</f>
        <v/>
      </c>
      <c r="W13" s="353" t="str">
        <f>IF(AND('MAPA DE RIESGOS'!$AP155="Muy Alta",'MAPA DE RIESGOS'!$AR155="Leve"),CONCATENATE("R",'MAPA DE RIESGOS'!$H155,"C",'MAPA DE RIESGOS'!$AF155),"")</f>
        <v/>
      </c>
      <c r="X13" s="353" t="str">
        <f>IF(AND('MAPA DE RIESGOS'!$AP156="Muy Alta",'MAPA DE RIESGOS'!$AR156="Leve"),CONCATENATE("R",'MAPA DE RIESGOS'!$H156,"C",'MAPA DE RIESGOS'!$AF156),"")</f>
        <v/>
      </c>
      <c r="Y13" s="353" t="str">
        <f>IF(AND('MAPA DE RIESGOS'!$AP157="Muy Alta",'MAPA DE RIESGOS'!$AR157="Leve"),CONCATENATE("R",'MAPA DE RIESGOS'!$H157,"C",'MAPA DE RIESGOS'!$AF157),"")</f>
        <v/>
      </c>
      <c r="Z13" s="353" t="str">
        <f>IF(AND('MAPA DE RIESGOS'!$AP158="Muy Alta",'MAPA DE RIESGOS'!$AR158="Leve"),CONCATENATE("R",'MAPA DE RIESGOS'!$H158,"C",'MAPA DE RIESGOS'!$AF158),"")</f>
        <v/>
      </c>
      <c r="AA13" s="354" t="str">
        <f>IF(AND('MAPA DE RIESGOS'!$AP159="Muy Alta",'MAPA DE RIESGOS'!$AR159="Leve"),CONCATENATE("R",'MAPA DE RIESGOS'!$H159,"C",'MAPA DE RIESGOS'!$AF159),"")</f>
        <v/>
      </c>
      <c r="AB13" s="352" t="str">
        <f>IF(AND('MAPA DE RIESGOS'!$AP142="Muy Alta",'MAPA DE RIESGOS'!$AR142="Menor"),CONCATENATE("R",'MAPA DE RIESGOS'!$H142,"C",'MAPA DE RIESGOS'!$AF142),"")</f>
        <v/>
      </c>
      <c r="AC13" s="353" t="str">
        <f>IF(AND('MAPA DE RIESGOS'!$AP143="Muy Alta",'MAPA DE RIESGOS'!$AR143="Menor"),CONCATENATE("R",'MAPA DE RIESGOS'!$H143,"C",'MAPA DE RIESGOS'!$AF143),"")</f>
        <v/>
      </c>
      <c r="AD13" s="353" t="str">
        <f>IF(AND('MAPA DE RIESGOS'!$AP144="Muy Alta",'MAPA DE RIESGOS'!$AR144="Menor"),CONCATENATE("R",'MAPA DE RIESGOS'!$H144,"C",'MAPA DE RIESGOS'!$AF144),"")</f>
        <v/>
      </c>
      <c r="AE13" s="353" t="str">
        <f>IF(AND('MAPA DE RIESGOS'!$AP145="Muy Alta",'MAPA DE RIESGOS'!$AR145="Menor"),CONCATENATE("R",'MAPA DE RIESGOS'!$H145,"C",'MAPA DE RIESGOS'!$AF145),"")</f>
        <v/>
      </c>
      <c r="AF13" s="353" t="str">
        <f>IF(AND('MAPA DE RIESGOS'!$AP146="Muy Alta",'MAPA DE RIESGOS'!$AR146="Menor"),CONCATENATE("R",'MAPA DE RIESGOS'!$H146,"C",'MAPA DE RIESGOS'!$AF146),"")</f>
        <v/>
      </c>
      <c r="AG13" s="353" t="str">
        <f>IF(AND('MAPA DE RIESGOS'!$AP147="Muy Alta",'MAPA DE RIESGOS'!$AR147="Menor"),CONCATENATE("R",'MAPA DE RIESGOS'!$H147,"C",'MAPA DE RIESGOS'!$AF147),"")</f>
        <v/>
      </c>
      <c r="AH13" s="353" t="str">
        <f>IF(AND('MAPA DE RIESGOS'!$AP148="Muy Alta",'MAPA DE RIESGOS'!$AR148="Menor"),CONCATENATE("R",'MAPA DE RIESGOS'!$H148,"C",'MAPA DE RIESGOS'!$AF148),"")</f>
        <v/>
      </c>
      <c r="AI13" s="353" t="str">
        <f>IF(AND('MAPA DE RIESGOS'!$AP149="Muy Alta",'MAPA DE RIESGOS'!$AR149="Menor"),CONCATENATE("R",'MAPA DE RIESGOS'!$H149,"C",'MAPA DE RIESGOS'!$AF149),"")</f>
        <v/>
      </c>
      <c r="AJ13" s="353" t="str">
        <f>IF(AND('MAPA DE RIESGOS'!$AP150="Muy Alta",'MAPA DE RIESGOS'!$AR150="Menor"),CONCATENATE("R",'MAPA DE RIESGOS'!$H150,"C",'MAPA DE RIESGOS'!$AF150),"")</f>
        <v/>
      </c>
      <c r="AK13" s="353" t="str">
        <f>IF(AND('MAPA DE RIESGOS'!$AP151="Muy Alta",'MAPA DE RIESGOS'!$AR151="Menor"),CONCATENATE("R",'MAPA DE RIESGOS'!$H151,"C",'MAPA DE RIESGOS'!$AF151),"")</f>
        <v/>
      </c>
      <c r="AL13" s="353" t="str">
        <f>IF(AND('MAPA DE RIESGOS'!$AP152="Muy Alta",'MAPA DE RIESGOS'!$AR152="Menor"),CONCATENATE("R",'MAPA DE RIESGOS'!$H152,"C",'MAPA DE RIESGOS'!$AF152),"")</f>
        <v/>
      </c>
      <c r="AM13" s="353" t="str">
        <f>IF(AND('MAPA DE RIESGOS'!$AP153="Muy Alta",'MAPA DE RIESGOS'!$AR153="Menor"),CONCATENATE("R",'MAPA DE RIESGOS'!$H153,"C",'MAPA DE RIESGOS'!$AF153),"")</f>
        <v/>
      </c>
      <c r="AN13" s="353" t="str">
        <f>IF(AND('MAPA DE RIESGOS'!$AP154="Muy Alta",'MAPA DE RIESGOS'!$AR154="Menor"),CONCATENATE("R",'MAPA DE RIESGOS'!$H154,"C",'MAPA DE RIESGOS'!$AF154),"")</f>
        <v/>
      </c>
      <c r="AO13" s="353" t="str">
        <f>IF(AND('MAPA DE RIESGOS'!$AP155="Muy Alta",'MAPA DE RIESGOS'!$AR155="Menor"),CONCATENATE("R",'MAPA DE RIESGOS'!$H155,"C",'MAPA DE RIESGOS'!$AF155),"")</f>
        <v/>
      </c>
      <c r="AP13" s="353" t="str">
        <f>IF(AND('MAPA DE RIESGOS'!$AP156="Muy Alta",'MAPA DE RIESGOS'!$AR156="Menor"),CONCATENATE("R",'MAPA DE RIESGOS'!$H156,"C",'MAPA DE RIESGOS'!$AF156),"")</f>
        <v/>
      </c>
      <c r="AQ13" s="353" t="str">
        <f>IF(AND('MAPA DE RIESGOS'!$AP157="Muy Alta",'MAPA DE RIESGOS'!$AR157="Menor"),CONCATENATE("R",'MAPA DE RIESGOS'!$H157,"C",'MAPA DE RIESGOS'!$AF157),"")</f>
        <v/>
      </c>
      <c r="AR13" s="353" t="str">
        <f>IF(AND('MAPA DE RIESGOS'!$AP158="Muy Alta",'MAPA DE RIESGOS'!$AR158="Menor"),CONCATENATE("R",'MAPA DE RIESGOS'!$H158,"C",'MAPA DE RIESGOS'!$AF158),"")</f>
        <v/>
      </c>
      <c r="AS13" s="354" t="str">
        <f>IF(AND('MAPA DE RIESGOS'!$AP159="Muy Alta",'MAPA DE RIESGOS'!$AR159="Menor"),CONCATENATE("R",'MAPA DE RIESGOS'!$H159,"C",'MAPA DE RIESGOS'!$AF159),"")</f>
        <v/>
      </c>
      <c r="AT13" s="352" t="str">
        <f>IF(AND('MAPA DE RIESGOS'!$AP142="Muy Alta",'MAPA DE RIESGOS'!$AR142="Moderado"),CONCATENATE("R",'MAPA DE RIESGOS'!$H142,"C",'MAPA DE RIESGOS'!$AF142),"")</f>
        <v/>
      </c>
      <c r="AU13" s="353" t="str">
        <f>IF(AND('MAPA DE RIESGOS'!$AP143="Muy Alta",'MAPA DE RIESGOS'!$AR143="Moderado"),CONCATENATE("R",'MAPA DE RIESGOS'!$H143,"C",'MAPA DE RIESGOS'!$AF143),"")</f>
        <v/>
      </c>
      <c r="AV13" s="353" t="str">
        <f>IF(AND('MAPA DE RIESGOS'!$AP144="Muy Alta",'MAPA DE RIESGOS'!$AR144="Moderado"),CONCATENATE("R",'MAPA DE RIESGOS'!$H144,"C",'MAPA DE RIESGOS'!$AF144),"")</f>
        <v/>
      </c>
      <c r="AW13" s="353" t="str">
        <f>IF(AND('MAPA DE RIESGOS'!$AP145="Muy Alta",'MAPA DE RIESGOS'!$AR145="Moderado"),CONCATENATE("R",'MAPA DE RIESGOS'!$H145,"C",'MAPA DE RIESGOS'!$AF145),"")</f>
        <v/>
      </c>
      <c r="AX13" s="353" t="str">
        <f>IF(AND('MAPA DE RIESGOS'!$AP146="Muy Alta",'MAPA DE RIESGOS'!$AR146="Moderado"),CONCATENATE("R",'MAPA DE RIESGOS'!$H146,"C",'MAPA DE RIESGOS'!$AF146),"")</f>
        <v/>
      </c>
      <c r="AY13" s="353" t="str">
        <f>IF(AND('MAPA DE RIESGOS'!$AP147="Muy Alta",'MAPA DE RIESGOS'!$AR147="Moderado"),CONCATENATE("R",'MAPA DE RIESGOS'!$H147,"C",'MAPA DE RIESGOS'!$AF147),"")</f>
        <v/>
      </c>
      <c r="AZ13" s="353" t="str">
        <f>IF(AND('MAPA DE RIESGOS'!$AP148="Muy Alta",'MAPA DE RIESGOS'!$AR148="Moderado"),CONCATENATE("R",'MAPA DE RIESGOS'!$H148,"C",'MAPA DE RIESGOS'!$AF148),"")</f>
        <v/>
      </c>
      <c r="BA13" s="353" t="str">
        <f>IF(AND('MAPA DE RIESGOS'!$AP149="Muy Alta",'MAPA DE RIESGOS'!$AR149="Moderado"),CONCATENATE("R",'MAPA DE RIESGOS'!$H149,"C",'MAPA DE RIESGOS'!$AF149),"")</f>
        <v/>
      </c>
      <c r="BB13" s="353" t="str">
        <f>IF(AND('MAPA DE RIESGOS'!$AP150="Muy Alta",'MAPA DE RIESGOS'!$AR150="Moderado"),CONCATENATE("R",'MAPA DE RIESGOS'!$H150,"C",'MAPA DE RIESGOS'!$AF150),"")</f>
        <v/>
      </c>
      <c r="BC13" s="353" t="str">
        <f>IF(AND('MAPA DE RIESGOS'!$AP151="Muy Alta",'MAPA DE RIESGOS'!$AR151="Moderado"),CONCATENATE("R",'MAPA DE RIESGOS'!$H151,"C",'MAPA DE RIESGOS'!$AF151),"")</f>
        <v/>
      </c>
      <c r="BD13" s="353" t="str">
        <f>IF(AND('MAPA DE RIESGOS'!$AP152="Muy Alta",'MAPA DE RIESGOS'!$AR152="Moderado"),CONCATENATE("R",'MAPA DE RIESGOS'!$H152,"C",'MAPA DE RIESGOS'!$AF152),"")</f>
        <v/>
      </c>
      <c r="BE13" s="353" t="str">
        <f>IF(AND('MAPA DE RIESGOS'!$AP153="Muy Alta",'MAPA DE RIESGOS'!$AR153="Moderado"),CONCATENATE("R",'MAPA DE RIESGOS'!$H153,"C",'MAPA DE RIESGOS'!$AF153),"")</f>
        <v/>
      </c>
      <c r="BF13" s="353" t="str">
        <f>IF(AND('MAPA DE RIESGOS'!$AP154="Muy Alta",'MAPA DE RIESGOS'!$AR154="Moderado"),CONCATENATE("R",'MAPA DE RIESGOS'!$H154,"C",'MAPA DE RIESGOS'!$AF154),"")</f>
        <v/>
      </c>
      <c r="BG13" s="353" t="str">
        <f>IF(AND('MAPA DE RIESGOS'!$AP155="Muy Alta",'MAPA DE RIESGOS'!$AR155="Moderado"),CONCATENATE("R",'MAPA DE RIESGOS'!$H155,"C",'MAPA DE RIESGOS'!$AF155),"")</f>
        <v/>
      </c>
      <c r="BH13" s="353" t="str">
        <f>IF(AND('MAPA DE RIESGOS'!$AP156="Muy Alta",'MAPA DE RIESGOS'!$AR156="Moderado"),CONCATENATE("R",'MAPA DE RIESGOS'!$H156,"C",'MAPA DE RIESGOS'!$AF156),"")</f>
        <v/>
      </c>
      <c r="BI13" s="353" t="str">
        <f>IF(AND('MAPA DE RIESGOS'!$AP157="Muy Alta",'MAPA DE RIESGOS'!$AR157="Moderado"),CONCATENATE("R",'MAPA DE RIESGOS'!$H157,"C",'MAPA DE RIESGOS'!$AF157),"")</f>
        <v/>
      </c>
      <c r="BJ13" s="353" t="str">
        <f>IF(AND('MAPA DE RIESGOS'!$AP158="Muy Alta",'MAPA DE RIESGOS'!$AR158="Moderado"),CONCATENATE("R",'MAPA DE RIESGOS'!$H158,"C",'MAPA DE RIESGOS'!$AF158),"")</f>
        <v/>
      </c>
      <c r="BK13" s="354" t="str">
        <f>IF(AND('MAPA DE RIESGOS'!$AP159="Muy Alta",'MAPA DE RIESGOS'!$AR159="Moderado"),CONCATENATE("R",'MAPA DE RIESGOS'!$H159,"C",'MAPA DE RIESGOS'!$AF159),"")</f>
        <v/>
      </c>
      <c r="BL13" s="352" t="str">
        <f>IF(AND('MAPA DE RIESGOS'!$AP142="Muy Alta",'MAPA DE RIESGOS'!$AR142="Mayor"),CONCATENATE("R",'MAPA DE RIESGOS'!$H142,"C",'MAPA DE RIESGOS'!$AF142),"")</f>
        <v/>
      </c>
      <c r="BM13" s="353" t="str">
        <f>IF(AND('MAPA DE RIESGOS'!$AP143="Muy Alta",'MAPA DE RIESGOS'!$AR143="Mayor"),CONCATENATE("R",'MAPA DE RIESGOS'!$H143,"C",'MAPA DE RIESGOS'!$AF143),"")</f>
        <v/>
      </c>
      <c r="BN13" s="353" t="str">
        <f>IF(AND('MAPA DE RIESGOS'!$AP144="Muy Alta",'MAPA DE RIESGOS'!$AR144="Mayor"),CONCATENATE("R",'MAPA DE RIESGOS'!$H144,"C",'MAPA DE RIESGOS'!$AF144),"")</f>
        <v/>
      </c>
      <c r="BO13" s="353" t="str">
        <f>IF(AND('MAPA DE RIESGOS'!$AP145="Muy Alta",'MAPA DE RIESGOS'!$AR145="Mayor"),CONCATENATE("R",'MAPA DE RIESGOS'!$H145,"C",'MAPA DE RIESGOS'!$AF145),"")</f>
        <v/>
      </c>
      <c r="BP13" s="353" t="str">
        <f>IF(AND('MAPA DE RIESGOS'!$AP146="Muy Alta",'MAPA DE RIESGOS'!$AR146="Mayor"),CONCATENATE("R",'MAPA DE RIESGOS'!$H146,"C",'MAPA DE RIESGOS'!$AF146),"")</f>
        <v/>
      </c>
      <c r="BQ13" s="353" t="str">
        <f>IF(AND('MAPA DE RIESGOS'!$AP147="Muy Alta",'MAPA DE RIESGOS'!$AR147="Mayor"),CONCATENATE("R",'MAPA DE RIESGOS'!$H147,"C",'MAPA DE RIESGOS'!$AF147),"")</f>
        <v/>
      </c>
      <c r="BR13" s="353" t="str">
        <f>IF(AND('MAPA DE RIESGOS'!$AP148="Muy Alta",'MAPA DE RIESGOS'!$AR148="Mayor"),CONCATENATE("R",'MAPA DE RIESGOS'!$H148,"C",'MAPA DE RIESGOS'!$AF148),"")</f>
        <v/>
      </c>
      <c r="BS13" s="353" t="str">
        <f>IF(AND('MAPA DE RIESGOS'!$AP149="Muy Alta",'MAPA DE RIESGOS'!$AR149="Mayor"),CONCATENATE("R",'MAPA DE RIESGOS'!$H149,"C",'MAPA DE RIESGOS'!$AF149),"")</f>
        <v/>
      </c>
      <c r="BT13" s="353" t="str">
        <f>IF(AND('MAPA DE RIESGOS'!$AP150="Muy Alta",'MAPA DE RIESGOS'!$AR150="Mayor"),CONCATENATE("R",'MAPA DE RIESGOS'!$H150,"C",'MAPA DE RIESGOS'!$AF150),"")</f>
        <v/>
      </c>
      <c r="BU13" s="353" t="str">
        <f>IF(AND('MAPA DE RIESGOS'!$AP151="Muy Alta",'MAPA DE RIESGOS'!$AR151="Mayor"),CONCATENATE("R",'MAPA DE RIESGOS'!$H151,"C",'MAPA DE RIESGOS'!$AF151),"")</f>
        <v/>
      </c>
      <c r="BV13" s="353" t="str">
        <f>IF(AND('MAPA DE RIESGOS'!$AP152="Muy Alta",'MAPA DE RIESGOS'!$AR152="Mayor"),CONCATENATE("R",'MAPA DE RIESGOS'!$H152,"C",'MAPA DE RIESGOS'!$AF152),"")</f>
        <v/>
      </c>
      <c r="BW13" s="353" t="str">
        <f>IF(AND('MAPA DE RIESGOS'!$AP153="Muy Alta",'MAPA DE RIESGOS'!$AR153="Mayor"),CONCATENATE("R",'MAPA DE RIESGOS'!$H153,"C",'MAPA DE RIESGOS'!$AF153),"")</f>
        <v/>
      </c>
      <c r="BX13" s="353" t="str">
        <f>IF(AND('MAPA DE RIESGOS'!$AP154="Muy Alta",'MAPA DE RIESGOS'!$AR154="Mayor"),CONCATENATE("R",'MAPA DE RIESGOS'!$H154,"C",'MAPA DE RIESGOS'!$AF154),"")</f>
        <v/>
      </c>
      <c r="BY13" s="353" t="str">
        <f>IF(AND('MAPA DE RIESGOS'!$AP155="Muy Alta",'MAPA DE RIESGOS'!$AR155="Mayor"),CONCATENATE("R",'MAPA DE RIESGOS'!$H155,"C",'MAPA DE RIESGOS'!$AF155),"")</f>
        <v/>
      </c>
      <c r="BZ13" s="353" t="str">
        <f>IF(AND('MAPA DE RIESGOS'!$AP156="Muy Alta",'MAPA DE RIESGOS'!$AR156="Mayor"),CONCATENATE("R",'MAPA DE RIESGOS'!$H156,"C",'MAPA DE RIESGOS'!$AF156),"")</f>
        <v/>
      </c>
      <c r="CA13" s="353" t="str">
        <f>IF(AND('MAPA DE RIESGOS'!$AP157="Muy Alta",'MAPA DE RIESGOS'!$AR157="Mayor"),CONCATENATE("R",'MAPA DE RIESGOS'!$H157,"C",'MAPA DE RIESGOS'!$AF157),"")</f>
        <v/>
      </c>
      <c r="CB13" s="353" t="str">
        <f>IF(AND('MAPA DE RIESGOS'!$AP158="Muy Alta",'MAPA DE RIESGOS'!$AR158="Mayor"),CONCATENATE("R",'MAPA DE RIESGOS'!$H158,"C",'MAPA DE RIESGOS'!$AF158),"")</f>
        <v/>
      </c>
      <c r="CC13" s="354" t="str">
        <f>IF(AND('MAPA DE RIESGOS'!$AP159="Muy Alta",'MAPA DE RIESGOS'!$AR159="Mayor"),CONCATENATE("R",'MAPA DE RIESGOS'!$H159,"C",'MAPA DE RIESGOS'!$AF159),"")</f>
        <v/>
      </c>
      <c r="CD13" s="355" t="str">
        <f>IF(AND('MAPA DE RIESGOS'!$AP142="Muy Alta",'MAPA DE RIESGOS'!$AR142="Catastrófico"),CONCATENATE("R",'MAPA DE RIESGOS'!$H142,"C",'MAPA DE RIESGOS'!$AF142),"")</f>
        <v/>
      </c>
      <c r="CE13" s="355" t="str">
        <f>IF(AND('MAPA DE RIESGOS'!$AP143="Muy Alta",'MAPA DE RIESGOS'!$AR143="Catastrófico"),CONCATENATE("R",'MAPA DE RIESGOS'!$H143,"C",'MAPA DE RIESGOS'!$AF143),"")</f>
        <v/>
      </c>
      <c r="CF13" s="355" t="str">
        <f>IF(AND('MAPA DE RIESGOS'!$AP144="Muy Alta",'MAPA DE RIESGOS'!$AR144="Catastrófico"),CONCATENATE("R",'MAPA DE RIESGOS'!$H144,"C",'MAPA DE RIESGOS'!$AF144),"")</f>
        <v/>
      </c>
      <c r="CG13" s="355" t="str">
        <f>IF(AND('MAPA DE RIESGOS'!$AP145="Muy Alta",'MAPA DE RIESGOS'!$AR145="Catastrófico"),CONCATENATE("R",'MAPA DE RIESGOS'!$H145,"C",'MAPA DE RIESGOS'!$AF145),"")</f>
        <v/>
      </c>
      <c r="CH13" s="355" t="str">
        <f>IF(AND('MAPA DE RIESGOS'!$AP146="Muy Alta",'MAPA DE RIESGOS'!$AR146="Catastrófico"),CONCATENATE("R",'MAPA DE RIESGOS'!$H146,"C",'MAPA DE RIESGOS'!$AF146),"")</f>
        <v/>
      </c>
      <c r="CI13" s="355" t="str">
        <f>IF(AND('MAPA DE RIESGOS'!$AP147="Muy Alta",'MAPA DE RIESGOS'!$AR147="Catastrófico"),CONCATENATE("R",'MAPA DE RIESGOS'!$H147,"C",'MAPA DE RIESGOS'!$AF147),"")</f>
        <v/>
      </c>
      <c r="CJ13" s="355" t="str">
        <f>IF(AND('MAPA DE RIESGOS'!$AP148="Muy Alta",'MAPA DE RIESGOS'!$AR148="Catastrófico"),CONCATENATE("R",'MAPA DE RIESGOS'!$H148,"C",'MAPA DE RIESGOS'!$AF148),"")</f>
        <v/>
      </c>
      <c r="CK13" s="355" t="str">
        <f>IF(AND('MAPA DE RIESGOS'!$AP149="Muy Alta",'MAPA DE RIESGOS'!$AR149="Catastrófico"),CONCATENATE("R",'MAPA DE RIESGOS'!$H149,"C",'MAPA DE RIESGOS'!$AF149),"")</f>
        <v/>
      </c>
      <c r="CL13" s="355" t="str">
        <f>IF(AND('MAPA DE RIESGOS'!$AP150="Muy Alta",'MAPA DE RIESGOS'!$AR150="Catastrófico"),CONCATENATE("R",'MAPA DE RIESGOS'!$H150,"C",'MAPA DE RIESGOS'!$AF150),"")</f>
        <v/>
      </c>
      <c r="CM13" s="355" t="str">
        <f>IF(AND('MAPA DE RIESGOS'!$AP151="Muy Alta",'MAPA DE RIESGOS'!$AR151="Catastrófico"),CONCATENATE("R",'MAPA DE RIESGOS'!$H151,"C",'MAPA DE RIESGOS'!$AF151),"")</f>
        <v/>
      </c>
      <c r="CN13" s="355" t="str">
        <f>IF(AND('MAPA DE RIESGOS'!$AP152="Muy Alta",'MAPA DE RIESGOS'!$AR152="Catastrófico"),CONCATENATE("R",'MAPA DE RIESGOS'!$H152,"C",'MAPA DE RIESGOS'!$AF152),"")</f>
        <v/>
      </c>
      <c r="CO13" s="355" t="str">
        <f>IF(AND('MAPA DE RIESGOS'!$AP153="Muy Alta",'MAPA DE RIESGOS'!$AR153="Catastrófico"),CONCATENATE("R",'MAPA DE RIESGOS'!$H153,"C",'MAPA DE RIESGOS'!$AF153),"")</f>
        <v/>
      </c>
      <c r="CP13" s="355" t="str">
        <f>IF(AND('MAPA DE RIESGOS'!$AP154="Muy Alta",'MAPA DE RIESGOS'!$AR154="Catastrófico"),CONCATENATE("R",'MAPA DE RIESGOS'!$H154,"C",'MAPA DE RIESGOS'!$AF154),"")</f>
        <v/>
      </c>
      <c r="CQ13" s="355" t="str">
        <f>IF(AND('MAPA DE RIESGOS'!$AP155="Muy Alta",'MAPA DE RIESGOS'!$AR155="Catastrófico"),CONCATENATE("R",'MAPA DE RIESGOS'!$H155,"C",'MAPA DE RIESGOS'!$AF155),"")</f>
        <v/>
      </c>
      <c r="CR13" s="355" t="str">
        <f>IF(AND('MAPA DE RIESGOS'!$AP156="Muy Alta",'MAPA DE RIESGOS'!$AR156="Catastrófico"),CONCATENATE("R",'MAPA DE RIESGOS'!$H156,"C",'MAPA DE RIESGOS'!$AF156),"")</f>
        <v/>
      </c>
      <c r="CS13" s="355" t="str">
        <f>IF(AND('MAPA DE RIESGOS'!$AP157="Muy Alta",'MAPA DE RIESGOS'!$AR157="Catastrófico"),CONCATENATE("R",'MAPA DE RIESGOS'!$H157,"C",'MAPA DE RIESGOS'!$AF157),"")</f>
        <v/>
      </c>
      <c r="CT13" s="355" t="str">
        <f>IF(AND('MAPA DE RIESGOS'!$AP158="Muy Alta",'MAPA DE RIESGOS'!$AR158="Catastrófico"),CONCATENATE("R",'MAPA DE RIESGOS'!$H158,"C",'MAPA DE RIESGOS'!$AF158),"")</f>
        <v/>
      </c>
      <c r="CU13" s="356" t="str">
        <f>IF(AND('MAPA DE RIESGOS'!$AP159="Muy Alta",'MAPA DE RIESGOS'!$AR159="Catastrófico"),CONCATENATE("R",'MAPA DE RIESGOS'!$H159,"C",'MAPA DE RIESGOS'!$AF159),"")</f>
        <v/>
      </c>
      <c r="CV13" s="67"/>
      <c r="CW13" s="1122"/>
      <c r="CX13" s="1123"/>
      <c r="CY13" s="1123"/>
      <c r="CZ13" s="1123"/>
      <c r="DA13" s="1123"/>
      <c r="DB13" s="1124"/>
    </row>
    <row r="14" spans="2:106" ht="32.450000000000003" customHeight="1">
      <c r="B14" s="1142"/>
      <c r="C14" s="1142"/>
      <c r="D14" s="1143"/>
      <c r="E14" s="1113"/>
      <c r="F14" s="1114"/>
      <c r="G14" s="1114"/>
      <c r="H14" s="1114"/>
      <c r="I14" s="1115"/>
      <c r="J14" s="352" t="str">
        <f>IF(AND('MAPA DE RIESGOS'!$AP160="Muy Alta",'MAPA DE RIESGOS'!$AR160="Leve"),CONCATENATE("R",'MAPA DE RIESGOS'!$H160,"C",'MAPA DE RIESGOS'!$AF160),"")</f>
        <v/>
      </c>
      <c r="K14" s="353" t="str">
        <f>IF(AND('MAPA DE RIESGOS'!$AP161="Muy Alta",'MAPA DE RIESGOS'!$AR161="Leve"),CONCATENATE("R",'MAPA DE RIESGOS'!$H161,"C",'MAPA DE RIESGOS'!$AF161),"")</f>
        <v/>
      </c>
      <c r="L14" s="353" t="str">
        <f>IF(AND('MAPA DE RIESGOS'!$AP162="Muy Alta",'MAPA DE RIESGOS'!$AR162="Leve"),CONCATENATE("R",'MAPA DE RIESGOS'!$H162,"C",'MAPA DE RIESGOS'!$AF162),"")</f>
        <v/>
      </c>
      <c r="M14" s="353" t="str">
        <f>IF(AND('MAPA DE RIESGOS'!$AP163="Muy Alta",'MAPA DE RIESGOS'!$AR163="Leve"),CONCATENATE("R",'MAPA DE RIESGOS'!$H163,"C",'MAPA DE RIESGOS'!$AF163),"")</f>
        <v/>
      </c>
      <c r="N14" s="353" t="str">
        <f>IF(AND('MAPA DE RIESGOS'!$AP164="Muy Alta",'MAPA DE RIESGOS'!$AR164="Leve"),CONCATENATE("R",'MAPA DE RIESGOS'!$H164,"C",'MAPA DE RIESGOS'!$AF164),"")</f>
        <v/>
      </c>
      <c r="O14" s="353" t="str">
        <f>IF(AND('MAPA DE RIESGOS'!$AP165="Muy Alta",'MAPA DE RIESGOS'!$AR165="Leve"),CONCATENATE("R",'MAPA DE RIESGOS'!$H165,"C",'MAPA DE RIESGOS'!$AF165),"")</f>
        <v/>
      </c>
      <c r="P14" s="353" t="str">
        <f>IF(AND('MAPA DE RIESGOS'!$AP166="Muy Alta",'MAPA DE RIESGOS'!$AR166="Leve"),CONCATENATE("R",'MAPA DE RIESGOS'!$H166,"C",'MAPA DE RIESGOS'!$AF166),"")</f>
        <v/>
      </c>
      <c r="Q14" s="353" t="str">
        <f>IF(AND('MAPA DE RIESGOS'!$AP167="Muy Alta",'MAPA DE RIESGOS'!$AR167="Leve"),CONCATENATE("R",'MAPA DE RIESGOS'!$H167,"C",'MAPA DE RIESGOS'!$AF167),"")</f>
        <v/>
      </c>
      <c r="R14" s="353" t="str">
        <f>IF(AND('MAPA DE RIESGOS'!$AP168="Muy Alta",'MAPA DE RIESGOS'!$AR168="Leve"),CONCATENATE("R",'MAPA DE RIESGOS'!$H168,"C",'MAPA DE RIESGOS'!$AF168),"")</f>
        <v/>
      </c>
      <c r="S14" s="353" t="str">
        <f>IF(AND('MAPA DE RIESGOS'!$AP169="Muy Alta",'MAPA DE RIESGOS'!$AR169="Leve"),CONCATENATE("R",'MAPA DE RIESGOS'!$H169,"C",'MAPA DE RIESGOS'!$AF169),"")</f>
        <v/>
      </c>
      <c r="T14" s="353" t="str">
        <f>IF(AND('MAPA DE RIESGOS'!$AP170="Muy Alta",'MAPA DE RIESGOS'!$AR170="Leve"),CONCATENATE("R",'MAPA DE RIESGOS'!$H170,"C",'MAPA DE RIESGOS'!$AF170),"")</f>
        <v/>
      </c>
      <c r="U14" s="353" t="str">
        <f>IF(AND('MAPA DE RIESGOS'!$AP171="Muy Alta",'MAPA DE RIESGOS'!$AR171="Leve"),CONCATENATE("R",'MAPA DE RIESGOS'!$H171,"C",'MAPA DE RIESGOS'!$AF171),"")</f>
        <v/>
      </c>
      <c r="V14" s="353" t="str">
        <f>IF(AND('MAPA DE RIESGOS'!$AP172="Muy Alta",'MAPA DE RIESGOS'!$AR172="Leve"),CONCATENATE("R",'MAPA DE RIESGOS'!$H172,"C",'MAPA DE RIESGOS'!$AF172),"")</f>
        <v/>
      </c>
      <c r="W14" s="353" t="str">
        <f>IF(AND('MAPA DE RIESGOS'!$AP173="Muy Alta",'MAPA DE RIESGOS'!$AR173="Leve"),CONCATENATE("R",'MAPA DE RIESGOS'!$H173,"C",'MAPA DE RIESGOS'!$AF173),"")</f>
        <v/>
      </c>
      <c r="X14" s="353" t="str">
        <f>IF(AND('MAPA DE RIESGOS'!$AP174="Muy Alta",'MAPA DE RIESGOS'!$AR174="Leve"),CONCATENATE("R",'MAPA DE RIESGOS'!$H174,"C",'MAPA DE RIESGOS'!$AF174),"")</f>
        <v/>
      </c>
      <c r="Y14" s="353" t="str">
        <f>IF(AND('MAPA DE RIESGOS'!$AP175="Muy Alta",'MAPA DE RIESGOS'!$AR175="Leve"),CONCATENATE("R",'MAPA DE RIESGOS'!$H175,"C",'MAPA DE RIESGOS'!$AF175),"")</f>
        <v/>
      </c>
      <c r="Z14" s="353" t="str">
        <f>IF(AND('MAPA DE RIESGOS'!$AP176="Muy Alta",'MAPA DE RIESGOS'!$AR176="Leve"),CONCATENATE("R",'MAPA DE RIESGOS'!$H176,"C",'MAPA DE RIESGOS'!$AF176),"")</f>
        <v/>
      </c>
      <c r="AA14" s="354" t="str">
        <f>IF(AND('MAPA DE RIESGOS'!$AP177="Muy Alta",'MAPA DE RIESGOS'!$AR177="Leve"),CONCATENATE("R",'MAPA DE RIESGOS'!$H177,"C",'MAPA DE RIESGOS'!$AF177),"")</f>
        <v/>
      </c>
      <c r="AB14" s="352" t="str">
        <f>IF(AND('MAPA DE RIESGOS'!$AP160="Muy Alta",'MAPA DE RIESGOS'!$AR160="Menor"),CONCATENATE("R",'MAPA DE RIESGOS'!$H160,"C",'MAPA DE RIESGOS'!$AF160),"")</f>
        <v/>
      </c>
      <c r="AC14" s="353" t="str">
        <f>IF(AND('MAPA DE RIESGOS'!$AP161="Muy Alta",'MAPA DE RIESGOS'!$AR161="Menor"),CONCATENATE("R",'MAPA DE RIESGOS'!$H161,"C",'MAPA DE RIESGOS'!$AF161),"")</f>
        <v/>
      </c>
      <c r="AD14" s="353" t="str">
        <f>IF(AND('MAPA DE RIESGOS'!$AP162="Muy Alta",'MAPA DE RIESGOS'!$AR162="Menor"),CONCATENATE("R",'MAPA DE RIESGOS'!$H162,"C",'MAPA DE RIESGOS'!$AF162),"")</f>
        <v/>
      </c>
      <c r="AE14" s="353" t="str">
        <f>IF(AND('MAPA DE RIESGOS'!$AP163="Muy Alta",'MAPA DE RIESGOS'!$AR163="Menor"),CONCATENATE("R",'MAPA DE RIESGOS'!$H163,"C",'MAPA DE RIESGOS'!$AF163),"")</f>
        <v/>
      </c>
      <c r="AF14" s="353" t="str">
        <f>IF(AND('MAPA DE RIESGOS'!$AP164="Muy Alta",'MAPA DE RIESGOS'!$AR164="Menor"),CONCATENATE("R",'MAPA DE RIESGOS'!$H164,"C",'MAPA DE RIESGOS'!$AF164),"")</f>
        <v/>
      </c>
      <c r="AG14" s="353" t="str">
        <f>IF(AND('MAPA DE RIESGOS'!$AP165="Muy Alta",'MAPA DE RIESGOS'!$AR165="Menor"),CONCATENATE("R",'MAPA DE RIESGOS'!$H165,"C",'MAPA DE RIESGOS'!$AF165),"")</f>
        <v/>
      </c>
      <c r="AH14" s="353" t="str">
        <f>IF(AND('MAPA DE RIESGOS'!$AP166="Muy Alta",'MAPA DE RIESGOS'!$AR166="Menor"),CONCATENATE("R",'MAPA DE RIESGOS'!$H166,"C",'MAPA DE RIESGOS'!$AF166),"")</f>
        <v/>
      </c>
      <c r="AI14" s="353" t="str">
        <f>IF(AND('MAPA DE RIESGOS'!$AP167="Muy Alta",'MAPA DE RIESGOS'!$AR167="Menor"),CONCATENATE("R",'MAPA DE RIESGOS'!$H167,"C",'MAPA DE RIESGOS'!$AF167),"")</f>
        <v/>
      </c>
      <c r="AJ14" s="353" t="str">
        <f>IF(AND('MAPA DE RIESGOS'!$AP168="Muy Alta",'MAPA DE RIESGOS'!$AR168="Menor"),CONCATENATE("R",'MAPA DE RIESGOS'!$H168,"C",'MAPA DE RIESGOS'!$AF168),"")</f>
        <v/>
      </c>
      <c r="AK14" s="353" t="str">
        <f>IF(AND('MAPA DE RIESGOS'!$AP169="Muy Alta",'MAPA DE RIESGOS'!$AR169="Menor"),CONCATENATE("R",'MAPA DE RIESGOS'!$H169,"C",'MAPA DE RIESGOS'!$AF169),"")</f>
        <v/>
      </c>
      <c r="AL14" s="353" t="str">
        <f>IF(AND('MAPA DE RIESGOS'!$AP170="Muy Alta",'MAPA DE RIESGOS'!$AR170="Menor"),CONCATENATE("R",'MAPA DE RIESGOS'!$H170,"C",'MAPA DE RIESGOS'!$AF170),"")</f>
        <v/>
      </c>
      <c r="AM14" s="353" t="str">
        <f>IF(AND('MAPA DE RIESGOS'!$AP171="Muy Alta",'MAPA DE RIESGOS'!$AR171="Menor"),CONCATENATE("R",'MAPA DE RIESGOS'!$H171,"C",'MAPA DE RIESGOS'!$AF171),"")</f>
        <v/>
      </c>
      <c r="AN14" s="353" t="str">
        <f>IF(AND('MAPA DE RIESGOS'!$AP172="Muy Alta",'MAPA DE RIESGOS'!$AR172="Menor"),CONCATENATE("R",'MAPA DE RIESGOS'!$H172,"C",'MAPA DE RIESGOS'!$AF172),"")</f>
        <v/>
      </c>
      <c r="AO14" s="353" t="str">
        <f>IF(AND('MAPA DE RIESGOS'!$AP173="Muy Alta",'MAPA DE RIESGOS'!$AR173="Menor"),CONCATENATE("R",'MAPA DE RIESGOS'!$H173,"C",'MAPA DE RIESGOS'!$AF173),"")</f>
        <v/>
      </c>
      <c r="AP14" s="353" t="str">
        <f>IF(AND('MAPA DE RIESGOS'!$AP174="Muy Alta",'MAPA DE RIESGOS'!$AR174="Menor"),CONCATENATE("R",'MAPA DE RIESGOS'!$H174,"C",'MAPA DE RIESGOS'!$AF174),"")</f>
        <v/>
      </c>
      <c r="AQ14" s="353" t="str">
        <f>IF(AND('MAPA DE RIESGOS'!$AP175="Muy Alta",'MAPA DE RIESGOS'!$AR175="Menor"),CONCATENATE("R",'MAPA DE RIESGOS'!$H175,"C",'MAPA DE RIESGOS'!$AF175),"")</f>
        <v/>
      </c>
      <c r="AR14" s="353" t="str">
        <f>IF(AND('MAPA DE RIESGOS'!$AP176="Muy Alta",'MAPA DE RIESGOS'!$AR176="Menor"),CONCATENATE("R",'MAPA DE RIESGOS'!$H176,"C",'MAPA DE RIESGOS'!$AF176),"")</f>
        <v/>
      </c>
      <c r="AS14" s="354" t="str">
        <f>IF(AND('MAPA DE RIESGOS'!$AP177="Muy Alta",'MAPA DE RIESGOS'!$AR177="Menor"),CONCATENATE("R",'MAPA DE RIESGOS'!$H177,"C",'MAPA DE RIESGOS'!$AF177),"")</f>
        <v/>
      </c>
      <c r="AT14" s="352" t="str">
        <f>IF(AND('MAPA DE RIESGOS'!$AP160="Muy Alta",'MAPA DE RIESGOS'!$AR160="Moderado"),CONCATENATE("R",'MAPA DE RIESGOS'!$H160,"C",'MAPA DE RIESGOS'!$AF160),"")</f>
        <v/>
      </c>
      <c r="AU14" s="353" t="str">
        <f>IF(AND('MAPA DE RIESGOS'!$AP161="Muy Alta",'MAPA DE RIESGOS'!$AR161="Moderado"),CONCATENATE("R",'MAPA DE RIESGOS'!$H161,"C",'MAPA DE RIESGOS'!$AF161),"")</f>
        <v/>
      </c>
      <c r="AV14" s="353" t="str">
        <f>IF(AND('MAPA DE RIESGOS'!$AP162="Muy Alta",'MAPA DE RIESGOS'!$AR162="Moderado"),CONCATENATE("R",'MAPA DE RIESGOS'!$H162,"C",'MAPA DE RIESGOS'!$AF162),"")</f>
        <v/>
      </c>
      <c r="AW14" s="353" t="str">
        <f>IF(AND('MAPA DE RIESGOS'!$AP163="Muy Alta",'MAPA DE RIESGOS'!$AR163="Moderado"),CONCATENATE("R",'MAPA DE RIESGOS'!$H163,"C",'MAPA DE RIESGOS'!$AF163),"")</f>
        <v/>
      </c>
      <c r="AX14" s="353" t="str">
        <f>IF(AND('MAPA DE RIESGOS'!$AP164="Muy Alta",'MAPA DE RIESGOS'!$AR164="Moderado"),CONCATENATE("R",'MAPA DE RIESGOS'!$H164,"C",'MAPA DE RIESGOS'!$AF164),"")</f>
        <v/>
      </c>
      <c r="AY14" s="353" t="str">
        <f>IF(AND('MAPA DE RIESGOS'!$AP165="Muy Alta",'MAPA DE RIESGOS'!$AR165="Moderado"),CONCATENATE("R",'MAPA DE RIESGOS'!$H165,"C",'MAPA DE RIESGOS'!$AF165),"")</f>
        <v/>
      </c>
      <c r="AZ14" s="353" t="str">
        <f>IF(AND('MAPA DE RIESGOS'!$AP166="Muy Alta",'MAPA DE RIESGOS'!$AR166="Moderado"),CONCATENATE("R",'MAPA DE RIESGOS'!$H166,"C",'MAPA DE RIESGOS'!$AF166),"")</f>
        <v/>
      </c>
      <c r="BA14" s="353" t="str">
        <f>IF(AND('MAPA DE RIESGOS'!$AP167="Muy Alta",'MAPA DE RIESGOS'!$AR167="Moderado"),CONCATENATE("R",'MAPA DE RIESGOS'!$H167,"C",'MAPA DE RIESGOS'!$AF167),"")</f>
        <v/>
      </c>
      <c r="BB14" s="353" t="str">
        <f>IF(AND('MAPA DE RIESGOS'!$AP168="Muy Alta",'MAPA DE RIESGOS'!$AR168="Moderado"),CONCATENATE("R",'MAPA DE RIESGOS'!$H168,"C",'MAPA DE RIESGOS'!$AF168),"")</f>
        <v/>
      </c>
      <c r="BC14" s="353" t="str">
        <f>IF(AND('MAPA DE RIESGOS'!$AP169="Muy Alta",'MAPA DE RIESGOS'!$AR169="Moderado"),CONCATENATE("R",'MAPA DE RIESGOS'!$H169,"C",'MAPA DE RIESGOS'!$AF169),"")</f>
        <v/>
      </c>
      <c r="BD14" s="353" t="str">
        <f>IF(AND('MAPA DE RIESGOS'!$AP170="Muy Alta",'MAPA DE RIESGOS'!$AR170="Moderado"),CONCATENATE("R",'MAPA DE RIESGOS'!$H170,"C",'MAPA DE RIESGOS'!$AF170),"")</f>
        <v/>
      </c>
      <c r="BE14" s="353" t="str">
        <f>IF(AND('MAPA DE RIESGOS'!$AP171="Muy Alta",'MAPA DE RIESGOS'!$AR171="Moderado"),CONCATENATE("R",'MAPA DE RIESGOS'!$H171,"C",'MAPA DE RIESGOS'!$AF171),"")</f>
        <v/>
      </c>
      <c r="BF14" s="353" t="str">
        <f>IF(AND('MAPA DE RIESGOS'!$AP172="Muy Alta",'MAPA DE RIESGOS'!$AR172="Moderado"),CONCATENATE("R",'MAPA DE RIESGOS'!$H172,"C",'MAPA DE RIESGOS'!$AF172),"")</f>
        <v/>
      </c>
      <c r="BG14" s="353" t="str">
        <f>IF(AND('MAPA DE RIESGOS'!$AP173="Muy Alta",'MAPA DE RIESGOS'!$AR173="Moderado"),CONCATENATE("R",'MAPA DE RIESGOS'!$H173,"C",'MAPA DE RIESGOS'!$AF173),"")</f>
        <v/>
      </c>
      <c r="BH14" s="353" t="str">
        <f>IF(AND('MAPA DE RIESGOS'!$AP174="Muy Alta",'MAPA DE RIESGOS'!$AR174="Moderado"),CONCATENATE("R",'MAPA DE RIESGOS'!$H174,"C",'MAPA DE RIESGOS'!$AF174),"")</f>
        <v/>
      </c>
      <c r="BI14" s="353" t="str">
        <f>IF(AND('MAPA DE RIESGOS'!$AP175="Muy Alta",'MAPA DE RIESGOS'!$AR175="Moderado"),CONCATENATE("R",'MAPA DE RIESGOS'!$H175,"C",'MAPA DE RIESGOS'!$AF175),"")</f>
        <v/>
      </c>
      <c r="BJ14" s="353" t="str">
        <f>IF(AND('MAPA DE RIESGOS'!$AP176="Muy Alta",'MAPA DE RIESGOS'!$AR176="Moderado"),CONCATENATE("R",'MAPA DE RIESGOS'!$H176,"C",'MAPA DE RIESGOS'!$AF176),"")</f>
        <v/>
      </c>
      <c r="BK14" s="354" t="str">
        <f>IF(AND('MAPA DE RIESGOS'!$AP177="Muy Alta",'MAPA DE RIESGOS'!$AR177="Moderado"),CONCATENATE("R",'MAPA DE RIESGOS'!$H177,"C",'MAPA DE RIESGOS'!$AF177),"")</f>
        <v/>
      </c>
      <c r="BL14" s="352" t="str">
        <f>IF(AND('MAPA DE RIESGOS'!$AP160="Muy Alta",'MAPA DE RIESGOS'!$AR160="Mayor"),CONCATENATE("R",'MAPA DE RIESGOS'!$H160,"C",'MAPA DE RIESGOS'!$AF160),"")</f>
        <v/>
      </c>
      <c r="BM14" s="353" t="str">
        <f>IF(AND('MAPA DE RIESGOS'!$AP161="Muy Alta",'MAPA DE RIESGOS'!$AR161="Mayor"),CONCATENATE("R",'MAPA DE RIESGOS'!$H161,"C",'MAPA DE RIESGOS'!$AF161),"")</f>
        <v/>
      </c>
      <c r="BN14" s="353" t="str">
        <f>IF(AND('MAPA DE RIESGOS'!$AP162="Muy Alta",'MAPA DE RIESGOS'!$AR162="Mayor"),CONCATENATE("R",'MAPA DE RIESGOS'!$H162,"C",'MAPA DE RIESGOS'!$AF162),"")</f>
        <v/>
      </c>
      <c r="BO14" s="353" t="str">
        <f>IF(AND('MAPA DE RIESGOS'!$AP163="Muy Alta",'MAPA DE RIESGOS'!$AR163="Mayor"),CONCATENATE("R",'MAPA DE RIESGOS'!$H163,"C",'MAPA DE RIESGOS'!$AF163),"")</f>
        <v/>
      </c>
      <c r="BP14" s="353" t="str">
        <f>IF(AND('MAPA DE RIESGOS'!$AP164="Muy Alta",'MAPA DE RIESGOS'!$AR164="Mayor"),CONCATENATE("R",'MAPA DE RIESGOS'!$H164,"C",'MAPA DE RIESGOS'!$AF164),"")</f>
        <v/>
      </c>
      <c r="BQ14" s="353" t="str">
        <f>IF(AND('MAPA DE RIESGOS'!$AP165="Muy Alta",'MAPA DE RIESGOS'!$AR165="Mayor"),CONCATENATE("R",'MAPA DE RIESGOS'!$H165,"C",'MAPA DE RIESGOS'!$AF165),"")</f>
        <v/>
      </c>
      <c r="BR14" s="353" t="str">
        <f>IF(AND('MAPA DE RIESGOS'!$AP166="Muy Alta",'MAPA DE RIESGOS'!$AR166="Mayor"),CONCATENATE("R",'MAPA DE RIESGOS'!$H166,"C",'MAPA DE RIESGOS'!$AF166),"")</f>
        <v/>
      </c>
      <c r="BS14" s="353" t="str">
        <f>IF(AND('MAPA DE RIESGOS'!$AP167="Muy Alta",'MAPA DE RIESGOS'!$AR167="Mayor"),CONCATENATE("R",'MAPA DE RIESGOS'!$H167,"C",'MAPA DE RIESGOS'!$AF167),"")</f>
        <v/>
      </c>
      <c r="BT14" s="353" t="str">
        <f>IF(AND('MAPA DE RIESGOS'!$AP168="Muy Alta",'MAPA DE RIESGOS'!$AR168="Mayor"),CONCATENATE("R",'MAPA DE RIESGOS'!$H168,"C",'MAPA DE RIESGOS'!$AF168),"")</f>
        <v/>
      </c>
      <c r="BU14" s="353" t="str">
        <f>IF(AND('MAPA DE RIESGOS'!$AP169="Muy Alta",'MAPA DE RIESGOS'!$AR169="Mayor"),CONCATENATE("R",'MAPA DE RIESGOS'!$H169,"C",'MAPA DE RIESGOS'!$AF169),"")</f>
        <v/>
      </c>
      <c r="BV14" s="353" t="str">
        <f>IF(AND('MAPA DE RIESGOS'!$AP170="Muy Alta",'MAPA DE RIESGOS'!$AR170="Mayor"),CONCATENATE("R",'MAPA DE RIESGOS'!$H170,"C",'MAPA DE RIESGOS'!$AF170),"")</f>
        <v/>
      </c>
      <c r="BW14" s="353" t="str">
        <f>IF(AND('MAPA DE RIESGOS'!$AP171="Muy Alta",'MAPA DE RIESGOS'!$AR171="Mayor"),CONCATENATE("R",'MAPA DE RIESGOS'!$H171,"C",'MAPA DE RIESGOS'!$AF171),"")</f>
        <v/>
      </c>
      <c r="BX14" s="353" t="str">
        <f>IF(AND('MAPA DE RIESGOS'!$AP172="Muy Alta",'MAPA DE RIESGOS'!$AR172="Mayor"),CONCATENATE("R",'MAPA DE RIESGOS'!$H172,"C",'MAPA DE RIESGOS'!$AF172),"")</f>
        <v/>
      </c>
      <c r="BY14" s="353" t="str">
        <f>IF(AND('MAPA DE RIESGOS'!$AP173="Muy Alta",'MAPA DE RIESGOS'!$AR173="Mayor"),CONCATENATE("R",'MAPA DE RIESGOS'!$H173,"C",'MAPA DE RIESGOS'!$AF173),"")</f>
        <v/>
      </c>
      <c r="BZ14" s="353" t="str">
        <f>IF(AND('MAPA DE RIESGOS'!$AP174="Muy Alta",'MAPA DE RIESGOS'!$AR174="Mayor"),CONCATENATE("R",'MAPA DE RIESGOS'!$H174,"C",'MAPA DE RIESGOS'!$AF174),"")</f>
        <v/>
      </c>
      <c r="CA14" s="353" t="str">
        <f>IF(AND('MAPA DE RIESGOS'!$AP175="Muy Alta",'MAPA DE RIESGOS'!$AR175="Mayor"),CONCATENATE("R",'MAPA DE RIESGOS'!$H175,"C",'MAPA DE RIESGOS'!$AF175),"")</f>
        <v/>
      </c>
      <c r="CB14" s="353" t="str">
        <f>IF(AND('MAPA DE RIESGOS'!$AP176="Muy Alta",'MAPA DE RIESGOS'!$AR176="Mayor"),CONCATENATE("R",'MAPA DE RIESGOS'!$H176,"C",'MAPA DE RIESGOS'!$AF176),"")</f>
        <v/>
      </c>
      <c r="CC14" s="354" t="str">
        <f>IF(AND('MAPA DE RIESGOS'!$AP177="Muy Alta",'MAPA DE RIESGOS'!$AR177="Mayor"),CONCATENATE("R",'MAPA DE RIESGOS'!$H177,"C",'MAPA DE RIESGOS'!$AF177),"")</f>
        <v/>
      </c>
      <c r="CD14" s="355" t="str">
        <f>IF(AND('MAPA DE RIESGOS'!$AP160="Muy Alta",'MAPA DE RIESGOS'!$AR160="Catastrófico"),CONCATENATE("R",'MAPA DE RIESGOS'!$H160,"C",'MAPA DE RIESGOS'!$AF160),"")</f>
        <v/>
      </c>
      <c r="CE14" s="355" t="str">
        <f>IF(AND('MAPA DE RIESGOS'!$AP161="Muy Alta",'MAPA DE RIESGOS'!$AR161="Catastrófico"),CONCATENATE("R",'MAPA DE RIESGOS'!$H161,"C",'MAPA DE RIESGOS'!$AF161),"")</f>
        <v/>
      </c>
      <c r="CF14" s="355" t="str">
        <f>IF(AND('MAPA DE RIESGOS'!$AP162="Muy Alta",'MAPA DE RIESGOS'!$AR162="Catastrófico"),CONCATENATE("R",'MAPA DE RIESGOS'!$H162,"C",'MAPA DE RIESGOS'!$AF162),"")</f>
        <v/>
      </c>
      <c r="CG14" s="355" t="str">
        <f>IF(AND('MAPA DE RIESGOS'!$AP163="Muy Alta",'MAPA DE RIESGOS'!$AR163="Catastrófico"),CONCATENATE("R",'MAPA DE RIESGOS'!$H163,"C",'MAPA DE RIESGOS'!$AF163),"")</f>
        <v/>
      </c>
      <c r="CH14" s="355" t="str">
        <f>IF(AND('MAPA DE RIESGOS'!$AP164="Muy Alta",'MAPA DE RIESGOS'!$AR164="Catastrófico"),CONCATENATE("R",'MAPA DE RIESGOS'!$H164,"C",'MAPA DE RIESGOS'!$AF164),"")</f>
        <v/>
      </c>
      <c r="CI14" s="355" t="str">
        <f>IF(AND('MAPA DE RIESGOS'!$AP165="Muy Alta",'MAPA DE RIESGOS'!$AR165="Catastrófico"),CONCATENATE("R",'MAPA DE RIESGOS'!$H165,"C",'MAPA DE RIESGOS'!$AF165),"")</f>
        <v/>
      </c>
      <c r="CJ14" s="355" t="str">
        <f>IF(AND('MAPA DE RIESGOS'!$AP166="Muy Alta",'MAPA DE RIESGOS'!$AR166="Catastrófico"),CONCATENATE("R",'MAPA DE RIESGOS'!$H166,"C",'MAPA DE RIESGOS'!$AF166),"")</f>
        <v/>
      </c>
      <c r="CK14" s="355" t="str">
        <f>IF(AND('MAPA DE RIESGOS'!$AP167="Muy Alta",'MAPA DE RIESGOS'!$AR167="Catastrófico"),CONCATENATE("R",'MAPA DE RIESGOS'!$H167,"C",'MAPA DE RIESGOS'!$AF167),"")</f>
        <v/>
      </c>
      <c r="CL14" s="355" t="str">
        <f>IF(AND('MAPA DE RIESGOS'!$AP168="Muy Alta",'MAPA DE RIESGOS'!$AR168="Catastrófico"),CONCATENATE("R",'MAPA DE RIESGOS'!$H168,"C",'MAPA DE RIESGOS'!$AF168),"")</f>
        <v/>
      </c>
      <c r="CM14" s="355" t="str">
        <f>IF(AND('MAPA DE RIESGOS'!$AP169="Muy Alta",'MAPA DE RIESGOS'!$AR169="Catastrófico"),CONCATENATE("R",'MAPA DE RIESGOS'!$H169,"C",'MAPA DE RIESGOS'!$AF169),"")</f>
        <v/>
      </c>
      <c r="CN14" s="355" t="str">
        <f>IF(AND('MAPA DE RIESGOS'!$AP170="Muy Alta",'MAPA DE RIESGOS'!$AR170="Catastrófico"),CONCATENATE("R",'MAPA DE RIESGOS'!$H170,"C",'MAPA DE RIESGOS'!$AF170),"")</f>
        <v/>
      </c>
      <c r="CO14" s="355" t="str">
        <f>IF(AND('MAPA DE RIESGOS'!$AP171="Muy Alta",'MAPA DE RIESGOS'!$AR171="Catastrófico"),CONCATENATE("R",'MAPA DE RIESGOS'!$H171,"C",'MAPA DE RIESGOS'!$AF171),"")</f>
        <v/>
      </c>
      <c r="CP14" s="355" t="str">
        <f>IF(AND('MAPA DE RIESGOS'!$AP172="Muy Alta",'MAPA DE RIESGOS'!$AR172="Catastrófico"),CONCATENATE("R",'MAPA DE RIESGOS'!$H172,"C",'MAPA DE RIESGOS'!$AF172),"")</f>
        <v/>
      </c>
      <c r="CQ14" s="355" t="str">
        <f>IF(AND('MAPA DE RIESGOS'!$AP173="Muy Alta",'MAPA DE RIESGOS'!$AR173="Catastrófico"),CONCATENATE("R",'MAPA DE RIESGOS'!$H173,"C",'MAPA DE RIESGOS'!$AF173),"")</f>
        <v/>
      </c>
      <c r="CR14" s="355" t="str">
        <f>IF(AND('MAPA DE RIESGOS'!$AP174="Muy Alta",'MAPA DE RIESGOS'!$AR174="Catastrófico"),CONCATENATE("R",'MAPA DE RIESGOS'!$H174,"C",'MAPA DE RIESGOS'!$AF174),"")</f>
        <v/>
      </c>
      <c r="CS14" s="355" t="str">
        <f>IF(AND('MAPA DE RIESGOS'!$AP175="Muy Alta",'MAPA DE RIESGOS'!$AR175="Catastrófico"),CONCATENATE("R",'MAPA DE RIESGOS'!$H175,"C",'MAPA DE RIESGOS'!$AF175),"")</f>
        <v/>
      </c>
      <c r="CT14" s="355" t="str">
        <f>IF(AND('MAPA DE RIESGOS'!$AP176="Muy Alta",'MAPA DE RIESGOS'!$AR176="Catastrófico"),CONCATENATE("R",'MAPA DE RIESGOS'!$H176,"C",'MAPA DE RIESGOS'!$AF176),"")</f>
        <v/>
      </c>
      <c r="CU14" s="356" t="str">
        <f>IF(AND('MAPA DE RIESGOS'!$AP177="Muy Alta",'MAPA DE RIESGOS'!$AR177="Catastrófico"),CONCATENATE("R",'MAPA DE RIESGOS'!$H177,"C",'MAPA DE RIESGOS'!$AF177),"")</f>
        <v/>
      </c>
      <c r="CV14" s="67"/>
      <c r="CW14" s="1122"/>
      <c r="CX14" s="1123"/>
      <c r="CY14" s="1123"/>
      <c r="CZ14" s="1123"/>
      <c r="DA14" s="1123"/>
      <c r="DB14" s="1124"/>
    </row>
    <row r="15" spans="2:106" ht="32.450000000000003" customHeight="1">
      <c r="B15" s="1142"/>
      <c r="C15" s="1142"/>
      <c r="D15" s="1143"/>
      <c r="E15" s="1113"/>
      <c r="F15" s="1114"/>
      <c r="G15" s="1114"/>
      <c r="H15" s="1114"/>
      <c r="I15" s="1115"/>
      <c r="J15" s="352" t="str">
        <f>IF(AND('MAPA DE RIESGOS'!$AP178="Muy Alta",'MAPA DE RIESGOS'!$AR178="Leve"),CONCATENATE("R",'MAPA DE RIESGOS'!$H178,"C",'MAPA DE RIESGOS'!$AF178),"")</f>
        <v/>
      </c>
      <c r="K15" s="353" t="str">
        <f>IF(AND('MAPA DE RIESGOS'!$AP179="Muy Alta",'MAPA DE RIESGOS'!$AR179="Leve"),CONCATENATE("R",'MAPA DE RIESGOS'!$H179,"C",'MAPA DE RIESGOS'!$AF179),"")</f>
        <v/>
      </c>
      <c r="L15" s="353" t="str">
        <f>IF(AND('MAPA DE RIESGOS'!$AP180="Muy Alta",'MAPA DE RIESGOS'!$AR180="Leve"),CONCATENATE("R",'MAPA DE RIESGOS'!$H180,"C",'MAPA DE RIESGOS'!$AF180),"")</f>
        <v/>
      </c>
      <c r="M15" s="353" t="str">
        <f>IF(AND('MAPA DE RIESGOS'!$AP181="Muy Alta",'MAPA DE RIESGOS'!$AR181="Leve"),CONCATENATE("R",'MAPA DE RIESGOS'!$H181,"C",'MAPA DE RIESGOS'!$AF181),"")</f>
        <v/>
      </c>
      <c r="N15" s="353" t="str">
        <f>IF(AND('MAPA DE RIESGOS'!$AP182="Muy Alta",'MAPA DE RIESGOS'!$AR182="Leve"),CONCATENATE("R",'MAPA DE RIESGOS'!$H182,"C",'MAPA DE RIESGOS'!$AF182),"")</f>
        <v/>
      </c>
      <c r="O15" s="353" t="str">
        <f>IF(AND('MAPA DE RIESGOS'!$AP183="Muy Alta",'MAPA DE RIESGOS'!$AR183="Leve"),CONCATENATE("R",'MAPA DE RIESGOS'!$H183,"C",'MAPA DE RIESGOS'!$AF183),"")</f>
        <v/>
      </c>
      <c r="P15" s="353" t="str">
        <f>IF(AND('MAPA DE RIESGOS'!$AP184="Muy Alta",'MAPA DE RIESGOS'!$AR184="Leve"),CONCATENATE("R",'MAPA DE RIESGOS'!$H184,"C",'MAPA DE RIESGOS'!$AF184),"")</f>
        <v/>
      </c>
      <c r="Q15" s="353" t="str">
        <f>IF(AND('MAPA DE RIESGOS'!$AP185="Muy Alta",'MAPA DE RIESGOS'!$AR185="Leve"),CONCATENATE("R",'MAPA DE RIESGOS'!$H185,"C",'MAPA DE RIESGOS'!$AF185),"")</f>
        <v/>
      </c>
      <c r="R15" s="353" t="str">
        <f>IF(AND('MAPA DE RIESGOS'!$AP186="Muy Alta",'MAPA DE RIESGOS'!$AR186="Leve"),CONCATENATE("R",'MAPA DE RIESGOS'!$H186,"C",'MAPA DE RIESGOS'!$AF186),"")</f>
        <v/>
      </c>
      <c r="S15" s="353" t="str">
        <f>IF(AND('MAPA DE RIESGOS'!$AP187="Muy Alta",'MAPA DE RIESGOS'!$AR187="Leve"),CONCATENATE("R",'MAPA DE RIESGOS'!$H187,"C",'MAPA DE RIESGOS'!$AF187),"")</f>
        <v/>
      </c>
      <c r="T15" s="353" t="str">
        <f>IF(AND('MAPA DE RIESGOS'!$AP188="Muy Alta",'MAPA DE RIESGOS'!$AR188="Leve"),CONCATENATE("R",'MAPA DE RIESGOS'!$H188,"C",'MAPA DE RIESGOS'!$AF188),"")</f>
        <v/>
      </c>
      <c r="U15" s="353" t="str">
        <f>IF(AND('MAPA DE RIESGOS'!$AP189="Muy Alta",'MAPA DE RIESGOS'!$AR189="Leve"),CONCATENATE("R",'MAPA DE RIESGOS'!$H189,"C",'MAPA DE RIESGOS'!$AF189),"")</f>
        <v/>
      </c>
      <c r="V15" s="353" t="str">
        <f>IF(AND('MAPA DE RIESGOS'!$AP190="Muy Alta",'MAPA DE RIESGOS'!$AR190="Leve"),CONCATENATE("R",'MAPA DE RIESGOS'!$H190,"C",'MAPA DE RIESGOS'!$AF190),"")</f>
        <v/>
      </c>
      <c r="W15" s="353" t="str">
        <f>IF(AND('MAPA DE RIESGOS'!$AP191="Muy Alta",'MAPA DE RIESGOS'!$AR191="Leve"),CONCATENATE("R",'MAPA DE RIESGOS'!$H191,"C",'MAPA DE RIESGOS'!$AF191),"")</f>
        <v/>
      </c>
      <c r="X15" s="353" t="str">
        <f>IF(AND('MAPA DE RIESGOS'!$AP192="Muy Alta",'MAPA DE RIESGOS'!$AR192="Leve"),CONCATENATE("R",'MAPA DE RIESGOS'!$H192,"C",'MAPA DE RIESGOS'!$AF192),"")</f>
        <v/>
      </c>
      <c r="Y15" s="353" t="str">
        <f>IF(AND('MAPA DE RIESGOS'!$AP193="Muy Alta",'MAPA DE RIESGOS'!$AR193="Leve"),CONCATENATE("R",'MAPA DE RIESGOS'!$H193,"C",'MAPA DE RIESGOS'!$AF193),"")</f>
        <v/>
      </c>
      <c r="Z15" s="353" t="str">
        <f>IF(AND('MAPA DE RIESGOS'!$AP194="Muy Alta",'MAPA DE RIESGOS'!$AR194="Leve"),CONCATENATE("R",'MAPA DE RIESGOS'!$H194,"C",'MAPA DE RIESGOS'!$AF194),"")</f>
        <v/>
      </c>
      <c r="AA15" s="354" t="str">
        <f>IF(AND('MAPA DE RIESGOS'!$AP195="Muy Alta",'MAPA DE RIESGOS'!$AR195="Leve"),CONCATENATE("R",'MAPA DE RIESGOS'!$H195,"C",'MAPA DE RIESGOS'!$AF195),"")</f>
        <v/>
      </c>
      <c r="AB15" s="352" t="str">
        <f>IF(AND('MAPA DE RIESGOS'!$AP178="Muy Alta",'MAPA DE RIESGOS'!$AR178="Menor"),CONCATENATE("R",'MAPA DE RIESGOS'!$H178,"C",'MAPA DE RIESGOS'!$AF178),"")</f>
        <v/>
      </c>
      <c r="AC15" s="353" t="str">
        <f>IF(AND('MAPA DE RIESGOS'!$AP179="Muy Alta",'MAPA DE RIESGOS'!$AR179="Menor"),CONCATENATE("R",'MAPA DE RIESGOS'!$H179,"C",'MAPA DE RIESGOS'!$AF179),"")</f>
        <v/>
      </c>
      <c r="AD15" s="353" t="str">
        <f>IF(AND('MAPA DE RIESGOS'!$AP180="Muy Alta",'MAPA DE RIESGOS'!$AR180="Menor"),CONCATENATE("R",'MAPA DE RIESGOS'!$H180,"C",'MAPA DE RIESGOS'!$AF180),"")</f>
        <v/>
      </c>
      <c r="AE15" s="353" t="str">
        <f>IF(AND('MAPA DE RIESGOS'!$AP181="Muy Alta",'MAPA DE RIESGOS'!$AR181="Menor"),CONCATENATE("R",'MAPA DE RIESGOS'!$H181,"C",'MAPA DE RIESGOS'!$AF181),"")</f>
        <v/>
      </c>
      <c r="AF15" s="353" t="str">
        <f>IF(AND('MAPA DE RIESGOS'!$AP182="Muy Alta",'MAPA DE RIESGOS'!$AR182="Menor"),CONCATENATE("R",'MAPA DE RIESGOS'!$H182,"C",'MAPA DE RIESGOS'!$AF182),"")</f>
        <v/>
      </c>
      <c r="AG15" s="353" t="str">
        <f>IF(AND('MAPA DE RIESGOS'!$AP183="Muy Alta",'MAPA DE RIESGOS'!$AR183="Menor"),CONCATENATE("R",'MAPA DE RIESGOS'!$H183,"C",'MAPA DE RIESGOS'!$AF183),"")</f>
        <v/>
      </c>
      <c r="AH15" s="353" t="str">
        <f>IF(AND('MAPA DE RIESGOS'!$AP184="Muy Alta",'MAPA DE RIESGOS'!$AR184="Menor"),CONCATENATE("R",'MAPA DE RIESGOS'!$H184,"C",'MAPA DE RIESGOS'!$AF184),"")</f>
        <v/>
      </c>
      <c r="AI15" s="353" t="str">
        <f>IF(AND('MAPA DE RIESGOS'!$AP185="Muy Alta",'MAPA DE RIESGOS'!$AR185="Menor"),CONCATENATE("R",'MAPA DE RIESGOS'!$H185,"C",'MAPA DE RIESGOS'!$AF185),"")</f>
        <v/>
      </c>
      <c r="AJ15" s="353" t="str">
        <f>IF(AND('MAPA DE RIESGOS'!$AP186="Muy Alta",'MAPA DE RIESGOS'!$AR186="Menor"),CONCATENATE("R",'MAPA DE RIESGOS'!$H186,"C",'MAPA DE RIESGOS'!$AF186),"")</f>
        <v/>
      </c>
      <c r="AK15" s="353" t="str">
        <f>IF(AND('MAPA DE RIESGOS'!$AP187="Muy Alta",'MAPA DE RIESGOS'!$AR187="Menor"),CONCATENATE("R",'MAPA DE RIESGOS'!$H187,"C",'MAPA DE RIESGOS'!$AF187),"")</f>
        <v/>
      </c>
      <c r="AL15" s="353" t="str">
        <f>IF(AND('MAPA DE RIESGOS'!$AP188="Muy Alta",'MAPA DE RIESGOS'!$AR188="Menor"),CONCATENATE("R",'MAPA DE RIESGOS'!$H188,"C",'MAPA DE RIESGOS'!$AF188),"")</f>
        <v/>
      </c>
      <c r="AM15" s="353" t="str">
        <f>IF(AND('MAPA DE RIESGOS'!$AP189="Muy Alta",'MAPA DE RIESGOS'!$AR189="Menor"),CONCATENATE("R",'MAPA DE RIESGOS'!$H189,"C",'MAPA DE RIESGOS'!$AF189),"")</f>
        <v/>
      </c>
      <c r="AN15" s="353" t="str">
        <f>IF(AND('MAPA DE RIESGOS'!$AP190="Muy Alta",'MAPA DE RIESGOS'!$AR190="Menor"),CONCATENATE("R",'MAPA DE RIESGOS'!$H190,"C",'MAPA DE RIESGOS'!$AF190),"")</f>
        <v/>
      </c>
      <c r="AO15" s="353" t="str">
        <f>IF(AND('MAPA DE RIESGOS'!$AP191="Muy Alta",'MAPA DE RIESGOS'!$AR191="Menor"),CONCATENATE("R",'MAPA DE RIESGOS'!$H191,"C",'MAPA DE RIESGOS'!$AF191),"")</f>
        <v/>
      </c>
      <c r="AP15" s="353" t="str">
        <f>IF(AND('MAPA DE RIESGOS'!$AP192="Muy Alta",'MAPA DE RIESGOS'!$AR192="Menor"),CONCATENATE("R",'MAPA DE RIESGOS'!$H192,"C",'MAPA DE RIESGOS'!$AF192),"")</f>
        <v/>
      </c>
      <c r="AQ15" s="353" t="str">
        <f>IF(AND('MAPA DE RIESGOS'!$AP193="Muy Alta",'MAPA DE RIESGOS'!$AR193="Menor"),CONCATENATE("R",'MAPA DE RIESGOS'!$H193,"C",'MAPA DE RIESGOS'!$AF193),"")</f>
        <v/>
      </c>
      <c r="AR15" s="353" t="str">
        <f>IF(AND('MAPA DE RIESGOS'!$AP194="Muy Alta",'MAPA DE RIESGOS'!$AR194="Menor"),CONCATENATE("R",'MAPA DE RIESGOS'!$H194,"C",'MAPA DE RIESGOS'!$AF194),"")</f>
        <v/>
      </c>
      <c r="AS15" s="354" t="str">
        <f>IF(AND('MAPA DE RIESGOS'!$AP195="Muy Alta",'MAPA DE RIESGOS'!$AR195="Menor"),CONCATENATE("R",'MAPA DE RIESGOS'!$H195,"C",'MAPA DE RIESGOS'!$AF195),"")</f>
        <v/>
      </c>
      <c r="AT15" s="352" t="str">
        <f>IF(AND('MAPA DE RIESGOS'!$AP178="Muy Alta",'MAPA DE RIESGOS'!$AR178="Moderado"),CONCATENATE("R",'MAPA DE RIESGOS'!$H178,"C",'MAPA DE RIESGOS'!$AF178),"")</f>
        <v/>
      </c>
      <c r="AU15" s="353" t="str">
        <f>IF(AND('MAPA DE RIESGOS'!$AP179="Muy Alta",'MAPA DE RIESGOS'!$AR179="Moderado"),CONCATENATE("R",'MAPA DE RIESGOS'!$H179,"C",'MAPA DE RIESGOS'!$AF179),"")</f>
        <v/>
      </c>
      <c r="AV15" s="353" t="str">
        <f>IF(AND('MAPA DE RIESGOS'!$AP180="Muy Alta",'MAPA DE RIESGOS'!$AR180="Moderado"),CONCATENATE("R",'MAPA DE RIESGOS'!$H180,"C",'MAPA DE RIESGOS'!$AF180),"")</f>
        <v/>
      </c>
      <c r="AW15" s="353" t="str">
        <f>IF(AND('MAPA DE RIESGOS'!$AP181="Muy Alta",'MAPA DE RIESGOS'!$AR181="Moderado"),CONCATENATE("R",'MAPA DE RIESGOS'!$H181,"C",'MAPA DE RIESGOS'!$AF181),"")</f>
        <v/>
      </c>
      <c r="AX15" s="353" t="str">
        <f>IF(AND('MAPA DE RIESGOS'!$AP182="Muy Alta",'MAPA DE RIESGOS'!$AR182="Moderado"),CONCATENATE("R",'MAPA DE RIESGOS'!$H182,"C",'MAPA DE RIESGOS'!$AF182),"")</f>
        <v/>
      </c>
      <c r="AY15" s="353" t="str">
        <f>IF(AND('MAPA DE RIESGOS'!$AP183="Muy Alta",'MAPA DE RIESGOS'!$AR183="Moderado"),CONCATENATE("R",'MAPA DE RIESGOS'!$H183,"C",'MAPA DE RIESGOS'!$AF183),"")</f>
        <v/>
      </c>
      <c r="AZ15" s="353" t="str">
        <f>IF(AND('MAPA DE RIESGOS'!$AP184="Muy Alta",'MAPA DE RIESGOS'!$AR184="Moderado"),CONCATENATE("R",'MAPA DE RIESGOS'!$H184,"C",'MAPA DE RIESGOS'!$AF184),"")</f>
        <v/>
      </c>
      <c r="BA15" s="353" t="str">
        <f>IF(AND('MAPA DE RIESGOS'!$AP185="Muy Alta",'MAPA DE RIESGOS'!$AR185="Moderado"),CONCATENATE("R",'MAPA DE RIESGOS'!$H185,"C",'MAPA DE RIESGOS'!$AF185),"")</f>
        <v/>
      </c>
      <c r="BB15" s="353" t="str">
        <f>IF(AND('MAPA DE RIESGOS'!$AP186="Muy Alta",'MAPA DE RIESGOS'!$AR186="Moderado"),CONCATENATE("R",'MAPA DE RIESGOS'!$H186,"C",'MAPA DE RIESGOS'!$AF186),"")</f>
        <v/>
      </c>
      <c r="BC15" s="353" t="str">
        <f>IF(AND('MAPA DE RIESGOS'!$AP187="Muy Alta",'MAPA DE RIESGOS'!$AR187="Moderado"),CONCATENATE("R",'MAPA DE RIESGOS'!$H187,"C",'MAPA DE RIESGOS'!$AF187),"")</f>
        <v/>
      </c>
      <c r="BD15" s="353" t="str">
        <f>IF(AND('MAPA DE RIESGOS'!$AP188="Muy Alta",'MAPA DE RIESGOS'!$AR188="Moderado"),CONCATENATE("R",'MAPA DE RIESGOS'!$H188,"C",'MAPA DE RIESGOS'!$AF188),"")</f>
        <v/>
      </c>
      <c r="BE15" s="353" t="str">
        <f>IF(AND('MAPA DE RIESGOS'!$AP189="Muy Alta",'MAPA DE RIESGOS'!$AR189="Moderado"),CONCATENATE("R",'MAPA DE RIESGOS'!$H189,"C",'MAPA DE RIESGOS'!$AF189),"")</f>
        <v/>
      </c>
      <c r="BF15" s="353" t="str">
        <f>IF(AND('MAPA DE RIESGOS'!$AP190="Muy Alta",'MAPA DE RIESGOS'!$AR190="Moderado"),CONCATENATE("R",'MAPA DE RIESGOS'!$H190,"C",'MAPA DE RIESGOS'!$AF190),"")</f>
        <v/>
      </c>
      <c r="BG15" s="353" t="str">
        <f>IF(AND('MAPA DE RIESGOS'!$AP191="Muy Alta",'MAPA DE RIESGOS'!$AR191="Moderado"),CONCATENATE("R",'MAPA DE RIESGOS'!$H191,"C",'MAPA DE RIESGOS'!$AF191),"")</f>
        <v/>
      </c>
      <c r="BH15" s="353" t="str">
        <f>IF(AND('MAPA DE RIESGOS'!$AP192="Muy Alta",'MAPA DE RIESGOS'!$AR192="Moderado"),CONCATENATE("R",'MAPA DE RIESGOS'!$H192,"C",'MAPA DE RIESGOS'!$AF192),"")</f>
        <v/>
      </c>
      <c r="BI15" s="353" t="str">
        <f>IF(AND('MAPA DE RIESGOS'!$AP193="Muy Alta",'MAPA DE RIESGOS'!$AR193="Moderado"),CONCATENATE("R",'MAPA DE RIESGOS'!$H193,"C",'MAPA DE RIESGOS'!$AF193),"")</f>
        <v/>
      </c>
      <c r="BJ15" s="353" t="str">
        <f>IF(AND('MAPA DE RIESGOS'!$AP194="Muy Alta",'MAPA DE RIESGOS'!$AR194="Moderado"),CONCATENATE("R",'MAPA DE RIESGOS'!$H194,"C",'MAPA DE RIESGOS'!$AF194),"")</f>
        <v/>
      </c>
      <c r="BK15" s="354" t="str">
        <f>IF(AND('MAPA DE RIESGOS'!$AP195="Muy Alta",'MAPA DE RIESGOS'!$AR195="Moderado"),CONCATENATE("R",'MAPA DE RIESGOS'!$H195,"C",'MAPA DE RIESGOS'!$AF195),"")</f>
        <v/>
      </c>
      <c r="BL15" s="352" t="str">
        <f>IF(AND('MAPA DE RIESGOS'!$AP178="Muy Alta",'MAPA DE RIESGOS'!$AR178="Mayor"),CONCATENATE("R",'MAPA DE RIESGOS'!$H178,"C",'MAPA DE RIESGOS'!$AF178),"")</f>
        <v/>
      </c>
      <c r="BM15" s="353" t="str">
        <f>IF(AND('MAPA DE RIESGOS'!$AP179="Muy Alta",'MAPA DE RIESGOS'!$AR179="Mayor"),CONCATENATE("R",'MAPA DE RIESGOS'!$H179,"C",'MAPA DE RIESGOS'!$AF179),"")</f>
        <v/>
      </c>
      <c r="BN15" s="353" t="str">
        <f>IF(AND('MAPA DE RIESGOS'!$AP180="Muy Alta",'MAPA DE RIESGOS'!$AR180="Mayor"),CONCATENATE("R",'MAPA DE RIESGOS'!$H180,"C",'MAPA DE RIESGOS'!$AF180),"")</f>
        <v/>
      </c>
      <c r="BO15" s="353" t="str">
        <f>IF(AND('MAPA DE RIESGOS'!$AP181="Muy Alta",'MAPA DE RIESGOS'!$AR181="Mayor"),CONCATENATE("R",'MAPA DE RIESGOS'!$H181,"C",'MAPA DE RIESGOS'!$AF181),"")</f>
        <v/>
      </c>
      <c r="BP15" s="353" t="str">
        <f>IF(AND('MAPA DE RIESGOS'!$AP182="Muy Alta",'MAPA DE RIESGOS'!$AR182="Mayor"),CONCATENATE("R",'MAPA DE RIESGOS'!$H182,"C",'MAPA DE RIESGOS'!$AF182),"")</f>
        <v/>
      </c>
      <c r="BQ15" s="353" t="str">
        <f>IF(AND('MAPA DE RIESGOS'!$AP183="Muy Alta",'MAPA DE RIESGOS'!$AR183="Mayor"),CONCATENATE("R",'MAPA DE RIESGOS'!$H183,"C",'MAPA DE RIESGOS'!$AF183),"")</f>
        <v/>
      </c>
      <c r="BR15" s="353" t="str">
        <f>IF(AND('MAPA DE RIESGOS'!$AP184="Muy Alta",'MAPA DE RIESGOS'!$AR184="Mayor"),CONCATENATE("R",'MAPA DE RIESGOS'!$H184,"C",'MAPA DE RIESGOS'!$AF184),"")</f>
        <v/>
      </c>
      <c r="BS15" s="353" t="str">
        <f>IF(AND('MAPA DE RIESGOS'!$AP185="Muy Alta",'MAPA DE RIESGOS'!$AR185="Mayor"),CONCATENATE("R",'MAPA DE RIESGOS'!$H185,"C",'MAPA DE RIESGOS'!$AF185),"")</f>
        <v/>
      </c>
      <c r="BT15" s="353" t="str">
        <f>IF(AND('MAPA DE RIESGOS'!$AP186="Muy Alta",'MAPA DE RIESGOS'!$AR186="Mayor"),CONCATENATE("R",'MAPA DE RIESGOS'!$H186,"C",'MAPA DE RIESGOS'!$AF186),"")</f>
        <v/>
      </c>
      <c r="BU15" s="353" t="str">
        <f>IF(AND('MAPA DE RIESGOS'!$AP187="Muy Alta",'MAPA DE RIESGOS'!$AR187="Mayor"),CONCATENATE("R",'MAPA DE RIESGOS'!$H187,"C",'MAPA DE RIESGOS'!$AF187),"")</f>
        <v/>
      </c>
      <c r="BV15" s="353" t="str">
        <f>IF(AND('MAPA DE RIESGOS'!$AP188="Muy Alta",'MAPA DE RIESGOS'!$AR188="Mayor"),CONCATENATE("R",'MAPA DE RIESGOS'!$H188,"C",'MAPA DE RIESGOS'!$AF188),"")</f>
        <v/>
      </c>
      <c r="BW15" s="353" t="str">
        <f>IF(AND('MAPA DE RIESGOS'!$AP189="Muy Alta",'MAPA DE RIESGOS'!$AR189="Mayor"),CONCATENATE("R",'MAPA DE RIESGOS'!$H189,"C",'MAPA DE RIESGOS'!$AF189),"")</f>
        <v/>
      </c>
      <c r="BX15" s="353" t="str">
        <f>IF(AND('MAPA DE RIESGOS'!$AP190="Muy Alta",'MAPA DE RIESGOS'!$AR190="Mayor"),CONCATENATE("R",'MAPA DE RIESGOS'!$H190,"C",'MAPA DE RIESGOS'!$AF190),"")</f>
        <v/>
      </c>
      <c r="BY15" s="353" t="str">
        <f>IF(AND('MAPA DE RIESGOS'!$AP191="Muy Alta",'MAPA DE RIESGOS'!$AR191="Mayor"),CONCATENATE("R",'MAPA DE RIESGOS'!$H191,"C",'MAPA DE RIESGOS'!$AF191),"")</f>
        <v/>
      </c>
      <c r="BZ15" s="353" t="str">
        <f>IF(AND('MAPA DE RIESGOS'!$AP192="Muy Alta",'MAPA DE RIESGOS'!$AR192="Mayor"),CONCATENATE("R",'MAPA DE RIESGOS'!$H192,"C",'MAPA DE RIESGOS'!$AF192),"")</f>
        <v/>
      </c>
      <c r="CA15" s="353" t="str">
        <f>IF(AND('MAPA DE RIESGOS'!$AP193="Muy Alta",'MAPA DE RIESGOS'!$AR193="Mayor"),CONCATENATE("R",'MAPA DE RIESGOS'!$H193,"C",'MAPA DE RIESGOS'!$AF193),"")</f>
        <v/>
      </c>
      <c r="CB15" s="353" t="str">
        <f>IF(AND('MAPA DE RIESGOS'!$AP194="Muy Alta",'MAPA DE RIESGOS'!$AR194="Mayor"),CONCATENATE("R",'MAPA DE RIESGOS'!$H194,"C",'MAPA DE RIESGOS'!$AF194),"")</f>
        <v/>
      </c>
      <c r="CC15" s="354" t="str">
        <f>IF(AND('MAPA DE RIESGOS'!$AP195="Muy Alta",'MAPA DE RIESGOS'!$AR195="Mayor"),CONCATENATE("R",'MAPA DE RIESGOS'!$H195,"C",'MAPA DE RIESGOS'!$AF195),"")</f>
        <v/>
      </c>
      <c r="CD15" s="355" t="str">
        <f>IF(AND('MAPA DE RIESGOS'!$AP178="Muy Alta",'MAPA DE RIESGOS'!$AR178="Catastrófico"),CONCATENATE("R",'MAPA DE RIESGOS'!$H178,"C",'MAPA DE RIESGOS'!$AF178),"")</f>
        <v/>
      </c>
      <c r="CE15" s="355" t="str">
        <f>IF(AND('MAPA DE RIESGOS'!$AP179="Muy Alta",'MAPA DE RIESGOS'!$AR179="Catastrófico"),CONCATENATE("R",'MAPA DE RIESGOS'!$H179,"C",'MAPA DE RIESGOS'!$AF179),"")</f>
        <v/>
      </c>
      <c r="CF15" s="355" t="str">
        <f>IF(AND('MAPA DE RIESGOS'!$AP180="Muy Alta",'MAPA DE RIESGOS'!$AR180="Catastrófico"),CONCATENATE("R",'MAPA DE RIESGOS'!$H180,"C",'MAPA DE RIESGOS'!$AF180),"")</f>
        <v/>
      </c>
      <c r="CG15" s="355" t="str">
        <f>IF(AND('MAPA DE RIESGOS'!$AP181="Muy Alta",'MAPA DE RIESGOS'!$AR181="Catastrófico"),CONCATENATE("R",'MAPA DE RIESGOS'!$H181,"C",'MAPA DE RIESGOS'!$AF181),"")</f>
        <v/>
      </c>
      <c r="CH15" s="355" t="str">
        <f>IF(AND('MAPA DE RIESGOS'!$AP182="Muy Alta",'MAPA DE RIESGOS'!$AR182="Catastrófico"),CONCATENATE("R",'MAPA DE RIESGOS'!$H182,"C",'MAPA DE RIESGOS'!$AF182),"")</f>
        <v/>
      </c>
      <c r="CI15" s="355" t="str">
        <f>IF(AND('MAPA DE RIESGOS'!$AP183="Muy Alta",'MAPA DE RIESGOS'!$AR183="Catastrófico"),CONCATENATE("R",'MAPA DE RIESGOS'!$H183,"C",'MAPA DE RIESGOS'!$AF183),"")</f>
        <v/>
      </c>
      <c r="CJ15" s="355" t="str">
        <f>IF(AND('MAPA DE RIESGOS'!$AP184="Muy Alta",'MAPA DE RIESGOS'!$AR184="Catastrófico"),CONCATENATE("R",'MAPA DE RIESGOS'!$H184,"C",'MAPA DE RIESGOS'!$AF184),"")</f>
        <v/>
      </c>
      <c r="CK15" s="355" t="str">
        <f>IF(AND('MAPA DE RIESGOS'!$AP185="Muy Alta",'MAPA DE RIESGOS'!$AR185="Catastrófico"),CONCATENATE("R",'MAPA DE RIESGOS'!$H185,"C",'MAPA DE RIESGOS'!$AF185),"")</f>
        <v/>
      </c>
      <c r="CL15" s="355" t="str">
        <f>IF(AND('MAPA DE RIESGOS'!$AP186="Muy Alta",'MAPA DE RIESGOS'!$AR186="Catastrófico"),CONCATENATE("R",'MAPA DE RIESGOS'!$H186,"C",'MAPA DE RIESGOS'!$AF186),"")</f>
        <v/>
      </c>
      <c r="CM15" s="355" t="str">
        <f>IF(AND('MAPA DE RIESGOS'!$AP187="Muy Alta",'MAPA DE RIESGOS'!$AR187="Catastrófico"),CONCATENATE("R",'MAPA DE RIESGOS'!$H187,"C",'MAPA DE RIESGOS'!$AF187),"")</f>
        <v/>
      </c>
      <c r="CN15" s="355" t="str">
        <f>IF(AND('MAPA DE RIESGOS'!$AP188="Muy Alta",'MAPA DE RIESGOS'!$AR188="Catastrófico"),CONCATENATE("R",'MAPA DE RIESGOS'!$H188,"C",'MAPA DE RIESGOS'!$AF188),"")</f>
        <v/>
      </c>
      <c r="CO15" s="355" t="str">
        <f>IF(AND('MAPA DE RIESGOS'!$AP189="Muy Alta",'MAPA DE RIESGOS'!$AR189="Catastrófico"),CONCATENATE("R",'MAPA DE RIESGOS'!$H189,"C",'MAPA DE RIESGOS'!$AF189),"")</f>
        <v/>
      </c>
      <c r="CP15" s="355" t="str">
        <f>IF(AND('MAPA DE RIESGOS'!$AP190="Muy Alta",'MAPA DE RIESGOS'!$AR190="Catastrófico"),CONCATENATE("R",'MAPA DE RIESGOS'!$H190,"C",'MAPA DE RIESGOS'!$AF190),"")</f>
        <v/>
      </c>
      <c r="CQ15" s="355" t="str">
        <f>IF(AND('MAPA DE RIESGOS'!$AP191="Muy Alta",'MAPA DE RIESGOS'!$AR191="Catastrófico"),CONCATENATE("R",'MAPA DE RIESGOS'!$H191,"C",'MAPA DE RIESGOS'!$AF191),"")</f>
        <v/>
      </c>
      <c r="CR15" s="355" t="str">
        <f>IF(AND('MAPA DE RIESGOS'!$AP192="Muy Alta",'MAPA DE RIESGOS'!$AR192="Catastrófico"),CONCATENATE("R",'MAPA DE RIESGOS'!$H192,"C",'MAPA DE RIESGOS'!$AF192),"")</f>
        <v/>
      </c>
      <c r="CS15" s="355" t="str">
        <f>IF(AND('MAPA DE RIESGOS'!$AP193="Muy Alta",'MAPA DE RIESGOS'!$AR193="Catastrófico"),CONCATENATE("R",'MAPA DE RIESGOS'!$H193,"C",'MAPA DE RIESGOS'!$AF193),"")</f>
        <v/>
      </c>
      <c r="CT15" s="355" t="str">
        <f>IF(AND('MAPA DE RIESGOS'!$AP194="Muy Alta",'MAPA DE RIESGOS'!$AR194="Catastrófico"),CONCATENATE("R",'MAPA DE RIESGOS'!$H194,"C",'MAPA DE RIESGOS'!$AF194),"")</f>
        <v/>
      </c>
      <c r="CU15" s="356" t="str">
        <f>IF(AND('MAPA DE RIESGOS'!$AP195="Muy Alta",'MAPA DE RIESGOS'!$AR195="Catastrófico"),CONCATENATE("R",'MAPA DE RIESGOS'!$H195,"C",'MAPA DE RIESGOS'!$AF195),"")</f>
        <v/>
      </c>
      <c r="CV15" s="67"/>
      <c r="CW15" s="1122"/>
      <c r="CX15" s="1123"/>
      <c r="CY15" s="1123"/>
      <c r="CZ15" s="1123"/>
      <c r="DA15" s="1123"/>
      <c r="DB15" s="1124"/>
    </row>
    <row r="16" spans="2:106" ht="32.450000000000003" customHeight="1">
      <c r="B16" s="1142"/>
      <c r="C16" s="1142"/>
      <c r="D16" s="1143"/>
      <c r="E16" s="1113"/>
      <c r="F16" s="1114"/>
      <c r="G16" s="1114"/>
      <c r="H16" s="1114"/>
      <c r="I16" s="1115"/>
      <c r="J16" s="352" t="str">
        <f>IF(AND('MAPA DE RIESGOS'!$AP196="Muy Alta",'MAPA DE RIESGOS'!$AR196="Leve"),CONCATENATE("R",'MAPA DE RIESGOS'!$H196,"C",'MAPA DE RIESGOS'!$AF196),"")</f>
        <v/>
      </c>
      <c r="K16" s="353" t="str">
        <f>IF(AND('MAPA DE RIESGOS'!$AP197="Muy Alta",'MAPA DE RIESGOS'!$AR197="Leve"),CONCATENATE("R",'MAPA DE RIESGOS'!$H197,"C",'MAPA DE RIESGOS'!$AF197),"")</f>
        <v/>
      </c>
      <c r="L16" s="353" t="str">
        <f>IF(AND('MAPA DE RIESGOS'!$AP198="Muy Alta",'MAPA DE RIESGOS'!$AR198="Leve"),CONCATENATE("R",'MAPA DE RIESGOS'!$H198,"C",'MAPA DE RIESGOS'!$AF198),"")</f>
        <v/>
      </c>
      <c r="M16" s="353" t="str">
        <f>IF(AND('MAPA DE RIESGOS'!$AP199="Muy Alta",'MAPA DE RIESGOS'!$AR199="Leve"),CONCATENATE("R",'MAPA DE RIESGOS'!$H199,"C",'MAPA DE RIESGOS'!$AF199),"")</f>
        <v/>
      </c>
      <c r="N16" s="353" t="str">
        <f>IF(AND('MAPA DE RIESGOS'!$AP200="Muy Alta",'MAPA DE RIESGOS'!$AR200="Leve"),CONCATENATE("R",'MAPA DE RIESGOS'!$H200,"C",'MAPA DE RIESGOS'!$AF200),"")</f>
        <v/>
      </c>
      <c r="O16" s="353" t="str">
        <f>IF(AND('MAPA DE RIESGOS'!$AP201="Muy Alta",'MAPA DE RIESGOS'!$AR201="Leve"),CONCATENATE("R",'MAPA DE RIESGOS'!$H201,"C",'MAPA DE RIESGOS'!$AF201),"")</f>
        <v/>
      </c>
      <c r="P16" s="353" t="str">
        <f>IF(AND('MAPA DE RIESGOS'!$AP202="Muy Alta",'MAPA DE RIESGOS'!$AR202="Leve"),CONCATENATE("R",'MAPA DE RIESGOS'!$H202,"C",'MAPA DE RIESGOS'!$AF202),"")</f>
        <v/>
      </c>
      <c r="Q16" s="353" t="str">
        <f>IF(AND('MAPA DE RIESGOS'!$AP203="Muy Alta",'MAPA DE RIESGOS'!$AR203="Leve"),CONCATENATE("R",'MAPA DE RIESGOS'!$H203,"C",'MAPA DE RIESGOS'!$AF203),"")</f>
        <v/>
      </c>
      <c r="R16" s="353" t="str">
        <f>IF(AND('MAPA DE RIESGOS'!$AP204="Muy Alta",'MAPA DE RIESGOS'!$AR204="Leve"),CONCATENATE("R",'MAPA DE RIESGOS'!$H204,"C",'MAPA DE RIESGOS'!$AF204),"")</f>
        <v/>
      </c>
      <c r="S16" s="353" t="str">
        <f>IF(AND('MAPA DE RIESGOS'!$AP205="Muy Alta",'MAPA DE RIESGOS'!$AR205="Leve"),CONCATENATE("R",'MAPA DE RIESGOS'!$H205,"C",'MAPA DE RIESGOS'!$AF205),"")</f>
        <v/>
      </c>
      <c r="T16" s="353" t="str">
        <f>IF(AND('MAPA DE RIESGOS'!$AP206="Muy Alta",'MAPA DE RIESGOS'!$AR206="Leve"),CONCATENATE("R",'MAPA DE RIESGOS'!$H206,"C",'MAPA DE RIESGOS'!$AF206),"")</f>
        <v/>
      </c>
      <c r="U16" s="353" t="str">
        <f>IF(AND('MAPA DE RIESGOS'!$AP207="Muy Alta",'MAPA DE RIESGOS'!$AR207="Leve"),CONCATENATE("R",'MAPA DE RIESGOS'!$H207,"C",'MAPA DE RIESGOS'!$AF207),"")</f>
        <v/>
      </c>
      <c r="V16" s="353" t="str">
        <f>IF(AND('MAPA DE RIESGOS'!$AP208="Muy Alta",'MAPA DE RIESGOS'!$AR208="Leve"),CONCATENATE("R",'MAPA DE RIESGOS'!$H208,"C",'MAPA DE RIESGOS'!$AF208),"")</f>
        <v/>
      </c>
      <c r="W16" s="353" t="str">
        <f>IF(AND('MAPA DE RIESGOS'!$AP209="Muy Alta",'MAPA DE RIESGOS'!$AR209="Leve"),CONCATENATE("R",'MAPA DE RIESGOS'!$H209,"C",'MAPA DE RIESGOS'!$AF209),"")</f>
        <v/>
      </c>
      <c r="X16" s="353" t="str">
        <f>IF(AND('MAPA DE RIESGOS'!$AP210="Muy Alta",'MAPA DE RIESGOS'!$AR210="Leve"),CONCATENATE("R",'MAPA DE RIESGOS'!$H210,"C",'MAPA DE RIESGOS'!$AF210),"")</f>
        <v/>
      </c>
      <c r="Y16" s="353" t="str">
        <f>IF(AND('MAPA DE RIESGOS'!$AP211="Muy Alta",'MAPA DE RIESGOS'!$AR211="Leve"),CONCATENATE("R",'MAPA DE RIESGOS'!$H211,"C",'MAPA DE RIESGOS'!$AF211),"")</f>
        <v/>
      </c>
      <c r="Z16" s="353" t="str">
        <f>IF(AND('MAPA DE RIESGOS'!$AP212="Muy Alta",'MAPA DE RIESGOS'!$AR212="Leve"),CONCATENATE("R",'MAPA DE RIESGOS'!$H212,"C",'MAPA DE RIESGOS'!$AF212),"")</f>
        <v/>
      </c>
      <c r="AA16" s="354" t="str">
        <f>IF(AND('MAPA DE RIESGOS'!$AP213="Muy Alta",'MAPA DE RIESGOS'!$AR213="Leve"),CONCATENATE("R",'MAPA DE RIESGOS'!$H213,"C",'MAPA DE RIESGOS'!$AF213),"")</f>
        <v/>
      </c>
      <c r="AB16" s="352" t="str">
        <f>IF(AND('MAPA DE RIESGOS'!$AP196="Muy Alta",'MAPA DE RIESGOS'!$AR196="Menor"),CONCATENATE("R",'MAPA DE RIESGOS'!$H196,"C",'MAPA DE RIESGOS'!$AF196),"")</f>
        <v/>
      </c>
      <c r="AC16" s="353" t="str">
        <f>IF(AND('MAPA DE RIESGOS'!$AP197="Muy Alta",'MAPA DE RIESGOS'!$AR197="Menor"),CONCATENATE("R",'MAPA DE RIESGOS'!$H197,"C",'MAPA DE RIESGOS'!$AF197),"")</f>
        <v/>
      </c>
      <c r="AD16" s="353" t="str">
        <f>IF(AND('MAPA DE RIESGOS'!$AP198="Muy Alta",'MAPA DE RIESGOS'!$AR198="Menor"),CONCATENATE("R",'MAPA DE RIESGOS'!$H198,"C",'MAPA DE RIESGOS'!$AF198),"")</f>
        <v/>
      </c>
      <c r="AE16" s="353" t="str">
        <f>IF(AND('MAPA DE RIESGOS'!$AP199="Muy Alta",'MAPA DE RIESGOS'!$AR199="Menor"),CONCATENATE("R",'MAPA DE RIESGOS'!$H199,"C",'MAPA DE RIESGOS'!$AF199),"")</f>
        <v/>
      </c>
      <c r="AF16" s="353" t="str">
        <f>IF(AND('MAPA DE RIESGOS'!$AP200="Muy Alta",'MAPA DE RIESGOS'!$AR200="Menor"),CONCATENATE("R",'MAPA DE RIESGOS'!$H200,"C",'MAPA DE RIESGOS'!$AF200),"")</f>
        <v/>
      </c>
      <c r="AG16" s="353" t="str">
        <f>IF(AND('MAPA DE RIESGOS'!$AP201="Muy Alta",'MAPA DE RIESGOS'!$AR201="Menor"),CONCATENATE("R",'MAPA DE RIESGOS'!$H201,"C",'MAPA DE RIESGOS'!$AF201),"")</f>
        <v/>
      </c>
      <c r="AH16" s="353" t="str">
        <f>IF(AND('MAPA DE RIESGOS'!$AP202="Muy Alta",'MAPA DE RIESGOS'!$AR202="Menor"),CONCATENATE("R",'MAPA DE RIESGOS'!$H202,"C",'MAPA DE RIESGOS'!$AF202),"")</f>
        <v/>
      </c>
      <c r="AI16" s="353" t="str">
        <f>IF(AND('MAPA DE RIESGOS'!$AP203="Muy Alta",'MAPA DE RIESGOS'!$AR203="Menor"),CONCATENATE("R",'MAPA DE RIESGOS'!$H203,"C",'MAPA DE RIESGOS'!$AF203),"")</f>
        <v/>
      </c>
      <c r="AJ16" s="353" t="str">
        <f>IF(AND('MAPA DE RIESGOS'!$AP204="Muy Alta",'MAPA DE RIESGOS'!$AR204="Menor"),CONCATENATE("R",'MAPA DE RIESGOS'!$H204,"C",'MAPA DE RIESGOS'!$AF204),"")</f>
        <v/>
      </c>
      <c r="AK16" s="353" t="str">
        <f>IF(AND('MAPA DE RIESGOS'!$AP205="Muy Alta",'MAPA DE RIESGOS'!$AR205="Menor"),CONCATENATE("R",'MAPA DE RIESGOS'!$H205,"C",'MAPA DE RIESGOS'!$AF205),"")</f>
        <v/>
      </c>
      <c r="AL16" s="353" t="str">
        <f>IF(AND('MAPA DE RIESGOS'!$AP206="Muy Alta",'MAPA DE RIESGOS'!$AR206="Menor"),CONCATENATE("R",'MAPA DE RIESGOS'!$H206,"C",'MAPA DE RIESGOS'!$AF206),"")</f>
        <v/>
      </c>
      <c r="AM16" s="353" t="str">
        <f>IF(AND('MAPA DE RIESGOS'!$AP207="Muy Alta",'MAPA DE RIESGOS'!$AR207="Menor"),CONCATENATE("R",'MAPA DE RIESGOS'!$H207,"C",'MAPA DE RIESGOS'!$AF207),"")</f>
        <v/>
      </c>
      <c r="AN16" s="353" t="str">
        <f>IF(AND('MAPA DE RIESGOS'!$AP208="Muy Alta",'MAPA DE RIESGOS'!$AR208="Menor"),CONCATENATE("R",'MAPA DE RIESGOS'!$H208,"C",'MAPA DE RIESGOS'!$AF208),"")</f>
        <v/>
      </c>
      <c r="AO16" s="353" t="str">
        <f>IF(AND('MAPA DE RIESGOS'!$AP209="Muy Alta",'MAPA DE RIESGOS'!$AR209="Menor"),CONCATENATE("R",'MAPA DE RIESGOS'!$H209,"C",'MAPA DE RIESGOS'!$AF209),"")</f>
        <v/>
      </c>
      <c r="AP16" s="353" t="str">
        <f>IF(AND('MAPA DE RIESGOS'!$AP210="Muy Alta",'MAPA DE RIESGOS'!$AR210="Menor"),CONCATENATE("R",'MAPA DE RIESGOS'!$H210,"C",'MAPA DE RIESGOS'!$AF210),"")</f>
        <v/>
      </c>
      <c r="AQ16" s="353" t="str">
        <f>IF(AND('MAPA DE RIESGOS'!$AP211="Muy Alta",'MAPA DE RIESGOS'!$AR211="Menor"),CONCATENATE("R",'MAPA DE RIESGOS'!$H211,"C",'MAPA DE RIESGOS'!$AF211),"")</f>
        <v/>
      </c>
      <c r="AR16" s="353" t="str">
        <f>IF(AND('MAPA DE RIESGOS'!$AP212="Muy Alta",'MAPA DE RIESGOS'!$AR212="Menor"),CONCATENATE("R",'MAPA DE RIESGOS'!$H212,"C",'MAPA DE RIESGOS'!$AF212),"")</f>
        <v/>
      </c>
      <c r="AS16" s="354" t="str">
        <f>IF(AND('MAPA DE RIESGOS'!$AP213="Muy Alta",'MAPA DE RIESGOS'!$AR213="Menor"),CONCATENATE("R",'MAPA DE RIESGOS'!$H213,"C",'MAPA DE RIESGOS'!$AF213),"")</f>
        <v/>
      </c>
      <c r="AT16" s="352" t="str">
        <f>IF(AND('MAPA DE RIESGOS'!$AP196="Muy Alta",'MAPA DE RIESGOS'!$AR196="Moderado"),CONCATENATE("R",'MAPA DE RIESGOS'!$H196,"C",'MAPA DE RIESGOS'!$AF196),"")</f>
        <v/>
      </c>
      <c r="AU16" s="353" t="str">
        <f>IF(AND('MAPA DE RIESGOS'!$AP197="Muy Alta",'MAPA DE RIESGOS'!$AR197="Moderado"),CONCATENATE("R",'MAPA DE RIESGOS'!$H197,"C",'MAPA DE RIESGOS'!$AF197),"")</f>
        <v/>
      </c>
      <c r="AV16" s="353" t="str">
        <f>IF(AND('MAPA DE RIESGOS'!$AP198="Muy Alta",'MAPA DE RIESGOS'!$AR198="Moderado"),CONCATENATE("R",'MAPA DE RIESGOS'!$H198,"C",'MAPA DE RIESGOS'!$AF198),"")</f>
        <v/>
      </c>
      <c r="AW16" s="353" t="str">
        <f>IF(AND('MAPA DE RIESGOS'!$AP199="Muy Alta",'MAPA DE RIESGOS'!$AR199="Moderado"),CONCATENATE("R",'MAPA DE RIESGOS'!$H199,"C",'MAPA DE RIESGOS'!$AF199),"")</f>
        <v/>
      </c>
      <c r="AX16" s="353" t="str">
        <f>IF(AND('MAPA DE RIESGOS'!$AP200="Muy Alta",'MAPA DE RIESGOS'!$AR200="Moderado"),CONCATENATE("R",'MAPA DE RIESGOS'!$H200,"C",'MAPA DE RIESGOS'!$AF200),"")</f>
        <v/>
      </c>
      <c r="AY16" s="353" t="str">
        <f>IF(AND('MAPA DE RIESGOS'!$AP201="Muy Alta",'MAPA DE RIESGOS'!$AR201="Moderado"),CONCATENATE("R",'MAPA DE RIESGOS'!$H201,"C",'MAPA DE RIESGOS'!$AF201),"")</f>
        <v/>
      </c>
      <c r="AZ16" s="353" t="str">
        <f>IF(AND('MAPA DE RIESGOS'!$AP202="Muy Alta",'MAPA DE RIESGOS'!$AR202="Moderado"),CONCATENATE("R",'MAPA DE RIESGOS'!$H202,"C",'MAPA DE RIESGOS'!$AF202),"")</f>
        <v/>
      </c>
      <c r="BA16" s="353" t="str">
        <f>IF(AND('MAPA DE RIESGOS'!$AP203="Muy Alta",'MAPA DE RIESGOS'!$AR203="Moderado"),CONCATENATE("R",'MAPA DE RIESGOS'!$H203,"C",'MAPA DE RIESGOS'!$AF203),"")</f>
        <v/>
      </c>
      <c r="BB16" s="353" t="str">
        <f>IF(AND('MAPA DE RIESGOS'!$AP204="Muy Alta",'MAPA DE RIESGOS'!$AR204="Moderado"),CONCATENATE("R",'MAPA DE RIESGOS'!$H204,"C",'MAPA DE RIESGOS'!$AF204),"")</f>
        <v/>
      </c>
      <c r="BC16" s="353" t="str">
        <f>IF(AND('MAPA DE RIESGOS'!$AP205="Muy Alta",'MAPA DE RIESGOS'!$AR205="Moderado"),CONCATENATE("R",'MAPA DE RIESGOS'!$H205,"C",'MAPA DE RIESGOS'!$AF205),"")</f>
        <v/>
      </c>
      <c r="BD16" s="353" t="str">
        <f>IF(AND('MAPA DE RIESGOS'!$AP206="Muy Alta",'MAPA DE RIESGOS'!$AR206="Moderado"),CONCATENATE("R",'MAPA DE RIESGOS'!$H206,"C",'MAPA DE RIESGOS'!$AF206),"")</f>
        <v/>
      </c>
      <c r="BE16" s="353" t="str">
        <f>IF(AND('MAPA DE RIESGOS'!$AP207="Muy Alta",'MAPA DE RIESGOS'!$AR207="Moderado"),CONCATENATE("R",'MAPA DE RIESGOS'!$H207,"C",'MAPA DE RIESGOS'!$AF207),"")</f>
        <v/>
      </c>
      <c r="BF16" s="353" t="str">
        <f>IF(AND('MAPA DE RIESGOS'!$AP208="Muy Alta",'MAPA DE RIESGOS'!$AR208="Moderado"),CONCATENATE("R",'MAPA DE RIESGOS'!$H208,"C",'MAPA DE RIESGOS'!$AF208),"")</f>
        <v/>
      </c>
      <c r="BG16" s="353" t="str">
        <f>IF(AND('MAPA DE RIESGOS'!$AP209="Muy Alta",'MAPA DE RIESGOS'!$AR209="Moderado"),CONCATENATE("R",'MAPA DE RIESGOS'!$H209,"C",'MAPA DE RIESGOS'!$AF209),"")</f>
        <v/>
      </c>
      <c r="BH16" s="353" t="str">
        <f>IF(AND('MAPA DE RIESGOS'!$AP210="Muy Alta",'MAPA DE RIESGOS'!$AR210="Moderado"),CONCATENATE("R",'MAPA DE RIESGOS'!$H210,"C",'MAPA DE RIESGOS'!$AF210),"")</f>
        <v/>
      </c>
      <c r="BI16" s="353" t="str">
        <f>IF(AND('MAPA DE RIESGOS'!$AP211="Muy Alta",'MAPA DE RIESGOS'!$AR211="Moderado"),CONCATENATE("R",'MAPA DE RIESGOS'!$H211,"C",'MAPA DE RIESGOS'!$AF211),"")</f>
        <v/>
      </c>
      <c r="BJ16" s="353" t="str">
        <f>IF(AND('MAPA DE RIESGOS'!$AP212="Muy Alta",'MAPA DE RIESGOS'!$AR212="Moderado"),CONCATENATE("R",'MAPA DE RIESGOS'!$H212,"C",'MAPA DE RIESGOS'!$AF212),"")</f>
        <v/>
      </c>
      <c r="BK16" s="354" t="str">
        <f>IF(AND('MAPA DE RIESGOS'!$AP213="Muy Alta",'MAPA DE RIESGOS'!$AR213="Moderado"),CONCATENATE("R",'MAPA DE RIESGOS'!$H213,"C",'MAPA DE RIESGOS'!$AF213),"")</f>
        <v/>
      </c>
      <c r="BL16" s="352" t="str">
        <f>IF(AND('MAPA DE RIESGOS'!$AP196="Muy Alta",'MAPA DE RIESGOS'!$AR196="Mayor"),CONCATENATE("R",'MAPA DE RIESGOS'!$H196,"C",'MAPA DE RIESGOS'!$AF196),"")</f>
        <v/>
      </c>
      <c r="BM16" s="353" t="str">
        <f>IF(AND('MAPA DE RIESGOS'!$AP197="Muy Alta",'MAPA DE RIESGOS'!$AR197="Mayor"),CONCATENATE("R",'MAPA DE RIESGOS'!$H197,"C",'MAPA DE RIESGOS'!$AF197),"")</f>
        <v/>
      </c>
      <c r="BN16" s="353" t="str">
        <f>IF(AND('MAPA DE RIESGOS'!$AP198="Muy Alta",'MAPA DE RIESGOS'!$AR198="Mayor"),CONCATENATE("R",'MAPA DE RIESGOS'!$H198,"C",'MAPA DE RIESGOS'!$AF198),"")</f>
        <v/>
      </c>
      <c r="BO16" s="353" t="str">
        <f>IF(AND('MAPA DE RIESGOS'!$AP199="Muy Alta",'MAPA DE RIESGOS'!$AR199="Mayor"),CONCATENATE("R",'MAPA DE RIESGOS'!$H199,"C",'MAPA DE RIESGOS'!$AF199),"")</f>
        <v/>
      </c>
      <c r="BP16" s="353" t="str">
        <f>IF(AND('MAPA DE RIESGOS'!$AP200="Muy Alta",'MAPA DE RIESGOS'!$AR200="Mayor"),CONCATENATE("R",'MAPA DE RIESGOS'!$H200,"C",'MAPA DE RIESGOS'!$AF200),"")</f>
        <v/>
      </c>
      <c r="BQ16" s="353" t="str">
        <f>IF(AND('MAPA DE RIESGOS'!$AP201="Muy Alta",'MAPA DE RIESGOS'!$AR201="Mayor"),CONCATENATE("R",'MAPA DE RIESGOS'!$H201,"C",'MAPA DE RIESGOS'!$AF201),"")</f>
        <v/>
      </c>
      <c r="BR16" s="353" t="str">
        <f>IF(AND('MAPA DE RIESGOS'!$AP202="Muy Alta",'MAPA DE RIESGOS'!$AR202="Mayor"),CONCATENATE("R",'MAPA DE RIESGOS'!$H202,"C",'MAPA DE RIESGOS'!$AF202),"")</f>
        <v/>
      </c>
      <c r="BS16" s="353" t="str">
        <f>IF(AND('MAPA DE RIESGOS'!$AP203="Muy Alta",'MAPA DE RIESGOS'!$AR203="Mayor"),CONCATENATE("R",'MAPA DE RIESGOS'!$H203,"C",'MAPA DE RIESGOS'!$AF203),"")</f>
        <v/>
      </c>
      <c r="BT16" s="353" t="str">
        <f>IF(AND('MAPA DE RIESGOS'!$AP204="Muy Alta",'MAPA DE RIESGOS'!$AR204="Mayor"),CONCATENATE("R",'MAPA DE RIESGOS'!$H204,"C",'MAPA DE RIESGOS'!$AF204),"")</f>
        <v/>
      </c>
      <c r="BU16" s="353" t="str">
        <f>IF(AND('MAPA DE RIESGOS'!$AP205="Muy Alta",'MAPA DE RIESGOS'!$AR205="Mayor"),CONCATENATE("R",'MAPA DE RIESGOS'!$H205,"C",'MAPA DE RIESGOS'!$AF205),"")</f>
        <v/>
      </c>
      <c r="BV16" s="353" t="str">
        <f>IF(AND('MAPA DE RIESGOS'!$AP206="Muy Alta",'MAPA DE RIESGOS'!$AR206="Mayor"),CONCATENATE("R",'MAPA DE RIESGOS'!$H206,"C",'MAPA DE RIESGOS'!$AF206),"")</f>
        <v/>
      </c>
      <c r="BW16" s="353" t="str">
        <f>IF(AND('MAPA DE RIESGOS'!$AP207="Muy Alta",'MAPA DE RIESGOS'!$AR207="Mayor"),CONCATENATE("R",'MAPA DE RIESGOS'!$H207,"C",'MAPA DE RIESGOS'!$AF207),"")</f>
        <v/>
      </c>
      <c r="BX16" s="353" t="str">
        <f>IF(AND('MAPA DE RIESGOS'!$AP208="Muy Alta",'MAPA DE RIESGOS'!$AR208="Mayor"),CONCATENATE("R",'MAPA DE RIESGOS'!$H208,"C",'MAPA DE RIESGOS'!$AF208),"")</f>
        <v/>
      </c>
      <c r="BY16" s="353" t="str">
        <f>IF(AND('MAPA DE RIESGOS'!$AP209="Muy Alta",'MAPA DE RIESGOS'!$AR209="Mayor"),CONCATENATE("R",'MAPA DE RIESGOS'!$H209,"C",'MAPA DE RIESGOS'!$AF209),"")</f>
        <v/>
      </c>
      <c r="BZ16" s="353" t="str">
        <f>IF(AND('MAPA DE RIESGOS'!$AP210="Muy Alta",'MAPA DE RIESGOS'!$AR210="Mayor"),CONCATENATE("R",'MAPA DE RIESGOS'!$H210,"C",'MAPA DE RIESGOS'!$AF210),"")</f>
        <v/>
      </c>
      <c r="CA16" s="353" t="str">
        <f>IF(AND('MAPA DE RIESGOS'!$AP211="Muy Alta",'MAPA DE RIESGOS'!$AR211="Mayor"),CONCATENATE("R",'MAPA DE RIESGOS'!$H211,"C",'MAPA DE RIESGOS'!$AF211),"")</f>
        <v/>
      </c>
      <c r="CB16" s="353" t="str">
        <f>IF(AND('MAPA DE RIESGOS'!$AP212="Muy Alta",'MAPA DE RIESGOS'!$AR212="Mayor"),CONCATENATE("R",'MAPA DE RIESGOS'!$H212,"C",'MAPA DE RIESGOS'!$AF212),"")</f>
        <v/>
      </c>
      <c r="CC16" s="354" t="str">
        <f>IF(AND('MAPA DE RIESGOS'!$AP213="Muy Alta",'MAPA DE RIESGOS'!$AR213="Mayor"),CONCATENATE("R",'MAPA DE RIESGOS'!$H213,"C",'MAPA DE RIESGOS'!$AF213),"")</f>
        <v/>
      </c>
      <c r="CD16" s="355" t="str">
        <f>IF(AND('MAPA DE RIESGOS'!$AP196="Muy Alta",'MAPA DE RIESGOS'!$AR196="Catastrófico"),CONCATENATE("R",'MAPA DE RIESGOS'!$H196,"C",'MAPA DE RIESGOS'!$AF196),"")</f>
        <v/>
      </c>
      <c r="CE16" s="355" t="str">
        <f>IF(AND('MAPA DE RIESGOS'!$AP197="Muy Alta",'MAPA DE RIESGOS'!$AR197="Catastrófico"),CONCATENATE("R",'MAPA DE RIESGOS'!$H197,"C",'MAPA DE RIESGOS'!$AF197),"")</f>
        <v/>
      </c>
      <c r="CF16" s="355" t="str">
        <f>IF(AND('MAPA DE RIESGOS'!$AP198="Muy Alta",'MAPA DE RIESGOS'!$AR198="Catastrófico"),CONCATENATE("R",'MAPA DE RIESGOS'!$H198,"C",'MAPA DE RIESGOS'!$AF198),"")</f>
        <v/>
      </c>
      <c r="CG16" s="355" t="str">
        <f>IF(AND('MAPA DE RIESGOS'!$AP199="Muy Alta",'MAPA DE RIESGOS'!$AR199="Catastrófico"),CONCATENATE("R",'MAPA DE RIESGOS'!$H199,"C",'MAPA DE RIESGOS'!$AF199),"")</f>
        <v/>
      </c>
      <c r="CH16" s="355" t="str">
        <f>IF(AND('MAPA DE RIESGOS'!$AP200="Muy Alta",'MAPA DE RIESGOS'!$AR200="Catastrófico"),CONCATENATE("R",'MAPA DE RIESGOS'!$H200,"C",'MAPA DE RIESGOS'!$AF200),"")</f>
        <v/>
      </c>
      <c r="CI16" s="355" t="str">
        <f>IF(AND('MAPA DE RIESGOS'!$AP201="Muy Alta",'MAPA DE RIESGOS'!$AR201="Catastrófico"),CONCATENATE("R",'MAPA DE RIESGOS'!$H201,"C",'MAPA DE RIESGOS'!$AF201),"")</f>
        <v/>
      </c>
      <c r="CJ16" s="355" t="str">
        <f>IF(AND('MAPA DE RIESGOS'!$AP202="Muy Alta",'MAPA DE RIESGOS'!$AR202="Catastrófico"),CONCATENATE("R",'MAPA DE RIESGOS'!$H202,"C",'MAPA DE RIESGOS'!$AF202),"")</f>
        <v/>
      </c>
      <c r="CK16" s="355" t="str">
        <f>IF(AND('MAPA DE RIESGOS'!$AP203="Muy Alta",'MAPA DE RIESGOS'!$AR203="Catastrófico"),CONCATENATE("R",'MAPA DE RIESGOS'!$H203,"C",'MAPA DE RIESGOS'!$AF203),"")</f>
        <v/>
      </c>
      <c r="CL16" s="355" t="str">
        <f>IF(AND('MAPA DE RIESGOS'!$AP204="Muy Alta",'MAPA DE RIESGOS'!$AR204="Catastrófico"),CONCATENATE("R",'MAPA DE RIESGOS'!$H204,"C",'MAPA DE RIESGOS'!$AF204),"")</f>
        <v/>
      </c>
      <c r="CM16" s="355" t="str">
        <f>IF(AND('MAPA DE RIESGOS'!$AP205="Muy Alta",'MAPA DE RIESGOS'!$AR205="Catastrófico"),CONCATENATE("R",'MAPA DE RIESGOS'!$H205,"C",'MAPA DE RIESGOS'!$AF205),"")</f>
        <v/>
      </c>
      <c r="CN16" s="355" t="str">
        <f>IF(AND('MAPA DE RIESGOS'!$AP206="Muy Alta",'MAPA DE RIESGOS'!$AR206="Catastrófico"),CONCATENATE("R",'MAPA DE RIESGOS'!$H206,"C",'MAPA DE RIESGOS'!$AF206),"")</f>
        <v/>
      </c>
      <c r="CO16" s="355" t="str">
        <f>IF(AND('MAPA DE RIESGOS'!$AP207="Muy Alta",'MAPA DE RIESGOS'!$AR207="Catastrófico"),CONCATENATE("R",'MAPA DE RIESGOS'!$H207,"C",'MAPA DE RIESGOS'!$AF207),"")</f>
        <v/>
      </c>
      <c r="CP16" s="355" t="str">
        <f>IF(AND('MAPA DE RIESGOS'!$AP208="Muy Alta",'MAPA DE RIESGOS'!$AR208="Catastrófico"),CONCATENATE("R",'MAPA DE RIESGOS'!$H208,"C",'MAPA DE RIESGOS'!$AF208),"")</f>
        <v/>
      </c>
      <c r="CQ16" s="355" t="str">
        <f>IF(AND('MAPA DE RIESGOS'!$AP209="Muy Alta",'MAPA DE RIESGOS'!$AR209="Catastrófico"),CONCATENATE("R",'MAPA DE RIESGOS'!$H209,"C",'MAPA DE RIESGOS'!$AF209),"")</f>
        <v/>
      </c>
      <c r="CR16" s="355" t="str">
        <f>IF(AND('MAPA DE RIESGOS'!$AP210="Muy Alta",'MAPA DE RIESGOS'!$AR210="Catastrófico"),CONCATENATE("R",'MAPA DE RIESGOS'!$H210,"C",'MAPA DE RIESGOS'!$AF210),"")</f>
        <v/>
      </c>
      <c r="CS16" s="355" t="str">
        <f>IF(AND('MAPA DE RIESGOS'!$AP211="Muy Alta",'MAPA DE RIESGOS'!$AR211="Catastrófico"),CONCATENATE("R",'MAPA DE RIESGOS'!$H211,"C",'MAPA DE RIESGOS'!$AF211),"")</f>
        <v/>
      </c>
      <c r="CT16" s="355" t="str">
        <f>IF(AND('MAPA DE RIESGOS'!$AP212="Muy Alta",'MAPA DE RIESGOS'!$AR212="Catastrófico"),CONCATENATE("R",'MAPA DE RIESGOS'!$H212,"C",'MAPA DE RIESGOS'!$AF212),"")</f>
        <v/>
      </c>
      <c r="CU16" s="356" t="str">
        <f>IF(AND('MAPA DE RIESGOS'!$AP213="Muy Alta",'MAPA DE RIESGOS'!$AR213="Catastrófico"),CONCATENATE("R",'MAPA DE RIESGOS'!$H213,"C",'MAPA DE RIESGOS'!$AF213),"")</f>
        <v/>
      </c>
      <c r="CV16" s="67"/>
      <c r="CW16" s="1122"/>
      <c r="CX16" s="1123"/>
      <c r="CY16" s="1123"/>
      <c r="CZ16" s="1123"/>
      <c r="DA16" s="1123"/>
      <c r="DB16" s="1124"/>
    </row>
    <row r="17" spans="2:106" ht="32.450000000000003" customHeight="1">
      <c r="B17" s="1142"/>
      <c r="C17" s="1142"/>
      <c r="D17" s="1143"/>
      <c r="E17" s="1113"/>
      <c r="F17" s="1114"/>
      <c r="G17" s="1114"/>
      <c r="H17" s="1114"/>
      <c r="I17" s="1115"/>
      <c r="J17" s="352" t="str">
        <f>IF(AND('MAPA DE RIESGOS'!$AP214="Muy Alta",'MAPA DE RIESGOS'!$AR214="Leve"),CONCATENATE("R",'MAPA DE RIESGOS'!$H214,"C",'MAPA DE RIESGOS'!$AF214),"")</f>
        <v/>
      </c>
      <c r="K17" s="353" t="str">
        <f>IF(AND('MAPA DE RIESGOS'!$AP215="Muy Alta",'MAPA DE RIESGOS'!$AR215="Leve"),CONCATENATE("R",'MAPA DE RIESGOS'!$H215,"C",'MAPA DE RIESGOS'!$AF215),"")</f>
        <v/>
      </c>
      <c r="L17" s="353" t="str">
        <f>IF(AND('MAPA DE RIESGOS'!$AP216="Muy Alta",'MAPA DE RIESGOS'!$AR216="Leve"),CONCATENATE("R",'MAPA DE RIESGOS'!$H216,"C",'MAPA DE RIESGOS'!$AF216),"")</f>
        <v/>
      </c>
      <c r="M17" s="353" t="str">
        <f>IF(AND('MAPA DE RIESGOS'!$AP217="Muy Alta",'MAPA DE RIESGOS'!$AR217="Leve"),CONCATENATE("R",'MAPA DE RIESGOS'!$H217,"C",'MAPA DE RIESGOS'!$AF217),"")</f>
        <v/>
      </c>
      <c r="N17" s="353" t="str">
        <f>IF(AND('MAPA DE RIESGOS'!$AP218="Muy Alta",'MAPA DE RIESGOS'!$AR218="Leve"),CONCATENATE("R",'MAPA DE RIESGOS'!$H218,"C",'MAPA DE RIESGOS'!$AF218),"")</f>
        <v/>
      </c>
      <c r="O17" s="353" t="str">
        <f>IF(AND('MAPA DE RIESGOS'!$AP219="Muy Alta",'MAPA DE RIESGOS'!$AR219="Leve"),CONCATENATE("R",'MAPA DE RIESGOS'!$H219,"C",'MAPA DE RIESGOS'!$AF219),"")</f>
        <v/>
      </c>
      <c r="P17" s="353" t="str">
        <f>IF(AND('MAPA DE RIESGOS'!$AP220="Muy Alta",'MAPA DE RIESGOS'!$AR220="Leve"),CONCATENATE("R",'MAPA DE RIESGOS'!$H220,"C",'MAPA DE RIESGOS'!$AF220),"")</f>
        <v/>
      </c>
      <c r="Q17" s="353" t="str">
        <f>IF(AND('MAPA DE RIESGOS'!$AP221="Muy Alta",'MAPA DE RIESGOS'!$AR221="Leve"),CONCATENATE("R",'MAPA DE RIESGOS'!$H221,"C",'MAPA DE RIESGOS'!$AF221),"")</f>
        <v/>
      </c>
      <c r="R17" s="353" t="str">
        <f>IF(AND('MAPA DE RIESGOS'!$AP222="Muy Alta",'MAPA DE RIESGOS'!$AR222="Leve"),CONCATENATE("R",'MAPA DE RIESGOS'!$H222,"C",'MAPA DE RIESGOS'!$AF222),"")</f>
        <v/>
      </c>
      <c r="S17" s="353" t="str">
        <f>IF(AND('MAPA DE RIESGOS'!$AP223="Muy Alta",'MAPA DE RIESGOS'!$AR223="Leve"),CONCATENATE("R",'MAPA DE RIESGOS'!$H223,"C",'MAPA DE RIESGOS'!$AF223),"")</f>
        <v/>
      </c>
      <c r="T17" s="353" t="str">
        <f>IF(AND('MAPA DE RIESGOS'!$AP224="Muy Alta",'MAPA DE RIESGOS'!$AR224="Leve"),CONCATENATE("R",'MAPA DE RIESGOS'!$H224,"C",'MAPA DE RIESGOS'!$AF224),"")</f>
        <v/>
      </c>
      <c r="U17" s="353" t="str">
        <f>IF(AND('MAPA DE RIESGOS'!$AP225="Muy Alta",'MAPA DE RIESGOS'!$AR225="Leve"),CONCATENATE("R",'MAPA DE RIESGOS'!$H225,"C",'MAPA DE RIESGOS'!$AF225),"")</f>
        <v/>
      </c>
      <c r="V17" s="353" t="str">
        <f>IF(AND('MAPA DE RIESGOS'!$AP232="Muy Alta",'MAPA DE RIESGOS'!$AR232="Leve"),CONCATENATE("R",'MAPA DE RIESGOS'!$H232,"C",'MAPA DE RIESGOS'!$AF232),"")</f>
        <v/>
      </c>
      <c r="W17" s="353" t="str">
        <f>IF(AND('MAPA DE RIESGOS'!$AP233="Muy Alta",'MAPA DE RIESGOS'!$AR233="Leve"),CONCATENATE("R",'MAPA DE RIESGOS'!$H233,"C",'MAPA DE RIESGOS'!$AF233),"")</f>
        <v/>
      </c>
      <c r="X17" s="353" t="str">
        <f>IF(AND('MAPA DE RIESGOS'!$AP234="Muy Alta",'MAPA DE RIESGOS'!$AR234="Leve"),CONCATENATE("R",'MAPA DE RIESGOS'!$H234,"C",'MAPA DE RIESGOS'!$AF234),"")</f>
        <v/>
      </c>
      <c r="Y17" s="353" t="str">
        <f>IF(AND('MAPA DE RIESGOS'!$AP235="Muy Alta",'MAPA DE RIESGOS'!$AR235="Leve"),CONCATENATE("R",'MAPA DE RIESGOS'!$H235,"C",'MAPA DE RIESGOS'!$AF235),"")</f>
        <v/>
      </c>
      <c r="Z17" s="353" t="str">
        <f>IF(AND('MAPA DE RIESGOS'!$AP236="Muy Alta",'MAPA DE RIESGOS'!$AR236="Leve"),CONCATENATE("R",'MAPA DE RIESGOS'!$H236,"C",'MAPA DE RIESGOS'!$AF236),"")</f>
        <v/>
      </c>
      <c r="AA17" s="354" t="str">
        <f>IF(AND('MAPA DE RIESGOS'!$AP237="Muy Alta",'MAPA DE RIESGOS'!$AR237="Leve"),CONCATENATE("R",'MAPA DE RIESGOS'!$H237,"C",'MAPA DE RIESGOS'!$AF237),"")</f>
        <v/>
      </c>
      <c r="AB17" s="352" t="str">
        <f>IF(AND('MAPA DE RIESGOS'!$AP214="Muy Alta",'MAPA DE RIESGOS'!$AR214="Menor"),CONCATENATE("R",'MAPA DE RIESGOS'!$H214,"C",'MAPA DE RIESGOS'!$AF214),"")</f>
        <v/>
      </c>
      <c r="AC17" s="353" t="str">
        <f>IF(AND('MAPA DE RIESGOS'!$AP215="Muy Alta",'MAPA DE RIESGOS'!$AR215="Menor"),CONCATENATE("R",'MAPA DE RIESGOS'!$H215,"C",'MAPA DE RIESGOS'!$AF215),"")</f>
        <v/>
      </c>
      <c r="AD17" s="353" t="str">
        <f>IF(AND('MAPA DE RIESGOS'!$AP216="Muy Alta",'MAPA DE RIESGOS'!$AR216="Menor"),CONCATENATE("R",'MAPA DE RIESGOS'!$H216,"C",'MAPA DE RIESGOS'!$AF216),"")</f>
        <v/>
      </c>
      <c r="AE17" s="353" t="str">
        <f>IF(AND('MAPA DE RIESGOS'!$AP217="Muy Alta",'MAPA DE RIESGOS'!$AR217="Menor"),CONCATENATE("R",'MAPA DE RIESGOS'!$H217,"C",'MAPA DE RIESGOS'!$AF217),"")</f>
        <v/>
      </c>
      <c r="AF17" s="353" t="str">
        <f>IF(AND('MAPA DE RIESGOS'!$AP218="Muy Alta",'MAPA DE RIESGOS'!$AR218="Menor"),CONCATENATE("R",'MAPA DE RIESGOS'!$H218,"C",'MAPA DE RIESGOS'!$AF218),"")</f>
        <v/>
      </c>
      <c r="AG17" s="353" t="str">
        <f>IF(AND('MAPA DE RIESGOS'!$AP219="Muy Alta",'MAPA DE RIESGOS'!$AR219="Menor"),CONCATENATE("R",'MAPA DE RIESGOS'!$H219,"C",'MAPA DE RIESGOS'!$AF219),"")</f>
        <v/>
      </c>
      <c r="AH17" s="353" t="str">
        <f>IF(AND('MAPA DE RIESGOS'!$AP220="Muy Alta",'MAPA DE RIESGOS'!$AR220="Menor"),CONCATENATE("R",'MAPA DE RIESGOS'!$H220,"C",'MAPA DE RIESGOS'!$AF220),"")</f>
        <v/>
      </c>
      <c r="AI17" s="353" t="str">
        <f>IF(AND('MAPA DE RIESGOS'!$AP221="Muy Alta",'MAPA DE RIESGOS'!$AR221="Menor"),CONCATENATE("R",'MAPA DE RIESGOS'!$H221,"C",'MAPA DE RIESGOS'!$AF221),"")</f>
        <v/>
      </c>
      <c r="AJ17" s="353" t="str">
        <f>IF(AND('MAPA DE RIESGOS'!$AP222="Muy Alta",'MAPA DE RIESGOS'!$AR222="Menor"),CONCATENATE("R",'MAPA DE RIESGOS'!$H222,"C",'MAPA DE RIESGOS'!$AF222),"")</f>
        <v/>
      </c>
      <c r="AK17" s="353" t="str">
        <f>IF(AND('MAPA DE RIESGOS'!$AP223="Muy Alta",'MAPA DE RIESGOS'!$AR223="Menor"),CONCATENATE("R",'MAPA DE RIESGOS'!$H223,"C",'MAPA DE RIESGOS'!$AF223),"")</f>
        <v/>
      </c>
      <c r="AL17" s="353" t="str">
        <f>IF(AND('MAPA DE RIESGOS'!$AP224="Muy Alta",'MAPA DE RIESGOS'!$AR224="Menor"),CONCATENATE("R",'MAPA DE RIESGOS'!$H224,"C",'MAPA DE RIESGOS'!$AF224),"")</f>
        <v/>
      </c>
      <c r="AM17" s="353" t="str">
        <f>IF(AND('MAPA DE RIESGOS'!$AP225="Muy Alta",'MAPA DE RIESGOS'!$AR225="Menor"),CONCATENATE("R",'MAPA DE RIESGOS'!$H225,"C",'MAPA DE RIESGOS'!$AF225),"")</f>
        <v/>
      </c>
      <c r="AN17" s="353" t="str">
        <f>IF(AND('MAPA DE RIESGOS'!$AP232="Muy Alta",'MAPA DE RIESGOS'!$AR232="Menor"),CONCATENATE("R",'MAPA DE RIESGOS'!$H232,"C",'MAPA DE RIESGOS'!$AF232),"")</f>
        <v/>
      </c>
      <c r="AO17" s="353" t="str">
        <f>IF(AND('MAPA DE RIESGOS'!$AP233="Muy Alta",'MAPA DE RIESGOS'!$AR233="Menor"),CONCATENATE("R",'MAPA DE RIESGOS'!$H233,"C",'MAPA DE RIESGOS'!$AF233),"")</f>
        <v/>
      </c>
      <c r="AP17" s="353" t="str">
        <f>IF(AND('MAPA DE RIESGOS'!$AP234="Muy Alta",'MAPA DE RIESGOS'!$AR234="Menor"),CONCATENATE("R",'MAPA DE RIESGOS'!$H234,"C",'MAPA DE RIESGOS'!$AF234),"")</f>
        <v/>
      </c>
      <c r="AQ17" s="353" t="str">
        <f>IF(AND('MAPA DE RIESGOS'!$AP235="Muy Alta",'MAPA DE RIESGOS'!$AR235="Menor"),CONCATENATE("R",'MAPA DE RIESGOS'!$H235,"C",'MAPA DE RIESGOS'!$AF235),"")</f>
        <v/>
      </c>
      <c r="AR17" s="353" t="str">
        <f>IF(AND('MAPA DE RIESGOS'!$AP236="Muy Alta",'MAPA DE RIESGOS'!$AR236="Menor"),CONCATENATE("R",'MAPA DE RIESGOS'!$H236,"C",'MAPA DE RIESGOS'!$AF236),"")</f>
        <v/>
      </c>
      <c r="AS17" s="354" t="str">
        <f>IF(AND('MAPA DE RIESGOS'!$AP237="Muy Alta",'MAPA DE RIESGOS'!$AR237="Menor"),CONCATENATE("R",'MAPA DE RIESGOS'!$H237,"C",'MAPA DE RIESGOS'!$AF237),"")</f>
        <v/>
      </c>
      <c r="AT17" s="352" t="str">
        <f>IF(AND('MAPA DE RIESGOS'!$AP214="Muy Alta",'MAPA DE RIESGOS'!$AR214="Moderado"),CONCATENATE("R",'MAPA DE RIESGOS'!$H214,"C",'MAPA DE RIESGOS'!$AF214),"")</f>
        <v/>
      </c>
      <c r="AU17" s="353" t="str">
        <f>IF(AND('MAPA DE RIESGOS'!$AP215="Muy Alta",'MAPA DE RIESGOS'!$AR215="Moderado"),CONCATENATE("R",'MAPA DE RIESGOS'!$H215,"C",'MAPA DE RIESGOS'!$AF215),"")</f>
        <v/>
      </c>
      <c r="AV17" s="353" t="str">
        <f>IF(AND('MAPA DE RIESGOS'!$AP216="Muy Alta",'MAPA DE RIESGOS'!$AR216="Moderado"),CONCATENATE("R",'MAPA DE RIESGOS'!$H216,"C",'MAPA DE RIESGOS'!$AF216),"")</f>
        <v/>
      </c>
      <c r="AW17" s="353" t="str">
        <f>IF(AND('MAPA DE RIESGOS'!$AP217="Muy Alta",'MAPA DE RIESGOS'!$AR217="Moderado"),CONCATENATE("R",'MAPA DE RIESGOS'!$H217,"C",'MAPA DE RIESGOS'!$AF217),"")</f>
        <v/>
      </c>
      <c r="AX17" s="353" t="str">
        <f>IF(AND('MAPA DE RIESGOS'!$AP218="Muy Alta",'MAPA DE RIESGOS'!$AR218="Moderado"),CONCATENATE("R",'MAPA DE RIESGOS'!$H218,"C",'MAPA DE RIESGOS'!$AF218),"")</f>
        <v/>
      </c>
      <c r="AY17" s="353" t="str">
        <f>IF(AND('MAPA DE RIESGOS'!$AP219="Muy Alta",'MAPA DE RIESGOS'!$AR219="Moderado"),CONCATENATE("R",'MAPA DE RIESGOS'!$H219,"C",'MAPA DE RIESGOS'!$AF219),"")</f>
        <v/>
      </c>
      <c r="AZ17" s="353" t="str">
        <f>IF(AND('MAPA DE RIESGOS'!$AP220="Muy Alta",'MAPA DE RIESGOS'!$AR220="Moderado"),CONCATENATE("R",'MAPA DE RIESGOS'!$H220,"C",'MAPA DE RIESGOS'!$AF220),"")</f>
        <v/>
      </c>
      <c r="BA17" s="353" t="str">
        <f>IF(AND('MAPA DE RIESGOS'!$AP221="Muy Alta",'MAPA DE RIESGOS'!$AR221="Moderado"),CONCATENATE("R",'MAPA DE RIESGOS'!$H221,"C",'MAPA DE RIESGOS'!$AF221),"")</f>
        <v/>
      </c>
      <c r="BB17" s="353" t="str">
        <f>IF(AND('MAPA DE RIESGOS'!$AP222="Muy Alta",'MAPA DE RIESGOS'!$AR222="Moderado"),CONCATENATE("R",'MAPA DE RIESGOS'!$H222,"C",'MAPA DE RIESGOS'!$AF222),"")</f>
        <v/>
      </c>
      <c r="BC17" s="353" t="str">
        <f>IF(AND('MAPA DE RIESGOS'!$AP223="Muy Alta",'MAPA DE RIESGOS'!$AR223="Moderado"),CONCATENATE("R",'MAPA DE RIESGOS'!$H223,"C",'MAPA DE RIESGOS'!$AF223),"")</f>
        <v/>
      </c>
      <c r="BD17" s="353" t="str">
        <f>IF(AND('MAPA DE RIESGOS'!$AP224="Muy Alta",'MAPA DE RIESGOS'!$AR224="Moderado"),CONCATENATE("R",'MAPA DE RIESGOS'!$H224,"C",'MAPA DE RIESGOS'!$AF224),"")</f>
        <v/>
      </c>
      <c r="BE17" s="353" t="str">
        <f>IF(AND('MAPA DE RIESGOS'!$AP225="Muy Alta",'MAPA DE RIESGOS'!$AR225="Moderado"),CONCATENATE("R",'MAPA DE RIESGOS'!$H225,"C",'MAPA DE RIESGOS'!$AF225),"")</f>
        <v/>
      </c>
      <c r="BF17" s="353" t="str">
        <f>IF(AND('MAPA DE RIESGOS'!$AP232="Muy Alta",'MAPA DE RIESGOS'!$AR232="Moderado"),CONCATENATE("R",'MAPA DE RIESGOS'!$H232,"C",'MAPA DE RIESGOS'!$AF232),"")</f>
        <v/>
      </c>
      <c r="BG17" s="353" t="str">
        <f>IF(AND('MAPA DE RIESGOS'!$AP233="Muy Alta",'MAPA DE RIESGOS'!$AR233="Moderado"),CONCATENATE("R",'MAPA DE RIESGOS'!$H233,"C",'MAPA DE RIESGOS'!$AF233),"")</f>
        <v/>
      </c>
      <c r="BH17" s="353" t="str">
        <f>IF(AND('MAPA DE RIESGOS'!$AP234="Muy Alta",'MAPA DE RIESGOS'!$AR234="Moderado"),CONCATENATE("R",'MAPA DE RIESGOS'!$H234,"C",'MAPA DE RIESGOS'!$AF234),"")</f>
        <v/>
      </c>
      <c r="BI17" s="353" t="str">
        <f>IF(AND('MAPA DE RIESGOS'!$AP235="Muy Alta",'MAPA DE RIESGOS'!$AR235="Moderado"),CONCATENATE("R",'MAPA DE RIESGOS'!$H235,"C",'MAPA DE RIESGOS'!$AF235),"")</f>
        <v/>
      </c>
      <c r="BJ17" s="353" t="str">
        <f>IF(AND('MAPA DE RIESGOS'!$AP236="Muy Alta",'MAPA DE RIESGOS'!$AR236="Moderado"),CONCATENATE("R",'MAPA DE RIESGOS'!$H236,"C",'MAPA DE RIESGOS'!$AF236),"")</f>
        <v/>
      </c>
      <c r="BK17" s="354" t="str">
        <f>IF(AND('MAPA DE RIESGOS'!$AP237="Muy Alta",'MAPA DE RIESGOS'!$AR237="Moderado"),CONCATENATE("R",'MAPA DE RIESGOS'!$H237,"C",'MAPA DE RIESGOS'!$AF237),"")</f>
        <v/>
      </c>
      <c r="BL17" s="352" t="str">
        <f>IF(AND('MAPA DE RIESGOS'!$AP214="Muy Alta",'MAPA DE RIESGOS'!$AR214="Mayor"),CONCATENATE("R",'MAPA DE RIESGOS'!$H214,"C",'MAPA DE RIESGOS'!$AF214),"")</f>
        <v/>
      </c>
      <c r="BM17" s="353" t="str">
        <f>IF(AND('MAPA DE RIESGOS'!$AP215="Muy Alta",'MAPA DE RIESGOS'!$AR215="Mayor"),CONCATENATE("R",'MAPA DE RIESGOS'!$H215,"C",'MAPA DE RIESGOS'!$AF215),"")</f>
        <v/>
      </c>
      <c r="BN17" s="353" t="str">
        <f>IF(AND('MAPA DE RIESGOS'!$AP216="Muy Alta",'MAPA DE RIESGOS'!$AR216="Mayor"),CONCATENATE("R",'MAPA DE RIESGOS'!$H216,"C",'MAPA DE RIESGOS'!$AF216),"")</f>
        <v/>
      </c>
      <c r="BO17" s="353" t="str">
        <f>IF(AND('MAPA DE RIESGOS'!$AP217="Muy Alta",'MAPA DE RIESGOS'!$AR217="Mayor"),CONCATENATE("R",'MAPA DE RIESGOS'!$H217,"C",'MAPA DE RIESGOS'!$AF217),"")</f>
        <v/>
      </c>
      <c r="BP17" s="353" t="str">
        <f>IF(AND('MAPA DE RIESGOS'!$AP218="Muy Alta",'MAPA DE RIESGOS'!$AR218="Mayor"),CONCATENATE("R",'MAPA DE RIESGOS'!$H218,"C",'MAPA DE RIESGOS'!$AF218),"")</f>
        <v/>
      </c>
      <c r="BQ17" s="353" t="str">
        <f>IF(AND('MAPA DE RIESGOS'!$AP219="Muy Alta",'MAPA DE RIESGOS'!$AR219="Mayor"),CONCATENATE("R",'MAPA DE RIESGOS'!$H219,"C",'MAPA DE RIESGOS'!$AF219),"")</f>
        <v/>
      </c>
      <c r="BR17" s="353" t="str">
        <f>IF(AND('MAPA DE RIESGOS'!$AP220="Muy Alta",'MAPA DE RIESGOS'!$AR220="Mayor"),CONCATENATE("R",'MAPA DE RIESGOS'!$H220,"C",'MAPA DE RIESGOS'!$AF220),"")</f>
        <v/>
      </c>
      <c r="BS17" s="353" t="str">
        <f>IF(AND('MAPA DE RIESGOS'!$AP221="Muy Alta",'MAPA DE RIESGOS'!$AR221="Mayor"),CONCATENATE("R",'MAPA DE RIESGOS'!$H221,"C",'MAPA DE RIESGOS'!$AF221),"")</f>
        <v/>
      </c>
      <c r="BT17" s="353" t="str">
        <f>IF(AND('MAPA DE RIESGOS'!$AP222="Muy Alta",'MAPA DE RIESGOS'!$AR222="Mayor"),CONCATENATE("R",'MAPA DE RIESGOS'!$H222,"C",'MAPA DE RIESGOS'!$AF222),"")</f>
        <v/>
      </c>
      <c r="BU17" s="353" t="str">
        <f>IF(AND('MAPA DE RIESGOS'!$AP223="Muy Alta",'MAPA DE RIESGOS'!$AR223="Mayor"),CONCATENATE("R",'MAPA DE RIESGOS'!$H223,"C",'MAPA DE RIESGOS'!$AF223),"")</f>
        <v/>
      </c>
      <c r="BV17" s="353" t="str">
        <f>IF(AND('MAPA DE RIESGOS'!$AP224="Muy Alta",'MAPA DE RIESGOS'!$AR224="Mayor"),CONCATENATE("R",'MAPA DE RIESGOS'!$H224,"C",'MAPA DE RIESGOS'!$AF224),"")</f>
        <v/>
      </c>
      <c r="BW17" s="353" t="str">
        <f>IF(AND('MAPA DE RIESGOS'!$AP225="Muy Alta",'MAPA DE RIESGOS'!$AR225="Mayor"),CONCATENATE("R",'MAPA DE RIESGOS'!$H225,"C",'MAPA DE RIESGOS'!$AF225),"")</f>
        <v/>
      </c>
      <c r="BX17" s="353" t="str">
        <f>IF(AND('MAPA DE RIESGOS'!$AP232="Muy Alta",'MAPA DE RIESGOS'!$AR232="Mayor"),CONCATENATE("R",'MAPA DE RIESGOS'!$H232,"C",'MAPA DE RIESGOS'!$AF232),"")</f>
        <v/>
      </c>
      <c r="BY17" s="353" t="str">
        <f>IF(AND('MAPA DE RIESGOS'!$AP233="Muy Alta",'MAPA DE RIESGOS'!$AR233="Mayor"),CONCATENATE("R",'MAPA DE RIESGOS'!$H233,"C",'MAPA DE RIESGOS'!$AF233),"")</f>
        <v/>
      </c>
      <c r="BZ17" s="353" t="str">
        <f>IF(AND('MAPA DE RIESGOS'!$AP234="Muy Alta",'MAPA DE RIESGOS'!$AR234="Mayor"),CONCATENATE("R",'MAPA DE RIESGOS'!$H234,"C",'MAPA DE RIESGOS'!$AF234),"")</f>
        <v/>
      </c>
      <c r="CA17" s="353" t="str">
        <f>IF(AND('MAPA DE RIESGOS'!$AP235="Muy Alta",'MAPA DE RIESGOS'!$AR235="Mayor"),CONCATENATE("R",'MAPA DE RIESGOS'!$H235,"C",'MAPA DE RIESGOS'!$AF235),"")</f>
        <v/>
      </c>
      <c r="CB17" s="353" t="str">
        <f>IF(AND('MAPA DE RIESGOS'!$AP236="Muy Alta",'MAPA DE RIESGOS'!$AR236="Mayor"),CONCATENATE("R",'MAPA DE RIESGOS'!$H236,"C",'MAPA DE RIESGOS'!$AF236),"")</f>
        <v/>
      </c>
      <c r="CC17" s="354" t="str">
        <f>IF(AND('MAPA DE RIESGOS'!$AP237="Muy Alta",'MAPA DE RIESGOS'!$AR237="Mayor"),CONCATENATE("R",'MAPA DE RIESGOS'!$H237,"C",'MAPA DE RIESGOS'!$AF237),"")</f>
        <v/>
      </c>
      <c r="CD17" s="355" t="str">
        <f>IF(AND('MAPA DE RIESGOS'!$AP214="Muy Alta",'MAPA DE RIESGOS'!$AR214="Catastrófico"),CONCATENATE("R",'MAPA DE RIESGOS'!$H214,"C",'MAPA DE RIESGOS'!$AF214),"")</f>
        <v/>
      </c>
      <c r="CE17" s="355" t="str">
        <f>IF(AND('MAPA DE RIESGOS'!$AP215="Muy Alta",'MAPA DE RIESGOS'!$AR215="Catastrófico"),CONCATENATE("R",'MAPA DE RIESGOS'!$H215,"C",'MAPA DE RIESGOS'!$AF215),"")</f>
        <v/>
      </c>
      <c r="CF17" s="355" t="str">
        <f>IF(AND('MAPA DE RIESGOS'!$AP216="Muy Alta",'MAPA DE RIESGOS'!$AR216="Catastrófico"),CONCATENATE("R",'MAPA DE RIESGOS'!$H216,"C",'MAPA DE RIESGOS'!$AF216),"")</f>
        <v/>
      </c>
      <c r="CG17" s="355" t="str">
        <f>IF(AND('MAPA DE RIESGOS'!$AP217="Muy Alta",'MAPA DE RIESGOS'!$AR217="Catastrófico"),CONCATENATE("R",'MAPA DE RIESGOS'!$H217,"C",'MAPA DE RIESGOS'!$AF217),"")</f>
        <v/>
      </c>
      <c r="CH17" s="355" t="str">
        <f>IF(AND('MAPA DE RIESGOS'!$AP218="Muy Alta",'MAPA DE RIESGOS'!$AR218="Catastrófico"),CONCATENATE("R",'MAPA DE RIESGOS'!$H218,"C",'MAPA DE RIESGOS'!$AF218),"")</f>
        <v/>
      </c>
      <c r="CI17" s="355" t="str">
        <f>IF(AND('MAPA DE RIESGOS'!$AP219="Muy Alta",'MAPA DE RIESGOS'!$AR219="Catastrófico"),CONCATENATE("R",'MAPA DE RIESGOS'!$H219,"C",'MAPA DE RIESGOS'!$AF219),"")</f>
        <v/>
      </c>
      <c r="CJ17" s="355" t="str">
        <f>IF(AND('MAPA DE RIESGOS'!$AP220="Muy Alta",'MAPA DE RIESGOS'!$AR220="Catastrófico"),CONCATENATE("R",'MAPA DE RIESGOS'!$H220,"C",'MAPA DE RIESGOS'!$AF220),"")</f>
        <v/>
      </c>
      <c r="CK17" s="355" t="str">
        <f>IF(AND('MAPA DE RIESGOS'!$AP221="Muy Alta",'MAPA DE RIESGOS'!$AR221="Catastrófico"),CONCATENATE("R",'MAPA DE RIESGOS'!$H221,"C",'MAPA DE RIESGOS'!$AF221),"")</f>
        <v/>
      </c>
      <c r="CL17" s="355" t="str">
        <f>IF(AND('MAPA DE RIESGOS'!$AP222="Muy Alta",'MAPA DE RIESGOS'!$AR222="Catastrófico"),CONCATENATE("R",'MAPA DE RIESGOS'!$H222,"C",'MAPA DE RIESGOS'!$AF222),"")</f>
        <v/>
      </c>
      <c r="CM17" s="355" t="str">
        <f>IF(AND('MAPA DE RIESGOS'!$AP223="Muy Alta",'MAPA DE RIESGOS'!$AR223="Catastrófico"),CONCATENATE("R",'MAPA DE RIESGOS'!$H223,"C",'MAPA DE RIESGOS'!$AF223),"")</f>
        <v/>
      </c>
      <c r="CN17" s="355" t="str">
        <f>IF(AND('MAPA DE RIESGOS'!$AP224="Muy Alta",'MAPA DE RIESGOS'!$AR224="Catastrófico"),CONCATENATE("R",'MAPA DE RIESGOS'!$H224,"C",'MAPA DE RIESGOS'!$AF224),"")</f>
        <v/>
      </c>
      <c r="CO17" s="355" t="str">
        <f>IF(AND('MAPA DE RIESGOS'!$AP225="Muy Alta",'MAPA DE RIESGOS'!$AR225="Catastrófico"),CONCATENATE("R",'MAPA DE RIESGOS'!$H225,"C",'MAPA DE RIESGOS'!$AF225),"")</f>
        <v/>
      </c>
      <c r="CP17" s="355" t="str">
        <f>IF(AND('MAPA DE RIESGOS'!$AP232="Muy Alta",'MAPA DE RIESGOS'!$AR232="Catastrófico"),CONCATENATE("R",'MAPA DE RIESGOS'!$H232,"C",'MAPA DE RIESGOS'!$AF232),"")</f>
        <v/>
      </c>
      <c r="CQ17" s="355" t="str">
        <f>IF(AND('MAPA DE RIESGOS'!$AP233="Muy Alta",'MAPA DE RIESGOS'!$AR233="Catastrófico"),CONCATENATE("R",'MAPA DE RIESGOS'!$H233,"C",'MAPA DE RIESGOS'!$AF233),"")</f>
        <v/>
      </c>
      <c r="CR17" s="355" t="str">
        <f>IF(AND('MAPA DE RIESGOS'!$AP234="Muy Alta",'MAPA DE RIESGOS'!$AR234="Catastrófico"),CONCATENATE("R",'MAPA DE RIESGOS'!$H234,"C",'MAPA DE RIESGOS'!$AF234),"")</f>
        <v/>
      </c>
      <c r="CS17" s="355" t="str">
        <f>IF(AND('MAPA DE RIESGOS'!$AP235="Muy Alta",'MAPA DE RIESGOS'!$AR235="Catastrófico"),CONCATENATE("R",'MAPA DE RIESGOS'!$H235,"C",'MAPA DE RIESGOS'!$AF235),"")</f>
        <v/>
      </c>
      <c r="CT17" s="355" t="str">
        <f>IF(AND('MAPA DE RIESGOS'!$AP236="Muy Alta",'MAPA DE RIESGOS'!$AR236="Catastrófico"),CONCATENATE("R",'MAPA DE RIESGOS'!$H236,"C",'MAPA DE RIESGOS'!$AF236),"")</f>
        <v/>
      </c>
      <c r="CU17" s="356" t="str">
        <f>IF(AND('MAPA DE RIESGOS'!$AP237="Muy Alta",'MAPA DE RIESGOS'!$AR237="Catastrófico"),CONCATENATE("R",'MAPA DE RIESGOS'!$H237,"C",'MAPA DE RIESGOS'!$AF237),"")</f>
        <v/>
      </c>
      <c r="CV17" s="67"/>
      <c r="CW17" s="1122"/>
      <c r="CX17" s="1123"/>
      <c r="CY17" s="1123"/>
      <c r="CZ17" s="1123"/>
      <c r="DA17" s="1123"/>
      <c r="DB17" s="1124"/>
    </row>
    <row r="18" spans="2:106" ht="32.450000000000003" customHeight="1">
      <c r="B18" s="1142"/>
      <c r="C18" s="1142"/>
      <c r="D18" s="1143"/>
      <c r="E18" s="1113"/>
      <c r="F18" s="1114"/>
      <c r="G18" s="1114"/>
      <c r="H18" s="1114"/>
      <c r="I18" s="1115"/>
      <c r="J18" s="352" t="str">
        <f>IF(AND('MAPA DE RIESGOS'!$AP238="Muy Alta",'MAPA DE RIESGOS'!$AR238="Leve"),CONCATENATE("R",'MAPA DE RIESGOS'!$H238,"C",'MAPA DE RIESGOS'!$AF238),"")</f>
        <v/>
      </c>
      <c r="K18" s="353" t="str">
        <f>IF(AND('MAPA DE RIESGOS'!$AP239="Muy Alta",'MAPA DE RIESGOS'!$AR239="Leve"),CONCATENATE("R",'MAPA DE RIESGOS'!$H239,"C",'MAPA DE RIESGOS'!$AF239),"")</f>
        <v/>
      </c>
      <c r="L18" s="353" t="str">
        <f>IF(AND('MAPA DE RIESGOS'!$AP240="Muy Alta",'MAPA DE RIESGOS'!$AR240="Leve"),CONCATENATE("R",'MAPA DE RIESGOS'!$H240,"C",'MAPA DE RIESGOS'!$AF240),"")</f>
        <v/>
      </c>
      <c r="M18" s="353" t="str">
        <f>IF(AND('MAPA DE RIESGOS'!$AP241="Muy Alta",'MAPA DE RIESGOS'!$AR241="Leve"),CONCATENATE("R",'MAPA DE RIESGOS'!$H241,"C",'MAPA DE RIESGOS'!$AF241),"")</f>
        <v/>
      </c>
      <c r="N18" s="353" t="str">
        <f>IF(AND('MAPA DE RIESGOS'!$AP242="Muy Alta",'MAPA DE RIESGOS'!$AR242="Leve"),CONCATENATE("R",'MAPA DE RIESGOS'!$H242,"C",'MAPA DE RIESGOS'!$AF242),"")</f>
        <v/>
      </c>
      <c r="O18" s="353" t="str">
        <f>IF(AND('MAPA DE RIESGOS'!$AP243="Muy Alta",'MAPA DE RIESGOS'!$AR243="Leve"),CONCATENATE("R",'MAPA DE RIESGOS'!$H243,"C",'MAPA DE RIESGOS'!$AF243),"")</f>
        <v/>
      </c>
      <c r="P18" s="353" t="str">
        <f>IF(AND('MAPA DE RIESGOS'!$AP244="Muy Alta",'MAPA DE RIESGOS'!$AR244="Leve"),CONCATENATE("R",'MAPA DE RIESGOS'!$H244,"C",'MAPA DE RIESGOS'!$AF244),"")</f>
        <v/>
      </c>
      <c r="Q18" s="353" t="str">
        <f>IF(AND('MAPA DE RIESGOS'!$AP245="Muy Alta",'MAPA DE RIESGOS'!$AR245="Leve"),CONCATENATE("R",'MAPA DE RIESGOS'!$H245,"C",'MAPA DE RIESGOS'!$AF245),"")</f>
        <v/>
      </c>
      <c r="R18" s="353" t="str">
        <f>IF(AND('MAPA DE RIESGOS'!$AP246="Muy Alta",'MAPA DE RIESGOS'!$AR246="Leve"),CONCATENATE("R",'MAPA DE RIESGOS'!$H246,"C",'MAPA DE RIESGOS'!$AF246),"")</f>
        <v/>
      </c>
      <c r="S18" s="353" t="str">
        <f>IF(AND('MAPA DE RIESGOS'!$AP247="Muy Alta",'MAPA DE RIESGOS'!$AR247="Leve"),CONCATENATE("R",'MAPA DE RIESGOS'!$H247,"C",'MAPA DE RIESGOS'!$AF247),"")</f>
        <v/>
      </c>
      <c r="T18" s="353" t="str">
        <f>IF(AND('MAPA DE RIESGOS'!$AP248="Muy Alta",'MAPA DE RIESGOS'!$AR248="Leve"),CONCATENATE("R",'MAPA DE RIESGOS'!$H248,"C",'MAPA DE RIESGOS'!$AF248),"")</f>
        <v/>
      </c>
      <c r="U18" s="353" t="str">
        <f>IF(AND('MAPA DE RIESGOS'!$AP249="Muy Alta",'MAPA DE RIESGOS'!$AR249="Leve"),CONCATENATE("R",'MAPA DE RIESGOS'!$H249,"C",'MAPA DE RIESGOS'!$AF249),"")</f>
        <v/>
      </c>
      <c r="V18" s="353" t="str">
        <f>IF(AND('MAPA DE RIESGOS'!$AP250="Muy Alta",'MAPA DE RIESGOS'!$AR250="Leve"),CONCATENATE("R",'MAPA DE RIESGOS'!$H250,"C",'MAPA DE RIESGOS'!$AF250),"")</f>
        <v/>
      </c>
      <c r="W18" s="353" t="str">
        <f>IF(AND('MAPA DE RIESGOS'!$AP251="Muy Alta",'MAPA DE RIESGOS'!$AR251="Leve"),CONCATENATE("R",'MAPA DE RIESGOS'!$H251,"C",'MAPA DE RIESGOS'!$AF251),"")</f>
        <v/>
      </c>
      <c r="X18" s="353" t="str">
        <f>IF(AND('MAPA DE RIESGOS'!$AP252="Muy Alta",'MAPA DE RIESGOS'!$AR252="Leve"),CONCATENATE("R",'MAPA DE RIESGOS'!$H252,"C",'MAPA DE RIESGOS'!$AF252),"")</f>
        <v/>
      </c>
      <c r="Y18" s="353" t="str">
        <f>IF(AND('MAPA DE RIESGOS'!$AP253="Muy Alta",'MAPA DE RIESGOS'!$AR253="Leve"),CONCATENATE("R",'MAPA DE RIESGOS'!$H253,"C",'MAPA DE RIESGOS'!$AF253),"")</f>
        <v/>
      </c>
      <c r="Z18" s="353" t="str">
        <f>IF(AND('MAPA DE RIESGOS'!$AP254="Muy Alta",'MAPA DE RIESGOS'!$AR254="Leve"),CONCATENATE("R",'MAPA DE RIESGOS'!$H254,"C",'MAPA DE RIESGOS'!$AF254),"")</f>
        <v/>
      </c>
      <c r="AA18" s="354" t="str">
        <f>IF(AND('MAPA DE RIESGOS'!$AP255="Muy Alta",'MAPA DE RIESGOS'!$AR255="Leve"),CONCATENATE("R",'MAPA DE RIESGOS'!$H255,"C",'MAPA DE RIESGOS'!$AF255),"")</f>
        <v/>
      </c>
      <c r="AB18" s="352" t="str">
        <f>IF(AND('MAPA DE RIESGOS'!$AP238="Muy Alta",'MAPA DE RIESGOS'!$AR238="Menor"),CONCATENATE("R",'MAPA DE RIESGOS'!$H238,"C",'MAPA DE RIESGOS'!$AF238),"")</f>
        <v/>
      </c>
      <c r="AC18" s="353" t="str">
        <f>IF(AND('MAPA DE RIESGOS'!$AP239="Muy Alta",'MAPA DE RIESGOS'!$AR239="Menor"),CONCATENATE("R",'MAPA DE RIESGOS'!$H239,"C",'MAPA DE RIESGOS'!$AF239),"")</f>
        <v/>
      </c>
      <c r="AD18" s="353" t="str">
        <f>IF(AND('MAPA DE RIESGOS'!$AP240="Muy Alta",'MAPA DE RIESGOS'!$AR240="Menor"),CONCATENATE("R",'MAPA DE RIESGOS'!$H240,"C",'MAPA DE RIESGOS'!$AF240),"")</f>
        <v/>
      </c>
      <c r="AE18" s="353" t="str">
        <f>IF(AND('MAPA DE RIESGOS'!$AP241="Muy Alta",'MAPA DE RIESGOS'!$AR241="Menor"),CONCATENATE("R",'MAPA DE RIESGOS'!$H241,"C",'MAPA DE RIESGOS'!$AF241),"")</f>
        <v/>
      </c>
      <c r="AF18" s="353" t="str">
        <f>IF(AND('MAPA DE RIESGOS'!$AP242="Muy Alta",'MAPA DE RIESGOS'!$AR242="Menor"),CONCATENATE("R",'MAPA DE RIESGOS'!$H242,"C",'MAPA DE RIESGOS'!$AF242),"")</f>
        <v/>
      </c>
      <c r="AG18" s="353" t="str">
        <f>IF(AND('MAPA DE RIESGOS'!$AP243="Muy Alta",'MAPA DE RIESGOS'!$AR243="Menor"),CONCATENATE("R",'MAPA DE RIESGOS'!$H243,"C",'MAPA DE RIESGOS'!$AF243),"")</f>
        <v/>
      </c>
      <c r="AH18" s="353" t="str">
        <f>IF(AND('MAPA DE RIESGOS'!$AP244="Muy Alta",'MAPA DE RIESGOS'!$AR244="Menor"),CONCATENATE("R",'MAPA DE RIESGOS'!$H244,"C",'MAPA DE RIESGOS'!$AF244),"")</f>
        <v/>
      </c>
      <c r="AI18" s="353" t="str">
        <f>IF(AND('MAPA DE RIESGOS'!$AP245="Muy Alta",'MAPA DE RIESGOS'!$AR245="Menor"),CONCATENATE("R",'MAPA DE RIESGOS'!$H245,"C",'MAPA DE RIESGOS'!$AF245),"")</f>
        <v/>
      </c>
      <c r="AJ18" s="353" t="str">
        <f>IF(AND('MAPA DE RIESGOS'!$AP246="Muy Alta",'MAPA DE RIESGOS'!$AR246="Menor"),CONCATENATE("R",'MAPA DE RIESGOS'!$H246,"C",'MAPA DE RIESGOS'!$AF246),"")</f>
        <v/>
      </c>
      <c r="AK18" s="353" t="str">
        <f>IF(AND('MAPA DE RIESGOS'!$AP247="Muy Alta",'MAPA DE RIESGOS'!$AR247="Menor"),CONCATENATE("R",'MAPA DE RIESGOS'!$H247,"C",'MAPA DE RIESGOS'!$AF247),"")</f>
        <v/>
      </c>
      <c r="AL18" s="353" t="str">
        <f>IF(AND('MAPA DE RIESGOS'!$AP248="Muy Alta",'MAPA DE RIESGOS'!$AR248="Menor"),CONCATENATE("R",'MAPA DE RIESGOS'!$H248,"C",'MAPA DE RIESGOS'!$AF248),"")</f>
        <v/>
      </c>
      <c r="AM18" s="353" t="str">
        <f>IF(AND('MAPA DE RIESGOS'!$AP249="Muy Alta",'MAPA DE RIESGOS'!$AR249="Menor"),CONCATENATE("R",'MAPA DE RIESGOS'!$H249,"C",'MAPA DE RIESGOS'!$AF249),"")</f>
        <v/>
      </c>
      <c r="AN18" s="353" t="str">
        <f>IF(AND('MAPA DE RIESGOS'!$AP250="Muy Alta",'MAPA DE RIESGOS'!$AR250="Menor"),CONCATENATE("R",'MAPA DE RIESGOS'!$H250,"C",'MAPA DE RIESGOS'!$AF250),"")</f>
        <v/>
      </c>
      <c r="AO18" s="353" t="str">
        <f>IF(AND('MAPA DE RIESGOS'!$AP251="Muy Alta",'MAPA DE RIESGOS'!$AR251="Menor"),CONCATENATE("R",'MAPA DE RIESGOS'!$H251,"C",'MAPA DE RIESGOS'!$AF251),"")</f>
        <v/>
      </c>
      <c r="AP18" s="353" t="str">
        <f>IF(AND('MAPA DE RIESGOS'!$AP252="Muy Alta",'MAPA DE RIESGOS'!$AR252="Menor"),CONCATENATE("R",'MAPA DE RIESGOS'!$H252,"C",'MAPA DE RIESGOS'!$AF252),"")</f>
        <v/>
      </c>
      <c r="AQ18" s="353" t="str">
        <f>IF(AND('MAPA DE RIESGOS'!$AP253="Muy Alta",'MAPA DE RIESGOS'!$AR253="Menor"),CONCATENATE("R",'MAPA DE RIESGOS'!$H253,"C",'MAPA DE RIESGOS'!$AF253),"")</f>
        <v/>
      </c>
      <c r="AR18" s="353" t="str">
        <f>IF(AND('MAPA DE RIESGOS'!$AP254="Muy Alta",'MAPA DE RIESGOS'!$AR254="Menor"),CONCATENATE("R",'MAPA DE RIESGOS'!$H254,"C",'MAPA DE RIESGOS'!$AF254),"")</f>
        <v/>
      </c>
      <c r="AS18" s="354" t="str">
        <f>IF(AND('MAPA DE RIESGOS'!$AP255="Muy Alta",'MAPA DE RIESGOS'!$AR255="Menor"),CONCATENATE("R",'MAPA DE RIESGOS'!$H255,"C",'MAPA DE RIESGOS'!$AF255),"")</f>
        <v/>
      </c>
      <c r="AT18" s="352" t="str">
        <f>IF(AND('MAPA DE RIESGOS'!$AP238="Muy Alta",'MAPA DE RIESGOS'!$AR238="Moderado"),CONCATENATE("R",'MAPA DE RIESGOS'!$H238,"C",'MAPA DE RIESGOS'!$AF238),"")</f>
        <v/>
      </c>
      <c r="AU18" s="353" t="str">
        <f>IF(AND('MAPA DE RIESGOS'!$AP239="Muy Alta",'MAPA DE RIESGOS'!$AR239="Moderado"),CONCATENATE("R",'MAPA DE RIESGOS'!$H239,"C",'MAPA DE RIESGOS'!$AF239),"")</f>
        <v/>
      </c>
      <c r="AV18" s="353" t="str">
        <f>IF(AND('MAPA DE RIESGOS'!$AP240="Muy Alta",'MAPA DE RIESGOS'!$AR240="Moderado"),CONCATENATE("R",'MAPA DE RIESGOS'!$H240,"C",'MAPA DE RIESGOS'!$AF240),"")</f>
        <v/>
      </c>
      <c r="AW18" s="353" t="str">
        <f>IF(AND('MAPA DE RIESGOS'!$AP241="Muy Alta",'MAPA DE RIESGOS'!$AR241="Moderado"),CONCATENATE("R",'MAPA DE RIESGOS'!$H241,"C",'MAPA DE RIESGOS'!$AF241),"")</f>
        <v/>
      </c>
      <c r="AX18" s="353" t="str">
        <f>IF(AND('MAPA DE RIESGOS'!$AP242="Muy Alta",'MAPA DE RIESGOS'!$AR242="Moderado"),CONCATENATE("R",'MAPA DE RIESGOS'!$H242,"C",'MAPA DE RIESGOS'!$AF242),"")</f>
        <v/>
      </c>
      <c r="AY18" s="353" t="str">
        <f>IF(AND('MAPA DE RIESGOS'!$AP243="Muy Alta",'MAPA DE RIESGOS'!$AR243="Moderado"),CONCATENATE("R",'MAPA DE RIESGOS'!$H243,"C",'MAPA DE RIESGOS'!$AF243),"")</f>
        <v/>
      </c>
      <c r="AZ18" s="353" t="str">
        <f>IF(AND('MAPA DE RIESGOS'!$AP244="Muy Alta",'MAPA DE RIESGOS'!$AR244="Moderado"),CONCATENATE("R",'MAPA DE RIESGOS'!$H244,"C",'MAPA DE RIESGOS'!$AF244),"")</f>
        <v/>
      </c>
      <c r="BA18" s="353" t="str">
        <f>IF(AND('MAPA DE RIESGOS'!$AP245="Muy Alta",'MAPA DE RIESGOS'!$AR245="Moderado"),CONCATENATE("R",'MAPA DE RIESGOS'!$H245,"C",'MAPA DE RIESGOS'!$AF245),"")</f>
        <v/>
      </c>
      <c r="BB18" s="353" t="str">
        <f>IF(AND('MAPA DE RIESGOS'!$AP246="Muy Alta",'MAPA DE RIESGOS'!$AR246="Moderado"),CONCATENATE("R",'MAPA DE RIESGOS'!$H246,"C",'MAPA DE RIESGOS'!$AF246),"")</f>
        <v/>
      </c>
      <c r="BC18" s="353" t="str">
        <f>IF(AND('MAPA DE RIESGOS'!$AP247="Muy Alta",'MAPA DE RIESGOS'!$AR247="Moderado"),CONCATENATE("R",'MAPA DE RIESGOS'!$H247,"C",'MAPA DE RIESGOS'!$AF247),"")</f>
        <v/>
      </c>
      <c r="BD18" s="353" t="str">
        <f>IF(AND('MAPA DE RIESGOS'!$AP248="Muy Alta",'MAPA DE RIESGOS'!$AR248="Moderado"),CONCATENATE("R",'MAPA DE RIESGOS'!$H248,"C",'MAPA DE RIESGOS'!$AF248),"")</f>
        <v/>
      </c>
      <c r="BE18" s="353" t="str">
        <f>IF(AND('MAPA DE RIESGOS'!$AP249="Muy Alta",'MAPA DE RIESGOS'!$AR249="Moderado"),CONCATENATE("R",'MAPA DE RIESGOS'!$H249,"C",'MAPA DE RIESGOS'!$AF249),"")</f>
        <v/>
      </c>
      <c r="BF18" s="353" t="str">
        <f>IF(AND('MAPA DE RIESGOS'!$AP250="Muy Alta",'MAPA DE RIESGOS'!$AR250="Moderado"),CONCATENATE("R",'MAPA DE RIESGOS'!$H250,"C",'MAPA DE RIESGOS'!$AF250),"")</f>
        <v/>
      </c>
      <c r="BG18" s="353" t="str">
        <f>IF(AND('MAPA DE RIESGOS'!$AP251="Muy Alta",'MAPA DE RIESGOS'!$AR251="Moderado"),CONCATENATE("R",'MAPA DE RIESGOS'!$H251,"C",'MAPA DE RIESGOS'!$AF251),"")</f>
        <v/>
      </c>
      <c r="BH18" s="353" t="str">
        <f>IF(AND('MAPA DE RIESGOS'!$AP252="Muy Alta",'MAPA DE RIESGOS'!$AR252="Moderado"),CONCATENATE("R",'MAPA DE RIESGOS'!$H252,"C",'MAPA DE RIESGOS'!$AF252),"")</f>
        <v/>
      </c>
      <c r="BI18" s="353" t="str">
        <f>IF(AND('MAPA DE RIESGOS'!$AP253="Muy Alta",'MAPA DE RIESGOS'!$AR253="Moderado"),CONCATENATE("R",'MAPA DE RIESGOS'!$H253,"C",'MAPA DE RIESGOS'!$AF253),"")</f>
        <v/>
      </c>
      <c r="BJ18" s="353" t="str">
        <f>IF(AND('MAPA DE RIESGOS'!$AP254="Muy Alta",'MAPA DE RIESGOS'!$AR254="Moderado"),CONCATENATE("R",'MAPA DE RIESGOS'!$H254,"C",'MAPA DE RIESGOS'!$AF254),"")</f>
        <v/>
      </c>
      <c r="BK18" s="354" t="str">
        <f>IF(AND('MAPA DE RIESGOS'!$AP255="Muy Alta",'MAPA DE RIESGOS'!$AR255="Moderado"),CONCATENATE("R",'MAPA DE RIESGOS'!$H255,"C",'MAPA DE RIESGOS'!$AF255),"")</f>
        <v/>
      </c>
      <c r="BL18" s="352" t="str">
        <f>IF(AND('MAPA DE RIESGOS'!$AP238="Muy Alta",'MAPA DE RIESGOS'!$AR238="Mayor"),CONCATENATE("R",'MAPA DE RIESGOS'!$H238,"C",'MAPA DE RIESGOS'!$AF238),"")</f>
        <v/>
      </c>
      <c r="BM18" s="353" t="str">
        <f>IF(AND('MAPA DE RIESGOS'!$AP239="Muy Alta",'MAPA DE RIESGOS'!$AR239="Mayor"),CONCATENATE("R",'MAPA DE RIESGOS'!$H239,"C",'MAPA DE RIESGOS'!$AF239),"")</f>
        <v/>
      </c>
      <c r="BN18" s="353" t="str">
        <f>IF(AND('MAPA DE RIESGOS'!$AP240="Muy Alta",'MAPA DE RIESGOS'!$AR240="Mayor"),CONCATENATE("R",'MAPA DE RIESGOS'!$H240,"C",'MAPA DE RIESGOS'!$AF240),"")</f>
        <v/>
      </c>
      <c r="BO18" s="353" t="str">
        <f>IF(AND('MAPA DE RIESGOS'!$AP241="Muy Alta",'MAPA DE RIESGOS'!$AR241="Mayor"),CONCATENATE("R",'MAPA DE RIESGOS'!$H241,"C",'MAPA DE RIESGOS'!$AF241),"")</f>
        <v/>
      </c>
      <c r="BP18" s="353" t="str">
        <f>IF(AND('MAPA DE RIESGOS'!$AP242="Muy Alta",'MAPA DE RIESGOS'!$AR242="Mayor"),CONCATENATE("R",'MAPA DE RIESGOS'!$H242,"C",'MAPA DE RIESGOS'!$AF242),"")</f>
        <v/>
      </c>
      <c r="BQ18" s="353" t="str">
        <f>IF(AND('MAPA DE RIESGOS'!$AP243="Muy Alta",'MAPA DE RIESGOS'!$AR243="Mayor"),CONCATENATE("R",'MAPA DE RIESGOS'!$H243,"C",'MAPA DE RIESGOS'!$AF243),"")</f>
        <v/>
      </c>
      <c r="BR18" s="353" t="str">
        <f>IF(AND('MAPA DE RIESGOS'!$AP244="Muy Alta",'MAPA DE RIESGOS'!$AR244="Mayor"),CONCATENATE("R",'MAPA DE RIESGOS'!$H244,"C",'MAPA DE RIESGOS'!$AF244),"")</f>
        <v/>
      </c>
      <c r="BS18" s="353" t="str">
        <f>IF(AND('MAPA DE RIESGOS'!$AP245="Muy Alta",'MAPA DE RIESGOS'!$AR245="Mayor"),CONCATENATE("R",'MAPA DE RIESGOS'!$H245,"C",'MAPA DE RIESGOS'!$AF245),"")</f>
        <v/>
      </c>
      <c r="BT18" s="353" t="str">
        <f>IF(AND('MAPA DE RIESGOS'!$AP246="Muy Alta",'MAPA DE RIESGOS'!$AR246="Mayor"),CONCATENATE("R",'MAPA DE RIESGOS'!$H246,"C",'MAPA DE RIESGOS'!$AF246),"")</f>
        <v/>
      </c>
      <c r="BU18" s="353" t="str">
        <f>IF(AND('MAPA DE RIESGOS'!$AP247="Muy Alta",'MAPA DE RIESGOS'!$AR247="Mayor"),CONCATENATE("R",'MAPA DE RIESGOS'!$H247,"C",'MAPA DE RIESGOS'!$AF247),"")</f>
        <v/>
      </c>
      <c r="BV18" s="353" t="str">
        <f>IF(AND('MAPA DE RIESGOS'!$AP248="Muy Alta",'MAPA DE RIESGOS'!$AR248="Mayor"),CONCATENATE("R",'MAPA DE RIESGOS'!$H248,"C",'MAPA DE RIESGOS'!$AF248),"")</f>
        <v/>
      </c>
      <c r="BW18" s="353" t="str">
        <f>IF(AND('MAPA DE RIESGOS'!$AP249="Muy Alta",'MAPA DE RIESGOS'!$AR249="Mayor"),CONCATENATE("R",'MAPA DE RIESGOS'!$H249,"C",'MAPA DE RIESGOS'!$AF249),"")</f>
        <v/>
      </c>
      <c r="BX18" s="353" t="str">
        <f>IF(AND('MAPA DE RIESGOS'!$AP250="Muy Alta",'MAPA DE RIESGOS'!$AR250="Mayor"),CONCATENATE("R",'MAPA DE RIESGOS'!$H250,"C",'MAPA DE RIESGOS'!$AF250),"")</f>
        <v/>
      </c>
      <c r="BY18" s="353" t="str">
        <f>IF(AND('MAPA DE RIESGOS'!$AP251="Muy Alta",'MAPA DE RIESGOS'!$AR251="Mayor"),CONCATENATE("R",'MAPA DE RIESGOS'!$H251,"C",'MAPA DE RIESGOS'!$AF251),"")</f>
        <v/>
      </c>
      <c r="BZ18" s="353" t="str">
        <f>IF(AND('MAPA DE RIESGOS'!$AP252="Muy Alta",'MAPA DE RIESGOS'!$AR252="Mayor"),CONCATENATE("R",'MAPA DE RIESGOS'!$H252,"C",'MAPA DE RIESGOS'!$AF252),"")</f>
        <v/>
      </c>
      <c r="CA18" s="353" t="str">
        <f>IF(AND('MAPA DE RIESGOS'!$AP253="Muy Alta",'MAPA DE RIESGOS'!$AR253="Mayor"),CONCATENATE("R",'MAPA DE RIESGOS'!$H253,"C",'MAPA DE RIESGOS'!$AF253),"")</f>
        <v/>
      </c>
      <c r="CB18" s="353" t="str">
        <f>IF(AND('MAPA DE RIESGOS'!$AP254="Muy Alta",'MAPA DE RIESGOS'!$AR254="Mayor"),CONCATENATE("R",'MAPA DE RIESGOS'!$H254,"C",'MAPA DE RIESGOS'!$AF254),"")</f>
        <v/>
      </c>
      <c r="CC18" s="354" t="str">
        <f>IF(AND('MAPA DE RIESGOS'!$AP255="Muy Alta",'MAPA DE RIESGOS'!$AR255="Mayor"),CONCATENATE("R",'MAPA DE RIESGOS'!$H255,"C",'MAPA DE RIESGOS'!$AF255),"")</f>
        <v/>
      </c>
      <c r="CD18" s="355" t="str">
        <f>IF(AND('MAPA DE RIESGOS'!$AP238="Muy Alta",'MAPA DE RIESGOS'!$AR238="Catastrófico"),CONCATENATE("R",'MAPA DE RIESGOS'!$H238,"C",'MAPA DE RIESGOS'!$AF238),"")</f>
        <v/>
      </c>
      <c r="CE18" s="355" t="str">
        <f>IF(AND('MAPA DE RIESGOS'!$AP239="Muy Alta",'MAPA DE RIESGOS'!$AR239="Catastrófico"),CONCATENATE("R",'MAPA DE RIESGOS'!$H239,"C",'MAPA DE RIESGOS'!$AF239),"")</f>
        <v/>
      </c>
      <c r="CF18" s="355" t="str">
        <f>IF(AND('MAPA DE RIESGOS'!$AP240="Muy Alta",'MAPA DE RIESGOS'!$AR240="Catastrófico"),CONCATENATE("R",'MAPA DE RIESGOS'!$H240,"C",'MAPA DE RIESGOS'!$AF240),"")</f>
        <v/>
      </c>
      <c r="CG18" s="355" t="str">
        <f>IF(AND('MAPA DE RIESGOS'!$AP241="Muy Alta",'MAPA DE RIESGOS'!$AR241="Catastrófico"),CONCATENATE("R",'MAPA DE RIESGOS'!$H241,"C",'MAPA DE RIESGOS'!$AF241),"")</f>
        <v/>
      </c>
      <c r="CH18" s="355" t="str">
        <f>IF(AND('MAPA DE RIESGOS'!$AP242="Muy Alta",'MAPA DE RIESGOS'!$AR242="Catastrófico"),CONCATENATE("R",'MAPA DE RIESGOS'!$H242,"C",'MAPA DE RIESGOS'!$AF242),"")</f>
        <v/>
      </c>
      <c r="CI18" s="355" t="str">
        <f>IF(AND('MAPA DE RIESGOS'!$AP243="Muy Alta",'MAPA DE RIESGOS'!$AR243="Catastrófico"),CONCATENATE("R",'MAPA DE RIESGOS'!$H243,"C",'MAPA DE RIESGOS'!$AF243),"")</f>
        <v/>
      </c>
      <c r="CJ18" s="355" t="str">
        <f>IF(AND('MAPA DE RIESGOS'!$AP244="Muy Alta",'MAPA DE RIESGOS'!$AR244="Catastrófico"),CONCATENATE("R",'MAPA DE RIESGOS'!$H244,"C",'MAPA DE RIESGOS'!$AF244),"")</f>
        <v/>
      </c>
      <c r="CK18" s="355" t="str">
        <f>IF(AND('MAPA DE RIESGOS'!$AP245="Muy Alta",'MAPA DE RIESGOS'!$AR245="Catastrófico"),CONCATENATE("R",'MAPA DE RIESGOS'!$H245,"C",'MAPA DE RIESGOS'!$AF245),"")</f>
        <v/>
      </c>
      <c r="CL18" s="355" t="str">
        <f>IF(AND('MAPA DE RIESGOS'!$AP246="Muy Alta",'MAPA DE RIESGOS'!$AR246="Catastrófico"),CONCATENATE("R",'MAPA DE RIESGOS'!$H246,"C",'MAPA DE RIESGOS'!$AF246),"")</f>
        <v/>
      </c>
      <c r="CM18" s="355" t="str">
        <f>IF(AND('MAPA DE RIESGOS'!$AP247="Muy Alta",'MAPA DE RIESGOS'!$AR247="Catastrófico"),CONCATENATE("R",'MAPA DE RIESGOS'!$H247,"C",'MAPA DE RIESGOS'!$AF247),"")</f>
        <v/>
      </c>
      <c r="CN18" s="355" t="str">
        <f>IF(AND('MAPA DE RIESGOS'!$AP248="Muy Alta",'MAPA DE RIESGOS'!$AR248="Catastrófico"),CONCATENATE("R",'MAPA DE RIESGOS'!$H248,"C",'MAPA DE RIESGOS'!$AF248),"")</f>
        <v/>
      </c>
      <c r="CO18" s="355" t="str">
        <f>IF(AND('MAPA DE RIESGOS'!$AP249="Muy Alta",'MAPA DE RIESGOS'!$AR249="Catastrófico"),CONCATENATE("R",'MAPA DE RIESGOS'!$H249,"C",'MAPA DE RIESGOS'!$AF249),"")</f>
        <v/>
      </c>
      <c r="CP18" s="355" t="str">
        <f>IF(AND('MAPA DE RIESGOS'!$AP250="Muy Alta",'MAPA DE RIESGOS'!$AR250="Catastrófico"),CONCATENATE("R",'MAPA DE RIESGOS'!$H250,"C",'MAPA DE RIESGOS'!$AF250),"")</f>
        <v/>
      </c>
      <c r="CQ18" s="355" t="str">
        <f>IF(AND('MAPA DE RIESGOS'!$AP251="Muy Alta",'MAPA DE RIESGOS'!$AR251="Catastrófico"),CONCATENATE("R",'MAPA DE RIESGOS'!$H251,"C",'MAPA DE RIESGOS'!$AF251),"")</f>
        <v/>
      </c>
      <c r="CR18" s="355" t="str">
        <f>IF(AND('MAPA DE RIESGOS'!$AP252="Muy Alta",'MAPA DE RIESGOS'!$AR252="Catastrófico"),CONCATENATE("R",'MAPA DE RIESGOS'!$H252,"C",'MAPA DE RIESGOS'!$AF252),"")</f>
        <v/>
      </c>
      <c r="CS18" s="355" t="str">
        <f>IF(AND('MAPA DE RIESGOS'!$AP253="Muy Alta",'MAPA DE RIESGOS'!$AR253="Catastrófico"),CONCATENATE("R",'MAPA DE RIESGOS'!$H253,"C",'MAPA DE RIESGOS'!$AF253),"")</f>
        <v/>
      </c>
      <c r="CT18" s="355" t="str">
        <f>IF(AND('MAPA DE RIESGOS'!$AP254="Muy Alta",'MAPA DE RIESGOS'!$AR254="Catastrófico"),CONCATENATE("R",'MAPA DE RIESGOS'!$H254,"C",'MAPA DE RIESGOS'!$AF254),"")</f>
        <v/>
      </c>
      <c r="CU18" s="356" t="str">
        <f>IF(AND('MAPA DE RIESGOS'!$AP255="Muy Alta",'MAPA DE RIESGOS'!$AR255="Catastrófico"),CONCATENATE("R",'MAPA DE RIESGOS'!$H255,"C",'MAPA DE RIESGOS'!$AF255),"")</f>
        <v/>
      </c>
      <c r="CV18" s="67"/>
      <c r="CW18" s="1122"/>
      <c r="CX18" s="1123"/>
      <c r="CY18" s="1123"/>
      <c r="CZ18" s="1123"/>
      <c r="DA18" s="1123"/>
      <c r="DB18" s="1124"/>
    </row>
    <row r="19" spans="2:106" ht="32.450000000000003" customHeight="1">
      <c r="B19" s="1142"/>
      <c r="C19" s="1142"/>
      <c r="D19" s="1143"/>
      <c r="E19" s="1113"/>
      <c r="F19" s="1114"/>
      <c r="G19" s="1114"/>
      <c r="H19" s="1114"/>
      <c r="I19" s="1115"/>
      <c r="J19" s="352" t="str">
        <f>IF(AND('MAPA DE RIESGOS'!$AP256="Muy Alta",'MAPA DE RIESGOS'!$AR256="Leve"),CONCATENATE("R",'MAPA DE RIESGOS'!$H256,"C",'MAPA DE RIESGOS'!$AF256),"")</f>
        <v/>
      </c>
      <c r="K19" s="353" t="str">
        <f>IF(AND('MAPA DE RIESGOS'!$AP257="Muy Alta",'MAPA DE RIESGOS'!$AR257="Leve"),CONCATENATE("R",'MAPA DE RIESGOS'!$H257,"C",'MAPA DE RIESGOS'!$AF257),"")</f>
        <v/>
      </c>
      <c r="L19" s="353" t="str">
        <f>IF(AND('MAPA DE RIESGOS'!$AP258="Muy Alta",'MAPA DE RIESGOS'!$AR258="Leve"),CONCATENATE("R",'MAPA DE RIESGOS'!$H258,"C",'MAPA DE RIESGOS'!$AF258),"")</f>
        <v/>
      </c>
      <c r="M19" s="353" t="str">
        <f>IF(AND('MAPA DE RIESGOS'!$AP259="Muy Alta",'MAPA DE RIESGOS'!$AR259="Leve"),CONCATENATE("R",'MAPA DE RIESGOS'!$H259,"C",'MAPA DE RIESGOS'!$AF259),"")</f>
        <v/>
      </c>
      <c r="N19" s="353" t="str">
        <f>IF(AND('MAPA DE RIESGOS'!$AP260="Muy Alta",'MAPA DE RIESGOS'!$AR260="Leve"),CONCATENATE("R",'MAPA DE RIESGOS'!$H260,"C",'MAPA DE RIESGOS'!$AF260),"")</f>
        <v/>
      </c>
      <c r="O19" s="353" t="str">
        <f>IF(AND('MAPA DE RIESGOS'!$AP261="Muy Alta",'MAPA DE RIESGOS'!$AR261="Leve"),CONCATENATE("R",'MAPA DE RIESGOS'!$H261,"C",'MAPA DE RIESGOS'!$AF261),"")</f>
        <v/>
      </c>
      <c r="P19" s="353" t="str">
        <f>IF(AND('MAPA DE RIESGOS'!$AP262="Muy Alta",'MAPA DE RIESGOS'!$AR262="Leve"),CONCATENATE("R",'MAPA DE RIESGOS'!$H262,"C",'MAPA DE RIESGOS'!$AF262),"")</f>
        <v/>
      </c>
      <c r="Q19" s="353" t="str">
        <f>IF(AND('MAPA DE RIESGOS'!$AP263="Muy Alta",'MAPA DE RIESGOS'!$AR263="Leve"),CONCATENATE("R",'MAPA DE RIESGOS'!$H263,"C",'MAPA DE RIESGOS'!$AF263),"")</f>
        <v/>
      </c>
      <c r="R19" s="353" t="str">
        <f>IF(AND('MAPA DE RIESGOS'!$AP264="Muy Alta",'MAPA DE RIESGOS'!$AR264="Leve"),CONCATENATE("R",'MAPA DE RIESGOS'!$H264,"C",'MAPA DE RIESGOS'!$AF264),"")</f>
        <v/>
      </c>
      <c r="S19" s="353" t="str">
        <f>IF(AND('MAPA DE RIESGOS'!$AP265="Muy Alta",'MAPA DE RIESGOS'!$AR265="Leve"),CONCATENATE("R",'MAPA DE RIESGOS'!$H265,"C",'MAPA DE RIESGOS'!$AF265),"")</f>
        <v/>
      </c>
      <c r="T19" s="353" t="str">
        <f>IF(AND('MAPA DE RIESGOS'!$AP266="Muy Alta",'MAPA DE RIESGOS'!$AR266="Leve"),CONCATENATE("R",'MAPA DE RIESGOS'!$H266,"C",'MAPA DE RIESGOS'!$AF266),"")</f>
        <v/>
      </c>
      <c r="U19" s="353" t="str">
        <f>IF(AND('MAPA DE RIESGOS'!$AP267="Muy Alta",'MAPA DE RIESGOS'!$AR267="Leve"),CONCATENATE("R",'MAPA DE RIESGOS'!$H267,"C",'MAPA DE RIESGOS'!$AF267),"")</f>
        <v/>
      </c>
      <c r="V19" s="353" t="str">
        <f>IF(AND('MAPA DE RIESGOS'!$AP268="Muy Alta",'MAPA DE RIESGOS'!$AR268="Leve"),CONCATENATE("R",'MAPA DE RIESGOS'!$H268,"C",'MAPA DE RIESGOS'!$AF268),"")</f>
        <v/>
      </c>
      <c r="W19" s="353" t="str">
        <f>IF(AND('MAPA DE RIESGOS'!$AP269="Muy Alta",'MAPA DE RIESGOS'!$AR269="Leve"),CONCATENATE("R",'MAPA DE RIESGOS'!$H269,"C",'MAPA DE RIESGOS'!$AF269),"")</f>
        <v/>
      </c>
      <c r="X19" s="353" t="str">
        <f>IF(AND('MAPA DE RIESGOS'!$AP270="Muy Alta",'MAPA DE RIESGOS'!$AR270="Leve"),CONCATENATE("R",'MAPA DE RIESGOS'!$H270,"C",'MAPA DE RIESGOS'!$AF270),"")</f>
        <v/>
      </c>
      <c r="Y19" s="353" t="str">
        <f>IF(AND('MAPA DE RIESGOS'!$AP271="Muy Alta",'MAPA DE RIESGOS'!$AR271="Leve"),CONCATENATE("R",'MAPA DE RIESGOS'!$H271,"C",'MAPA DE RIESGOS'!$AF271),"")</f>
        <v/>
      </c>
      <c r="Z19" s="353" t="str">
        <f>IF(AND('MAPA DE RIESGOS'!$AP272="Muy Alta",'MAPA DE RIESGOS'!$AR272="Leve"),CONCATENATE("R",'MAPA DE RIESGOS'!$H272,"C",'MAPA DE RIESGOS'!$AF272),"")</f>
        <v/>
      </c>
      <c r="AA19" s="354" t="str">
        <f>IF(AND('MAPA DE RIESGOS'!$AP273="Muy Alta",'MAPA DE RIESGOS'!$AR273="Leve"),CONCATENATE("R",'MAPA DE RIESGOS'!$H273,"C",'MAPA DE RIESGOS'!$AF273),"")</f>
        <v/>
      </c>
      <c r="AB19" s="352" t="str">
        <f>IF(AND('MAPA DE RIESGOS'!$AP256="Muy Alta",'MAPA DE RIESGOS'!$AR256="Menor"),CONCATENATE("R",'MAPA DE RIESGOS'!$H256,"C",'MAPA DE RIESGOS'!$AF256),"")</f>
        <v/>
      </c>
      <c r="AC19" s="353" t="str">
        <f>IF(AND('MAPA DE RIESGOS'!$AP257="Muy Alta",'MAPA DE RIESGOS'!$AR257="Menor"),CONCATENATE("R",'MAPA DE RIESGOS'!$H257,"C",'MAPA DE RIESGOS'!$AF257),"")</f>
        <v/>
      </c>
      <c r="AD19" s="353" t="str">
        <f>IF(AND('MAPA DE RIESGOS'!$AP258="Muy Alta",'MAPA DE RIESGOS'!$AR258="Menor"),CONCATENATE("R",'MAPA DE RIESGOS'!$H258,"C",'MAPA DE RIESGOS'!$AF258),"")</f>
        <v/>
      </c>
      <c r="AE19" s="353" t="str">
        <f>IF(AND('MAPA DE RIESGOS'!$AP259="Muy Alta",'MAPA DE RIESGOS'!$AR259="Menor"),CONCATENATE("R",'MAPA DE RIESGOS'!$H259,"C",'MAPA DE RIESGOS'!$AF259),"")</f>
        <v/>
      </c>
      <c r="AF19" s="353" t="str">
        <f>IF(AND('MAPA DE RIESGOS'!$AP260="Muy Alta",'MAPA DE RIESGOS'!$AR260="Menor"),CONCATENATE("R",'MAPA DE RIESGOS'!$H260,"C",'MAPA DE RIESGOS'!$AF260),"")</f>
        <v/>
      </c>
      <c r="AG19" s="353" t="str">
        <f>IF(AND('MAPA DE RIESGOS'!$AP261="Muy Alta",'MAPA DE RIESGOS'!$AR261="Menor"),CONCATENATE("R",'MAPA DE RIESGOS'!$H261,"C",'MAPA DE RIESGOS'!$AF261),"")</f>
        <v/>
      </c>
      <c r="AH19" s="353" t="str">
        <f>IF(AND('MAPA DE RIESGOS'!$AP262="Muy Alta",'MAPA DE RIESGOS'!$AR262="Menor"),CONCATENATE("R",'MAPA DE RIESGOS'!$H262,"C",'MAPA DE RIESGOS'!$AF262),"")</f>
        <v/>
      </c>
      <c r="AI19" s="353" t="str">
        <f>IF(AND('MAPA DE RIESGOS'!$AP263="Muy Alta",'MAPA DE RIESGOS'!$AR263="Menor"),CONCATENATE("R",'MAPA DE RIESGOS'!$H263,"C",'MAPA DE RIESGOS'!$AF263),"")</f>
        <v/>
      </c>
      <c r="AJ19" s="353" t="str">
        <f>IF(AND('MAPA DE RIESGOS'!$AP264="Muy Alta",'MAPA DE RIESGOS'!$AR264="Menor"),CONCATENATE("R",'MAPA DE RIESGOS'!$H264,"C",'MAPA DE RIESGOS'!$AF264),"")</f>
        <v/>
      </c>
      <c r="AK19" s="353" t="str">
        <f>IF(AND('MAPA DE RIESGOS'!$AP265="Muy Alta",'MAPA DE RIESGOS'!$AR265="Menor"),CONCATENATE("R",'MAPA DE RIESGOS'!$H265,"C",'MAPA DE RIESGOS'!$AF265),"")</f>
        <v/>
      </c>
      <c r="AL19" s="353" t="str">
        <f>IF(AND('MAPA DE RIESGOS'!$AP266="Muy Alta",'MAPA DE RIESGOS'!$AR266="Menor"),CONCATENATE("R",'MAPA DE RIESGOS'!$H266,"C",'MAPA DE RIESGOS'!$AF266),"")</f>
        <v/>
      </c>
      <c r="AM19" s="353" t="str">
        <f>IF(AND('MAPA DE RIESGOS'!$AP267="Muy Alta",'MAPA DE RIESGOS'!$AR267="Menor"),CONCATENATE("R",'MAPA DE RIESGOS'!$H267,"C",'MAPA DE RIESGOS'!$AF267),"")</f>
        <v/>
      </c>
      <c r="AN19" s="353" t="str">
        <f>IF(AND('MAPA DE RIESGOS'!$AP268="Muy Alta",'MAPA DE RIESGOS'!$AR268="Menor"),CONCATENATE("R",'MAPA DE RIESGOS'!$H268,"C",'MAPA DE RIESGOS'!$AF268),"")</f>
        <v/>
      </c>
      <c r="AO19" s="353" t="str">
        <f>IF(AND('MAPA DE RIESGOS'!$AP269="Muy Alta",'MAPA DE RIESGOS'!$AR269="Menor"),CONCATENATE("R",'MAPA DE RIESGOS'!$H269,"C",'MAPA DE RIESGOS'!$AF269),"")</f>
        <v/>
      </c>
      <c r="AP19" s="353" t="str">
        <f>IF(AND('MAPA DE RIESGOS'!$AP270="Muy Alta",'MAPA DE RIESGOS'!$AR270="Menor"),CONCATENATE("R",'MAPA DE RIESGOS'!$H270,"C",'MAPA DE RIESGOS'!$AF270),"")</f>
        <v/>
      </c>
      <c r="AQ19" s="353" t="str">
        <f>IF(AND('MAPA DE RIESGOS'!$AP271="Muy Alta",'MAPA DE RIESGOS'!$AR271="Menor"),CONCATENATE("R",'MAPA DE RIESGOS'!$H271,"C",'MAPA DE RIESGOS'!$AF271),"")</f>
        <v/>
      </c>
      <c r="AR19" s="353" t="str">
        <f>IF(AND('MAPA DE RIESGOS'!$AP272="Muy Alta",'MAPA DE RIESGOS'!$AR272="Menor"),CONCATENATE("R",'MAPA DE RIESGOS'!$H272,"C",'MAPA DE RIESGOS'!$AF272),"")</f>
        <v/>
      </c>
      <c r="AS19" s="354" t="str">
        <f>IF(AND('MAPA DE RIESGOS'!$AP273="Muy Alta",'MAPA DE RIESGOS'!$AR273="Menor"),CONCATENATE("R",'MAPA DE RIESGOS'!$H273,"C",'MAPA DE RIESGOS'!$AF273),"")</f>
        <v/>
      </c>
      <c r="AT19" s="352" t="str">
        <f>IF(AND('MAPA DE RIESGOS'!$AP256="Muy Alta",'MAPA DE RIESGOS'!$AR256="Moderado"),CONCATENATE("R",'MAPA DE RIESGOS'!$H256,"C",'MAPA DE RIESGOS'!$AF256),"")</f>
        <v/>
      </c>
      <c r="AU19" s="353" t="str">
        <f>IF(AND('MAPA DE RIESGOS'!$AP257="Muy Alta",'MAPA DE RIESGOS'!$AR257="Moderado"),CONCATENATE("R",'MAPA DE RIESGOS'!$H257,"C",'MAPA DE RIESGOS'!$AF257),"")</f>
        <v/>
      </c>
      <c r="AV19" s="353" t="str">
        <f>IF(AND('MAPA DE RIESGOS'!$AP258="Muy Alta",'MAPA DE RIESGOS'!$AR258="Moderado"),CONCATENATE("R",'MAPA DE RIESGOS'!$H258,"C",'MAPA DE RIESGOS'!$AF258),"")</f>
        <v/>
      </c>
      <c r="AW19" s="353" t="str">
        <f>IF(AND('MAPA DE RIESGOS'!$AP259="Muy Alta",'MAPA DE RIESGOS'!$AR259="Moderado"),CONCATENATE("R",'MAPA DE RIESGOS'!$H259,"C",'MAPA DE RIESGOS'!$AF259),"")</f>
        <v/>
      </c>
      <c r="AX19" s="353" t="str">
        <f>IF(AND('MAPA DE RIESGOS'!$AP260="Muy Alta",'MAPA DE RIESGOS'!$AR260="Moderado"),CONCATENATE("R",'MAPA DE RIESGOS'!$H260,"C",'MAPA DE RIESGOS'!$AF260),"")</f>
        <v/>
      </c>
      <c r="AY19" s="353" t="str">
        <f>IF(AND('MAPA DE RIESGOS'!$AP261="Muy Alta",'MAPA DE RIESGOS'!$AR261="Moderado"),CONCATENATE("R",'MAPA DE RIESGOS'!$H261,"C",'MAPA DE RIESGOS'!$AF261),"")</f>
        <v/>
      </c>
      <c r="AZ19" s="353" t="str">
        <f>IF(AND('MAPA DE RIESGOS'!$AP262="Muy Alta",'MAPA DE RIESGOS'!$AR262="Moderado"),CONCATENATE("R",'MAPA DE RIESGOS'!$H262,"C",'MAPA DE RIESGOS'!$AF262),"")</f>
        <v/>
      </c>
      <c r="BA19" s="353" t="str">
        <f>IF(AND('MAPA DE RIESGOS'!$AP263="Muy Alta",'MAPA DE RIESGOS'!$AR263="Moderado"),CONCATENATE("R",'MAPA DE RIESGOS'!$H263,"C",'MAPA DE RIESGOS'!$AF263),"")</f>
        <v/>
      </c>
      <c r="BB19" s="353" t="str">
        <f>IF(AND('MAPA DE RIESGOS'!$AP264="Muy Alta",'MAPA DE RIESGOS'!$AR264="Moderado"),CONCATENATE("R",'MAPA DE RIESGOS'!$H264,"C",'MAPA DE RIESGOS'!$AF264),"")</f>
        <v/>
      </c>
      <c r="BC19" s="353" t="str">
        <f>IF(AND('MAPA DE RIESGOS'!$AP265="Muy Alta",'MAPA DE RIESGOS'!$AR265="Moderado"),CONCATENATE("R",'MAPA DE RIESGOS'!$H265,"C",'MAPA DE RIESGOS'!$AF265),"")</f>
        <v/>
      </c>
      <c r="BD19" s="353" t="str">
        <f>IF(AND('MAPA DE RIESGOS'!$AP266="Muy Alta",'MAPA DE RIESGOS'!$AR266="Moderado"),CONCATENATE("R",'MAPA DE RIESGOS'!$H266,"C",'MAPA DE RIESGOS'!$AF266),"")</f>
        <v/>
      </c>
      <c r="BE19" s="353" t="str">
        <f>IF(AND('MAPA DE RIESGOS'!$AP267="Muy Alta",'MAPA DE RIESGOS'!$AR267="Moderado"),CONCATENATE("R",'MAPA DE RIESGOS'!$H267,"C",'MAPA DE RIESGOS'!$AF267),"")</f>
        <v/>
      </c>
      <c r="BF19" s="353" t="str">
        <f>IF(AND('MAPA DE RIESGOS'!$AP268="Muy Alta",'MAPA DE RIESGOS'!$AR268="Moderado"),CONCATENATE("R",'MAPA DE RIESGOS'!$H268,"C",'MAPA DE RIESGOS'!$AF268),"")</f>
        <v/>
      </c>
      <c r="BG19" s="353" t="str">
        <f>IF(AND('MAPA DE RIESGOS'!$AP269="Muy Alta",'MAPA DE RIESGOS'!$AR269="Moderado"),CONCATENATE("R",'MAPA DE RIESGOS'!$H269,"C",'MAPA DE RIESGOS'!$AF269),"")</f>
        <v/>
      </c>
      <c r="BH19" s="353" t="str">
        <f>IF(AND('MAPA DE RIESGOS'!$AP270="Muy Alta",'MAPA DE RIESGOS'!$AR270="Moderado"),CONCATENATE("R",'MAPA DE RIESGOS'!$H270,"C",'MAPA DE RIESGOS'!$AF270),"")</f>
        <v/>
      </c>
      <c r="BI19" s="353" t="str">
        <f>IF(AND('MAPA DE RIESGOS'!$AP271="Muy Alta",'MAPA DE RIESGOS'!$AR271="Moderado"),CONCATENATE("R",'MAPA DE RIESGOS'!$H271,"C",'MAPA DE RIESGOS'!$AF271),"")</f>
        <v/>
      </c>
      <c r="BJ19" s="353" t="str">
        <f>IF(AND('MAPA DE RIESGOS'!$AP272="Muy Alta",'MAPA DE RIESGOS'!$AR272="Moderado"),CONCATENATE("R",'MAPA DE RIESGOS'!$H272,"C",'MAPA DE RIESGOS'!$AF272),"")</f>
        <v/>
      </c>
      <c r="BK19" s="354" t="str">
        <f>IF(AND('MAPA DE RIESGOS'!$AP273="Muy Alta",'MAPA DE RIESGOS'!$AR273="Moderado"),CONCATENATE("R",'MAPA DE RIESGOS'!$H273,"C",'MAPA DE RIESGOS'!$AF273),"")</f>
        <v/>
      </c>
      <c r="BL19" s="352" t="str">
        <f>IF(AND('MAPA DE RIESGOS'!$AP256="Muy Alta",'MAPA DE RIESGOS'!$AR256="Mayor"),CONCATENATE("R",'MAPA DE RIESGOS'!$H256,"C",'MAPA DE RIESGOS'!$AF256),"")</f>
        <v/>
      </c>
      <c r="BM19" s="353" t="str">
        <f>IF(AND('MAPA DE RIESGOS'!$AP257="Muy Alta",'MAPA DE RIESGOS'!$AR257="Mayor"),CONCATENATE("R",'MAPA DE RIESGOS'!$H257,"C",'MAPA DE RIESGOS'!$AF257),"")</f>
        <v/>
      </c>
      <c r="BN19" s="353" t="str">
        <f>IF(AND('MAPA DE RIESGOS'!$AP258="Muy Alta",'MAPA DE RIESGOS'!$AR258="Mayor"),CONCATENATE("R",'MAPA DE RIESGOS'!$H258,"C",'MAPA DE RIESGOS'!$AF258),"")</f>
        <v/>
      </c>
      <c r="BO19" s="353" t="str">
        <f>IF(AND('MAPA DE RIESGOS'!$AP259="Muy Alta",'MAPA DE RIESGOS'!$AR259="Mayor"),CONCATENATE("R",'MAPA DE RIESGOS'!$H259,"C",'MAPA DE RIESGOS'!$AF259),"")</f>
        <v/>
      </c>
      <c r="BP19" s="353" t="str">
        <f>IF(AND('MAPA DE RIESGOS'!$AP260="Muy Alta",'MAPA DE RIESGOS'!$AR260="Mayor"),CONCATENATE("R",'MAPA DE RIESGOS'!$H260,"C",'MAPA DE RIESGOS'!$AF260),"")</f>
        <v/>
      </c>
      <c r="BQ19" s="353" t="str">
        <f>IF(AND('MAPA DE RIESGOS'!$AP261="Muy Alta",'MAPA DE RIESGOS'!$AR261="Mayor"),CONCATENATE("R",'MAPA DE RIESGOS'!$H261,"C",'MAPA DE RIESGOS'!$AF261),"")</f>
        <v/>
      </c>
      <c r="BR19" s="353" t="str">
        <f>IF(AND('MAPA DE RIESGOS'!$AP262="Muy Alta",'MAPA DE RIESGOS'!$AR262="Mayor"),CONCATENATE("R",'MAPA DE RIESGOS'!$H262,"C",'MAPA DE RIESGOS'!$AF262),"")</f>
        <v/>
      </c>
      <c r="BS19" s="353" t="str">
        <f>IF(AND('MAPA DE RIESGOS'!$AP263="Muy Alta",'MAPA DE RIESGOS'!$AR263="Mayor"),CONCATENATE("R",'MAPA DE RIESGOS'!$H263,"C",'MAPA DE RIESGOS'!$AF263),"")</f>
        <v/>
      </c>
      <c r="BT19" s="353" t="str">
        <f>IF(AND('MAPA DE RIESGOS'!$AP264="Muy Alta",'MAPA DE RIESGOS'!$AR264="Mayor"),CONCATENATE("R",'MAPA DE RIESGOS'!$H264,"C",'MAPA DE RIESGOS'!$AF264),"")</f>
        <v/>
      </c>
      <c r="BU19" s="353" t="str">
        <f>IF(AND('MAPA DE RIESGOS'!$AP265="Muy Alta",'MAPA DE RIESGOS'!$AR265="Mayor"),CONCATENATE("R",'MAPA DE RIESGOS'!$H265,"C",'MAPA DE RIESGOS'!$AF265),"")</f>
        <v/>
      </c>
      <c r="BV19" s="353" t="str">
        <f>IF(AND('MAPA DE RIESGOS'!$AP266="Muy Alta",'MAPA DE RIESGOS'!$AR266="Mayor"),CONCATENATE("R",'MAPA DE RIESGOS'!$H266,"C",'MAPA DE RIESGOS'!$AF266),"")</f>
        <v/>
      </c>
      <c r="BW19" s="353" t="str">
        <f>IF(AND('MAPA DE RIESGOS'!$AP267="Muy Alta",'MAPA DE RIESGOS'!$AR267="Mayor"),CONCATENATE("R",'MAPA DE RIESGOS'!$H267,"C",'MAPA DE RIESGOS'!$AF267),"")</f>
        <v/>
      </c>
      <c r="BX19" s="353" t="str">
        <f>IF(AND('MAPA DE RIESGOS'!$AP268="Muy Alta",'MAPA DE RIESGOS'!$AR268="Mayor"),CONCATENATE("R",'MAPA DE RIESGOS'!$H268,"C",'MAPA DE RIESGOS'!$AF268),"")</f>
        <v/>
      </c>
      <c r="BY19" s="353" t="str">
        <f>IF(AND('MAPA DE RIESGOS'!$AP269="Muy Alta",'MAPA DE RIESGOS'!$AR269="Mayor"),CONCATENATE("R",'MAPA DE RIESGOS'!$H269,"C",'MAPA DE RIESGOS'!$AF269),"")</f>
        <v/>
      </c>
      <c r="BZ19" s="353" t="str">
        <f>IF(AND('MAPA DE RIESGOS'!$AP270="Muy Alta",'MAPA DE RIESGOS'!$AR270="Mayor"),CONCATENATE("R",'MAPA DE RIESGOS'!$H270,"C",'MAPA DE RIESGOS'!$AF270),"")</f>
        <v/>
      </c>
      <c r="CA19" s="353" t="str">
        <f>IF(AND('MAPA DE RIESGOS'!$AP271="Muy Alta",'MAPA DE RIESGOS'!$AR271="Mayor"),CONCATENATE("R",'MAPA DE RIESGOS'!$H271,"C",'MAPA DE RIESGOS'!$AF271),"")</f>
        <v/>
      </c>
      <c r="CB19" s="353" t="str">
        <f>IF(AND('MAPA DE RIESGOS'!$AP272="Muy Alta",'MAPA DE RIESGOS'!$AR272="Mayor"),CONCATENATE("R",'MAPA DE RIESGOS'!$H272,"C",'MAPA DE RIESGOS'!$AF272),"")</f>
        <v/>
      </c>
      <c r="CC19" s="354" t="str">
        <f>IF(AND('MAPA DE RIESGOS'!$AP273="Muy Alta",'MAPA DE RIESGOS'!$AR273="Mayor"),CONCATENATE("R",'MAPA DE RIESGOS'!$H273,"C",'MAPA DE RIESGOS'!$AF273),"")</f>
        <v/>
      </c>
      <c r="CD19" s="355" t="str">
        <f>IF(AND('MAPA DE RIESGOS'!$AP256="Muy Alta",'MAPA DE RIESGOS'!$AR256="Catastrófico"),CONCATENATE("R",'MAPA DE RIESGOS'!$H256,"C",'MAPA DE RIESGOS'!$AF256),"")</f>
        <v/>
      </c>
      <c r="CE19" s="355" t="str">
        <f>IF(AND('MAPA DE RIESGOS'!$AP257="Muy Alta",'MAPA DE RIESGOS'!$AR257="Catastrófico"),CONCATENATE("R",'MAPA DE RIESGOS'!$H257,"C",'MAPA DE RIESGOS'!$AF257),"")</f>
        <v/>
      </c>
      <c r="CF19" s="355" t="str">
        <f>IF(AND('MAPA DE RIESGOS'!$AP258="Muy Alta",'MAPA DE RIESGOS'!$AR258="Catastrófico"),CONCATENATE("R",'MAPA DE RIESGOS'!$H258,"C",'MAPA DE RIESGOS'!$AF258),"")</f>
        <v/>
      </c>
      <c r="CG19" s="355" t="str">
        <f>IF(AND('MAPA DE RIESGOS'!$AP259="Muy Alta",'MAPA DE RIESGOS'!$AR259="Catastrófico"),CONCATENATE("R",'MAPA DE RIESGOS'!$H259,"C",'MAPA DE RIESGOS'!$AF259),"")</f>
        <v/>
      </c>
      <c r="CH19" s="355" t="str">
        <f>IF(AND('MAPA DE RIESGOS'!$AP260="Muy Alta",'MAPA DE RIESGOS'!$AR260="Catastrófico"),CONCATENATE("R",'MAPA DE RIESGOS'!$H260,"C",'MAPA DE RIESGOS'!$AF260),"")</f>
        <v/>
      </c>
      <c r="CI19" s="355" t="str">
        <f>IF(AND('MAPA DE RIESGOS'!$AP261="Muy Alta",'MAPA DE RIESGOS'!$AR261="Catastrófico"),CONCATENATE("R",'MAPA DE RIESGOS'!$H261,"C",'MAPA DE RIESGOS'!$AF261),"")</f>
        <v/>
      </c>
      <c r="CJ19" s="355" t="str">
        <f>IF(AND('MAPA DE RIESGOS'!$AP262="Muy Alta",'MAPA DE RIESGOS'!$AR262="Catastrófico"),CONCATENATE("R",'MAPA DE RIESGOS'!$H262,"C",'MAPA DE RIESGOS'!$AF262),"")</f>
        <v/>
      </c>
      <c r="CK19" s="355" t="str">
        <f>IF(AND('MAPA DE RIESGOS'!$AP263="Muy Alta",'MAPA DE RIESGOS'!$AR263="Catastrófico"),CONCATENATE("R",'MAPA DE RIESGOS'!$H263,"C",'MAPA DE RIESGOS'!$AF263),"")</f>
        <v/>
      </c>
      <c r="CL19" s="355" t="str">
        <f>IF(AND('MAPA DE RIESGOS'!$AP264="Muy Alta",'MAPA DE RIESGOS'!$AR264="Catastrófico"),CONCATENATE("R",'MAPA DE RIESGOS'!$H264,"C",'MAPA DE RIESGOS'!$AF264),"")</f>
        <v/>
      </c>
      <c r="CM19" s="355" t="str">
        <f>IF(AND('MAPA DE RIESGOS'!$AP265="Muy Alta",'MAPA DE RIESGOS'!$AR265="Catastrófico"),CONCATENATE("R",'MAPA DE RIESGOS'!$H265,"C",'MAPA DE RIESGOS'!$AF265),"")</f>
        <v/>
      </c>
      <c r="CN19" s="355" t="str">
        <f>IF(AND('MAPA DE RIESGOS'!$AP266="Muy Alta",'MAPA DE RIESGOS'!$AR266="Catastrófico"),CONCATENATE("R",'MAPA DE RIESGOS'!$H266,"C",'MAPA DE RIESGOS'!$AF266),"")</f>
        <v/>
      </c>
      <c r="CO19" s="355" t="str">
        <f>IF(AND('MAPA DE RIESGOS'!$AP267="Muy Alta",'MAPA DE RIESGOS'!$AR267="Catastrófico"),CONCATENATE("R",'MAPA DE RIESGOS'!$H267,"C",'MAPA DE RIESGOS'!$AF267),"")</f>
        <v/>
      </c>
      <c r="CP19" s="355" t="str">
        <f>IF(AND('MAPA DE RIESGOS'!$AP268="Muy Alta",'MAPA DE RIESGOS'!$AR268="Catastrófico"),CONCATENATE("R",'MAPA DE RIESGOS'!$H268,"C",'MAPA DE RIESGOS'!$AF268),"")</f>
        <v/>
      </c>
      <c r="CQ19" s="355" t="str">
        <f>IF(AND('MAPA DE RIESGOS'!$AP269="Muy Alta",'MAPA DE RIESGOS'!$AR269="Catastrófico"),CONCATENATE("R",'MAPA DE RIESGOS'!$H269,"C",'MAPA DE RIESGOS'!$AF269),"")</f>
        <v/>
      </c>
      <c r="CR19" s="355" t="str">
        <f>IF(AND('MAPA DE RIESGOS'!$AP270="Muy Alta",'MAPA DE RIESGOS'!$AR270="Catastrófico"),CONCATENATE("R",'MAPA DE RIESGOS'!$H270,"C",'MAPA DE RIESGOS'!$AF270),"")</f>
        <v/>
      </c>
      <c r="CS19" s="355" t="str">
        <f>IF(AND('MAPA DE RIESGOS'!$AP271="Muy Alta",'MAPA DE RIESGOS'!$AR271="Catastrófico"),CONCATENATE("R",'MAPA DE RIESGOS'!$H271,"C",'MAPA DE RIESGOS'!$AF271),"")</f>
        <v/>
      </c>
      <c r="CT19" s="355" t="str">
        <f>IF(AND('MAPA DE RIESGOS'!$AP272="Muy Alta",'MAPA DE RIESGOS'!$AR272="Catastrófico"),CONCATENATE("R",'MAPA DE RIESGOS'!$H272,"C",'MAPA DE RIESGOS'!$AF272),"")</f>
        <v/>
      </c>
      <c r="CU19" s="356" t="str">
        <f>IF(AND('MAPA DE RIESGOS'!$AP273="Muy Alta",'MAPA DE RIESGOS'!$AR273="Catastrófico"),CONCATENATE("R",'MAPA DE RIESGOS'!$H273,"C",'MAPA DE RIESGOS'!$AF273),"")</f>
        <v/>
      </c>
      <c r="CV19" s="67"/>
      <c r="CW19" s="1122"/>
      <c r="CX19" s="1123"/>
      <c r="CY19" s="1123"/>
      <c r="CZ19" s="1123"/>
      <c r="DA19" s="1123"/>
      <c r="DB19" s="1124"/>
    </row>
    <row r="20" spans="2:106" ht="32.450000000000003" customHeight="1">
      <c r="B20" s="1142"/>
      <c r="C20" s="1142"/>
      <c r="D20" s="1143"/>
      <c r="E20" s="1113"/>
      <c r="F20" s="1114"/>
      <c r="G20" s="1114"/>
      <c r="H20" s="1114"/>
      <c r="I20" s="1115"/>
      <c r="J20" s="352" t="str">
        <f>IF(AND('MAPA DE RIESGOS'!$AP274="Muy Alta",'MAPA DE RIESGOS'!$AR274="Leve"),CONCATENATE("R",'MAPA DE RIESGOS'!$H274,"C",'MAPA DE RIESGOS'!$AF274),"")</f>
        <v/>
      </c>
      <c r="K20" s="353" t="str">
        <f>IF(AND('MAPA DE RIESGOS'!$AP275="Muy Alta",'MAPA DE RIESGOS'!$AR275="Leve"),CONCATENATE("R",'MAPA DE RIESGOS'!$H275,"C",'MAPA DE RIESGOS'!$AF275),"")</f>
        <v/>
      </c>
      <c r="L20" s="353" t="str">
        <f>IF(AND('MAPA DE RIESGOS'!$AP276="Muy Alta",'MAPA DE RIESGOS'!$AR276="Leve"),CONCATENATE("R",'MAPA DE RIESGOS'!$H276,"C",'MAPA DE RIESGOS'!$AF276),"")</f>
        <v/>
      </c>
      <c r="M20" s="353" t="str">
        <f>IF(AND('MAPA DE RIESGOS'!$AP277="Muy Alta",'MAPA DE RIESGOS'!$AR277="Leve"),CONCATENATE("R",'MAPA DE RIESGOS'!$H277,"C",'MAPA DE RIESGOS'!$AF277),"")</f>
        <v/>
      </c>
      <c r="N20" s="353" t="str">
        <f>IF(AND('MAPA DE RIESGOS'!$AP278="Muy Alta",'MAPA DE RIESGOS'!$AR278="Leve"),CONCATENATE("R",'MAPA DE RIESGOS'!$H278,"C",'MAPA DE RIESGOS'!$AF278),"")</f>
        <v/>
      </c>
      <c r="O20" s="353" t="str">
        <f>IF(AND('MAPA DE RIESGOS'!$AP279="Muy Alta",'MAPA DE RIESGOS'!$AR279="Leve"),CONCATENATE("R",'MAPA DE RIESGOS'!$H279,"C",'MAPA DE RIESGOS'!$AF279),"")</f>
        <v/>
      </c>
      <c r="P20" s="353" t="str">
        <f>IF(AND('MAPA DE RIESGOS'!$AP280="Muy Alta",'MAPA DE RIESGOS'!$AR280="Leve"),CONCATENATE("R",'MAPA DE RIESGOS'!$H280,"C",'MAPA DE RIESGOS'!$AF280),"")</f>
        <v/>
      </c>
      <c r="Q20" s="353" t="str">
        <f>IF(AND('MAPA DE RIESGOS'!$AP281="Muy Alta",'MAPA DE RIESGOS'!$AR281="Leve"),CONCATENATE("R",'MAPA DE RIESGOS'!$H281,"C",'MAPA DE RIESGOS'!$AF281),"")</f>
        <v/>
      </c>
      <c r="R20" s="353" t="str">
        <f>IF(AND('MAPA DE RIESGOS'!$AP282="Muy Alta",'MAPA DE RIESGOS'!$AR282="Leve"),CONCATENATE("R",'MAPA DE RIESGOS'!$H282,"C",'MAPA DE RIESGOS'!$AF282),"")</f>
        <v/>
      </c>
      <c r="S20" s="353" t="str">
        <f>IF(AND('MAPA DE RIESGOS'!$AP283="Muy Alta",'MAPA DE RIESGOS'!$AR283="Leve"),CONCATENATE("R",'MAPA DE RIESGOS'!$H283,"C",'MAPA DE RIESGOS'!$AF283),"")</f>
        <v/>
      </c>
      <c r="T20" s="353" t="str">
        <f>IF(AND('MAPA DE RIESGOS'!$AP284="Muy Alta",'MAPA DE RIESGOS'!$AR284="Leve"),CONCATENATE("R",'MAPA DE RIESGOS'!$H284,"C",'MAPA DE RIESGOS'!$AF284),"")</f>
        <v/>
      </c>
      <c r="U20" s="353" t="str">
        <f>IF(AND('MAPA DE RIESGOS'!$AP285="Muy Alta",'MAPA DE RIESGOS'!$AR285="Leve"),CONCATENATE("R",'MAPA DE RIESGOS'!$H285,"C",'MAPA DE RIESGOS'!$AF285),"")</f>
        <v/>
      </c>
      <c r="V20" s="353" t="str">
        <f>IF(AND('MAPA DE RIESGOS'!$AP286="Muy Alta",'MAPA DE RIESGOS'!$AR286="Leve"),CONCATENATE("R",'MAPA DE RIESGOS'!$H286,"C",'MAPA DE RIESGOS'!$AF286),"")</f>
        <v/>
      </c>
      <c r="W20" s="353" t="str">
        <f>IF(AND('MAPA DE RIESGOS'!$AP287="Muy Alta",'MAPA DE RIESGOS'!$AR287="Leve"),CONCATENATE("R",'MAPA DE RIESGOS'!$H287,"C",'MAPA DE RIESGOS'!$AF287),"")</f>
        <v/>
      </c>
      <c r="X20" s="353" t="str">
        <f>IF(AND('MAPA DE RIESGOS'!$AP288="Muy Alta",'MAPA DE RIESGOS'!$AR288="Leve"),CONCATENATE("R",'MAPA DE RIESGOS'!$H288,"C",'MAPA DE RIESGOS'!$AF288),"")</f>
        <v/>
      </c>
      <c r="Y20" s="353" t="str">
        <f>IF(AND('MAPA DE RIESGOS'!$AP289="Muy Alta",'MAPA DE RIESGOS'!$AR289="Leve"),CONCATENATE("R",'MAPA DE RIESGOS'!$H289,"C",'MAPA DE RIESGOS'!$AF289),"")</f>
        <v/>
      </c>
      <c r="Z20" s="353" t="str">
        <f>IF(AND('MAPA DE RIESGOS'!$AP290="Muy Alta",'MAPA DE RIESGOS'!$AR290="Leve"),CONCATENATE("R",'MAPA DE RIESGOS'!$H290,"C",'MAPA DE RIESGOS'!$AF290),"")</f>
        <v/>
      </c>
      <c r="AA20" s="354" t="str">
        <f>IF(AND('MAPA DE RIESGOS'!$AP291="Muy Alta",'MAPA DE RIESGOS'!$AR291="Leve"),CONCATENATE("R",'MAPA DE RIESGOS'!$H291,"C",'MAPA DE RIESGOS'!$AF291),"")</f>
        <v/>
      </c>
      <c r="AB20" s="352" t="str">
        <f>IF(AND('MAPA DE RIESGOS'!$AP274="Muy Alta",'MAPA DE RIESGOS'!$AR274="Menor"),CONCATENATE("R",'MAPA DE RIESGOS'!$H274,"C",'MAPA DE RIESGOS'!$AF274),"")</f>
        <v/>
      </c>
      <c r="AC20" s="353" t="str">
        <f>IF(AND('MAPA DE RIESGOS'!$AP275="Muy Alta",'MAPA DE RIESGOS'!$AR275="Menor"),CONCATENATE("R",'MAPA DE RIESGOS'!$H275,"C",'MAPA DE RIESGOS'!$AF275),"")</f>
        <v/>
      </c>
      <c r="AD20" s="353" t="str">
        <f>IF(AND('MAPA DE RIESGOS'!$AP276="Muy Alta",'MAPA DE RIESGOS'!$AR276="Menor"),CONCATENATE("R",'MAPA DE RIESGOS'!$H276,"C",'MAPA DE RIESGOS'!$AF276),"")</f>
        <v/>
      </c>
      <c r="AE20" s="353" t="str">
        <f>IF(AND('MAPA DE RIESGOS'!$AP277="Muy Alta",'MAPA DE RIESGOS'!$AR277="Menor"),CONCATENATE("R",'MAPA DE RIESGOS'!$H277,"C",'MAPA DE RIESGOS'!$AF277),"")</f>
        <v/>
      </c>
      <c r="AF20" s="353" t="str">
        <f>IF(AND('MAPA DE RIESGOS'!$AP278="Muy Alta",'MAPA DE RIESGOS'!$AR278="Menor"),CONCATENATE("R",'MAPA DE RIESGOS'!$H278,"C",'MAPA DE RIESGOS'!$AF278),"")</f>
        <v/>
      </c>
      <c r="AG20" s="353" t="str">
        <f>IF(AND('MAPA DE RIESGOS'!$AP279="Muy Alta",'MAPA DE RIESGOS'!$AR279="Menor"),CONCATENATE("R",'MAPA DE RIESGOS'!$H279,"C",'MAPA DE RIESGOS'!$AF279),"")</f>
        <v/>
      </c>
      <c r="AH20" s="353" t="str">
        <f>IF(AND('MAPA DE RIESGOS'!$AP280="Muy Alta",'MAPA DE RIESGOS'!$AR280="Menor"),CONCATENATE("R",'MAPA DE RIESGOS'!$H280,"C",'MAPA DE RIESGOS'!$AF280),"")</f>
        <v/>
      </c>
      <c r="AI20" s="353" t="str">
        <f>IF(AND('MAPA DE RIESGOS'!$AP281="Muy Alta",'MAPA DE RIESGOS'!$AR281="Menor"),CONCATENATE("R",'MAPA DE RIESGOS'!$H281,"C",'MAPA DE RIESGOS'!$AF281),"")</f>
        <v/>
      </c>
      <c r="AJ20" s="353" t="str">
        <f>IF(AND('MAPA DE RIESGOS'!$AP282="Muy Alta",'MAPA DE RIESGOS'!$AR282="Menor"),CONCATENATE("R",'MAPA DE RIESGOS'!$H282,"C",'MAPA DE RIESGOS'!$AF282),"")</f>
        <v/>
      </c>
      <c r="AK20" s="353" t="str">
        <f>IF(AND('MAPA DE RIESGOS'!$AP283="Muy Alta",'MAPA DE RIESGOS'!$AR283="Menor"),CONCATENATE("R",'MAPA DE RIESGOS'!$H283,"C",'MAPA DE RIESGOS'!$AF283),"")</f>
        <v/>
      </c>
      <c r="AL20" s="353" t="str">
        <f>IF(AND('MAPA DE RIESGOS'!$AP284="Muy Alta",'MAPA DE RIESGOS'!$AR284="Menor"),CONCATENATE("R",'MAPA DE RIESGOS'!$H284,"C",'MAPA DE RIESGOS'!$AF284),"")</f>
        <v/>
      </c>
      <c r="AM20" s="353" t="str">
        <f>IF(AND('MAPA DE RIESGOS'!$AP285="Muy Alta",'MAPA DE RIESGOS'!$AR285="Menor"),CONCATENATE("R",'MAPA DE RIESGOS'!$H285,"C",'MAPA DE RIESGOS'!$AF285),"")</f>
        <v/>
      </c>
      <c r="AN20" s="353" t="str">
        <f>IF(AND('MAPA DE RIESGOS'!$AP286="Muy Alta",'MAPA DE RIESGOS'!$AR286="Menor"),CONCATENATE("R",'MAPA DE RIESGOS'!$H286,"C",'MAPA DE RIESGOS'!$AF286),"")</f>
        <v/>
      </c>
      <c r="AO20" s="353" t="str">
        <f>IF(AND('MAPA DE RIESGOS'!$AP287="Muy Alta",'MAPA DE RIESGOS'!$AR287="Menor"),CONCATENATE("R",'MAPA DE RIESGOS'!$H287,"C",'MAPA DE RIESGOS'!$AF287),"")</f>
        <v/>
      </c>
      <c r="AP20" s="353" t="str">
        <f>IF(AND('MAPA DE RIESGOS'!$AP288="Muy Alta",'MAPA DE RIESGOS'!$AR288="Menor"),CONCATENATE("R",'MAPA DE RIESGOS'!$H288,"C",'MAPA DE RIESGOS'!$AF288),"")</f>
        <v/>
      </c>
      <c r="AQ20" s="353" t="str">
        <f>IF(AND('MAPA DE RIESGOS'!$AP289="Muy Alta",'MAPA DE RIESGOS'!$AR289="Menor"),CONCATENATE("R",'MAPA DE RIESGOS'!$H289,"C",'MAPA DE RIESGOS'!$AF289),"")</f>
        <v/>
      </c>
      <c r="AR20" s="353" t="str">
        <f>IF(AND('MAPA DE RIESGOS'!$AP290="Muy Alta",'MAPA DE RIESGOS'!$AR290="Menor"),CONCATENATE("R",'MAPA DE RIESGOS'!$H290,"C",'MAPA DE RIESGOS'!$AF290),"")</f>
        <v/>
      </c>
      <c r="AS20" s="354" t="str">
        <f>IF(AND('MAPA DE RIESGOS'!$AP291="Muy Alta",'MAPA DE RIESGOS'!$AR291="Menor"),CONCATENATE("R",'MAPA DE RIESGOS'!$H291,"C",'MAPA DE RIESGOS'!$AF291),"")</f>
        <v/>
      </c>
      <c r="AT20" s="352" t="str">
        <f>IF(AND('MAPA DE RIESGOS'!$AP274="Muy Alta",'MAPA DE RIESGOS'!$AR274="Moderado"),CONCATENATE("R",'MAPA DE RIESGOS'!$H274,"C",'MAPA DE RIESGOS'!$AF274),"")</f>
        <v/>
      </c>
      <c r="AU20" s="353" t="str">
        <f>IF(AND('MAPA DE RIESGOS'!$AP275="Muy Alta",'MAPA DE RIESGOS'!$AR275="Moderado"),CONCATENATE("R",'MAPA DE RIESGOS'!$H275,"C",'MAPA DE RIESGOS'!$AF275),"")</f>
        <v/>
      </c>
      <c r="AV20" s="353" t="str">
        <f>IF(AND('MAPA DE RIESGOS'!$AP276="Muy Alta",'MAPA DE RIESGOS'!$AR276="Moderado"),CONCATENATE("R",'MAPA DE RIESGOS'!$H276,"C",'MAPA DE RIESGOS'!$AF276),"")</f>
        <v/>
      </c>
      <c r="AW20" s="353" t="str">
        <f>IF(AND('MAPA DE RIESGOS'!$AP277="Muy Alta",'MAPA DE RIESGOS'!$AR277="Moderado"),CONCATENATE("R",'MAPA DE RIESGOS'!$H277,"C",'MAPA DE RIESGOS'!$AF277),"")</f>
        <v/>
      </c>
      <c r="AX20" s="353" t="str">
        <f>IF(AND('MAPA DE RIESGOS'!$AP278="Muy Alta",'MAPA DE RIESGOS'!$AR278="Moderado"),CONCATENATE("R",'MAPA DE RIESGOS'!$H278,"C",'MAPA DE RIESGOS'!$AF278),"")</f>
        <v/>
      </c>
      <c r="AY20" s="353" t="str">
        <f>IF(AND('MAPA DE RIESGOS'!$AP279="Muy Alta",'MAPA DE RIESGOS'!$AR279="Moderado"),CONCATENATE("R",'MAPA DE RIESGOS'!$H279,"C",'MAPA DE RIESGOS'!$AF279),"")</f>
        <v/>
      </c>
      <c r="AZ20" s="353" t="str">
        <f>IF(AND('MAPA DE RIESGOS'!$AP280="Muy Alta",'MAPA DE RIESGOS'!$AR280="Moderado"),CONCATENATE("R",'MAPA DE RIESGOS'!$H280,"C",'MAPA DE RIESGOS'!$AF280),"")</f>
        <v/>
      </c>
      <c r="BA20" s="353" t="str">
        <f>IF(AND('MAPA DE RIESGOS'!$AP281="Muy Alta",'MAPA DE RIESGOS'!$AR281="Moderado"),CONCATENATE("R",'MAPA DE RIESGOS'!$H281,"C",'MAPA DE RIESGOS'!$AF281),"")</f>
        <v/>
      </c>
      <c r="BB20" s="353" t="str">
        <f>IF(AND('MAPA DE RIESGOS'!$AP282="Muy Alta",'MAPA DE RIESGOS'!$AR282="Moderado"),CONCATENATE("R",'MAPA DE RIESGOS'!$H282,"C",'MAPA DE RIESGOS'!$AF282),"")</f>
        <v/>
      </c>
      <c r="BC20" s="353" t="str">
        <f>IF(AND('MAPA DE RIESGOS'!$AP283="Muy Alta",'MAPA DE RIESGOS'!$AR283="Moderado"),CONCATENATE("R",'MAPA DE RIESGOS'!$H283,"C",'MAPA DE RIESGOS'!$AF283),"")</f>
        <v/>
      </c>
      <c r="BD20" s="353" t="str">
        <f>IF(AND('MAPA DE RIESGOS'!$AP284="Muy Alta",'MAPA DE RIESGOS'!$AR284="Moderado"),CONCATENATE("R",'MAPA DE RIESGOS'!$H284,"C",'MAPA DE RIESGOS'!$AF284),"")</f>
        <v/>
      </c>
      <c r="BE20" s="353" t="str">
        <f>IF(AND('MAPA DE RIESGOS'!$AP285="Muy Alta",'MAPA DE RIESGOS'!$AR285="Moderado"),CONCATENATE("R",'MAPA DE RIESGOS'!$H285,"C",'MAPA DE RIESGOS'!$AF285),"")</f>
        <v/>
      </c>
      <c r="BF20" s="353" t="str">
        <f>IF(AND('MAPA DE RIESGOS'!$AP286="Muy Alta",'MAPA DE RIESGOS'!$AR286="Moderado"),CONCATENATE("R",'MAPA DE RIESGOS'!$H286,"C",'MAPA DE RIESGOS'!$AF286),"")</f>
        <v/>
      </c>
      <c r="BG20" s="353" t="str">
        <f>IF(AND('MAPA DE RIESGOS'!$AP287="Muy Alta",'MAPA DE RIESGOS'!$AR287="Moderado"),CONCATENATE("R",'MAPA DE RIESGOS'!$H287,"C",'MAPA DE RIESGOS'!$AF287),"")</f>
        <v/>
      </c>
      <c r="BH20" s="353" t="str">
        <f>IF(AND('MAPA DE RIESGOS'!$AP288="Muy Alta",'MAPA DE RIESGOS'!$AR288="Moderado"),CONCATENATE("R",'MAPA DE RIESGOS'!$H288,"C",'MAPA DE RIESGOS'!$AF288),"")</f>
        <v/>
      </c>
      <c r="BI20" s="353" t="str">
        <f>IF(AND('MAPA DE RIESGOS'!$AP289="Muy Alta",'MAPA DE RIESGOS'!$AR289="Moderado"),CONCATENATE("R",'MAPA DE RIESGOS'!$H289,"C",'MAPA DE RIESGOS'!$AF289),"")</f>
        <v/>
      </c>
      <c r="BJ20" s="353" t="str">
        <f>IF(AND('MAPA DE RIESGOS'!$AP290="Muy Alta",'MAPA DE RIESGOS'!$AR290="Moderado"),CONCATENATE("R",'MAPA DE RIESGOS'!$H290,"C",'MAPA DE RIESGOS'!$AF290),"")</f>
        <v/>
      </c>
      <c r="BK20" s="354" t="str">
        <f>IF(AND('MAPA DE RIESGOS'!$AP291="Muy Alta",'MAPA DE RIESGOS'!$AR291="Moderado"),CONCATENATE("R",'MAPA DE RIESGOS'!$H291,"C",'MAPA DE RIESGOS'!$AF291),"")</f>
        <v/>
      </c>
      <c r="BL20" s="352" t="str">
        <f>IF(AND('MAPA DE RIESGOS'!$AP274="Muy Alta",'MAPA DE RIESGOS'!$AR274="Mayor"),CONCATENATE("R",'MAPA DE RIESGOS'!$H274,"C",'MAPA DE RIESGOS'!$AF274),"")</f>
        <v/>
      </c>
      <c r="BM20" s="353" t="str">
        <f>IF(AND('MAPA DE RIESGOS'!$AP275="Muy Alta",'MAPA DE RIESGOS'!$AR275="Mayor"),CONCATENATE("R",'MAPA DE RIESGOS'!$H275,"C",'MAPA DE RIESGOS'!$AF275),"")</f>
        <v/>
      </c>
      <c r="BN20" s="353" t="str">
        <f>IF(AND('MAPA DE RIESGOS'!$AP276="Muy Alta",'MAPA DE RIESGOS'!$AR276="Mayor"),CONCATENATE("R",'MAPA DE RIESGOS'!$H276,"C",'MAPA DE RIESGOS'!$AF276),"")</f>
        <v/>
      </c>
      <c r="BO20" s="353" t="str">
        <f>IF(AND('MAPA DE RIESGOS'!$AP277="Muy Alta",'MAPA DE RIESGOS'!$AR277="Mayor"),CONCATENATE("R",'MAPA DE RIESGOS'!$H277,"C",'MAPA DE RIESGOS'!$AF277),"")</f>
        <v/>
      </c>
      <c r="BP20" s="353" t="str">
        <f>IF(AND('MAPA DE RIESGOS'!$AP278="Muy Alta",'MAPA DE RIESGOS'!$AR278="Mayor"),CONCATENATE("R",'MAPA DE RIESGOS'!$H278,"C",'MAPA DE RIESGOS'!$AF278),"")</f>
        <v/>
      </c>
      <c r="BQ20" s="353" t="str">
        <f>IF(AND('MAPA DE RIESGOS'!$AP279="Muy Alta",'MAPA DE RIESGOS'!$AR279="Mayor"),CONCATENATE("R",'MAPA DE RIESGOS'!$H279,"C",'MAPA DE RIESGOS'!$AF279),"")</f>
        <v/>
      </c>
      <c r="BR20" s="353" t="str">
        <f>IF(AND('MAPA DE RIESGOS'!$AP280="Muy Alta",'MAPA DE RIESGOS'!$AR280="Mayor"),CONCATENATE("R",'MAPA DE RIESGOS'!$H280,"C",'MAPA DE RIESGOS'!$AF280),"")</f>
        <v/>
      </c>
      <c r="BS20" s="353" t="str">
        <f>IF(AND('MAPA DE RIESGOS'!$AP281="Muy Alta",'MAPA DE RIESGOS'!$AR281="Mayor"),CONCATENATE("R",'MAPA DE RIESGOS'!$H281,"C",'MAPA DE RIESGOS'!$AF281),"")</f>
        <v/>
      </c>
      <c r="BT20" s="353" t="str">
        <f>IF(AND('MAPA DE RIESGOS'!$AP282="Muy Alta",'MAPA DE RIESGOS'!$AR282="Mayor"),CONCATENATE("R",'MAPA DE RIESGOS'!$H282,"C",'MAPA DE RIESGOS'!$AF282),"")</f>
        <v/>
      </c>
      <c r="BU20" s="353" t="str">
        <f>IF(AND('MAPA DE RIESGOS'!$AP283="Muy Alta",'MAPA DE RIESGOS'!$AR283="Mayor"),CONCATENATE("R",'MAPA DE RIESGOS'!$H283,"C",'MAPA DE RIESGOS'!$AF283),"")</f>
        <v/>
      </c>
      <c r="BV20" s="353" t="str">
        <f>IF(AND('MAPA DE RIESGOS'!$AP284="Muy Alta",'MAPA DE RIESGOS'!$AR284="Mayor"),CONCATENATE("R",'MAPA DE RIESGOS'!$H284,"C",'MAPA DE RIESGOS'!$AF284),"")</f>
        <v/>
      </c>
      <c r="BW20" s="353" t="str">
        <f>IF(AND('MAPA DE RIESGOS'!$AP285="Muy Alta",'MAPA DE RIESGOS'!$AR285="Mayor"),CONCATENATE("R",'MAPA DE RIESGOS'!$H285,"C",'MAPA DE RIESGOS'!$AF285),"")</f>
        <v/>
      </c>
      <c r="BX20" s="353" t="str">
        <f>IF(AND('MAPA DE RIESGOS'!$AP286="Muy Alta",'MAPA DE RIESGOS'!$AR286="Mayor"),CONCATENATE("R",'MAPA DE RIESGOS'!$H286,"C",'MAPA DE RIESGOS'!$AF286),"")</f>
        <v/>
      </c>
      <c r="BY20" s="353" t="str">
        <f>IF(AND('MAPA DE RIESGOS'!$AP287="Muy Alta",'MAPA DE RIESGOS'!$AR287="Mayor"),CONCATENATE("R",'MAPA DE RIESGOS'!$H287,"C",'MAPA DE RIESGOS'!$AF287),"")</f>
        <v/>
      </c>
      <c r="BZ20" s="353" t="str">
        <f>IF(AND('MAPA DE RIESGOS'!$AP288="Muy Alta",'MAPA DE RIESGOS'!$AR288="Mayor"),CONCATENATE("R",'MAPA DE RIESGOS'!$H288,"C",'MAPA DE RIESGOS'!$AF288),"")</f>
        <v/>
      </c>
      <c r="CA20" s="353" t="str">
        <f>IF(AND('MAPA DE RIESGOS'!$AP289="Muy Alta",'MAPA DE RIESGOS'!$AR289="Mayor"),CONCATENATE("R",'MAPA DE RIESGOS'!$H289,"C",'MAPA DE RIESGOS'!$AF289),"")</f>
        <v/>
      </c>
      <c r="CB20" s="353" t="str">
        <f>IF(AND('MAPA DE RIESGOS'!$AP290="Muy Alta",'MAPA DE RIESGOS'!$AR290="Mayor"),CONCATENATE("R",'MAPA DE RIESGOS'!$H290,"C",'MAPA DE RIESGOS'!$AF290),"")</f>
        <v/>
      </c>
      <c r="CC20" s="354" t="str">
        <f>IF(AND('MAPA DE RIESGOS'!$AP291="Muy Alta",'MAPA DE RIESGOS'!$AR291="Mayor"),CONCATENATE("R",'MAPA DE RIESGOS'!$H291,"C",'MAPA DE RIESGOS'!$AF291),"")</f>
        <v/>
      </c>
      <c r="CD20" s="355" t="str">
        <f>IF(AND('MAPA DE RIESGOS'!$AP274="Muy Alta",'MAPA DE RIESGOS'!$AR274="Catastrófico"),CONCATENATE("R",'MAPA DE RIESGOS'!$H274,"C",'MAPA DE RIESGOS'!$AF274),"")</f>
        <v/>
      </c>
      <c r="CE20" s="355" t="str">
        <f>IF(AND('MAPA DE RIESGOS'!$AP275="Muy Alta",'MAPA DE RIESGOS'!$AR275="Catastrófico"),CONCATENATE("R",'MAPA DE RIESGOS'!$H275,"C",'MAPA DE RIESGOS'!$AF275),"")</f>
        <v/>
      </c>
      <c r="CF20" s="355" t="str">
        <f>IF(AND('MAPA DE RIESGOS'!$AP276="Muy Alta",'MAPA DE RIESGOS'!$AR276="Catastrófico"),CONCATENATE("R",'MAPA DE RIESGOS'!$H276,"C",'MAPA DE RIESGOS'!$AF276),"")</f>
        <v/>
      </c>
      <c r="CG20" s="355" t="str">
        <f>IF(AND('MAPA DE RIESGOS'!$AP277="Muy Alta",'MAPA DE RIESGOS'!$AR277="Catastrófico"),CONCATENATE("R",'MAPA DE RIESGOS'!$H277,"C",'MAPA DE RIESGOS'!$AF277),"")</f>
        <v/>
      </c>
      <c r="CH20" s="355" t="str">
        <f>IF(AND('MAPA DE RIESGOS'!$AP278="Muy Alta",'MAPA DE RIESGOS'!$AR278="Catastrófico"),CONCATENATE("R",'MAPA DE RIESGOS'!$H278,"C",'MAPA DE RIESGOS'!$AF278),"")</f>
        <v/>
      </c>
      <c r="CI20" s="355" t="str">
        <f>IF(AND('MAPA DE RIESGOS'!$AP279="Muy Alta",'MAPA DE RIESGOS'!$AR279="Catastrófico"),CONCATENATE("R",'MAPA DE RIESGOS'!$H279,"C",'MAPA DE RIESGOS'!$AF279),"")</f>
        <v/>
      </c>
      <c r="CJ20" s="355" t="str">
        <f>IF(AND('MAPA DE RIESGOS'!$AP280="Muy Alta",'MAPA DE RIESGOS'!$AR280="Catastrófico"),CONCATENATE("R",'MAPA DE RIESGOS'!$H280,"C",'MAPA DE RIESGOS'!$AF280),"")</f>
        <v/>
      </c>
      <c r="CK20" s="355" t="str">
        <f>IF(AND('MAPA DE RIESGOS'!$AP281="Muy Alta",'MAPA DE RIESGOS'!$AR281="Catastrófico"),CONCATENATE("R",'MAPA DE RIESGOS'!$H281,"C",'MAPA DE RIESGOS'!$AF281),"")</f>
        <v/>
      </c>
      <c r="CL20" s="355" t="str">
        <f>IF(AND('MAPA DE RIESGOS'!$AP282="Muy Alta",'MAPA DE RIESGOS'!$AR282="Catastrófico"),CONCATENATE("R",'MAPA DE RIESGOS'!$H282,"C",'MAPA DE RIESGOS'!$AF282),"")</f>
        <v/>
      </c>
      <c r="CM20" s="355" t="str">
        <f>IF(AND('MAPA DE RIESGOS'!$AP283="Muy Alta",'MAPA DE RIESGOS'!$AR283="Catastrófico"),CONCATENATE("R",'MAPA DE RIESGOS'!$H283,"C",'MAPA DE RIESGOS'!$AF283),"")</f>
        <v/>
      </c>
      <c r="CN20" s="355" t="str">
        <f>IF(AND('MAPA DE RIESGOS'!$AP284="Muy Alta",'MAPA DE RIESGOS'!$AR284="Catastrófico"),CONCATENATE("R",'MAPA DE RIESGOS'!$H284,"C",'MAPA DE RIESGOS'!$AF284),"")</f>
        <v/>
      </c>
      <c r="CO20" s="355" t="str">
        <f>IF(AND('MAPA DE RIESGOS'!$AP285="Muy Alta",'MAPA DE RIESGOS'!$AR285="Catastrófico"),CONCATENATE("R",'MAPA DE RIESGOS'!$H285,"C",'MAPA DE RIESGOS'!$AF285),"")</f>
        <v/>
      </c>
      <c r="CP20" s="355" t="str">
        <f>IF(AND('MAPA DE RIESGOS'!$AP286="Muy Alta",'MAPA DE RIESGOS'!$AR286="Catastrófico"),CONCATENATE("R",'MAPA DE RIESGOS'!$H286,"C",'MAPA DE RIESGOS'!$AF286),"")</f>
        <v/>
      </c>
      <c r="CQ20" s="355" t="str">
        <f>IF(AND('MAPA DE RIESGOS'!$AP287="Muy Alta",'MAPA DE RIESGOS'!$AR287="Catastrófico"),CONCATENATE("R",'MAPA DE RIESGOS'!$H287,"C",'MAPA DE RIESGOS'!$AF287),"")</f>
        <v/>
      </c>
      <c r="CR20" s="355" t="str">
        <f>IF(AND('MAPA DE RIESGOS'!$AP288="Muy Alta",'MAPA DE RIESGOS'!$AR288="Catastrófico"),CONCATENATE("R",'MAPA DE RIESGOS'!$H288,"C",'MAPA DE RIESGOS'!$AF288),"")</f>
        <v/>
      </c>
      <c r="CS20" s="355" t="str">
        <f>IF(AND('MAPA DE RIESGOS'!$AP289="Muy Alta",'MAPA DE RIESGOS'!$AR289="Catastrófico"),CONCATENATE("R",'MAPA DE RIESGOS'!$H289,"C",'MAPA DE RIESGOS'!$AF289),"")</f>
        <v/>
      </c>
      <c r="CT20" s="355" t="str">
        <f>IF(AND('MAPA DE RIESGOS'!$AP290="Muy Alta",'MAPA DE RIESGOS'!$AR290="Catastrófico"),CONCATENATE("R",'MAPA DE RIESGOS'!$H290,"C",'MAPA DE RIESGOS'!$AF290),"")</f>
        <v/>
      </c>
      <c r="CU20" s="356" t="str">
        <f>IF(AND('MAPA DE RIESGOS'!$AP291="Muy Alta",'MAPA DE RIESGOS'!$AR291="Catastrófico"),CONCATENATE("R",'MAPA DE RIESGOS'!$H291,"C",'MAPA DE RIESGOS'!$AF291),"")</f>
        <v/>
      </c>
      <c r="CV20" s="67"/>
      <c r="CW20" s="1122"/>
      <c r="CX20" s="1123"/>
      <c r="CY20" s="1123"/>
      <c r="CZ20" s="1123"/>
      <c r="DA20" s="1123"/>
      <c r="DB20" s="1124"/>
    </row>
    <row r="21" spans="2:106" ht="32.450000000000003" customHeight="1">
      <c r="B21" s="1142"/>
      <c r="C21" s="1142"/>
      <c r="D21" s="1143"/>
      <c r="E21" s="1113"/>
      <c r="F21" s="1114"/>
      <c r="G21" s="1114"/>
      <c r="H21" s="1114"/>
      <c r="I21" s="1115"/>
      <c r="J21" s="352" t="str">
        <f>IF(AND('MAPA DE RIESGOS'!$AP292="Muy Alta",'MAPA DE RIESGOS'!$AR292="Leve"),CONCATENATE("R",'MAPA DE RIESGOS'!$H292,"C",'MAPA DE RIESGOS'!$AF292),"")</f>
        <v/>
      </c>
      <c r="K21" s="353" t="str">
        <f>IF(AND('MAPA DE RIESGOS'!$AP293="Muy Alta",'MAPA DE RIESGOS'!$AR293="Leve"),CONCATENATE("R",'MAPA DE RIESGOS'!$H293,"C",'MAPA DE RIESGOS'!$AF293),"")</f>
        <v/>
      </c>
      <c r="L21" s="353" t="str">
        <f>IF(AND('MAPA DE RIESGOS'!$AP294="Muy Alta",'MAPA DE RIESGOS'!$AR294="Leve"),CONCATENATE("R",'MAPA DE RIESGOS'!$H294,"C",'MAPA DE RIESGOS'!$AF294),"")</f>
        <v/>
      </c>
      <c r="M21" s="353" t="str">
        <f>IF(AND('MAPA DE RIESGOS'!$AP295="Muy Alta",'MAPA DE RIESGOS'!$AR295="Leve"),CONCATENATE("R",'MAPA DE RIESGOS'!$H295,"C",'MAPA DE RIESGOS'!$AF295),"")</f>
        <v/>
      </c>
      <c r="N21" s="353" t="str">
        <f>IF(AND('MAPA DE RIESGOS'!$AP296="Muy Alta",'MAPA DE RIESGOS'!$AR296="Leve"),CONCATENATE("R",'MAPA DE RIESGOS'!$H296,"C",'MAPA DE RIESGOS'!$AF296),"")</f>
        <v/>
      </c>
      <c r="O21" s="353" t="str">
        <f>IF(AND('MAPA DE RIESGOS'!$AP297="Muy Alta",'MAPA DE RIESGOS'!$AR297="Leve"),CONCATENATE("R",'MAPA DE RIESGOS'!$H297,"C",'MAPA DE RIESGOS'!$AF297),"")</f>
        <v/>
      </c>
      <c r="P21" s="353" t="str">
        <f>IF(AND('MAPA DE RIESGOS'!$AP298="Muy Alta",'MAPA DE RIESGOS'!$AR298="Leve"),CONCATENATE("R",'MAPA DE RIESGOS'!$H298,"C",'MAPA DE RIESGOS'!$AF298),"")</f>
        <v/>
      </c>
      <c r="Q21" s="353" t="str">
        <f>IF(AND('MAPA DE RIESGOS'!$AP299="Muy Alta",'MAPA DE RIESGOS'!$AR299="Leve"),CONCATENATE("R",'MAPA DE RIESGOS'!$H299,"C",'MAPA DE RIESGOS'!$AF299),"")</f>
        <v/>
      </c>
      <c r="R21" s="353" t="str">
        <f>IF(AND('MAPA DE RIESGOS'!$AP300="Muy Alta",'MAPA DE RIESGOS'!$AR300="Leve"),CONCATENATE("R",'MAPA DE RIESGOS'!$H300,"C",'MAPA DE RIESGOS'!$AF300),"")</f>
        <v/>
      </c>
      <c r="S21" s="353" t="str">
        <f>IF(AND('MAPA DE RIESGOS'!$AP301="Muy Alta",'MAPA DE RIESGOS'!$AR301="Leve"),CONCATENATE("R",'MAPA DE RIESGOS'!$H301,"C",'MAPA DE RIESGOS'!$AF301),"")</f>
        <v/>
      </c>
      <c r="T21" s="353" t="str">
        <f>IF(AND('MAPA DE RIESGOS'!$AP302="Muy Alta",'MAPA DE RIESGOS'!$AR302="Leve"),CONCATENATE("R",'MAPA DE RIESGOS'!$H302,"C",'MAPA DE RIESGOS'!$AF302),"")</f>
        <v/>
      </c>
      <c r="U21" s="353" t="str">
        <f>IF(AND('MAPA DE RIESGOS'!$AP303="Muy Alta",'MAPA DE RIESGOS'!$AR303="Leve"),CONCATENATE("R",'MAPA DE RIESGOS'!$H303,"C",'MAPA DE RIESGOS'!$AF303),"")</f>
        <v/>
      </c>
      <c r="V21" s="353" t="str">
        <f>IF(AND('MAPA DE RIESGOS'!$AP304="Muy Alta",'MAPA DE RIESGOS'!$AR304="Leve"),CONCATENATE("R",'MAPA DE RIESGOS'!$H304,"C",'MAPA DE RIESGOS'!$AF304),"")</f>
        <v/>
      </c>
      <c r="W21" s="353" t="str">
        <f>IF(AND('MAPA DE RIESGOS'!$AP305="Muy Alta",'MAPA DE RIESGOS'!$AR305="Leve"),CONCATENATE("R",'MAPA DE RIESGOS'!$H305,"C",'MAPA DE RIESGOS'!$AF305),"")</f>
        <v/>
      </c>
      <c r="X21" s="353" t="str">
        <f>IF(AND('MAPA DE RIESGOS'!$AP306="Muy Alta",'MAPA DE RIESGOS'!$AR306="Leve"),CONCATENATE("R",'MAPA DE RIESGOS'!$H306,"C",'MAPA DE RIESGOS'!$AF306),"")</f>
        <v/>
      </c>
      <c r="Y21" s="353" t="str">
        <f>IF(AND('MAPA DE RIESGOS'!$AP307="Muy Alta",'MAPA DE RIESGOS'!$AR307="Leve"),CONCATENATE("R",'MAPA DE RIESGOS'!$H307,"C",'MAPA DE RIESGOS'!$AF307),"")</f>
        <v/>
      </c>
      <c r="Z21" s="353" t="str">
        <f>IF(AND('MAPA DE RIESGOS'!$AP308="Muy Alta",'MAPA DE RIESGOS'!$AR308="Leve"),CONCATENATE("R",'MAPA DE RIESGOS'!$H308,"C",'MAPA DE RIESGOS'!$AF308),"")</f>
        <v/>
      </c>
      <c r="AA21" s="354" t="str">
        <f>IF(AND('MAPA DE RIESGOS'!$AP309="Muy Alta",'MAPA DE RIESGOS'!$AR309="Leve"),CONCATENATE("R",'MAPA DE RIESGOS'!$H309,"C",'MAPA DE RIESGOS'!$AF309),"")</f>
        <v/>
      </c>
      <c r="AB21" s="352" t="str">
        <f>IF(AND('MAPA DE RIESGOS'!$AP292="Muy Alta",'MAPA DE RIESGOS'!$AR292="Menor"),CONCATENATE("R",'MAPA DE RIESGOS'!$H292,"C",'MAPA DE RIESGOS'!$AF292),"")</f>
        <v/>
      </c>
      <c r="AC21" s="353" t="str">
        <f>IF(AND('MAPA DE RIESGOS'!$AP293="Muy Alta",'MAPA DE RIESGOS'!$AR293="Menor"),CONCATENATE("R",'MAPA DE RIESGOS'!$H293,"C",'MAPA DE RIESGOS'!$AF293),"")</f>
        <v/>
      </c>
      <c r="AD21" s="353" t="str">
        <f>IF(AND('MAPA DE RIESGOS'!$AP294="Muy Alta",'MAPA DE RIESGOS'!$AR294="Menor"),CONCATENATE("R",'MAPA DE RIESGOS'!$H294,"C",'MAPA DE RIESGOS'!$AF294),"")</f>
        <v/>
      </c>
      <c r="AE21" s="353" t="str">
        <f>IF(AND('MAPA DE RIESGOS'!$AP295="Muy Alta",'MAPA DE RIESGOS'!$AR295="Menor"),CONCATENATE("R",'MAPA DE RIESGOS'!$H295,"C",'MAPA DE RIESGOS'!$AF295),"")</f>
        <v/>
      </c>
      <c r="AF21" s="353" t="str">
        <f>IF(AND('MAPA DE RIESGOS'!$AP296="Muy Alta",'MAPA DE RIESGOS'!$AR296="Menor"),CONCATENATE("R",'MAPA DE RIESGOS'!$H296,"C",'MAPA DE RIESGOS'!$AF296),"")</f>
        <v/>
      </c>
      <c r="AG21" s="353" t="str">
        <f>IF(AND('MAPA DE RIESGOS'!$AP297="Muy Alta",'MAPA DE RIESGOS'!$AR297="Menor"),CONCATENATE("R",'MAPA DE RIESGOS'!$H297,"C",'MAPA DE RIESGOS'!$AF297),"")</f>
        <v/>
      </c>
      <c r="AH21" s="353" t="str">
        <f>IF(AND('MAPA DE RIESGOS'!$AP298="Muy Alta",'MAPA DE RIESGOS'!$AR298="Menor"),CONCATENATE("R",'MAPA DE RIESGOS'!$H298,"C",'MAPA DE RIESGOS'!$AF298),"")</f>
        <v/>
      </c>
      <c r="AI21" s="353" t="str">
        <f>IF(AND('MAPA DE RIESGOS'!$AP299="Muy Alta",'MAPA DE RIESGOS'!$AR299="Menor"),CONCATENATE("R",'MAPA DE RIESGOS'!$H299,"C",'MAPA DE RIESGOS'!$AF299),"")</f>
        <v/>
      </c>
      <c r="AJ21" s="353" t="str">
        <f>IF(AND('MAPA DE RIESGOS'!$AP300="Muy Alta",'MAPA DE RIESGOS'!$AR300="Menor"),CONCATENATE("R",'MAPA DE RIESGOS'!$H300,"C",'MAPA DE RIESGOS'!$AF300),"")</f>
        <v/>
      </c>
      <c r="AK21" s="353" t="str">
        <f>IF(AND('MAPA DE RIESGOS'!$AP301="Muy Alta",'MAPA DE RIESGOS'!$AR301="Menor"),CONCATENATE("R",'MAPA DE RIESGOS'!$H301,"C",'MAPA DE RIESGOS'!$AF301),"")</f>
        <v/>
      </c>
      <c r="AL21" s="353" t="str">
        <f>IF(AND('MAPA DE RIESGOS'!$AP302="Muy Alta",'MAPA DE RIESGOS'!$AR302="Menor"),CONCATENATE("R",'MAPA DE RIESGOS'!$H302,"C",'MAPA DE RIESGOS'!$AF302),"")</f>
        <v/>
      </c>
      <c r="AM21" s="353" t="str">
        <f>IF(AND('MAPA DE RIESGOS'!$AP303="Muy Alta",'MAPA DE RIESGOS'!$AR303="Menor"),CONCATENATE("R",'MAPA DE RIESGOS'!$H303,"C",'MAPA DE RIESGOS'!$AF303),"")</f>
        <v/>
      </c>
      <c r="AN21" s="353" t="str">
        <f>IF(AND('MAPA DE RIESGOS'!$AP304="Muy Alta",'MAPA DE RIESGOS'!$AR304="Menor"),CONCATENATE("R",'MAPA DE RIESGOS'!$H304,"C",'MAPA DE RIESGOS'!$AF304),"")</f>
        <v/>
      </c>
      <c r="AO21" s="353" t="str">
        <f>IF(AND('MAPA DE RIESGOS'!$AP305="Muy Alta",'MAPA DE RIESGOS'!$AR305="Menor"),CONCATENATE("R",'MAPA DE RIESGOS'!$H305,"C",'MAPA DE RIESGOS'!$AF305),"")</f>
        <v/>
      </c>
      <c r="AP21" s="353" t="str">
        <f>IF(AND('MAPA DE RIESGOS'!$AP306="Muy Alta",'MAPA DE RIESGOS'!$AR306="Menor"),CONCATENATE("R",'MAPA DE RIESGOS'!$H306,"C",'MAPA DE RIESGOS'!$AF306),"")</f>
        <v/>
      </c>
      <c r="AQ21" s="353" t="str">
        <f>IF(AND('MAPA DE RIESGOS'!$AP307="Muy Alta",'MAPA DE RIESGOS'!$AR307="Menor"),CONCATENATE("R",'MAPA DE RIESGOS'!$H307,"C",'MAPA DE RIESGOS'!$AF307),"")</f>
        <v/>
      </c>
      <c r="AR21" s="353" t="str">
        <f>IF(AND('MAPA DE RIESGOS'!$AP308="Muy Alta",'MAPA DE RIESGOS'!$AR308="Menor"),CONCATENATE("R",'MAPA DE RIESGOS'!$H308,"C",'MAPA DE RIESGOS'!$AF308),"")</f>
        <v/>
      </c>
      <c r="AS21" s="354" t="str">
        <f>IF(AND('MAPA DE RIESGOS'!$AP309="Muy Alta",'MAPA DE RIESGOS'!$AR309="Menor"),CONCATENATE("R",'MAPA DE RIESGOS'!$H309,"C",'MAPA DE RIESGOS'!$AF309),"")</f>
        <v/>
      </c>
      <c r="AT21" s="352" t="str">
        <f>IF(AND('MAPA DE RIESGOS'!$AP292="Muy Alta",'MAPA DE RIESGOS'!$AR292="Moderado"),CONCATENATE("R",'MAPA DE RIESGOS'!$H292,"C",'MAPA DE RIESGOS'!$AF292),"")</f>
        <v/>
      </c>
      <c r="AU21" s="353" t="str">
        <f>IF(AND('MAPA DE RIESGOS'!$AP293="Muy Alta",'MAPA DE RIESGOS'!$AR293="Moderado"),CONCATENATE("R",'MAPA DE RIESGOS'!$H293,"C",'MAPA DE RIESGOS'!$AF293),"")</f>
        <v/>
      </c>
      <c r="AV21" s="353" t="str">
        <f>IF(AND('MAPA DE RIESGOS'!$AP294="Muy Alta",'MAPA DE RIESGOS'!$AR294="Moderado"),CONCATENATE("R",'MAPA DE RIESGOS'!$H294,"C",'MAPA DE RIESGOS'!$AF294),"")</f>
        <v/>
      </c>
      <c r="AW21" s="353" t="str">
        <f>IF(AND('MAPA DE RIESGOS'!$AP295="Muy Alta",'MAPA DE RIESGOS'!$AR295="Moderado"),CONCATENATE("R",'MAPA DE RIESGOS'!$H295,"C",'MAPA DE RIESGOS'!$AF295),"")</f>
        <v/>
      </c>
      <c r="AX21" s="353" t="str">
        <f>IF(AND('MAPA DE RIESGOS'!$AP296="Muy Alta",'MAPA DE RIESGOS'!$AR296="Moderado"),CONCATENATE("R",'MAPA DE RIESGOS'!$H296,"C",'MAPA DE RIESGOS'!$AF296),"")</f>
        <v/>
      </c>
      <c r="AY21" s="353" t="str">
        <f>IF(AND('MAPA DE RIESGOS'!$AP297="Muy Alta",'MAPA DE RIESGOS'!$AR297="Moderado"),CONCATENATE("R",'MAPA DE RIESGOS'!$H297,"C",'MAPA DE RIESGOS'!$AF297),"")</f>
        <v/>
      </c>
      <c r="AZ21" s="353" t="str">
        <f>IF(AND('MAPA DE RIESGOS'!$AP298="Muy Alta",'MAPA DE RIESGOS'!$AR298="Moderado"),CONCATENATE("R",'MAPA DE RIESGOS'!$H298,"C",'MAPA DE RIESGOS'!$AF298),"")</f>
        <v/>
      </c>
      <c r="BA21" s="353" t="str">
        <f>IF(AND('MAPA DE RIESGOS'!$AP299="Muy Alta",'MAPA DE RIESGOS'!$AR299="Moderado"),CONCATENATE("R",'MAPA DE RIESGOS'!$H299,"C",'MAPA DE RIESGOS'!$AF299),"")</f>
        <v/>
      </c>
      <c r="BB21" s="353" t="str">
        <f>IF(AND('MAPA DE RIESGOS'!$AP300="Muy Alta",'MAPA DE RIESGOS'!$AR300="Moderado"),CONCATENATE("R",'MAPA DE RIESGOS'!$H300,"C",'MAPA DE RIESGOS'!$AF300),"")</f>
        <v/>
      </c>
      <c r="BC21" s="353" t="str">
        <f>IF(AND('MAPA DE RIESGOS'!$AP301="Muy Alta",'MAPA DE RIESGOS'!$AR301="Moderado"),CONCATENATE("R",'MAPA DE RIESGOS'!$H301,"C",'MAPA DE RIESGOS'!$AF301),"")</f>
        <v/>
      </c>
      <c r="BD21" s="353" t="str">
        <f>IF(AND('MAPA DE RIESGOS'!$AP302="Muy Alta",'MAPA DE RIESGOS'!$AR302="Moderado"),CONCATENATE("R",'MAPA DE RIESGOS'!$H302,"C",'MAPA DE RIESGOS'!$AF302),"")</f>
        <v/>
      </c>
      <c r="BE21" s="353" t="str">
        <f>IF(AND('MAPA DE RIESGOS'!$AP303="Muy Alta",'MAPA DE RIESGOS'!$AR303="Moderado"),CONCATENATE("R",'MAPA DE RIESGOS'!$H303,"C",'MAPA DE RIESGOS'!$AF303),"")</f>
        <v/>
      </c>
      <c r="BF21" s="353" t="str">
        <f>IF(AND('MAPA DE RIESGOS'!$AP304="Muy Alta",'MAPA DE RIESGOS'!$AR304="Moderado"),CONCATENATE("R",'MAPA DE RIESGOS'!$H304,"C",'MAPA DE RIESGOS'!$AF304),"")</f>
        <v/>
      </c>
      <c r="BG21" s="353" t="str">
        <f>IF(AND('MAPA DE RIESGOS'!$AP305="Muy Alta",'MAPA DE RIESGOS'!$AR305="Moderado"),CONCATENATE("R",'MAPA DE RIESGOS'!$H305,"C",'MAPA DE RIESGOS'!$AF305),"")</f>
        <v/>
      </c>
      <c r="BH21" s="353" t="str">
        <f>IF(AND('MAPA DE RIESGOS'!$AP306="Muy Alta",'MAPA DE RIESGOS'!$AR306="Moderado"),CONCATENATE("R",'MAPA DE RIESGOS'!$H306,"C",'MAPA DE RIESGOS'!$AF306),"")</f>
        <v/>
      </c>
      <c r="BI21" s="353" t="str">
        <f>IF(AND('MAPA DE RIESGOS'!$AP307="Muy Alta",'MAPA DE RIESGOS'!$AR307="Moderado"),CONCATENATE("R",'MAPA DE RIESGOS'!$H307,"C",'MAPA DE RIESGOS'!$AF307),"")</f>
        <v/>
      </c>
      <c r="BJ21" s="353" t="str">
        <f>IF(AND('MAPA DE RIESGOS'!$AP308="Muy Alta",'MAPA DE RIESGOS'!$AR308="Moderado"),CONCATENATE("R",'MAPA DE RIESGOS'!$H308,"C",'MAPA DE RIESGOS'!$AF308),"")</f>
        <v/>
      </c>
      <c r="BK21" s="354" t="str">
        <f>IF(AND('MAPA DE RIESGOS'!$AP309="Muy Alta",'MAPA DE RIESGOS'!$AR309="Moderado"),CONCATENATE("R",'MAPA DE RIESGOS'!$H309,"C",'MAPA DE RIESGOS'!$AF309),"")</f>
        <v/>
      </c>
      <c r="BL21" s="352" t="str">
        <f>IF(AND('MAPA DE RIESGOS'!$AP292="Muy Alta",'MAPA DE RIESGOS'!$AR292="Mayor"),CONCATENATE("R",'MAPA DE RIESGOS'!$H292,"C",'MAPA DE RIESGOS'!$AF292),"")</f>
        <v/>
      </c>
      <c r="BM21" s="353" t="str">
        <f>IF(AND('MAPA DE RIESGOS'!$AP293="Muy Alta",'MAPA DE RIESGOS'!$AR293="Mayor"),CONCATENATE("R",'MAPA DE RIESGOS'!$H293,"C",'MAPA DE RIESGOS'!$AF293),"")</f>
        <v/>
      </c>
      <c r="BN21" s="353" t="str">
        <f>IF(AND('MAPA DE RIESGOS'!$AP294="Muy Alta",'MAPA DE RIESGOS'!$AR294="Mayor"),CONCATENATE("R",'MAPA DE RIESGOS'!$H294,"C",'MAPA DE RIESGOS'!$AF294),"")</f>
        <v/>
      </c>
      <c r="BO21" s="353" t="str">
        <f>IF(AND('MAPA DE RIESGOS'!$AP295="Muy Alta",'MAPA DE RIESGOS'!$AR295="Mayor"),CONCATENATE("R",'MAPA DE RIESGOS'!$H295,"C",'MAPA DE RIESGOS'!$AF295),"")</f>
        <v/>
      </c>
      <c r="BP21" s="353" t="str">
        <f>IF(AND('MAPA DE RIESGOS'!$AP296="Muy Alta",'MAPA DE RIESGOS'!$AR296="Mayor"),CONCATENATE("R",'MAPA DE RIESGOS'!$H296,"C",'MAPA DE RIESGOS'!$AF296),"")</f>
        <v/>
      </c>
      <c r="BQ21" s="353" t="str">
        <f>IF(AND('MAPA DE RIESGOS'!$AP297="Muy Alta",'MAPA DE RIESGOS'!$AR297="Mayor"),CONCATENATE("R",'MAPA DE RIESGOS'!$H297,"C",'MAPA DE RIESGOS'!$AF297),"")</f>
        <v/>
      </c>
      <c r="BR21" s="353" t="str">
        <f>IF(AND('MAPA DE RIESGOS'!$AP298="Muy Alta",'MAPA DE RIESGOS'!$AR298="Mayor"),CONCATENATE("R",'MAPA DE RIESGOS'!$H298,"C",'MAPA DE RIESGOS'!$AF298),"")</f>
        <v/>
      </c>
      <c r="BS21" s="353" t="str">
        <f>IF(AND('MAPA DE RIESGOS'!$AP299="Muy Alta",'MAPA DE RIESGOS'!$AR299="Mayor"),CONCATENATE("R",'MAPA DE RIESGOS'!$H299,"C",'MAPA DE RIESGOS'!$AF299),"")</f>
        <v/>
      </c>
      <c r="BT21" s="353" t="str">
        <f>IF(AND('MAPA DE RIESGOS'!$AP300="Muy Alta",'MAPA DE RIESGOS'!$AR300="Mayor"),CONCATENATE("R",'MAPA DE RIESGOS'!$H300,"C",'MAPA DE RIESGOS'!$AF300),"")</f>
        <v/>
      </c>
      <c r="BU21" s="353" t="str">
        <f>IF(AND('MAPA DE RIESGOS'!$AP301="Muy Alta",'MAPA DE RIESGOS'!$AR301="Mayor"),CONCATENATE("R",'MAPA DE RIESGOS'!$H301,"C",'MAPA DE RIESGOS'!$AF301),"")</f>
        <v/>
      </c>
      <c r="BV21" s="353" t="str">
        <f>IF(AND('MAPA DE RIESGOS'!$AP302="Muy Alta",'MAPA DE RIESGOS'!$AR302="Mayor"),CONCATENATE("R",'MAPA DE RIESGOS'!$H302,"C",'MAPA DE RIESGOS'!$AF302),"")</f>
        <v/>
      </c>
      <c r="BW21" s="353" t="str">
        <f>IF(AND('MAPA DE RIESGOS'!$AP303="Muy Alta",'MAPA DE RIESGOS'!$AR303="Mayor"),CONCATENATE("R",'MAPA DE RIESGOS'!$H303,"C",'MAPA DE RIESGOS'!$AF303),"")</f>
        <v/>
      </c>
      <c r="BX21" s="353" t="str">
        <f>IF(AND('MAPA DE RIESGOS'!$AP304="Muy Alta",'MAPA DE RIESGOS'!$AR304="Mayor"),CONCATENATE("R",'MAPA DE RIESGOS'!$H304,"C",'MAPA DE RIESGOS'!$AF304),"")</f>
        <v/>
      </c>
      <c r="BY21" s="353" t="str">
        <f>IF(AND('MAPA DE RIESGOS'!$AP305="Muy Alta",'MAPA DE RIESGOS'!$AR305="Mayor"),CONCATENATE("R",'MAPA DE RIESGOS'!$H305,"C",'MAPA DE RIESGOS'!$AF305),"")</f>
        <v/>
      </c>
      <c r="BZ21" s="353" t="str">
        <f>IF(AND('MAPA DE RIESGOS'!$AP306="Muy Alta",'MAPA DE RIESGOS'!$AR306="Mayor"),CONCATENATE("R",'MAPA DE RIESGOS'!$H306,"C",'MAPA DE RIESGOS'!$AF306),"")</f>
        <v/>
      </c>
      <c r="CA21" s="353" t="str">
        <f>IF(AND('MAPA DE RIESGOS'!$AP307="Muy Alta",'MAPA DE RIESGOS'!$AR307="Mayor"),CONCATENATE("R",'MAPA DE RIESGOS'!$H307,"C",'MAPA DE RIESGOS'!$AF307),"")</f>
        <v/>
      </c>
      <c r="CB21" s="353" t="str">
        <f>IF(AND('MAPA DE RIESGOS'!$AP308="Muy Alta",'MAPA DE RIESGOS'!$AR308="Mayor"),CONCATENATE("R",'MAPA DE RIESGOS'!$H308,"C",'MAPA DE RIESGOS'!$AF308),"")</f>
        <v/>
      </c>
      <c r="CC21" s="354" t="str">
        <f>IF(AND('MAPA DE RIESGOS'!$AP309="Muy Alta",'MAPA DE RIESGOS'!$AR309="Mayor"),CONCATENATE("R",'MAPA DE RIESGOS'!$H309,"C",'MAPA DE RIESGOS'!$AF309),"")</f>
        <v/>
      </c>
      <c r="CD21" s="355" t="str">
        <f>IF(AND('MAPA DE RIESGOS'!$AP292="Muy Alta",'MAPA DE RIESGOS'!$AR292="Catastrófico"),CONCATENATE("R",'MAPA DE RIESGOS'!$H292,"C",'MAPA DE RIESGOS'!$AF292),"")</f>
        <v/>
      </c>
      <c r="CE21" s="355" t="str">
        <f>IF(AND('MAPA DE RIESGOS'!$AP293="Muy Alta",'MAPA DE RIESGOS'!$AR293="Catastrófico"),CONCATENATE("R",'MAPA DE RIESGOS'!$H293,"C",'MAPA DE RIESGOS'!$AF293),"")</f>
        <v/>
      </c>
      <c r="CF21" s="355" t="str">
        <f>IF(AND('MAPA DE RIESGOS'!$AP294="Muy Alta",'MAPA DE RIESGOS'!$AR294="Catastrófico"),CONCATENATE("R",'MAPA DE RIESGOS'!$H294,"C",'MAPA DE RIESGOS'!$AF294),"")</f>
        <v/>
      </c>
      <c r="CG21" s="355" t="str">
        <f>IF(AND('MAPA DE RIESGOS'!$AP295="Muy Alta",'MAPA DE RIESGOS'!$AR295="Catastrófico"),CONCATENATE("R",'MAPA DE RIESGOS'!$H295,"C",'MAPA DE RIESGOS'!$AF295),"")</f>
        <v/>
      </c>
      <c r="CH21" s="355" t="str">
        <f>IF(AND('MAPA DE RIESGOS'!$AP296="Muy Alta",'MAPA DE RIESGOS'!$AR296="Catastrófico"),CONCATENATE("R",'MAPA DE RIESGOS'!$H296,"C",'MAPA DE RIESGOS'!$AF296),"")</f>
        <v/>
      </c>
      <c r="CI21" s="355" t="str">
        <f>IF(AND('MAPA DE RIESGOS'!$AP297="Muy Alta",'MAPA DE RIESGOS'!$AR297="Catastrófico"),CONCATENATE("R",'MAPA DE RIESGOS'!$H297,"C",'MAPA DE RIESGOS'!$AF297),"")</f>
        <v/>
      </c>
      <c r="CJ21" s="355" t="str">
        <f>IF(AND('MAPA DE RIESGOS'!$AP298="Muy Alta",'MAPA DE RIESGOS'!$AR298="Catastrófico"),CONCATENATE("R",'MAPA DE RIESGOS'!$H298,"C",'MAPA DE RIESGOS'!$AF298),"")</f>
        <v/>
      </c>
      <c r="CK21" s="355" t="str">
        <f>IF(AND('MAPA DE RIESGOS'!$AP299="Muy Alta",'MAPA DE RIESGOS'!$AR299="Catastrófico"),CONCATENATE("R",'MAPA DE RIESGOS'!$H299,"C",'MAPA DE RIESGOS'!$AF299),"")</f>
        <v/>
      </c>
      <c r="CL21" s="355" t="str">
        <f>IF(AND('MAPA DE RIESGOS'!$AP300="Muy Alta",'MAPA DE RIESGOS'!$AR300="Catastrófico"),CONCATENATE("R",'MAPA DE RIESGOS'!$H300,"C",'MAPA DE RIESGOS'!$AF300),"")</f>
        <v/>
      </c>
      <c r="CM21" s="355" t="str">
        <f>IF(AND('MAPA DE RIESGOS'!$AP301="Muy Alta",'MAPA DE RIESGOS'!$AR301="Catastrófico"),CONCATENATE("R",'MAPA DE RIESGOS'!$H301,"C",'MAPA DE RIESGOS'!$AF301),"")</f>
        <v/>
      </c>
      <c r="CN21" s="355" t="str">
        <f>IF(AND('MAPA DE RIESGOS'!$AP302="Muy Alta",'MAPA DE RIESGOS'!$AR302="Catastrófico"),CONCATENATE("R",'MAPA DE RIESGOS'!$H302,"C",'MAPA DE RIESGOS'!$AF302),"")</f>
        <v/>
      </c>
      <c r="CO21" s="355" t="str">
        <f>IF(AND('MAPA DE RIESGOS'!$AP303="Muy Alta",'MAPA DE RIESGOS'!$AR303="Catastrófico"),CONCATENATE("R",'MAPA DE RIESGOS'!$H303,"C",'MAPA DE RIESGOS'!$AF303),"")</f>
        <v/>
      </c>
      <c r="CP21" s="355" t="str">
        <f>IF(AND('MAPA DE RIESGOS'!$AP304="Muy Alta",'MAPA DE RIESGOS'!$AR304="Catastrófico"),CONCATENATE("R",'MAPA DE RIESGOS'!$H304,"C",'MAPA DE RIESGOS'!$AF304),"")</f>
        <v/>
      </c>
      <c r="CQ21" s="355" t="str">
        <f>IF(AND('MAPA DE RIESGOS'!$AP305="Muy Alta",'MAPA DE RIESGOS'!$AR305="Catastrófico"),CONCATENATE("R",'MAPA DE RIESGOS'!$H305,"C",'MAPA DE RIESGOS'!$AF305),"")</f>
        <v/>
      </c>
      <c r="CR21" s="355" t="str">
        <f>IF(AND('MAPA DE RIESGOS'!$AP306="Muy Alta",'MAPA DE RIESGOS'!$AR306="Catastrófico"),CONCATENATE("R",'MAPA DE RIESGOS'!$H306,"C",'MAPA DE RIESGOS'!$AF306),"")</f>
        <v/>
      </c>
      <c r="CS21" s="355" t="str">
        <f>IF(AND('MAPA DE RIESGOS'!$AP307="Muy Alta",'MAPA DE RIESGOS'!$AR307="Catastrófico"),CONCATENATE("R",'MAPA DE RIESGOS'!$H307,"C",'MAPA DE RIESGOS'!$AF307),"")</f>
        <v/>
      </c>
      <c r="CT21" s="355" t="str">
        <f>IF(AND('MAPA DE RIESGOS'!$AP308="Muy Alta",'MAPA DE RIESGOS'!$AR308="Catastrófico"),CONCATENATE("R",'MAPA DE RIESGOS'!$H308,"C",'MAPA DE RIESGOS'!$AF308),"")</f>
        <v/>
      </c>
      <c r="CU21" s="356" t="str">
        <f>IF(AND('MAPA DE RIESGOS'!$AP309="Muy Alta",'MAPA DE RIESGOS'!$AR309="Catastrófico"),CONCATENATE("R",'MAPA DE RIESGOS'!$H309,"C",'MAPA DE RIESGOS'!$AF309),"")</f>
        <v/>
      </c>
      <c r="CV21" s="67"/>
      <c r="CW21" s="1122"/>
      <c r="CX21" s="1123"/>
      <c r="CY21" s="1123"/>
      <c r="CZ21" s="1123"/>
      <c r="DA21" s="1123"/>
      <c r="DB21" s="1124"/>
    </row>
    <row r="22" spans="2:106" ht="32.450000000000003" customHeight="1">
      <c r="B22" s="1142"/>
      <c r="C22" s="1142"/>
      <c r="D22" s="1143"/>
      <c r="E22" s="1113"/>
      <c r="F22" s="1114"/>
      <c r="G22" s="1114"/>
      <c r="H22" s="1114"/>
      <c r="I22" s="1115"/>
      <c r="J22" s="352" t="str">
        <f>IF(AND('MAPA DE RIESGOS'!$AP310="Muy Alta",'MAPA DE RIESGOS'!$AR310="Leve"),CONCATENATE("R",'MAPA DE RIESGOS'!$H310,"C",'MAPA DE RIESGOS'!$AF310),"")</f>
        <v/>
      </c>
      <c r="K22" s="353" t="str">
        <f>IF(AND('MAPA DE RIESGOS'!$AP311="Muy Alta",'MAPA DE RIESGOS'!$AR311="Leve"),CONCATENATE("R",'MAPA DE RIESGOS'!$H311,"C",'MAPA DE RIESGOS'!$AF311),"")</f>
        <v/>
      </c>
      <c r="L22" s="353" t="str">
        <f>IF(AND('MAPA DE RIESGOS'!$AP312="Muy Alta",'MAPA DE RIESGOS'!$AR312="Leve"),CONCATENATE("R",'MAPA DE RIESGOS'!$H312,"C",'MAPA DE RIESGOS'!$AF312),"")</f>
        <v/>
      </c>
      <c r="M22" s="353" t="str">
        <f>IF(AND('MAPA DE RIESGOS'!$AP313="Muy Alta",'MAPA DE RIESGOS'!$AR313="Leve"),CONCATENATE("R",'MAPA DE RIESGOS'!$H313,"C",'MAPA DE RIESGOS'!$AF313),"")</f>
        <v/>
      </c>
      <c r="N22" s="353" t="str">
        <f>IF(AND('MAPA DE RIESGOS'!$AP314="Muy Alta",'MAPA DE RIESGOS'!$AR314="Leve"),CONCATENATE("R",'MAPA DE RIESGOS'!$H314,"C",'MAPA DE RIESGOS'!$AF314),"")</f>
        <v/>
      </c>
      <c r="O22" s="353" t="str">
        <f>IF(AND('MAPA DE RIESGOS'!$AP315="Muy Alta",'MAPA DE RIESGOS'!$AR315="Leve"),CONCATENATE("R",'MAPA DE RIESGOS'!$H315,"C",'MAPA DE RIESGOS'!$AF315),"")</f>
        <v/>
      </c>
      <c r="P22" s="353" t="str">
        <f>IF(AND('MAPA DE RIESGOS'!$AP316="Muy Alta",'MAPA DE RIESGOS'!$AR316="Leve"),CONCATENATE("R",'MAPA DE RIESGOS'!$H316,"C",'MAPA DE RIESGOS'!$AF316),"")</f>
        <v/>
      </c>
      <c r="Q22" s="353" t="str">
        <f>IF(AND('MAPA DE RIESGOS'!$AP317="Muy Alta",'MAPA DE RIESGOS'!$AR317="Leve"),CONCATENATE("R",'MAPA DE RIESGOS'!$H317,"C",'MAPA DE RIESGOS'!$AF317),"")</f>
        <v/>
      </c>
      <c r="R22" s="353" t="str">
        <f>IF(AND('MAPA DE RIESGOS'!$AP318="Muy Alta",'MAPA DE RIESGOS'!$AR318="Leve"),CONCATENATE("R",'MAPA DE RIESGOS'!$H318,"C",'MAPA DE RIESGOS'!$AF318),"")</f>
        <v/>
      </c>
      <c r="S22" s="353" t="str">
        <f>IF(AND('MAPA DE RIESGOS'!$AP319="Muy Alta",'MAPA DE RIESGOS'!$AR319="Leve"),CONCATENATE("R",'MAPA DE RIESGOS'!$H319,"C",'MAPA DE RIESGOS'!$AF319),"")</f>
        <v/>
      </c>
      <c r="T22" s="353" t="str">
        <f>IF(AND('MAPA DE RIESGOS'!$AP320="Muy Alta",'MAPA DE RIESGOS'!$AR320="Leve"),CONCATENATE("R",'MAPA DE RIESGOS'!$H320,"C",'MAPA DE RIESGOS'!$AF320),"")</f>
        <v/>
      </c>
      <c r="U22" s="353" t="str">
        <f>IF(AND('MAPA DE RIESGOS'!$AP321="Muy Alta",'MAPA DE RIESGOS'!$AR321="Leve"),CONCATENATE("R",'MAPA DE RIESGOS'!$H321,"C",'MAPA DE RIESGOS'!$AF321),"")</f>
        <v/>
      </c>
      <c r="V22" s="353" t="str">
        <f>IF(AND('MAPA DE RIESGOS'!$AP322="Muy Alta",'MAPA DE RIESGOS'!$AR322="Leve"),CONCATENATE("R",'MAPA DE RIESGOS'!$H322,"C",'MAPA DE RIESGOS'!$AF322),"")</f>
        <v/>
      </c>
      <c r="W22" s="353" t="str">
        <f>IF(AND('MAPA DE RIESGOS'!$AP323="Muy Alta",'MAPA DE RIESGOS'!$AR323="Leve"),CONCATENATE("R",'MAPA DE RIESGOS'!$H323,"C",'MAPA DE RIESGOS'!$AF323),"")</f>
        <v/>
      </c>
      <c r="X22" s="353" t="str">
        <f>IF(AND('MAPA DE RIESGOS'!$AP324="Muy Alta",'MAPA DE RIESGOS'!$AR324="Leve"),CONCATENATE("R",'MAPA DE RIESGOS'!$H324,"C",'MAPA DE RIESGOS'!$AF324),"")</f>
        <v/>
      </c>
      <c r="Y22" s="353" t="str">
        <f>IF(AND('MAPA DE RIESGOS'!$AP325="Muy Alta",'MAPA DE RIESGOS'!$AR325="Leve"),CONCATENATE("R",'MAPA DE RIESGOS'!$H325,"C",'MAPA DE RIESGOS'!$AF325),"")</f>
        <v/>
      </c>
      <c r="Z22" s="353" t="str">
        <f>IF(AND('MAPA DE RIESGOS'!$AP326="Muy Alta",'MAPA DE RIESGOS'!$AR326="Leve"),CONCATENATE("R",'MAPA DE RIESGOS'!$H326,"C",'MAPA DE RIESGOS'!$AF326),"")</f>
        <v/>
      </c>
      <c r="AA22" s="354" t="str">
        <f>IF(AND('MAPA DE RIESGOS'!$AP327="Muy Alta",'MAPA DE RIESGOS'!$AR327="Leve"),CONCATENATE("R",'MAPA DE RIESGOS'!$H327,"C",'MAPA DE RIESGOS'!$AF327),"")</f>
        <v/>
      </c>
      <c r="AB22" s="352" t="str">
        <f>IF(AND('MAPA DE RIESGOS'!$AP310="Muy Alta",'MAPA DE RIESGOS'!$AR310="Menor"),CONCATENATE("R",'MAPA DE RIESGOS'!$H310,"C",'MAPA DE RIESGOS'!$AF310),"")</f>
        <v/>
      </c>
      <c r="AC22" s="353" t="str">
        <f>IF(AND('MAPA DE RIESGOS'!$AP311="Muy Alta",'MAPA DE RIESGOS'!$AR311="Menor"),CONCATENATE("R",'MAPA DE RIESGOS'!$H311,"C",'MAPA DE RIESGOS'!$AF311),"")</f>
        <v/>
      </c>
      <c r="AD22" s="353" t="str">
        <f>IF(AND('MAPA DE RIESGOS'!$AP312="Muy Alta",'MAPA DE RIESGOS'!$AR312="Menor"),CONCATENATE("R",'MAPA DE RIESGOS'!$H312,"C",'MAPA DE RIESGOS'!$AF312),"")</f>
        <v/>
      </c>
      <c r="AE22" s="353" t="str">
        <f>IF(AND('MAPA DE RIESGOS'!$AP313="Muy Alta",'MAPA DE RIESGOS'!$AR313="Menor"),CONCATENATE("R",'MAPA DE RIESGOS'!$H313,"C",'MAPA DE RIESGOS'!$AF313),"")</f>
        <v/>
      </c>
      <c r="AF22" s="353" t="str">
        <f>IF(AND('MAPA DE RIESGOS'!$AP314="Muy Alta",'MAPA DE RIESGOS'!$AR314="Menor"),CONCATENATE("R",'MAPA DE RIESGOS'!$H314,"C",'MAPA DE RIESGOS'!$AF314),"")</f>
        <v/>
      </c>
      <c r="AG22" s="353" t="str">
        <f>IF(AND('MAPA DE RIESGOS'!$AP315="Muy Alta",'MAPA DE RIESGOS'!$AR315="Menor"),CONCATENATE("R",'MAPA DE RIESGOS'!$H315,"C",'MAPA DE RIESGOS'!$AF315),"")</f>
        <v/>
      </c>
      <c r="AH22" s="353" t="str">
        <f>IF(AND('MAPA DE RIESGOS'!$AP316="Muy Alta",'MAPA DE RIESGOS'!$AR316="Menor"),CONCATENATE("R",'MAPA DE RIESGOS'!$H316,"C",'MAPA DE RIESGOS'!$AF316),"")</f>
        <v/>
      </c>
      <c r="AI22" s="353" t="str">
        <f>IF(AND('MAPA DE RIESGOS'!$AP317="Muy Alta",'MAPA DE RIESGOS'!$AR317="Menor"),CONCATENATE("R",'MAPA DE RIESGOS'!$H317,"C",'MAPA DE RIESGOS'!$AF317),"")</f>
        <v/>
      </c>
      <c r="AJ22" s="353" t="str">
        <f>IF(AND('MAPA DE RIESGOS'!$AP318="Muy Alta",'MAPA DE RIESGOS'!$AR318="Menor"),CONCATENATE("R",'MAPA DE RIESGOS'!$H318,"C",'MAPA DE RIESGOS'!$AF318),"")</f>
        <v/>
      </c>
      <c r="AK22" s="353" t="str">
        <f>IF(AND('MAPA DE RIESGOS'!$AP319="Muy Alta",'MAPA DE RIESGOS'!$AR319="Menor"),CONCATENATE("R",'MAPA DE RIESGOS'!$H319,"C",'MAPA DE RIESGOS'!$AF319),"")</f>
        <v/>
      </c>
      <c r="AL22" s="353" t="str">
        <f>IF(AND('MAPA DE RIESGOS'!$AP320="Muy Alta",'MAPA DE RIESGOS'!$AR320="Menor"),CONCATENATE("R",'MAPA DE RIESGOS'!$H320,"C",'MAPA DE RIESGOS'!$AF320),"")</f>
        <v/>
      </c>
      <c r="AM22" s="353" t="str">
        <f>IF(AND('MAPA DE RIESGOS'!$AP321="Muy Alta",'MAPA DE RIESGOS'!$AR321="Menor"),CONCATENATE("R",'MAPA DE RIESGOS'!$H321,"C",'MAPA DE RIESGOS'!$AF321),"")</f>
        <v/>
      </c>
      <c r="AN22" s="353" t="str">
        <f>IF(AND('MAPA DE RIESGOS'!$AP322="Muy Alta",'MAPA DE RIESGOS'!$AR322="Menor"),CONCATENATE("R",'MAPA DE RIESGOS'!$H322,"C",'MAPA DE RIESGOS'!$AF322),"")</f>
        <v/>
      </c>
      <c r="AO22" s="353" t="str">
        <f>IF(AND('MAPA DE RIESGOS'!$AP323="Muy Alta",'MAPA DE RIESGOS'!$AR323="Menor"),CONCATENATE("R",'MAPA DE RIESGOS'!$H323,"C",'MAPA DE RIESGOS'!$AF323),"")</f>
        <v/>
      </c>
      <c r="AP22" s="353" t="str">
        <f>IF(AND('MAPA DE RIESGOS'!$AP324="Muy Alta",'MAPA DE RIESGOS'!$AR324="Menor"),CONCATENATE("R",'MAPA DE RIESGOS'!$H324,"C",'MAPA DE RIESGOS'!$AF324),"")</f>
        <v/>
      </c>
      <c r="AQ22" s="353" t="str">
        <f>IF(AND('MAPA DE RIESGOS'!$AP325="Muy Alta",'MAPA DE RIESGOS'!$AR325="Menor"),CONCATENATE("R",'MAPA DE RIESGOS'!$H325,"C",'MAPA DE RIESGOS'!$AF325),"")</f>
        <v/>
      </c>
      <c r="AR22" s="353" t="str">
        <f>IF(AND('MAPA DE RIESGOS'!$AP326="Muy Alta",'MAPA DE RIESGOS'!$AR326="Menor"),CONCATENATE("R",'MAPA DE RIESGOS'!$H326,"C",'MAPA DE RIESGOS'!$AF326),"")</f>
        <v/>
      </c>
      <c r="AS22" s="354" t="str">
        <f>IF(AND('MAPA DE RIESGOS'!$AP327="Muy Alta",'MAPA DE RIESGOS'!$AR327="Menor"),CONCATENATE("R",'MAPA DE RIESGOS'!$H327,"C",'MAPA DE RIESGOS'!$AF327),"")</f>
        <v/>
      </c>
      <c r="AT22" s="352" t="str">
        <f>IF(AND('MAPA DE RIESGOS'!$AP310="Muy Alta",'MAPA DE RIESGOS'!$AR310="Moderado"),CONCATENATE("R",'MAPA DE RIESGOS'!$H310,"C",'MAPA DE RIESGOS'!$AF310),"")</f>
        <v/>
      </c>
      <c r="AU22" s="353" t="str">
        <f>IF(AND('MAPA DE RIESGOS'!$AP311="Muy Alta",'MAPA DE RIESGOS'!$AR311="Moderado"),CONCATENATE("R",'MAPA DE RIESGOS'!$H311,"C",'MAPA DE RIESGOS'!$AF311),"")</f>
        <v/>
      </c>
      <c r="AV22" s="353" t="str">
        <f>IF(AND('MAPA DE RIESGOS'!$AP312="Muy Alta",'MAPA DE RIESGOS'!$AR312="Moderado"),CONCATENATE("R",'MAPA DE RIESGOS'!$H312,"C",'MAPA DE RIESGOS'!$AF312),"")</f>
        <v/>
      </c>
      <c r="AW22" s="353" t="str">
        <f>IF(AND('MAPA DE RIESGOS'!$AP313="Muy Alta",'MAPA DE RIESGOS'!$AR313="Moderado"),CONCATENATE("R",'MAPA DE RIESGOS'!$H313,"C",'MAPA DE RIESGOS'!$AF313),"")</f>
        <v/>
      </c>
      <c r="AX22" s="353" t="str">
        <f>IF(AND('MAPA DE RIESGOS'!$AP314="Muy Alta",'MAPA DE RIESGOS'!$AR314="Moderado"),CONCATENATE("R",'MAPA DE RIESGOS'!$H314,"C",'MAPA DE RIESGOS'!$AF314),"")</f>
        <v/>
      </c>
      <c r="AY22" s="353" t="str">
        <f>IF(AND('MAPA DE RIESGOS'!$AP315="Muy Alta",'MAPA DE RIESGOS'!$AR315="Moderado"),CONCATENATE("R",'MAPA DE RIESGOS'!$H315,"C",'MAPA DE RIESGOS'!$AF315),"")</f>
        <v/>
      </c>
      <c r="AZ22" s="353" t="str">
        <f>IF(AND('MAPA DE RIESGOS'!$AP316="Muy Alta",'MAPA DE RIESGOS'!$AR316="Moderado"),CONCATENATE("R",'MAPA DE RIESGOS'!$H316,"C",'MAPA DE RIESGOS'!$AF316),"")</f>
        <v/>
      </c>
      <c r="BA22" s="353" t="str">
        <f>IF(AND('MAPA DE RIESGOS'!$AP317="Muy Alta",'MAPA DE RIESGOS'!$AR317="Moderado"),CONCATENATE("R",'MAPA DE RIESGOS'!$H317,"C",'MAPA DE RIESGOS'!$AF317),"")</f>
        <v/>
      </c>
      <c r="BB22" s="353" t="str">
        <f>IF(AND('MAPA DE RIESGOS'!$AP318="Muy Alta",'MAPA DE RIESGOS'!$AR318="Moderado"),CONCATENATE("R",'MAPA DE RIESGOS'!$H318,"C",'MAPA DE RIESGOS'!$AF318),"")</f>
        <v/>
      </c>
      <c r="BC22" s="353" t="str">
        <f>IF(AND('MAPA DE RIESGOS'!$AP319="Muy Alta",'MAPA DE RIESGOS'!$AR319="Moderado"),CONCATENATE("R",'MAPA DE RIESGOS'!$H319,"C",'MAPA DE RIESGOS'!$AF319),"")</f>
        <v/>
      </c>
      <c r="BD22" s="353" t="str">
        <f>IF(AND('MAPA DE RIESGOS'!$AP320="Muy Alta",'MAPA DE RIESGOS'!$AR320="Moderado"),CONCATENATE("R",'MAPA DE RIESGOS'!$H320,"C",'MAPA DE RIESGOS'!$AF320),"")</f>
        <v/>
      </c>
      <c r="BE22" s="353" t="str">
        <f>IF(AND('MAPA DE RIESGOS'!$AP321="Muy Alta",'MAPA DE RIESGOS'!$AR321="Moderado"),CONCATENATE("R",'MAPA DE RIESGOS'!$H321,"C",'MAPA DE RIESGOS'!$AF321),"")</f>
        <v/>
      </c>
      <c r="BF22" s="353" t="str">
        <f>IF(AND('MAPA DE RIESGOS'!$AP322="Muy Alta",'MAPA DE RIESGOS'!$AR322="Moderado"),CONCATENATE("R",'MAPA DE RIESGOS'!$H322,"C",'MAPA DE RIESGOS'!$AF322),"")</f>
        <v/>
      </c>
      <c r="BG22" s="353" t="str">
        <f>IF(AND('MAPA DE RIESGOS'!$AP323="Muy Alta",'MAPA DE RIESGOS'!$AR323="Moderado"),CONCATENATE("R",'MAPA DE RIESGOS'!$H323,"C",'MAPA DE RIESGOS'!$AF323),"")</f>
        <v/>
      </c>
      <c r="BH22" s="353" t="str">
        <f>IF(AND('MAPA DE RIESGOS'!$AP324="Muy Alta",'MAPA DE RIESGOS'!$AR324="Moderado"),CONCATENATE("R",'MAPA DE RIESGOS'!$H324,"C",'MAPA DE RIESGOS'!$AF324),"")</f>
        <v/>
      </c>
      <c r="BI22" s="353" t="str">
        <f>IF(AND('MAPA DE RIESGOS'!$AP325="Muy Alta",'MAPA DE RIESGOS'!$AR325="Moderado"),CONCATENATE("R",'MAPA DE RIESGOS'!$H325,"C",'MAPA DE RIESGOS'!$AF325),"")</f>
        <v/>
      </c>
      <c r="BJ22" s="353" t="str">
        <f>IF(AND('MAPA DE RIESGOS'!$AP326="Muy Alta",'MAPA DE RIESGOS'!$AR326="Moderado"),CONCATENATE("R",'MAPA DE RIESGOS'!$H326,"C",'MAPA DE RIESGOS'!$AF326),"")</f>
        <v/>
      </c>
      <c r="BK22" s="354" t="str">
        <f>IF(AND('MAPA DE RIESGOS'!$AP327="Muy Alta",'MAPA DE RIESGOS'!$AR327="Moderado"),CONCATENATE("R",'MAPA DE RIESGOS'!$H327,"C",'MAPA DE RIESGOS'!$AF327),"")</f>
        <v/>
      </c>
      <c r="BL22" s="352" t="str">
        <f>IF(AND('MAPA DE RIESGOS'!$AP310="Muy Alta",'MAPA DE RIESGOS'!$AR310="Mayor"),CONCATENATE("R",'MAPA DE RIESGOS'!$H310,"C",'MAPA DE RIESGOS'!$AF310),"")</f>
        <v/>
      </c>
      <c r="BM22" s="353" t="str">
        <f>IF(AND('MAPA DE RIESGOS'!$AP311="Muy Alta",'MAPA DE RIESGOS'!$AR311="Mayor"),CONCATENATE("R",'MAPA DE RIESGOS'!$H311,"C",'MAPA DE RIESGOS'!$AF311),"")</f>
        <v/>
      </c>
      <c r="BN22" s="353" t="str">
        <f>IF(AND('MAPA DE RIESGOS'!$AP312="Muy Alta",'MAPA DE RIESGOS'!$AR312="Mayor"),CONCATENATE("R",'MAPA DE RIESGOS'!$H312,"C",'MAPA DE RIESGOS'!$AF312),"")</f>
        <v/>
      </c>
      <c r="BO22" s="353" t="str">
        <f>IF(AND('MAPA DE RIESGOS'!$AP313="Muy Alta",'MAPA DE RIESGOS'!$AR313="Mayor"),CONCATENATE("R",'MAPA DE RIESGOS'!$H313,"C",'MAPA DE RIESGOS'!$AF313),"")</f>
        <v/>
      </c>
      <c r="BP22" s="353" t="str">
        <f>IF(AND('MAPA DE RIESGOS'!$AP314="Muy Alta",'MAPA DE RIESGOS'!$AR314="Mayor"),CONCATENATE("R",'MAPA DE RIESGOS'!$H314,"C",'MAPA DE RIESGOS'!$AF314),"")</f>
        <v/>
      </c>
      <c r="BQ22" s="353" t="str">
        <f>IF(AND('MAPA DE RIESGOS'!$AP315="Muy Alta",'MAPA DE RIESGOS'!$AR315="Mayor"),CONCATENATE("R",'MAPA DE RIESGOS'!$H315,"C",'MAPA DE RIESGOS'!$AF315),"")</f>
        <v/>
      </c>
      <c r="BR22" s="353" t="str">
        <f>IF(AND('MAPA DE RIESGOS'!$AP316="Muy Alta",'MAPA DE RIESGOS'!$AR316="Mayor"),CONCATENATE("R",'MAPA DE RIESGOS'!$H316,"C",'MAPA DE RIESGOS'!$AF316),"")</f>
        <v/>
      </c>
      <c r="BS22" s="353" t="str">
        <f>IF(AND('MAPA DE RIESGOS'!$AP317="Muy Alta",'MAPA DE RIESGOS'!$AR317="Mayor"),CONCATENATE("R",'MAPA DE RIESGOS'!$H317,"C",'MAPA DE RIESGOS'!$AF317),"")</f>
        <v/>
      </c>
      <c r="BT22" s="353" t="str">
        <f>IF(AND('MAPA DE RIESGOS'!$AP318="Muy Alta",'MAPA DE RIESGOS'!$AR318="Mayor"),CONCATENATE("R",'MAPA DE RIESGOS'!$H318,"C",'MAPA DE RIESGOS'!$AF318),"")</f>
        <v/>
      </c>
      <c r="BU22" s="353" t="str">
        <f>IF(AND('MAPA DE RIESGOS'!$AP319="Muy Alta",'MAPA DE RIESGOS'!$AR319="Mayor"),CONCATENATE("R",'MAPA DE RIESGOS'!$H319,"C",'MAPA DE RIESGOS'!$AF319),"")</f>
        <v/>
      </c>
      <c r="BV22" s="353" t="str">
        <f>IF(AND('MAPA DE RIESGOS'!$AP320="Muy Alta",'MAPA DE RIESGOS'!$AR320="Mayor"),CONCATENATE("R",'MAPA DE RIESGOS'!$H320,"C",'MAPA DE RIESGOS'!$AF320),"")</f>
        <v/>
      </c>
      <c r="BW22" s="353" t="str">
        <f>IF(AND('MAPA DE RIESGOS'!$AP321="Muy Alta",'MAPA DE RIESGOS'!$AR321="Mayor"),CONCATENATE("R",'MAPA DE RIESGOS'!$H321,"C",'MAPA DE RIESGOS'!$AF321),"")</f>
        <v/>
      </c>
      <c r="BX22" s="353" t="str">
        <f>IF(AND('MAPA DE RIESGOS'!$AP322="Muy Alta",'MAPA DE RIESGOS'!$AR322="Mayor"),CONCATENATE("R",'MAPA DE RIESGOS'!$H322,"C",'MAPA DE RIESGOS'!$AF322),"")</f>
        <v/>
      </c>
      <c r="BY22" s="353" t="str">
        <f>IF(AND('MAPA DE RIESGOS'!$AP323="Muy Alta",'MAPA DE RIESGOS'!$AR323="Mayor"),CONCATENATE("R",'MAPA DE RIESGOS'!$H323,"C",'MAPA DE RIESGOS'!$AF323),"")</f>
        <v/>
      </c>
      <c r="BZ22" s="353" t="str">
        <f>IF(AND('MAPA DE RIESGOS'!$AP324="Muy Alta",'MAPA DE RIESGOS'!$AR324="Mayor"),CONCATENATE("R",'MAPA DE RIESGOS'!$H324,"C",'MAPA DE RIESGOS'!$AF324),"")</f>
        <v/>
      </c>
      <c r="CA22" s="353" t="str">
        <f>IF(AND('MAPA DE RIESGOS'!$AP325="Muy Alta",'MAPA DE RIESGOS'!$AR325="Mayor"),CONCATENATE("R",'MAPA DE RIESGOS'!$H325,"C",'MAPA DE RIESGOS'!$AF325),"")</f>
        <v/>
      </c>
      <c r="CB22" s="353" t="str">
        <f>IF(AND('MAPA DE RIESGOS'!$AP326="Muy Alta",'MAPA DE RIESGOS'!$AR326="Mayor"),CONCATENATE("R",'MAPA DE RIESGOS'!$H326,"C",'MAPA DE RIESGOS'!$AF326),"")</f>
        <v/>
      </c>
      <c r="CC22" s="354" t="str">
        <f>IF(AND('MAPA DE RIESGOS'!$AP327="Muy Alta",'MAPA DE RIESGOS'!$AR327="Mayor"),CONCATENATE("R",'MAPA DE RIESGOS'!$H327,"C",'MAPA DE RIESGOS'!$AF327),"")</f>
        <v/>
      </c>
      <c r="CD22" s="355" t="str">
        <f>IF(AND('MAPA DE RIESGOS'!$AP310="Muy Alta",'MAPA DE RIESGOS'!$AR310="Catastrófico"),CONCATENATE("R",'MAPA DE RIESGOS'!$H310,"C",'MAPA DE RIESGOS'!$AF310),"")</f>
        <v/>
      </c>
      <c r="CE22" s="355" t="str">
        <f>IF(AND('MAPA DE RIESGOS'!$AP311="Muy Alta",'MAPA DE RIESGOS'!$AR311="Catastrófico"),CONCATENATE("R",'MAPA DE RIESGOS'!$H311,"C",'MAPA DE RIESGOS'!$AF311),"")</f>
        <v/>
      </c>
      <c r="CF22" s="355" t="str">
        <f>IF(AND('MAPA DE RIESGOS'!$AP312="Muy Alta",'MAPA DE RIESGOS'!$AR312="Catastrófico"),CONCATENATE("R",'MAPA DE RIESGOS'!$H312,"C",'MAPA DE RIESGOS'!$AF312),"")</f>
        <v/>
      </c>
      <c r="CG22" s="355" t="str">
        <f>IF(AND('MAPA DE RIESGOS'!$AP313="Muy Alta",'MAPA DE RIESGOS'!$AR313="Catastrófico"),CONCATENATE("R",'MAPA DE RIESGOS'!$H313,"C",'MAPA DE RIESGOS'!$AF313),"")</f>
        <v/>
      </c>
      <c r="CH22" s="355" t="str">
        <f>IF(AND('MAPA DE RIESGOS'!$AP314="Muy Alta",'MAPA DE RIESGOS'!$AR314="Catastrófico"),CONCATENATE("R",'MAPA DE RIESGOS'!$H314,"C",'MAPA DE RIESGOS'!$AF314),"")</f>
        <v/>
      </c>
      <c r="CI22" s="355" t="str">
        <f>IF(AND('MAPA DE RIESGOS'!$AP315="Muy Alta",'MAPA DE RIESGOS'!$AR315="Catastrófico"),CONCATENATE("R",'MAPA DE RIESGOS'!$H315,"C",'MAPA DE RIESGOS'!$AF315),"")</f>
        <v/>
      </c>
      <c r="CJ22" s="355" t="str">
        <f>IF(AND('MAPA DE RIESGOS'!$AP316="Muy Alta",'MAPA DE RIESGOS'!$AR316="Catastrófico"),CONCATENATE("R",'MAPA DE RIESGOS'!$H316,"C",'MAPA DE RIESGOS'!$AF316),"")</f>
        <v/>
      </c>
      <c r="CK22" s="355" t="str">
        <f>IF(AND('MAPA DE RIESGOS'!$AP317="Muy Alta",'MAPA DE RIESGOS'!$AR317="Catastrófico"),CONCATENATE("R",'MAPA DE RIESGOS'!$H317,"C",'MAPA DE RIESGOS'!$AF317),"")</f>
        <v/>
      </c>
      <c r="CL22" s="355" t="str">
        <f>IF(AND('MAPA DE RIESGOS'!$AP318="Muy Alta",'MAPA DE RIESGOS'!$AR318="Catastrófico"),CONCATENATE("R",'MAPA DE RIESGOS'!$H318,"C",'MAPA DE RIESGOS'!$AF318),"")</f>
        <v/>
      </c>
      <c r="CM22" s="355" t="str">
        <f>IF(AND('MAPA DE RIESGOS'!$AP319="Muy Alta",'MAPA DE RIESGOS'!$AR319="Catastrófico"),CONCATENATE("R",'MAPA DE RIESGOS'!$H319,"C",'MAPA DE RIESGOS'!$AF319),"")</f>
        <v/>
      </c>
      <c r="CN22" s="355" t="str">
        <f>IF(AND('MAPA DE RIESGOS'!$AP320="Muy Alta",'MAPA DE RIESGOS'!$AR320="Catastrófico"),CONCATENATE("R",'MAPA DE RIESGOS'!$H320,"C",'MAPA DE RIESGOS'!$AF320),"")</f>
        <v/>
      </c>
      <c r="CO22" s="355" t="str">
        <f>IF(AND('MAPA DE RIESGOS'!$AP321="Muy Alta",'MAPA DE RIESGOS'!$AR321="Catastrófico"),CONCATENATE("R",'MAPA DE RIESGOS'!$H321,"C",'MAPA DE RIESGOS'!$AF321),"")</f>
        <v/>
      </c>
      <c r="CP22" s="355" t="str">
        <f>IF(AND('MAPA DE RIESGOS'!$AP322="Muy Alta",'MAPA DE RIESGOS'!$AR322="Catastrófico"),CONCATENATE("R",'MAPA DE RIESGOS'!$H322,"C",'MAPA DE RIESGOS'!$AF322),"")</f>
        <v/>
      </c>
      <c r="CQ22" s="355" t="str">
        <f>IF(AND('MAPA DE RIESGOS'!$AP323="Muy Alta",'MAPA DE RIESGOS'!$AR323="Catastrófico"),CONCATENATE("R",'MAPA DE RIESGOS'!$H323,"C",'MAPA DE RIESGOS'!$AF323),"")</f>
        <v/>
      </c>
      <c r="CR22" s="355" t="str">
        <f>IF(AND('MAPA DE RIESGOS'!$AP324="Muy Alta",'MAPA DE RIESGOS'!$AR324="Catastrófico"),CONCATENATE("R",'MAPA DE RIESGOS'!$H324,"C",'MAPA DE RIESGOS'!$AF324),"")</f>
        <v/>
      </c>
      <c r="CS22" s="355" t="str">
        <f>IF(AND('MAPA DE RIESGOS'!$AP325="Muy Alta",'MAPA DE RIESGOS'!$AR325="Catastrófico"),CONCATENATE("R",'MAPA DE RIESGOS'!$H325,"C",'MAPA DE RIESGOS'!$AF325),"")</f>
        <v/>
      </c>
      <c r="CT22" s="355" t="str">
        <f>IF(AND('MAPA DE RIESGOS'!$AP326="Muy Alta",'MAPA DE RIESGOS'!$AR326="Catastrófico"),CONCATENATE("R",'MAPA DE RIESGOS'!$H326,"C",'MAPA DE RIESGOS'!$AF326),"")</f>
        <v/>
      </c>
      <c r="CU22" s="356" t="str">
        <f>IF(AND('MAPA DE RIESGOS'!$AP327="Muy Alta",'MAPA DE RIESGOS'!$AR327="Catastrófico"),CONCATENATE("R",'MAPA DE RIESGOS'!$H327,"C",'MAPA DE RIESGOS'!$AF327),"")</f>
        <v/>
      </c>
      <c r="CV22" s="67"/>
      <c r="CW22" s="1122"/>
      <c r="CX22" s="1123"/>
      <c r="CY22" s="1123"/>
      <c r="CZ22" s="1123"/>
      <c r="DA22" s="1123"/>
      <c r="DB22" s="1124"/>
    </row>
    <row r="23" spans="2:106" ht="32.450000000000003" customHeight="1">
      <c r="B23" s="1142"/>
      <c r="C23" s="1142"/>
      <c r="D23" s="1143"/>
      <c r="E23" s="1113"/>
      <c r="F23" s="1114"/>
      <c r="G23" s="1114"/>
      <c r="H23" s="1114"/>
      <c r="I23" s="1115"/>
      <c r="J23" s="352" t="str">
        <f>IF(AND('MAPA DE RIESGOS'!$AP328="Muy Alta",'MAPA DE RIESGOS'!$AR328="Leve"),CONCATENATE("R",'MAPA DE RIESGOS'!$H328,"C",'MAPA DE RIESGOS'!$AF328),"")</f>
        <v/>
      </c>
      <c r="K23" s="353" t="str">
        <f>IF(AND('MAPA DE RIESGOS'!$AP329="Muy Alta",'MAPA DE RIESGOS'!$AR329="Leve"),CONCATENATE("R",'MAPA DE RIESGOS'!$H329,"C",'MAPA DE RIESGOS'!$AF329),"")</f>
        <v/>
      </c>
      <c r="L23" s="353" t="str">
        <f>IF(AND('MAPA DE RIESGOS'!$AP330="Muy Alta",'MAPA DE RIESGOS'!$AR330="Leve"),CONCATENATE("R",'MAPA DE RIESGOS'!$H330,"C",'MAPA DE RIESGOS'!$AF330),"")</f>
        <v/>
      </c>
      <c r="M23" s="353" t="str">
        <f>IF(AND('MAPA DE RIESGOS'!$AP331="Muy Alta",'MAPA DE RIESGOS'!$AR331="Leve"),CONCATENATE("R",'MAPA DE RIESGOS'!$H331,"C",'MAPA DE RIESGOS'!$AF331),"")</f>
        <v/>
      </c>
      <c r="N23" s="353" t="str">
        <f>IF(AND('MAPA DE RIESGOS'!$AP332="Muy Alta",'MAPA DE RIESGOS'!$AR332="Leve"),CONCATENATE("R",'MAPA DE RIESGOS'!$H332,"C",'MAPA DE RIESGOS'!$AF332),"")</f>
        <v/>
      </c>
      <c r="O23" s="353" t="str">
        <f>IF(AND('MAPA DE RIESGOS'!$AP333="Muy Alta",'MAPA DE RIESGOS'!$AR333="Leve"),CONCATENATE("R",'MAPA DE RIESGOS'!$H333,"C",'MAPA DE RIESGOS'!$AF333),"")</f>
        <v/>
      </c>
      <c r="P23" s="353" t="str">
        <f>IF(AND('MAPA DE RIESGOS'!$AP334="Muy Alta",'MAPA DE RIESGOS'!$AR334="Leve"),CONCATENATE("R",'MAPA DE RIESGOS'!$H334,"C",'MAPA DE RIESGOS'!$AF334),"")</f>
        <v/>
      </c>
      <c r="Q23" s="353" t="str">
        <f>IF(AND('MAPA DE RIESGOS'!$AP335="Muy Alta",'MAPA DE RIESGOS'!$AR335="Leve"),CONCATENATE("R",'MAPA DE RIESGOS'!$H335,"C",'MAPA DE RIESGOS'!$AF335),"")</f>
        <v/>
      </c>
      <c r="R23" s="353" t="str">
        <f>IF(AND('MAPA DE RIESGOS'!$AP336="Muy Alta",'MAPA DE RIESGOS'!$AR336="Leve"),CONCATENATE("R",'MAPA DE RIESGOS'!$H336,"C",'MAPA DE RIESGOS'!$AF336),"")</f>
        <v/>
      </c>
      <c r="S23" s="353" t="str">
        <f>IF(AND('MAPA DE RIESGOS'!$AP337="Muy Alta",'MAPA DE RIESGOS'!$AR337="Leve"),CONCATENATE("R",'MAPA DE RIESGOS'!$H337,"C",'MAPA DE RIESGOS'!$AF337),"")</f>
        <v/>
      </c>
      <c r="T23" s="353" t="str">
        <f>IF(AND('MAPA DE RIESGOS'!$AP338="Muy Alta",'MAPA DE RIESGOS'!$AR338="Leve"),CONCATENATE("R",'MAPA DE RIESGOS'!$H338,"C",'MAPA DE RIESGOS'!$AF338),"")</f>
        <v/>
      </c>
      <c r="U23" s="353" t="str">
        <f>IF(AND('MAPA DE RIESGOS'!$AP339="Muy Alta",'MAPA DE RIESGOS'!$AR339="Leve"),CONCATENATE("R",'MAPA DE RIESGOS'!$H339,"C",'MAPA DE RIESGOS'!$AF339),"")</f>
        <v/>
      </c>
      <c r="V23" s="353" t="str">
        <f>IF(AND('MAPA DE RIESGOS'!$AP340="Muy Alta",'MAPA DE RIESGOS'!$AR340="Leve"),CONCATENATE("R",'MAPA DE RIESGOS'!$H340,"C",'MAPA DE RIESGOS'!$AF340),"")</f>
        <v/>
      </c>
      <c r="W23" s="353" t="str">
        <f>IF(AND('MAPA DE RIESGOS'!$AP341="Muy Alta",'MAPA DE RIESGOS'!$AR341="Leve"),CONCATENATE("R",'MAPA DE RIESGOS'!$H341,"C",'MAPA DE RIESGOS'!$AF341),"")</f>
        <v/>
      </c>
      <c r="X23" s="353" t="str">
        <f>IF(AND('MAPA DE RIESGOS'!$AP342="Muy Alta",'MAPA DE RIESGOS'!$AR342="Leve"),CONCATENATE("R",'MAPA DE RIESGOS'!$H342,"C",'MAPA DE RIESGOS'!$AF342),"")</f>
        <v/>
      </c>
      <c r="Y23" s="353" t="str">
        <f>IF(AND('MAPA DE RIESGOS'!$AP343="Muy Alta",'MAPA DE RIESGOS'!$AR343="Leve"),CONCATENATE("R",'MAPA DE RIESGOS'!$H343,"C",'MAPA DE RIESGOS'!$AF343),"")</f>
        <v/>
      </c>
      <c r="Z23" s="353" t="str">
        <f>IF(AND('MAPA DE RIESGOS'!$AP344="Muy Alta",'MAPA DE RIESGOS'!$AR344="Leve"),CONCATENATE("R",'MAPA DE RIESGOS'!$H344,"C",'MAPA DE RIESGOS'!$AF344),"")</f>
        <v/>
      </c>
      <c r="AA23" s="354" t="str">
        <f>IF(AND('MAPA DE RIESGOS'!$AP345="Muy Alta",'MAPA DE RIESGOS'!$AR345="Leve"),CONCATENATE("R",'MAPA DE RIESGOS'!$H345,"C",'MAPA DE RIESGOS'!$AF345),"")</f>
        <v/>
      </c>
      <c r="AB23" s="352" t="str">
        <f>IF(AND('MAPA DE RIESGOS'!$AP328="Muy Alta",'MAPA DE RIESGOS'!$AR328="Menor"),CONCATENATE("R",'MAPA DE RIESGOS'!$H328,"C",'MAPA DE RIESGOS'!$AF328),"")</f>
        <v/>
      </c>
      <c r="AC23" s="353" t="str">
        <f>IF(AND('MAPA DE RIESGOS'!$AP329="Muy Alta",'MAPA DE RIESGOS'!$AR329="Menor"),CONCATENATE("R",'MAPA DE RIESGOS'!$H329,"C",'MAPA DE RIESGOS'!$AF329),"")</f>
        <v/>
      </c>
      <c r="AD23" s="353" t="str">
        <f>IF(AND('MAPA DE RIESGOS'!$AP330="Muy Alta",'MAPA DE RIESGOS'!$AR330="Menor"),CONCATENATE("R",'MAPA DE RIESGOS'!$H330,"C",'MAPA DE RIESGOS'!$AF330),"")</f>
        <v/>
      </c>
      <c r="AE23" s="353" t="str">
        <f>IF(AND('MAPA DE RIESGOS'!$AP331="Muy Alta",'MAPA DE RIESGOS'!$AR331="Menor"),CONCATENATE("R",'MAPA DE RIESGOS'!$H331,"C",'MAPA DE RIESGOS'!$AF331),"")</f>
        <v/>
      </c>
      <c r="AF23" s="353" t="str">
        <f>IF(AND('MAPA DE RIESGOS'!$AP332="Muy Alta",'MAPA DE RIESGOS'!$AR332="Menor"),CONCATENATE("R",'MAPA DE RIESGOS'!$H332,"C",'MAPA DE RIESGOS'!$AF332),"")</f>
        <v/>
      </c>
      <c r="AG23" s="353" t="str">
        <f>IF(AND('MAPA DE RIESGOS'!$AP333="Muy Alta",'MAPA DE RIESGOS'!$AR333="Menor"),CONCATENATE("R",'MAPA DE RIESGOS'!$H333,"C",'MAPA DE RIESGOS'!$AF333),"")</f>
        <v/>
      </c>
      <c r="AH23" s="353" t="str">
        <f>IF(AND('MAPA DE RIESGOS'!$AP334="Muy Alta",'MAPA DE RIESGOS'!$AR334="Menor"),CONCATENATE("R",'MAPA DE RIESGOS'!$H334,"C",'MAPA DE RIESGOS'!$AF334),"")</f>
        <v/>
      </c>
      <c r="AI23" s="353" t="str">
        <f>IF(AND('MAPA DE RIESGOS'!$AP335="Muy Alta",'MAPA DE RIESGOS'!$AR335="Menor"),CONCATENATE("R",'MAPA DE RIESGOS'!$H335,"C",'MAPA DE RIESGOS'!$AF335),"")</f>
        <v/>
      </c>
      <c r="AJ23" s="353" t="str">
        <f>IF(AND('MAPA DE RIESGOS'!$AP336="Muy Alta",'MAPA DE RIESGOS'!$AR336="Menor"),CONCATENATE("R",'MAPA DE RIESGOS'!$H336,"C",'MAPA DE RIESGOS'!$AF336),"")</f>
        <v/>
      </c>
      <c r="AK23" s="353" t="str">
        <f>IF(AND('MAPA DE RIESGOS'!$AP337="Muy Alta",'MAPA DE RIESGOS'!$AR337="Menor"),CONCATENATE("R",'MAPA DE RIESGOS'!$H337,"C",'MAPA DE RIESGOS'!$AF337),"")</f>
        <v/>
      </c>
      <c r="AL23" s="353" t="str">
        <f>IF(AND('MAPA DE RIESGOS'!$AP338="Muy Alta",'MAPA DE RIESGOS'!$AR338="Menor"),CONCATENATE("R",'MAPA DE RIESGOS'!$H338,"C",'MAPA DE RIESGOS'!$AF338),"")</f>
        <v/>
      </c>
      <c r="AM23" s="353" t="str">
        <f>IF(AND('MAPA DE RIESGOS'!$AP339="Muy Alta",'MAPA DE RIESGOS'!$AR339="Menor"),CONCATENATE("R",'MAPA DE RIESGOS'!$H339,"C",'MAPA DE RIESGOS'!$AF339),"")</f>
        <v/>
      </c>
      <c r="AN23" s="353" t="str">
        <f>IF(AND('MAPA DE RIESGOS'!$AP340="Muy Alta",'MAPA DE RIESGOS'!$AR340="Menor"),CONCATENATE("R",'MAPA DE RIESGOS'!$H340,"C",'MAPA DE RIESGOS'!$AF340),"")</f>
        <v/>
      </c>
      <c r="AO23" s="353" t="str">
        <f>IF(AND('MAPA DE RIESGOS'!$AP341="Muy Alta",'MAPA DE RIESGOS'!$AR341="Menor"),CONCATENATE("R",'MAPA DE RIESGOS'!$H341,"C",'MAPA DE RIESGOS'!$AF341),"")</f>
        <v/>
      </c>
      <c r="AP23" s="353" t="str">
        <f>IF(AND('MAPA DE RIESGOS'!$AP342="Muy Alta",'MAPA DE RIESGOS'!$AR342="Menor"),CONCATENATE("R",'MAPA DE RIESGOS'!$H342,"C",'MAPA DE RIESGOS'!$AF342),"")</f>
        <v/>
      </c>
      <c r="AQ23" s="353" t="str">
        <f>IF(AND('MAPA DE RIESGOS'!$AP343="Muy Alta",'MAPA DE RIESGOS'!$AR343="Menor"),CONCATENATE("R",'MAPA DE RIESGOS'!$H343,"C",'MAPA DE RIESGOS'!$AF343),"")</f>
        <v/>
      </c>
      <c r="AR23" s="353" t="str">
        <f>IF(AND('MAPA DE RIESGOS'!$AP344="Muy Alta",'MAPA DE RIESGOS'!$AR344="Menor"),CONCATENATE("R",'MAPA DE RIESGOS'!$H344,"C",'MAPA DE RIESGOS'!$AF344),"")</f>
        <v/>
      </c>
      <c r="AS23" s="354" t="str">
        <f>IF(AND('MAPA DE RIESGOS'!$AP345="Muy Alta",'MAPA DE RIESGOS'!$AR345="Menor"),CONCATENATE("R",'MAPA DE RIESGOS'!$H345,"C",'MAPA DE RIESGOS'!$AF345),"")</f>
        <v/>
      </c>
      <c r="AT23" s="352" t="str">
        <f>IF(AND('MAPA DE RIESGOS'!$AP328="Muy Alta",'MAPA DE RIESGOS'!$AR328="Moderado"),CONCATENATE("R",'MAPA DE RIESGOS'!$H328,"C",'MAPA DE RIESGOS'!$AF328),"")</f>
        <v/>
      </c>
      <c r="AU23" s="353" t="str">
        <f>IF(AND('MAPA DE RIESGOS'!$AP329="Muy Alta",'MAPA DE RIESGOS'!$AR329="Moderado"),CONCATENATE("R",'MAPA DE RIESGOS'!$H329,"C",'MAPA DE RIESGOS'!$AF329),"")</f>
        <v/>
      </c>
      <c r="AV23" s="353" t="str">
        <f>IF(AND('MAPA DE RIESGOS'!$AP330="Muy Alta",'MAPA DE RIESGOS'!$AR330="Moderado"),CONCATENATE("R",'MAPA DE RIESGOS'!$H330,"C",'MAPA DE RIESGOS'!$AF330),"")</f>
        <v/>
      </c>
      <c r="AW23" s="353" t="str">
        <f>IF(AND('MAPA DE RIESGOS'!$AP331="Muy Alta",'MAPA DE RIESGOS'!$AR331="Moderado"),CONCATENATE("R",'MAPA DE RIESGOS'!$H331,"C",'MAPA DE RIESGOS'!$AF331),"")</f>
        <v/>
      </c>
      <c r="AX23" s="353" t="str">
        <f>IF(AND('MAPA DE RIESGOS'!$AP332="Muy Alta",'MAPA DE RIESGOS'!$AR332="Moderado"),CONCATENATE("R",'MAPA DE RIESGOS'!$H332,"C",'MAPA DE RIESGOS'!$AF332),"")</f>
        <v/>
      </c>
      <c r="AY23" s="353" t="str">
        <f>IF(AND('MAPA DE RIESGOS'!$AP333="Muy Alta",'MAPA DE RIESGOS'!$AR333="Moderado"),CONCATENATE("R",'MAPA DE RIESGOS'!$H333,"C",'MAPA DE RIESGOS'!$AF333),"")</f>
        <v/>
      </c>
      <c r="AZ23" s="353" t="str">
        <f>IF(AND('MAPA DE RIESGOS'!$AP334="Muy Alta",'MAPA DE RIESGOS'!$AR334="Moderado"),CONCATENATE("R",'MAPA DE RIESGOS'!$H334,"C",'MAPA DE RIESGOS'!$AF334),"")</f>
        <v/>
      </c>
      <c r="BA23" s="353" t="str">
        <f>IF(AND('MAPA DE RIESGOS'!$AP335="Muy Alta",'MAPA DE RIESGOS'!$AR335="Moderado"),CONCATENATE("R",'MAPA DE RIESGOS'!$H335,"C",'MAPA DE RIESGOS'!$AF335),"")</f>
        <v/>
      </c>
      <c r="BB23" s="353" t="str">
        <f>IF(AND('MAPA DE RIESGOS'!$AP336="Muy Alta",'MAPA DE RIESGOS'!$AR336="Moderado"),CONCATENATE("R",'MAPA DE RIESGOS'!$H336,"C",'MAPA DE RIESGOS'!$AF336),"")</f>
        <v/>
      </c>
      <c r="BC23" s="353" t="str">
        <f>IF(AND('MAPA DE RIESGOS'!$AP337="Muy Alta",'MAPA DE RIESGOS'!$AR337="Moderado"),CONCATENATE("R",'MAPA DE RIESGOS'!$H337,"C",'MAPA DE RIESGOS'!$AF337),"")</f>
        <v/>
      </c>
      <c r="BD23" s="353" t="str">
        <f>IF(AND('MAPA DE RIESGOS'!$AP338="Muy Alta",'MAPA DE RIESGOS'!$AR338="Moderado"),CONCATENATE("R",'MAPA DE RIESGOS'!$H338,"C",'MAPA DE RIESGOS'!$AF338),"")</f>
        <v/>
      </c>
      <c r="BE23" s="353" t="str">
        <f>IF(AND('MAPA DE RIESGOS'!$AP339="Muy Alta",'MAPA DE RIESGOS'!$AR339="Moderado"),CONCATENATE("R",'MAPA DE RIESGOS'!$H339,"C",'MAPA DE RIESGOS'!$AF339),"")</f>
        <v/>
      </c>
      <c r="BF23" s="353" t="str">
        <f>IF(AND('MAPA DE RIESGOS'!$AP340="Muy Alta",'MAPA DE RIESGOS'!$AR340="Moderado"),CONCATENATE("R",'MAPA DE RIESGOS'!$H340,"C",'MAPA DE RIESGOS'!$AF340),"")</f>
        <v/>
      </c>
      <c r="BG23" s="353" t="str">
        <f>IF(AND('MAPA DE RIESGOS'!$AP341="Muy Alta",'MAPA DE RIESGOS'!$AR341="Moderado"),CONCATENATE("R",'MAPA DE RIESGOS'!$H341,"C",'MAPA DE RIESGOS'!$AF341),"")</f>
        <v/>
      </c>
      <c r="BH23" s="353" t="str">
        <f>IF(AND('MAPA DE RIESGOS'!$AP342="Muy Alta",'MAPA DE RIESGOS'!$AR342="Moderado"),CONCATENATE("R",'MAPA DE RIESGOS'!$H342,"C",'MAPA DE RIESGOS'!$AF342),"")</f>
        <v/>
      </c>
      <c r="BI23" s="353" t="str">
        <f>IF(AND('MAPA DE RIESGOS'!$AP343="Muy Alta",'MAPA DE RIESGOS'!$AR343="Moderado"),CONCATENATE("R",'MAPA DE RIESGOS'!$H343,"C",'MAPA DE RIESGOS'!$AF343),"")</f>
        <v/>
      </c>
      <c r="BJ23" s="353" t="str">
        <f>IF(AND('MAPA DE RIESGOS'!$AP344="Muy Alta",'MAPA DE RIESGOS'!$AR344="Moderado"),CONCATENATE("R",'MAPA DE RIESGOS'!$H344,"C",'MAPA DE RIESGOS'!$AF344),"")</f>
        <v/>
      </c>
      <c r="BK23" s="354" t="str">
        <f>IF(AND('MAPA DE RIESGOS'!$AP345="Muy Alta",'MAPA DE RIESGOS'!$AR345="Moderado"),CONCATENATE("R",'MAPA DE RIESGOS'!$H345,"C",'MAPA DE RIESGOS'!$AF345),"")</f>
        <v/>
      </c>
      <c r="BL23" s="352" t="str">
        <f>IF(AND('MAPA DE RIESGOS'!$AP328="Muy Alta",'MAPA DE RIESGOS'!$AR328="Mayor"),CONCATENATE("R",'MAPA DE RIESGOS'!$H328,"C",'MAPA DE RIESGOS'!$AF328),"")</f>
        <v/>
      </c>
      <c r="BM23" s="353" t="str">
        <f>IF(AND('MAPA DE RIESGOS'!$AP329="Muy Alta",'MAPA DE RIESGOS'!$AR329="Mayor"),CONCATENATE("R",'MAPA DE RIESGOS'!$H329,"C",'MAPA DE RIESGOS'!$AF329),"")</f>
        <v/>
      </c>
      <c r="BN23" s="353" t="str">
        <f>IF(AND('MAPA DE RIESGOS'!$AP330="Muy Alta",'MAPA DE RIESGOS'!$AR330="Mayor"),CONCATENATE("R",'MAPA DE RIESGOS'!$H330,"C",'MAPA DE RIESGOS'!$AF330),"")</f>
        <v/>
      </c>
      <c r="BO23" s="353" t="str">
        <f>IF(AND('MAPA DE RIESGOS'!$AP331="Muy Alta",'MAPA DE RIESGOS'!$AR331="Mayor"),CONCATENATE("R",'MAPA DE RIESGOS'!$H331,"C",'MAPA DE RIESGOS'!$AF331),"")</f>
        <v/>
      </c>
      <c r="BP23" s="353" t="str">
        <f>IF(AND('MAPA DE RIESGOS'!$AP332="Muy Alta",'MAPA DE RIESGOS'!$AR332="Mayor"),CONCATENATE("R",'MAPA DE RIESGOS'!$H332,"C",'MAPA DE RIESGOS'!$AF332),"")</f>
        <v/>
      </c>
      <c r="BQ23" s="353" t="str">
        <f>IF(AND('MAPA DE RIESGOS'!$AP333="Muy Alta",'MAPA DE RIESGOS'!$AR333="Mayor"),CONCATENATE("R",'MAPA DE RIESGOS'!$H333,"C",'MAPA DE RIESGOS'!$AF333),"")</f>
        <v/>
      </c>
      <c r="BR23" s="353" t="str">
        <f>IF(AND('MAPA DE RIESGOS'!$AP334="Muy Alta",'MAPA DE RIESGOS'!$AR334="Mayor"),CONCATENATE("R",'MAPA DE RIESGOS'!$H334,"C",'MAPA DE RIESGOS'!$AF334),"")</f>
        <v/>
      </c>
      <c r="BS23" s="353" t="str">
        <f>IF(AND('MAPA DE RIESGOS'!$AP335="Muy Alta",'MAPA DE RIESGOS'!$AR335="Mayor"),CONCATENATE("R",'MAPA DE RIESGOS'!$H335,"C",'MAPA DE RIESGOS'!$AF335),"")</f>
        <v/>
      </c>
      <c r="BT23" s="353" t="str">
        <f>IF(AND('MAPA DE RIESGOS'!$AP336="Muy Alta",'MAPA DE RIESGOS'!$AR336="Mayor"),CONCATENATE("R",'MAPA DE RIESGOS'!$H336,"C",'MAPA DE RIESGOS'!$AF336),"")</f>
        <v/>
      </c>
      <c r="BU23" s="353" t="str">
        <f>IF(AND('MAPA DE RIESGOS'!$AP337="Muy Alta",'MAPA DE RIESGOS'!$AR337="Mayor"),CONCATENATE("R",'MAPA DE RIESGOS'!$H337,"C",'MAPA DE RIESGOS'!$AF337),"")</f>
        <v/>
      </c>
      <c r="BV23" s="353" t="str">
        <f>IF(AND('MAPA DE RIESGOS'!$AP338="Muy Alta",'MAPA DE RIESGOS'!$AR338="Mayor"),CONCATENATE("R",'MAPA DE RIESGOS'!$H338,"C",'MAPA DE RIESGOS'!$AF338),"")</f>
        <v/>
      </c>
      <c r="BW23" s="353" t="str">
        <f>IF(AND('MAPA DE RIESGOS'!$AP339="Muy Alta",'MAPA DE RIESGOS'!$AR339="Mayor"),CONCATENATE("R",'MAPA DE RIESGOS'!$H339,"C",'MAPA DE RIESGOS'!$AF339),"")</f>
        <v/>
      </c>
      <c r="BX23" s="353" t="str">
        <f>IF(AND('MAPA DE RIESGOS'!$AP340="Muy Alta",'MAPA DE RIESGOS'!$AR340="Mayor"),CONCATENATE("R",'MAPA DE RIESGOS'!$H340,"C",'MAPA DE RIESGOS'!$AF340),"")</f>
        <v/>
      </c>
      <c r="BY23" s="353" t="str">
        <f>IF(AND('MAPA DE RIESGOS'!$AP341="Muy Alta",'MAPA DE RIESGOS'!$AR341="Mayor"),CONCATENATE("R",'MAPA DE RIESGOS'!$H341,"C",'MAPA DE RIESGOS'!$AF341),"")</f>
        <v/>
      </c>
      <c r="BZ23" s="353" t="str">
        <f>IF(AND('MAPA DE RIESGOS'!$AP342="Muy Alta",'MAPA DE RIESGOS'!$AR342="Mayor"),CONCATENATE("R",'MAPA DE RIESGOS'!$H342,"C",'MAPA DE RIESGOS'!$AF342),"")</f>
        <v/>
      </c>
      <c r="CA23" s="353" t="str">
        <f>IF(AND('MAPA DE RIESGOS'!$AP343="Muy Alta",'MAPA DE RIESGOS'!$AR343="Mayor"),CONCATENATE("R",'MAPA DE RIESGOS'!$H343,"C",'MAPA DE RIESGOS'!$AF343),"")</f>
        <v/>
      </c>
      <c r="CB23" s="353" t="str">
        <f>IF(AND('MAPA DE RIESGOS'!$AP344="Muy Alta",'MAPA DE RIESGOS'!$AR344="Mayor"),CONCATENATE("R",'MAPA DE RIESGOS'!$H344,"C",'MAPA DE RIESGOS'!$AF344),"")</f>
        <v/>
      </c>
      <c r="CC23" s="354" t="str">
        <f>IF(AND('MAPA DE RIESGOS'!$AP345="Muy Alta",'MAPA DE RIESGOS'!$AR345="Mayor"),CONCATENATE("R",'MAPA DE RIESGOS'!$H345,"C",'MAPA DE RIESGOS'!$AF345),"")</f>
        <v/>
      </c>
      <c r="CD23" s="355" t="str">
        <f>IF(AND('MAPA DE RIESGOS'!$AP328="Muy Alta",'MAPA DE RIESGOS'!$AR328="Catastrófico"),CONCATENATE("R",'MAPA DE RIESGOS'!$H328,"C",'MAPA DE RIESGOS'!$AF328),"")</f>
        <v/>
      </c>
      <c r="CE23" s="355" t="str">
        <f>IF(AND('MAPA DE RIESGOS'!$AP329="Muy Alta",'MAPA DE RIESGOS'!$AR329="Catastrófico"),CONCATENATE("R",'MAPA DE RIESGOS'!$H329,"C",'MAPA DE RIESGOS'!$AF329),"")</f>
        <v/>
      </c>
      <c r="CF23" s="355" t="str">
        <f>IF(AND('MAPA DE RIESGOS'!$AP330="Muy Alta",'MAPA DE RIESGOS'!$AR330="Catastrófico"),CONCATENATE("R",'MAPA DE RIESGOS'!$H330,"C",'MAPA DE RIESGOS'!$AF330),"")</f>
        <v/>
      </c>
      <c r="CG23" s="355" t="str">
        <f>IF(AND('MAPA DE RIESGOS'!$AP331="Muy Alta",'MAPA DE RIESGOS'!$AR331="Catastrófico"),CONCATENATE("R",'MAPA DE RIESGOS'!$H331,"C",'MAPA DE RIESGOS'!$AF331),"")</f>
        <v/>
      </c>
      <c r="CH23" s="355" t="str">
        <f>IF(AND('MAPA DE RIESGOS'!$AP332="Muy Alta",'MAPA DE RIESGOS'!$AR332="Catastrófico"),CONCATENATE("R",'MAPA DE RIESGOS'!$H332,"C",'MAPA DE RIESGOS'!$AF332),"")</f>
        <v/>
      </c>
      <c r="CI23" s="355" t="str">
        <f>IF(AND('MAPA DE RIESGOS'!$AP333="Muy Alta",'MAPA DE RIESGOS'!$AR333="Catastrófico"),CONCATENATE("R",'MAPA DE RIESGOS'!$H333,"C",'MAPA DE RIESGOS'!$AF333),"")</f>
        <v/>
      </c>
      <c r="CJ23" s="355" t="str">
        <f>IF(AND('MAPA DE RIESGOS'!$AP334="Muy Alta",'MAPA DE RIESGOS'!$AR334="Catastrófico"),CONCATENATE("R",'MAPA DE RIESGOS'!$H334,"C",'MAPA DE RIESGOS'!$AF334),"")</f>
        <v/>
      </c>
      <c r="CK23" s="355" t="str">
        <f>IF(AND('MAPA DE RIESGOS'!$AP335="Muy Alta",'MAPA DE RIESGOS'!$AR335="Catastrófico"),CONCATENATE("R",'MAPA DE RIESGOS'!$H335,"C",'MAPA DE RIESGOS'!$AF335),"")</f>
        <v/>
      </c>
      <c r="CL23" s="355" t="str">
        <f>IF(AND('MAPA DE RIESGOS'!$AP336="Muy Alta",'MAPA DE RIESGOS'!$AR336="Catastrófico"),CONCATENATE("R",'MAPA DE RIESGOS'!$H336,"C",'MAPA DE RIESGOS'!$AF336),"")</f>
        <v/>
      </c>
      <c r="CM23" s="355" t="str">
        <f>IF(AND('MAPA DE RIESGOS'!$AP337="Muy Alta",'MAPA DE RIESGOS'!$AR337="Catastrófico"),CONCATENATE("R",'MAPA DE RIESGOS'!$H337,"C",'MAPA DE RIESGOS'!$AF337),"")</f>
        <v/>
      </c>
      <c r="CN23" s="355" t="str">
        <f>IF(AND('MAPA DE RIESGOS'!$AP338="Muy Alta",'MAPA DE RIESGOS'!$AR338="Catastrófico"),CONCATENATE("R",'MAPA DE RIESGOS'!$H338,"C",'MAPA DE RIESGOS'!$AF338),"")</f>
        <v/>
      </c>
      <c r="CO23" s="355" t="str">
        <f>IF(AND('MAPA DE RIESGOS'!$AP339="Muy Alta",'MAPA DE RIESGOS'!$AR339="Catastrófico"),CONCATENATE("R",'MAPA DE RIESGOS'!$H339,"C",'MAPA DE RIESGOS'!$AF339),"")</f>
        <v/>
      </c>
      <c r="CP23" s="355" t="str">
        <f>IF(AND('MAPA DE RIESGOS'!$AP340="Muy Alta",'MAPA DE RIESGOS'!$AR340="Catastrófico"),CONCATENATE("R",'MAPA DE RIESGOS'!$H340,"C",'MAPA DE RIESGOS'!$AF340),"")</f>
        <v/>
      </c>
      <c r="CQ23" s="355" t="str">
        <f>IF(AND('MAPA DE RIESGOS'!$AP341="Muy Alta",'MAPA DE RIESGOS'!$AR341="Catastrófico"),CONCATENATE("R",'MAPA DE RIESGOS'!$H341,"C",'MAPA DE RIESGOS'!$AF341),"")</f>
        <v/>
      </c>
      <c r="CR23" s="355" t="str">
        <f>IF(AND('MAPA DE RIESGOS'!$AP342="Muy Alta",'MAPA DE RIESGOS'!$AR342="Catastrófico"),CONCATENATE("R",'MAPA DE RIESGOS'!$H342,"C",'MAPA DE RIESGOS'!$AF342),"")</f>
        <v/>
      </c>
      <c r="CS23" s="355" t="str">
        <f>IF(AND('MAPA DE RIESGOS'!$AP343="Muy Alta",'MAPA DE RIESGOS'!$AR343="Catastrófico"),CONCATENATE("R",'MAPA DE RIESGOS'!$H343,"C",'MAPA DE RIESGOS'!$AF343),"")</f>
        <v/>
      </c>
      <c r="CT23" s="355" t="str">
        <f>IF(AND('MAPA DE RIESGOS'!$AP344="Muy Alta",'MAPA DE RIESGOS'!$AR344="Catastrófico"),CONCATENATE("R",'MAPA DE RIESGOS'!$H344,"C",'MAPA DE RIESGOS'!$AF344),"")</f>
        <v/>
      </c>
      <c r="CU23" s="356" t="str">
        <f>IF(AND('MAPA DE RIESGOS'!$AP345="Muy Alta",'MAPA DE RIESGOS'!$AR345="Catastrófico"),CONCATENATE("R",'MAPA DE RIESGOS'!$H345,"C",'MAPA DE RIESGOS'!$AF345),"")</f>
        <v/>
      </c>
      <c r="CV23" s="67"/>
      <c r="CW23" s="1122"/>
      <c r="CX23" s="1123"/>
      <c r="CY23" s="1123"/>
      <c r="CZ23" s="1123"/>
      <c r="DA23" s="1123"/>
      <c r="DB23" s="1124"/>
    </row>
    <row r="24" spans="2:106" ht="32.450000000000003" customHeight="1">
      <c r="B24" s="1142"/>
      <c r="C24" s="1142"/>
      <c r="D24" s="1143"/>
      <c r="E24" s="1113"/>
      <c r="F24" s="1114"/>
      <c r="G24" s="1114"/>
      <c r="H24" s="1114"/>
      <c r="I24" s="1115"/>
      <c r="J24" s="352" t="str">
        <f>IF(AND('MAPA DE RIESGOS'!$AP346="Muy Alta",'MAPA DE RIESGOS'!$AR346="Leve"),CONCATENATE("R",'MAPA DE RIESGOS'!$H346,"C",'MAPA DE RIESGOS'!$AF346),"")</f>
        <v/>
      </c>
      <c r="K24" s="353" t="str">
        <f>IF(AND('MAPA DE RIESGOS'!$AP347="Muy Alta",'MAPA DE RIESGOS'!$AR347="Leve"),CONCATENATE("R",'MAPA DE RIESGOS'!$H347,"C",'MAPA DE RIESGOS'!$AF347),"")</f>
        <v/>
      </c>
      <c r="L24" s="353" t="str">
        <f>IF(AND('MAPA DE RIESGOS'!$AP348="Muy Alta",'MAPA DE RIESGOS'!$AR348="Leve"),CONCATENATE("R",'MAPA DE RIESGOS'!$H348,"C",'MAPA DE RIESGOS'!$AF348),"")</f>
        <v/>
      </c>
      <c r="M24" s="353" t="str">
        <f>IF(AND('MAPA DE RIESGOS'!$AP349="Muy Alta",'MAPA DE RIESGOS'!$AR349="Leve"),CONCATENATE("R",'MAPA DE RIESGOS'!$H349,"C",'MAPA DE RIESGOS'!$AF349),"")</f>
        <v/>
      </c>
      <c r="N24" s="353" t="str">
        <f>IF(AND('MAPA DE RIESGOS'!$AP350="Muy Alta",'MAPA DE RIESGOS'!$AR350="Leve"),CONCATENATE("R",'MAPA DE RIESGOS'!$H350,"C",'MAPA DE RIESGOS'!$AF350),"")</f>
        <v/>
      </c>
      <c r="O24" s="353" t="str">
        <f>IF(AND('MAPA DE RIESGOS'!$AP351="Muy Alta",'MAPA DE RIESGOS'!$AR351="Leve"),CONCATENATE("R",'MAPA DE RIESGOS'!$H351,"C",'MAPA DE RIESGOS'!$AF351),"")</f>
        <v/>
      </c>
      <c r="P24" s="353" t="str">
        <f>IF(AND('MAPA DE RIESGOS'!$AP352="Muy Alta",'MAPA DE RIESGOS'!$AR352="Leve"),CONCATENATE("R",'MAPA DE RIESGOS'!$H352,"C",'MAPA DE RIESGOS'!$AF352),"")</f>
        <v/>
      </c>
      <c r="Q24" s="353" t="str">
        <f>IF(AND('MAPA DE RIESGOS'!$AP353="Muy Alta",'MAPA DE RIESGOS'!$AR353="Leve"),CONCATENATE("R",'MAPA DE RIESGOS'!$H353,"C",'MAPA DE RIESGOS'!$AF353),"")</f>
        <v/>
      </c>
      <c r="R24" s="353" t="str">
        <f>IF(AND('MAPA DE RIESGOS'!$AP354="Muy Alta",'MAPA DE RIESGOS'!$AR354="Leve"),CONCATENATE("R",'MAPA DE RIESGOS'!$H354,"C",'MAPA DE RIESGOS'!$AF354),"")</f>
        <v/>
      </c>
      <c r="S24" s="353" t="str">
        <f>IF(AND('MAPA DE RIESGOS'!$AP355="Muy Alta",'MAPA DE RIESGOS'!$AR355="Leve"),CONCATENATE("R",'MAPA DE RIESGOS'!$H355,"C",'MAPA DE RIESGOS'!$AF355),"")</f>
        <v/>
      </c>
      <c r="T24" s="353" t="str">
        <f>IF(AND('MAPA DE RIESGOS'!$AP356="Muy Alta",'MAPA DE RIESGOS'!$AR356="Leve"),CONCATENATE("R",'MAPA DE RIESGOS'!$H356,"C",'MAPA DE RIESGOS'!$AF356),"")</f>
        <v/>
      </c>
      <c r="U24" s="353" t="str">
        <f>IF(AND('MAPA DE RIESGOS'!$AP357="Muy Alta",'MAPA DE RIESGOS'!$AR357="Leve"),CONCATENATE("R",'MAPA DE RIESGOS'!$H357,"C",'MAPA DE RIESGOS'!$AF357),"")</f>
        <v/>
      </c>
      <c r="V24" s="353" t="str">
        <f>IF(AND('MAPA DE RIESGOS'!$AP358="Muy Alta",'MAPA DE RIESGOS'!$AR358="Leve"),CONCATENATE("R",'MAPA DE RIESGOS'!$H358,"C",'MAPA DE RIESGOS'!$AF358),"")</f>
        <v/>
      </c>
      <c r="W24" s="353" t="str">
        <f>IF(AND('MAPA DE RIESGOS'!$AP359="Muy Alta",'MAPA DE RIESGOS'!$AR359="Leve"),CONCATENATE("R",'MAPA DE RIESGOS'!$H359,"C",'MAPA DE RIESGOS'!$AF359),"")</f>
        <v/>
      </c>
      <c r="X24" s="353" t="str">
        <f>IF(AND('MAPA DE RIESGOS'!$AP360="Muy Alta",'MAPA DE RIESGOS'!$AR360="Leve"),CONCATENATE("R",'MAPA DE RIESGOS'!$H360,"C",'MAPA DE RIESGOS'!$AF360),"")</f>
        <v/>
      </c>
      <c r="Y24" s="353" t="str">
        <f>IF(AND('MAPA DE RIESGOS'!$AP361="Muy Alta",'MAPA DE RIESGOS'!$AR361="Leve"),CONCATENATE("R",'MAPA DE RIESGOS'!$H361,"C",'MAPA DE RIESGOS'!$AF361),"")</f>
        <v/>
      </c>
      <c r="Z24" s="353" t="str">
        <f>IF(AND('MAPA DE RIESGOS'!$AP362="Muy Alta",'MAPA DE RIESGOS'!$AR362="Leve"),CONCATENATE("R",'MAPA DE RIESGOS'!$H362,"C",'MAPA DE RIESGOS'!$AF362),"")</f>
        <v/>
      </c>
      <c r="AA24" s="354" t="str">
        <f>IF(AND('MAPA DE RIESGOS'!$AP363="Muy Alta",'MAPA DE RIESGOS'!$AR363="Leve"),CONCATENATE("R",'MAPA DE RIESGOS'!$H363,"C",'MAPA DE RIESGOS'!$AF363),"")</f>
        <v/>
      </c>
      <c r="AB24" s="352" t="str">
        <f>IF(AND('MAPA DE RIESGOS'!$AP346="Muy Alta",'MAPA DE RIESGOS'!$AR346="Menor"),CONCATENATE("R",'MAPA DE RIESGOS'!$H346,"C",'MAPA DE RIESGOS'!$AF346),"")</f>
        <v/>
      </c>
      <c r="AC24" s="353" t="str">
        <f>IF(AND('MAPA DE RIESGOS'!$AP347="Muy Alta",'MAPA DE RIESGOS'!$AR347="Menor"),CONCATENATE("R",'MAPA DE RIESGOS'!$H347,"C",'MAPA DE RIESGOS'!$AF347),"")</f>
        <v/>
      </c>
      <c r="AD24" s="353" t="str">
        <f>IF(AND('MAPA DE RIESGOS'!$AP348="Muy Alta",'MAPA DE RIESGOS'!$AR348="Menor"),CONCATENATE("R",'MAPA DE RIESGOS'!$H348,"C",'MAPA DE RIESGOS'!$AF348),"")</f>
        <v/>
      </c>
      <c r="AE24" s="353" t="str">
        <f>IF(AND('MAPA DE RIESGOS'!$AP349="Muy Alta",'MAPA DE RIESGOS'!$AR349="Menor"),CONCATENATE("R",'MAPA DE RIESGOS'!$H349,"C",'MAPA DE RIESGOS'!$AF349),"")</f>
        <v/>
      </c>
      <c r="AF24" s="353" t="str">
        <f>IF(AND('MAPA DE RIESGOS'!$AP350="Muy Alta",'MAPA DE RIESGOS'!$AR350="Menor"),CONCATENATE("R",'MAPA DE RIESGOS'!$H350,"C",'MAPA DE RIESGOS'!$AF350),"")</f>
        <v/>
      </c>
      <c r="AG24" s="353" t="str">
        <f>IF(AND('MAPA DE RIESGOS'!$AP351="Muy Alta",'MAPA DE RIESGOS'!$AR351="Menor"),CONCATENATE("R",'MAPA DE RIESGOS'!$H351,"C",'MAPA DE RIESGOS'!$AF351),"")</f>
        <v/>
      </c>
      <c r="AH24" s="353" t="str">
        <f>IF(AND('MAPA DE RIESGOS'!$AP352="Muy Alta",'MAPA DE RIESGOS'!$AR352="Menor"),CONCATENATE("R",'MAPA DE RIESGOS'!$H352,"C",'MAPA DE RIESGOS'!$AF352),"")</f>
        <v/>
      </c>
      <c r="AI24" s="353" t="str">
        <f>IF(AND('MAPA DE RIESGOS'!$AP353="Muy Alta",'MAPA DE RIESGOS'!$AR353="Menor"),CONCATENATE("R",'MAPA DE RIESGOS'!$H353,"C",'MAPA DE RIESGOS'!$AF353),"")</f>
        <v/>
      </c>
      <c r="AJ24" s="353" t="str">
        <f>IF(AND('MAPA DE RIESGOS'!$AP354="Muy Alta",'MAPA DE RIESGOS'!$AR354="Menor"),CONCATENATE("R",'MAPA DE RIESGOS'!$H354,"C",'MAPA DE RIESGOS'!$AF354),"")</f>
        <v/>
      </c>
      <c r="AK24" s="353" t="str">
        <f>IF(AND('MAPA DE RIESGOS'!$AP355="Muy Alta",'MAPA DE RIESGOS'!$AR355="Menor"),CONCATENATE("R",'MAPA DE RIESGOS'!$H355,"C",'MAPA DE RIESGOS'!$AF355),"")</f>
        <v/>
      </c>
      <c r="AL24" s="353" t="str">
        <f>IF(AND('MAPA DE RIESGOS'!$AP356="Muy Alta",'MAPA DE RIESGOS'!$AR356="Menor"),CONCATENATE("R",'MAPA DE RIESGOS'!$H356,"C",'MAPA DE RIESGOS'!$AF356),"")</f>
        <v/>
      </c>
      <c r="AM24" s="353" t="str">
        <f>IF(AND('MAPA DE RIESGOS'!$AP357="Muy Alta",'MAPA DE RIESGOS'!$AR357="Menor"),CONCATENATE("R",'MAPA DE RIESGOS'!$H357,"C",'MAPA DE RIESGOS'!$AF357),"")</f>
        <v/>
      </c>
      <c r="AN24" s="353" t="str">
        <f>IF(AND('MAPA DE RIESGOS'!$AP358="Muy Alta",'MAPA DE RIESGOS'!$AR358="Menor"),CONCATENATE("R",'MAPA DE RIESGOS'!$H358,"C",'MAPA DE RIESGOS'!$AF358),"")</f>
        <v/>
      </c>
      <c r="AO24" s="353" t="str">
        <f>IF(AND('MAPA DE RIESGOS'!$AP359="Muy Alta",'MAPA DE RIESGOS'!$AR359="Menor"),CONCATENATE("R",'MAPA DE RIESGOS'!$H359,"C",'MAPA DE RIESGOS'!$AF359),"")</f>
        <v/>
      </c>
      <c r="AP24" s="353" t="str">
        <f>IF(AND('MAPA DE RIESGOS'!$AP360="Muy Alta",'MAPA DE RIESGOS'!$AR360="Menor"),CONCATENATE("R",'MAPA DE RIESGOS'!$H360,"C",'MAPA DE RIESGOS'!$AF360),"")</f>
        <v/>
      </c>
      <c r="AQ24" s="353" t="str">
        <f>IF(AND('MAPA DE RIESGOS'!$AP361="Muy Alta",'MAPA DE RIESGOS'!$AR361="Menor"),CONCATENATE("R",'MAPA DE RIESGOS'!$H361,"C",'MAPA DE RIESGOS'!$AF361),"")</f>
        <v/>
      </c>
      <c r="AR24" s="353" t="str">
        <f>IF(AND('MAPA DE RIESGOS'!$AP362="Muy Alta",'MAPA DE RIESGOS'!$AR362="Menor"),CONCATENATE("R",'MAPA DE RIESGOS'!$H362,"C",'MAPA DE RIESGOS'!$AF362),"")</f>
        <v/>
      </c>
      <c r="AS24" s="354" t="str">
        <f>IF(AND('MAPA DE RIESGOS'!$AP363="Muy Alta",'MAPA DE RIESGOS'!$AR363="Menor"),CONCATENATE("R",'MAPA DE RIESGOS'!$H363,"C",'MAPA DE RIESGOS'!$AF363),"")</f>
        <v/>
      </c>
      <c r="AT24" s="352" t="str">
        <f>IF(AND('MAPA DE RIESGOS'!$AP346="Muy Alta",'MAPA DE RIESGOS'!$AR346="Moderado"),CONCATENATE("R",'MAPA DE RIESGOS'!$H346,"C",'MAPA DE RIESGOS'!$AF346),"")</f>
        <v/>
      </c>
      <c r="AU24" s="353" t="str">
        <f>IF(AND('MAPA DE RIESGOS'!$AP347="Muy Alta",'MAPA DE RIESGOS'!$AR347="Moderado"),CONCATENATE("R",'MAPA DE RIESGOS'!$H347,"C",'MAPA DE RIESGOS'!$AF347),"")</f>
        <v/>
      </c>
      <c r="AV24" s="353" t="str">
        <f>IF(AND('MAPA DE RIESGOS'!$AP348="Muy Alta",'MAPA DE RIESGOS'!$AR348="Moderado"),CONCATENATE("R",'MAPA DE RIESGOS'!$H348,"C",'MAPA DE RIESGOS'!$AF348),"")</f>
        <v/>
      </c>
      <c r="AW24" s="353" t="str">
        <f>IF(AND('MAPA DE RIESGOS'!$AP349="Muy Alta",'MAPA DE RIESGOS'!$AR349="Moderado"),CONCATENATE("R",'MAPA DE RIESGOS'!$H349,"C",'MAPA DE RIESGOS'!$AF349),"")</f>
        <v/>
      </c>
      <c r="AX24" s="353" t="str">
        <f>IF(AND('MAPA DE RIESGOS'!$AP350="Muy Alta",'MAPA DE RIESGOS'!$AR350="Moderado"),CONCATENATE("R",'MAPA DE RIESGOS'!$H350,"C",'MAPA DE RIESGOS'!$AF350),"")</f>
        <v/>
      </c>
      <c r="AY24" s="353" t="str">
        <f>IF(AND('MAPA DE RIESGOS'!$AP351="Muy Alta",'MAPA DE RIESGOS'!$AR351="Moderado"),CONCATENATE("R",'MAPA DE RIESGOS'!$H351,"C",'MAPA DE RIESGOS'!$AF351),"")</f>
        <v/>
      </c>
      <c r="AZ24" s="353" t="str">
        <f>IF(AND('MAPA DE RIESGOS'!$AP352="Muy Alta",'MAPA DE RIESGOS'!$AR352="Moderado"),CONCATENATE("R",'MAPA DE RIESGOS'!$H352,"C",'MAPA DE RIESGOS'!$AF352),"")</f>
        <v/>
      </c>
      <c r="BA24" s="353" t="str">
        <f>IF(AND('MAPA DE RIESGOS'!$AP353="Muy Alta",'MAPA DE RIESGOS'!$AR353="Moderado"),CONCATENATE("R",'MAPA DE RIESGOS'!$H353,"C",'MAPA DE RIESGOS'!$AF353),"")</f>
        <v/>
      </c>
      <c r="BB24" s="353" t="str">
        <f>IF(AND('MAPA DE RIESGOS'!$AP354="Muy Alta",'MAPA DE RIESGOS'!$AR354="Moderado"),CONCATENATE("R",'MAPA DE RIESGOS'!$H354,"C",'MAPA DE RIESGOS'!$AF354),"")</f>
        <v/>
      </c>
      <c r="BC24" s="353" t="str">
        <f>IF(AND('MAPA DE RIESGOS'!$AP355="Muy Alta",'MAPA DE RIESGOS'!$AR355="Moderado"),CONCATENATE("R",'MAPA DE RIESGOS'!$H355,"C",'MAPA DE RIESGOS'!$AF355),"")</f>
        <v/>
      </c>
      <c r="BD24" s="353" t="str">
        <f>IF(AND('MAPA DE RIESGOS'!$AP356="Muy Alta",'MAPA DE RIESGOS'!$AR356="Moderado"),CONCATENATE("R",'MAPA DE RIESGOS'!$H356,"C",'MAPA DE RIESGOS'!$AF356),"")</f>
        <v/>
      </c>
      <c r="BE24" s="353" t="str">
        <f>IF(AND('MAPA DE RIESGOS'!$AP357="Muy Alta",'MAPA DE RIESGOS'!$AR357="Moderado"),CONCATENATE("R",'MAPA DE RIESGOS'!$H357,"C",'MAPA DE RIESGOS'!$AF357),"")</f>
        <v/>
      </c>
      <c r="BF24" s="353" t="str">
        <f>IF(AND('MAPA DE RIESGOS'!$AP358="Muy Alta",'MAPA DE RIESGOS'!$AR358="Moderado"),CONCATENATE("R",'MAPA DE RIESGOS'!$H358,"C",'MAPA DE RIESGOS'!$AF358),"")</f>
        <v/>
      </c>
      <c r="BG24" s="353" t="str">
        <f>IF(AND('MAPA DE RIESGOS'!$AP359="Muy Alta",'MAPA DE RIESGOS'!$AR359="Moderado"),CONCATENATE("R",'MAPA DE RIESGOS'!$H359,"C",'MAPA DE RIESGOS'!$AF359),"")</f>
        <v/>
      </c>
      <c r="BH24" s="353" t="str">
        <f>IF(AND('MAPA DE RIESGOS'!$AP360="Muy Alta",'MAPA DE RIESGOS'!$AR360="Moderado"),CONCATENATE("R",'MAPA DE RIESGOS'!$H360,"C",'MAPA DE RIESGOS'!$AF360),"")</f>
        <v/>
      </c>
      <c r="BI24" s="353" t="str">
        <f>IF(AND('MAPA DE RIESGOS'!$AP361="Muy Alta",'MAPA DE RIESGOS'!$AR361="Moderado"),CONCATENATE("R",'MAPA DE RIESGOS'!$H361,"C",'MAPA DE RIESGOS'!$AF361),"")</f>
        <v/>
      </c>
      <c r="BJ24" s="353" t="str">
        <f>IF(AND('MAPA DE RIESGOS'!$AP362="Muy Alta",'MAPA DE RIESGOS'!$AR362="Moderado"),CONCATENATE("R",'MAPA DE RIESGOS'!$H362,"C",'MAPA DE RIESGOS'!$AF362),"")</f>
        <v/>
      </c>
      <c r="BK24" s="354" t="str">
        <f>IF(AND('MAPA DE RIESGOS'!$AP363="Muy Alta",'MAPA DE RIESGOS'!$AR363="Moderado"),CONCATENATE("R",'MAPA DE RIESGOS'!$H363,"C",'MAPA DE RIESGOS'!$AF363),"")</f>
        <v/>
      </c>
      <c r="BL24" s="352" t="str">
        <f>IF(AND('MAPA DE RIESGOS'!$AP346="Muy Alta",'MAPA DE RIESGOS'!$AR346="Mayor"),CONCATENATE("R",'MAPA DE RIESGOS'!$H346,"C",'MAPA DE RIESGOS'!$AF346),"")</f>
        <v/>
      </c>
      <c r="BM24" s="353" t="str">
        <f>IF(AND('MAPA DE RIESGOS'!$AP347="Muy Alta",'MAPA DE RIESGOS'!$AR347="Mayor"),CONCATENATE("R",'MAPA DE RIESGOS'!$H347,"C",'MAPA DE RIESGOS'!$AF347),"")</f>
        <v/>
      </c>
      <c r="BN24" s="353" t="str">
        <f>IF(AND('MAPA DE RIESGOS'!$AP348="Muy Alta",'MAPA DE RIESGOS'!$AR348="Mayor"),CONCATENATE("R",'MAPA DE RIESGOS'!$H348,"C",'MAPA DE RIESGOS'!$AF348),"")</f>
        <v/>
      </c>
      <c r="BO24" s="353" t="str">
        <f>IF(AND('MAPA DE RIESGOS'!$AP349="Muy Alta",'MAPA DE RIESGOS'!$AR349="Mayor"),CONCATENATE("R",'MAPA DE RIESGOS'!$H349,"C",'MAPA DE RIESGOS'!$AF349),"")</f>
        <v/>
      </c>
      <c r="BP24" s="353" t="str">
        <f>IF(AND('MAPA DE RIESGOS'!$AP350="Muy Alta",'MAPA DE RIESGOS'!$AR350="Mayor"),CONCATENATE("R",'MAPA DE RIESGOS'!$H350,"C",'MAPA DE RIESGOS'!$AF350),"")</f>
        <v/>
      </c>
      <c r="BQ24" s="353" t="str">
        <f>IF(AND('MAPA DE RIESGOS'!$AP351="Muy Alta",'MAPA DE RIESGOS'!$AR351="Mayor"),CONCATENATE("R",'MAPA DE RIESGOS'!$H351,"C",'MAPA DE RIESGOS'!$AF351),"")</f>
        <v/>
      </c>
      <c r="BR24" s="353" t="str">
        <f>IF(AND('MAPA DE RIESGOS'!$AP352="Muy Alta",'MAPA DE RIESGOS'!$AR352="Mayor"),CONCATENATE("R",'MAPA DE RIESGOS'!$H352,"C",'MAPA DE RIESGOS'!$AF352),"")</f>
        <v/>
      </c>
      <c r="BS24" s="353" t="str">
        <f>IF(AND('MAPA DE RIESGOS'!$AP353="Muy Alta",'MAPA DE RIESGOS'!$AR353="Mayor"),CONCATENATE("R",'MAPA DE RIESGOS'!$H353,"C",'MAPA DE RIESGOS'!$AF353),"")</f>
        <v/>
      </c>
      <c r="BT24" s="353" t="str">
        <f>IF(AND('MAPA DE RIESGOS'!$AP354="Muy Alta",'MAPA DE RIESGOS'!$AR354="Mayor"),CONCATENATE("R",'MAPA DE RIESGOS'!$H354,"C",'MAPA DE RIESGOS'!$AF354),"")</f>
        <v/>
      </c>
      <c r="BU24" s="353" t="str">
        <f>IF(AND('MAPA DE RIESGOS'!$AP355="Muy Alta",'MAPA DE RIESGOS'!$AR355="Mayor"),CONCATENATE("R",'MAPA DE RIESGOS'!$H355,"C",'MAPA DE RIESGOS'!$AF355),"")</f>
        <v/>
      </c>
      <c r="BV24" s="353" t="str">
        <f>IF(AND('MAPA DE RIESGOS'!$AP356="Muy Alta",'MAPA DE RIESGOS'!$AR356="Mayor"),CONCATENATE("R",'MAPA DE RIESGOS'!$H356,"C",'MAPA DE RIESGOS'!$AF356),"")</f>
        <v/>
      </c>
      <c r="BW24" s="353" t="str">
        <f>IF(AND('MAPA DE RIESGOS'!$AP357="Muy Alta",'MAPA DE RIESGOS'!$AR357="Mayor"),CONCATENATE("R",'MAPA DE RIESGOS'!$H357,"C",'MAPA DE RIESGOS'!$AF357),"")</f>
        <v/>
      </c>
      <c r="BX24" s="353" t="str">
        <f>IF(AND('MAPA DE RIESGOS'!$AP358="Muy Alta",'MAPA DE RIESGOS'!$AR358="Mayor"),CONCATENATE("R",'MAPA DE RIESGOS'!$H358,"C",'MAPA DE RIESGOS'!$AF358),"")</f>
        <v/>
      </c>
      <c r="BY24" s="353" t="str">
        <f>IF(AND('MAPA DE RIESGOS'!$AP359="Muy Alta",'MAPA DE RIESGOS'!$AR359="Mayor"),CONCATENATE("R",'MAPA DE RIESGOS'!$H359,"C",'MAPA DE RIESGOS'!$AF359),"")</f>
        <v/>
      </c>
      <c r="BZ24" s="353" t="str">
        <f>IF(AND('MAPA DE RIESGOS'!$AP360="Muy Alta",'MAPA DE RIESGOS'!$AR360="Mayor"),CONCATENATE("R",'MAPA DE RIESGOS'!$H360,"C",'MAPA DE RIESGOS'!$AF360),"")</f>
        <v/>
      </c>
      <c r="CA24" s="353" t="str">
        <f>IF(AND('MAPA DE RIESGOS'!$AP361="Muy Alta",'MAPA DE RIESGOS'!$AR361="Mayor"),CONCATENATE("R",'MAPA DE RIESGOS'!$H361,"C",'MAPA DE RIESGOS'!$AF361),"")</f>
        <v/>
      </c>
      <c r="CB24" s="353" t="str">
        <f>IF(AND('MAPA DE RIESGOS'!$AP362="Muy Alta",'MAPA DE RIESGOS'!$AR362="Mayor"),CONCATENATE("R",'MAPA DE RIESGOS'!$H362,"C",'MAPA DE RIESGOS'!$AF362),"")</f>
        <v/>
      </c>
      <c r="CC24" s="354" t="str">
        <f>IF(AND('MAPA DE RIESGOS'!$AP363="Muy Alta",'MAPA DE RIESGOS'!$AR363="Mayor"),CONCATENATE("R",'MAPA DE RIESGOS'!$H363,"C",'MAPA DE RIESGOS'!$AF363),"")</f>
        <v/>
      </c>
      <c r="CD24" s="355" t="str">
        <f>IF(AND('MAPA DE RIESGOS'!$AP346="Muy Alta",'MAPA DE RIESGOS'!$AR346="Catastrófico"),CONCATENATE("R",'MAPA DE RIESGOS'!$H346,"C",'MAPA DE RIESGOS'!$AF346),"")</f>
        <v/>
      </c>
      <c r="CE24" s="355" t="str">
        <f>IF(AND('MAPA DE RIESGOS'!$AP347="Muy Alta",'MAPA DE RIESGOS'!$AR347="Catastrófico"),CONCATENATE("R",'MAPA DE RIESGOS'!$H347,"C",'MAPA DE RIESGOS'!$AF347),"")</f>
        <v/>
      </c>
      <c r="CF24" s="355" t="str">
        <f>IF(AND('MAPA DE RIESGOS'!$AP348="Muy Alta",'MAPA DE RIESGOS'!$AR348="Catastrófico"),CONCATENATE("R",'MAPA DE RIESGOS'!$H348,"C",'MAPA DE RIESGOS'!$AF348),"")</f>
        <v/>
      </c>
      <c r="CG24" s="355" t="str">
        <f>IF(AND('MAPA DE RIESGOS'!$AP349="Muy Alta",'MAPA DE RIESGOS'!$AR349="Catastrófico"),CONCATENATE("R",'MAPA DE RIESGOS'!$H349,"C",'MAPA DE RIESGOS'!$AF349),"")</f>
        <v/>
      </c>
      <c r="CH24" s="355" t="str">
        <f>IF(AND('MAPA DE RIESGOS'!$AP350="Muy Alta",'MAPA DE RIESGOS'!$AR350="Catastrófico"),CONCATENATE("R",'MAPA DE RIESGOS'!$H350,"C",'MAPA DE RIESGOS'!$AF350),"")</f>
        <v/>
      </c>
      <c r="CI24" s="355" t="str">
        <f>IF(AND('MAPA DE RIESGOS'!$AP351="Muy Alta",'MAPA DE RIESGOS'!$AR351="Catastrófico"),CONCATENATE("R",'MAPA DE RIESGOS'!$H351,"C",'MAPA DE RIESGOS'!$AF351),"")</f>
        <v/>
      </c>
      <c r="CJ24" s="355" t="str">
        <f>IF(AND('MAPA DE RIESGOS'!$AP352="Muy Alta",'MAPA DE RIESGOS'!$AR352="Catastrófico"),CONCATENATE("R",'MAPA DE RIESGOS'!$H352,"C",'MAPA DE RIESGOS'!$AF352),"")</f>
        <v/>
      </c>
      <c r="CK24" s="355" t="str">
        <f>IF(AND('MAPA DE RIESGOS'!$AP353="Muy Alta",'MAPA DE RIESGOS'!$AR353="Catastrófico"),CONCATENATE("R",'MAPA DE RIESGOS'!$H353,"C",'MAPA DE RIESGOS'!$AF353),"")</f>
        <v/>
      </c>
      <c r="CL24" s="355" t="str">
        <f>IF(AND('MAPA DE RIESGOS'!$AP354="Muy Alta",'MAPA DE RIESGOS'!$AR354="Catastrófico"),CONCATENATE("R",'MAPA DE RIESGOS'!$H354,"C",'MAPA DE RIESGOS'!$AF354),"")</f>
        <v/>
      </c>
      <c r="CM24" s="355" t="str">
        <f>IF(AND('MAPA DE RIESGOS'!$AP355="Muy Alta",'MAPA DE RIESGOS'!$AR355="Catastrófico"),CONCATENATE("R",'MAPA DE RIESGOS'!$H355,"C",'MAPA DE RIESGOS'!$AF355),"")</f>
        <v/>
      </c>
      <c r="CN24" s="355" t="str">
        <f>IF(AND('MAPA DE RIESGOS'!$AP356="Muy Alta",'MAPA DE RIESGOS'!$AR356="Catastrófico"),CONCATENATE("R",'MAPA DE RIESGOS'!$H356,"C",'MAPA DE RIESGOS'!$AF356),"")</f>
        <v/>
      </c>
      <c r="CO24" s="355" t="str">
        <f>IF(AND('MAPA DE RIESGOS'!$AP357="Muy Alta",'MAPA DE RIESGOS'!$AR357="Catastrófico"),CONCATENATE("R",'MAPA DE RIESGOS'!$H357,"C",'MAPA DE RIESGOS'!$AF357),"")</f>
        <v/>
      </c>
      <c r="CP24" s="355" t="str">
        <f>IF(AND('MAPA DE RIESGOS'!$AP358="Muy Alta",'MAPA DE RIESGOS'!$AR358="Catastrófico"),CONCATENATE("R",'MAPA DE RIESGOS'!$H358,"C",'MAPA DE RIESGOS'!$AF358),"")</f>
        <v/>
      </c>
      <c r="CQ24" s="355" t="str">
        <f>IF(AND('MAPA DE RIESGOS'!$AP359="Muy Alta",'MAPA DE RIESGOS'!$AR359="Catastrófico"),CONCATENATE("R",'MAPA DE RIESGOS'!$H359,"C",'MAPA DE RIESGOS'!$AF359),"")</f>
        <v/>
      </c>
      <c r="CR24" s="355" t="str">
        <f>IF(AND('MAPA DE RIESGOS'!$AP360="Muy Alta",'MAPA DE RIESGOS'!$AR360="Catastrófico"),CONCATENATE("R",'MAPA DE RIESGOS'!$H360,"C",'MAPA DE RIESGOS'!$AF360),"")</f>
        <v/>
      </c>
      <c r="CS24" s="355" t="str">
        <f>IF(AND('MAPA DE RIESGOS'!$AP361="Muy Alta",'MAPA DE RIESGOS'!$AR361="Catastrófico"),CONCATENATE("R",'MAPA DE RIESGOS'!$H361,"C",'MAPA DE RIESGOS'!$AF361),"")</f>
        <v/>
      </c>
      <c r="CT24" s="355" t="str">
        <f>IF(AND('MAPA DE RIESGOS'!$AP362="Muy Alta",'MAPA DE RIESGOS'!$AR362="Catastrófico"),CONCATENATE("R",'MAPA DE RIESGOS'!$H362,"C",'MAPA DE RIESGOS'!$AF362),"")</f>
        <v/>
      </c>
      <c r="CU24" s="356" t="str">
        <f>IF(AND('MAPA DE RIESGOS'!$AP363="Muy Alta",'MAPA DE RIESGOS'!$AR363="Catastrófico"),CONCATENATE("R",'MAPA DE RIESGOS'!$H363,"C",'MAPA DE RIESGOS'!$AF363),"")</f>
        <v/>
      </c>
      <c r="CV24" s="67"/>
      <c r="CW24" s="1122"/>
      <c r="CX24" s="1123"/>
      <c r="CY24" s="1123"/>
      <c r="CZ24" s="1123"/>
      <c r="DA24" s="1123"/>
      <c r="DB24" s="1124"/>
    </row>
    <row r="25" spans="2:106" ht="32.450000000000003" customHeight="1">
      <c r="B25" s="1142"/>
      <c r="C25" s="1142"/>
      <c r="D25" s="1143"/>
      <c r="E25" s="1113"/>
      <c r="F25" s="1114"/>
      <c r="G25" s="1114"/>
      <c r="H25" s="1114"/>
      <c r="I25" s="1115"/>
      <c r="J25" s="352" t="str">
        <f>IF(AND('MAPA DE RIESGOS'!$AP364="Muy Alta",'MAPA DE RIESGOS'!$AR364="Leve"),CONCATENATE("R",'MAPA DE RIESGOS'!$H364,"C",'MAPA DE RIESGOS'!$AF364),"")</f>
        <v/>
      </c>
      <c r="K25" s="353" t="str">
        <f>IF(AND('MAPA DE RIESGOS'!$AP365="Muy Alta",'MAPA DE RIESGOS'!$AR365="Leve"),CONCATENATE("R",'MAPA DE RIESGOS'!$H365,"C",'MAPA DE RIESGOS'!$AF365),"")</f>
        <v/>
      </c>
      <c r="L25" s="353" t="str">
        <f>IF(AND('MAPA DE RIESGOS'!$AP366="Muy Alta",'MAPA DE RIESGOS'!$AR366="Leve"),CONCATENATE("R",'MAPA DE RIESGOS'!$H366,"C",'MAPA DE RIESGOS'!$AF366),"")</f>
        <v/>
      </c>
      <c r="M25" s="353" t="str">
        <f>IF(AND('MAPA DE RIESGOS'!$AP367="Muy Alta",'MAPA DE RIESGOS'!$AR367="Leve"),CONCATENATE("R",'MAPA DE RIESGOS'!$H367,"C",'MAPA DE RIESGOS'!$AF367),"")</f>
        <v/>
      </c>
      <c r="N25" s="353" t="str">
        <f>IF(AND('MAPA DE RIESGOS'!$AP368="Muy Alta",'MAPA DE RIESGOS'!$AR368="Leve"),CONCATENATE("R",'MAPA DE RIESGOS'!$H368,"C",'MAPA DE RIESGOS'!$AF368),"")</f>
        <v/>
      </c>
      <c r="O25" s="353" t="str">
        <f>IF(AND('MAPA DE RIESGOS'!$AP369="Muy Alta",'MAPA DE RIESGOS'!$AR369="Leve"),CONCATENATE("R",'MAPA DE RIESGOS'!$H369,"C",'MAPA DE RIESGOS'!$AF369),"")</f>
        <v/>
      </c>
      <c r="P25" s="353" t="str">
        <f>IF(AND('MAPA DE RIESGOS'!$AP370="Muy Alta",'MAPA DE RIESGOS'!$AR370="Leve"),CONCATENATE("R",'MAPA DE RIESGOS'!$H370,"C",'MAPA DE RIESGOS'!$AF370),"")</f>
        <v/>
      </c>
      <c r="Q25" s="353" t="str">
        <f>IF(AND('MAPA DE RIESGOS'!$AP371="Muy Alta",'MAPA DE RIESGOS'!$AR371="Leve"),CONCATENATE("R",'MAPA DE RIESGOS'!$H371,"C",'MAPA DE RIESGOS'!$AF371),"")</f>
        <v/>
      </c>
      <c r="R25" s="353" t="str">
        <f>IF(AND('MAPA DE RIESGOS'!$AP372="Muy Alta",'MAPA DE RIESGOS'!$AR372="Leve"),CONCATENATE("R",'MAPA DE RIESGOS'!$H372,"C",'MAPA DE RIESGOS'!$AF372),"")</f>
        <v/>
      </c>
      <c r="S25" s="353" t="str">
        <f>IF(AND('MAPA DE RIESGOS'!$AP373="Muy Alta",'MAPA DE RIESGOS'!$AR373="Leve"),CONCATENATE("R",'MAPA DE RIESGOS'!$H373,"C",'MAPA DE RIESGOS'!$AF373),"")</f>
        <v/>
      </c>
      <c r="T25" s="353" t="str">
        <f>IF(AND('MAPA DE RIESGOS'!$AP374="Muy Alta",'MAPA DE RIESGOS'!$AR374="Leve"),CONCATENATE("R",'MAPA DE RIESGOS'!$H374,"C",'MAPA DE RIESGOS'!$AF374),"")</f>
        <v/>
      </c>
      <c r="U25" s="353" t="str">
        <f>IF(AND('MAPA DE RIESGOS'!$AP375="Muy Alta",'MAPA DE RIESGOS'!$AR375="Leve"),CONCATENATE("R",'MAPA DE RIESGOS'!$H375,"C",'MAPA DE RIESGOS'!$AF375),"")</f>
        <v/>
      </c>
      <c r="V25" s="353" t="str">
        <f>IF(AND('MAPA DE RIESGOS'!$AP376="Muy Alta",'MAPA DE RIESGOS'!$AR376="Leve"),CONCATENATE("R",'MAPA DE RIESGOS'!$H376,"C",'MAPA DE RIESGOS'!$AF376),"")</f>
        <v/>
      </c>
      <c r="W25" s="353" t="str">
        <f>IF(AND('MAPA DE RIESGOS'!$AP377="Muy Alta",'MAPA DE RIESGOS'!$AR377="Leve"),CONCATENATE("R",'MAPA DE RIESGOS'!$H377,"C",'MAPA DE RIESGOS'!$AF377),"")</f>
        <v/>
      </c>
      <c r="X25" s="353" t="str">
        <f>IF(AND('MAPA DE RIESGOS'!$AP378="Muy Alta",'MAPA DE RIESGOS'!$AR378="Leve"),CONCATENATE("R",'MAPA DE RIESGOS'!$H378,"C",'MAPA DE RIESGOS'!$AF378),"")</f>
        <v/>
      </c>
      <c r="Y25" s="353" t="str">
        <f>IF(AND('MAPA DE RIESGOS'!$AP379="Muy Alta",'MAPA DE RIESGOS'!$AR379="Leve"),CONCATENATE("R",'MAPA DE RIESGOS'!$H379,"C",'MAPA DE RIESGOS'!$AF379),"")</f>
        <v/>
      </c>
      <c r="Z25" s="353" t="str">
        <f>IF(AND('MAPA DE RIESGOS'!$AP380="Muy Alta",'MAPA DE RIESGOS'!$AR380="Leve"),CONCATENATE("R",'MAPA DE RIESGOS'!$H380,"C",'MAPA DE RIESGOS'!$AF380),"")</f>
        <v/>
      </c>
      <c r="AA25" s="354" t="str">
        <f>IF(AND('MAPA DE RIESGOS'!$AP381="Muy Alta",'MAPA DE RIESGOS'!$AR381="Leve"),CONCATENATE("R",'MAPA DE RIESGOS'!$H381,"C",'MAPA DE RIESGOS'!$AF381),"")</f>
        <v/>
      </c>
      <c r="AB25" s="352" t="str">
        <f>IF(AND('MAPA DE RIESGOS'!$AP364="Muy Alta",'MAPA DE RIESGOS'!$AR364="Menor"),CONCATENATE("R",'MAPA DE RIESGOS'!$H364,"C",'MAPA DE RIESGOS'!$AF364),"")</f>
        <v/>
      </c>
      <c r="AC25" s="353" t="str">
        <f>IF(AND('MAPA DE RIESGOS'!$AP365="Muy Alta",'MAPA DE RIESGOS'!$AR365="Menor"),CONCATENATE("R",'MAPA DE RIESGOS'!$H365,"C",'MAPA DE RIESGOS'!$AF365),"")</f>
        <v/>
      </c>
      <c r="AD25" s="353" t="str">
        <f>IF(AND('MAPA DE RIESGOS'!$AP366="Muy Alta",'MAPA DE RIESGOS'!$AR366="Menor"),CONCATENATE("R",'MAPA DE RIESGOS'!$H366,"C",'MAPA DE RIESGOS'!$AF366),"")</f>
        <v/>
      </c>
      <c r="AE25" s="353" t="str">
        <f>IF(AND('MAPA DE RIESGOS'!$AP367="Muy Alta",'MAPA DE RIESGOS'!$AR367="Menor"),CONCATENATE("R",'MAPA DE RIESGOS'!$H367,"C",'MAPA DE RIESGOS'!$AF367),"")</f>
        <v/>
      </c>
      <c r="AF25" s="353" t="str">
        <f>IF(AND('MAPA DE RIESGOS'!$AP368="Muy Alta",'MAPA DE RIESGOS'!$AR368="Menor"),CONCATENATE("R",'MAPA DE RIESGOS'!$H368,"C",'MAPA DE RIESGOS'!$AF368),"")</f>
        <v/>
      </c>
      <c r="AG25" s="353" t="str">
        <f>IF(AND('MAPA DE RIESGOS'!$AP369="Muy Alta",'MAPA DE RIESGOS'!$AR369="Menor"),CONCATENATE("R",'MAPA DE RIESGOS'!$H369,"C",'MAPA DE RIESGOS'!$AF369),"")</f>
        <v/>
      </c>
      <c r="AH25" s="353" t="str">
        <f>IF(AND('MAPA DE RIESGOS'!$AP370="Muy Alta",'MAPA DE RIESGOS'!$AR370="Menor"),CONCATENATE("R",'MAPA DE RIESGOS'!$H370,"C",'MAPA DE RIESGOS'!$AF370),"")</f>
        <v/>
      </c>
      <c r="AI25" s="353" t="str">
        <f>IF(AND('MAPA DE RIESGOS'!$AP371="Muy Alta",'MAPA DE RIESGOS'!$AR371="Menor"),CONCATENATE("R",'MAPA DE RIESGOS'!$H371,"C",'MAPA DE RIESGOS'!$AF371),"")</f>
        <v/>
      </c>
      <c r="AJ25" s="353" t="str">
        <f>IF(AND('MAPA DE RIESGOS'!$AP372="Muy Alta",'MAPA DE RIESGOS'!$AR372="Menor"),CONCATENATE("R",'MAPA DE RIESGOS'!$H372,"C",'MAPA DE RIESGOS'!$AF372),"")</f>
        <v/>
      </c>
      <c r="AK25" s="353" t="str">
        <f>IF(AND('MAPA DE RIESGOS'!$AP373="Muy Alta",'MAPA DE RIESGOS'!$AR373="Menor"),CONCATENATE("R",'MAPA DE RIESGOS'!$H373,"C",'MAPA DE RIESGOS'!$AF373),"")</f>
        <v/>
      </c>
      <c r="AL25" s="353" t="str">
        <f>IF(AND('MAPA DE RIESGOS'!$AP374="Muy Alta",'MAPA DE RIESGOS'!$AR374="Menor"),CONCATENATE("R",'MAPA DE RIESGOS'!$H374,"C",'MAPA DE RIESGOS'!$AF374),"")</f>
        <v/>
      </c>
      <c r="AM25" s="353" t="str">
        <f>IF(AND('MAPA DE RIESGOS'!$AP375="Muy Alta",'MAPA DE RIESGOS'!$AR375="Menor"),CONCATENATE("R",'MAPA DE RIESGOS'!$H375,"C",'MAPA DE RIESGOS'!$AF375),"")</f>
        <v/>
      </c>
      <c r="AN25" s="353" t="str">
        <f>IF(AND('MAPA DE RIESGOS'!$AP376="Muy Alta",'MAPA DE RIESGOS'!$AR376="Menor"),CONCATENATE("R",'MAPA DE RIESGOS'!$H376,"C",'MAPA DE RIESGOS'!$AF376),"")</f>
        <v/>
      </c>
      <c r="AO25" s="353" t="str">
        <f>IF(AND('MAPA DE RIESGOS'!$AP377="Muy Alta",'MAPA DE RIESGOS'!$AR377="Menor"),CONCATENATE("R",'MAPA DE RIESGOS'!$H377,"C",'MAPA DE RIESGOS'!$AF377),"")</f>
        <v/>
      </c>
      <c r="AP25" s="353" t="str">
        <f>IF(AND('MAPA DE RIESGOS'!$AP378="Muy Alta",'MAPA DE RIESGOS'!$AR378="Menor"),CONCATENATE("R",'MAPA DE RIESGOS'!$H378,"C",'MAPA DE RIESGOS'!$AF378),"")</f>
        <v/>
      </c>
      <c r="AQ25" s="353" t="str">
        <f>IF(AND('MAPA DE RIESGOS'!$AP379="Muy Alta",'MAPA DE RIESGOS'!$AR379="Menor"),CONCATENATE("R",'MAPA DE RIESGOS'!$H379,"C",'MAPA DE RIESGOS'!$AF379),"")</f>
        <v/>
      </c>
      <c r="AR25" s="353" t="str">
        <f>IF(AND('MAPA DE RIESGOS'!$AP380="Muy Alta",'MAPA DE RIESGOS'!$AR380="Menor"),CONCATENATE("R",'MAPA DE RIESGOS'!$H380,"C",'MAPA DE RIESGOS'!$AF380),"")</f>
        <v/>
      </c>
      <c r="AS25" s="354" t="str">
        <f>IF(AND('MAPA DE RIESGOS'!$AP381="Muy Alta",'MAPA DE RIESGOS'!$AR381="Menor"),CONCATENATE("R",'MAPA DE RIESGOS'!$H381,"C",'MAPA DE RIESGOS'!$AF381),"")</f>
        <v/>
      </c>
      <c r="AT25" s="352" t="str">
        <f>IF(AND('MAPA DE RIESGOS'!$AP364="Muy Alta",'MAPA DE RIESGOS'!$AR364="Moderado"),CONCATENATE("R",'MAPA DE RIESGOS'!$H364,"C",'MAPA DE RIESGOS'!$AF364),"")</f>
        <v/>
      </c>
      <c r="AU25" s="353" t="str">
        <f>IF(AND('MAPA DE RIESGOS'!$AP365="Muy Alta",'MAPA DE RIESGOS'!$AR365="Moderado"),CONCATENATE("R",'MAPA DE RIESGOS'!$H365,"C",'MAPA DE RIESGOS'!$AF365),"")</f>
        <v/>
      </c>
      <c r="AV25" s="353" t="str">
        <f>IF(AND('MAPA DE RIESGOS'!$AP366="Muy Alta",'MAPA DE RIESGOS'!$AR366="Moderado"),CONCATENATE("R",'MAPA DE RIESGOS'!$H366,"C",'MAPA DE RIESGOS'!$AF366),"")</f>
        <v/>
      </c>
      <c r="AW25" s="353" t="str">
        <f>IF(AND('MAPA DE RIESGOS'!$AP367="Muy Alta",'MAPA DE RIESGOS'!$AR367="Moderado"),CONCATENATE("R",'MAPA DE RIESGOS'!$H367,"C",'MAPA DE RIESGOS'!$AF367),"")</f>
        <v/>
      </c>
      <c r="AX25" s="353" t="str">
        <f>IF(AND('MAPA DE RIESGOS'!$AP368="Muy Alta",'MAPA DE RIESGOS'!$AR368="Moderado"),CONCATENATE("R",'MAPA DE RIESGOS'!$H368,"C",'MAPA DE RIESGOS'!$AF368),"")</f>
        <v/>
      </c>
      <c r="AY25" s="353" t="str">
        <f>IF(AND('MAPA DE RIESGOS'!$AP369="Muy Alta",'MAPA DE RIESGOS'!$AR369="Moderado"),CONCATENATE("R",'MAPA DE RIESGOS'!$H369,"C",'MAPA DE RIESGOS'!$AF369),"")</f>
        <v/>
      </c>
      <c r="AZ25" s="353" t="str">
        <f>IF(AND('MAPA DE RIESGOS'!$AP370="Muy Alta",'MAPA DE RIESGOS'!$AR370="Moderado"),CONCATENATE("R",'MAPA DE RIESGOS'!$H370,"C",'MAPA DE RIESGOS'!$AF370),"")</f>
        <v/>
      </c>
      <c r="BA25" s="353" t="str">
        <f>IF(AND('MAPA DE RIESGOS'!$AP371="Muy Alta",'MAPA DE RIESGOS'!$AR371="Moderado"),CONCATENATE("R",'MAPA DE RIESGOS'!$H371,"C",'MAPA DE RIESGOS'!$AF371),"")</f>
        <v/>
      </c>
      <c r="BB25" s="353" t="str">
        <f>IF(AND('MAPA DE RIESGOS'!$AP372="Muy Alta",'MAPA DE RIESGOS'!$AR372="Moderado"),CONCATENATE("R",'MAPA DE RIESGOS'!$H372,"C",'MAPA DE RIESGOS'!$AF372),"")</f>
        <v/>
      </c>
      <c r="BC25" s="353" t="str">
        <f>IF(AND('MAPA DE RIESGOS'!$AP373="Muy Alta",'MAPA DE RIESGOS'!$AR373="Moderado"),CONCATENATE("R",'MAPA DE RIESGOS'!$H373,"C",'MAPA DE RIESGOS'!$AF373),"")</f>
        <v/>
      </c>
      <c r="BD25" s="353" t="str">
        <f>IF(AND('MAPA DE RIESGOS'!$AP374="Muy Alta",'MAPA DE RIESGOS'!$AR374="Moderado"),CONCATENATE("R",'MAPA DE RIESGOS'!$H374,"C",'MAPA DE RIESGOS'!$AF374),"")</f>
        <v/>
      </c>
      <c r="BE25" s="353" t="str">
        <f>IF(AND('MAPA DE RIESGOS'!$AP375="Muy Alta",'MAPA DE RIESGOS'!$AR375="Moderado"),CONCATENATE("R",'MAPA DE RIESGOS'!$H375,"C",'MAPA DE RIESGOS'!$AF375),"")</f>
        <v/>
      </c>
      <c r="BF25" s="353" t="str">
        <f>IF(AND('MAPA DE RIESGOS'!$AP376="Muy Alta",'MAPA DE RIESGOS'!$AR376="Moderado"),CONCATENATE("R",'MAPA DE RIESGOS'!$H376,"C",'MAPA DE RIESGOS'!$AF376),"")</f>
        <v/>
      </c>
      <c r="BG25" s="353" t="str">
        <f>IF(AND('MAPA DE RIESGOS'!$AP377="Muy Alta",'MAPA DE RIESGOS'!$AR377="Moderado"),CONCATENATE("R",'MAPA DE RIESGOS'!$H377,"C",'MAPA DE RIESGOS'!$AF377),"")</f>
        <v/>
      </c>
      <c r="BH25" s="353" t="str">
        <f>IF(AND('MAPA DE RIESGOS'!$AP378="Muy Alta",'MAPA DE RIESGOS'!$AR378="Moderado"),CONCATENATE("R",'MAPA DE RIESGOS'!$H378,"C",'MAPA DE RIESGOS'!$AF378),"")</f>
        <v/>
      </c>
      <c r="BI25" s="353" t="str">
        <f>IF(AND('MAPA DE RIESGOS'!$AP379="Muy Alta",'MAPA DE RIESGOS'!$AR379="Moderado"),CONCATENATE("R",'MAPA DE RIESGOS'!$H379,"C",'MAPA DE RIESGOS'!$AF379),"")</f>
        <v/>
      </c>
      <c r="BJ25" s="353" t="str">
        <f>IF(AND('MAPA DE RIESGOS'!$AP380="Muy Alta",'MAPA DE RIESGOS'!$AR380="Moderado"),CONCATENATE("R",'MAPA DE RIESGOS'!$H380,"C",'MAPA DE RIESGOS'!$AF380),"")</f>
        <v/>
      </c>
      <c r="BK25" s="354" t="str">
        <f>IF(AND('MAPA DE RIESGOS'!$AP381="Muy Alta",'MAPA DE RIESGOS'!$AR381="Moderado"),CONCATENATE("R",'MAPA DE RIESGOS'!$H381,"C",'MAPA DE RIESGOS'!$AF381),"")</f>
        <v/>
      </c>
      <c r="BL25" s="352" t="str">
        <f>IF(AND('MAPA DE RIESGOS'!$AP364="Muy Alta",'MAPA DE RIESGOS'!$AR364="Mayor"),CONCATENATE("R",'MAPA DE RIESGOS'!$H364,"C",'MAPA DE RIESGOS'!$AF364),"")</f>
        <v/>
      </c>
      <c r="BM25" s="353" t="str">
        <f>IF(AND('MAPA DE RIESGOS'!$AP365="Muy Alta",'MAPA DE RIESGOS'!$AR365="Mayor"),CONCATENATE("R",'MAPA DE RIESGOS'!$H365,"C",'MAPA DE RIESGOS'!$AF365),"")</f>
        <v/>
      </c>
      <c r="BN25" s="353" t="str">
        <f>IF(AND('MAPA DE RIESGOS'!$AP366="Muy Alta",'MAPA DE RIESGOS'!$AR366="Mayor"),CONCATENATE("R",'MAPA DE RIESGOS'!$H366,"C",'MAPA DE RIESGOS'!$AF366),"")</f>
        <v/>
      </c>
      <c r="BO25" s="353" t="str">
        <f>IF(AND('MAPA DE RIESGOS'!$AP367="Muy Alta",'MAPA DE RIESGOS'!$AR367="Mayor"),CONCATENATE("R",'MAPA DE RIESGOS'!$H367,"C",'MAPA DE RIESGOS'!$AF367),"")</f>
        <v/>
      </c>
      <c r="BP25" s="353" t="str">
        <f>IF(AND('MAPA DE RIESGOS'!$AP368="Muy Alta",'MAPA DE RIESGOS'!$AR368="Mayor"),CONCATENATE("R",'MAPA DE RIESGOS'!$H368,"C",'MAPA DE RIESGOS'!$AF368),"")</f>
        <v/>
      </c>
      <c r="BQ25" s="353" t="str">
        <f>IF(AND('MAPA DE RIESGOS'!$AP369="Muy Alta",'MAPA DE RIESGOS'!$AR369="Mayor"),CONCATENATE("R",'MAPA DE RIESGOS'!$H369,"C",'MAPA DE RIESGOS'!$AF369),"")</f>
        <v/>
      </c>
      <c r="BR25" s="353" t="str">
        <f>IF(AND('MAPA DE RIESGOS'!$AP370="Muy Alta",'MAPA DE RIESGOS'!$AR370="Mayor"),CONCATENATE("R",'MAPA DE RIESGOS'!$H370,"C",'MAPA DE RIESGOS'!$AF370),"")</f>
        <v/>
      </c>
      <c r="BS25" s="353" t="str">
        <f>IF(AND('MAPA DE RIESGOS'!$AP371="Muy Alta",'MAPA DE RIESGOS'!$AR371="Mayor"),CONCATENATE("R",'MAPA DE RIESGOS'!$H371,"C",'MAPA DE RIESGOS'!$AF371),"")</f>
        <v/>
      </c>
      <c r="BT25" s="353" t="str">
        <f>IF(AND('MAPA DE RIESGOS'!$AP372="Muy Alta",'MAPA DE RIESGOS'!$AR372="Mayor"),CONCATENATE("R",'MAPA DE RIESGOS'!$H372,"C",'MAPA DE RIESGOS'!$AF372),"")</f>
        <v/>
      </c>
      <c r="BU25" s="353" t="str">
        <f>IF(AND('MAPA DE RIESGOS'!$AP373="Muy Alta",'MAPA DE RIESGOS'!$AR373="Mayor"),CONCATENATE("R",'MAPA DE RIESGOS'!$H373,"C",'MAPA DE RIESGOS'!$AF373),"")</f>
        <v/>
      </c>
      <c r="BV25" s="353" t="str">
        <f>IF(AND('MAPA DE RIESGOS'!$AP374="Muy Alta",'MAPA DE RIESGOS'!$AR374="Mayor"),CONCATENATE("R",'MAPA DE RIESGOS'!$H374,"C",'MAPA DE RIESGOS'!$AF374),"")</f>
        <v/>
      </c>
      <c r="BW25" s="353" t="str">
        <f>IF(AND('MAPA DE RIESGOS'!$AP375="Muy Alta",'MAPA DE RIESGOS'!$AR375="Mayor"),CONCATENATE("R",'MAPA DE RIESGOS'!$H375,"C",'MAPA DE RIESGOS'!$AF375),"")</f>
        <v/>
      </c>
      <c r="BX25" s="353" t="str">
        <f>IF(AND('MAPA DE RIESGOS'!$AP376="Muy Alta",'MAPA DE RIESGOS'!$AR376="Mayor"),CONCATENATE("R",'MAPA DE RIESGOS'!$H376,"C",'MAPA DE RIESGOS'!$AF376),"")</f>
        <v/>
      </c>
      <c r="BY25" s="353" t="str">
        <f>IF(AND('MAPA DE RIESGOS'!$AP377="Muy Alta",'MAPA DE RIESGOS'!$AR377="Mayor"),CONCATENATE("R",'MAPA DE RIESGOS'!$H377,"C",'MAPA DE RIESGOS'!$AF377),"")</f>
        <v/>
      </c>
      <c r="BZ25" s="353" t="str">
        <f>IF(AND('MAPA DE RIESGOS'!$AP378="Muy Alta",'MAPA DE RIESGOS'!$AR378="Mayor"),CONCATENATE("R",'MAPA DE RIESGOS'!$H378,"C",'MAPA DE RIESGOS'!$AF378),"")</f>
        <v/>
      </c>
      <c r="CA25" s="353" t="str">
        <f>IF(AND('MAPA DE RIESGOS'!$AP379="Muy Alta",'MAPA DE RIESGOS'!$AR379="Mayor"),CONCATENATE("R",'MAPA DE RIESGOS'!$H379,"C",'MAPA DE RIESGOS'!$AF379),"")</f>
        <v/>
      </c>
      <c r="CB25" s="353" t="str">
        <f>IF(AND('MAPA DE RIESGOS'!$AP380="Muy Alta",'MAPA DE RIESGOS'!$AR380="Mayor"),CONCATENATE("R",'MAPA DE RIESGOS'!$H380,"C",'MAPA DE RIESGOS'!$AF380),"")</f>
        <v/>
      </c>
      <c r="CC25" s="354" t="str">
        <f>IF(AND('MAPA DE RIESGOS'!$AP381="Muy Alta",'MAPA DE RIESGOS'!$AR381="Mayor"),CONCATENATE("R",'MAPA DE RIESGOS'!$H381,"C",'MAPA DE RIESGOS'!$AF381),"")</f>
        <v/>
      </c>
      <c r="CD25" s="355" t="str">
        <f>IF(AND('MAPA DE RIESGOS'!$AP364="Muy Alta",'MAPA DE RIESGOS'!$AR364="Catastrófico"),CONCATENATE("R",'MAPA DE RIESGOS'!$H364,"C",'MAPA DE RIESGOS'!$AF364),"")</f>
        <v/>
      </c>
      <c r="CE25" s="355" t="str">
        <f>IF(AND('MAPA DE RIESGOS'!$AP365="Muy Alta",'MAPA DE RIESGOS'!$AR365="Catastrófico"),CONCATENATE("R",'MAPA DE RIESGOS'!$H365,"C",'MAPA DE RIESGOS'!$AF365),"")</f>
        <v/>
      </c>
      <c r="CF25" s="355" t="str">
        <f>IF(AND('MAPA DE RIESGOS'!$AP366="Muy Alta",'MAPA DE RIESGOS'!$AR366="Catastrófico"),CONCATENATE("R",'MAPA DE RIESGOS'!$H366,"C",'MAPA DE RIESGOS'!$AF366),"")</f>
        <v/>
      </c>
      <c r="CG25" s="355" t="str">
        <f>IF(AND('MAPA DE RIESGOS'!$AP367="Muy Alta",'MAPA DE RIESGOS'!$AR367="Catastrófico"),CONCATENATE("R",'MAPA DE RIESGOS'!$H367,"C",'MAPA DE RIESGOS'!$AF367),"")</f>
        <v/>
      </c>
      <c r="CH25" s="355" t="str">
        <f>IF(AND('MAPA DE RIESGOS'!$AP368="Muy Alta",'MAPA DE RIESGOS'!$AR368="Catastrófico"),CONCATENATE("R",'MAPA DE RIESGOS'!$H368,"C",'MAPA DE RIESGOS'!$AF368),"")</f>
        <v/>
      </c>
      <c r="CI25" s="355" t="str">
        <f>IF(AND('MAPA DE RIESGOS'!$AP369="Muy Alta",'MAPA DE RIESGOS'!$AR369="Catastrófico"),CONCATENATE("R",'MAPA DE RIESGOS'!$H369,"C",'MAPA DE RIESGOS'!$AF369),"")</f>
        <v/>
      </c>
      <c r="CJ25" s="355" t="str">
        <f>IF(AND('MAPA DE RIESGOS'!$AP370="Muy Alta",'MAPA DE RIESGOS'!$AR370="Catastrófico"),CONCATENATE("R",'MAPA DE RIESGOS'!$H370,"C",'MAPA DE RIESGOS'!$AF370),"")</f>
        <v/>
      </c>
      <c r="CK25" s="355" t="str">
        <f>IF(AND('MAPA DE RIESGOS'!$AP371="Muy Alta",'MAPA DE RIESGOS'!$AR371="Catastrófico"),CONCATENATE("R",'MAPA DE RIESGOS'!$H371,"C",'MAPA DE RIESGOS'!$AF371),"")</f>
        <v/>
      </c>
      <c r="CL25" s="355" t="str">
        <f>IF(AND('MAPA DE RIESGOS'!$AP372="Muy Alta",'MAPA DE RIESGOS'!$AR372="Catastrófico"),CONCATENATE("R",'MAPA DE RIESGOS'!$H372,"C",'MAPA DE RIESGOS'!$AF372),"")</f>
        <v/>
      </c>
      <c r="CM25" s="355" t="str">
        <f>IF(AND('MAPA DE RIESGOS'!$AP373="Muy Alta",'MAPA DE RIESGOS'!$AR373="Catastrófico"),CONCATENATE("R",'MAPA DE RIESGOS'!$H373,"C",'MAPA DE RIESGOS'!$AF373),"")</f>
        <v/>
      </c>
      <c r="CN25" s="355" t="str">
        <f>IF(AND('MAPA DE RIESGOS'!$AP374="Muy Alta",'MAPA DE RIESGOS'!$AR374="Catastrófico"),CONCATENATE("R",'MAPA DE RIESGOS'!$H374,"C",'MAPA DE RIESGOS'!$AF374),"")</f>
        <v/>
      </c>
      <c r="CO25" s="355" t="str">
        <f>IF(AND('MAPA DE RIESGOS'!$AP375="Muy Alta",'MAPA DE RIESGOS'!$AR375="Catastrófico"),CONCATENATE("R",'MAPA DE RIESGOS'!$H375,"C",'MAPA DE RIESGOS'!$AF375),"")</f>
        <v/>
      </c>
      <c r="CP25" s="355" t="str">
        <f>IF(AND('MAPA DE RIESGOS'!$AP376="Muy Alta",'MAPA DE RIESGOS'!$AR376="Catastrófico"),CONCATENATE("R",'MAPA DE RIESGOS'!$H376,"C",'MAPA DE RIESGOS'!$AF376),"")</f>
        <v/>
      </c>
      <c r="CQ25" s="355" t="str">
        <f>IF(AND('MAPA DE RIESGOS'!$AP377="Muy Alta",'MAPA DE RIESGOS'!$AR377="Catastrófico"),CONCATENATE("R",'MAPA DE RIESGOS'!$H377,"C",'MAPA DE RIESGOS'!$AF377),"")</f>
        <v/>
      </c>
      <c r="CR25" s="355" t="str">
        <f>IF(AND('MAPA DE RIESGOS'!$AP378="Muy Alta",'MAPA DE RIESGOS'!$AR378="Catastrófico"),CONCATENATE("R",'MAPA DE RIESGOS'!$H378,"C",'MAPA DE RIESGOS'!$AF378),"")</f>
        <v/>
      </c>
      <c r="CS25" s="355" t="str">
        <f>IF(AND('MAPA DE RIESGOS'!$AP379="Muy Alta",'MAPA DE RIESGOS'!$AR379="Catastrófico"),CONCATENATE("R",'MAPA DE RIESGOS'!$H379,"C",'MAPA DE RIESGOS'!$AF379),"")</f>
        <v/>
      </c>
      <c r="CT25" s="355" t="str">
        <f>IF(AND('MAPA DE RIESGOS'!$AP380="Muy Alta",'MAPA DE RIESGOS'!$AR380="Catastrófico"),CONCATENATE("R",'MAPA DE RIESGOS'!$H380,"C",'MAPA DE RIESGOS'!$AF380),"")</f>
        <v/>
      </c>
      <c r="CU25" s="356" t="str">
        <f>IF(AND('MAPA DE RIESGOS'!$AP381="Muy Alta",'MAPA DE RIESGOS'!$AR381="Catastrófico"),CONCATENATE("R",'MAPA DE RIESGOS'!$H381,"C",'MAPA DE RIESGOS'!$AF381),"")</f>
        <v/>
      </c>
      <c r="CV25" s="67"/>
      <c r="CW25" s="1122"/>
      <c r="CX25" s="1123"/>
      <c r="CY25" s="1123"/>
      <c r="CZ25" s="1123"/>
      <c r="DA25" s="1123"/>
      <c r="DB25" s="1124"/>
    </row>
    <row r="26" spans="2:106" ht="32.450000000000003" customHeight="1">
      <c r="B26" s="1142"/>
      <c r="C26" s="1142"/>
      <c r="D26" s="1143"/>
      <c r="E26" s="1113"/>
      <c r="F26" s="1114"/>
      <c r="G26" s="1114"/>
      <c r="H26" s="1114"/>
      <c r="I26" s="1115"/>
      <c r="J26" s="352" t="str">
        <f>IF(AND('MAPA DE RIESGOS'!$AP382="Muy Alta",'MAPA DE RIESGOS'!$AR382="Leve"),CONCATENATE("R",'MAPA DE RIESGOS'!$H382,"C",'MAPA DE RIESGOS'!$AF382),"")</f>
        <v/>
      </c>
      <c r="K26" s="353" t="str">
        <f>IF(AND('MAPA DE RIESGOS'!$AP383="Muy Alta",'MAPA DE RIESGOS'!$AR383="Leve"),CONCATENATE("R",'MAPA DE RIESGOS'!$H383,"C",'MAPA DE RIESGOS'!$AF383),"")</f>
        <v/>
      </c>
      <c r="L26" s="353" t="str">
        <f>IF(AND('MAPA DE RIESGOS'!$AP384="Muy Alta",'MAPA DE RIESGOS'!$AR384="Leve"),CONCATENATE("R",'MAPA DE RIESGOS'!$H384,"C",'MAPA DE RIESGOS'!$AF384),"")</f>
        <v/>
      </c>
      <c r="M26" s="353" t="str">
        <f>IF(AND('MAPA DE RIESGOS'!$AP385="Muy Alta",'MAPA DE RIESGOS'!$AR385="Leve"),CONCATENATE("R",'MAPA DE RIESGOS'!$H385,"C",'MAPA DE RIESGOS'!$AF385),"")</f>
        <v/>
      </c>
      <c r="N26" s="353" t="str">
        <f>IF(AND('MAPA DE RIESGOS'!$AP386="Muy Alta",'MAPA DE RIESGOS'!$AR386="Leve"),CONCATENATE("R",'MAPA DE RIESGOS'!$H386,"C",'MAPA DE RIESGOS'!$AF386),"")</f>
        <v/>
      </c>
      <c r="O26" s="353" t="str">
        <f>IF(AND('MAPA DE RIESGOS'!$AP387="Muy Alta",'MAPA DE RIESGOS'!$AR387="Leve"),CONCATENATE("R",'MAPA DE RIESGOS'!$H387,"C",'MAPA DE RIESGOS'!$AF387),"")</f>
        <v/>
      </c>
      <c r="P26" s="353" t="str">
        <f>IF(AND('MAPA DE RIESGOS'!$AP388="Muy Alta",'MAPA DE RIESGOS'!$AR388="Leve"),CONCATENATE("R",'MAPA DE RIESGOS'!$H388,"C",'MAPA DE RIESGOS'!$AF388),"")</f>
        <v/>
      </c>
      <c r="Q26" s="353" t="str">
        <f>IF(AND('MAPA DE RIESGOS'!$AP389="Muy Alta",'MAPA DE RIESGOS'!$AR389="Leve"),CONCATENATE("R",'MAPA DE RIESGOS'!$H389,"C",'MAPA DE RIESGOS'!$AF389),"")</f>
        <v/>
      </c>
      <c r="R26" s="353" t="str">
        <f>IF(AND('MAPA DE RIESGOS'!$AP390="Muy Alta",'MAPA DE RIESGOS'!$AR390="Leve"),CONCATENATE("R",'MAPA DE RIESGOS'!$H390,"C",'MAPA DE RIESGOS'!$AF390),"")</f>
        <v/>
      </c>
      <c r="S26" s="353" t="str">
        <f>IF(AND('MAPA DE RIESGOS'!$AP391="Muy Alta",'MAPA DE RIESGOS'!$AR391="Leve"),CONCATENATE("R",'MAPA DE RIESGOS'!$H391,"C",'MAPA DE RIESGOS'!$AF391),"")</f>
        <v/>
      </c>
      <c r="T26" s="353" t="str">
        <f>IF(AND('MAPA DE RIESGOS'!$AP392="Muy Alta",'MAPA DE RIESGOS'!$AR392="Leve"),CONCATENATE("R",'MAPA DE RIESGOS'!$H392,"C",'MAPA DE RIESGOS'!$AF392),"")</f>
        <v/>
      </c>
      <c r="U26" s="353" t="str">
        <f>IF(AND('MAPA DE RIESGOS'!$AP393="Muy Alta",'MAPA DE RIESGOS'!$AR393="Leve"),CONCATENATE("R",'MAPA DE RIESGOS'!$H393,"C",'MAPA DE RIESGOS'!$AF393),"")</f>
        <v/>
      </c>
      <c r="V26" s="353" t="str">
        <f>IF(AND('MAPA DE RIESGOS'!$AP394="Muy Alta",'MAPA DE RIESGOS'!$AR394="Leve"),CONCATENATE("R",'MAPA DE RIESGOS'!$H394,"C",'MAPA DE RIESGOS'!$AF394),"")</f>
        <v/>
      </c>
      <c r="W26" s="353" t="str">
        <f>IF(AND('MAPA DE RIESGOS'!$AP395="Muy Alta",'MAPA DE RIESGOS'!$AR395="Leve"),CONCATENATE("R",'MAPA DE RIESGOS'!$H395,"C",'MAPA DE RIESGOS'!$AF395),"")</f>
        <v/>
      </c>
      <c r="X26" s="353" t="str">
        <f>IF(AND('MAPA DE RIESGOS'!$AP396="Muy Alta",'MAPA DE RIESGOS'!$AR396="Leve"),CONCATENATE("R",'MAPA DE RIESGOS'!$H396,"C",'MAPA DE RIESGOS'!$AF396),"")</f>
        <v/>
      </c>
      <c r="Y26" s="353" t="str">
        <f>IF(AND('MAPA DE RIESGOS'!$AP397="Muy Alta",'MAPA DE RIESGOS'!$AR397="Leve"),CONCATENATE("R",'MAPA DE RIESGOS'!$H397,"C",'MAPA DE RIESGOS'!$AF397),"")</f>
        <v/>
      </c>
      <c r="Z26" s="353" t="str">
        <f>IF(AND('MAPA DE RIESGOS'!$AP398="Muy Alta",'MAPA DE RIESGOS'!$AR398="Leve"),CONCATENATE("R",'MAPA DE RIESGOS'!$H398,"C",'MAPA DE RIESGOS'!$AF398),"")</f>
        <v/>
      </c>
      <c r="AA26" s="354" t="str">
        <f>IF(AND('MAPA DE RIESGOS'!$AP399="Muy Alta",'MAPA DE RIESGOS'!$AR399="Leve"),CONCATENATE("R",'MAPA DE RIESGOS'!$H399,"C",'MAPA DE RIESGOS'!$AF399),"")</f>
        <v/>
      </c>
      <c r="AB26" s="352" t="str">
        <f>IF(AND('MAPA DE RIESGOS'!$AP382="Muy Alta",'MAPA DE RIESGOS'!$AR382="Menor"),CONCATENATE("R",'MAPA DE RIESGOS'!$H382,"C",'MAPA DE RIESGOS'!$AF382),"")</f>
        <v/>
      </c>
      <c r="AC26" s="353" t="str">
        <f>IF(AND('MAPA DE RIESGOS'!$AP383="Muy Alta",'MAPA DE RIESGOS'!$AR383="Menor"),CONCATENATE("R",'MAPA DE RIESGOS'!$H383,"C",'MAPA DE RIESGOS'!$AF383),"")</f>
        <v/>
      </c>
      <c r="AD26" s="353" t="str">
        <f>IF(AND('MAPA DE RIESGOS'!$AP384="Muy Alta",'MAPA DE RIESGOS'!$AR384="Menor"),CONCATENATE("R",'MAPA DE RIESGOS'!$H384,"C",'MAPA DE RIESGOS'!$AF384),"")</f>
        <v/>
      </c>
      <c r="AE26" s="353" t="str">
        <f>IF(AND('MAPA DE RIESGOS'!$AP385="Muy Alta",'MAPA DE RIESGOS'!$AR385="Menor"),CONCATENATE("R",'MAPA DE RIESGOS'!$H385,"C",'MAPA DE RIESGOS'!$AF385),"")</f>
        <v/>
      </c>
      <c r="AF26" s="353" t="str">
        <f>IF(AND('MAPA DE RIESGOS'!$AP386="Muy Alta",'MAPA DE RIESGOS'!$AR386="Menor"),CONCATENATE("R",'MAPA DE RIESGOS'!$H386,"C",'MAPA DE RIESGOS'!$AF386),"")</f>
        <v/>
      </c>
      <c r="AG26" s="353" t="str">
        <f>IF(AND('MAPA DE RIESGOS'!$AP387="Muy Alta",'MAPA DE RIESGOS'!$AR387="Menor"),CONCATENATE("R",'MAPA DE RIESGOS'!$H387,"C",'MAPA DE RIESGOS'!$AF387),"")</f>
        <v/>
      </c>
      <c r="AH26" s="353" t="str">
        <f>IF(AND('MAPA DE RIESGOS'!$AP388="Muy Alta",'MAPA DE RIESGOS'!$AR388="Menor"),CONCATENATE("R",'MAPA DE RIESGOS'!$H388,"C",'MAPA DE RIESGOS'!$AF388),"")</f>
        <v/>
      </c>
      <c r="AI26" s="353" t="str">
        <f>IF(AND('MAPA DE RIESGOS'!$AP389="Muy Alta",'MAPA DE RIESGOS'!$AR389="Menor"),CONCATENATE("R",'MAPA DE RIESGOS'!$H389,"C",'MAPA DE RIESGOS'!$AF389),"")</f>
        <v/>
      </c>
      <c r="AJ26" s="353" t="str">
        <f>IF(AND('MAPA DE RIESGOS'!$AP390="Muy Alta",'MAPA DE RIESGOS'!$AR390="Menor"),CONCATENATE("R",'MAPA DE RIESGOS'!$H390,"C",'MAPA DE RIESGOS'!$AF390),"")</f>
        <v/>
      </c>
      <c r="AK26" s="353" t="str">
        <f>IF(AND('MAPA DE RIESGOS'!$AP391="Muy Alta",'MAPA DE RIESGOS'!$AR391="Menor"),CONCATENATE("R",'MAPA DE RIESGOS'!$H391,"C",'MAPA DE RIESGOS'!$AF391),"")</f>
        <v/>
      </c>
      <c r="AL26" s="353" t="str">
        <f>IF(AND('MAPA DE RIESGOS'!$AP392="Muy Alta",'MAPA DE RIESGOS'!$AR392="Menor"),CONCATENATE("R",'MAPA DE RIESGOS'!$H392,"C",'MAPA DE RIESGOS'!$AF392),"")</f>
        <v/>
      </c>
      <c r="AM26" s="353" t="str">
        <f>IF(AND('MAPA DE RIESGOS'!$AP393="Muy Alta",'MAPA DE RIESGOS'!$AR393="Menor"),CONCATENATE("R",'MAPA DE RIESGOS'!$H393,"C",'MAPA DE RIESGOS'!$AF393),"")</f>
        <v/>
      </c>
      <c r="AN26" s="353" t="str">
        <f>IF(AND('MAPA DE RIESGOS'!$AP394="Muy Alta",'MAPA DE RIESGOS'!$AR394="Menor"),CONCATENATE("R",'MAPA DE RIESGOS'!$H394,"C",'MAPA DE RIESGOS'!$AF394),"")</f>
        <v/>
      </c>
      <c r="AO26" s="353" t="str">
        <f>IF(AND('MAPA DE RIESGOS'!$AP395="Muy Alta",'MAPA DE RIESGOS'!$AR395="Menor"),CONCATENATE("R",'MAPA DE RIESGOS'!$H395,"C",'MAPA DE RIESGOS'!$AF395),"")</f>
        <v/>
      </c>
      <c r="AP26" s="353" t="str">
        <f>IF(AND('MAPA DE RIESGOS'!$AP396="Muy Alta",'MAPA DE RIESGOS'!$AR396="Menor"),CONCATENATE("R",'MAPA DE RIESGOS'!$H396,"C",'MAPA DE RIESGOS'!$AF396),"")</f>
        <v/>
      </c>
      <c r="AQ26" s="353" t="str">
        <f>IF(AND('MAPA DE RIESGOS'!$AP397="Muy Alta",'MAPA DE RIESGOS'!$AR397="Menor"),CONCATENATE("R",'MAPA DE RIESGOS'!$H397,"C",'MAPA DE RIESGOS'!$AF397),"")</f>
        <v/>
      </c>
      <c r="AR26" s="353" t="str">
        <f>IF(AND('MAPA DE RIESGOS'!$AP398="Muy Alta",'MAPA DE RIESGOS'!$AR398="Menor"),CONCATENATE("R",'MAPA DE RIESGOS'!$H398,"C",'MAPA DE RIESGOS'!$AF398),"")</f>
        <v/>
      </c>
      <c r="AS26" s="354" t="str">
        <f>IF(AND('MAPA DE RIESGOS'!$AP399="Muy Alta",'MAPA DE RIESGOS'!$AR399="Menor"),CONCATENATE("R",'MAPA DE RIESGOS'!$H399,"C",'MAPA DE RIESGOS'!$AF399),"")</f>
        <v/>
      </c>
      <c r="AT26" s="352" t="str">
        <f>IF(AND('MAPA DE RIESGOS'!$AP382="Muy Alta",'MAPA DE RIESGOS'!$AR382="Moderado"),CONCATENATE("R",'MAPA DE RIESGOS'!$H382,"C",'MAPA DE RIESGOS'!$AF382),"")</f>
        <v/>
      </c>
      <c r="AU26" s="353" t="str">
        <f>IF(AND('MAPA DE RIESGOS'!$AP383="Muy Alta",'MAPA DE RIESGOS'!$AR383="Moderado"),CONCATENATE("R",'MAPA DE RIESGOS'!$H383,"C",'MAPA DE RIESGOS'!$AF383),"")</f>
        <v/>
      </c>
      <c r="AV26" s="353" t="str">
        <f>IF(AND('MAPA DE RIESGOS'!$AP384="Muy Alta",'MAPA DE RIESGOS'!$AR384="Moderado"),CONCATENATE("R",'MAPA DE RIESGOS'!$H384,"C",'MAPA DE RIESGOS'!$AF384),"")</f>
        <v/>
      </c>
      <c r="AW26" s="353" t="str">
        <f>IF(AND('MAPA DE RIESGOS'!$AP385="Muy Alta",'MAPA DE RIESGOS'!$AR385="Moderado"),CONCATENATE("R",'MAPA DE RIESGOS'!$H385,"C",'MAPA DE RIESGOS'!$AF385),"")</f>
        <v/>
      </c>
      <c r="AX26" s="353" t="str">
        <f>IF(AND('MAPA DE RIESGOS'!$AP386="Muy Alta",'MAPA DE RIESGOS'!$AR386="Moderado"),CONCATENATE("R",'MAPA DE RIESGOS'!$H386,"C",'MAPA DE RIESGOS'!$AF386),"")</f>
        <v/>
      </c>
      <c r="AY26" s="353" t="str">
        <f>IF(AND('MAPA DE RIESGOS'!$AP387="Muy Alta",'MAPA DE RIESGOS'!$AR387="Moderado"),CONCATENATE("R",'MAPA DE RIESGOS'!$H387,"C",'MAPA DE RIESGOS'!$AF387),"")</f>
        <v/>
      </c>
      <c r="AZ26" s="353" t="str">
        <f>IF(AND('MAPA DE RIESGOS'!$AP388="Muy Alta",'MAPA DE RIESGOS'!$AR388="Moderado"),CONCATENATE("R",'MAPA DE RIESGOS'!$H388,"C",'MAPA DE RIESGOS'!$AF388),"")</f>
        <v/>
      </c>
      <c r="BA26" s="353" t="str">
        <f>IF(AND('MAPA DE RIESGOS'!$AP389="Muy Alta",'MAPA DE RIESGOS'!$AR389="Moderado"),CONCATENATE("R",'MAPA DE RIESGOS'!$H389,"C",'MAPA DE RIESGOS'!$AF389),"")</f>
        <v/>
      </c>
      <c r="BB26" s="353" t="str">
        <f>IF(AND('MAPA DE RIESGOS'!$AP390="Muy Alta",'MAPA DE RIESGOS'!$AR390="Moderado"),CONCATENATE("R",'MAPA DE RIESGOS'!$H390,"C",'MAPA DE RIESGOS'!$AF390),"")</f>
        <v/>
      </c>
      <c r="BC26" s="353" t="str">
        <f>IF(AND('MAPA DE RIESGOS'!$AP391="Muy Alta",'MAPA DE RIESGOS'!$AR391="Moderado"),CONCATENATE("R",'MAPA DE RIESGOS'!$H391,"C",'MAPA DE RIESGOS'!$AF391),"")</f>
        <v/>
      </c>
      <c r="BD26" s="353" t="str">
        <f>IF(AND('MAPA DE RIESGOS'!$AP392="Muy Alta",'MAPA DE RIESGOS'!$AR392="Moderado"),CONCATENATE("R",'MAPA DE RIESGOS'!$H392,"C",'MAPA DE RIESGOS'!$AF392),"")</f>
        <v/>
      </c>
      <c r="BE26" s="353" t="str">
        <f>IF(AND('MAPA DE RIESGOS'!$AP393="Muy Alta",'MAPA DE RIESGOS'!$AR393="Moderado"),CONCATENATE("R",'MAPA DE RIESGOS'!$H393,"C",'MAPA DE RIESGOS'!$AF393),"")</f>
        <v/>
      </c>
      <c r="BF26" s="353" t="str">
        <f>IF(AND('MAPA DE RIESGOS'!$AP394="Muy Alta",'MAPA DE RIESGOS'!$AR394="Moderado"),CONCATENATE("R",'MAPA DE RIESGOS'!$H394,"C",'MAPA DE RIESGOS'!$AF394),"")</f>
        <v/>
      </c>
      <c r="BG26" s="353" t="str">
        <f>IF(AND('MAPA DE RIESGOS'!$AP395="Muy Alta",'MAPA DE RIESGOS'!$AR395="Moderado"),CONCATENATE("R",'MAPA DE RIESGOS'!$H395,"C",'MAPA DE RIESGOS'!$AF395),"")</f>
        <v/>
      </c>
      <c r="BH26" s="353" t="str">
        <f>IF(AND('MAPA DE RIESGOS'!$AP396="Muy Alta",'MAPA DE RIESGOS'!$AR396="Moderado"),CONCATENATE("R",'MAPA DE RIESGOS'!$H396,"C",'MAPA DE RIESGOS'!$AF396),"")</f>
        <v/>
      </c>
      <c r="BI26" s="353" t="str">
        <f>IF(AND('MAPA DE RIESGOS'!$AP397="Muy Alta",'MAPA DE RIESGOS'!$AR397="Moderado"),CONCATENATE("R",'MAPA DE RIESGOS'!$H397,"C",'MAPA DE RIESGOS'!$AF397),"")</f>
        <v/>
      </c>
      <c r="BJ26" s="353" t="str">
        <f>IF(AND('MAPA DE RIESGOS'!$AP398="Muy Alta",'MAPA DE RIESGOS'!$AR398="Moderado"),CONCATENATE("R",'MAPA DE RIESGOS'!$H398,"C",'MAPA DE RIESGOS'!$AF398),"")</f>
        <v/>
      </c>
      <c r="BK26" s="354" t="str">
        <f>IF(AND('MAPA DE RIESGOS'!$AP399="Muy Alta",'MAPA DE RIESGOS'!$AR399="Moderado"),CONCATENATE("R",'MAPA DE RIESGOS'!$H399,"C",'MAPA DE RIESGOS'!$AF399),"")</f>
        <v/>
      </c>
      <c r="BL26" s="352" t="str">
        <f>IF(AND('MAPA DE RIESGOS'!$AP382="Muy Alta",'MAPA DE RIESGOS'!$AR382="Mayor"),CONCATENATE("R",'MAPA DE RIESGOS'!$H382,"C",'MAPA DE RIESGOS'!$AF382),"")</f>
        <v/>
      </c>
      <c r="BM26" s="353" t="str">
        <f>IF(AND('MAPA DE RIESGOS'!$AP383="Muy Alta",'MAPA DE RIESGOS'!$AR383="Mayor"),CONCATENATE("R",'MAPA DE RIESGOS'!$H383,"C",'MAPA DE RIESGOS'!$AF383),"")</f>
        <v/>
      </c>
      <c r="BN26" s="353" t="str">
        <f>IF(AND('MAPA DE RIESGOS'!$AP384="Muy Alta",'MAPA DE RIESGOS'!$AR384="Mayor"),CONCATENATE("R",'MAPA DE RIESGOS'!$H384,"C",'MAPA DE RIESGOS'!$AF384),"")</f>
        <v/>
      </c>
      <c r="BO26" s="353" t="str">
        <f>IF(AND('MAPA DE RIESGOS'!$AP385="Muy Alta",'MAPA DE RIESGOS'!$AR385="Mayor"),CONCATENATE("R",'MAPA DE RIESGOS'!$H385,"C",'MAPA DE RIESGOS'!$AF385),"")</f>
        <v/>
      </c>
      <c r="BP26" s="353" t="str">
        <f>IF(AND('MAPA DE RIESGOS'!$AP386="Muy Alta",'MAPA DE RIESGOS'!$AR386="Mayor"),CONCATENATE("R",'MAPA DE RIESGOS'!$H386,"C",'MAPA DE RIESGOS'!$AF386),"")</f>
        <v/>
      </c>
      <c r="BQ26" s="353" t="str">
        <f>IF(AND('MAPA DE RIESGOS'!$AP387="Muy Alta",'MAPA DE RIESGOS'!$AR387="Mayor"),CONCATENATE("R",'MAPA DE RIESGOS'!$H387,"C",'MAPA DE RIESGOS'!$AF387),"")</f>
        <v/>
      </c>
      <c r="BR26" s="353" t="str">
        <f>IF(AND('MAPA DE RIESGOS'!$AP388="Muy Alta",'MAPA DE RIESGOS'!$AR388="Mayor"),CONCATENATE("R",'MAPA DE RIESGOS'!$H388,"C",'MAPA DE RIESGOS'!$AF388),"")</f>
        <v/>
      </c>
      <c r="BS26" s="353" t="str">
        <f>IF(AND('MAPA DE RIESGOS'!$AP389="Muy Alta",'MAPA DE RIESGOS'!$AR389="Mayor"),CONCATENATE("R",'MAPA DE RIESGOS'!$H389,"C",'MAPA DE RIESGOS'!$AF389),"")</f>
        <v/>
      </c>
      <c r="BT26" s="353" t="str">
        <f>IF(AND('MAPA DE RIESGOS'!$AP390="Muy Alta",'MAPA DE RIESGOS'!$AR390="Mayor"),CONCATENATE("R",'MAPA DE RIESGOS'!$H390,"C",'MAPA DE RIESGOS'!$AF390),"")</f>
        <v/>
      </c>
      <c r="BU26" s="353" t="str">
        <f>IF(AND('MAPA DE RIESGOS'!$AP391="Muy Alta",'MAPA DE RIESGOS'!$AR391="Mayor"),CONCATENATE("R",'MAPA DE RIESGOS'!$H391,"C",'MAPA DE RIESGOS'!$AF391),"")</f>
        <v/>
      </c>
      <c r="BV26" s="353" t="str">
        <f>IF(AND('MAPA DE RIESGOS'!$AP392="Muy Alta",'MAPA DE RIESGOS'!$AR392="Mayor"),CONCATENATE("R",'MAPA DE RIESGOS'!$H392,"C",'MAPA DE RIESGOS'!$AF392),"")</f>
        <v/>
      </c>
      <c r="BW26" s="353" t="str">
        <f>IF(AND('MAPA DE RIESGOS'!$AP393="Muy Alta",'MAPA DE RIESGOS'!$AR393="Mayor"),CONCATENATE("R",'MAPA DE RIESGOS'!$H393,"C",'MAPA DE RIESGOS'!$AF393),"")</f>
        <v/>
      </c>
      <c r="BX26" s="353" t="str">
        <f>IF(AND('MAPA DE RIESGOS'!$AP394="Muy Alta",'MAPA DE RIESGOS'!$AR394="Mayor"),CONCATENATE("R",'MAPA DE RIESGOS'!$H394,"C",'MAPA DE RIESGOS'!$AF394),"")</f>
        <v/>
      </c>
      <c r="BY26" s="353" t="str">
        <f>IF(AND('MAPA DE RIESGOS'!$AP395="Muy Alta",'MAPA DE RIESGOS'!$AR395="Mayor"),CONCATENATE("R",'MAPA DE RIESGOS'!$H395,"C",'MAPA DE RIESGOS'!$AF395),"")</f>
        <v/>
      </c>
      <c r="BZ26" s="353" t="str">
        <f>IF(AND('MAPA DE RIESGOS'!$AP396="Muy Alta",'MAPA DE RIESGOS'!$AR396="Mayor"),CONCATENATE("R",'MAPA DE RIESGOS'!$H396,"C",'MAPA DE RIESGOS'!$AF396),"")</f>
        <v/>
      </c>
      <c r="CA26" s="353" t="str">
        <f>IF(AND('MAPA DE RIESGOS'!$AP397="Muy Alta",'MAPA DE RIESGOS'!$AR397="Mayor"),CONCATENATE("R",'MAPA DE RIESGOS'!$H397,"C",'MAPA DE RIESGOS'!$AF397),"")</f>
        <v/>
      </c>
      <c r="CB26" s="353" t="str">
        <f>IF(AND('MAPA DE RIESGOS'!$AP398="Muy Alta",'MAPA DE RIESGOS'!$AR398="Mayor"),CONCATENATE("R",'MAPA DE RIESGOS'!$H398,"C",'MAPA DE RIESGOS'!$AF398),"")</f>
        <v/>
      </c>
      <c r="CC26" s="354" t="str">
        <f>IF(AND('MAPA DE RIESGOS'!$AP399="Muy Alta",'MAPA DE RIESGOS'!$AR399="Mayor"),CONCATENATE("R",'MAPA DE RIESGOS'!$H399,"C",'MAPA DE RIESGOS'!$AF399),"")</f>
        <v/>
      </c>
      <c r="CD26" s="355" t="str">
        <f>IF(AND('MAPA DE RIESGOS'!$AP382="Muy Alta",'MAPA DE RIESGOS'!$AR382="Catastrófico"),CONCATENATE("R",'MAPA DE RIESGOS'!$H382,"C",'MAPA DE RIESGOS'!$AF382),"")</f>
        <v/>
      </c>
      <c r="CE26" s="355" t="str">
        <f>IF(AND('MAPA DE RIESGOS'!$AP383="Muy Alta",'MAPA DE RIESGOS'!$AR383="Catastrófico"),CONCATENATE("R",'MAPA DE RIESGOS'!$H383,"C",'MAPA DE RIESGOS'!$AF383),"")</f>
        <v/>
      </c>
      <c r="CF26" s="355" t="str">
        <f>IF(AND('MAPA DE RIESGOS'!$AP384="Muy Alta",'MAPA DE RIESGOS'!$AR384="Catastrófico"),CONCATENATE("R",'MAPA DE RIESGOS'!$H384,"C",'MAPA DE RIESGOS'!$AF384),"")</f>
        <v/>
      </c>
      <c r="CG26" s="355" t="str">
        <f>IF(AND('MAPA DE RIESGOS'!$AP385="Muy Alta",'MAPA DE RIESGOS'!$AR385="Catastrófico"),CONCATENATE("R",'MAPA DE RIESGOS'!$H385,"C",'MAPA DE RIESGOS'!$AF385),"")</f>
        <v/>
      </c>
      <c r="CH26" s="355" t="str">
        <f>IF(AND('MAPA DE RIESGOS'!$AP386="Muy Alta",'MAPA DE RIESGOS'!$AR386="Catastrófico"),CONCATENATE("R",'MAPA DE RIESGOS'!$H386,"C",'MAPA DE RIESGOS'!$AF386),"")</f>
        <v/>
      </c>
      <c r="CI26" s="355" t="str">
        <f>IF(AND('MAPA DE RIESGOS'!$AP387="Muy Alta",'MAPA DE RIESGOS'!$AR387="Catastrófico"),CONCATENATE("R",'MAPA DE RIESGOS'!$H387,"C",'MAPA DE RIESGOS'!$AF387),"")</f>
        <v/>
      </c>
      <c r="CJ26" s="355" t="str">
        <f>IF(AND('MAPA DE RIESGOS'!$AP388="Muy Alta",'MAPA DE RIESGOS'!$AR388="Catastrófico"),CONCATENATE("R",'MAPA DE RIESGOS'!$H388,"C",'MAPA DE RIESGOS'!$AF388),"")</f>
        <v/>
      </c>
      <c r="CK26" s="355" t="str">
        <f>IF(AND('MAPA DE RIESGOS'!$AP389="Muy Alta",'MAPA DE RIESGOS'!$AR389="Catastrófico"),CONCATENATE("R",'MAPA DE RIESGOS'!$H389,"C",'MAPA DE RIESGOS'!$AF389),"")</f>
        <v/>
      </c>
      <c r="CL26" s="355" t="str">
        <f>IF(AND('MAPA DE RIESGOS'!$AP390="Muy Alta",'MAPA DE RIESGOS'!$AR390="Catastrófico"),CONCATENATE("R",'MAPA DE RIESGOS'!$H390,"C",'MAPA DE RIESGOS'!$AF390),"")</f>
        <v/>
      </c>
      <c r="CM26" s="355" t="str">
        <f>IF(AND('MAPA DE RIESGOS'!$AP391="Muy Alta",'MAPA DE RIESGOS'!$AR391="Catastrófico"),CONCATENATE("R",'MAPA DE RIESGOS'!$H391,"C",'MAPA DE RIESGOS'!$AF391),"")</f>
        <v/>
      </c>
      <c r="CN26" s="355" t="str">
        <f>IF(AND('MAPA DE RIESGOS'!$AP392="Muy Alta",'MAPA DE RIESGOS'!$AR392="Catastrófico"),CONCATENATE("R",'MAPA DE RIESGOS'!$H392,"C",'MAPA DE RIESGOS'!$AF392),"")</f>
        <v/>
      </c>
      <c r="CO26" s="355" t="str">
        <f>IF(AND('MAPA DE RIESGOS'!$AP393="Muy Alta",'MAPA DE RIESGOS'!$AR393="Catastrófico"),CONCATENATE("R",'MAPA DE RIESGOS'!$H393,"C",'MAPA DE RIESGOS'!$AF393),"")</f>
        <v/>
      </c>
      <c r="CP26" s="355" t="str">
        <f>IF(AND('MAPA DE RIESGOS'!$AP394="Muy Alta",'MAPA DE RIESGOS'!$AR394="Catastrófico"),CONCATENATE("R",'MAPA DE RIESGOS'!$H394,"C",'MAPA DE RIESGOS'!$AF394),"")</f>
        <v/>
      </c>
      <c r="CQ26" s="355" t="str">
        <f>IF(AND('MAPA DE RIESGOS'!$AP395="Muy Alta",'MAPA DE RIESGOS'!$AR395="Catastrófico"),CONCATENATE("R",'MAPA DE RIESGOS'!$H395,"C",'MAPA DE RIESGOS'!$AF395),"")</f>
        <v/>
      </c>
      <c r="CR26" s="355" t="str">
        <f>IF(AND('MAPA DE RIESGOS'!$AP396="Muy Alta",'MAPA DE RIESGOS'!$AR396="Catastrófico"),CONCATENATE("R",'MAPA DE RIESGOS'!$H396,"C",'MAPA DE RIESGOS'!$AF396),"")</f>
        <v/>
      </c>
      <c r="CS26" s="355" t="str">
        <f>IF(AND('MAPA DE RIESGOS'!$AP397="Muy Alta",'MAPA DE RIESGOS'!$AR397="Catastrófico"),CONCATENATE("R",'MAPA DE RIESGOS'!$H397,"C",'MAPA DE RIESGOS'!$AF397),"")</f>
        <v/>
      </c>
      <c r="CT26" s="355" t="str">
        <f>IF(AND('MAPA DE RIESGOS'!$AP398="Muy Alta",'MAPA DE RIESGOS'!$AR398="Catastrófico"),CONCATENATE("R",'MAPA DE RIESGOS'!$H398,"C",'MAPA DE RIESGOS'!$AF398),"")</f>
        <v/>
      </c>
      <c r="CU26" s="356" t="str">
        <f>IF(AND('MAPA DE RIESGOS'!$AP399="Muy Alta",'MAPA DE RIESGOS'!$AR399="Catastrófico"),CONCATENATE("R",'MAPA DE RIESGOS'!$H399,"C",'MAPA DE RIESGOS'!$AF399),"")</f>
        <v/>
      </c>
      <c r="CV26" s="67"/>
      <c r="CW26" s="1122"/>
      <c r="CX26" s="1123"/>
      <c r="CY26" s="1123"/>
      <c r="CZ26" s="1123"/>
      <c r="DA26" s="1123"/>
      <c r="DB26" s="1124"/>
    </row>
    <row r="27" spans="2:106" ht="32.450000000000003" customHeight="1">
      <c r="B27" s="1142"/>
      <c r="C27" s="1142"/>
      <c r="D27" s="1143"/>
      <c r="E27" s="1113"/>
      <c r="F27" s="1114"/>
      <c r="G27" s="1114"/>
      <c r="H27" s="1114"/>
      <c r="I27" s="1115"/>
      <c r="J27" s="352" t="str">
        <f>IF(AND('MAPA DE RIESGOS'!$AP400="Muy Alta",'MAPA DE RIESGOS'!$AR400="Leve"),CONCATENATE("R",'MAPA DE RIESGOS'!$H400,"C",'MAPA DE RIESGOS'!$AF400),"")</f>
        <v/>
      </c>
      <c r="K27" s="353" t="str">
        <f>IF(AND('MAPA DE RIESGOS'!$AP401="Muy Alta",'MAPA DE RIESGOS'!$AR401="Leve"),CONCATENATE("R",'MAPA DE RIESGOS'!$H401,"C",'MAPA DE RIESGOS'!$AF401),"")</f>
        <v/>
      </c>
      <c r="L27" s="353" t="str">
        <f>IF(AND('MAPA DE RIESGOS'!$AP402="Muy Alta",'MAPA DE RIESGOS'!$AR402="Leve"),CONCATENATE("R",'MAPA DE RIESGOS'!$H402,"C",'MAPA DE RIESGOS'!$AF402),"")</f>
        <v/>
      </c>
      <c r="M27" s="353" t="str">
        <f>IF(AND('MAPA DE RIESGOS'!$AP403="Muy Alta",'MAPA DE RIESGOS'!$AR403="Leve"),CONCATENATE("R",'MAPA DE RIESGOS'!$H403,"C",'MAPA DE RIESGOS'!$AF403),"")</f>
        <v/>
      </c>
      <c r="N27" s="353" t="str">
        <f>IF(AND('MAPA DE RIESGOS'!$AP404="Muy Alta",'MAPA DE RIESGOS'!$AR404="Leve"),CONCATENATE("R",'MAPA DE RIESGOS'!$H404,"C",'MAPA DE RIESGOS'!$AF404),"")</f>
        <v/>
      </c>
      <c r="O27" s="353" t="str">
        <f>IF(AND('MAPA DE RIESGOS'!$AP405="Muy Alta",'MAPA DE RIESGOS'!$AR405="Leve"),CONCATENATE("R",'MAPA DE RIESGOS'!$H405,"C",'MAPA DE RIESGOS'!$AF405),"")</f>
        <v/>
      </c>
      <c r="P27" s="353" t="str">
        <f>IF(AND('MAPA DE RIESGOS'!$AP406="Muy Alta",'MAPA DE RIESGOS'!$AR406="Leve"),CONCATENATE("R",'MAPA DE RIESGOS'!$H406,"C",'MAPA DE RIESGOS'!$AF406),"")</f>
        <v/>
      </c>
      <c r="Q27" s="353" t="str">
        <f>IF(AND('MAPA DE RIESGOS'!$AP407="Muy Alta",'MAPA DE RIESGOS'!$AR407="Leve"),CONCATENATE("R",'MAPA DE RIESGOS'!$H407,"C",'MAPA DE RIESGOS'!$AF407),"")</f>
        <v/>
      </c>
      <c r="R27" s="353" t="str">
        <f>IF(AND('MAPA DE RIESGOS'!$AP408="Muy Alta",'MAPA DE RIESGOS'!$AR408="Leve"),CONCATENATE("R",'MAPA DE RIESGOS'!$H408,"C",'MAPA DE RIESGOS'!$AF408),"")</f>
        <v/>
      </c>
      <c r="S27" s="353" t="str">
        <f>IF(AND('MAPA DE RIESGOS'!$AP409="Muy Alta",'MAPA DE RIESGOS'!$AR409="Leve"),CONCATENATE("R",'MAPA DE RIESGOS'!$H409,"C",'MAPA DE RIESGOS'!$AF409),"")</f>
        <v/>
      </c>
      <c r="T27" s="353" t="str">
        <f>IF(AND('MAPA DE RIESGOS'!$AP410="Muy Alta",'MAPA DE RIESGOS'!$AR410="Leve"),CONCATENATE("R",'MAPA DE RIESGOS'!$H410,"C",'MAPA DE RIESGOS'!$AF410),"")</f>
        <v/>
      </c>
      <c r="U27" s="353" t="str">
        <f>IF(AND('MAPA DE RIESGOS'!$AP411="Muy Alta",'MAPA DE RIESGOS'!$AR411="Leve"),CONCATENATE("R",'MAPA DE RIESGOS'!$H411,"C",'MAPA DE RIESGOS'!$AF411),"")</f>
        <v/>
      </c>
      <c r="V27" s="353" t="str">
        <f>IF(AND('MAPA DE RIESGOS'!$AP412="Muy Alta",'MAPA DE RIESGOS'!$AR412="Leve"),CONCATENATE("R",'MAPA DE RIESGOS'!$H412,"C",'MAPA DE RIESGOS'!$AF412),"")</f>
        <v/>
      </c>
      <c r="W27" s="353" t="str">
        <f>IF(AND('MAPA DE RIESGOS'!$AP413="Muy Alta",'MAPA DE RIESGOS'!$AR413="Leve"),CONCATENATE("R",'MAPA DE RIESGOS'!$H413,"C",'MAPA DE RIESGOS'!$AF413),"")</f>
        <v/>
      </c>
      <c r="X27" s="353" t="str">
        <f>IF(AND('MAPA DE RIESGOS'!$AP414="Muy Alta",'MAPA DE RIESGOS'!$AR414="Leve"),CONCATENATE("R",'MAPA DE RIESGOS'!$H414,"C",'MAPA DE RIESGOS'!$AF414),"")</f>
        <v/>
      </c>
      <c r="Y27" s="353" t="str">
        <f>IF(AND('MAPA DE RIESGOS'!$AP415="Muy Alta",'MAPA DE RIESGOS'!$AR415="Leve"),CONCATENATE("R",'MAPA DE RIESGOS'!$H415,"C",'MAPA DE RIESGOS'!$AF415),"")</f>
        <v/>
      </c>
      <c r="Z27" s="353" t="str">
        <f>IF(AND('MAPA DE RIESGOS'!$AP416="Muy Alta",'MAPA DE RIESGOS'!$AR416="Leve"),CONCATENATE("R",'MAPA DE RIESGOS'!$H416,"C",'MAPA DE RIESGOS'!$AF416),"")</f>
        <v/>
      </c>
      <c r="AA27" s="354" t="str">
        <f>IF(AND('MAPA DE RIESGOS'!$AP417="Muy Alta",'MAPA DE RIESGOS'!$AR417="Leve"),CONCATENATE("R",'MAPA DE RIESGOS'!$H417,"C",'MAPA DE RIESGOS'!$AF417),"")</f>
        <v/>
      </c>
      <c r="AB27" s="352" t="str">
        <f>IF(AND('MAPA DE RIESGOS'!$AP400="Muy Alta",'MAPA DE RIESGOS'!$AR400="Menor"),CONCATENATE("R",'MAPA DE RIESGOS'!$H400,"C",'MAPA DE RIESGOS'!$AF400),"")</f>
        <v/>
      </c>
      <c r="AC27" s="353" t="str">
        <f>IF(AND('MAPA DE RIESGOS'!$AP401="Muy Alta",'MAPA DE RIESGOS'!$AR401="Menor"),CONCATENATE("R",'MAPA DE RIESGOS'!$H401,"C",'MAPA DE RIESGOS'!$AF401),"")</f>
        <v/>
      </c>
      <c r="AD27" s="353" t="str">
        <f>IF(AND('MAPA DE RIESGOS'!$AP402="Muy Alta",'MAPA DE RIESGOS'!$AR402="Menor"),CONCATENATE("R",'MAPA DE RIESGOS'!$H402,"C",'MAPA DE RIESGOS'!$AF402),"")</f>
        <v/>
      </c>
      <c r="AE27" s="353" t="str">
        <f>IF(AND('MAPA DE RIESGOS'!$AP403="Muy Alta",'MAPA DE RIESGOS'!$AR403="Menor"),CONCATENATE("R",'MAPA DE RIESGOS'!$H403,"C",'MAPA DE RIESGOS'!$AF403),"")</f>
        <v/>
      </c>
      <c r="AF27" s="353" t="str">
        <f>IF(AND('MAPA DE RIESGOS'!$AP404="Muy Alta",'MAPA DE RIESGOS'!$AR404="Menor"),CONCATENATE("R",'MAPA DE RIESGOS'!$H404,"C",'MAPA DE RIESGOS'!$AF404),"")</f>
        <v/>
      </c>
      <c r="AG27" s="353" t="str">
        <f>IF(AND('MAPA DE RIESGOS'!$AP405="Muy Alta",'MAPA DE RIESGOS'!$AR405="Menor"),CONCATENATE("R",'MAPA DE RIESGOS'!$H405,"C",'MAPA DE RIESGOS'!$AF405),"")</f>
        <v/>
      </c>
      <c r="AH27" s="353" t="str">
        <f>IF(AND('MAPA DE RIESGOS'!$AP406="Muy Alta",'MAPA DE RIESGOS'!$AR406="Menor"),CONCATENATE("R",'MAPA DE RIESGOS'!$H406,"C",'MAPA DE RIESGOS'!$AF406),"")</f>
        <v/>
      </c>
      <c r="AI27" s="353" t="str">
        <f>IF(AND('MAPA DE RIESGOS'!$AP407="Muy Alta",'MAPA DE RIESGOS'!$AR407="Menor"),CONCATENATE("R",'MAPA DE RIESGOS'!$H407,"C",'MAPA DE RIESGOS'!$AF407),"")</f>
        <v/>
      </c>
      <c r="AJ27" s="353" t="str">
        <f>IF(AND('MAPA DE RIESGOS'!$AP408="Muy Alta",'MAPA DE RIESGOS'!$AR408="Menor"),CONCATENATE("R",'MAPA DE RIESGOS'!$H408,"C",'MAPA DE RIESGOS'!$AF408),"")</f>
        <v/>
      </c>
      <c r="AK27" s="353" t="str">
        <f>IF(AND('MAPA DE RIESGOS'!$AP409="Muy Alta",'MAPA DE RIESGOS'!$AR409="Menor"),CONCATENATE("R",'MAPA DE RIESGOS'!$H409,"C",'MAPA DE RIESGOS'!$AF409),"")</f>
        <v/>
      </c>
      <c r="AL27" s="353" t="str">
        <f>IF(AND('MAPA DE RIESGOS'!$AP410="Muy Alta",'MAPA DE RIESGOS'!$AR410="Menor"),CONCATENATE("R",'MAPA DE RIESGOS'!$H410,"C",'MAPA DE RIESGOS'!$AF410),"")</f>
        <v/>
      </c>
      <c r="AM27" s="353" t="str">
        <f>IF(AND('MAPA DE RIESGOS'!$AP411="Muy Alta",'MAPA DE RIESGOS'!$AR411="Menor"),CONCATENATE("R",'MAPA DE RIESGOS'!$H411,"C",'MAPA DE RIESGOS'!$AF411),"")</f>
        <v/>
      </c>
      <c r="AN27" s="353" t="str">
        <f>IF(AND('MAPA DE RIESGOS'!$AP412="Muy Alta",'MAPA DE RIESGOS'!$AR412="Menor"),CONCATENATE("R",'MAPA DE RIESGOS'!$H412,"C",'MAPA DE RIESGOS'!$AF412),"")</f>
        <v/>
      </c>
      <c r="AO27" s="353" t="str">
        <f>IF(AND('MAPA DE RIESGOS'!$AP413="Muy Alta",'MAPA DE RIESGOS'!$AR413="Menor"),CONCATENATE("R",'MAPA DE RIESGOS'!$H413,"C",'MAPA DE RIESGOS'!$AF413),"")</f>
        <v/>
      </c>
      <c r="AP27" s="353" t="str">
        <f>IF(AND('MAPA DE RIESGOS'!$AP414="Muy Alta",'MAPA DE RIESGOS'!$AR414="Menor"),CONCATENATE("R",'MAPA DE RIESGOS'!$H414,"C",'MAPA DE RIESGOS'!$AF414),"")</f>
        <v/>
      </c>
      <c r="AQ27" s="353" t="str">
        <f>IF(AND('MAPA DE RIESGOS'!$AP415="Muy Alta",'MAPA DE RIESGOS'!$AR415="Menor"),CONCATENATE("R",'MAPA DE RIESGOS'!$H415,"C",'MAPA DE RIESGOS'!$AF415),"")</f>
        <v/>
      </c>
      <c r="AR27" s="353" t="str">
        <f>IF(AND('MAPA DE RIESGOS'!$AP416="Muy Alta",'MAPA DE RIESGOS'!$AR416="Menor"),CONCATENATE("R",'MAPA DE RIESGOS'!$H416,"C",'MAPA DE RIESGOS'!$AF416),"")</f>
        <v/>
      </c>
      <c r="AS27" s="354" t="str">
        <f>IF(AND('MAPA DE RIESGOS'!$AP417="Muy Alta",'MAPA DE RIESGOS'!$AR417="Menor"),CONCATENATE("R",'MAPA DE RIESGOS'!$H417,"C",'MAPA DE RIESGOS'!$AF417),"")</f>
        <v/>
      </c>
      <c r="AT27" s="352" t="str">
        <f>IF(AND('MAPA DE RIESGOS'!$AP400="Muy Alta",'MAPA DE RIESGOS'!$AR400="Moderado"),CONCATENATE("R",'MAPA DE RIESGOS'!$H400,"C",'MAPA DE RIESGOS'!$AF400),"")</f>
        <v/>
      </c>
      <c r="AU27" s="353" t="str">
        <f>IF(AND('MAPA DE RIESGOS'!$AP401="Muy Alta",'MAPA DE RIESGOS'!$AR401="Moderado"),CONCATENATE("R",'MAPA DE RIESGOS'!$H401,"C",'MAPA DE RIESGOS'!$AF401),"")</f>
        <v/>
      </c>
      <c r="AV27" s="353" t="str">
        <f>IF(AND('MAPA DE RIESGOS'!$AP402="Muy Alta",'MAPA DE RIESGOS'!$AR402="Moderado"),CONCATENATE("R",'MAPA DE RIESGOS'!$H402,"C",'MAPA DE RIESGOS'!$AF402),"")</f>
        <v/>
      </c>
      <c r="AW27" s="353" t="str">
        <f>IF(AND('MAPA DE RIESGOS'!$AP403="Muy Alta",'MAPA DE RIESGOS'!$AR403="Moderado"),CONCATENATE("R",'MAPA DE RIESGOS'!$H403,"C",'MAPA DE RIESGOS'!$AF403),"")</f>
        <v/>
      </c>
      <c r="AX27" s="353" t="str">
        <f>IF(AND('MAPA DE RIESGOS'!$AP404="Muy Alta",'MAPA DE RIESGOS'!$AR404="Moderado"),CONCATENATE("R",'MAPA DE RIESGOS'!$H404,"C",'MAPA DE RIESGOS'!$AF404),"")</f>
        <v/>
      </c>
      <c r="AY27" s="353" t="str">
        <f>IF(AND('MAPA DE RIESGOS'!$AP405="Muy Alta",'MAPA DE RIESGOS'!$AR405="Moderado"),CONCATENATE("R",'MAPA DE RIESGOS'!$H405,"C",'MAPA DE RIESGOS'!$AF405),"")</f>
        <v/>
      </c>
      <c r="AZ27" s="353" t="str">
        <f>IF(AND('MAPA DE RIESGOS'!$AP406="Muy Alta",'MAPA DE RIESGOS'!$AR406="Moderado"),CONCATENATE("R",'MAPA DE RIESGOS'!$H406,"C",'MAPA DE RIESGOS'!$AF406),"")</f>
        <v/>
      </c>
      <c r="BA27" s="353" t="str">
        <f>IF(AND('MAPA DE RIESGOS'!$AP407="Muy Alta",'MAPA DE RIESGOS'!$AR407="Moderado"),CONCATENATE("R",'MAPA DE RIESGOS'!$H407,"C",'MAPA DE RIESGOS'!$AF407),"")</f>
        <v/>
      </c>
      <c r="BB27" s="353" t="str">
        <f>IF(AND('MAPA DE RIESGOS'!$AP408="Muy Alta",'MAPA DE RIESGOS'!$AR408="Moderado"),CONCATENATE("R",'MAPA DE RIESGOS'!$H408,"C",'MAPA DE RIESGOS'!$AF408),"")</f>
        <v/>
      </c>
      <c r="BC27" s="353" t="str">
        <f>IF(AND('MAPA DE RIESGOS'!$AP409="Muy Alta",'MAPA DE RIESGOS'!$AR409="Moderado"),CONCATENATE("R",'MAPA DE RIESGOS'!$H409,"C",'MAPA DE RIESGOS'!$AF409),"")</f>
        <v/>
      </c>
      <c r="BD27" s="353" t="str">
        <f>IF(AND('MAPA DE RIESGOS'!$AP410="Muy Alta",'MAPA DE RIESGOS'!$AR410="Moderado"),CONCATENATE("R",'MAPA DE RIESGOS'!$H410,"C",'MAPA DE RIESGOS'!$AF410),"")</f>
        <v/>
      </c>
      <c r="BE27" s="353" t="str">
        <f>IF(AND('MAPA DE RIESGOS'!$AP411="Muy Alta",'MAPA DE RIESGOS'!$AR411="Moderado"),CONCATENATE("R",'MAPA DE RIESGOS'!$H411,"C",'MAPA DE RIESGOS'!$AF411),"")</f>
        <v/>
      </c>
      <c r="BF27" s="353" t="str">
        <f>IF(AND('MAPA DE RIESGOS'!$AP412="Muy Alta",'MAPA DE RIESGOS'!$AR412="Moderado"),CONCATENATE("R",'MAPA DE RIESGOS'!$H412,"C",'MAPA DE RIESGOS'!$AF412),"")</f>
        <v/>
      </c>
      <c r="BG27" s="353" t="str">
        <f>IF(AND('MAPA DE RIESGOS'!$AP413="Muy Alta",'MAPA DE RIESGOS'!$AR413="Moderado"),CONCATENATE("R",'MAPA DE RIESGOS'!$H413,"C",'MAPA DE RIESGOS'!$AF413),"")</f>
        <v/>
      </c>
      <c r="BH27" s="353" t="str">
        <f>IF(AND('MAPA DE RIESGOS'!$AP414="Muy Alta",'MAPA DE RIESGOS'!$AR414="Moderado"),CONCATENATE("R",'MAPA DE RIESGOS'!$H414,"C",'MAPA DE RIESGOS'!$AF414),"")</f>
        <v/>
      </c>
      <c r="BI27" s="353" t="str">
        <f>IF(AND('MAPA DE RIESGOS'!$AP415="Muy Alta",'MAPA DE RIESGOS'!$AR415="Moderado"),CONCATENATE("R",'MAPA DE RIESGOS'!$H415,"C",'MAPA DE RIESGOS'!$AF415),"")</f>
        <v/>
      </c>
      <c r="BJ27" s="353" t="str">
        <f>IF(AND('MAPA DE RIESGOS'!$AP416="Muy Alta",'MAPA DE RIESGOS'!$AR416="Moderado"),CONCATENATE("R",'MAPA DE RIESGOS'!$H416,"C",'MAPA DE RIESGOS'!$AF416),"")</f>
        <v/>
      </c>
      <c r="BK27" s="354" t="str">
        <f>IF(AND('MAPA DE RIESGOS'!$AP417="Muy Alta",'MAPA DE RIESGOS'!$AR417="Moderado"),CONCATENATE("R",'MAPA DE RIESGOS'!$H417,"C",'MAPA DE RIESGOS'!$AF417),"")</f>
        <v/>
      </c>
      <c r="BL27" s="352" t="str">
        <f>IF(AND('MAPA DE RIESGOS'!$AP400="Muy Alta",'MAPA DE RIESGOS'!$AR400="Mayor"),CONCATENATE("R",'MAPA DE RIESGOS'!$H400,"C",'MAPA DE RIESGOS'!$AF400),"")</f>
        <v/>
      </c>
      <c r="BM27" s="353" t="str">
        <f>IF(AND('MAPA DE RIESGOS'!$AP401="Muy Alta",'MAPA DE RIESGOS'!$AR401="Mayor"),CONCATENATE("R",'MAPA DE RIESGOS'!$H401,"C",'MAPA DE RIESGOS'!$AF401),"")</f>
        <v/>
      </c>
      <c r="BN27" s="353" t="str">
        <f>IF(AND('MAPA DE RIESGOS'!$AP402="Muy Alta",'MAPA DE RIESGOS'!$AR402="Mayor"),CONCATENATE("R",'MAPA DE RIESGOS'!$H402,"C",'MAPA DE RIESGOS'!$AF402),"")</f>
        <v/>
      </c>
      <c r="BO27" s="353" t="str">
        <f>IF(AND('MAPA DE RIESGOS'!$AP403="Muy Alta",'MAPA DE RIESGOS'!$AR403="Mayor"),CONCATENATE("R",'MAPA DE RIESGOS'!$H403,"C",'MAPA DE RIESGOS'!$AF403),"")</f>
        <v/>
      </c>
      <c r="BP27" s="353" t="str">
        <f>IF(AND('MAPA DE RIESGOS'!$AP404="Muy Alta",'MAPA DE RIESGOS'!$AR404="Mayor"),CONCATENATE("R",'MAPA DE RIESGOS'!$H404,"C",'MAPA DE RIESGOS'!$AF404),"")</f>
        <v/>
      </c>
      <c r="BQ27" s="353" t="str">
        <f>IF(AND('MAPA DE RIESGOS'!$AP405="Muy Alta",'MAPA DE RIESGOS'!$AR405="Mayor"),CONCATENATE("R",'MAPA DE RIESGOS'!$H405,"C",'MAPA DE RIESGOS'!$AF405),"")</f>
        <v/>
      </c>
      <c r="BR27" s="353" t="str">
        <f>IF(AND('MAPA DE RIESGOS'!$AP406="Muy Alta",'MAPA DE RIESGOS'!$AR406="Mayor"),CONCATENATE("R",'MAPA DE RIESGOS'!$H406,"C",'MAPA DE RIESGOS'!$AF406),"")</f>
        <v/>
      </c>
      <c r="BS27" s="353" t="str">
        <f>IF(AND('MAPA DE RIESGOS'!$AP407="Muy Alta",'MAPA DE RIESGOS'!$AR407="Mayor"),CONCATENATE("R",'MAPA DE RIESGOS'!$H407,"C",'MAPA DE RIESGOS'!$AF407),"")</f>
        <v/>
      </c>
      <c r="BT27" s="353" t="str">
        <f>IF(AND('MAPA DE RIESGOS'!$AP408="Muy Alta",'MAPA DE RIESGOS'!$AR408="Mayor"),CONCATENATE("R",'MAPA DE RIESGOS'!$H408,"C",'MAPA DE RIESGOS'!$AF408),"")</f>
        <v/>
      </c>
      <c r="BU27" s="353" t="str">
        <f>IF(AND('MAPA DE RIESGOS'!$AP409="Muy Alta",'MAPA DE RIESGOS'!$AR409="Mayor"),CONCATENATE("R",'MAPA DE RIESGOS'!$H409,"C",'MAPA DE RIESGOS'!$AF409),"")</f>
        <v/>
      </c>
      <c r="BV27" s="353" t="str">
        <f>IF(AND('MAPA DE RIESGOS'!$AP410="Muy Alta",'MAPA DE RIESGOS'!$AR410="Mayor"),CONCATENATE("R",'MAPA DE RIESGOS'!$H410,"C",'MAPA DE RIESGOS'!$AF410),"")</f>
        <v/>
      </c>
      <c r="BW27" s="353" t="str">
        <f>IF(AND('MAPA DE RIESGOS'!$AP411="Muy Alta",'MAPA DE RIESGOS'!$AR411="Mayor"),CONCATENATE("R",'MAPA DE RIESGOS'!$H411,"C",'MAPA DE RIESGOS'!$AF411),"")</f>
        <v/>
      </c>
      <c r="BX27" s="353" t="str">
        <f>IF(AND('MAPA DE RIESGOS'!$AP412="Muy Alta",'MAPA DE RIESGOS'!$AR412="Mayor"),CONCATENATE("R",'MAPA DE RIESGOS'!$H412,"C",'MAPA DE RIESGOS'!$AF412),"")</f>
        <v/>
      </c>
      <c r="BY27" s="353" t="str">
        <f>IF(AND('MAPA DE RIESGOS'!$AP413="Muy Alta",'MAPA DE RIESGOS'!$AR413="Mayor"),CONCATENATE("R",'MAPA DE RIESGOS'!$H413,"C",'MAPA DE RIESGOS'!$AF413),"")</f>
        <v/>
      </c>
      <c r="BZ27" s="353" t="str">
        <f>IF(AND('MAPA DE RIESGOS'!$AP414="Muy Alta",'MAPA DE RIESGOS'!$AR414="Mayor"),CONCATENATE("R",'MAPA DE RIESGOS'!$H414,"C",'MAPA DE RIESGOS'!$AF414),"")</f>
        <v/>
      </c>
      <c r="CA27" s="353" t="str">
        <f>IF(AND('MAPA DE RIESGOS'!$AP415="Muy Alta",'MAPA DE RIESGOS'!$AR415="Mayor"),CONCATENATE("R",'MAPA DE RIESGOS'!$H415,"C",'MAPA DE RIESGOS'!$AF415),"")</f>
        <v/>
      </c>
      <c r="CB27" s="353" t="str">
        <f>IF(AND('MAPA DE RIESGOS'!$AP416="Muy Alta",'MAPA DE RIESGOS'!$AR416="Mayor"),CONCATENATE("R",'MAPA DE RIESGOS'!$H416,"C",'MAPA DE RIESGOS'!$AF416),"")</f>
        <v/>
      </c>
      <c r="CC27" s="354" t="str">
        <f>IF(AND('MAPA DE RIESGOS'!$AP417="Muy Alta",'MAPA DE RIESGOS'!$AR417="Mayor"),CONCATENATE("R",'MAPA DE RIESGOS'!$H417,"C",'MAPA DE RIESGOS'!$AF417),"")</f>
        <v/>
      </c>
      <c r="CD27" s="355" t="str">
        <f>IF(AND('MAPA DE RIESGOS'!$AP400="Muy Alta",'MAPA DE RIESGOS'!$AR400="Catastrófico"),CONCATENATE("R",'MAPA DE RIESGOS'!$H400,"C",'MAPA DE RIESGOS'!$AF400),"")</f>
        <v/>
      </c>
      <c r="CE27" s="355" t="str">
        <f>IF(AND('MAPA DE RIESGOS'!$AP401="Muy Alta",'MAPA DE RIESGOS'!$AR401="Catastrófico"),CONCATENATE("R",'MAPA DE RIESGOS'!$H401,"C",'MAPA DE RIESGOS'!$AF401),"")</f>
        <v/>
      </c>
      <c r="CF27" s="355" t="str">
        <f>IF(AND('MAPA DE RIESGOS'!$AP402="Muy Alta",'MAPA DE RIESGOS'!$AR402="Catastrófico"),CONCATENATE("R",'MAPA DE RIESGOS'!$H402,"C",'MAPA DE RIESGOS'!$AF402),"")</f>
        <v/>
      </c>
      <c r="CG27" s="355" t="str">
        <f>IF(AND('MAPA DE RIESGOS'!$AP403="Muy Alta",'MAPA DE RIESGOS'!$AR403="Catastrófico"),CONCATENATE("R",'MAPA DE RIESGOS'!$H403,"C",'MAPA DE RIESGOS'!$AF403),"")</f>
        <v/>
      </c>
      <c r="CH27" s="355" t="str">
        <f>IF(AND('MAPA DE RIESGOS'!$AP404="Muy Alta",'MAPA DE RIESGOS'!$AR404="Catastrófico"),CONCATENATE("R",'MAPA DE RIESGOS'!$H404,"C",'MAPA DE RIESGOS'!$AF404),"")</f>
        <v/>
      </c>
      <c r="CI27" s="355" t="str">
        <f>IF(AND('MAPA DE RIESGOS'!$AP405="Muy Alta",'MAPA DE RIESGOS'!$AR405="Catastrófico"),CONCATENATE("R",'MAPA DE RIESGOS'!$H405,"C",'MAPA DE RIESGOS'!$AF405),"")</f>
        <v/>
      </c>
      <c r="CJ27" s="355" t="str">
        <f>IF(AND('MAPA DE RIESGOS'!$AP406="Muy Alta",'MAPA DE RIESGOS'!$AR406="Catastrófico"),CONCATENATE("R",'MAPA DE RIESGOS'!$H406,"C",'MAPA DE RIESGOS'!$AF406),"")</f>
        <v/>
      </c>
      <c r="CK27" s="355" t="str">
        <f>IF(AND('MAPA DE RIESGOS'!$AP407="Muy Alta",'MAPA DE RIESGOS'!$AR407="Catastrófico"),CONCATENATE("R",'MAPA DE RIESGOS'!$H407,"C",'MAPA DE RIESGOS'!$AF407),"")</f>
        <v/>
      </c>
      <c r="CL27" s="355" t="str">
        <f>IF(AND('MAPA DE RIESGOS'!$AP408="Muy Alta",'MAPA DE RIESGOS'!$AR408="Catastrófico"),CONCATENATE("R",'MAPA DE RIESGOS'!$H408,"C",'MAPA DE RIESGOS'!$AF408),"")</f>
        <v/>
      </c>
      <c r="CM27" s="355" t="str">
        <f>IF(AND('MAPA DE RIESGOS'!$AP409="Muy Alta",'MAPA DE RIESGOS'!$AR409="Catastrófico"),CONCATENATE("R",'MAPA DE RIESGOS'!$H409,"C",'MAPA DE RIESGOS'!$AF409),"")</f>
        <v/>
      </c>
      <c r="CN27" s="355" t="str">
        <f>IF(AND('MAPA DE RIESGOS'!$AP410="Muy Alta",'MAPA DE RIESGOS'!$AR410="Catastrófico"),CONCATENATE("R",'MAPA DE RIESGOS'!$H410,"C",'MAPA DE RIESGOS'!$AF410),"")</f>
        <v/>
      </c>
      <c r="CO27" s="355" t="str">
        <f>IF(AND('MAPA DE RIESGOS'!$AP411="Muy Alta",'MAPA DE RIESGOS'!$AR411="Catastrófico"),CONCATENATE("R",'MAPA DE RIESGOS'!$H411,"C",'MAPA DE RIESGOS'!$AF411),"")</f>
        <v/>
      </c>
      <c r="CP27" s="355" t="str">
        <f>IF(AND('MAPA DE RIESGOS'!$AP412="Muy Alta",'MAPA DE RIESGOS'!$AR412="Catastrófico"),CONCATENATE("R",'MAPA DE RIESGOS'!$H412,"C",'MAPA DE RIESGOS'!$AF412),"")</f>
        <v/>
      </c>
      <c r="CQ27" s="355" t="str">
        <f>IF(AND('MAPA DE RIESGOS'!$AP413="Muy Alta",'MAPA DE RIESGOS'!$AR413="Catastrófico"),CONCATENATE("R",'MAPA DE RIESGOS'!$H413,"C",'MAPA DE RIESGOS'!$AF413),"")</f>
        <v/>
      </c>
      <c r="CR27" s="355" t="str">
        <f>IF(AND('MAPA DE RIESGOS'!$AP414="Muy Alta",'MAPA DE RIESGOS'!$AR414="Catastrófico"),CONCATENATE("R",'MAPA DE RIESGOS'!$H414,"C",'MAPA DE RIESGOS'!$AF414),"")</f>
        <v/>
      </c>
      <c r="CS27" s="355" t="str">
        <f>IF(AND('MAPA DE RIESGOS'!$AP415="Muy Alta",'MAPA DE RIESGOS'!$AR415="Catastrófico"),CONCATENATE("R",'MAPA DE RIESGOS'!$H415,"C",'MAPA DE RIESGOS'!$AF415),"")</f>
        <v/>
      </c>
      <c r="CT27" s="355" t="str">
        <f>IF(AND('MAPA DE RIESGOS'!$AP416="Muy Alta",'MAPA DE RIESGOS'!$AR416="Catastrófico"),CONCATENATE("R",'MAPA DE RIESGOS'!$H416,"C",'MAPA DE RIESGOS'!$AF416),"")</f>
        <v/>
      </c>
      <c r="CU27" s="356" t="str">
        <f>IF(AND('MAPA DE RIESGOS'!$AP417="Muy Alta",'MAPA DE RIESGOS'!$AR417="Catastrófico"),CONCATENATE("R",'MAPA DE RIESGOS'!$H417,"C",'MAPA DE RIESGOS'!$AF417),"")</f>
        <v/>
      </c>
      <c r="CV27" s="67"/>
      <c r="CW27" s="1122"/>
      <c r="CX27" s="1123"/>
      <c r="CY27" s="1123"/>
      <c r="CZ27" s="1123"/>
      <c r="DA27" s="1123"/>
      <c r="DB27" s="1124"/>
    </row>
    <row r="28" spans="2:106" ht="32.450000000000003" customHeight="1">
      <c r="B28" s="1142"/>
      <c r="C28" s="1142"/>
      <c r="D28" s="1143"/>
      <c r="E28" s="1113"/>
      <c r="F28" s="1114"/>
      <c r="G28" s="1114"/>
      <c r="H28" s="1114"/>
      <c r="I28" s="1115"/>
      <c r="J28" s="352" t="str">
        <f>IF(AND('MAPA DE RIESGOS'!$AP418="Muy Alta",'MAPA DE RIESGOS'!$AR418="Leve"),CONCATENATE("R",'MAPA DE RIESGOS'!$H418,"C",'MAPA DE RIESGOS'!$AF418),"")</f>
        <v/>
      </c>
      <c r="K28" s="353" t="str">
        <f>IF(AND('MAPA DE RIESGOS'!$AP419="Muy Alta",'MAPA DE RIESGOS'!$AR419="Leve"),CONCATENATE("R",'MAPA DE RIESGOS'!$H419,"C",'MAPA DE RIESGOS'!$AF419),"")</f>
        <v/>
      </c>
      <c r="L28" s="353" t="str">
        <f>IF(AND('MAPA DE RIESGOS'!$AP420="Muy Alta",'MAPA DE RIESGOS'!$AR420="Leve"),CONCATENATE("R",'MAPA DE RIESGOS'!$H420,"C",'MAPA DE RIESGOS'!$AF420),"")</f>
        <v/>
      </c>
      <c r="M28" s="353" t="str">
        <f>IF(AND('MAPA DE RIESGOS'!$AP421="Muy Alta",'MAPA DE RIESGOS'!$AR421="Leve"),CONCATENATE("R",'MAPA DE RIESGOS'!$H421,"C",'MAPA DE RIESGOS'!$AF421),"")</f>
        <v/>
      </c>
      <c r="N28" s="353" t="str">
        <f>IF(AND('MAPA DE RIESGOS'!$AP422="Muy Alta",'MAPA DE RIESGOS'!$AR422="Leve"),CONCATENATE("R",'MAPA DE RIESGOS'!$H422,"C",'MAPA DE RIESGOS'!$AF422),"")</f>
        <v/>
      </c>
      <c r="O28" s="353" t="str">
        <f>IF(AND('MAPA DE RIESGOS'!$AP423="Muy Alta",'MAPA DE RIESGOS'!$AR423="Leve"),CONCATENATE("R",'MAPA DE RIESGOS'!$H423,"C",'MAPA DE RIESGOS'!$AF423),"")</f>
        <v/>
      </c>
      <c r="P28" s="353" t="str">
        <f>IF(AND('MAPA DE RIESGOS'!$AP424="Muy Alta",'MAPA DE RIESGOS'!$AR424="Leve"),CONCATENATE("R",'MAPA DE RIESGOS'!$H424,"C",'MAPA DE RIESGOS'!$AF424),"")</f>
        <v/>
      </c>
      <c r="Q28" s="353" t="str">
        <f>IF(AND('MAPA DE RIESGOS'!$AP425="Muy Alta",'MAPA DE RIESGOS'!$AR425="Leve"),CONCATENATE("R",'MAPA DE RIESGOS'!$H425,"C",'MAPA DE RIESGOS'!$AF425),"")</f>
        <v/>
      </c>
      <c r="R28" s="353" t="str">
        <f>IF(AND('MAPA DE RIESGOS'!$AP426="Muy Alta",'MAPA DE RIESGOS'!$AR426="Leve"),CONCATENATE("R",'MAPA DE RIESGOS'!$H426,"C",'MAPA DE RIESGOS'!$AF426),"")</f>
        <v/>
      </c>
      <c r="S28" s="353" t="str">
        <f>IF(AND('MAPA DE RIESGOS'!$AP427="Muy Alta",'MAPA DE RIESGOS'!$AR427="Leve"),CONCATENATE("R",'MAPA DE RIESGOS'!$H427,"C",'MAPA DE RIESGOS'!$AF427),"")</f>
        <v/>
      </c>
      <c r="T28" s="353" t="str">
        <f>IF(AND('MAPA DE RIESGOS'!$AP428="Muy Alta",'MAPA DE RIESGOS'!$AR428="Leve"),CONCATENATE("R",'MAPA DE RIESGOS'!$H428,"C",'MAPA DE RIESGOS'!$AF428),"")</f>
        <v/>
      </c>
      <c r="U28" s="353" t="str">
        <f>IF(AND('MAPA DE RIESGOS'!$AP429="Muy Alta",'MAPA DE RIESGOS'!$AR429="Leve"),CONCATENATE("R",'MAPA DE RIESGOS'!$H429,"C",'MAPA DE RIESGOS'!$AF429),"")</f>
        <v/>
      </c>
      <c r="V28" s="353" t="str">
        <f>IF(AND('MAPA DE RIESGOS'!$AP430="Muy Alta",'MAPA DE RIESGOS'!$AR430="Leve"),CONCATENATE("R",'MAPA DE RIESGOS'!$H430,"C",'MAPA DE RIESGOS'!$AF430),"")</f>
        <v/>
      </c>
      <c r="W28" s="353" t="str">
        <f>IF(AND('MAPA DE RIESGOS'!$AP431="Muy Alta",'MAPA DE RIESGOS'!$AR431="Leve"),CONCATENATE("R",'MAPA DE RIESGOS'!$H431,"C",'MAPA DE RIESGOS'!$AF431),"")</f>
        <v/>
      </c>
      <c r="X28" s="353" t="str">
        <f>IF(AND('MAPA DE RIESGOS'!$AP432="Muy Alta",'MAPA DE RIESGOS'!$AR432="Leve"),CONCATENATE("R",'MAPA DE RIESGOS'!$H432,"C",'MAPA DE RIESGOS'!$AF432),"")</f>
        <v/>
      </c>
      <c r="Y28" s="353" t="str">
        <f>IF(AND('MAPA DE RIESGOS'!$AP433="Muy Alta",'MAPA DE RIESGOS'!$AR433="Leve"),CONCATENATE("R",'MAPA DE RIESGOS'!$H433,"C",'MAPA DE RIESGOS'!$AF433),"")</f>
        <v/>
      </c>
      <c r="Z28" s="353" t="str">
        <f>IF(AND('MAPA DE RIESGOS'!$AP434="Muy Alta",'MAPA DE RIESGOS'!$AR434="Leve"),CONCATENATE("R",'MAPA DE RIESGOS'!$H434,"C",'MAPA DE RIESGOS'!$AF434),"")</f>
        <v/>
      </c>
      <c r="AA28" s="354" t="str">
        <f>IF(AND('MAPA DE RIESGOS'!$AP435="Muy Alta",'MAPA DE RIESGOS'!$AR435="Leve"),CONCATENATE("R",'MAPA DE RIESGOS'!$H435,"C",'MAPA DE RIESGOS'!$AF435),"")</f>
        <v/>
      </c>
      <c r="AB28" s="352" t="str">
        <f>IF(AND('MAPA DE RIESGOS'!$AP418="Muy Alta",'MAPA DE RIESGOS'!$AR418="Menor"),CONCATENATE("R",'MAPA DE RIESGOS'!$H418,"C",'MAPA DE RIESGOS'!$AF418),"")</f>
        <v/>
      </c>
      <c r="AC28" s="353" t="str">
        <f>IF(AND('MAPA DE RIESGOS'!$AP419="Muy Alta",'MAPA DE RIESGOS'!$AR419="Menor"),CONCATENATE("R",'MAPA DE RIESGOS'!$H419,"C",'MAPA DE RIESGOS'!$AF419),"")</f>
        <v/>
      </c>
      <c r="AD28" s="353" t="str">
        <f>IF(AND('MAPA DE RIESGOS'!$AP420="Muy Alta",'MAPA DE RIESGOS'!$AR420="Menor"),CONCATENATE("R",'MAPA DE RIESGOS'!$H420,"C",'MAPA DE RIESGOS'!$AF420),"")</f>
        <v/>
      </c>
      <c r="AE28" s="353" t="str">
        <f>IF(AND('MAPA DE RIESGOS'!$AP421="Muy Alta",'MAPA DE RIESGOS'!$AR421="Menor"),CONCATENATE("R",'MAPA DE RIESGOS'!$H421,"C",'MAPA DE RIESGOS'!$AF421),"")</f>
        <v/>
      </c>
      <c r="AF28" s="353" t="str">
        <f>IF(AND('MAPA DE RIESGOS'!$AP422="Muy Alta",'MAPA DE RIESGOS'!$AR422="Menor"),CONCATENATE("R",'MAPA DE RIESGOS'!$H422,"C",'MAPA DE RIESGOS'!$AF422),"")</f>
        <v/>
      </c>
      <c r="AG28" s="353" t="str">
        <f>IF(AND('MAPA DE RIESGOS'!$AP423="Muy Alta",'MAPA DE RIESGOS'!$AR423="Menor"),CONCATENATE("R",'MAPA DE RIESGOS'!$H423,"C",'MAPA DE RIESGOS'!$AF423),"")</f>
        <v/>
      </c>
      <c r="AH28" s="353" t="str">
        <f>IF(AND('MAPA DE RIESGOS'!$AP424="Muy Alta",'MAPA DE RIESGOS'!$AR424="Menor"),CONCATENATE("R",'MAPA DE RIESGOS'!$H424,"C",'MAPA DE RIESGOS'!$AF424),"")</f>
        <v/>
      </c>
      <c r="AI28" s="353" t="str">
        <f>IF(AND('MAPA DE RIESGOS'!$AP425="Muy Alta",'MAPA DE RIESGOS'!$AR425="Menor"),CONCATENATE("R",'MAPA DE RIESGOS'!$H425,"C",'MAPA DE RIESGOS'!$AF425),"")</f>
        <v/>
      </c>
      <c r="AJ28" s="353" t="str">
        <f>IF(AND('MAPA DE RIESGOS'!$AP426="Muy Alta",'MAPA DE RIESGOS'!$AR426="Menor"),CONCATENATE("R",'MAPA DE RIESGOS'!$H426,"C",'MAPA DE RIESGOS'!$AF426),"")</f>
        <v/>
      </c>
      <c r="AK28" s="353" t="str">
        <f>IF(AND('MAPA DE RIESGOS'!$AP427="Muy Alta",'MAPA DE RIESGOS'!$AR427="Menor"),CONCATENATE("R",'MAPA DE RIESGOS'!$H427,"C",'MAPA DE RIESGOS'!$AF427),"")</f>
        <v/>
      </c>
      <c r="AL28" s="353" t="str">
        <f>IF(AND('MAPA DE RIESGOS'!$AP428="Muy Alta",'MAPA DE RIESGOS'!$AR428="Menor"),CONCATENATE("R",'MAPA DE RIESGOS'!$H428,"C",'MAPA DE RIESGOS'!$AF428),"")</f>
        <v/>
      </c>
      <c r="AM28" s="353" t="str">
        <f>IF(AND('MAPA DE RIESGOS'!$AP429="Muy Alta",'MAPA DE RIESGOS'!$AR429="Menor"),CONCATENATE("R",'MAPA DE RIESGOS'!$H429,"C",'MAPA DE RIESGOS'!$AF429),"")</f>
        <v/>
      </c>
      <c r="AN28" s="353" t="str">
        <f>IF(AND('MAPA DE RIESGOS'!$AP430="Muy Alta",'MAPA DE RIESGOS'!$AR430="Menor"),CONCATENATE("R",'MAPA DE RIESGOS'!$H430,"C",'MAPA DE RIESGOS'!$AF430),"")</f>
        <v/>
      </c>
      <c r="AO28" s="353" t="str">
        <f>IF(AND('MAPA DE RIESGOS'!$AP431="Muy Alta",'MAPA DE RIESGOS'!$AR431="Menor"),CONCATENATE("R",'MAPA DE RIESGOS'!$H431,"C",'MAPA DE RIESGOS'!$AF431),"")</f>
        <v/>
      </c>
      <c r="AP28" s="353" t="str">
        <f>IF(AND('MAPA DE RIESGOS'!$AP432="Muy Alta",'MAPA DE RIESGOS'!$AR432="Menor"),CONCATENATE("R",'MAPA DE RIESGOS'!$H432,"C",'MAPA DE RIESGOS'!$AF432),"")</f>
        <v/>
      </c>
      <c r="AQ28" s="353" t="str">
        <f>IF(AND('MAPA DE RIESGOS'!$AP433="Muy Alta",'MAPA DE RIESGOS'!$AR433="Menor"),CONCATENATE("R",'MAPA DE RIESGOS'!$H433,"C",'MAPA DE RIESGOS'!$AF433),"")</f>
        <v/>
      </c>
      <c r="AR28" s="353" t="str">
        <f>IF(AND('MAPA DE RIESGOS'!$AP434="Muy Alta",'MAPA DE RIESGOS'!$AR434="Menor"),CONCATENATE("R",'MAPA DE RIESGOS'!$H434,"C",'MAPA DE RIESGOS'!$AF434),"")</f>
        <v/>
      </c>
      <c r="AS28" s="354" t="str">
        <f>IF(AND('MAPA DE RIESGOS'!$AP435="Muy Alta",'MAPA DE RIESGOS'!$AR435="Menor"),CONCATENATE("R",'MAPA DE RIESGOS'!$H435,"C",'MAPA DE RIESGOS'!$AF435),"")</f>
        <v/>
      </c>
      <c r="AT28" s="352" t="str">
        <f>IF(AND('MAPA DE RIESGOS'!$AP418="Muy Alta",'MAPA DE RIESGOS'!$AR418="Moderado"),CONCATENATE("R",'MAPA DE RIESGOS'!$H418,"C",'MAPA DE RIESGOS'!$AF418),"")</f>
        <v/>
      </c>
      <c r="AU28" s="353" t="str">
        <f>IF(AND('MAPA DE RIESGOS'!$AP419="Muy Alta",'MAPA DE RIESGOS'!$AR419="Moderado"),CONCATENATE("R",'MAPA DE RIESGOS'!$H419,"C",'MAPA DE RIESGOS'!$AF419),"")</f>
        <v/>
      </c>
      <c r="AV28" s="353" t="str">
        <f>IF(AND('MAPA DE RIESGOS'!$AP420="Muy Alta",'MAPA DE RIESGOS'!$AR420="Moderado"),CONCATENATE("R",'MAPA DE RIESGOS'!$H420,"C",'MAPA DE RIESGOS'!$AF420),"")</f>
        <v/>
      </c>
      <c r="AW28" s="353" t="str">
        <f>IF(AND('MAPA DE RIESGOS'!$AP421="Muy Alta",'MAPA DE RIESGOS'!$AR421="Moderado"),CONCATENATE("R",'MAPA DE RIESGOS'!$H421,"C",'MAPA DE RIESGOS'!$AF421),"")</f>
        <v/>
      </c>
      <c r="AX28" s="353" t="str">
        <f>IF(AND('MAPA DE RIESGOS'!$AP422="Muy Alta",'MAPA DE RIESGOS'!$AR422="Moderado"),CONCATENATE("R",'MAPA DE RIESGOS'!$H422,"C",'MAPA DE RIESGOS'!$AF422),"")</f>
        <v/>
      </c>
      <c r="AY28" s="353" t="str">
        <f>IF(AND('MAPA DE RIESGOS'!$AP423="Muy Alta",'MAPA DE RIESGOS'!$AR423="Moderado"),CONCATENATE("R",'MAPA DE RIESGOS'!$H423,"C",'MAPA DE RIESGOS'!$AF423),"")</f>
        <v/>
      </c>
      <c r="AZ28" s="353" t="str">
        <f>IF(AND('MAPA DE RIESGOS'!$AP424="Muy Alta",'MAPA DE RIESGOS'!$AR424="Moderado"),CONCATENATE("R",'MAPA DE RIESGOS'!$H424,"C",'MAPA DE RIESGOS'!$AF424),"")</f>
        <v/>
      </c>
      <c r="BA28" s="353" t="str">
        <f>IF(AND('MAPA DE RIESGOS'!$AP425="Muy Alta",'MAPA DE RIESGOS'!$AR425="Moderado"),CONCATENATE("R",'MAPA DE RIESGOS'!$H425,"C",'MAPA DE RIESGOS'!$AF425),"")</f>
        <v/>
      </c>
      <c r="BB28" s="353" t="str">
        <f>IF(AND('MAPA DE RIESGOS'!$AP426="Muy Alta",'MAPA DE RIESGOS'!$AR426="Moderado"),CONCATENATE("R",'MAPA DE RIESGOS'!$H426,"C",'MAPA DE RIESGOS'!$AF426),"")</f>
        <v/>
      </c>
      <c r="BC28" s="353" t="str">
        <f>IF(AND('MAPA DE RIESGOS'!$AP427="Muy Alta",'MAPA DE RIESGOS'!$AR427="Moderado"),CONCATENATE("R",'MAPA DE RIESGOS'!$H427,"C",'MAPA DE RIESGOS'!$AF427),"")</f>
        <v/>
      </c>
      <c r="BD28" s="353" t="str">
        <f>IF(AND('MAPA DE RIESGOS'!$AP428="Muy Alta",'MAPA DE RIESGOS'!$AR428="Moderado"),CONCATENATE("R",'MAPA DE RIESGOS'!$H428,"C",'MAPA DE RIESGOS'!$AF428),"")</f>
        <v/>
      </c>
      <c r="BE28" s="353" t="str">
        <f>IF(AND('MAPA DE RIESGOS'!$AP429="Muy Alta",'MAPA DE RIESGOS'!$AR429="Moderado"),CONCATENATE("R",'MAPA DE RIESGOS'!$H429,"C",'MAPA DE RIESGOS'!$AF429),"")</f>
        <v/>
      </c>
      <c r="BF28" s="353" t="str">
        <f>IF(AND('MAPA DE RIESGOS'!$AP430="Muy Alta",'MAPA DE RIESGOS'!$AR430="Moderado"),CONCATENATE("R",'MAPA DE RIESGOS'!$H430,"C",'MAPA DE RIESGOS'!$AF430),"")</f>
        <v/>
      </c>
      <c r="BG28" s="353" t="str">
        <f>IF(AND('MAPA DE RIESGOS'!$AP431="Muy Alta",'MAPA DE RIESGOS'!$AR431="Moderado"),CONCATENATE("R",'MAPA DE RIESGOS'!$H431,"C",'MAPA DE RIESGOS'!$AF431),"")</f>
        <v/>
      </c>
      <c r="BH28" s="353" t="str">
        <f>IF(AND('MAPA DE RIESGOS'!$AP432="Muy Alta",'MAPA DE RIESGOS'!$AR432="Moderado"),CONCATENATE("R",'MAPA DE RIESGOS'!$H432,"C",'MAPA DE RIESGOS'!$AF432),"")</f>
        <v/>
      </c>
      <c r="BI28" s="353" t="str">
        <f>IF(AND('MAPA DE RIESGOS'!$AP433="Muy Alta",'MAPA DE RIESGOS'!$AR433="Moderado"),CONCATENATE("R",'MAPA DE RIESGOS'!$H433,"C",'MAPA DE RIESGOS'!$AF433),"")</f>
        <v/>
      </c>
      <c r="BJ28" s="353" t="str">
        <f>IF(AND('MAPA DE RIESGOS'!$AP434="Muy Alta",'MAPA DE RIESGOS'!$AR434="Moderado"),CONCATENATE("R",'MAPA DE RIESGOS'!$H434,"C",'MAPA DE RIESGOS'!$AF434),"")</f>
        <v/>
      </c>
      <c r="BK28" s="354" t="str">
        <f>IF(AND('MAPA DE RIESGOS'!$AP435="Muy Alta",'MAPA DE RIESGOS'!$AR435="Moderado"),CONCATENATE("R",'MAPA DE RIESGOS'!$H435,"C",'MAPA DE RIESGOS'!$AF435),"")</f>
        <v/>
      </c>
      <c r="BL28" s="352" t="str">
        <f>IF(AND('MAPA DE RIESGOS'!$AP418="Muy Alta",'MAPA DE RIESGOS'!$AR418="Mayor"),CONCATENATE("R",'MAPA DE RIESGOS'!$H418,"C",'MAPA DE RIESGOS'!$AF418),"")</f>
        <v/>
      </c>
      <c r="BM28" s="353" t="str">
        <f>IF(AND('MAPA DE RIESGOS'!$AP419="Muy Alta",'MAPA DE RIESGOS'!$AR419="Mayor"),CONCATENATE("R",'MAPA DE RIESGOS'!$H419,"C",'MAPA DE RIESGOS'!$AF419),"")</f>
        <v/>
      </c>
      <c r="BN28" s="353" t="str">
        <f>IF(AND('MAPA DE RIESGOS'!$AP420="Muy Alta",'MAPA DE RIESGOS'!$AR420="Mayor"),CONCATENATE("R",'MAPA DE RIESGOS'!$H420,"C",'MAPA DE RIESGOS'!$AF420),"")</f>
        <v/>
      </c>
      <c r="BO28" s="353" t="str">
        <f>IF(AND('MAPA DE RIESGOS'!$AP421="Muy Alta",'MAPA DE RIESGOS'!$AR421="Mayor"),CONCATENATE("R",'MAPA DE RIESGOS'!$H421,"C",'MAPA DE RIESGOS'!$AF421),"")</f>
        <v/>
      </c>
      <c r="BP28" s="353" t="str">
        <f>IF(AND('MAPA DE RIESGOS'!$AP422="Muy Alta",'MAPA DE RIESGOS'!$AR422="Mayor"),CONCATENATE("R",'MAPA DE RIESGOS'!$H422,"C",'MAPA DE RIESGOS'!$AF422),"")</f>
        <v/>
      </c>
      <c r="BQ28" s="353" t="str">
        <f>IF(AND('MAPA DE RIESGOS'!$AP423="Muy Alta",'MAPA DE RIESGOS'!$AR423="Mayor"),CONCATENATE("R",'MAPA DE RIESGOS'!$H423,"C",'MAPA DE RIESGOS'!$AF423),"")</f>
        <v/>
      </c>
      <c r="BR28" s="353" t="str">
        <f>IF(AND('MAPA DE RIESGOS'!$AP424="Muy Alta",'MAPA DE RIESGOS'!$AR424="Mayor"),CONCATENATE("R",'MAPA DE RIESGOS'!$H424,"C",'MAPA DE RIESGOS'!$AF424),"")</f>
        <v/>
      </c>
      <c r="BS28" s="353" t="str">
        <f>IF(AND('MAPA DE RIESGOS'!$AP425="Muy Alta",'MAPA DE RIESGOS'!$AR425="Mayor"),CONCATENATE("R",'MAPA DE RIESGOS'!$H425,"C",'MAPA DE RIESGOS'!$AF425),"")</f>
        <v/>
      </c>
      <c r="BT28" s="353" t="str">
        <f>IF(AND('MAPA DE RIESGOS'!$AP426="Muy Alta",'MAPA DE RIESGOS'!$AR426="Mayor"),CONCATENATE("R",'MAPA DE RIESGOS'!$H426,"C",'MAPA DE RIESGOS'!$AF426),"")</f>
        <v/>
      </c>
      <c r="BU28" s="353" t="str">
        <f>IF(AND('MAPA DE RIESGOS'!$AP427="Muy Alta",'MAPA DE RIESGOS'!$AR427="Mayor"),CONCATENATE("R",'MAPA DE RIESGOS'!$H427,"C",'MAPA DE RIESGOS'!$AF427),"")</f>
        <v/>
      </c>
      <c r="BV28" s="353" t="str">
        <f>IF(AND('MAPA DE RIESGOS'!$AP428="Muy Alta",'MAPA DE RIESGOS'!$AR428="Mayor"),CONCATENATE("R",'MAPA DE RIESGOS'!$H428,"C",'MAPA DE RIESGOS'!$AF428),"")</f>
        <v/>
      </c>
      <c r="BW28" s="353" t="str">
        <f>IF(AND('MAPA DE RIESGOS'!$AP429="Muy Alta",'MAPA DE RIESGOS'!$AR429="Mayor"),CONCATENATE("R",'MAPA DE RIESGOS'!$H429,"C",'MAPA DE RIESGOS'!$AF429),"")</f>
        <v/>
      </c>
      <c r="BX28" s="353" t="str">
        <f>IF(AND('MAPA DE RIESGOS'!$AP430="Muy Alta",'MAPA DE RIESGOS'!$AR430="Mayor"),CONCATENATE("R",'MAPA DE RIESGOS'!$H430,"C",'MAPA DE RIESGOS'!$AF430),"")</f>
        <v/>
      </c>
      <c r="BY28" s="353" t="str">
        <f>IF(AND('MAPA DE RIESGOS'!$AP431="Muy Alta",'MAPA DE RIESGOS'!$AR431="Mayor"),CONCATENATE("R",'MAPA DE RIESGOS'!$H431,"C",'MAPA DE RIESGOS'!$AF431),"")</f>
        <v/>
      </c>
      <c r="BZ28" s="353" t="str">
        <f>IF(AND('MAPA DE RIESGOS'!$AP432="Muy Alta",'MAPA DE RIESGOS'!$AR432="Mayor"),CONCATENATE("R",'MAPA DE RIESGOS'!$H432,"C",'MAPA DE RIESGOS'!$AF432),"")</f>
        <v/>
      </c>
      <c r="CA28" s="353" t="str">
        <f>IF(AND('MAPA DE RIESGOS'!$AP433="Muy Alta",'MAPA DE RIESGOS'!$AR433="Mayor"),CONCATENATE("R",'MAPA DE RIESGOS'!$H433,"C",'MAPA DE RIESGOS'!$AF433),"")</f>
        <v/>
      </c>
      <c r="CB28" s="353" t="str">
        <f>IF(AND('MAPA DE RIESGOS'!$AP434="Muy Alta",'MAPA DE RIESGOS'!$AR434="Mayor"),CONCATENATE("R",'MAPA DE RIESGOS'!$H434,"C",'MAPA DE RIESGOS'!$AF434),"")</f>
        <v/>
      </c>
      <c r="CC28" s="354" t="str">
        <f>IF(AND('MAPA DE RIESGOS'!$AP435="Muy Alta",'MAPA DE RIESGOS'!$AR435="Mayor"),CONCATENATE("R",'MAPA DE RIESGOS'!$H435,"C",'MAPA DE RIESGOS'!$AF435),"")</f>
        <v/>
      </c>
      <c r="CD28" s="355" t="str">
        <f>IF(AND('MAPA DE RIESGOS'!$AP418="Muy Alta",'MAPA DE RIESGOS'!$AR418="Catastrófico"),CONCATENATE("R",'MAPA DE RIESGOS'!$H418,"C",'MAPA DE RIESGOS'!$AF418),"")</f>
        <v/>
      </c>
      <c r="CE28" s="355" t="str">
        <f>IF(AND('MAPA DE RIESGOS'!$AP419="Muy Alta",'MAPA DE RIESGOS'!$AR419="Catastrófico"),CONCATENATE("R",'MAPA DE RIESGOS'!$H419,"C",'MAPA DE RIESGOS'!$AF419),"")</f>
        <v/>
      </c>
      <c r="CF28" s="355" t="str">
        <f>IF(AND('MAPA DE RIESGOS'!$AP420="Muy Alta",'MAPA DE RIESGOS'!$AR420="Catastrófico"),CONCATENATE("R",'MAPA DE RIESGOS'!$H420,"C",'MAPA DE RIESGOS'!$AF420),"")</f>
        <v/>
      </c>
      <c r="CG28" s="355" t="str">
        <f>IF(AND('MAPA DE RIESGOS'!$AP421="Muy Alta",'MAPA DE RIESGOS'!$AR421="Catastrófico"),CONCATENATE("R",'MAPA DE RIESGOS'!$H421,"C",'MAPA DE RIESGOS'!$AF421),"")</f>
        <v/>
      </c>
      <c r="CH28" s="355" t="str">
        <f>IF(AND('MAPA DE RIESGOS'!$AP422="Muy Alta",'MAPA DE RIESGOS'!$AR422="Catastrófico"),CONCATENATE("R",'MAPA DE RIESGOS'!$H422,"C",'MAPA DE RIESGOS'!$AF422),"")</f>
        <v/>
      </c>
      <c r="CI28" s="355" t="str">
        <f>IF(AND('MAPA DE RIESGOS'!$AP423="Muy Alta",'MAPA DE RIESGOS'!$AR423="Catastrófico"),CONCATENATE("R",'MAPA DE RIESGOS'!$H423,"C",'MAPA DE RIESGOS'!$AF423),"")</f>
        <v/>
      </c>
      <c r="CJ28" s="355" t="str">
        <f>IF(AND('MAPA DE RIESGOS'!$AP424="Muy Alta",'MAPA DE RIESGOS'!$AR424="Catastrófico"),CONCATENATE("R",'MAPA DE RIESGOS'!$H424,"C",'MAPA DE RIESGOS'!$AF424),"")</f>
        <v/>
      </c>
      <c r="CK28" s="355" t="str">
        <f>IF(AND('MAPA DE RIESGOS'!$AP425="Muy Alta",'MAPA DE RIESGOS'!$AR425="Catastrófico"),CONCATENATE("R",'MAPA DE RIESGOS'!$H425,"C",'MAPA DE RIESGOS'!$AF425),"")</f>
        <v/>
      </c>
      <c r="CL28" s="355" t="str">
        <f>IF(AND('MAPA DE RIESGOS'!$AP426="Muy Alta",'MAPA DE RIESGOS'!$AR426="Catastrófico"),CONCATENATE("R",'MAPA DE RIESGOS'!$H426,"C",'MAPA DE RIESGOS'!$AF426),"")</f>
        <v/>
      </c>
      <c r="CM28" s="355" t="str">
        <f>IF(AND('MAPA DE RIESGOS'!$AP427="Muy Alta",'MAPA DE RIESGOS'!$AR427="Catastrófico"),CONCATENATE("R",'MAPA DE RIESGOS'!$H427,"C",'MAPA DE RIESGOS'!$AF427),"")</f>
        <v/>
      </c>
      <c r="CN28" s="355" t="str">
        <f>IF(AND('MAPA DE RIESGOS'!$AP428="Muy Alta",'MAPA DE RIESGOS'!$AR428="Catastrófico"),CONCATENATE("R",'MAPA DE RIESGOS'!$H428,"C",'MAPA DE RIESGOS'!$AF428),"")</f>
        <v/>
      </c>
      <c r="CO28" s="355" t="str">
        <f>IF(AND('MAPA DE RIESGOS'!$AP429="Muy Alta",'MAPA DE RIESGOS'!$AR429="Catastrófico"),CONCATENATE("R",'MAPA DE RIESGOS'!$H429,"C",'MAPA DE RIESGOS'!$AF429),"")</f>
        <v/>
      </c>
      <c r="CP28" s="355" t="str">
        <f>IF(AND('MAPA DE RIESGOS'!$AP430="Muy Alta",'MAPA DE RIESGOS'!$AR430="Catastrófico"),CONCATENATE("R",'MAPA DE RIESGOS'!$H430,"C",'MAPA DE RIESGOS'!$AF430),"")</f>
        <v/>
      </c>
      <c r="CQ28" s="355" t="str">
        <f>IF(AND('MAPA DE RIESGOS'!$AP431="Muy Alta",'MAPA DE RIESGOS'!$AR431="Catastrófico"),CONCATENATE("R",'MAPA DE RIESGOS'!$H431,"C",'MAPA DE RIESGOS'!$AF431),"")</f>
        <v/>
      </c>
      <c r="CR28" s="355" t="str">
        <f>IF(AND('MAPA DE RIESGOS'!$AP432="Muy Alta",'MAPA DE RIESGOS'!$AR432="Catastrófico"),CONCATENATE("R",'MAPA DE RIESGOS'!$H432,"C",'MAPA DE RIESGOS'!$AF432),"")</f>
        <v/>
      </c>
      <c r="CS28" s="355" t="str">
        <f>IF(AND('MAPA DE RIESGOS'!$AP433="Muy Alta",'MAPA DE RIESGOS'!$AR433="Catastrófico"),CONCATENATE("R",'MAPA DE RIESGOS'!$H433,"C",'MAPA DE RIESGOS'!$AF433),"")</f>
        <v/>
      </c>
      <c r="CT28" s="355" t="str">
        <f>IF(AND('MAPA DE RIESGOS'!$AP434="Muy Alta",'MAPA DE RIESGOS'!$AR434="Catastrófico"),CONCATENATE("R",'MAPA DE RIESGOS'!$H434,"C",'MAPA DE RIESGOS'!$AF434),"")</f>
        <v/>
      </c>
      <c r="CU28" s="356" t="str">
        <f>IF(AND('MAPA DE RIESGOS'!$AP435="Muy Alta",'MAPA DE RIESGOS'!$AR435="Catastrófico"),CONCATENATE("R",'MAPA DE RIESGOS'!$H435,"C",'MAPA DE RIESGOS'!$AF435),"")</f>
        <v/>
      </c>
      <c r="CV28" s="67"/>
      <c r="CW28" s="1122"/>
      <c r="CX28" s="1123"/>
      <c r="CY28" s="1123"/>
      <c r="CZ28" s="1123"/>
      <c r="DA28" s="1123"/>
      <c r="DB28" s="1124"/>
    </row>
    <row r="29" spans="2:106" ht="32.450000000000003" customHeight="1">
      <c r="B29" s="1142"/>
      <c r="C29" s="1142"/>
      <c r="D29" s="1143"/>
      <c r="E29" s="1113"/>
      <c r="F29" s="1114"/>
      <c r="G29" s="1114"/>
      <c r="H29" s="1114"/>
      <c r="I29" s="1115"/>
      <c r="J29" s="352" t="str">
        <f>IF(AND('MAPA DE RIESGOS'!$AP436="Muy Alta",'MAPA DE RIESGOS'!$AR436="Leve"),CONCATENATE("R",'MAPA DE RIESGOS'!$H436,"C",'MAPA DE RIESGOS'!$AF436),"")</f>
        <v/>
      </c>
      <c r="K29" s="353" t="str">
        <f>IF(AND('MAPA DE RIESGOS'!$AP437="Muy Alta",'MAPA DE RIESGOS'!$AR437="Leve"),CONCATENATE("R",'MAPA DE RIESGOS'!$H437,"C",'MAPA DE RIESGOS'!$AF437),"")</f>
        <v/>
      </c>
      <c r="L29" s="353" t="str">
        <f>IF(AND('MAPA DE RIESGOS'!$AP438="Muy Alta",'MAPA DE RIESGOS'!$AR438="Leve"),CONCATENATE("R",'MAPA DE RIESGOS'!$H438,"C",'MAPA DE RIESGOS'!$AF438),"")</f>
        <v/>
      </c>
      <c r="M29" s="353" t="str">
        <f>IF(AND('MAPA DE RIESGOS'!$AP439="Muy Alta",'MAPA DE RIESGOS'!$AR439="Leve"),CONCATENATE("R",'MAPA DE RIESGOS'!$H439,"C",'MAPA DE RIESGOS'!$AF439),"")</f>
        <v/>
      </c>
      <c r="N29" s="353" t="str">
        <f>IF(AND('MAPA DE RIESGOS'!$AP440="Muy Alta",'MAPA DE RIESGOS'!$AR440="Leve"),CONCATENATE("R",'MAPA DE RIESGOS'!$H440,"C",'MAPA DE RIESGOS'!$AF440),"")</f>
        <v/>
      </c>
      <c r="O29" s="353" t="str">
        <f>IF(AND('MAPA DE RIESGOS'!$AP441="Muy Alta",'MAPA DE RIESGOS'!$AR441="Leve"),CONCATENATE("R",'MAPA DE RIESGOS'!$H441,"C",'MAPA DE RIESGOS'!$AF441),"")</f>
        <v/>
      </c>
      <c r="P29" s="353" t="str">
        <f>IF(AND('MAPA DE RIESGOS'!$AP442="Muy Alta",'MAPA DE RIESGOS'!$AR442="Leve"),CONCATENATE("R",'MAPA DE RIESGOS'!$H442,"C",'MAPA DE RIESGOS'!$AF442),"")</f>
        <v/>
      </c>
      <c r="Q29" s="353" t="str">
        <f>IF(AND('MAPA DE RIESGOS'!$AP443="Muy Alta",'MAPA DE RIESGOS'!$AR443="Leve"),CONCATENATE("R",'MAPA DE RIESGOS'!$H443,"C",'MAPA DE RIESGOS'!$AF443),"")</f>
        <v/>
      </c>
      <c r="R29" s="353" t="str">
        <f>IF(AND('MAPA DE RIESGOS'!$AP444="Muy Alta",'MAPA DE RIESGOS'!$AR444="Leve"),CONCATENATE("R",'MAPA DE RIESGOS'!$H444,"C",'MAPA DE RIESGOS'!$AF444),"")</f>
        <v/>
      </c>
      <c r="S29" s="353" t="str">
        <f>IF(AND('MAPA DE RIESGOS'!$AP445="Muy Alta",'MAPA DE RIESGOS'!$AR445="Leve"),CONCATENATE("R",'MAPA DE RIESGOS'!$H445,"C",'MAPA DE RIESGOS'!$AF445),"")</f>
        <v/>
      </c>
      <c r="T29" s="353" t="str">
        <f>IF(AND('MAPA DE RIESGOS'!$AP446="Muy Alta",'MAPA DE RIESGOS'!$AR446="Leve"),CONCATENATE("R",'MAPA DE RIESGOS'!$H446,"C",'MAPA DE RIESGOS'!$AF446),"")</f>
        <v/>
      </c>
      <c r="U29" s="353" t="str">
        <f>IF(AND('MAPA DE RIESGOS'!$AP447="Muy Alta",'MAPA DE RIESGOS'!$AR447="Leve"),CONCATENATE("R",'MAPA DE RIESGOS'!$H447,"C",'MAPA DE RIESGOS'!$AF447),"")</f>
        <v/>
      </c>
      <c r="V29" s="353" t="str">
        <f>IF(AND('MAPA DE RIESGOS'!$AP448="Muy Alta",'MAPA DE RIESGOS'!$AR448="Leve"),CONCATENATE("R",'MAPA DE RIESGOS'!$H448,"C",'MAPA DE RIESGOS'!$AF448),"")</f>
        <v/>
      </c>
      <c r="W29" s="353" t="str">
        <f>IF(AND('MAPA DE RIESGOS'!$AP449="Muy Alta",'MAPA DE RIESGOS'!$AR449="Leve"),CONCATENATE("R",'MAPA DE RIESGOS'!$H449,"C",'MAPA DE RIESGOS'!$AF449),"")</f>
        <v/>
      </c>
      <c r="X29" s="353" t="str">
        <f>IF(AND('MAPA DE RIESGOS'!$AP450="Muy Alta",'MAPA DE RIESGOS'!$AR450="Leve"),CONCATENATE("R",'MAPA DE RIESGOS'!$H450,"C",'MAPA DE RIESGOS'!$AF450),"")</f>
        <v/>
      </c>
      <c r="Y29" s="353" t="str">
        <f>IF(AND('MAPA DE RIESGOS'!$AP451="Muy Alta",'MAPA DE RIESGOS'!$AR451="Leve"),CONCATENATE("R",'MAPA DE RIESGOS'!$H451,"C",'MAPA DE RIESGOS'!$AF451),"")</f>
        <v/>
      </c>
      <c r="Z29" s="353" t="str">
        <f>IF(AND('MAPA DE RIESGOS'!$AP452="Muy Alta",'MAPA DE RIESGOS'!$AR452="Leve"),CONCATENATE("R",'MAPA DE RIESGOS'!$H452,"C",'MAPA DE RIESGOS'!$AF452),"")</f>
        <v/>
      </c>
      <c r="AA29" s="354" t="str">
        <f>IF(AND('MAPA DE RIESGOS'!$AP453="Muy Alta",'MAPA DE RIESGOS'!$AR453="Leve"),CONCATENATE("R",'MAPA DE RIESGOS'!$H453,"C",'MAPA DE RIESGOS'!$AF453),"")</f>
        <v/>
      </c>
      <c r="AB29" s="352" t="str">
        <f>IF(AND('MAPA DE RIESGOS'!$AP436="Muy Alta",'MAPA DE RIESGOS'!$AR436="Menor"),CONCATENATE("R",'MAPA DE RIESGOS'!$H436,"C",'MAPA DE RIESGOS'!$AF436),"")</f>
        <v/>
      </c>
      <c r="AC29" s="353" t="str">
        <f>IF(AND('MAPA DE RIESGOS'!$AP437="Muy Alta",'MAPA DE RIESGOS'!$AR437="Menor"),CONCATENATE("R",'MAPA DE RIESGOS'!$H437,"C",'MAPA DE RIESGOS'!$AF437),"")</f>
        <v/>
      </c>
      <c r="AD29" s="353" t="str">
        <f>IF(AND('MAPA DE RIESGOS'!$AP438="Muy Alta",'MAPA DE RIESGOS'!$AR438="Menor"),CONCATENATE("R",'MAPA DE RIESGOS'!$H438,"C",'MAPA DE RIESGOS'!$AF438),"")</f>
        <v/>
      </c>
      <c r="AE29" s="353" t="str">
        <f>IF(AND('MAPA DE RIESGOS'!$AP439="Muy Alta",'MAPA DE RIESGOS'!$AR439="Menor"),CONCATENATE("R",'MAPA DE RIESGOS'!$H439,"C",'MAPA DE RIESGOS'!$AF439),"")</f>
        <v/>
      </c>
      <c r="AF29" s="353" t="str">
        <f>IF(AND('MAPA DE RIESGOS'!$AP440="Muy Alta",'MAPA DE RIESGOS'!$AR440="Menor"),CONCATENATE("R",'MAPA DE RIESGOS'!$H440,"C",'MAPA DE RIESGOS'!$AF440),"")</f>
        <v/>
      </c>
      <c r="AG29" s="353" t="str">
        <f>IF(AND('MAPA DE RIESGOS'!$AP441="Muy Alta",'MAPA DE RIESGOS'!$AR441="Menor"),CONCATENATE("R",'MAPA DE RIESGOS'!$H441,"C",'MAPA DE RIESGOS'!$AF441),"")</f>
        <v/>
      </c>
      <c r="AH29" s="353" t="str">
        <f>IF(AND('MAPA DE RIESGOS'!$AP442="Muy Alta",'MAPA DE RIESGOS'!$AR442="Menor"),CONCATENATE("R",'MAPA DE RIESGOS'!$H442,"C",'MAPA DE RIESGOS'!$AF442),"")</f>
        <v/>
      </c>
      <c r="AI29" s="353" t="str">
        <f>IF(AND('MAPA DE RIESGOS'!$AP443="Muy Alta",'MAPA DE RIESGOS'!$AR443="Menor"),CONCATENATE("R",'MAPA DE RIESGOS'!$H443,"C",'MAPA DE RIESGOS'!$AF443),"")</f>
        <v/>
      </c>
      <c r="AJ29" s="353" t="str">
        <f>IF(AND('MAPA DE RIESGOS'!$AP444="Muy Alta",'MAPA DE RIESGOS'!$AR444="Menor"),CONCATENATE("R",'MAPA DE RIESGOS'!$H444,"C",'MAPA DE RIESGOS'!$AF444),"")</f>
        <v/>
      </c>
      <c r="AK29" s="353" t="str">
        <f>IF(AND('MAPA DE RIESGOS'!$AP445="Muy Alta",'MAPA DE RIESGOS'!$AR445="Menor"),CONCATENATE("R",'MAPA DE RIESGOS'!$H445,"C",'MAPA DE RIESGOS'!$AF445),"")</f>
        <v/>
      </c>
      <c r="AL29" s="353" t="str">
        <f>IF(AND('MAPA DE RIESGOS'!$AP446="Muy Alta",'MAPA DE RIESGOS'!$AR446="Menor"),CONCATENATE("R",'MAPA DE RIESGOS'!$H446,"C",'MAPA DE RIESGOS'!$AF446),"")</f>
        <v/>
      </c>
      <c r="AM29" s="353" t="str">
        <f>IF(AND('MAPA DE RIESGOS'!$AP447="Muy Alta",'MAPA DE RIESGOS'!$AR447="Menor"),CONCATENATE("R",'MAPA DE RIESGOS'!$H447,"C",'MAPA DE RIESGOS'!$AF447),"")</f>
        <v/>
      </c>
      <c r="AN29" s="353" t="str">
        <f>IF(AND('MAPA DE RIESGOS'!$AP448="Muy Alta",'MAPA DE RIESGOS'!$AR448="Menor"),CONCATENATE("R",'MAPA DE RIESGOS'!$H448,"C",'MAPA DE RIESGOS'!$AF448),"")</f>
        <v/>
      </c>
      <c r="AO29" s="353" t="str">
        <f>IF(AND('MAPA DE RIESGOS'!$AP449="Muy Alta",'MAPA DE RIESGOS'!$AR449="Menor"),CONCATENATE("R",'MAPA DE RIESGOS'!$H449,"C",'MAPA DE RIESGOS'!$AF449),"")</f>
        <v/>
      </c>
      <c r="AP29" s="353" t="str">
        <f>IF(AND('MAPA DE RIESGOS'!$AP450="Muy Alta",'MAPA DE RIESGOS'!$AR450="Menor"),CONCATENATE("R",'MAPA DE RIESGOS'!$H450,"C",'MAPA DE RIESGOS'!$AF450),"")</f>
        <v/>
      </c>
      <c r="AQ29" s="353" t="str">
        <f>IF(AND('MAPA DE RIESGOS'!$AP451="Muy Alta",'MAPA DE RIESGOS'!$AR451="Menor"),CONCATENATE("R",'MAPA DE RIESGOS'!$H451,"C",'MAPA DE RIESGOS'!$AF451),"")</f>
        <v/>
      </c>
      <c r="AR29" s="353" t="str">
        <f>IF(AND('MAPA DE RIESGOS'!$AP452="Muy Alta",'MAPA DE RIESGOS'!$AR452="Menor"),CONCATENATE("R",'MAPA DE RIESGOS'!$H452,"C",'MAPA DE RIESGOS'!$AF452),"")</f>
        <v/>
      </c>
      <c r="AS29" s="354" t="str">
        <f>IF(AND('MAPA DE RIESGOS'!$AP453="Muy Alta",'MAPA DE RIESGOS'!$AR453="Menor"),CONCATENATE("R",'MAPA DE RIESGOS'!$H453,"C",'MAPA DE RIESGOS'!$AF453),"")</f>
        <v/>
      </c>
      <c r="AT29" s="352" t="str">
        <f>IF(AND('MAPA DE RIESGOS'!$AP436="Muy Alta",'MAPA DE RIESGOS'!$AR436="Moderado"),CONCATENATE("R",'MAPA DE RIESGOS'!$H436,"C",'MAPA DE RIESGOS'!$AF436),"")</f>
        <v/>
      </c>
      <c r="AU29" s="353" t="str">
        <f>IF(AND('MAPA DE RIESGOS'!$AP437="Muy Alta",'MAPA DE RIESGOS'!$AR437="Moderado"),CONCATENATE("R",'MAPA DE RIESGOS'!$H437,"C",'MAPA DE RIESGOS'!$AF437),"")</f>
        <v/>
      </c>
      <c r="AV29" s="353" t="str">
        <f>IF(AND('MAPA DE RIESGOS'!$AP438="Muy Alta",'MAPA DE RIESGOS'!$AR438="Moderado"),CONCATENATE("R",'MAPA DE RIESGOS'!$H438,"C",'MAPA DE RIESGOS'!$AF438),"")</f>
        <v/>
      </c>
      <c r="AW29" s="353" t="str">
        <f>IF(AND('MAPA DE RIESGOS'!$AP439="Muy Alta",'MAPA DE RIESGOS'!$AR439="Moderado"),CONCATENATE("R",'MAPA DE RIESGOS'!$H439,"C",'MAPA DE RIESGOS'!$AF439),"")</f>
        <v/>
      </c>
      <c r="AX29" s="353" t="str">
        <f>IF(AND('MAPA DE RIESGOS'!$AP440="Muy Alta",'MAPA DE RIESGOS'!$AR440="Moderado"),CONCATENATE("R",'MAPA DE RIESGOS'!$H440,"C",'MAPA DE RIESGOS'!$AF440),"")</f>
        <v/>
      </c>
      <c r="AY29" s="353" t="str">
        <f>IF(AND('MAPA DE RIESGOS'!$AP441="Muy Alta",'MAPA DE RIESGOS'!$AR441="Moderado"),CONCATENATE("R",'MAPA DE RIESGOS'!$H441,"C",'MAPA DE RIESGOS'!$AF441),"")</f>
        <v/>
      </c>
      <c r="AZ29" s="353" t="str">
        <f>IF(AND('MAPA DE RIESGOS'!$AP442="Muy Alta",'MAPA DE RIESGOS'!$AR442="Moderado"),CONCATENATE("R",'MAPA DE RIESGOS'!$H442,"C",'MAPA DE RIESGOS'!$AF442),"")</f>
        <v/>
      </c>
      <c r="BA29" s="353" t="str">
        <f>IF(AND('MAPA DE RIESGOS'!$AP443="Muy Alta",'MAPA DE RIESGOS'!$AR443="Moderado"),CONCATENATE("R",'MAPA DE RIESGOS'!$H443,"C",'MAPA DE RIESGOS'!$AF443),"")</f>
        <v/>
      </c>
      <c r="BB29" s="353" t="str">
        <f>IF(AND('MAPA DE RIESGOS'!$AP444="Muy Alta",'MAPA DE RIESGOS'!$AR444="Moderado"),CONCATENATE("R",'MAPA DE RIESGOS'!$H444,"C",'MAPA DE RIESGOS'!$AF444),"")</f>
        <v/>
      </c>
      <c r="BC29" s="353" t="str">
        <f>IF(AND('MAPA DE RIESGOS'!$AP445="Muy Alta",'MAPA DE RIESGOS'!$AR445="Moderado"),CONCATENATE("R",'MAPA DE RIESGOS'!$H445,"C",'MAPA DE RIESGOS'!$AF445),"")</f>
        <v/>
      </c>
      <c r="BD29" s="353" t="str">
        <f>IF(AND('MAPA DE RIESGOS'!$AP446="Muy Alta",'MAPA DE RIESGOS'!$AR446="Moderado"),CONCATENATE("R",'MAPA DE RIESGOS'!$H446,"C",'MAPA DE RIESGOS'!$AF446),"")</f>
        <v/>
      </c>
      <c r="BE29" s="353" t="str">
        <f>IF(AND('MAPA DE RIESGOS'!$AP447="Muy Alta",'MAPA DE RIESGOS'!$AR447="Moderado"),CONCATENATE("R",'MAPA DE RIESGOS'!$H447,"C",'MAPA DE RIESGOS'!$AF447),"")</f>
        <v/>
      </c>
      <c r="BF29" s="353" t="str">
        <f>IF(AND('MAPA DE RIESGOS'!$AP448="Muy Alta",'MAPA DE RIESGOS'!$AR448="Moderado"),CONCATENATE("R",'MAPA DE RIESGOS'!$H448,"C",'MAPA DE RIESGOS'!$AF448),"")</f>
        <v/>
      </c>
      <c r="BG29" s="353" t="str">
        <f>IF(AND('MAPA DE RIESGOS'!$AP449="Muy Alta",'MAPA DE RIESGOS'!$AR449="Moderado"),CONCATENATE("R",'MAPA DE RIESGOS'!$H449,"C",'MAPA DE RIESGOS'!$AF449),"")</f>
        <v/>
      </c>
      <c r="BH29" s="353" t="str">
        <f>IF(AND('MAPA DE RIESGOS'!$AP450="Muy Alta",'MAPA DE RIESGOS'!$AR450="Moderado"),CONCATENATE("R",'MAPA DE RIESGOS'!$H450,"C",'MAPA DE RIESGOS'!$AF450),"")</f>
        <v/>
      </c>
      <c r="BI29" s="353" t="str">
        <f>IF(AND('MAPA DE RIESGOS'!$AP451="Muy Alta",'MAPA DE RIESGOS'!$AR451="Moderado"),CONCATENATE("R",'MAPA DE RIESGOS'!$H451,"C",'MAPA DE RIESGOS'!$AF451),"")</f>
        <v/>
      </c>
      <c r="BJ29" s="353" t="str">
        <f>IF(AND('MAPA DE RIESGOS'!$AP452="Muy Alta",'MAPA DE RIESGOS'!$AR452="Moderado"),CONCATENATE("R",'MAPA DE RIESGOS'!$H452,"C",'MAPA DE RIESGOS'!$AF452),"")</f>
        <v/>
      </c>
      <c r="BK29" s="354" t="str">
        <f>IF(AND('MAPA DE RIESGOS'!$AP453="Muy Alta",'MAPA DE RIESGOS'!$AR453="Moderado"),CONCATENATE("R",'MAPA DE RIESGOS'!$H453,"C",'MAPA DE RIESGOS'!$AF453),"")</f>
        <v/>
      </c>
      <c r="BL29" s="352" t="str">
        <f>IF(AND('MAPA DE RIESGOS'!$AP436="Muy Alta",'MAPA DE RIESGOS'!$AR436="Mayor"),CONCATENATE("R",'MAPA DE RIESGOS'!$H436,"C",'MAPA DE RIESGOS'!$AF436),"")</f>
        <v/>
      </c>
      <c r="BM29" s="353" t="str">
        <f>IF(AND('MAPA DE RIESGOS'!$AP437="Muy Alta",'MAPA DE RIESGOS'!$AR437="Mayor"),CONCATENATE("R",'MAPA DE RIESGOS'!$H437,"C",'MAPA DE RIESGOS'!$AF437),"")</f>
        <v/>
      </c>
      <c r="BN29" s="353" t="str">
        <f>IF(AND('MAPA DE RIESGOS'!$AP438="Muy Alta",'MAPA DE RIESGOS'!$AR438="Mayor"),CONCATENATE("R",'MAPA DE RIESGOS'!$H438,"C",'MAPA DE RIESGOS'!$AF438),"")</f>
        <v/>
      </c>
      <c r="BO29" s="353" t="str">
        <f>IF(AND('MAPA DE RIESGOS'!$AP439="Muy Alta",'MAPA DE RIESGOS'!$AR439="Mayor"),CONCATENATE("R",'MAPA DE RIESGOS'!$H439,"C",'MAPA DE RIESGOS'!$AF439),"")</f>
        <v/>
      </c>
      <c r="BP29" s="353" t="str">
        <f>IF(AND('MAPA DE RIESGOS'!$AP440="Muy Alta",'MAPA DE RIESGOS'!$AR440="Mayor"),CONCATENATE("R",'MAPA DE RIESGOS'!$H440,"C",'MAPA DE RIESGOS'!$AF440),"")</f>
        <v/>
      </c>
      <c r="BQ29" s="353" t="str">
        <f>IF(AND('MAPA DE RIESGOS'!$AP441="Muy Alta",'MAPA DE RIESGOS'!$AR441="Mayor"),CONCATENATE("R",'MAPA DE RIESGOS'!$H441,"C",'MAPA DE RIESGOS'!$AF441),"")</f>
        <v/>
      </c>
      <c r="BR29" s="353" t="str">
        <f>IF(AND('MAPA DE RIESGOS'!$AP442="Muy Alta",'MAPA DE RIESGOS'!$AR442="Mayor"),CONCATENATE("R",'MAPA DE RIESGOS'!$H442,"C",'MAPA DE RIESGOS'!$AF442),"")</f>
        <v/>
      </c>
      <c r="BS29" s="353" t="str">
        <f>IF(AND('MAPA DE RIESGOS'!$AP443="Muy Alta",'MAPA DE RIESGOS'!$AR443="Mayor"),CONCATENATE("R",'MAPA DE RIESGOS'!$H443,"C",'MAPA DE RIESGOS'!$AF443),"")</f>
        <v/>
      </c>
      <c r="BT29" s="353" t="str">
        <f>IF(AND('MAPA DE RIESGOS'!$AP444="Muy Alta",'MAPA DE RIESGOS'!$AR444="Mayor"),CONCATENATE("R",'MAPA DE RIESGOS'!$H444,"C",'MAPA DE RIESGOS'!$AF444),"")</f>
        <v/>
      </c>
      <c r="BU29" s="353" t="str">
        <f>IF(AND('MAPA DE RIESGOS'!$AP445="Muy Alta",'MAPA DE RIESGOS'!$AR445="Mayor"),CONCATENATE("R",'MAPA DE RIESGOS'!$H445,"C",'MAPA DE RIESGOS'!$AF445),"")</f>
        <v/>
      </c>
      <c r="BV29" s="353" t="str">
        <f>IF(AND('MAPA DE RIESGOS'!$AP446="Muy Alta",'MAPA DE RIESGOS'!$AR446="Mayor"),CONCATENATE("R",'MAPA DE RIESGOS'!$H446,"C",'MAPA DE RIESGOS'!$AF446),"")</f>
        <v/>
      </c>
      <c r="BW29" s="353" t="str">
        <f>IF(AND('MAPA DE RIESGOS'!$AP447="Muy Alta",'MAPA DE RIESGOS'!$AR447="Mayor"),CONCATENATE("R",'MAPA DE RIESGOS'!$H447,"C",'MAPA DE RIESGOS'!$AF447),"")</f>
        <v/>
      </c>
      <c r="BX29" s="353" t="str">
        <f>IF(AND('MAPA DE RIESGOS'!$AP448="Muy Alta",'MAPA DE RIESGOS'!$AR448="Mayor"),CONCATENATE("R",'MAPA DE RIESGOS'!$H448,"C",'MAPA DE RIESGOS'!$AF448),"")</f>
        <v/>
      </c>
      <c r="BY29" s="353" t="str">
        <f>IF(AND('MAPA DE RIESGOS'!$AP449="Muy Alta",'MAPA DE RIESGOS'!$AR449="Mayor"),CONCATENATE("R",'MAPA DE RIESGOS'!$H449,"C",'MAPA DE RIESGOS'!$AF449),"")</f>
        <v/>
      </c>
      <c r="BZ29" s="353" t="str">
        <f>IF(AND('MAPA DE RIESGOS'!$AP450="Muy Alta",'MAPA DE RIESGOS'!$AR450="Mayor"),CONCATENATE("R",'MAPA DE RIESGOS'!$H450,"C",'MAPA DE RIESGOS'!$AF450),"")</f>
        <v/>
      </c>
      <c r="CA29" s="353" t="str">
        <f>IF(AND('MAPA DE RIESGOS'!$AP451="Muy Alta",'MAPA DE RIESGOS'!$AR451="Mayor"),CONCATENATE("R",'MAPA DE RIESGOS'!$H451,"C",'MAPA DE RIESGOS'!$AF451),"")</f>
        <v/>
      </c>
      <c r="CB29" s="353" t="str">
        <f>IF(AND('MAPA DE RIESGOS'!$AP452="Muy Alta",'MAPA DE RIESGOS'!$AR452="Mayor"),CONCATENATE("R",'MAPA DE RIESGOS'!$H452,"C",'MAPA DE RIESGOS'!$AF452),"")</f>
        <v/>
      </c>
      <c r="CC29" s="354" t="str">
        <f>IF(AND('MAPA DE RIESGOS'!$AP453="Muy Alta",'MAPA DE RIESGOS'!$AR453="Mayor"),CONCATENATE("R",'MAPA DE RIESGOS'!$H453,"C",'MAPA DE RIESGOS'!$AF453),"")</f>
        <v/>
      </c>
      <c r="CD29" s="355" t="str">
        <f>IF(AND('MAPA DE RIESGOS'!$AP436="Muy Alta",'MAPA DE RIESGOS'!$AR436="Catastrófico"),CONCATENATE("R",'MAPA DE RIESGOS'!$H436,"C",'MAPA DE RIESGOS'!$AF436),"")</f>
        <v/>
      </c>
      <c r="CE29" s="355" t="str">
        <f>IF(AND('MAPA DE RIESGOS'!$AP437="Muy Alta",'MAPA DE RIESGOS'!$AR437="Catastrófico"),CONCATENATE("R",'MAPA DE RIESGOS'!$H437,"C",'MAPA DE RIESGOS'!$AF437),"")</f>
        <v/>
      </c>
      <c r="CF29" s="355" t="str">
        <f>IF(AND('MAPA DE RIESGOS'!$AP438="Muy Alta",'MAPA DE RIESGOS'!$AR438="Catastrófico"),CONCATENATE("R",'MAPA DE RIESGOS'!$H438,"C",'MAPA DE RIESGOS'!$AF438),"")</f>
        <v/>
      </c>
      <c r="CG29" s="355" t="str">
        <f>IF(AND('MAPA DE RIESGOS'!$AP439="Muy Alta",'MAPA DE RIESGOS'!$AR439="Catastrófico"),CONCATENATE("R",'MAPA DE RIESGOS'!$H439,"C",'MAPA DE RIESGOS'!$AF439),"")</f>
        <v/>
      </c>
      <c r="CH29" s="355" t="str">
        <f>IF(AND('MAPA DE RIESGOS'!$AP440="Muy Alta",'MAPA DE RIESGOS'!$AR440="Catastrófico"),CONCATENATE("R",'MAPA DE RIESGOS'!$H440,"C",'MAPA DE RIESGOS'!$AF440),"")</f>
        <v/>
      </c>
      <c r="CI29" s="355" t="str">
        <f>IF(AND('MAPA DE RIESGOS'!$AP441="Muy Alta",'MAPA DE RIESGOS'!$AR441="Catastrófico"),CONCATENATE("R",'MAPA DE RIESGOS'!$H441,"C",'MAPA DE RIESGOS'!$AF441),"")</f>
        <v/>
      </c>
      <c r="CJ29" s="355" t="str">
        <f>IF(AND('MAPA DE RIESGOS'!$AP442="Muy Alta",'MAPA DE RIESGOS'!$AR442="Catastrófico"),CONCATENATE("R",'MAPA DE RIESGOS'!$H442,"C",'MAPA DE RIESGOS'!$AF442),"")</f>
        <v/>
      </c>
      <c r="CK29" s="355" t="str">
        <f>IF(AND('MAPA DE RIESGOS'!$AP443="Muy Alta",'MAPA DE RIESGOS'!$AR443="Catastrófico"),CONCATENATE("R",'MAPA DE RIESGOS'!$H443,"C",'MAPA DE RIESGOS'!$AF443),"")</f>
        <v/>
      </c>
      <c r="CL29" s="355" t="str">
        <f>IF(AND('MAPA DE RIESGOS'!$AP444="Muy Alta",'MAPA DE RIESGOS'!$AR444="Catastrófico"),CONCATENATE("R",'MAPA DE RIESGOS'!$H444,"C",'MAPA DE RIESGOS'!$AF444),"")</f>
        <v/>
      </c>
      <c r="CM29" s="355" t="str">
        <f>IF(AND('MAPA DE RIESGOS'!$AP445="Muy Alta",'MAPA DE RIESGOS'!$AR445="Catastrófico"),CONCATENATE("R",'MAPA DE RIESGOS'!$H445,"C",'MAPA DE RIESGOS'!$AF445),"")</f>
        <v/>
      </c>
      <c r="CN29" s="355" t="str">
        <f>IF(AND('MAPA DE RIESGOS'!$AP446="Muy Alta",'MAPA DE RIESGOS'!$AR446="Catastrófico"),CONCATENATE("R",'MAPA DE RIESGOS'!$H446,"C",'MAPA DE RIESGOS'!$AF446),"")</f>
        <v/>
      </c>
      <c r="CO29" s="355" t="str">
        <f>IF(AND('MAPA DE RIESGOS'!$AP447="Muy Alta",'MAPA DE RIESGOS'!$AR447="Catastrófico"),CONCATENATE("R",'MAPA DE RIESGOS'!$H447,"C",'MAPA DE RIESGOS'!$AF447),"")</f>
        <v/>
      </c>
      <c r="CP29" s="355" t="str">
        <f>IF(AND('MAPA DE RIESGOS'!$AP448="Muy Alta",'MAPA DE RIESGOS'!$AR448="Catastrófico"),CONCATENATE("R",'MAPA DE RIESGOS'!$H448,"C",'MAPA DE RIESGOS'!$AF448),"")</f>
        <v/>
      </c>
      <c r="CQ29" s="355" t="str">
        <f>IF(AND('MAPA DE RIESGOS'!$AP449="Muy Alta",'MAPA DE RIESGOS'!$AR449="Catastrófico"),CONCATENATE("R",'MAPA DE RIESGOS'!$H449,"C",'MAPA DE RIESGOS'!$AF449),"")</f>
        <v/>
      </c>
      <c r="CR29" s="355" t="str">
        <f>IF(AND('MAPA DE RIESGOS'!$AP450="Muy Alta",'MAPA DE RIESGOS'!$AR450="Catastrófico"),CONCATENATE("R",'MAPA DE RIESGOS'!$H450,"C",'MAPA DE RIESGOS'!$AF450),"")</f>
        <v/>
      </c>
      <c r="CS29" s="355" t="str">
        <f>IF(AND('MAPA DE RIESGOS'!$AP451="Muy Alta",'MAPA DE RIESGOS'!$AR451="Catastrófico"),CONCATENATE("R",'MAPA DE RIESGOS'!$H451,"C",'MAPA DE RIESGOS'!$AF451),"")</f>
        <v/>
      </c>
      <c r="CT29" s="355" t="str">
        <f>IF(AND('MAPA DE RIESGOS'!$AP452="Muy Alta",'MAPA DE RIESGOS'!$AR452="Catastrófico"),CONCATENATE("R",'MAPA DE RIESGOS'!$H452,"C",'MAPA DE RIESGOS'!$AF452),"")</f>
        <v/>
      </c>
      <c r="CU29" s="356" t="str">
        <f>IF(AND('MAPA DE RIESGOS'!$AP453="Muy Alta",'MAPA DE RIESGOS'!$AR453="Catastrófico"),CONCATENATE("R",'MAPA DE RIESGOS'!$H453,"C",'MAPA DE RIESGOS'!$AF453),"")</f>
        <v/>
      </c>
      <c r="CV29" s="67"/>
      <c r="CW29" s="1122"/>
      <c r="CX29" s="1123"/>
      <c r="CY29" s="1123"/>
      <c r="CZ29" s="1123"/>
      <c r="DA29" s="1123"/>
      <c r="DB29" s="1124"/>
    </row>
    <row r="30" spans="2:106" ht="32.450000000000003" customHeight="1">
      <c r="B30" s="1142"/>
      <c r="C30" s="1142"/>
      <c r="D30" s="1143"/>
      <c r="E30" s="1113"/>
      <c r="F30" s="1114"/>
      <c r="G30" s="1114"/>
      <c r="H30" s="1114"/>
      <c r="I30" s="1115"/>
      <c r="J30" s="352" t="str">
        <f>IF(AND('MAPA DE RIESGOS'!$AP454="Muy Alta",'MAPA DE RIESGOS'!$AR454="Leve"),CONCATENATE("R",'MAPA DE RIESGOS'!$H454,"C",'MAPA DE RIESGOS'!$AF454),"")</f>
        <v/>
      </c>
      <c r="K30" s="353" t="str">
        <f>IF(AND('MAPA DE RIESGOS'!$AP455="Muy Alta",'MAPA DE RIESGOS'!$AR455="Leve"),CONCATENATE("R",'MAPA DE RIESGOS'!$H455,"C",'MAPA DE RIESGOS'!$AF455),"")</f>
        <v/>
      </c>
      <c r="L30" s="353" t="str">
        <f>IF(AND('MAPA DE RIESGOS'!$AP456="Muy Alta",'MAPA DE RIESGOS'!$AR456="Leve"),CONCATENATE("R",'MAPA DE RIESGOS'!$H456,"C",'MAPA DE RIESGOS'!$AF456),"")</f>
        <v/>
      </c>
      <c r="M30" s="353" t="str">
        <f>IF(AND('MAPA DE RIESGOS'!$AP457="Muy Alta",'MAPA DE RIESGOS'!$AR457="Leve"),CONCATENATE("R",'MAPA DE RIESGOS'!$H457,"C",'MAPA DE RIESGOS'!$AF457),"")</f>
        <v/>
      </c>
      <c r="N30" s="353" t="str">
        <f>IF(AND('MAPA DE RIESGOS'!$AP458="Muy Alta",'MAPA DE RIESGOS'!$AR458="Leve"),CONCATENATE("R",'MAPA DE RIESGOS'!$H458,"C",'MAPA DE RIESGOS'!$AF458),"")</f>
        <v/>
      </c>
      <c r="O30" s="353" t="str">
        <f>IF(AND('MAPA DE RIESGOS'!$AP459="Muy Alta",'MAPA DE RIESGOS'!$AR459="Leve"),CONCATENATE("R",'MAPA DE RIESGOS'!$H459,"C",'MAPA DE RIESGOS'!$AF459),"")</f>
        <v/>
      </c>
      <c r="P30" s="353" t="str">
        <f>IF(AND('MAPA DE RIESGOS'!$AP460="Muy Alta",'MAPA DE RIESGOS'!$AR460="Leve"),CONCATENATE("R",'MAPA DE RIESGOS'!$H460,"C",'MAPA DE RIESGOS'!$AF460),"")</f>
        <v/>
      </c>
      <c r="Q30" s="353" t="str">
        <f>IF(AND('MAPA DE RIESGOS'!$AP461="Muy Alta",'MAPA DE RIESGOS'!$AR461="Leve"),CONCATENATE("R",'MAPA DE RIESGOS'!$H461,"C",'MAPA DE RIESGOS'!$AF461),"")</f>
        <v/>
      </c>
      <c r="R30" s="353" t="str">
        <f>IF(AND('MAPA DE RIESGOS'!$AP462="Muy Alta",'MAPA DE RIESGOS'!$AR462="Leve"),CONCATENATE("R",'MAPA DE RIESGOS'!$H462,"C",'MAPA DE RIESGOS'!$AF462),"")</f>
        <v/>
      </c>
      <c r="S30" s="353" t="str">
        <f>IF(AND('MAPA DE RIESGOS'!$AP463="Muy Alta",'MAPA DE RIESGOS'!$AR463="Leve"),CONCATENATE("R",'MAPA DE RIESGOS'!$H463,"C",'MAPA DE RIESGOS'!$AF463),"")</f>
        <v/>
      </c>
      <c r="T30" s="353" t="str">
        <f>IF(AND('MAPA DE RIESGOS'!$AP464="Muy Alta",'MAPA DE RIESGOS'!$AR464="Leve"),CONCATENATE("R",'MAPA DE RIESGOS'!$H464,"C",'MAPA DE RIESGOS'!$AF464),"")</f>
        <v/>
      </c>
      <c r="U30" s="353" t="str">
        <f>IF(AND('MAPA DE RIESGOS'!$AP465="Muy Alta",'MAPA DE RIESGOS'!$AR465="Leve"),CONCATENATE("R",'MAPA DE RIESGOS'!$H465,"C",'MAPA DE RIESGOS'!$AF465),"")</f>
        <v/>
      </c>
      <c r="V30" s="353" t="str">
        <f>IF(AND('MAPA DE RIESGOS'!$AP466="Muy Alta",'MAPA DE RIESGOS'!$AR466="Leve"),CONCATENATE("R",'MAPA DE RIESGOS'!$H466,"C",'MAPA DE RIESGOS'!$AF466),"")</f>
        <v/>
      </c>
      <c r="W30" s="353" t="str">
        <f>IF(AND('MAPA DE RIESGOS'!$AP467="Muy Alta",'MAPA DE RIESGOS'!$AR467="Leve"),CONCATENATE("R",'MAPA DE RIESGOS'!$H467,"C",'MAPA DE RIESGOS'!$AF467),"")</f>
        <v/>
      </c>
      <c r="X30" s="353" t="str">
        <f>IF(AND('MAPA DE RIESGOS'!$AP468="Muy Alta",'MAPA DE RIESGOS'!$AR468="Leve"),CONCATENATE("R",'MAPA DE RIESGOS'!$H468,"C",'MAPA DE RIESGOS'!$AF468),"")</f>
        <v/>
      </c>
      <c r="Y30" s="353" t="str">
        <f>IF(AND('MAPA DE RIESGOS'!$AP469="Muy Alta",'MAPA DE RIESGOS'!$AR469="Leve"),CONCATENATE("R",'MAPA DE RIESGOS'!$H469,"C",'MAPA DE RIESGOS'!$AF469),"")</f>
        <v/>
      </c>
      <c r="Z30" s="353" t="str">
        <f>IF(AND('MAPA DE RIESGOS'!$AP470="Muy Alta",'MAPA DE RIESGOS'!$AR470="Leve"),CONCATENATE("R",'MAPA DE RIESGOS'!$H470,"C",'MAPA DE RIESGOS'!$AF470),"")</f>
        <v/>
      </c>
      <c r="AA30" s="354" t="str">
        <f>IF(AND('MAPA DE RIESGOS'!$AP471="Muy Alta",'MAPA DE RIESGOS'!$AR471="Leve"),CONCATENATE("R",'MAPA DE RIESGOS'!$H471,"C",'MAPA DE RIESGOS'!$AF471),"")</f>
        <v/>
      </c>
      <c r="AB30" s="352" t="str">
        <f>IF(AND('MAPA DE RIESGOS'!$AP454="Muy Alta",'MAPA DE RIESGOS'!$AR454="Menor"),CONCATENATE("R",'MAPA DE RIESGOS'!$H454,"C",'MAPA DE RIESGOS'!$AF454),"")</f>
        <v/>
      </c>
      <c r="AC30" s="353" t="str">
        <f>IF(AND('MAPA DE RIESGOS'!$AP455="Muy Alta",'MAPA DE RIESGOS'!$AR455="Menor"),CONCATENATE("R",'MAPA DE RIESGOS'!$H455,"C",'MAPA DE RIESGOS'!$AF455),"")</f>
        <v/>
      </c>
      <c r="AD30" s="353" t="str">
        <f>IF(AND('MAPA DE RIESGOS'!$AP456="Muy Alta",'MAPA DE RIESGOS'!$AR456="Menor"),CONCATENATE("R",'MAPA DE RIESGOS'!$H456,"C",'MAPA DE RIESGOS'!$AF456),"")</f>
        <v/>
      </c>
      <c r="AE30" s="353" t="str">
        <f>IF(AND('MAPA DE RIESGOS'!$AP457="Muy Alta",'MAPA DE RIESGOS'!$AR457="Menor"),CONCATENATE("R",'MAPA DE RIESGOS'!$H457,"C",'MAPA DE RIESGOS'!$AF457),"")</f>
        <v/>
      </c>
      <c r="AF30" s="353" t="str">
        <f>IF(AND('MAPA DE RIESGOS'!$AP458="Muy Alta",'MAPA DE RIESGOS'!$AR458="Menor"),CONCATENATE("R",'MAPA DE RIESGOS'!$H458,"C",'MAPA DE RIESGOS'!$AF458),"")</f>
        <v/>
      </c>
      <c r="AG30" s="353" t="str">
        <f>IF(AND('MAPA DE RIESGOS'!$AP459="Muy Alta",'MAPA DE RIESGOS'!$AR459="Menor"),CONCATENATE("R",'MAPA DE RIESGOS'!$H459,"C",'MAPA DE RIESGOS'!$AF459),"")</f>
        <v/>
      </c>
      <c r="AH30" s="353" t="str">
        <f>IF(AND('MAPA DE RIESGOS'!$AP460="Muy Alta",'MAPA DE RIESGOS'!$AR460="Menor"),CONCATENATE("R",'MAPA DE RIESGOS'!$H460,"C",'MAPA DE RIESGOS'!$AF460),"")</f>
        <v/>
      </c>
      <c r="AI30" s="353" t="str">
        <f>IF(AND('MAPA DE RIESGOS'!$AP461="Muy Alta",'MAPA DE RIESGOS'!$AR461="Menor"),CONCATENATE("R",'MAPA DE RIESGOS'!$H461,"C",'MAPA DE RIESGOS'!$AF461),"")</f>
        <v/>
      </c>
      <c r="AJ30" s="353" t="str">
        <f>IF(AND('MAPA DE RIESGOS'!$AP462="Muy Alta",'MAPA DE RIESGOS'!$AR462="Menor"),CONCATENATE("R",'MAPA DE RIESGOS'!$H462,"C",'MAPA DE RIESGOS'!$AF462),"")</f>
        <v/>
      </c>
      <c r="AK30" s="353" t="str">
        <f>IF(AND('MAPA DE RIESGOS'!$AP463="Muy Alta",'MAPA DE RIESGOS'!$AR463="Menor"),CONCATENATE("R",'MAPA DE RIESGOS'!$H463,"C",'MAPA DE RIESGOS'!$AF463),"")</f>
        <v/>
      </c>
      <c r="AL30" s="353" t="str">
        <f>IF(AND('MAPA DE RIESGOS'!$AP464="Muy Alta",'MAPA DE RIESGOS'!$AR464="Menor"),CONCATENATE("R",'MAPA DE RIESGOS'!$H464,"C",'MAPA DE RIESGOS'!$AF464),"")</f>
        <v/>
      </c>
      <c r="AM30" s="353" t="str">
        <f>IF(AND('MAPA DE RIESGOS'!$AP465="Muy Alta",'MAPA DE RIESGOS'!$AR465="Menor"),CONCATENATE("R",'MAPA DE RIESGOS'!$H465,"C",'MAPA DE RIESGOS'!$AF465),"")</f>
        <v/>
      </c>
      <c r="AN30" s="353" t="str">
        <f>IF(AND('MAPA DE RIESGOS'!$AP466="Muy Alta",'MAPA DE RIESGOS'!$AR466="Menor"),CONCATENATE("R",'MAPA DE RIESGOS'!$H466,"C",'MAPA DE RIESGOS'!$AF466),"")</f>
        <v/>
      </c>
      <c r="AO30" s="353" t="str">
        <f>IF(AND('MAPA DE RIESGOS'!$AP467="Muy Alta",'MAPA DE RIESGOS'!$AR467="Menor"),CONCATENATE("R",'MAPA DE RIESGOS'!$H467,"C",'MAPA DE RIESGOS'!$AF467),"")</f>
        <v/>
      </c>
      <c r="AP30" s="353" t="str">
        <f>IF(AND('MAPA DE RIESGOS'!$AP468="Muy Alta",'MAPA DE RIESGOS'!$AR468="Menor"),CONCATENATE("R",'MAPA DE RIESGOS'!$H468,"C",'MAPA DE RIESGOS'!$AF468),"")</f>
        <v/>
      </c>
      <c r="AQ30" s="353" t="str">
        <f>IF(AND('MAPA DE RIESGOS'!$AP469="Muy Alta",'MAPA DE RIESGOS'!$AR469="Menor"),CONCATENATE("R",'MAPA DE RIESGOS'!$H469,"C",'MAPA DE RIESGOS'!$AF469),"")</f>
        <v/>
      </c>
      <c r="AR30" s="353" t="str">
        <f>IF(AND('MAPA DE RIESGOS'!$AP470="Muy Alta",'MAPA DE RIESGOS'!$AR470="Menor"),CONCATENATE("R",'MAPA DE RIESGOS'!$H470,"C",'MAPA DE RIESGOS'!$AF470),"")</f>
        <v/>
      </c>
      <c r="AS30" s="354" t="str">
        <f>IF(AND('MAPA DE RIESGOS'!$AP471="Muy Alta",'MAPA DE RIESGOS'!$AR471="Menor"),CONCATENATE("R",'MAPA DE RIESGOS'!$H471,"C",'MAPA DE RIESGOS'!$AF471),"")</f>
        <v/>
      </c>
      <c r="AT30" s="352" t="str">
        <f>IF(AND('MAPA DE RIESGOS'!$AP454="Muy Alta",'MAPA DE RIESGOS'!$AR454="Moderado"),CONCATENATE("R",'MAPA DE RIESGOS'!$H454,"C",'MAPA DE RIESGOS'!$AF454),"")</f>
        <v/>
      </c>
      <c r="AU30" s="353" t="str">
        <f>IF(AND('MAPA DE RIESGOS'!$AP455="Muy Alta",'MAPA DE RIESGOS'!$AR455="Moderado"),CONCATENATE("R",'MAPA DE RIESGOS'!$H455,"C",'MAPA DE RIESGOS'!$AF455),"")</f>
        <v/>
      </c>
      <c r="AV30" s="353" t="str">
        <f>IF(AND('MAPA DE RIESGOS'!$AP456="Muy Alta",'MAPA DE RIESGOS'!$AR456="Moderado"),CONCATENATE("R",'MAPA DE RIESGOS'!$H456,"C",'MAPA DE RIESGOS'!$AF456),"")</f>
        <v/>
      </c>
      <c r="AW30" s="353" t="str">
        <f>IF(AND('MAPA DE RIESGOS'!$AP457="Muy Alta",'MAPA DE RIESGOS'!$AR457="Moderado"),CONCATENATE("R",'MAPA DE RIESGOS'!$H457,"C",'MAPA DE RIESGOS'!$AF457),"")</f>
        <v/>
      </c>
      <c r="AX30" s="353" t="str">
        <f>IF(AND('MAPA DE RIESGOS'!$AP458="Muy Alta",'MAPA DE RIESGOS'!$AR458="Moderado"),CONCATENATE("R",'MAPA DE RIESGOS'!$H458,"C",'MAPA DE RIESGOS'!$AF458),"")</f>
        <v/>
      </c>
      <c r="AY30" s="353" t="str">
        <f>IF(AND('MAPA DE RIESGOS'!$AP459="Muy Alta",'MAPA DE RIESGOS'!$AR459="Moderado"),CONCATENATE("R",'MAPA DE RIESGOS'!$H459,"C",'MAPA DE RIESGOS'!$AF459),"")</f>
        <v/>
      </c>
      <c r="AZ30" s="353" t="str">
        <f>IF(AND('MAPA DE RIESGOS'!$AP460="Muy Alta",'MAPA DE RIESGOS'!$AR460="Moderado"),CONCATENATE("R",'MAPA DE RIESGOS'!$H460,"C",'MAPA DE RIESGOS'!$AF460),"")</f>
        <v/>
      </c>
      <c r="BA30" s="353" t="str">
        <f>IF(AND('MAPA DE RIESGOS'!$AP461="Muy Alta",'MAPA DE RIESGOS'!$AR461="Moderado"),CONCATENATE("R",'MAPA DE RIESGOS'!$H461,"C",'MAPA DE RIESGOS'!$AF461),"")</f>
        <v/>
      </c>
      <c r="BB30" s="353" t="str">
        <f>IF(AND('MAPA DE RIESGOS'!$AP462="Muy Alta",'MAPA DE RIESGOS'!$AR462="Moderado"),CONCATENATE("R",'MAPA DE RIESGOS'!$H462,"C",'MAPA DE RIESGOS'!$AF462),"")</f>
        <v/>
      </c>
      <c r="BC30" s="353" t="str">
        <f>IF(AND('MAPA DE RIESGOS'!$AP463="Muy Alta",'MAPA DE RIESGOS'!$AR463="Moderado"),CONCATENATE("R",'MAPA DE RIESGOS'!$H463,"C",'MAPA DE RIESGOS'!$AF463),"")</f>
        <v/>
      </c>
      <c r="BD30" s="353" t="str">
        <f>IF(AND('MAPA DE RIESGOS'!$AP464="Muy Alta",'MAPA DE RIESGOS'!$AR464="Moderado"),CONCATENATE("R",'MAPA DE RIESGOS'!$H464,"C",'MAPA DE RIESGOS'!$AF464),"")</f>
        <v/>
      </c>
      <c r="BE30" s="353" t="str">
        <f>IF(AND('MAPA DE RIESGOS'!$AP465="Muy Alta",'MAPA DE RIESGOS'!$AR465="Moderado"),CONCATENATE("R",'MAPA DE RIESGOS'!$H465,"C",'MAPA DE RIESGOS'!$AF465),"")</f>
        <v/>
      </c>
      <c r="BF30" s="353" t="str">
        <f>IF(AND('MAPA DE RIESGOS'!$AP466="Muy Alta",'MAPA DE RIESGOS'!$AR466="Moderado"),CONCATENATE("R",'MAPA DE RIESGOS'!$H466,"C",'MAPA DE RIESGOS'!$AF466),"")</f>
        <v/>
      </c>
      <c r="BG30" s="353" t="str">
        <f>IF(AND('MAPA DE RIESGOS'!$AP467="Muy Alta",'MAPA DE RIESGOS'!$AR467="Moderado"),CONCATENATE("R",'MAPA DE RIESGOS'!$H467,"C",'MAPA DE RIESGOS'!$AF467),"")</f>
        <v/>
      </c>
      <c r="BH30" s="353" t="str">
        <f>IF(AND('MAPA DE RIESGOS'!$AP468="Muy Alta",'MAPA DE RIESGOS'!$AR468="Moderado"),CONCATENATE("R",'MAPA DE RIESGOS'!$H468,"C",'MAPA DE RIESGOS'!$AF468),"")</f>
        <v/>
      </c>
      <c r="BI30" s="353" t="str">
        <f>IF(AND('MAPA DE RIESGOS'!$AP469="Muy Alta",'MAPA DE RIESGOS'!$AR469="Moderado"),CONCATENATE("R",'MAPA DE RIESGOS'!$H469,"C",'MAPA DE RIESGOS'!$AF469),"")</f>
        <v/>
      </c>
      <c r="BJ30" s="353" t="str">
        <f>IF(AND('MAPA DE RIESGOS'!$AP470="Muy Alta",'MAPA DE RIESGOS'!$AR470="Moderado"),CONCATENATE("R",'MAPA DE RIESGOS'!$H470,"C",'MAPA DE RIESGOS'!$AF470),"")</f>
        <v/>
      </c>
      <c r="BK30" s="354" t="str">
        <f>IF(AND('MAPA DE RIESGOS'!$AP471="Muy Alta",'MAPA DE RIESGOS'!$AR471="Moderado"),CONCATENATE("R",'MAPA DE RIESGOS'!$H471,"C",'MAPA DE RIESGOS'!$AF471),"")</f>
        <v/>
      </c>
      <c r="BL30" s="352" t="str">
        <f>IF(AND('MAPA DE RIESGOS'!$AP454="Muy Alta",'MAPA DE RIESGOS'!$AR454="Mayor"),CONCATENATE("R",'MAPA DE RIESGOS'!$H454,"C",'MAPA DE RIESGOS'!$AF454),"")</f>
        <v/>
      </c>
      <c r="BM30" s="353" t="str">
        <f>IF(AND('MAPA DE RIESGOS'!$AP455="Muy Alta",'MAPA DE RIESGOS'!$AR455="Mayor"),CONCATENATE("R",'MAPA DE RIESGOS'!$H455,"C",'MAPA DE RIESGOS'!$AF455),"")</f>
        <v/>
      </c>
      <c r="BN30" s="353" t="str">
        <f>IF(AND('MAPA DE RIESGOS'!$AP456="Muy Alta",'MAPA DE RIESGOS'!$AR456="Mayor"),CONCATENATE("R",'MAPA DE RIESGOS'!$H456,"C",'MAPA DE RIESGOS'!$AF456),"")</f>
        <v/>
      </c>
      <c r="BO30" s="353" t="str">
        <f>IF(AND('MAPA DE RIESGOS'!$AP457="Muy Alta",'MAPA DE RIESGOS'!$AR457="Mayor"),CONCATENATE("R",'MAPA DE RIESGOS'!$H457,"C",'MAPA DE RIESGOS'!$AF457),"")</f>
        <v/>
      </c>
      <c r="BP30" s="353" t="str">
        <f>IF(AND('MAPA DE RIESGOS'!$AP458="Muy Alta",'MAPA DE RIESGOS'!$AR458="Mayor"),CONCATENATE("R",'MAPA DE RIESGOS'!$H458,"C",'MAPA DE RIESGOS'!$AF458),"")</f>
        <v/>
      </c>
      <c r="BQ30" s="353" t="str">
        <f>IF(AND('MAPA DE RIESGOS'!$AP459="Muy Alta",'MAPA DE RIESGOS'!$AR459="Mayor"),CONCATENATE("R",'MAPA DE RIESGOS'!$H459,"C",'MAPA DE RIESGOS'!$AF459),"")</f>
        <v/>
      </c>
      <c r="BR30" s="353" t="str">
        <f>IF(AND('MAPA DE RIESGOS'!$AP460="Muy Alta",'MAPA DE RIESGOS'!$AR460="Mayor"),CONCATENATE("R",'MAPA DE RIESGOS'!$H460,"C",'MAPA DE RIESGOS'!$AF460),"")</f>
        <v/>
      </c>
      <c r="BS30" s="353" t="str">
        <f>IF(AND('MAPA DE RIESGOS'!$AP461="Muy Alta",'MAPA DE RIESGOS'!$AR461="Mayor"),CONCATENATE("R",'MAPA DE RIESGOS'!$H461,"C",'MAPA DE RIESGOS'!$AF461),"")</f>
        <v/>
      </c>
      <c r="BT30" s="353" t="str">
        <f>IF(AND('MAPA DE RIESGOS'!$AP462="Muy Alta",'MAPA DE RIESGOS'!$AR462="Mayor"),CONCATENATE("R",'MAPA DE RIESGOS'!$H462,"C",'MAPA DE RIESGOS'!$AF462),"")</f>
        <v/>
      </c>
      <c r="BU30" s="353" t="str">
        <f>IF(AND('MAPA DE RIESGOS'!$AP463="Muy Alta",'MAPA DE RIESGOS'!$AR463="Mayor"),CONCATENATE("R",'MAPA DE RIESGOS'!$H463,"C",'MAPA DE RIESGOS'!$AF463),"")</f>
        <v/>
      </c>
      <c r="BV30" s="353" t="str">
        <f>IF(AND('MAPA DE RIESGOS'!$AP464="Muy Alta",'MAPA DE RIESGOS'!$AR464="Mayor"),CONCATENATE("R",'MAPA DE RIESGOS'!$H464,"C",'MAPA DE RIESGOS'!$AF464),"")</f>
        <v/>
      </c>
      <c r="BW30" s="353" t="str">
        <f>IF(AND('MAPA DE RIESGOS'!$AP465="Muy Alta",'MAPA DE RIESGOS'!$AR465="Mayor"),CONCATENATE("R",'MAPA DE RIESGOS'!$H465,"C",'MAPA DE RIESGOS'!$AF465),"")</f>
        <v/>
      </c>
      <c r="BX30" s="353" t="str">
        <f>IF(AND('MAPA DE RIESGOS'!$AP466="Muy Alta",'MAPA DE RIESGOS'!$AR466="Mayor"),CONCATENATE("R",'MAPA DE RIESGOS'!$H466,"C",'MAPA DE RIESGOS'!$AF466),"")</f>
        <v/>
      </c>
      <c r="BY30" s="353" t="str">
        <f>IF(AND('MAPA DE RIESGOS'!$AP467="Muy Alta",'MAPA DE RIESGOS'!$AR467="Mayor"),CONCATENATE("R",'MAPA DE RIESGOS'!$H467,"C",'MAPA DE RIESGOS'!$AF467),"")</f>
        <v/>
      </c>
      <c r="BZ30" s="353" t="str">
        <f>IF(AND('MAPA DE RIESGOS'!$AP468="Muy Alta",'MAPA DE RIESGOS'!$AR468="Mayor"),CONCATENATE("R",'MAPA DE RIESGOS'!$H468,"C",'MAPA DE RIESGOS'!$AF468),"")</f>
        <v/>
      </c>
      <c r="CA30" s="353" t="str">
        <f>IF(AND('MAPA DE RIESGOS'!$AP469="Muy Alta",'MAPA DE RIESGOS'!$AR469="Mayor"),CONCATENATE("R",'MAPA DE RIESGOS'!$H469,"C",'MAPA DE RIESGOS'!$AF469),"")</f>
        <v/>
      </c>
      <c r="CB30" s="353" t="str">
        <f>IF(AND('MAPA DE RIESGOS'!$AP470="Muy Alta",'MAPA DE RIESGOS'!$AR470="Mayor"),CONCATENATE("R",'MAPA DE RIESGOS'!$H470,"C",'MAPA DE RIESGOS'!$AF470),"")</f>
        <v/>
      </c>
      <c r="CC30" s="354" t="str">
        <f>IF(AND('MAPA DE RIESGOS'!$AP471="Muy Alta",'MAPA DE RIESGOS'!$AR471="Mayor"),CONCATENATE("R",'MAPA DE RIESGOS'!$H471,"C",'MAPA DE RIESGOS'!$AF471),"")</f>
        <v/>
      </c>
      <c r="CD30" s="355" t="str">
        <f>IF(AND('MAPA DE RIESGOS'!$AP454="Muy Alta",'MAPA DE RIESGOS'!$AR454="Catastrófico"),CONCATENATE("R",'MAPA DE RIESGOS'!$H454,"C",'MAPA DE RIESGOS'!$AF454),"")</f>
        <v/>
      </c>
      <c r="CE30" s="355" t="str">
        <f>IF(AND('MAPA DE RIESGOS'!$AP455="Muy Alta",'MAPA DE RIESGOS'!$AR455="Catastrófico"),CONCATENATE("R",'MAPA DE RIESGOS'!$H455,"C",'MAPA DE RIESGOS'!$AF455),"")</f>
        <v/>
      </c>
      <c r="CF30" s="355" t="str">
        <f>IF(AND('MAPA DE RIESGOS'!$AP456="Muy Alta",'MAPA DE RIESGOS'!$AR456="Catastrófico"),CONCATENATE("R",'MAPA DE RIESGOS'!$H456,"C",'MAPA DE RIESGOS'!$AF456),"")</f>
        <v/>
      </c>
      <c r="CG30" s="355" t="str">
        <f>IF(AND('MAPA DE RIESGOS'!$AP457="Muy Alta",'MAPA DE RIESGOS'!$AR457="Catastrófico"),CONCATENATE("R",'MAPA DE RIESGOS'!$H457,"C",'MAPA DE RIESGOS'!$AF457),"")</f>
        <v/>
      </c>
      <c r="CH30" s="355" t="str">
        <f>IF(AND('MAPA DE RIESGOS'!$AP458="Muy Alta",'MAPA DE RIESGOS'!$AR458="Catastrófico"),CONCATENATE("R",'MAPA DE RIESGOS'!$H458,"C",'MAPA DE RIESGOS'!$AF458),"")</f>
        <v/>
      </c>
      <c r="CI30" s="355" t="str">
        <f>IF(AND('MAPA DE RIESGOS'!$AP459="Muy Alta",'MAPA DE RIESGOS'!$AR459="Catastrófico"),CONCATENATE("R",'MAPA DE RIESGOS'!$H459,"C",'MAPA DE RIESGOS'!$AF459),"")</f>
        <v/>
      </c>
      <c r="CJ30" s="355" t="str">
        <f>IF(AND('MAPA DE RIESGOS'!$AP460="Muy Alta",'MAPA DE RIESGOS'!$AR460="Catastrófico"),CONCATENATE("R",'MAPA DE RIESGOS'!$H460,"C",'MAPA DE RIESGOS'!$AF460),"")</f>
        <v/>
      </c>
      <c r="CK30" s="355" t="str">
        <f>IF(AND('MAPA DE RIESGOS'!$AP461="Muy Alta",'MAPA DE RIESGOS'!$AR461="Catastrófico"),CONCATENATE("R",'MAPA DE RIESGOS'!$H461,"C",'MAPA DE RIESGOS'!$AF461),"")</f>
        <v/>
      </c>
      <c r="CL30" s="355" t="str">
        <f>IF(AND('MAPA DE RIESGOS'!$AP462="Muy Alta",'MAPA DE RIESGOS'!$AR462="Catastrófico"),CONCATENATE("R",'MAPA DE RIESGOS'!$H462,"C",'MAPA DE RIESGOS'!$AF462),"")</f>
        <v/>
      </c>
      <c r="CM30" s="355" t="str">
        <f>IF(AND('MAPA DE RIESGOS'!$AP463="Muy Alta",'MAPA DE RIESGOS'!$AR463="Catastrófico"),CONCATENATE("R",'MAPA DE RIESGOS'!$H463,"C",'MAPA DE RIESGOS'!$AF463),"")</f>
        <v/>
      </c>
      <c r="CN30" s="355" t="str">
        <f>IF(AND('MAPA DE RIESGOS'!$AP464="Muy Alta",'MAPA DE RIESGOS'!$AR464="Catastrófico"),CONCATENATE("R",'MAPA DE RIESGOS'!$H464,"C",'MAPA DE RIESGOS'!$AF464),"")</f>
        <v/>
      </c>
      <c r="CO30" s="355" t="str">
        <f>IF(AND('MAPA DE RIESGOS'!$AP465="Muy Alta",'MAPA DE RIESGOS'!$AR465="Catastrófico"),CONCATENATE("R",'MAPA DE RIESGOS'!$H465,"C",'MAPA DE RIESGOS'!$AF465),"")</f>
        <v/>
      </c>
      <c r="CP30" s="355" t="str">
        <f>IF(AND('MAPA DE RIESGOS'!$AP466="Muy Alta",'MAPA DE RIESGOS'!$AR466="Catastrófico"),CONCATENATE("R",'MAPA DE RIESGOS'!$H466,"C",'MAPA DE RIESGOS'!$AF466),"")</f>
        <v/>
      </c>
      <c r="CQ30" s="355" t="str">
        <f>IF(AND('MAPA DE RIESGOS'!$AP467="Muy Alta",'MAPA DE RIESGOS'!$AR467="Catastrófico"),CONCATENATE("R",'MAPA DE RIESGOS'!$H467,"C",'MAPA DE RIESGOS'!$AF467),"")</f>
        <v/>
      </c>
      <c r="CR30" s="355" t="str">
        <f>IF(AND('MAPA DE RIESGOS'!$AP468="Muy Alta",'MAPA DE RIESGOS'!$AR468="Catastrófico"),CONCATENATE("R",'MAPA DE RIESGOS'!$H468,"C",'MAPA DE RIESGOS'!$AF468),"")</f>
        <v/>
      </c>
      <c r="CS30" s="355" t="str">
        <f>IF(AND('MAPA DE RIESGOS'!$AP469="Muy Alta",'MAPA DE RIESGOS'!$AR469="Catastrófico"),CONCATENATE("R",'MAPA DE RIESGOS'!$H469,"C",'MAPA DE RIESGOS'!$AF469),"")</f>
        <v/>
      </c>
      <c r="CT30" s="355" t="str">
        <f>IF(AND('MAPA DE RIESGOS'!$AP470="Muy Alta",'MAPA DE RIESGOS'!$AR470="Catastrófico"),CONCATENATE("R",'MAPA DE RIESGOS'!$H470,"C",'MAPA DE RIESGOS'!$AF470),"")</f>
        <v/>
      </c>
      <c r="CU30" s="356" t="str">
        <f>IF(AND('MAPA DE RIESGOS'!$AP471="Muy Alta",'MAPA DE RIESGOS'!$AR471="Catastrófico"),CONCATENATE("R",'MAPA DE RIESGOS'!$H471,"C",'MAPA DE RIESGOS'!$AF471),"")</f>
        <v/>
      </c>
      <c r="CV30" s="67"/>
      <c r="CW30" s="1122"/>
      <c r="CX30" s="1123"/>
      <c r="CY30" s="1123"/>
      <c r="CZ30" s="1123"/>
      <c r="DA30" s="1123"/>
      <c r="DB30" s="1124"/>
    </row>
    <row r="31" spans="2:106" ht="32.450000000000003" customHeight="1">
      <c r="B31" s="1142"/>
      <c r="C31" s="1142"/>
      <c r="D31" s="1143"/>
      <c r="E31" s="1113"/>
      <c r="F31" s="1114"/>
      <c r="G31" s="1114"/>
      <c r="H31" s="1114"/>
      <c r="I31" s="1115"/>
      <c r="J31" s="352" t="str">
        <f>IF(AND('MAPA DE RIESGOS'!$AP472="Muy Alta",'MAPA DE RIESGOS'!$AR472="Leve"),CONCATENATE("R",'MAPA DE RIESGOS'!$H472,"C",'MAPA DE RIESGOS'!$AF472),"")</f>
        <v/>
      </c>
      <c r="K31" s="353" t="str">
        <f>IF(AND('MAPA DE RIESGOS'!$AP473="Muy Alta",'MAPA DE RIESGOS'!$AR473="Leve"),CONCATENATE("R",'MAPA DE RIESGOS'!$H473,"C",'MAPA DE RIESGOS'!$AF473),"")</f>
        <v/>
      </c>
      <c r="L31" s="353" t="str">
        <f>IF(AND('MAPA DE RIESGOS'!$AP474="Muy Alta",'MAPA DE RIESGOS'!$AR474="Leve"),CONCATENATE("R",'MAPA DE RIESGOS'!$H474,"C",'MAPA DE RIESGOS'!$AF474),"")</f>
        <v/>
      </c>
      <c r="M31" s="353" t="str">
        <f>IF(AND('MAPA DE RIESGOS'!$AP475="Muy Alta",'MAPA DE RIESGOS'!$AR475="Leve"),CONCATENATE("R",'MAPA DE RIESGOS'!$H475,"C",'MAPA DE RIESGOS'!$AF475),"")</f>
        <v/>
      </c>
      <c r="N31" s="353" t="str">
        <f>IF(AND('MAPA DE RIESGOS'!$AP476="Muy Alta",'MAPA DE RIESGOS'!$AR476="Leve"),CONCATENATE("R",'MAPA DE RIESGOS'!$H476,"C",'MAPA DE RIESGOS'!$AF476),"")</f>
        <v/>
      </c>
      <c r="O31" s="353" t="str">
        <f>IF(AND('MAPA DE RIESGOS'!$AP477="Muy Alta",'MAPA DE RIESGOS'!$AR477="Leve"),CONCATENATE("R",'MAPA DE RIESGOS'!$H477,"C",'MAPA DE RIESGOS'!$AF477),"")</f>
        <v/>
      </c>
      <c r="P31" s="353" t="str">
        <f>IF(AND('MAPA DE RIESGOS'!$AP478="Muy Alta",'MAPA DE RIESGOS'!$AR478="Leve"),CONCATENATE("R",'MAPA DE RIESGOS'!$H478,"C",'MAPA DE RIESGOS'!$AF478),"")</f>
        <v/>
      </c>
      <c r="Q31" s="353" t="str">
        <f>IF(AND('MAPA DE RIESGOS'!$AP479="Muy Alta",'MAPA DE RIESGOS'!$AR479="Leve"),CONCATENATE("R",'MAPA DE RIESGOS'!$H479,"C",'MAPA DE RIESGOS'!$AF479),"")</f>
        <v/>
      </c>
      <c r="R31" s="353" t="str">
        <f>IF(AND('MAPA DE RIESGOS'!$AP480="Muy Alta",'MAPA DE RIESGOS'!$AR480="Leve"),CONCATENATE("R",'MAPA DE RIESGOS'!$H480,"C",'MAPA DE RIESGOS'!$AF480),"")</f>
        <v/>
      </c>
      <c r="S31" s="353" t="str">
        <f>IF(AND('MAPA DE RIESGOS'!$AP481="Muy Alta",'MAPA DE RIESGOS'!$AR481="Leve"),CONCATENATE("R",'MAPA DE RIESGOS'!$H481,"C",'MAPA DE RIESGOS'!$AF481),"")</f>
        <v/>
      </c>
      <c r="T31" s="353" t="str">
        <f>IF(AND('MAPA DE RIESGOS'!$AP482="Muy Alta",'MAPA DE RIESGOS'!$AR482="Leve"),CONCATENATE("R",'MAPA DE RIESGOS'!$H482,"C",'MAPA DE RIESGOS'!$AF482),"")</f>
        <v/>
      </c>
      <c r="U31" s="353" t="str">
        <f>IF(AND('MAPA DE RIESGOS'!$AP483="Muy Alta",'MAPA DE RIESGOS'!$AR483="Leve"),CONCATENATE("R",'MAPA DE RIESGOS'!$H483,"C",'MAPA DE RIESGOS'!$AF483),"")</f>
        <v/>
      </c>
      <c r="V31" s="353" t="str">
        <f>IF(AND('MAPA DE RIESGOS'!$AP484="Muy Alta",'MAPA DE RIESGOS'!$AR484="Leve"),CONCATENATE("R",'MAPA DE RIESGOS'!$H484,"C",'MAPA DE RIESGOS'!$AF484),"")</f>
        <v/>
      </c>
      <c r="W31" s="353" t="str">
        <f>IF(AND('MAPA DE RIESGOS'!$AP485="Muy Alta",'MAPA DE RIESGOS'!$AR485="Leve"),CONCATENATE("R",'MAPA DE RIESGOS'!$H485,"C",'MAPA DE RIESGOS'!$AF485),"")</f>
        <v/>
      </c>
      <c r="X31" s="353" t="str">
        <f>IF(AND('MAPA DE RIESGOS'!$AP486="Muy Alta",'MAPA DE RIESGOS'!$AR486="Leve"),CONCATENATE("R",'MAPA DE RIESGOS'!$H486,"C",'MAPA DE RIESGOS'!$AF486),"")</f>
        <v/>
      </c>
      <c r="Y31" s="353" t="str">
        <f>IF(AND('MAPA DE RIESGOS'!$AP487="Muy Alta",'MAPA DE RIESGOS'!$AR487="Leve"),CONCATENATE("R",'MAPA DE RIESGOS'!$H487,"C",'MAPA DE RIESGOS'!$AF487),"")</f>
        <v/>
      </c>
      <c r="Z31" s="353" t="str">
        <f>IF(AND('MAPA DE RIESGOS'!$AP488="Muy Alta",'MAPA DE RIESGOS'!$AR488="Leve"),CONCATENATE("R",'MAPA DE RIESGOS'!$H488,"C",'MAPA DE RIESGOS'!$AF488),"")</f>
        <v/>
      </c>
      <c r="AA31" s="354" t="str">
        <f>IF(AND('MAPA DE RIESGOS'!$AP489="Muy Alta",'MAPA DE RIESGOS'!$AR489="Leve"),CONCATENATE("R",'MAPA DE RIESGOS'!$H489,"C",'MAPA DE RIESGOS'!$AF489),"")</f>
        <v/>
      </c>
      <c r="AB31" s="352" t="str">
        <f>IF(AND('MAPA DE RIESGOS'!$AP472="Muy Alta",'MAPA DE RIESGOS'!$AR472="Menor"),CONCATENATE("R",'MAPA DE RIESGOS'!$H472,"C",'MAPA DE RIESGOS'!$AF472),"")</f>
        <v/>
      </c>
      <c r="AC31" s="353" t="str">
        <f>IF(AND('MAPA DE RIESGOS'!$AP473="Muy Alta",'MAPA DE RIESGOS'!$AR473="Menor"),CONCATENATE("R",'MAPA DE RIESGOS'!$H473,"C",'MAPA DE RIESGOS'!$AF473),"")</f>
        <v/>
      </c>
      <c r="AD31" s="353" t="str">
        <f>IF(AND('MAPA DE RIESGOS'!$AP474="Muy Alta",'MAPA DE RIESGOS'!$AR474="Menor"),CONCATENATE("R",'MAPA DE RIESGOS'!$H474,"C",'MAPA DE RIESGOS'!$AF474),"")</f>
        <v/>
      </c>
      <c r="AE31" s="353" t="str">
        <f>IF(AND('MAPA DE RIESGOS'!$AP475="Muy Alta",'MAPA DE RIESGOS'!$AR475="Menor"),CONCATENATE("R",'MAPA DE RIESGOS'!$H475,"C",'MAPA DE RIESGOS'!$AF475),"")</f>
        <v/>
      </c>
      <c r="AF31" s="353" t="str">
        <f>IF(AND('MAPA DE RIESGOS'!$AP476="Muy Alta",'MAPA DE RIESGOS'!$AR476="Menor"),CONCATENATE("R",'MAPA DE RIESGOS'!$H476,"C",'MAPA DE RIESGOS'!$AF476),"")</f>
        <v/>
      </c>
      <c r="AG31" s="353" t="str">
        <f>IF(AND('MAPA DE RIESGOS'!$AP477="Muy Alta",'MAPA DE RIESGOS'!$AR477="Menor"),CONCATENATE("R",'MAPA DE RIESGOS'!$H477,"C",'MAPA DE RIESGOS'!$AF477),"")</f>
        <v/>
      </c>
      <c r="AH31" s="353" t="str">
        <f>IF(AND('MAPA DE RIESGOS'!$AP478="Muy Alta",'MAPA DE RIESGOS'!$AR478="Menor"),CONCATENATE("R",'MAPA DE RIESGOS'!$H478,"C",'MAPA DE RIESGOS'!$AF478),"")</f>
        <v/>
      </c>
      <c r="AI31" s="353" t="str">
        <f>IF(AND('MAPA DE RIESGOS'!$AP479="Muy Alta",'MAPA DE RIESGOS'!$AR479="Menor"),CONCATENATE("R",'MAPA DE RIESGOS'!$H479,"C",'MAPA DE RIESGOS'!$AF479),"")</f>
        <v/>
      </c>
      <c r="AJ31" s="353" t="str">
        <f>IF(AND('MAPA DE RIESGOS'!$AP480="Muy Alta",'MAPA DE RIESGOS'!$AR480="Menor"),CONCATENATE("R",'MAPA DE RIESGOS'!$H480,"C",'MAPA DE RIESGOS'!$AF480),"")</f>
        <v/>
      </c>
      <c r="AK31" s="353" t="str">
        <f>IF(AND('MAPA DE RIESGOS'!$AP481="Muy Alta",'MAPA DE RIESGOS'!$AR481="Menor"),CONCATENATE("R",'MAPA DE RIESGOS'!$H481,"C",'MAPA DE RIESGOS'!$AF481),"")</f>
        <v/>
      </c>
      <c r="AL31" s="353" t="str">
        <f>IF(AND('MAPA DE RIESGOS'!$AP482="Muy Alta",'MAPA DE RIESGOS'!$AR482="Menor"),CONCATENATE("R",'MAPA DE RIESGOS'!$H482,"C",'MAPA DE RIESGOS'!$AF482),"")</f>
        <v/>
      </c>
      <c r="AM31" s="353" t="str">
        <f>IF(AND('MAPA DE RIESGOS'!$AP483="Muy Alta",'MAPA DE RIESGOS'!$AR483="Menor"),CONCATENATE("R",'MAPA DE RIESGOS'!$H483,"C",'MAPA DE RIESGOS'!$AF483),"")</f>
        <v/>
      </c>
      <c r="AN31" s="353" t="str">
        <f>IF(AND('MAPA DE RIESGOS'!$AP484="Muy Alta",'MAPA DE RIESGOS'!$AR484="Menor"),CONCATENATE("R",'MAPA DE RIESGOS'!$H484,"C",'MAPA DE RIESGOS'!$AF484),"")</f>
        <v/>
      </c>
      <c r="AO31" s="353" t="str">
        <f>IF(AND('MAPA DE RIESGOS'!$AP485="Muy Alta",'MAPA DE RIESGOS'!$AR485="Menor"),CONCATENATE("R",'MAPA DE RIESGOS'!$H485,"C",'MAPA DE RIESGOS'!$AF485),"")</f>
        <v/>
      </c>
      <c r="AP31" s="353" t="str">
        <f>IF(AND('MAPA DE RIESGOS'!$AP486="Muy Alta",'MAPA DE RIESGOS'!$AR486="Menor"),CONCATENATE("R",'MAPA DE RIESGOS'!$H486,"C",'MAPA DE RIESGOS'!$AF486),"")</f>
        <v/>
      </c>
      <c r="AQ31" s="353" t="str">
        <f>IF(AND('MAPA DE RIESGOS'!$AP487="Muy Alta",'MAPA DE RIESGOS'!$AR487="Menor"),CONCATENATE("R",'MAPA DE RIESGOS'!$H487,"C",'MAPA DE RIESGOS'!$AF487),"")</f>
        <v/>
      </c>
      <c r="AR31" s="353" t="str">
        <f>IF(AND('MAPA DE RIESGOS'!$AP488="Muy Alta",'MAPA DE RIESGOS'!$AR488="Menor"),CONCATENATE("R",'MAPA DE RIESGOS'!$H488,"C",'MAPA DE RIESGOS'!$AF488),"")</f>
        <v/>
      </c>
      <c r="AS31" s="354" t="str">
        <f>IF(AND('MAPA DE RIESGOS'!$AP489="Muy Alta",'MAPA DE RIESGOS'!$AR489="Menor"),CONCATENATE("R",'MAPA DE RIESGOS'!$H489,"C",'MAPA DE RIESGOS'!$AF489),"")</f>
        <v/>
      </c>
      <c r="AT31" s="352" t="str">
        <f>IF(AND('MAPA DE RIESGOS'!$AP472="Muy Alta",'MAPA DE RIESGOS'!$AR472="Moderado"),CONCATENATE("R",'MAPA DE RIESGOS'!$H472,"C",'MAPA DE RIESGOS'!$AF472),"")</f>
        <v/>
      </c>
      <c r="AU31" s="353" t="str">
        <f>IF(AND('MAPA DE RIESGOS'!$AP473="Muy Alta",'MAPA DE RIESGOS'!$AR473="Moderado"),CONCATENATE("R",'MAPA DE RIESGOS'!$H473,"C",'MAPA DE RIESGOS'!$AF473),"")</f>
        <v/>
      </c>
      <c r="AV31" s="353" t="str">
        <f>IF(AND('MAPA DE RIESGOS'!$AP474="Muy Alta",'MAPA DE RIESGOS'!$AR474="Moderado"),CONCATENATE("R",'MAPA DE RIESGOS'!$H474,"C",'MAPA DE RIESGOS'!$AF474),"")</f>
        <v/>
      </c>
      <c r="AW31" s="353" t="str">
        <f>IF(AND('MAPA DE RIESGOS'!$AP475="Muy Alta",'MAPA DE RIESGOS'!$AR475="Moderado"),CONCATENATE("R",'MAPA DE RIESGOS'!$H475,"C",'MAPA DE RIESGOS'!$AF475),"")</f>
        <v/>
      </c>
      <c r="AX31" s="353" t="str">
        <f>IF(AND('MAPA DE RIESGOS'!$AP476="Muy Alta",'MAPA DE RIESGOS'!$AR476="Moderado"),CONCATENATE("R",'MAPA DE RIESGOS'!$H476,"C",'MAPA DE RIESGOS'!$AF476),"")</f>
        <v/>
      </c>
      <c r="AY31" s="353" t="str">
        <f>IF(AND('MAPA DE RIESGOS'!$AP477="Muy Alta",'MAPA DE RIESGOS'!$AR477="Moderado"),CONCATENATE("R",'MAPA DE RIESGOS'!$H477,"C",'MAPA DE RIESGOS'!$AF477),"")</f>
        <v/>
      </c>
      <c r="AZ31" s="353" t="str">
        <f>IF(AND('MAPA DE RIESGOS'!$AP478="Muy Alta",'MAPA DE RIESGOS'!$AR478="Moderado"),CONCATENATE("R",'MAPA DE RIESGOS'!$H478,"C",'MAPA DE RIESGOS'!$AF478),"")</f>
        <v/>
      </c>
      <c r="BA31" s="353" t="str">
        <f>IF(AND('MAPA DE RIESGOS'!$AP479="Muy Alta",'MAPA DE RIESGOS'!$AR479="Moderado"),CONCATENATE("R",'MAPA DE RIESGOS'!$H479,"C",'MAPA DE RIESGOS'!$AF479),"")</f>
        <v/>
      </c>
      <c r="BB31" s="353" t="str">
        <f>IF(AND('MAPA DE RIESGOS'!$AP480="Muy Alta",'MAPA DE RIESGOS'!$AR480="Moderado"),CONCATENATE("R",'MAPA DE RIESGOS'!$H480,"C",'MAPA DE RIESGOS'!$AF480),"")</f>
        <v/>
      </c>
      <c r="BC31" s="353" t="str">
        <f>IF(AND('MAPA DE RIESGOS'!$AP481="Muy Alta",'MAPA DE RIESGOS'!$AR481="Moderado"),CONCATENATE("R",'MAPA DE RIESGOS'!$H481,"C",'MAPA DE RIESGOS'!$AF481),"")</f>
        <v/>
      </c>
      <c r="BD31" s="353" t="str">
        <f>IF(AND('MAPA DE RIESGOS'!$AP482="Muy Alta",'MAPA DE RIESGOS'!$AR482="Moderado"),CONCATENATE("R",'MAPA DE RIESGOS'!$H482,"C",'MAPA DE RIESGOS'!$AF482),"")</f>
        <v/>
      </c>
      <c r="BE31" s="353" t="str">
        <f>IF(AND('MAPA DE RIESGOS'!$AP483="Muy Alta",'MAPA DE RIESGOS'!$AR483="Moderado"),CONCATENATE("R",'MAPA DE RIESGOS'!$H483,"C",'MAPA DE RIESGOS'!$AF483),"")</f>
        <v/>
      </c>
      <c r="BF31" s="353" t="str">
        <f>IF(AND('MAPA DE RIESGOS'!$AP484="Muy Alta",'MAPA DE RIESGOS'!$AR484="Moderado"),CONCATENATE("R",'MAPA DE RIESGOS'!$H484,"C",'MAPA DE RIESGOS'!$AF484),"")</f>
        <v/>
      </c>
      <c r="BG31" s="353" t="str">
        <f>IF(AND('MAPA DE RIESGOS'!$AP485="Muy Alta",'MAPA DE RIESGOS'!$AR485="Moderado"),CONCATENATE("R",'MAPA DE RIESGOS'!$H485,"C",'MAPA DE RIESGOS'!$AF485),"")</f>
        <v/>
      </c>
      <c r="BH31" s="353" t="str">
        <f>IF(AND('MAPA DE RIESGOS'!$AP486="Muy Alta",'MAPA DE RIESGOS'!$AR486="Moderado"),CONCATENATE("R",'MAPA DE RIESGOS'!$H486,"C",'MAPA DE RIESGOS'!$AF486),"")</f>
        <v/>
      </c>
      <c r="BI31" s="353" t="str">
        <f>IF(AND('MAPA DE RIESGOS'!$AP487="Muy Alta",'MAPA DE RIESGOS'!$AR487="Moderado"),CONCATENATE("R",'MAPA DE RIESGOS'!$H487,"C",'MAPA DE RIESGOS'!$AF487),"")</f>
        <v/>
      </c>
      <c r="BJ31" s="353" t="str">
        <f>IF(AND('MAPA DE RIESGOS'!$AP488="Muy Alta",'MAPA DE RIESGOS'!$AR488="Moderado"),CONCATENATE("R",'MAPA DE RIESGOS'!$H488,"C",'MAPA DE RIESGOS'!$AF488),"")</f>
        <v/>
      </c>
      <c r="BK31" s="354" t="str">
        <f>IF(AND('MAPA DE RIESGOS'!$AP489="Muy Alta",'MAPA DE RIESGOS'!$AR489="Moderado"),CONCATENATE("R",'MAPA DE RIESGOS'!$H489,"C",'MAPA DE RIESGOS'!$AF489),"")</f>
        <v/>
      </c>
      <c r="BL31" s="352" t="str">
        <f>IF(AND('MAPA DE RIESGOS'!$AP472="Muy Alta",'MAPA DE RIESGOS'!$AR472="Mayor"),CONCATENATE("R",'MAPA DE RIESGOS'!$H472,"C",'MAPA DE RIESGOS'!$AF472),"")</f>
        <v/>
      </c>
      <c r="BM31" s="353" t="str">
        <f>IF(AND('MAPA DE RIESGOS'!$AP473="Muy Alta",'MAPA DE RIESGOS'!$AR473="Mayor"),CONCATENATE("R",'MAPA DE RIESGOS'!$H473,"C",'MAPA DE RIESGOS'!$AF473),"")</f>
        <v/>
      </c>
      <c r="BN31" s="353" t="str">
        <f>IF(AND('MAPA DE RIESGOS'!$AP474="Muy Alta",'MAPA DE RIESGOS'!$AR474="Mayor"),CONCATENATE("R",'MAPA DE RIESGOS'!$H474,"C",'MAPA DE RIESGOS'!$AF474),"")</f>
        <v/>
      </c>
      <c r="BO31" s="353" t="str">
        <f>IF(AND('MAPA DE RIESGOS'!$AP475="Muy Alta",'MAPA DE RIESGOS'!$AR475="Mayor"),CONCATENATE("R",'MAPA DE RIESGOS'!$H475,"C",'MAPA DE RIESGOS'!$AF475),"")</f>
        <v/>
      </c>
      <c r="BP31" s="353" t="str">
        <f>IF(AND('MAPA DE RIESGOS'!$AP476="Muy Alta",'MAPA DE RIESGOS'!$AR476="Mayor"),CONCATENATE("R",'MAPA DE RIESGOS'!$H476,"C",'MAPA DE RIESGOS'!$AF476),"")</f>
        <v/>
      </c>
      <c r="BQ31" s="353" t="str">
        <f>IF(AND('MAPA DE RIESGOS'!$AP477="Muy Alta",'MAPA DE RIESGOS'!$AR477="Mayor"),CONCATENATE("R",'MAPA DE RIESGOS'!$H477,"C",'MAPA DE RIESGOS'!$AF477),"")</f>
        <v/>
      </c>
      <c r="BR31" s="353" t="str">
        <f>IF(AND('MAPA DE RIESGOS'!$AP478="Muy Alta",'MAPA DE RIESGOS'!$AR478="Mayor"),CONCATENATE("R",'MAPA DE RIESGOS'!$H478,"C",'MAPA DE RIESGOS'!$AF478),"")</f>
        <v/>
      </c>
      <c r="BS31" s="353" t="str">
        <f>IF(AND('MAPA DE RIESGOS'!$AP479="Muy Alta",'MAPA DE RIESGOS'!$AR479="Mayor"),CONCATENATE("R",'MAPA DE RIESGOS'!$H479,"C",'MAPA DE RIESGOS'!$AF479),"")</f>
        <v/>
      </c>
      <c r="BT31" s="353" t="str">
        <f>IF(AND('MAPA DE RIESGOS'!$AP480="Muy Alta",'MAPA DE RIESGOS'!$AR480="Mayor"),CONCATENATE("R",'MAPA DE RIESGOS'!$H480,"C",'MAPA DE RIESGOS'!$AF480),"")</f>
        <v/>
      </c>
      <c r="BU31" s="353" t="str">
        <f>IF(AND('MAPA DE RIESGOS'!$AP481="Muy Alta",'MAPA DE RIESGOS'!$AR481="Mayor"),CONCATENATE("R",'MAPA DE RIESGOS'!$H481,"C",'MAPA DE RIESGOS'!$AF481),"")</f>
        <v/>
      </c>
      <c r="BV31" s="353" t="str">
        <f>IF(AND('MAPA DE RIESGOS'!$AP482="Muy Alta",'MAPA DE RIESGOS'!$AR482="Mayor"),CONCATENATE("R",'MAPA DE RIESGOS'!$H482,"C",'MAPA DE RIESGOS'!$AF482),"")</f>
        <v/>
      </c>
      <c r="BW31" s="353" t="str">
        <f>IF(AND('MAPA DE RIESGOS'!$AP483="Muy Alta",'MAPA DE RIESGOS'!$AR483="Mayor"),CONCATENATE("R",'MAPA DE RIESGOS'!$H483,"C",'MAPA DE RIESGOS'!$AF483),"")</f>
        <v/>
      </c>
      <c r="BX31" s="353" t="str">
        <f>IF(AND('MAPA DE RIESGOS'!$AP484="Muy Alta",'MAPA DE RIESGOS'!$AR484="Mayor"),CONCATENATE("R",'MAPA DE RIESGOS'!$H484,"C",'MAPA DE RIESGOS'!$AF484),"")</f>
        <v/>
      </c>
      <c r="BY31" s="353" t="str">
        <f>IF(AND('MAPA DE RIESGOS'!$AP485="Muy Alta",'MAPA DE RIESGOS'!$AR485="Mayor"),CONCATENATE("R",'MAPA DE RIESGOS'!$H485,"C",'MAPA DE RIESGOS'!$AF485),"")</f>
        <v/>
      </c>
      <c r="BZ31" s="353" t="str">
        <f>IF(AND('MAPA DE RIESGOS'!$AP486="Muy Alta",'MAPA DE RIESGOS'!$AR486="Mayor"),CONCATENATE("R",'MAPA DE RIESGOS'!$H486,"C",'MAPA DE RIESGOS'!$AF486),"")</f>
        <v/>
      </c>
      <c r="CA31" s="353" t="str">
        <f>IF(AND('MAPA DE RIESGOS'!$AP487="Muy Alta",'MAPA DE RIESGOS'!$AR487="Mayor"),CONCATENATE("R",'MAPA DE RIESGOS'!$H487,"C",'MAPA DE RIESGOS'!$AF487),"")</f>
        <v/>
      </c>
      <c r="CB31" s="353" t="str">
        <f>IF(AND('MAPA DE RIESGOS'!$AP488="Muy Alta",'MAPA DE RIESGOS'!$AR488="Mayor"),CONCATENATE("R",'MAPA DE RIESGOS'!$H488,"C",'MAPA DE RIESGOS'!$AF488),"")</f>
        <v/>
      </c>
      <c r="CC31" s="354" t="str">
        <f>IF(AND('MAPA DE RIESGOS'!$AP489="Muy Alta",'MAPA DE RIESGOS'!$AR489="Mayor"),CONCATENATE("R",'MAPA DE RIESGOS'!$H489,"C",'MAPA DE RIESGOS'!$AF489),"")</f>
        <v/>
      </c>
      <c r="CD31" s="355" t="str">
        <f>IF(AND('MAPA DE RIESGOS'!$AP472="Muy Alta",'MAPA DE RIESGOS'!$AR472="Catastrófico"),CONCATENATE("R",'MAPA DE RIESGOS'!$H472,"C",'MAPA DE RIESGOS'!$AF472),"")</f>
        <v/>
      </c>
      <c r="CE31" s="355" t="str">
        <f>IF(AND('MAPA DE RIESGOS'!$AP473="Muy Alta",'MAPA DE RIESGOS'!$AR473="Catastrófico"),CONCATENATE("R",'MAPA DE RIESGOS'!$H473,"C",'MAPA DE RIESGOS'!$AF473),"")</f>
        <v/>
      </c>
      <c r="CF31" s="355" t="str">
        <f>IF(AND('MAPA DE RIESGOS'!$AP474="Muy Alta",'MAPA DE RIESGOS'!$AR474="Catastrófico"),CONCATENATE("R",'MAPA DE RIESGOS'!$H474,"C",'MAPA DE RIESGOS'!$AF474),"")</f>
        <v/>
      </c>
      <c r="CG31" s="355" t="str">
        <f>IF(AND('MAPA DE RIESGOS'!$AP475="Muy Alta",'MAPA DE RIESGOS'!$AR475="Catastrófico"),CONCATENATE("R",'MAPA DE RIESGOS'!$H475,"C",'MAPA DE RIESGOS'!$AF475),"")</f>
        <v/>
      </c>
      <c r="CH31" s="355" t="str">
        <f>IF(AND('MAPA DE RIESGOS'!$AP476="Muy Alta",'MAPA DE RIESGOS'!$AR476="Catastrófico"),CONCATENATE("R",'MAPA DE RIESGOS'!$H476,"C",'MAPA DE RIESGOS'!$AF476),"")</f>
        <v/>
      </c>
      <c r="CI31" s="355" t="str">
        <f>IF(AND('MAPA DE RIESGOS'!$AP477="Muy Alta",'MAPA DE RIESGOS'!$AR477="Catastrófico"),CONCATENATE("R",'MAPA DE RIESGOS'!$H477,"C",'MAPA DE RIESGOS'!$AF477),"")</f>
        <v/>
      </c>
      <c r="CJ31" s="355" t="str">
        <f>IF(AND('MAPA DE RIESGOS'!$AP478="Muy Alta",'MAPA DE RIESGOS'!$AR478="Catastrófico"),CONCATENATE("R",'MAPA DE RIESGOS'!$H478,"C",'MAPA DE RIESGOS'!$AF478),"")</f>
        <v/>
      </c>
      <c r="CK31" s="355" t="str">
        <f>IF(AND('MAPA DE RIESGOS'!$AP479="Muy Alta",'MAPA DE RIESGOS'!$AR479="Catastrófico"),CONCATENATE("R",'MAPA DE RIESGOS'!$H479,"C",'MAPA DE RIESGOS'!$AF479),"")</f>
        <v/>
      </c>
      <c r="CL31" s="355" t="str">
        <f>IF(AND('MAPA DE RIESGOS'!$AP480="Muy Alta",'MAPA DE RIESGOS'!$AR480="Catastrófico"),CONCATENATE("R",'MAPA DE RIESGOS'!$H480,"C",'MAPA DE RIESGOS'!$AF480),"")</f>
        <v/>
      </c>
      <c r="CM31" s="355" t="str">
        <f>IF(AND('MAPA DE RIESGOS'!$AP481="Muy Alta",'MAPA DE RIESGOS'!$AR481="Catastrófico"),CONCATENATE("R",'MAPA DE RIESGOS'!$H481,"C",'MAPA DE RIESGOS'!$AF481),"")</f>
        <v/>
      </c>
      <c r="CN31" s="355" t="str">
        <f>IF(AND('MAPA DE RIESGOS'!$AP482="Muy Alta",'MAPA DE RIESGOS'!$AR482="Catastrófico"),CONCATENATE("R",'MAPA DE RIESGOS'!$H482,"C",'MAPA DE RIESGOS'!$AF482),"")</f>
        <v/>
      </c>
      <c r="CO31" s="355" t="str">
        <f>IF(AND('MAPA DE RIESGOS'!$AP483="Muy Alta",'MAPA DE RIESGOS'!$AR483="Catastrófico"),CONCATENATE("R",'MAPA DE RIESGOS'!$H483,"C",'MAPA DE RIESGOS'!$AF483),"")</f>
        <v/>
      </c>
      <c r="CP31" s="355" t="str">
        <f>IF(AND('MAPA DE RIESGOS'!$AP484="Muy Alta",'MAPA DE RIESGOS'!$AR484="Catastrófico"),CONCATENATE("R",'MAPA DE RIESGOS'!$H484,"C",'MAPA DE RIESGOS'!$AF484),"")</f>
        <v/>
      </c>
      <c r="CQ31" s="355" t="str">
        <f>IF(AND('MAPA DE RIESGOS'!$AP485="Muy Alta",'MAPA DE RIESGOS'!$AR485="Catastrófico"),CONCATENATE("R",'MAPA DE RIESGOS'!$H485,"C",'MAPA DE RIESGOS'!$AF485),"")</f>
        <v/>
      </c>
      <c r="CR31" s="355" t="str">
        <f>IF(AND('MAPA DE RIESGOS'!$AP486="Muy Alta",'MAPA DE RIESGOS'!$AR486="Catastrófico"),CONCATENATE("R",'MAPA DE RIESGOS'!$H486,"C",'MAPA DE RIESGOS'!$AF486),"")</f>
        <v/>
      </c>
      <c r="CS31" s="355" t="str">
        <f>IF(AND('MAPA DE RIESGOS'!$AP487="Muy Alta",'MAPA DE RIESGOS'!$AR487="Catastrófico"),CONCATENATE("R",'MAPA DE RIESGOS'!$H487,"C",'MAPA DE RIESGOS'!$AF487),"")</f>
        <v/>
      </c>
      <c r="CT31" s="355" t="str">
        <f>IF(AND('MAPA DE RIESGOS'!$AP488="Muy Alta",'MAPA DE RIESGOS'!$AR488="Catastrófico"),CONCATENATE("R",'MAPA DE RIESGOS'!$H488,"C",'MAPA DE RIESGOS'!$AF488),"")</f>
        <v/>
      </c>
      <c r="CU31" s="356" t="str">
        <f>IF(AND('MAPA DE RIESGOS'!$AP489="Muy Alta",'MAPA DE RIESGOS'!$AR489="Catastrófico"),CONCATENATE("R",'MAPA DE RIESGOS'!$H489,"C",'MAPA DE RIESGOS'!$AF489),"")</f>
        <v/>
      </c>
      <c r="CV31" s="67"/>
      <c r="CW31" s="1122"/>
      <c r="CX31" s="1123"/>
      <c r="CY31" s="1123"/>
      <c r="CZ31" s="1123"/>
      <c r="DA31" s="1123"/>
      <c r="DB31" s="1124"/>
    </row>
    <row r="32" spans="2:106" ht="32.450000000000003" customHeight="1">
      <c r="B32" s="1142"/>
      <c r="C32" s="1142"/>
      <c r="D32" s="1143"/>
      <c r="E32" s="1113"/>
      <c r="F32" s="1114"/>
      <c r="G32" s="1114"/>
      <c r="H32" s="1114"/>
      <c r="I32" s="1115"/>
      <c r="J32" s="352" t="str">
        <f>IF(AND('MAPA DE RIESGOS'!$AP490="Muy Alta",'MAPA DE RIESGOS'!$AR490="Leve"),CONCATENATE("R",'MAPA DE RIESGOS'!$H490,"C",'MAPA DE RIESGOS'!$AF490),"")</f>
        <v/>
      </c>
      <c r="K32" s="353" t="str">
        <f>IF(AND('MAPA DE RIESGOS'!$AP491="Muy Alta",'MAPA DE RIESGOS'!$AR491="Leve"),CONCATENATE("R",'MAPA DE RIESGOS'!$H491,"C",'MAPA DE RIESGOS'!$AF491),"")</f>
        <v/>
      </c>
      <c r="L32" s="353" t="str">
        <f>IF(AND('MAPA DE RIESGOS'!$AP492="Muy Alta",'MAPA DE RIESGOS'!$AR492="Leve"),CONCATENATE("R",'MAPA DE RIESGOS'!$H492,"C",'MAPA DE RIESGOS'!$AF492),"")</f>
        <v/>
      </c>
      <c r="M32" s="353" t="str">
        <f>IF(AND('MAPA DE RIESGOS'!$AP493="Muy Alta",'MAPA DE RIESGOS'!$AR493="Leve"),CONCATENATE("R",'MAPA DE RIESGOS'!$H493,"C",'MAPA DE RIESGOS'!$AF493),"")</f>
        <v/>
      </c>
      <c r="N32" s="353" t="str">
        <f>IF(AND('MAPA DE RIESGOS'!$AP494="Muy Alta",'MAPA DE RIESGOS'!$AR494="Leve"),CONCATENATE("R",'MAPA DE RIESGOS'!$H494,"C",'MAPA DE RIESGOS'!$AF494),"")</f>
        <v/>
      </c>
      <c r="O32" s="353" t="str">
        <f>IF(AND('MAPA DE RIESGOS'!$AP495="Muy Alta",'MAPA DE RIESGOS'!$AR495="Leve"),CONCATENATE("R",'MAPA DE RIESGOS'!$H495,"C",'MAPA DE RIESGOS'!$AF495),"")</f>
        <v/>
      </c>
      <c r="P32" s="353" t="str">
        <f>IF(AND('MAPA DE RIESGOS'!$AP496="Muy Alta",'MAPA DE RIESGOS'!$AR496="Leve"),CONCATENATE("R",'MAPA DE RIESGOS'!$H496,"C",'MAPA DE RIESGOS'!$AF496),"")</f>
        <v/>
      </c>
      <c r="Q32" s="353" t="str">
        <f>IF(AND('MAPA DE RIESGOS'!$AP497="Muy Alta",'MAPA DE RIESGOS'!$AR497="Leve"),CONCATENATE("R",'MAPA DE RIESGOS'!$H497,"C",'MAPA DE RIESGOS'!$AF497),"")</f>
        <v/>
      </c>
      <c r="R32" s="353" t="str">
        <f>IF(AND('MAPA DE RIESGOS'!$AP498="Muy Alta",'MAPA DE RIESGOS'!$AR498="Leve"),CONCATENATE("R",'MAPA DE RIESGOS'!$H498,"C",'MAPA DE RIESGOS'!$AF498),"")</f>
        <v/>
      </c>
      <c r="S32" s="353" t="str">
        <f>IF(AND('MAPA DE RIESGOS'!$AP499="Muy Alta",'MAPA DE RIESGOS'!$AR499="Leve"),CONCATENATE("R",'MAPA DE RIESGOS'!$H499,"C",'MAPA DE RIESGOS'!$AF499),"")</f>
        <v/>
      </c>
      <c r="T32" s="353" t="str">
        <f>IF(AND('MAPA DE RIESGOS'!$AP500="Muy Alta",'MAPA DE RIESGOS'!$AR500="Leve"),CONCATENATE("R",'MAPA DE RIESGOS'!$H500,"C",'MAPA DE RIESGOS'!$AF500),"")</f>
        <v/>
      </c>
      <c r="U32" s="353" t="str">
        <f>IF(AND('MAPA DE RIESGOS'!$AP501="Muy Alta",'MAPA DE RIESGOS'!$AR501="Leve"),CONCATENATE("R",'MAPA DE RIESGOS'!$H501,"C",'MAPA DE RIESGOS'!$AF501),"")</f>
        <v/>
      </c>
      <c r="V32" s="353" t="str">
        <f>IF(AND('MAPA DE RIESGOS'!$AP502="Muy Alta",'MAPA DE RIESGOS'!$AR502="Leve"),CONCATENATE("R",'MAPA DE RIESGOS'!$H502,"C",'MAPA DE RIESGOS'!$AF502),"")</f>
        <v/>
      </c>
      <c r="W32" s="353" t="str">
        <f>IF(AND('MAPA DE RIESGOS'!$AP503="Muy Alta",'MAPA DE RIESGOS'!$AR503="Leve"),CONCATENATE("R",'MAPA DE RIESGOS'!$H503,"C",'MAPA DE RIESGOS'!$AF503),"")</f>
        <v/>
      </c>
      <c r="X32" s="353" t="str">
        <f>IF(AND('MAPA DE RIESGOS'!$AP504="Muy Alta",'MAPA DE RIESGOS'!$AR504="Leve"),CONCATENATE("R",'MAPA DE RIESGOS'!$H504,"C",'MAPA DE RIESGOS'!$AF504),"")</f>
        <v/>
      </c>
      <c r="Y32" s="353" t="str">
        <f>IF(AND('MAPA DE RIESGOS'!$AP505="Muy Alta",'MAPA DE RIESGOS'!$AR505="Leve"),CONCATENATE("R",'MAPA DE RIESGOS'!$H505,"C",'MAPA DE RIESGOS'!$AF505),"")</f>
        <v/>
      </c>
      <c r="Z32" s="353" t="str">
        <f>IF(AND('MAPA DE RIESGOS'!$AP506="Muy Alta",'MAPA DE RIESGOS'!$AR506="Leve"),CONCATENATE("R",'MAPA DE RIESGOS'!$H506,"C",'MAPA DE RIESGOS'!$AF506),"")</f>
        <v/>
      </c>
      <c r="AA32" s="354" t="str">
        <f>IF(AND('MAPA DE RIESGOS'!$AP507="Muy Alta",'MAPA DE RIESGOS'!$AR507="Leve"),CONCATENATE("R",'MAPA DE RIESGOS'!$H507,"C",'MAPA DE RIESGOS'!$AF507),"")</f>
        <v/>
      </c>
      <c r="AB32" s="352" t="str">
        <f>IF(AND('MAPA DE RIESGOS'!$AP490="Muy Alta",'MAPA DE RIESGOS'!$AR490="Menor"),CONCATENATE("R",'MAPA DE RIESGOS'!$H490,"C",'MAPA DE RIESGOS'!$AF490),"")</f>
        <v/>
      </c>
      <c r="AC32" s="353" t="str">
        <f>IF(AND('MAPA DE RIESGOS'!$AP491="Muy Alta",'MAPA DE RIESGOS'!$AR491="Menor"),CONCATENATE("R",'MAPA DE RIESGOS'!$H491,"C",'MAPA DE RIESGOS'!$AF491),"")</f>
        <v/>
      </c>
      <c r="AD32" s="353" t="str">
        <f>IF(AND('MAPA DE RIESGOS'!$AP492="Muy Alta",'MAPA DE RIESGOS'!$AR492="Menor"),CONCATENATE("R",'MAPA DE RIESGOS'!$H492,"C",'MAPA DE RIESGOS'!$AF492),"")</f>
        <v/>
      </c>
      <c r="AE32" s="353" t="str">
        <f>IF(AND('MAPA DE RIESGOS'!$AP493="Muy Alta",'MAPA DE RIESGOS'!$AR493="Menor"),CONCATENATE("R",'MAPA DE RIESGOS'!$H493,"C",'MAPA DE RIESGOS'!$AF493),"")</f>
        <v/>
      </c>
      <c r="AF32" s="353" t="str">
        <f>IF(AND('MAPA DE RIESGOS'!$AP494="Muy Alta",'MAPA DE RIESGOS'!$AR494="Menor"),CONCATENATE("R",'MAPA DE RIESGOS'!$H494,"C",'MAPA DE RIESGOS'!$AF494),"")</f>
        <v/>
      </c>
      <c r="AG32" s="353" t="str">
        <f>IF(AND('MAPA DE RIESGOS'!$AP495="Muy Alta",'MAPA DE RIESGOS'!$AR495="Menor"),CONCATENATE("R",'MAPA DE RIESGOS'!$H495,"C",'MAPA DE RIESGOS'!$AF495),"")</f>
        <v/>
      </c>
      <c r="AH32" s="353" t="str">
        <f>IF(AND('MAPA DE RIESGOS'!$AP496="Muy Alta",'MAPA DE RIESGOS'!$AR496="Menor"),CONCATENATE("R",'MAPA DE RIESGOS'!$H496,"C",'MAPA DE RIESGOS'!$AF496),"")</f>
        <v/>
      </c>
      <c r="AI32" s="353" t="str">
        <f>IF(AND('MAPA DE RIESGOS'!$AP497="Muy Alta",'MAPA DE RIESGOS'!$AR497="Menor"),CONCATENATE("R",'MAPA DE RIESGOS'!$H497,"C",'MAPA DE RIESGOS'!$AF497),"")</f>
        <v/>
      </c>
      <c r="AJ32" s="353" t="str">
        <f>IF(AND('MAPA DE RIESGOS'!$AP498="Muy Alta",'MAPA DE RIESGOS'!$AR498="Menor"),CONCATENATE("R",'MAPA DE RIESGOS'!$H498,"C",'MAPA DE RIESGOS'!$AF498),"")</f>
        <v/>
      </c>
      <c r="AK32" s="353" t="str">
        <f>IF(AND('MAPA DE RIESGOS'!$AP499="Muy Alta",'MAPA DE RIESGOS'!$AR499="Menor"),CONCATENATE("R",'MAPA DE RIESGOS'!$H499,"C",'MAPA DE RIESGOS'!$AF499),"")</f>
        <v/>
      </c>
      <c r="AL32" s="353" t="str">
        <f>IF(AND('MAPA DE RIESGOS'!$AP500="Muy Alta",'MAPA DE RIESGOS'!$AR500="Menor"),CONCATENATE("R",'MAPA DE RIESGOS'!$H500,"C",'MAPA DE RIESGOS'!$AF500),"")</f>
        <v/>
      </c>
      <c r="AM32" s="353" t="str">
        <f>IF(AND('MAPA DE RIESGOS'!$AP501="Muy Alta",'MAPA DE RIESGOS'!$AR501="Menor"),CONCATENATE("R",'MAPA DE RIESGOS'!$H501,"C",'MAPA DE RIESGOS'!$AF501),"")</f>
        <v/>
      </c>
      <c r="AN32" s="353" t="str">
        <f>IF(AND('MAPA DE RIESGOS'!$AP502="Muy Alta",'MAPA DE RIESGOS'!$AR502="Menor"),CONCATENATE("R",'MAPA DE RIESGOS'!$H502,"C",'MAPA DE RIESGOS'!$AF502),"")</f>
        <v/>
      </c>
      <c r="AO32" s="353" t="str">
        <f>IF(AND('MAPA DE RIESGOS'!$AP503="Muy Alta",'MAPA DE RIESGOS'!$AR503="Menor"),CONCATENATE("R",'MAPA DE RIESGOS'!$H503,"C",'MAPA DE RIESGOS'!$AF503),"")</f>
        <v/>
      </c>
      <c r="AP32" s="353" t="str">
        <f>IF(AND('MAPA DE RIESGOS'!$AP504="Muy Alta",'MAPA DE RIESGOS'!$AR504="Menor"),CONCATENATE("R",'MAPA DE RIESGOS'!$H504,"C",'MAPA DE RIESGOS'!$AF504),"")</f>
        <v/>
      </c>
      <c r="AQ32" s="353" t="str">
        <f>IF(AND('MAPA DE RIESGOS'!$AP505="Muy Alta",'MAPA DE RIESGOS'!$AR505="Menor"),CONCATENATE("R",'MAPA DE RIESGOS'!$H505,"C",'MAPA DE RIESGOS'!$AF505),"")</f>
        <v/>
      </c>
      <c r="AR32" s="353" t="str">
        <f>IF(AND('MAPA DE RIESGOS'!$AP506="Muy Alta",'MAPA DE RIESGOS'!$AR506="Menor"),CONCATENATE("R",'MAPA DE RIESGOS'!$H506,"C",'MAPA DE RIESGOS'!$AF506),"")</f>
        <v/>
      </c>
      <c r="AS32" s="354" t="str">
        <f>IF(AND('MAPA DE RIESGOS'!$AP507="Muy Alta",'MAPA DE RIESGOS'!$AR507="Menor"),CONCATENATE("R",'MAPA DE RIESGOS'!$H507,"C",'MAPA DE RIESGOS'!$AF507),"")</f>
        <v/>
      </c>
      <c r="AT32" s="352" t="str">
        <f>IF(AND('MAPA DE RIESGOS'!$AP490="Muy Alta",'MAPA DE RIESGOS'!$AR490="Moderado"),CONCATENATE("R",'MAPA DE RIESGOS'!$H490,"C",'MAPA DE RIESGOS'!$AF490),"")</f>
        <v/>
      </c>
      <c r="AU32" s="353" t="str">
        <f>IF(AND('MAPA DE RIESGOS'!$AP491="Muy Alta",'MAPA DE RIESGOS'!$AR491="Moderado"),CONCATENATE("R",'MAPA DE RIESGOS'!$H491,"C",'MAPA DE RIESGOS'!$AF491),"")</f>
        <v/>
      </c>
      <c r="AV32" s="353" t="str">
        <f>IF(AND('MAPA DE RIESGOS'!$AP492="Muy Alta",'MAPA DE RIESGOS'!$AR492="Moderado"),CONCATENATE("R",'MAPA DE RIESGOS'!$H492,"C",'MAPA DE RIESGOS'!$AF492),"")</f>
        <v/>
      </c>
      <c r="AW32" s="353" t="str">
        <f>IF(AND('MAPA DE RIESGOS'!$AP493="Muy Alta",'MAPA DE RIESGOS'!$AR493="Moderado"),CONCATENATE("R",'MAPA DE RIESGOS'!$H493,"C",'MAPA DE RIESGOS'!$AF493),"")</f>
        <v/>
      </c>
      <c r="AX32" s="353" t="str">
        <f>IF(AND('MAPA DE RIESGOS'!$AP494="Muy Alta",'MAPA DE RIESGOS'!$AR494="Moderado"),CONCATENATE("R",'MAPA DE RIESGOS'!$H494,"C",'MAPA DE RIESGOS'!$AF494),"")</f>
        <v/>
      </c>
      <c r="AY32" s="353" t="str">
        <f>IF(AND('MAPA DE RIESGOS'!$AP495="Muy Alta",'MAPA DE RIESGOS'!$AR495="Moderado"),CONCATENATE("R",'MAPA DE RIESGOS'!$H495,"C",'MAPA DE RIESGOS'!$AF495),"")</f>
        <v/>
      </c>
      <c r="AZ32" s="353" t="str">
        <f>IF(AND('MAPA DE RIESGOS'!$AP496="Muy Alta",'MAPA DE RIESGOS'!$AR496="Moderado"),CONCATENATE("R",'MAPA DE RIESGOS'!$H496,"C",'MAPA DE RIESGOS'!$AF496),"")</f>
        <v/>
      </c>
      <c r="BA32" s="353" t="str">
        <f>IF(AND('MAPA DE RIESGOS'!$AP497="Muy Alta",'MAPA DE RIESGOS'!$AR497="Moderado"),CONCATENATE("R",'MAPA DE RIESGOS'!$H497,"C",'MAPA DE RIESGOS'!$AF497),"")</f>
        <v/>
      </c>
      <c r="BB32" s="353" t="str">
        <f>IF(AND('MAPA DE RIESGOS'!$AP498="Muy Alta",'MAPA DE RIESGOS'!$AR498="Moderado"),CONCATENATE("R",'MAPA DE RIESGOS'!$H498,"C",'MAPA DE RIESGOS'!$AF498),"")</f>
        <v/>
      </c>
      <c r="BC32" s="353" t="str">
        <f>IF(AND('MAPA DE RIESGOS'!$AP499="Muy Alta",'MAPA DE RIESGOS'!$AR499="Moderado"),CONCATENATE("R",'MAPA DE RIESGOS'!$H499,"C",'MAPA DE RIESGOS'!$AF499),"")</f>
        <v/>
      </c>
      <c r="BD32" s="353" t="str">
        <f>IF(AND('MAPA DE RIESGOS'!$AP500="Muy Alta",'MAPA DE RIESGOS'!$AR500="Moderado"),CONCATENATE("R",'MAPA DE RIESGOS'!$H500,"C",'MAPA DE RIESGOS'!$AF500),"")</f>
        <v/>
      </c>
      <c r="BE32" s="353" t="str">
        <f>IF(AND('MAPA DE RIESGOS'!$AP501="Muy Alta",'MAPA DE RIESGOS'!$AR501="Moderado"),CONCATENATE("R",'MAPA DE RIESGOS'!$H501,"C",'MAPA DE RIESGOS'!$AF501),"")</f>
        <v/>
      </c>
      <c r="BF32" s="353" t="str">
        <f>IF(AND('MAPA DE RIESGOS'!$AP502="Muy Alta",'MAPA DE RIESGOS'!$AR502="Moderado"),CONCATENATE("R",'MAPA DE RIESGOS'!$H502,"C",'MAPA DE RIESGOS'!$AF502),"")</f>
        <v/>
      </c>
      <c r="BG32" s="353" t="str">
        <f>IF(AND('MAPA DE RIESGOS'!$AP503="Muy Alta",'MAPA DE RIESGOS'!$AR503="Moderado"),CONCATENATE("R",'MAPA DE RIESGOS'!$H503,"C",'MAPA DE RIESGOS'!$AF503),"")</f>
        <v/>
      </c>
      <c r="BH32" s="353" t="str">
        <f>IF(AND('MAPA DE RIESGOS'!$AP504="Muy Alta",'MAPA DE RIESGOS'!$AR504="Moderado"),CONCATENATE("R",'MAPA DE RIESGOS'!$H504,"C",'MAPA DE RIESGOS'!$AF504),"")</f>
        <v/>
      </c>
      <c r="BI32" s="353" t="str">
        <f>IF(AND('MAPA DE RIESGOS'!$AP505="Muy Alta",'MAPA DE RIESGOS'!$AR505="Moderado"),CONCATENATE("R",'MAPA DE RIESGOS'!$H505,"C",'MAPA DE RIESGOS'!$AF505),"")</f>
        <v/>
      </c>
      <c r="BJ32" s="353" t="str">
        <f>IF(AND('MAPA DE RIESGOS'!$AP506="Muy Alta",'MAPA DE RIESGOS'!$AR506="Moderado"),CONCATENATE("R",'MAPA DE RIESGOS'!$H506,"C",'MAPA DE RIESGOS'!$AF506),"")</f>
        <v/>
      </c>
      <c r="BK32" s="354" t="str">
        <f>IF(AND('MAPA DE RIESGOS'!$AP507="Muy Alta",'MAPA DE RIESGOS'!$AR507="Moderado"),CONCATENATE("R",'MAPA DE RIESGOS'!$H507,"C",'MAPA DE RIESGOS'!$AF507),"")</f>
        <v/>
      </c>
      <c r="BL32" s="352" t="str">
        <f>IF(AND('MAPA DE RIESGOS'!$AP490="Muy Alta",'MAPA DE RIESGOS'!$AR490="Mayor"),CONCATENATE("R",'MAPA DE RIESGOS'!$H490,"C",'MAPA DE RIESGOS'!$AF490),"")</f>
        <v/>
      </c>
      <c r="BM32" s="353" t="str">
        <f>IF(AND('MAPA DE RIESGOS'!$AP491="Muy Alta",'MAPA DE RIESGOS'!$AR491="Mayor"),CONCATENATE("R",'MAPA DE RIESGOS'!$H491,"C",'MAPA DE RIESGOS'!$AF491),"")</f>
        <v/>
      </c>
      <c r="BN32" s="353" t="str">
        <f>IF(AND('MAPA DE RIESGOS'!$AP492="Muy Alta",'MAPA DE RIESGOS'!$AR492="Mayor"),CONCATENATE("R",'MAPA DE RIESGOS'!$H492,"C",'MAPA DE RIESGOS'!$AF492),"")</f>
        <v/>
      </c>
      <c r="BO32" s="353" t="str">
        <f>IF(AND('MAPA DE RIESGOS'!$AP493="Muy Alta",'MAPA DE RIESGOS'!$AR493="Mayor"),CONCATENATE("R",'MAPA DE RIESGOS'!$H493,"C",'MAPA DE RIESGOS'!$AF493),"")</f>
        <v/>
      </c>
      <c r="BP32" s="353" t="str">
        <f>IF(AND('MAPA DE RIESGOS'!$AP494="Muy Alta",'MAPA DE RIESGOS'!$AR494="Mayor"),CONCATENATE("R",'MAPA DE RIESGOS'!$H494,"C",'MAPA DE RIESGOS'!$AF494),"")</f>
        <v/>
      </c>
      <c r="BQ32" s="353" t="str">
        <f>IF(AND('MAPA DE RIESGOS'!$AP495="Muy Alta",'MAPA DE RIESGOS'!$AR495="Mayor"),CONCATENATE("R",'MAPA DE RIESGOS'!$H495,"C",'MAPA DE RIESGOS'!$AF495),"")</f>
        <v/>
      </c>
      <c r="BR32" s="353" t="str">
        <f>IF(AND('MAPA DE RIESGOS'!$AP496="Muy Alta",'MAPA DE RIESGOS'!$AR496="Mayor"),CONCATENATE("R",'MAPA DE RIESGOS'!$H496,"C",'MAPA DE RIESGOS'!$AF496),"")</f>
        <v/>
      </c>
      <c r="BS32" s="353" t="str">
        <f>IF(AND('MAPA DE RIESGOS'!$AP497="Muy Alta",'MAPA DE RIESGOS'!$AR497="Mayor"),CONCATENATE("R",'MAPA DE RIESGOS'!$H497,"C",'MAPA DE RIESGOS'!$AF497),"")</f>
        <v/>
      </c>
      <c r="BT32" s="353" t="str">
        <f>IF(AND('MAPA DE RIESGOS'!$AP498="Muy Alta",'MAPA DE RIESGOS'!$AR498="Mayor"),CONCATENATE("R",'MAPA DE RIESGOS'!$H498,"C",'MAPA DE RIESGOS'!$AF498),"")</f>
        <v/>
      </c>
      <c r="BU32" s="353" t="str">
        <f>IF(AND('MAPA DE RIESGOS'!$AP499="Muy Alta",'MAPA DE RIESGOS'!$AR499="Mayor"),CONCATENATE("R",'MAPA DE RIESGOS'!$H499,"C",'MAPA DE RIESGOS'!$AF499),"")</f>
        <v/>
      </c>
      <c r="BV32" s="353" t="str">
        <f>IF(AND('MAPA DE RIESGOS'!$AP500="Muy Alta",'MAPA DE RIESGOS'!$AR500="Mayor"),CONCATENATE("R",'MAPA DE RIESGOS'!$H500,"C",'MAPA DE RIESGOS'!$AF500),"")</f>
        <v/>
      </c>
      <c r="BW32" s="353" t="str">
        <f>IF(AND('MAPA DE RIESGOS'!$AP501="Muy Alta",'MAPA DE RIESGOS'!$AR501="Mayor"),CONCATENATE("R",'MAPA DE RIESGOS'!$H501,"C",'MAPA DE RIESGOS'!$AF501),"")</f>
        <v/>
      </c>
      <c r="BX32" s="353" t="str">
        <f>IF(AND('MAPA DE RIESGOS'!$AP502="Muy Alta",'MAPA DE RIESGOS'!$AR502="Mayor"),CONCATENATE("R",'MAPA DE RIESGOS'!$H502,"C",'MAPA DE RIESGOS'!$AF502),"")</f>
        <v/>
      </c>
      <c r="BY32" s="353" t="str">
        <f>IF(AND('MAPA DE RIESGOS'!$AP503="Muy Alta",'MAPA DE RIESGOS'!$AR503="Mayor"),CONCATENATE("R",'MAPA DE RIESGOS'!$H503,"C",'MAPA DE RIESGOS'!$AF503),"")</f>
        <v/>
      </c>
      <c r="BZ32" s="353" t="str">
        <f>IF(AND('MAPA DE RIESGOS'!$AP504="Muy Alta",'MAPA DE RIESGOS'!$AR504="Mayor"),CONCATENATE("R",'MAPA DE RIESGOS'!$H504,"C",'MAPA DE RIESGOS'!$AF504),"")</f>
        <v/>
      </c>
      <c r="CA32" s="353" t="str">
        <f>IF(AND('MAPA DE RIESGOS'!$AP505="Muy Alta",'MAPA DE RIESGOS'!$AR505="Mayor"),CONCATENATE("R",'MAPA DE RIESGOS'!$H505,"C",'MAPA DE RIESGOS'!$AF505),"")</f>
        <v/>
      </c>
      <c r="CB32" s="353" t="str">
        <f>IF(AND('MAPA DE RIESGOS'!$AP506="Muy Alta",'MAPA DE RIESGOS'!$AR506="Mayor"),CONCATENATE("R",'MAPA DE RIESGOS'!$H506,"C",'MAPA DE RIESGOS'!$AF506),"")</f>
        <v/>
      </c>
      <c r="CC32" s="354" t="str">
        <f>IF(AND('MAPA DE RIESGOS'!$AP507="Muy Alta",'MAPA DE RIESGOS'!$AR507="Mayor"),CONCATENATE("R",'MAPA DE RIESGOS'!$H507,"C",'MAPA DE RIESGOS'!$AF507),"")</f>
        <v/>
      </c>
      <c r="CD32" s="355" t="str">
        <f>IF(AND('MAPA DE RIESGOS'!$AP490="Muy Alta",'MAPA DE RIESGOS'!$AR490="Catastrófico"),CONCATENATE("R",'MAPA DE RIESGOS'!$H490,"C",'MAPA DE RIESGOS'!$AF490),"")</f>
        <v/>
      </c>
      <c r="CE32" s="355" t="str">
        <f>IF(AND('MAPA DE RIESGOS'!$AP491="Muy Alta",'MAPA DE RIESGOS'!$AR491="Catastrófico"),CONCATENATE("R",'MAPA DE RIESGOS'!$H491,"C",'MAPA DE RIESGOS'!$AF491),"")</f>
        <v/>
      </c>
      <c r="CF32" s="355" t="str">
        <f>IF(AND('MAPA DE RIESGOS'!$AP492="Muy Alta",'MAPA DE RIESGOS'!$AR492="Catastrófico"),CONCATENATE("R",'MAPA DE RIESGOS'!$H492,"C",'MAPA DE RIESGOS'!$AF492),"")</f>
        <v/>
      </c>
      <c r="CG32" s="355" t="str">
        <f>IF(AND('MAPA DE RIESGOS'!$AP493="Muy Alta",'MAPA DE RIESGOS'!$AR493="Catastrófico"),CONCATENATE("R",'MAPA DE RIESGOS'!$H493,"C",'MAPA DE RIESGOS'!$AF493),"")</f>
        <v/>
      </c>
      <c r="CH32" s="355" t="str">
        <f>IF(AND('MAPA DE RIESGOS'!$AP494="Muy Alta",'MAPA DE RIESGOS'!$AR494="Catastrófico"),CONCATENATE("R",'MAPA DE RIESGOS'!$H494,"C",'MAPA DE RIESGOS'!$AF494),"")</f>
        <v/>
      </c>
      <c r="CI32" s="355" t="str">
        <f>IF(AND('MAPA DE RIESGOS'!$AP495="Muy Alta",'MAPA DE RIESGOS'!$AR495="Catastrófico"),CONCATENATE("R",'MAPA DE RIESGOS'!$H495,"C",'MAPA DE RIESGOS'!$AF495),"")</f>
        <v/>
      </c>
      <c r="CJ32" s="355" t="str">
        <f>IF(AND('MAPA DE RIESGOS'!$AP496="Muy Alta",'MAPA DE RIESGOS'!$AR496="Catastrófico"),CONCATENATE("R",'MAPA DE RIESGOS'!$H496,"C",'MAPA DE RIESGOS'!$AF496),"")</f>
        <v/>
      </c>
      <c r="CK32" s="355" t="str">
        <f>IF(AND('MAPA DE RIESGOS'!$AP497="Muy Alta",'MAPA DE RIESGOS'!$AR497="Catastrófico"),CONCATENATE("R",'MAPA DE RIESGOS'!$H497,"C",'MAPA DE RIESGOS'!$AF497),"")</f>
        <v/>
      </c>
      <c r="CL32" s="355" t="str">
        <f>IF(AND('MAPA DE RIESGOS'!$AP498="Muy Alta",'MAPA DE RIESGOS'!$AR498="Catastrófico"),CONCATENATE("R",'MAPA DE RIESGOS'!$H498,"C",'MAPA DE RIESGOS'!$AF498),"")</f>
        <v/>
      </c>
      <c r="CM32" s="355" t="str">
        <f>IF(AND('MAPA DE RIESGOS'!$AP499="Muy Alta",'MAPA DE RIESGOS'!$AR499="Catastrófico"),CONCATENATE("R",'MAPA DE RIESGOS'!$H499,"C",'MAPA DE RIESGOS'!$AF499),"")</f>
        <v/>
      </c>
      <c r="CN32" s="355" t="str">
        <f>IF(AND('MAPA DE RIESGOS'!$AP500="Muy Alta",'MAPA DE RIESGOS'!$AR500="Catastrófico"),CONCATENATE("R",'MAPA DE RIESGOS'!$H500,"C",'MAPA DE RIESGOS'!$AF500),"")</f>
        <v/>
      </c>
      <c r="CO32" s="355" t="str">
        <f>IF(AND('MAPA DE RIESGOS'!$AP501="Muy Alta",'MAPA DE RIESGOS'!$AR501="Catastrófico"),CONCATENATE("R",'MAPA DE RIESGOS'!$H501,"C",'MAPA DE RIESGOS'!$AF501),"")</f>
        <v/>
      </c>
      <c r="CP32" s="355" t="str">
        <f>IF(AND('MAPA DE RIESGOS'!$AP502="Muy Alta",'MAPA DE RIESGOS'!$AR502="Catastrófico"),CONCATENATE("R",'MAPA DE RIESGOS'!$H502,"C",'MAPA DE RIESGOS'!$AF502),"")</f>
        <v/>
      </c>
      <c r="CQ32" s="355" t="str">
        <f>IF(AND('MAPA DE RIESGOS'!$AP503="Muy Alta",'MAPA DE RIESGOS'!$AR503="Catastrófico"),CONCATENATE("R",'MAPA DE RIESGOS'!$H503,"C",'MAPA DE RIESGOS'!$AF503),"")</f>
        <v/>
      </c>
      <c r="CR32" s="355" t="str">
        <f>IF(AND('MAPA DE RIESGOS'!$AP504="Muy Alta",'MAPA DE RIESGOS'!$AR504="Catastrófico"),CONCATENATE("R",'MAPA DE RIESGOS'!$H504,"C",'MAPA DE RIESGOS'!$AF504),"")</f>
        <v/>
      </c>
      <c r="CS32" s="355" t="str">
        <f>IF(AND('MAPA DE RIESGOS'!$AP505="Muy Alta",'MAPA DE RIESGOS'!$AR505="Catastrófico"),CONCATENATE("R",'MAPA DE RIESGOS'!$H505,"C",'MAPA DE RIESGOS'!$AF505),"")</f>
        <v/>
      </c>
      <c r="CT32" s="355" t="str">
        <f>IF(AND('MAPA DE RIESGOS'!$AP506="Muy Alta",'MAPA DE RIESGOS'!$AR506="Catastrófico"),CONCATENATE("R",'MAPA DE RIESGOS'!$H506,"C",'MAPA DE RIESGOS'!$AF506),"")</f>
        <v/>
      </c>
      <c r="CU32" s="356" t="str">
        <f>IF(AND('MAPA DE RIESGOS'!$AP507="Muy Alta",'MAPA DE RIESGOS'!$AR507="Catastrófico"),CONCATENATE("R",'MAPA DE RIESGOS'!$H507,"C",'MAPA DE RIESGOS'!$AF507),"")</f>
        <v/>
      </c>
      <c r="CV32" s="67"/>
      <c r="CW32" s="1122"/>
      <c r="CX32" s="1123"/>
      <c r="CY32" s="1123"/>
      <c r="CZ32" s="1123"/>
      <c r="DA32" s="1123"/>
      <c r="DB32" s="1124"/>
    </row>
    <row r="33" spans="2:106" ht="32.450000000000003" customHeight="1">
      <c r="B33" s="1142"/>
      <c r="C33" s="1142"/>
      <c r="D33" s="1143"/>
      <c r="E33" s="1113"/>
      <c r="F33" s="1114"/>
      <c r="G33" s="1114"/>
      <c r="H33" s="1114"/>
      <c r="I33" s="1115"/>
      <c r="J33" s="352" t="str">
        <f>IF(AND('MAPA DE RIESGOS'!$AP508="Muy Alta",'MAPA DE RIESGOS'!$AR508="Leve"),CONCATENATE("R",'MAPA DE RIESGOS'!$H508,"C",'MAPA DE RIESGOS'!$AF508),"")</f>
        <v/>
      </c>
      <c r="K33" s="353" t="str">
        <f>IF(AND('MAPA DE RIESGOS'!$AP509="Muy Alta",'MAPA DE RIESGOS'!$AR509="Leve"),CONCATENATE("R",'MAPA DE RIESGOS'!$H509,"C",'MAPA DE RIESGOS'!$AF509),"")</f>
        <v/>
      </c>
      <c r="L33" s="353" t="str">
        <f>IF(AND('MAPA DE RIESGOS'!$AP510="Muy Alta",'MAPA DE RIESGOS'!$AR510="Leve"),CONCATENATE("R",'MAPA DE RIESGOS'!$H510,"C",'MAPA DE RIESGOS'!$AF510),"")</f>
        <v/>
      </c>
      <c r="M33" s="353" t="str">
        <f>IF(AND('MAPA DE RIESGOS'!$AP511="Muy Alta",'MAPA DE RIESGOS'!$AR511="Leve"),CONCATENATE("R",'MAPA DE RIESGOS'!$H511,"C",'MAPA DE RIESGOS'!$AF511),"")</f>
        <v/>
      </c>
      <c r="N33" s="353" t="str">
        <f>IF(AND('MAPA DE RIESGOS'!$AP512="Muy Alta",'MAPA DE RIESGOS'!$AR512="Leve"),CONCATENATE("R",'MAPA DE RIESGOS'!$H512,"C",'MAPA DE RIESGOS'!$AF512),"")</f>
        <v/>
      </c>
      <c r="O33" s="353" t="str">
        <f>IF(AND('MAPA DE RIESGOS'!$AP513="Muy Alta",'MAPA DE RIESGOS'!$AR513="Leve"),CONCATENATE("R",'MAPA DE RIESGOS'!$H513,"C",'MAPA DE RIESGOS'!$AF513),"")</f>
        <v/>
      </c>
      <c r="P33" s="353" t="str">
        <f>IF(AND('MAPA DE RIESGOS'!$AP514="Muy Alta",'MAPA DE RIESGOS'!$AR514="Leve"),CONCATENATE("R",'MAPA DE RIESGOS'!$H514,"C",'MAPA DE RIESGOS'!$AF514),"")</f>
        <v/>
      </c>
      <c r="Q33" s="353" t="str">
        <f>IF(AND('MAPA DE RIESGOS'!$AP515="Muy Alta",'MAPA DE RIESGOS'!$AR515="Leve"),CONCATENATE("R",'MAPA DE RIESGOS'!$H515,"C",'MAPA DE RIESGOS'!$AF515),"")</f>
        <v/>
      </c>
      <c r="R33" s="353" t="str">
        <f>IF(AND('MAPA DE RIESGOS'!$AP516="Muy Alta",'MAPA DE RIESGOS'!$AR516="Leve"),CONCATENATE("R",'MAPA DE RIESGOS'!$H516,"C",'MAPA DE RIESGOS'!$AF516),"")</f>
        <v/>
      </c>
      <c r="S33" s="353" t="str">
        <f>IF(AND('MAPA DE RIESGOS'!$AP517="Muy Alta",'MAPA DE RIESGOS'!$AR517="Leve"),CONCATENATE("R",'MAPA DE RIESGOS'!$H517,"C",'MAPA DE RIESGOS'!$AF517),"")</f>
        <v/>
      </c>
      <c r="T33" s="353" t="str">
        <f>IF(AND('MAPA DE RIESGOS'!$AP518="Muy Alta",'MAPA DE RIESGOS'!$AR518="Leve"),CONCATENATE("R",'MAPA DE RIESGOS'!$H518,"C",'MAPA DE RIESGOS'!$AF518),"")</f>
        <v/>
      </c>
      <c r="U33" s="353" t="str">
        <f>IF(AND('MAPA DE RIESGOS'!$AP519="Muy Alta",'MAPA DE RIESGOS'!$AR519="Leve"),CONCATENATE("R",'MAPA DE RIESGOS'!$H519,"C",'MAPA DE RIESGOS'!$AF519),"")</f>
        <v/>
      </c>
      <c r="V33" s="353" t="str">
        <f>IF(AND('MAPA DE RIESGOS'!$AP520="Muy Alta",'MAPA DE RIESGOS'!$AR520="Leve"),CONCATENATE("R",'MAPA DE RIESGOS'!$H520,"C",'MAPA DE RIESGOS'!$AF520),"")</f>
        <v/>
      </c>
      <c r="W33" s="353" t="str">
        <f>IF(AND('MAPA DE RIESGOS'!$AP521="Muy Alta",'MAPA DE RIESGOS'!$AR521="Leve"),CONCATENATE("R",'MAPA DE RIESGOS'!$H521,"C",'MAPA DE RIESGOS'!$AF521),"")</f>
        <v/>
      </c>
      <c r="X33" s="353" t="str">
        <f>IF(AND('MAPA DE RIESGOS'!$AP522="Muy Alta",'MAPA DE RIESGOS'!$AR522="Leve"),CONCATENATE("R",'MAPA DE RIESGOS'!$H522,"C",'MAPA DE RIESGOS'!$AF522),"")</f>
        <v/>
      </c>
      <c r="Y33" s="353" t="str">
        <f>IF(AND('MAPA DE RIESGOS'!$AP523="Muy Alta",'MAPA DE RIESGOS'!$AR523="Leve"),CONCATENATE("R",'MAPA DE RIESGOS'!$H523,"C",'MAPA DE RIESGOS'!$AF523),"")</f>
        <v/>
      </c>
      <c r="Z33" s="353" t="str">
        <f>IF(AND('MAPA DE RIESGOS'!$AP524="Muy Alta",'MAPA DE RIESGOS'!$AR524="Leve"),CONCATENATE("R",'MAPA DE RIESGOS'!$H524,"C",'MAPA DE RIESGOS'!$AF524),"")</f>
        <v/>
      </c>
      <c r="AA33" s="354" t="str">
        <f>IF(AND('MAPA DE RIESGOS'!$AP525="Muy Alta",'MAPA DE RIESGOS'!$AR525="Leve"),CONCATENATE("R",'MAPA DE RIESGOS'!$H525,"C",'MAPA DE RIESGOS'!$AF525),"")</f>
        <v/>
      </c>
      <c r="AB33" s="352" t="str">
        <f>IF(AND('MAPA DE RIESGOS'!$AP508="Muy Alta",'MAPA DE RIESGOS'!$AR508="Menor"),CONCATENATE("R",'MAPA DE RIESGOS'!$H508,"C",'MAPA DE RIESGOS'!$AF508),"")</f>
        <v/>
      </c>
      <c r="AC33" s="353" t="str">
        <f>IF(AND('MAPA DE RIESGOS'!$AP509="Muy Alta",'MAPA DE RIESGOS'!$AR509="Menor"),CONCATENATE("R",'MAPA DE RIESGOS'!$H509,"C",'MAPA DE RIESGOS'!$AF509),"")</f>
        <v/>
      </c>
      <c r="AD33" s="353" t="str">
        <f>IF(AND('MAPA DE RIESGOS'!$AP510="Muy Alta",'MAPA DE RIESGOS'!$AR510="Menor"),CONCATENATE("R",'MAPA DE RIESGOS'!$H510,"C",'MAPA DE RIESGOS'!$AF510),"")</f>
        <v/>
      </c>
      <c r="AE33" s="353" t="str">
        <f>IF(AND('MAPA DE RIESGOS'!$AP511="Muy Alta",'MAPA DE RIESGOS'!$AR511="Menor"),CONCATENATE("R",'MAPA DE RIESGOS'!$H511,"C",'MAPA DE RIESGOS'!$AF511),"")</f>
        <v/>
      </c>
      <c r="AF33" s="353" t="str">
        <f>IF(AND('MAPA DE RIESGOS'!$AP512="Muy Alta",'MAPA DE RIESGOS'!$AR512="Menor"),CONCATENATE("R",'MAPA DE RIESGOS'!$H512,"C",'MAPA DE RIESGOS'!$AF512),"")</f>
        <v/>
      </c>
      <c r="AG33" s="353" t="str">
        <f>IF(AND('MAPA DE RIESGOS'!$AP513="Muy Alta",'MAPA DE RIESGOS'!$AR513="Menor"),CONCATENATE("R",'MAPA DE RIESGOS'!$H513,"C",'MAPA DE RIESGOS'!$AF513),"")</f>
        <v/>
      </c>
      <c r="AH33" s="353" t="str">
        <f>IF(AND('MAPA DE RIESGOS'!$AP514="Muy Alta",'MAPA DE RIESGOS'!$AR514="Menor"),CONCATENATE("R",'MAPA DE RIESGOS'!$H514,"C",'MAPA DE RIESGOS'!$AF514),"")</f>
        <v/>
      </c>
      <c r="AI33" s="353" t="str">
        <f>IF(AND('MAPA DE RIESGOS'!$AP515="Muy Alta",'MAPA DE RIESGOS'!$AR515="Menor"),CONCATENATE("R",'MAPA DE RIESGOS'!$H515,"C",'MAPA DE RIESGOS'!$AF515),"")</f>
        <v/>
      </c>
      <c r="AJ33" s="353" t="str">
        <f>IF(AND('MAPA DE RIESGOS'!$AP516="Muy Alta",'MAPA DE RIESGOS'!$AR516="Menor"),CONCATENATE("R",'MAPA DE RIESGOS'!$H516,"C",'MAPA DE RIESGOS'!$AF516),"")</f>
        <v/>
      </c>
      <c r="AK33" s="353" t="str">
        <f>IF(AND('MAPA DE RIESGOS'!$AP517="Muy Alta",'MAPA DE RIESGOS'!$AR517="Menor"),CONCATENATE("R",'MAPA DE RIESGOS'!$H517,"C",'MAPA DE RIESGOS'!$AF517),"")</f>
        <v/>
      </c>
      <c r="AL33" s="353" t="str">
        <f>IF(AND('MAPA DE RIESGOS'!$AP518="Muy Alta",'MAPA DE RIESGOS'!$AR518="Menor"),CONCATENATE("R",'MAPA DE RIESGOS'!$H518,"C",'MAPA DE RIESGOS'!$AF518),"")</f>
        <v/>
      </c>
      <c r="AM33" s="353" t="str">
        <f>IF(AND('MAPA DE RIESGOS'!$AP519="Muy Alta",'MAPA DE RIESGOS'!$AR519="Menor"),CONCATENATE("R",'MAPA DE RIESGOS'!$H519,"C",'MAPA DE RIESGOS'!$AF519),"")</f>
        <v/>
      </c>
      <c r="AN33" s="353" t="str">
        <f>IF(AND('MAPA DE RIESGOS'!$AP520="Muy Alta",'MAPA DE RIESGOS'!$AR520="Menor"),CONCATENATE("R",'MAPA DE RIESGOS'!$H520,"C",'MAPA DE RIESGOS'!$AF520),"")</f>
        <v/>
      </c>
      <c r="AO33" s="353" t="str">
        <f>IF(AND('MAPA DE RIESGOS'!$AP521="Muy Alta",'MAPA DE RIESGOS'!$AR521="Menor"),CONCATENATE("R",'MAPA DE RIESGOS'!$H521,"C",'MAPA DE RIESGOS'!$AF521),"")</f>
        <v/>
      </c>
      <c r="AP33" s="353" t="str">
        <f>IF(AND('MAPA DE RIESGOS'!$AP522="Muy Alta",'MAPA DE RIESGOS'!$AR522="Menor"),CONCATENATE("R",'MAPA DE RIESGOS'!$H522,"C",'MAPA DE RIESGOS'!$AF522),"")</f>
        <v/>
      </c>
      <c r="AQ33" s="353" t="str">
        <f>IF(AND('MAPA DE RIESGOS'!$AP523="Muy Alta",'MAPA DE RIESGOS'!$AR523="Menor"),CONCATENATE("R",'MAPA DE RIESGOS'!$H523,"C",'MAPA DE RIESGOS'!$AF523),"")</f>
        <v/>
      </c>
      <c r="AR33" s="353" t="str">
        <f>IF(AND('MAPA DE RIESGOS'!$AP524="Muy Alta",'MAPA DE RIESGOS'!$AR524="Menor"),CONCATENATE("R",'MAPA DE RIESGOS'!$H524,"C",'MAPA DE RIESGOS'!$AF524),"")</f>
        <v/>
      </c>
      <c r="AS33" s="354" t="str">
        <f>IF(AND('MAPA DE RIESGOS'!$AP525="Muy Alta",'MAPA DE RIESGOS'!$AR525="Menor"),CONCATENATE("R",'MAPA DE RIESGOS'!$H525,"C",'MAPA DE RIESGOS'!$AF525),"")</f>
        <v/>
      </c>
      <c r="AT33" s="352" t="str">
        <f>IF(AND('MAPA DE RIESGOS'!$AP508="Muy Alta",'MAPA DE RIESGOS'!$AR508="Moderado"),CONCATENATE("R",'MAPA DE RIESGOS'!$H508,"C",'MAPA DE RIESGOS'!$AF508),"")</f>
        <v/>
      </c>
      <c r="AU33" s="353" t="str">
        <f>IF(AND('MAPA DE RIESGOS'!$AP509="Muy Alta",'MAPA DE RIESGOS'!$AR509="Moderado"),CONCATENATE("R",'MAPA DE RIESGOS'!$H509,"C",'MAPA DE RIESGOS'!$AF509),"")</f>
        <v/>
      </c>
      <c r="AV33" s="353" t="str">
        <f>IF(AND('MAPA DE RIESGOS'!$AP510="Muy Alta",'MAPA DE RIESGOS'!$AR510="Moderado"),CONCATENATE("R",'MAPA DE RIESGOS'!$H510,"C",'MAPA DE RIESGOS'!$AF510),"")</f>
        <v/>
      </c>
      <c r="AW33" s="353" t="str">
        <f>IF(AND('MAPA DE RIESGOS'!$AP511="Muy Alta",'MAPA DE RIESGOS'!$AR511="Moderado"),CONCATENATE("R",'MAPA DE RIESGOS'!$H511,"C",'MAPA DE RIESGOS'!$AF511),"")</f>
        <v/>
      </c>
      <c r="AX33" s="353" t="str">
        <f>IF(AND('MAPA DE RIESGOS'!$AP512="Muy Alta",'MAPA DE RIESGOS'!$AR512="Moderado"),CONCATENATE("R",'MAPA DE RIESGOS'!$H512,"C",'MAPA DE RIESGOS'!$AF512),"")</f>
        <v/>
      </c>
      <c r="AY33" s="353" t="str">
        <f>IF(AND('MAPA DE RIESGOS'!$AP513="Muy Alta",'MAPA DE RIESGOS'!$AR513="Moderado"),CONCATENATE("R",'MAPA DE RIESGOS'!$H513,"C",'MAPA DE RIESGOS'!$AF513),"")</f>
        <v/>
      </c>
      <c r="AZ33" s="353" t="str">
        <f>IF(AND('MAPA DE RIESGOS'!$AP514="Muy Alta",'MAPA DE RIESGOS'!$AR514="Moderado"),CONCATENATE("R",'MAPA DE RIESGOS'!$H514,"C",'MAPA DE RIESGOS'!$AF514),"")</f>
        <v/>
      </c>
      <c r="BA33" s="353" t="str">
        <f>IF(AND('MAPA DE RIESGOS'!$AP515="Muy Alta",'MAPA DE RIESGOS'!$AR515="Moderado"),CONCATENATE("R",'MAPA DE RIESGOS'!$H515,"C",'MAPA DE RIESGOS'!$AF515),"")</f>
        <v/>
      </c>
      <c r="BB33" s="353" t="str">
        <f>IF(AND('MAPA DE RIESGOS'!$AP516="Muy Alta",'MAPA DE RIESGOS'!$AR516="Moderado"),CONCATENATE("R",'MAPA DE RIESGOS'!$H516,"C",'MAPA DE RIESGOS'!$AF516),"")</f>
        <v/>
      </c>
      <c r="BC33" s="353" t="str">
        <f>IF(AND('MAPA DE RIESGOS'!$AP517="Muy Alta",'MAPA DE RIESGOS'!$AR517="Moderado"),CONCATENATE("R",'MAPA DE RIESGOS'!$H517,"C",'MAPA DE RIESGOS'!$AF517),"")</f>
        <v/>
      </c>
      <c r="BD33" s="353" t="str">
        <f>IF(AND('MAPA DE RIESGOS'!$AP518="Muy Alta",'MAPA DE RIESGOS'!$AR518="Moderado"),CONCATENATE("R",'MAPA DE RIESGOS'!$H518,"C",'MAPA DE RIESGOS'!$AF518),"")</f>
        <v/>
      </c>
      <c r="BE33" s="353" t="str">
        <f>IF(AND('MAPA DE RIESGOS'!$AP519="Muy Alta",'MAPA DE RIESGOS'!$AR519="Moderado"),CONCATENATE("R",'MAPA DE RIESGOS'!$H519,"C",'MAPA DE RIESGOS'!$AF519),"")</f>
        <v/>
      </c>
      <c r="BF33" s="353" t="str">
        <f>IF(AND('MAPA DE RIESGOS'!$AP520="Muy Alta",'MAPA DE RIESGOS'!$AR520="Moderado"),CONCATENATE("R",'MAPA DE RIESGOS'!$H520,"C",'MAPA DE RIESGOS'!$AF520),"")</f>
        <v/>
      </c>
      <c r="BG33" s="353" t="str">
        <f>IF(AND('MAPA DE RIESGOS'!$AP521="Muy Alta",'MAPA DE RIESGOS'!$AR521="Moderado"),CONCATENATE("R",'MAPA DE RIESGOS'!$H521,"C",'MAPA DE RIESGOS'!$AF521),"")</f>
        <v/>
      </c>
      <c r="BH33" s="353" t="str">
        <f>IF(AND('MAPA DE RIESGOS'!$AP522="Muy Alta",'MAPA DE RIESGOS'!$AR522="Moderado"),CONCATENATE("R",'MAPA DE RIESGOS'!$H522,"C",'MAPA DE RIESGOS'!$AF522),"")</f>
        <v/>
      </c>
      <c r="BI33" s="353" t="str">
        <f>IF(AND('MAPA DE RIESGOS'!$AP523="Muy Alta",'MAPA DE RIESGOS'!$AR523="Moderado"),CONCATENATE("R",'MAPA DE RIESGOS'!$H523,"C",'MAPA DE RIESGOS'!$AF523),"")</f>
        <v/>
      </c>
      <c r="BJ33" s="353" t="str">
        <f>IF(AND('MAPA DE RIESGOS'!$AP524="Muy Alta",'MAPA DE RIESGOS'!$AR524="Moderado"),CONCATENATE("R",'MAPA DE RIESGOS'!$H524,"C",'MAPA DE RIESGOS'!$AF524),"")</f>
        <v/>
      </c>
      <c r="BK33" s="354" t="str">
        <f>IF(AND('MAPA DE RIESGOS'!$AP525="Muy Alta",'MAPA DE RIESGOS'!$AR525="Moderado"),CONCATENATE("R",'MAPA DE RIESGOS'!$H525,"C",'MAPA DE RIESGOS'!$AF525),"")</f>
        <v/>
      </c>
      <c r="BL33" s="352" t="str">
        <f>IF(AND('MAPA DE RIESGOS'!$AP508="Muy Alta",'MAPA DE RIESGOS'!$AR508="Mayor"),CONCATENATE("R",'MAPA DE RIESGOS'!$H508,"C",'MAPA DE RIESGOS'!$AF508),"")</f>
        <v/>
      </c>
      <c r="BM33" s="353" t="str">
        <f>IF(AND('MAPA DE RIESGOS'!$AP509="Muy Alta",'MAPA DE RIESGOS'!$AR509="Mayor"),CONCATENATE("R",'MAPA DE RIESGOS'!$H509,"C",'MAPA DE RIESGOS'!$AF509),"")</f>
        <v/>
      </c>
      <c r="BN33" s="353" t="str">
        <f>IF(AND('MAPA DE RIESGOS'!$AP510="Muy Alta",'MAPA DE RIESGOS'!$AR510="Mayor"),CONCATENATE("R",'MAPA DE RIESGOS'!$H510,"C",'MAPA DE RIESGOS'!$AF510),"")</f>
        <v/>
      </c>
      <c r="BO33" s="353" t="str">
        <f>IF(AND('MAPA DE RIESGOS'!$AP511="Muy Alta",'MAPA DE RIESGOS'!$AR511="Mayor"),CONCATENATE("R",'MAPA DE RIESGOS'!$H511,"C",'MAPA DE RIESGOS'!$AF511),"")</f>
        <v/>
      </c>
      <c r="BP33" s="353" t="str">
        <f>IF(AND('MAPA DE RIESGOS'!$AP512="Muy Alta",'MAPA DE RIESGOS'!$AR512="Mayor"),CONCATENATE("R",'MAPA DE RIESGOS'!$H512,"C",'MAPA DE RIESGOS'!$AF512),"")</f>
        <v/>
      </c>
      <c r="BQ33" s="353" t="str">
        <f>IF(AND('MAPA DE RIESGOS'!$AP513="Muy Alta",'MAPA DE RIESGOS'!$AR513="Mayor"),CONCATENATE("R",'MAPA DE RIESGOS'!$H513,"C",'MAPA DE RIESGOS'!$AF513),"")</f>
        <v/>
      </c>
      <c r="BR33" s="353" t="str">
        <f>IF(AND('MAPA DE RIESGOS'!$AP514="Muy Alta",'MAPA DE RIESGOS'!$AR514="Mayor"),CONCATENATE("R",'MAPA DE RIESGOS'!$H514,"C",'MAPA DE RIESGOS'!$AF514),"")</f>
        <v/>
      </c>
      <c r="BS33" s="353" t="str">
        <f>IF(AND('MAPA DE RIESGOS'!$AP515="Muy Alta",'MAPA DE RIESGOS'!$AR515="Mayor"),CONCATENATE("R",'MAPA DE RIESGOS'!$H515,"C",'MAPA DE RIESGOS'!$AF515),"")</f>
        <v/>
      </c>
      <c r="BT33" s="353" t="str">
        <f>IF(AND('MAPA DE RIESGOS'!$AP516="Muy Alta",'MAPA DE RIESGOS'!$AR516="Mayor"),CONCATENATE("R",'MAPA DE RIESGOS'!$H516,"C",'MAPA DE RIESGOS'!$AF516),"")</f>
        <v/>
      </c>
      <c r="BU33" s="353" t="str">
        <f>IF(AND('MAPA DE RIESGOS'!$AP517="Muy Alta",'MAPA DE RIESGOS'!$AR517="Mayor"),CONCATENATE("R",'MAPA DE RIESGOS'!$H517,"C",'MAPA DE RIESGOS'!$AF517),"")</f>
        <v/>
      </c>
      <c r="BV33" s="353" t="str">
        <f>IF(AND('MAPA DE RIESGOS'!$AP518="Muy Alta",'MAPA DE RIESGOS'!$AR518="Mayor"),CONCATENATE("R",'MAPA DE RIESGOS'!$H518,"C",'MAPA DE RIESGOS'!$AF518),"")</f>
        <v/>
      </c>
      <c r="BW33" s="353" t="str">
        <f>IF(AND('MAPA DE RIESGOS'!$AP519="Muy Alta",'MAPA DE RIESGOS'!$AR519="Mayor"),CONCATENATE("R",'MAPA DE RIESGOS'!$H519,"C",'MAPA DE RIESGOS'!$AF519),"")</f>
        <v/>
      </c>
      <c r="BX33" s="353" t="str">
        <f>IF(AND('MAPA DE RIESGOS'!$AP520="Muy Alta",'MAPA DE RIESGOS'!$AR520="Mayor"),CONCATENATE("R",'MAPA DE RIESGOS'!$H520,"C",'MAPA DE RIESGOS'!$AF520),"")</f>
        <v/>
      </c>
      <c r="BY33" s="353" t="str">
        <f>IF(AND('MAPA DE RIESGOS'!$AP521="Muy Alta",'MAPA DE RIESGOS'!$AR521="Mayor"),CONCATENATE("R",'MAPA DE RIESGOS'!$H521,"C",'MAPA DE RIESGOS'!$AF521),"")</f>
        <v/>
      </c>
      <c r="BZ33" s="353" t="str">
        <f>IF(AND('MAPA DE RIESGOS'!$AP522="Muy Alta",'MAPA DE RIESGOS'!$AR522="Mayor"),CONCATENATE("R",'MAPA DE RIESGOS'!$H522,"C",'MAPA DE RIESGOS'!$AF522),"")</f>
        <v/>
      </c>
      <c r="CA33" s="353" t="str">
        <f>IF(AND('MAPA DE RIESGOS'!$AP523="Muy Alta",'MAPA DE RIESGOS'!$AR523="Mayor"),CONCATENATE("R",'MAPA DE RIESGOS'!$H523,"C",'MAPA DE RIESGOS'!$AF523),"")</f>
        <v/>
      </c>
      <c r="CB33" s="353" t="str">
        <f>IF(AND('MAPA DE RIESGOS'!$AP524="Muy Alta",'MAPA DE RIESGOS'!$AR524="Mayor"),CONCATENATE("R",'MAPA DE RIESGOS'!$H524,"C",'MAPA DE RIESGOS'!$AF524),"")</f>
        <v/>
      </c>
      <c r="CC33" s="354" t="str">
        <f>IF(AND('MAPA DE RIESGOS'!$AP525="Muy Alta",'MAPA DE RIESGOS'!$AR525="Mayor"),CONCATENATE("R",'MAPA DE RIESGOS'!$H525,"C",'MAPA DE RIESGOS'!$AF525),"")</f>
        <v/>
      </c>
      <c r="CD33" s="355" t="str">
        <f>IF(AND('MAPA DE RIESGOS'!$AP508="Muy Alta",'MAPA DE RIESGOS'!$AR508="Catastrófico"),CONCATENATE("R",'MAPA DE RIESGOS'!$H508,"C",'MAPA DE RIESGOS'!$AF508),"")</f>
        <v/>
      </c>
      <c r="CE33" s="355" t="str">
        <f>IF(AND('MAPA DE RIESGOS'!$AP509="Muy Alta",'MAPA DE RIESGOS'!$AR509="Catastrófico"),CONCATENATE("R",'MAPA DE RIESGOS'!$H509,"C",'MAPA DE RIESGOS'!$AF509),"")</f>
        <v/>
      </c>
      <c r="CF33" s="355" t="str">
        <f>IF(AND('MAPA DE RIESGOS'!$AP510="Muy Alta",'MAPA DE RIESGOS'!$AR510="Catastrófico"),CONCATENATE("R",'MAPA DE RIESGOS'!$H510,"C",'MAPA DE RIESGOS'!$AF510),"")</f>
        <v/>
      </c>
      <c r="CG33" s="355" t="str">
        <f>IF(AND('MAPA DE RIESGOS'!$AP511="Muy Alta",'MAPA DE RIESGOS'!$AR511="Catastrófico"),CONCATENATE("R",'MAPA DE RIESGOS'!$H511,"C",'MAPA DE RIESGOS'!$AF511),"")</f>
        <v/>
      </c>
      <c r="CH33" s="355" t="str">
        <f>IF(AND('MAPA DE RIESGOS'!$AP512="Muy Alta",'MAPA DE RIESGOS'!$AR512="Catastrófico"),CONCATENATE("R",'MAPA DE RIESGOS'!$H512,"C",'MAPA DE RIESGOS'!$AF512),"")</f>
        <v/>
      </c>
      <c r="CI33" s="355" t="str">
        <f>IF(AND('MAPA DE RIESGOS'!$AP513="Muy Alta",'MAPA DE RIESGOS'!$AR513="Catastrófico"),CONCATENATE("R",'MAPA DE RIESGOS'!$H513,"C",'MAPA DE RIESGOS'!$AF513),"")</f>
        <v/>
      </c>
      <c r="CJ33" s="355" t="str">
        <f>IF(AND('MAPA DE RIESGOS'!$AP514="Muy Alta",'MAPA DE RIESGOS'!$AR514="Catastrófico"),CONCATENATE("R",'MAPA DE RIESGOS'!$H514,"C",'MAPA DE RIESGOS'!$AF514),"")</f>
        <v/>
      </c>
      <c r="CK33" s="355" t="str">
        <f>IF(AND('MAPA DE RIESGOS'!$AP515="Muy Alta",'MAPA DE RIESGOS'!$AR515="Catastrófico"),CONCATENATE("R",'MAPA DE RIESGOS'!$H515,"C",'MAPA DE RIESGOS'!$AF515),"")</f>
        <v/>
      </c>
      <c r="CL33" s="355" t="str">
        <f>IF(AND('MAPA DE RIESGOS'!$AP516="Muy Alta",'MAPA DE RIESGOS'!$AR516="Catastrófico"),CONCATENATE("R",'MAPA DE RIESGOS'!$H516,"C",'MAPA DE RIESGOS'!$AF516),"")</f>
        <v/>
      </c>
      <c r="CM33" s="355" t="str">
        <f>IF(AND('MAPA DE RIESGOS'!$AP517="Muy Alta",'MAPA DE RIESGOS'!$AR517="Catastrófico"),CONCATENATE("R",'MAPA DE RIESGOS'!$H517,"C",'MAPA DE RIESGOS'!$AF517),"")</f>
        <v/>
      </c>
      <c r="CN33" s="355" t="str">
        <f>IF(AND('MAPA DE RIESGOS'!$AP518="Muy Alta",'MAPA DE RIESGOS'!$AR518="Catastrófico"),CONCATENATE("R",'MAPA DE RIESGOS'!$H518,"C",'MAPA DE RIESGOS'!$AF518),"")</f>
        <v/>
      </c>
      <c r="CO33" s="355" t="str">
        <f>IF(AND('MAPA DE RIESGOS'!$AP519="Muy Alta",'MAPA DE RIESGOS'!$AR519="Catastrófico"),CONCATENATE("R",'MAPA DE RIESGOS'!$H519,"C",'MAPA DE RIESGOS'!$AF519),"")</f>
        <v/>
      </c>
      <c r="CP33" s="355" t="str">
        <f>IF(AND('MAPA DE RIESGOS'!$AP520="Muy Alta",'MAPA DE RIESGOS'!$AR520="Catastrófico"),CONCATENATE("R",'MAPA DE RIESGOS'!$H520,"C",'MAPA DE RIESGOS'!$AF520),"")</f>
        <v/>
      </c>
      <c r="CQ33" s="355" t="str">
        <f>IF(AND('MAPA DE RIESGOS'!$AP521="Muy Alta",'MAPA DE RIESGOS'!$AR521="Catastrófico"),CONCATENATE("R",'MAPA DE RIESGOS'!$H521,"C",'MAPA DE RIESGOS'!$AF521),"")</f>
        <v/>
      </c>
      <c r="CR33" s="355" t="str">
        <f>IF(AND('MAPA DE RIESGOS'!$AP522="Muy Alta",'MAPA DE RIESGOS'!$AR522="Catastrófico"),CONCATENATE("R",'MAPA DE RIESGOS'!$H522,"C",'MAPA DE RIESGOS'!$AF522),"")</f>
        <v/>
      </c>
      <c r="CS33" s="355" t="str">
        <f>IF(AND('MAPA DE RIESGOS'!$AP523="Muy Alta",'MAPA DE RIESGOS'!$AR523="Catastrófico"),CONCATENATE("R",'MAPA DE RIESGOS'!$H523,"C",'MAPA DE RIESGOS'!$AF523),"")</f>
        <v/>
      </c>
      <c r="CT33" s="355" t="str">
        <f>IF(AND('MAPA DE RIESGOS'!$AP524="Muy Alta",'MAPA DE RIESGOS'!$AR524="Catastrófico"),CONCATENATE("R",'MAPA DE RIESGOS'!$H524,"C",'MAPA DE RIESGOS'!$AF524),"")</f>
        <v/>
      </c>
      <c r="CU33" s="356" t="str">
        <f>IF(AND('MAPA DE RIESGOS'!$AP525="Muy Alta",'MAPA DE RIESGOS'!$AR525="Catastrófico"),CONCATENATE("R",'MAPA DE RIESGOS'!$H525,"C",'MAPA DE RIESGOS'!$AF525),"")</f>
        <v/>
      </c>
      <c r="CV33" s="67"/>
      <c r="CW33" s="1122"/>
      <c r="CX33" s="1123"/>
      <c r="CY33" s="1123"/>
      <c r="CZ33" s="1123"/>
      <c r="DA33" s="1123"/>
      <c r="DB33" s="1124"/>
    </row>
    <row r="34" spans="2:106" ht="32.450000000000003" customHeight="1">
      <c r="B34" s="1142"/>
      <c r="C34" s="1142"/>
      <c r="D34" s="1143"/>
      <c r="E34" s="1113"/>
      <c r="F34" s="1114"/>
      <c r="G34" s="1114"/>
      <c r="H34" s="1114"/>
      <c r="I34" s="1115"/>
      <c r="J34" s="352" t="str">
        <f>IF(AND('MAPA DE RIESGOS'!$AP526="Muy Alta",'MAPA DE RIESGOS'!$AR526="Leve"),CONCATENATE("R",'MAPA DE RIESGOS'!$H526,"C",'MAPA DE RIESGOS'!$AF526),"")</f>
        <v/>
      </c>
      <c r="K34" s="353" t="str">
        <f>IF(AND('MAPA DE RIESGOS'!$AP527="Muy Alta",'MAPA DE RIESGOS'!$AR527="Leve"),CONCATENATE("R",'MAPA DE RIESGOS'!$H527,"C",'MAPA DE RIESGOS'!$AF527),"")</f>
        <v/>
      </c>
      <c r="L34" s="353" t="str">
        <f>IF(AND('MAPA DE RIESGOS'!$AP528="Muy Alta",'MAPA DE RIESGOS'!$AR528="Leve"),CONCATENATE("R",'MAPA DE RIESGOS'!$H528,"C",'MAPA DE RIESGOS'!$AF528),"")</f>
        <v/>
      </c>
      <c r="M34" s="353" t="str">
        <f>IF(AND('MAPA DE RIESGOS'!$AP529="Muy Alta",'MAPA DE RIESGOS'!$AR529="Leve"),CONCATENATE("R",'MAPA DE RIESGOS'!$H529,"C",'MAPA DE RIESGOS'!$AF529),"")</f>
        <v/>
      </c>
      <c r="N34" s="353" t="str">
        <f>IF(AND('MAPA DE RIESGOS'!$AP530="Muy Alta",'MAPA DE RIESGOS'!$AR530="Leve"),CONCATENATE("R",'MAPA DE RIESGOS'!$H530,"C",'MAPA DE RIESGOS'!$AF530),"")</f>
        <v/>
      </c>
      <c r="O34" s="353" t="str">
        <f>IF(AND('MAPA DE RIESGOS'!$AP531="Muy Alta",'MAPA DE RIESGOS'!$AR531="Leve"),CONCATENATE("R",'MAPA DE RIESGOS'!$H531,"C",'MAPA DE RIESGOS'!$AF531),"")</f>
        <v/>
      </c>
      <c r="P34" s="353" t="str">
        <f>IF(AND('MAPA DE RIESGOS'!$AP532="Muy Alta",'MAPA DE RIESGOS'!$AR532="Leve"),CONCATENATE("R",'MAPA DE RIESGOS'!$H532,"C",'MAPA DE RIESGOS'!$AF532),"")</f>
        <v/>
      </c>
      <c r="Q34" s="353" t="str">
        <f>IF(AND('MAPA DE RIESGOS'!$AP533="Muy Alta",'MAPA DE RIESGOS'!$AR533="Leve"),CONCATENATE("R",'MAPA DE RIESGOS'!$H533,"C",'MAPA DE RIESGOS'!$AF533),"")</f>
        <v/>
      </c>
      <c r="R34" s="353" t="str">
        <f>IF(AND('MAPA DE RIESGOS'!$AP534="Muy Alta",'MAPA DE RIESGOS'!$AR534="Leve"),CONCATENATE("R",'MAPA DE RIESGOS'!$H534,"C",'MAPA DE RIESGOS'!$AF534),"")</f>
        <v/>
      </c>
      <c r="S34" s="353" t="str">
        <f>IF(AND('MAPA DE RIESGOS'!$AP535="Muy Alta",'MAPA DE RIESGOS'!$AR535="Leve"),CONCATENATE("R",'MAPA DE RIESGOS'!$H535,"C",'MAPA DE RIESGOS'!$AF535),"")</f>
        <v/>
      </c>
      <c r="T34" s="353" t="str">
        <f>IF(AND('MAPA DE RIESGOS'!$AP536="Muy Alta",'MAPA DE RIESGOS'!$AR536="Leve"),CONCATENATE("R",'MAPA DE RIESGOS'!$H536,"C",'MAPA DE RIESGOS'!$AF536),"")</f>
        <v/>
      </c>
      <c r="U34" s="353" t="str">
        <f>IF(AND('MAPA DE RIESGOS'!$AP537="Muy Alta",'MAPA DE RIESGOS'!$AR537="Leve"),CONCATENATE("R",'MAPA DE RIESGOS'!$H537,"C",'MAPA DE RIESGOS'!$AF537),"")</f>
        <v/>
      </c>
      <c r="V34" s="353" t="str">
        <f>IF(AND('MAPA DE RIESGOS'!$AP538="Muy Alta",'MAPA DE RIESGOS'!$AR538="Leve"),CONCATENATE("R",'MAPA DE RIESGOS'!$H538,"C",'MAPA DE RIESGOS'!$AF538),"")</f>
        <v/>
      </c>
      <c r="W34" s="353" t="str">
        <f>IF(AND('MAPA DE RIESGOS'!$AP539="Muy Alta",'MAPA DE RIESGOS'!$AR539="Leve"),CONCATENATE("R",'MAPA DE RIESGOS'!$H539,"C",'MAPA DE RIESGOS'!$AF539),"")</f>
        <v/>
      </c>
      <c r="X34" s="353" t="str">
        <f>IF(AND('MAPA DE RIESGOS'!$AP540="Muy Alta",'MAPA DE RIESGOS'!$AR540="Leve"),CONCATENATE("R",'MAPA DE RIESGOS'!$H540,"C",'MAPA DE RIESGOS'!$AF540),"")</f>
        <v/>
      </c>
      <c r="Y34" s="353" t="str">
        <f>IF(AND('MAPA DE RIESGOS'!$AP541="Muy Alta",'MAPA DE RIESGOS'!$AR541="Leve"),CONCATENATE("R",'MAPA DE RIESGOS'!$H541,"C",'MAPA DE RIESGOS'!$AF541),"")</f>
        <v/>
      </c>
      <c r="Z34" s="353" t="str">
        <f>IF(AND('MAPA DE RIESGOS'!$AP542="Muy Alta",'MAPA DE RIESGOS'!$AR542="Leve"),CONCATENATE("R",'MAPA DE RIESGOS'!$H542,"C",'MAPA DE RIESGOS'!$AF542),"")</f>
        <v/>
      </c>
      <c r="AA34" s="354" t="str">
        <f>IF(AND('MAPA DE RIESGOS'!$AP543="Muy Alta",'MAPA DE RIESGOS'!$AR543="Leve"),CONCATENATE("R",'MAPA DE RIESGOS'!$H543,"C",'MAPA DE RIESGOS'!$AF543),"")</f>
        <v/>
      </c>
      <c r="AB34" s="352" t="str">
        <f>IF(AND('MAPA DE RIESGOS'!$AP526="Muy Alta",'MAPA DE RIESGOS'!$AR526="Menor"),CONCATENATE("R",'MAPA DE RIESGOS'!$H526,"C",'MAPA DE RIESGOS'!$AF526),"")</f>
        <v/>
      </c>
      <c r="AC34" s="353" t="str">
        <f>IF(AND('MAPA DE RIESGOS'!$AP527="Muy Alta",'MAPA DE RIESGOS'!$AR527="Menor"),CONCATENATE("R",'MAPA DE RIESGOS'!$H527,"C",'MAPA DE RIESGOS'!$AF527),"")</f>
        <v/>
      </c>
      <c r="AD34" s="353" t="str">
        <f>IF(AND('MAPA DE RIESGOS'!$AP528="Muy Alta",'MAPA DE RIESGOS'!$AR528="Menor"),CONCATENATE("R",'MAPA DE RIESGOS'!$H528,"C",'MAPA DE RIESGOS'!$AF528),"")</f>
        <v/>
      </c>
      <c r="AE34" s="353" t="str">
        <f>IF(AND('MAPA DE RIESGOS'!$AP529="Muy Alta",'MAPA DE RIESGOS'!$AR529="Menor"),CONCATENATE("R",'MAPA DE RIESGOS'!$H529,"C",'MAPA DE RIESGOS'!$AF529),"")</f>
        <v/>
      </c>
      <c r="AF34" s="353" t="str">
        <f>IF(AND('MAPA DE RIESGOS'!$AP530="Muy Alta",'MAPA DE RIESGOS'!$AR530="Menor"),CONCATENATE("R",'MAPA DE RIESGOS'!$H530,"C",'MAPA DE RIESGOS'!$AF530),"")</f>
        <v/>
      </c>
      <c r="AG34" s="353" t="str">
        <f>IF(AND('MAPA DE RIESGOS'!$AP531="Muy Alta",'MAPA DE RIESGOS'!$AR531="Menor"),CONCATENATE("R",'MAPA DE RIESGOS'!$H531,"C",'MAPA DE RIESGOS'!$AF531),"")</f>
        <v/>
      </c>
      <c r="AH34" s="353" t="str">
        <f>IF(AND('MAPA DE RIESGOS'!$AP532="Muy Alta",'MAPA DE RIESGOS'!$AR532="Menor"),CONCATENATE("R",'MAPA DE RIESGOS'!$H532,"C",'MAPA DE RIESGOS'!$AF532),"")</f>
        <v/>
      </c>
      <c r="AI34" s="353" t="str">
        <f>IF(AND('MAPA DE RIESGOS'!$AP533="Muy Alta",'MAPA DE RIESGOS'!$AR533="Menor"),CONCATENATE("R",'MAPA DE RIESGOS'!$H533,"C",'MAPA DE RIESGOS'!$AF533),"")</f>
        <v/>
      </c>
      <c r="AJ34" s="353" t="str">
        <f>IF(AND('MAPA DE RIESGOS'!$AP534="Muy Alta",'MAPA DE RIESGOS'!$AR534="Menor"),CONCATENATE("R",'MAPA DE RIESGOS'!$H534,"C",'MAPA DE RIESGOS'!$AF534),"")</f>
        <v/>
      </c>
      <c r="AK34" s="353" t="str">
        <f>IF(AND('MAPA DE RIESGOS'!$AP535="Muy Alta",'MAPA DE RIESGOS'!$AR535="Menor"),CONCATENATE("R",'MAPA DE RIESGOS'!$H535,"C",'MAPA DE RIESGOS'!$AF535),"")</f>
        <v/>
      </c>
      <c r="AL34" s="353" t="str">
        <f>IF(AND('MAPA DE RIESGOS'!$AP536="Muy Alta",'MAPA DE RIESGOS'!$AR536="Menor"),CONCATENATE("R",'MAPA DE RIESGOS'!$H536,"C",'MAPA DE RIESGOS'!$AF536),"")</f>
        <v/>
      </c>
      <c r="AM34" s="353" t="str">
        <f>IF(AND('MAPA DE RIESGOS'!$AP537="Muy Alta",'MAPA DE RIESGOS'!$AR537="Menor"),CONCATENATE("R",'MAPA DE RIESGOS'!$H537,"C",'MAPA DE RIESGOS'!$AF537),"")</f>
        <v/>
      </c>
      <c r="AN34" s="353" t="str">
        <f>IF(AND('MAPA DE RIESGOS'!$AP538="Muy Alta",'MAPA DE RIESGOS'!$AR538="Menor"),CONCATENATE("R",'MAPA DE RIESGOS'!$H538,"C",'MAPA DE RIESGOS'!$AF538),"")</f>
        <v/>
      </c>
      <c r="AO34" s="353" t="str">
        <f>IF(AND('MAPA DE RIESGOS'!$AP539="Muy Alta",'MAPA DE RIESGOS'!$AR539="Menor"),CONCATENATE("R",'MAPA DE RIESGOS'!$H539,"C",'MAPA DE RIESGOS'!$AF539),"")</f>
        <v/>
      </c>
      <c r="AP34" s="353" t="str">
        <f>IF(AND('MAPA DE RIESGOS'!$AP540="Muy Alta",'MAPA DE RIESGOS'!$AR540="Menor"),CONCATENATE("R",'MAPA DE RIESGOS'!$H540,"C",'MAPA DE RIESGOS'!$AF540),"")</f>
        <v/>
      </c>
      <c r="AQ34" s="353" t="str">
        <f>IF(AND('MAPA DE RIESGOS'!$AP541="Muy Alta",'MAPA DE RIESGOS'!$AR541="Menor"),CONCATENATE("R",'MAPA DE RIESGOS'!$H541,"C",'MAPA DE RIESGOS'!$AF541),"")</f>
        <v/>
      </c>
      <c r="AR34" s="353" t="str">
        <f>IF(AND('MAPA DE RIESGOS'!$AP542="Muy Alta",'MAPA DE RIESGOS'!$AR542="Menor"),CONCATENATE("R",'MAPA DE RIESGOS'!$H542,"C",'MAPA DE RIESGOS'!$AF542),"")</f>
        <v/>
      </c>
      <c r="AS34" s="354" t="str">
        <f>IF(AND('MAPA DE RIESGOS'!$AP543="Muy Alta",'MAPA DE RIESGOS'!$AR543="Menor"),CONCATENATE("R",'MAPA DE RIESGOS'!$H543,"C",'MAPA DE RIESGOS'!$AF543),"")</f>
        <v/>
      </c>
      <c r="AT34" s="352" t="str">
        <f>IF(AND('MAPA DE RIESGOS'!$AP526="Muy Alta",'MAPA DE RIESGOS'!$AR526="Moderado"),CONCATENATE("R",'MAPA DE RIESGOS'!$H526,"C",'MAPA DE RIESGOS'!$AF526),"")</f>
        <v/>
      </c>
      <c r="AU34" s="353" t="str">
        <f>IF(AND('MAPA DE RIESGOS'!$AP527="Muy Alta",'MAPA DE RIESGOS'!$AR527="Moderado"),CONCATENATE("R",'MAPA DE RIESGOS'!$H527,"C",'MAPA DE RIESGOS'!$AF527),"")</f>
        <v/>
      </c>
      <c r="AV34" s="353" t="str">
        <f>IF(AND('MAPA DE RIESGOS'!$AP528="Muy Alta",'MAPA DE RIESGOS'!$AR528="Moderado"),CONCATENATE("R",'MAPA DE RIESGOS'!$H528,"C",'MAPA DE RIESGOS'!$AF528),"")</f>
        <v/>
      </c>
      <c r="AW34" s="353" t="str">
        <f>IF(AND('MAPA DE RIESGOS'!$AP529="Muy Alta",'MAPA DE RIESGOS'!$AR529="Moderado"),CONCATENATE("R",'MAPA DE RIESGOS'!$H529,"C",'MAPA DE RIESGOS'!$AF529),"")</f>
        <v/>
      </c>
      <c r="AX34" s="353" t="str">
        <f>IF(AND('MAPA DE RIESGOS'!$AP530="Muy Alta",'MAPA DE RIESGOS'!$AR530="Moderado"),CONCATENATE("R",'MAPA DE RIESGOS'!$H530,"C",'MAPA DE RIESGOS'!$AF530),"")</f>
        <v/>
      </c>
      <c r="AY34" s="353" t="str">
        <f>IF(AND('MAPA DE RIESGOS'!$AP531="Muy Alta",'MAPA DE RIESGOS'!$AR531="Moderado"),CONCATENATE("R",'MAPA DE RIESGOS'!$H531,"C",'MAPA DE RIESGOS'!$AF531),"")</f>
        <v/>
      </c>
      <c r="AZ34" s="353" t="str">
        <f>IF(AND('MAPA DE RIESGOS'!$AP532="Muy Alta",'MAPA DE RIESGOS'!$AR532="Moderado"),CONCATENATE("R",'MAPA DE RIESGOS'!$H532,"C",'MAPA DE RIESGOS'!$AF532),"")</f>
        <v/>
      </c>
      <c r="BA34" s="353" t="str">
        <f>IF(AND('MAPA DE RIESGOS'!$AP533="Muy Alta",'MAPA DE RIESGOS'!$AR533="Moderado"),CONCATENATE("R",'MAPA DE RIESGOS'!$H533,"C",'MAPA DE RIESGOS'!$AF533),"")</f>
        <v/>
      </c>
      <c r="BB34" s="353" t="str">
        <f>IF(AND('MAPA DE RIESGOS'!$AP534="Muy Alta",'MAPA DE RIESGOS'!$AR534="Moderado"),CONCATENATE("R",'MAPA DE RIESGOS'!$H534,"C",'MAPA DE RIESGOS'!$AF534),"")</f>
        <v/>
      </c>
      <c r="BC34" s="353" t="str">
        <f>IF(AND('MAPA DE RIESGOS'!$AP535="Muy Alta",'MAPA DE RIESGOS'!$AR535="Moderado"),CONCATENATE("R",'MAPA DE RIESGOS'!$H535,"C",'MAPA DE RIESGOS'!$AF535),"")</f>
        <v/>
      </c>
      <c r="BD34" s="353" t="str">
        <f>IF(AND('MAPA DE RIESGOS'!$AP536="Muy Alta",'MAPA DE RIESGOS'!$AR536="Moderado"),CONCATENATE("R",'MAPA DE RIESGOS'!$H536,"C",'MAPA DE RIESGOS'!$AF536),"")</f>
        <v/>
      </c>
      <c r="BE34" s="353" t="str">
        <f>IF(AND('MAPA DE RIESGOS'!$AP537="Muy Alta",'MAPA DE RIESGOS'!$AR537="Moderado"),CONCATENATE("R",'MAPA DE RIESGOS'!$H537,"C",'MAPA DE RIESGOS'!$AF537),"")</f>
        <v/>
      </c>
      <c r="BF34" s="353" t="str">
        <f>IF(AND('MAPA DE RIESGOS'!$AP538="Muy Alta",'MAPA DE RIESGOS'!$AR538="Moderado"),CONCATENATE("R",'MAPA DE RIESGOS'!$H538,"C",'MAPA DE RIESGOS'!$AF538),"")</f>
        <v/>
      </c>
      <c r="BG34" s="353" t="str">
        <f>IF(AND('MAPA DE RIESGOS'!$AP539="Muy Alta",'MAPA DE RIESGOS'!$AR539="Moderado"),CONCATENATE("R",'MAPA DE RIESGOS'!$H539,"C",'MAPA DE RIESGOS'!$AF539),"")</f>
        <v/>
      </c>
      <c r="BH34" s="353" t="str">
        <f>IF(AND('MAPA DE RIESGOS'!$AP540="Muy Alta",'MAPA DE RIESGOS'!$AR540="Moderado"),CONCATENATE("R",'MAPA DE RIESGOS'!$H540,"C",'MAPA DE RIESGOS'!$AF540),"")</f>
        <v/>
      </c>
      <c r="BI34" s="353" t="str">
        <f>IF(AND('MAPA DE RIESGOS'!$AP541="Muy Alta",'MAPA DE RIESGOS'!$AR541="Moderado"),CONCATENATE("R",'MAPA DE RIESGOS'!$H541,"C",'MAPA DE RIESGOS'!$AF541),"")</f>
        <v/>
      </c>
      <c r="BJ34" s="353" t="str">
        <f>IF(AND('MAPA DE RIESGOS'!$AP542="Muy Alta",'MAPA DE RIESGOS'!$AR542="Moderado"),CONCATENATE("R",'MAPA DE RIESGOS'!$H542,"C",'MAPA DE RIESGOS'!$AF542),"")</f>
        <v/>
      </c>
      <c r="BK34" s="354" t="str">
        <f>IF(AND('MAPA DE RIESGOS'!$AP543="Muy Alta",'MAPA DE RIESGOS'!$AR543="Moderado"),CONCATENATE("R",'MAPA DE RIESGOS'!$H543,"C",'MAPA DE RIESGOS'!$AF543),"")</f>
        <v/>
      </c>
      <c r="BL34" s="352" t="str">
        <f>IF(AND('MAPA DE RIESGOS'!$AP526="Muy Alta",'MAPA DE RIESGOS'!$AR526="Mayor"),CONCATENATE("R",'MAPA DE RIESGOS'!$H526,"C",'MAPA DE RIESGOS'!$AF526),"")</f>
        <v/>
      </c>
      <c r="BM34" s="353" t="str">
        <f>IF(AND('MAPA DE RIESGOS'!$AP527="Muy Alta",'MAPA DE RIESGOS'!$AR527="Mayor"),CONCATENATE("R",'MAPA DE RIESGOS'!$H527,"C",'MAPA DE RIESGOS'!$AF527),"")</f>
        <v/>
      </c>
      <c r="BN34" s="353" t="str">
        <f>IF(AND('MAPA DE RIESGOS'!$AP528="Muy Alta",'MAPA DE RIESGOS'!$AR528="Mayor"),CONCATENATE("R",'MAPA DE RIESGOS'!$H528,"C",'MAPA DE RIESGOS'!$AF528),"")</f>
        <v/>
      </c>
      <c r="BO34" s="353" t="str">
        <f>IF(AND('MAPA DE RIESGOS'!$AP529="Muy Alta",'MAPA DE RIESGOS'!$AR529="Mayor"),CONCATENATE("R",'MAPA DE RIESGOS'!$H529,"C",'MAPA DE RIESGOS'!$AF529),"")</f>
        <v/>
      </c>
      <c r="BP34" s="353" t="str">
        <f>IF(AND('MAPA DE RIESGOS'!$AP530="Muy Alta",'MAPA DE RIESGOS'!$AR530="Mayor"),CONCATENATE("R",'MAPA DE RIESGOS'!$H530,"C",'MAPA DE RIESGOS'!$AF530),"")</f>
        <v/>
      </c>
      <c r="BQ34" s="353" t="str">
        <f>IF(AND('MAPA DE RIESGOS'!$AP531="Muy Alta",'MAPA DE RIESGOS'!$AR531="Mayor"),CONCATENATE("R",'MAPA DE RIESGOS'!$H531,"C",'MAPA DE RIESGOS'!$AF531),"")</f>
        <v/>
      </c>
      <c r="BR34" s="353" t="str">
        <f>IF(AND('MAPA DE RIESGOS'!$AP532="Muy Alta",'MAPA DE RIESGOS'!$AR532="Mayor"),CONCATENATE("R",'MAPA DE RIESGOS'!$H532,"C",'MAPA DE RIESGOS'!$AF532),"")</f>
        <v/>
      </c>
      <c r="BS34" s="353" t="str">
        <f>IF(AND('MAPA DE RIESGOS'!$AP533="Muy Alta",'MAPA DE RIESGOS'!$AR533="Mayor"),CONCATENATE("R",'MAPA DE RIESGOS'!$H533,"C",'MAPA DE RIESGOS'!$AF533),"")</f>
        <v/>
      </c>
      <c r="BT34" s="353" t="str">
        <f>IF(AND('MAPA DE RIESGOS'!$AP534="Muy Alta",'MAPA DE RIESGOS'!$AR534="Mayor"),CONCATENATE("R",'MAPA DE RIESGOS'!$H534,"C",'MAPA DE RIESGOS'!$AF534),"")</f>
        <v/>
      </c>
      <c r="BU34" s="353" t="str">
        <f>IF(AND('MAPA DE RIESGOS'!$AP535="Muy Alta",'MAPA DE RIESGOS'!$AR535="Mayor"),CONCATENATE("R",'MAPA DE RIESGOS'!$H535,"C",'MAPA DE RIESGOS'!$AF535),"")</f>
        <v/>
      </c>
      <c r="BV34" s="353" t="str">
        <f>IF(AND('MAPA DE RIESGOS'!$AP536="Muy Alta",'MAPA DE RIESGOS'!$AR536="Mayor"),CONCATENATE("R",'MAPA DE RIESGOS'!$H536,"C",'MAPA DE RIESGOS'!$AF536),"")</f>
        <v/>
      </c>
      <c r="BW34" s="353" t="str">
        <f>IF(AND('MAPA DE RIESGOS'!$AP537="Muy Alta",'MAPA DE RIESGOS'!$AR537="Mayor"),CONCATENATE("R",'MAPA DE RIESGOS'!$H537,"C",'MAPA DE RIESGOS'!$AF537),"")</f>
        <v/>
      </c>
      <c r="BX34" s="353" t="str">
        <f>IF(AND('MAPA DE RIESGOS'!$AP538="Muy Alta",'MAPA DE RIESGOS'!$AR538="Mayor"),CONCATENATE("R",'MAPA DE RIESGOS'!$H538,"C",'MAPA DE RIESGOS'!$AF538),"")</f>
        <v/>
      </c>
      <c r="BY34" s="353" t="str">
        <f>IF(AND('MAPA DE RIESGOS'!$AP539="Muy Alta",'MAPA DE RIESGOS'!$AR539="Mayor"),CONCATENATE("R",'MAPA DE RIESGOS'!$H539,"C",'MAPA DE RIESGOS'!$AF539),"")</f>
        <v/>
      </c>
      <c r="BZ34" s="353" t="str">
        <f>IF(AND('MAPA DE RIESGOS'!$AP540="Muy Alta",'MAPA DE RIESGOS'!$AR540="Mayor"),CONCATENATE("R",'MAPA DE RIESGOS'!$H540,"C",'MAPA DE RIESGOS'!$AF540),"")</f>
        <v/>
      </c>
      <c r="CA34" s="353" t="str">
        <f>IF(AND('MAPA DE RIESGOS'!$AP541="Muy Alta",'MAPA DE RIESGOS'!$AR541="Mayor"),CONCATENATE("R",'MAPA DE RIESGOS'!$H541,"C",'MAPA DE RIESGOS'!$AF541),"")</f>
        <v/>
      </c>
      <c r="CB34" s="353" t="str">
        <f>IF(AND('MAPA DE RIESGOS'!$AP542="Muy Alta",'MAPA DE RIESGOS'!$AR542="Mayor"),CONCATENATE("R",'MAPA DE RIESGOS'!$H542,"C",'MAPA DE RIESGOS'!$AF542),"")</f>
        <v/>
      </c>
      <c r="CC34" s="354" t="str">
        <f>IF(AND('MAPA DE RIESGOS'!$AP543="Muy Alta",'MAPA DE RIESGOS'!$AR543="Mayor"),CONCATENATE("R",'MAPA DE RIESGOS'!$H543,"C",'MAPA DE RIESGOS'!$AF543),"")</f>
        <v/>
      </c>
      <c r="CD34" s="355" t="str">
        <f>IF(AND('MAPA DE RIESGOS'!$AP526="Muy Alta",'MAPA DE RIESGOS'!$AR526="Catastrófico"),CONCATENATE("R",'MAPA DE RIESGOS'!$H526,"C",'MAPA DE RIESGOS'!$AF526),"")</f>
        <v/>
      </c>
      <c r="CE34" s="355" t="str">
        <f>IF(AND('MAPA DE RIESGOS'!$AP527="Muy Alta",'MAPA DE RIESGOS'!$AR527="Catastrófico"),CONCATENATE("R",'MAPA DE RIESGOS'!$H527,"C",'MAPA DE RIESGOS'!$AF527),"")</f>
        <v/>
      </c>
      <c r="CF34" s="355" t="str">
        <f>IF(AND('MAPA DE RIESGOS'!$AP528="Muy Alta",'MAPA DE RIESGOS'!$AR528="Catastrófico"),CONCATENATE("R",'MAPA DE RIESGOS'!$H528,"C",'MAPA DE RIESGOS'!$AF528),"")</f>
        <v/>
      </c>
      <c r="CG34" s="355" t="str">
        <f>IF(AND('MAPA DE RIESGOS'!$AP529="Muy Alta",'MAPA DE RIESGOS'!$AR529="Catastrófico"),CONCATENATE("R",'MAPA DE RIESGOS'!$H529,"C",'MAPA DE RIESGOS'!$AF529),"")</f>
        <v/>
      </c>
      <c r="CH34" s="355" t="str">
        <f>IF(AND('MAPA DE RIESGOS'!$AP530="Muy Alta",'MAPA DE RIESGOS'!$AR530="Catastrófico"),CONCATENATE("R",'MAPA DE RIESGOS'!$H530,"C",'MAPA DE RIESGOS'!$AF530),"")</f>
        <v/>
      </c>
      <c r="CI34" s="355" t="str">
        <f>IF(AND('MAPA DE RIESGOS'!$AP531="Muy Alta",'MAPA DE RIESGOS'!$AR531="Catastrófico"),CONCATENATE("R",'MAPA DE RIESGOS'!$H531,"C",'MAPA DE RIESGOS'!$AF531),"")</f>
        <v/>
      </c>
      <c r="CJ34" s="355" t="str">
        <f>IF(AND('MAPA DE RIESGOS'!$AP532="Muy Alta",'MAPA DE RIESGOS'!$AR532="Catastrófico"),CONCATENATE("R",'MAPA DE RIESGOS'!$H532,"C",'MAPA DE RIESGOS'!$AF532),"")</f>
        <v/>
      </c>
      <c r="CK34" s="355" t="str">
        <f>IF(AND('MAPA DE RIESGOS'!$AP533="Muy Alta",'MAPA DE RIESGOS'!$AR533="Catastrófico"),CONCATENATE("R",'MAPA DE RIESGOS'!$H533,"C",'MAPA DE RIESGOS'!$AF533),"")</f>
        <v/>
      </c>
      <c r="CL34" s="355" t="str">
        <f>IF(AND('MAPA DE RIESGOS'!$AP534="Muy Alta",'MAPA DE RIESGOS'!$AR534="Catastrófico"),CONCATENATE("R",'MAPA DE RIESGOS'!$H534,"C",'MAPA DE RIESGOS'!$AF534),"")</f>
        <v/>
      </c>
      <c r="CM34" s="355" t="str">
        <f>IF(AND('MAPA DE RIESGOS'!$AP535="Muy Alta",'MAPA DE RIESGOS'!$AR535="Catastrófico"),CONCATENATE("R",'MAPA DE RIESGOS'!$H535,"C",'MAPA DE RIESGOS'!$AF535),"")</f>
        <v/>
      </c>
      <c r="CN34" s="355" t="str">
        <f>IF(AND('MAPA DE RIESGOS'!$AP536="Muy Alta",'MAPA DE RIESGOS'!$AR536="Catastrófico"),CONCATENATE("R",'MAPA DE RIESGOS'!$H536,"C",'MAPA DE RIESGOS'!$AF536),"")</f>
        <v/>
      </c>
      <c r="CO34" s="355" t="str">
        <f>IF(AND('MAPA DE RIESGOS'!$AP537="Muy Alta",'MAPA DE RIESGOS'!$AR537="Catastrófico"),CONCATENATE("R",'MAPA DE RIESGOS'!$H537,"C",'MAPA DE RIESGOS'!$AF537),"")</f>
        <v/>
      </c>
      <c r="CP34" s="355" t="str">
        <f>IF(AND('MAPA DE RIESGOS'!$AP538="Muy Alta",'MAPA DE RIESGOS'!$AR538="Catastrófico"),CONCATENATE("R",'MAPA DE RIESGOS'!$H538,"C",'MAPA DE RIESGOS'!$AF538),"")</f>
        <v/>
      </c>
      <c r="CQ34" s="355" t="str">
        <f>IF(AND('MAPA DE RIESGOS'!$AP539="Muy Alta",'MAPA DE RIESGOS'!$AR539="Catastrófico"),CONCATENATE("R",'MAPA DE RIESGOS'!$H539,"C",'MAPA DE RIESGOS'!$AF539),"")</f>
        <v/>
      </c>
      <c r="CR34" s="355" t="str">
        <f>IF(AND('MAPA DE RIESGOS'!$AP540="Muy Alta",'MAPA DE RIESGOS'!$AR540="Catastrófico"),CONCATENATE("R",'MAPA DE RIESGOS'!$H540,"C",'MAPA DE RIESGOS'!$AF540),"")</f>
        <v/>
      </c>
      <c r="CS34" s="355" t="str">
        <f>IF(AND('MAPA DE RIESGOS'!$AP541="Muy Alta",'MAPA DE RIESGOS'!$AR541="Catastrófico"),CONCATENATE("R",'MAPA DE RIESGOS'!$H541,"C",'MAPA DE RIESGOS'!$AF541),"")</f>
        <v/>
      </c>
      <c r="CT34" s="355" t="str">
        <f>IF(AND('MAPA DE RIESGOS'!$AP542="Muy Alta",'MAPA DE RIESGOS'!$AR542="Catastrófico"),CONCATENATE("R",'MAPA DE RIESGOS'!$H542,"C",'MAPA DE RIESGOS'!$AF542),"")</f>
        <v/>
      </c>
      <c r="CU34" s="356" t="str">
        <f>IF(AND('MAPA DE RIESGOS'!$AP543="Muy Alta",'MAPA DE RIESGOS'!$AR543="Catastrófico"),CONCATENATE("R",'MAPA DE RIESGOS'!$H543,"C",'MAPA DE RIESGOS'!$AF543),"")</f>
        <v/>
      </c>
      <c r="CV34" s="67"/>
      <c r="CW34" s="1122"/>
      <c r="CX34" s="1123"/>
      <c r="CY34" s="1123"/>
      <c r="CZ34" s="1123"/>
      <c r="DA34" s="1123"/>
      <c r="DB34" s="1124"/>
    </row>
    <row r="35" spans="2:106" ht="32.450000000000003" customHeight="1">
      <c r="B35" s="1142"/>
      <c r="C35" s="1142"/>
      <c r="D35" s="1143"/>
      <c r="E35" s="1113"/>
      <c r="F35" s="1114"/>
      <c r="G35" s="1114"/>
      <c r="H35" s="1114"/>
      <c r="I35" s="1115"/>
      <c r="J35" s="352" t="str">
        <f>IF(AND('MAPA DE RIESGOS'!$AP544="Muy Alta",'MAPA DE RIESGOS'!$AR544="Leve"),CONCATENATE("R",'MAPA DE RIESGOS'!$H544,"C",'MAPA DE RIESGOS'!$AF544),"")</f>
        <v/>
      </c>
      <c r="K35" s="353" t="str">
        <f>IF(AND('MAPA DE RIESGOS'!$AP545="Muy Alta",'MAPA DE RIESGOS'!$AR545="Leve"),CONCATENATE("R",'MAPA DE RIESGOS'!$H545,"C",'MAPA DE RIESGOS'!$AF545),"")</f>
        <v/>
      </c>
      <c r="L35" s="353" t="str">
        <f>IF(AND('MAPA DE RIESGOS'!$AP546="Muy Alta",'MAPA DE RIESGOS'!$AR546="Leve"),CONCATENATE("R",'MAPA DE RIESGOS'!$H546,"C",'MAPA DE RIESGOS'!$AF546),"")</f>
        <v/>
      </c>
      <c r="M35" s="353" t="str">
        <f>IF(AND('MAPA DE RIESGOS'!$AP547="Muy Alta",'MAPA DE RIESGOS'!$AR547="Leve"),CONCATENATE("R",'MAPA DE RIESGOS'!$H547,"C",'MAPA DE RIESGOS'!$AF547),"")</f>
        <v/>
      </c>
      <c r="N35" s="353" t="str">
        <f>IF(AND('MAPA DE RIESGOS'!$AP548="Muy Alta",'MAPA DE RIESGOS'!$AR548="Leve"),CONCATENATE("R",'MAPA DE RIESGOS'!$H548,"C",'MAPA DE RIESGOS'!$AF548),"")</f>
        <v/>
      </c>
      <c r="O35" s="353" t="str">
        <f>IF(AND('MAPA DE RIESGOS'!$AP549="Muy Alta",'MAPA DE RIESGOS'!$AR549="Leve"),CONCATENATE("R",'MAPA DE RIESGOS'!$H549,"C",'MAPA DE RIESGOS'!$AF549),"")</f>
        <v/>
      </c>
      <c r="P35" s="353" t="str">
        <f>IF(AND('MAPA DE RIESGOS'!$AP550="Muy Alta",'MAPA DE RIESGOS'!$AR550="Leve"),CONCATENATE("R",'MAPA DE RIESGOS'!$H550,"C",'MAPA DE RIESGOS'!$AF550),"")</f>
        <v/>
      </c>
      <c r="Q35" s="353" t="str">
        <f>IF(AND('MAPA DE RIESGOS'!$AP551="Muy Alta",'MAPA DE RIESGOS'!$AR551="Leve"),CONCATENATE("R",'MAPA DE RIESGOS'!$H551,"C",'MAPA DE RIESGOS'!$AF551),"")</f>
        <v/>
      </c>
      <c r="R35" s="353" t="str">
        <f>IF(AND('MAPA DE RIESGOS'!$AP552="Muy Alta",'MAPA DE RIESGOS'!$AR552="Leve"),CONCATENATE("R",'MAPA DE RIESGOS'!$H552,"C",'MAPA DE RIESGOS'!$AF552),"")</f>
        <v/>
      </c>
      <c r="S35" s="353" t="str">
        <f>IF(AND('MAPA DE RIESGOS'!$AP553="Muy Alta",'MAPA DE RIESGOS'!$AR553="Leve"),CONCATENATE("R",'MAPA DE RIESGOS'!$H553,"C",'MAPA DE RIESGOS'!$AF553),"")</f>
        <v/>
      </c>
      <c r="T35" s="353" t="str">
        <f>IF(AND('MAPA DE RIESGOS'!$AP554="Muy Alta",'MAPA DE RIESGOS'!$AR554="Leve"),CONCATENATE("R",'MAPA DE RIESGOS'!$H554,"C",'MAPA DE RIESGOS'!$AF554),"")</f>
        <v/>
      </c>
      <c r="U35" s="353" t="str">
        <f>IF(AND('MAPA DE RIESGOS'!$AP555="Muy Alta",'MAPA DE RIESGOS'!$AR555="Leve"),CONCATENATE("R",'MAPA DE RIESGOS'!$H555,"C",'MAPA DE RIESGOS'!$AF555),"")</f>
        <v/>
      </c>
      <c r="V35" s="353" t="str">
        <f>IF(AND('MAPA DE RIESGOS'!$AP556="Muy Alta",'MAPA DE RIESGOS'!$AR556="Leve"),CONCATENATE("R",'MAPA DE RIESGOS'!$H556,"C",'MAPA DE RIESGOS'!$AF556),"")</f>
        <v/>
      </c>
      <c r="W35" s="353" t="str">
        <f>IF(AND('MAPA DE RIESGOS'!$AP557="Muy Alta",'MAPA DE RIESGOS'!$AR557="Leve"),CONCATENATE("R",'MAPA DE RIESGOS'!$H557,"C",'MAPA DE RIESGOS'!$AF557),"")</f>
        <v/>
      </c>
      <c r="X35" s="353" t="str">
        <f>IF(AND('MAPA DE RIESGOS'!$AP558="Muy Alta",'MAPA DE RIESGOS'!$AR558="Leve"),CONCATENATE("R",'MAPA DE RIESGOS'!$H558,"C",'MAPA DE RIESGOS'!$AF558),"")</f>
        <v/>
      </c>
      <c r="Y35" s="353" t="str">
        <f>IF(AND('MAPA DE RIESGOS'!$AP559="Muy Alta",'MAPA DE RIESGOS'!$AR559="Leve"),CONCATENATE("R",'MAPA DE RIESGOS'!$H559,"C",'MAPA DE RIESGOS'!$AF559),"")</f>
        <v/>
      </c>
      <c r="Z35" s="353" t="str">
        <f>IF(AND('MAPA DE RIESGOS'!$AP560="Muy Alta",'MAPA DE RIESGOS'!$AR560="Leve"),CONCATENATE("R",'MAPA DE RIESGOS'!$H560,"C",'MAPA DE RIESGOS'!$AF560),"")</f>
        <v/>
      </c>
      <c r="AA35" s="354" t="str">
        <f>IF(AND('MAPA DE RIESGOS'!$AP561="Muy Alta",'MAPA DE RIESGOS'!$AR561="Leve"),CONCATENATE("R",'MAPA DE RIESGOS'!$H561,"C",'MAPA DE RIESGOS'!$AF561),"")</f>
        <v/>
      </c>
      <c r="AB35" s="352" t="str">
        <f>IF(AND('MAPA DE RIESGOS'!$AP544="Muy Alta",'MAPA DE RIESGOS'!$AR544="Menor"),CONCATENATE("R",'MAPA DE RIESGOS'!$H544,"C",'MAPA DE RIESGOS'!$AF544),"")</f>
        <v/>
      </c>
      <c r="AC35" s="353" t="str">
        <f>IF(AND('MAPA DE RIESGOS'!$AP545="Muy Alta",'MAPA DE RIESGOS'!$AR545="Menor"),CONCATENATE("R",'MAPA DE RIESGOS'!$H545,"C",'MAPA DE RIESGOS'!$AF545),"")</f>
        <v/>
      </c>
      <c r="AD35" s="353" t="str">
        <f>IF(AND('MAPA DE RIESGOS'!$AP546="Muy Alta",'MAPA DE RIESGOS'!$AR546="Menor"),CONCATENATE("R",'MAPA DE RIESGOS'!$H546,"C",'MAPA DE RIESGOS'!$AF546),"")</f>
        <v/>
      </c>
      <c r="AE35" s="353" t="str">
        <f>IF(AND('MAPA DE RIESGOS'!$AP547="Muy Alta",'MAPA DE RIESGOS'!$AR547="Menor"),CONCATENATE("R",'MAPA DE RIESGOS'!$H547,"C",'MAPA DE RIESGOS'!$AF547),"")</f>
        <v/>
      </c>
      <c r="AF35" s="353" t="str">
        <f>IF(AND('MAPA DE RIESGOS'!$AP548="Muy Alta",'MAPA DE RIESGOS'!$AR548="Menor"),CONCATENATE("R",'MAPA DE RIESGOS'!$H548,"C",'MAPA DE RIESGOS'!$AF548),"")</f>
        <v/>
      </c>
      <c r="AG35" s="353" t="str">
        <f>IF(AND('MAPA DE RIESGOS'!$AP549="Muy Alta",'MAPA DE RIESGOS'!$AR549="Menor"),CONCATENATE("R",'MAPA DE RIESGOS'!$H549,"C",'MAPA DE RIESGOS'!$AF549),"")</f>
        <v/>
      </c>
      <c r="AH35" s="353" t="str">
        <f>IF(AND('MAPA DE RIESGOS'!$AP550="Muy Alta",'MAPA DE RIESGOS'!$AR550="Menor"),CONCATENATE("R",'MAPA DE RIESGOS'!$H550,"C",'MAPA DE RIESGOS'!$AF550),"")</f>
        <v/>
      </c>
      <c r="AI35" s="353" t="str">
        <f>IF(AND('MAPA DE RIESGOS'!$AP551="Muy Alta",'MAPA DE RIESGOS'!$AR551="Menor"),CONCATENATE("R",'MAPA DE RIESGOS'!$H551,"C",'MAPA DE RIESGOS'!$AF551),"")</f>
        <v/>
      </c>
      <c r="AJ35" s="353" t="str">
        <f>IF(AND('MAPA DE RIESGOS'!$AP552="Muy Alta",'MAPA DE RIESGOS'!$AR552="Menor"),CONCATENATE("R",'MAPA DE RIESGOS'!$H552,"C",'MAPA DE RIESGOS'!$AF552),"")</f>
        <v/>
      </c>
      <c r="AK35" s="353" t="str">
        <f>IF(AND('MAPA DE RIESGOS'!$AP553="Muy Alta",'MAPA DE RIESGOS'!$AR553="Menor"),CONCATENATE("R",'MAPA DE RIESGOS'!$H553,"C",'MAPA DE RIESGOS'!$AF553),"")</f>
        <v/>
      </c>
      <c r="AL35" s="353" t="str">
        <f>IF(AND('MAPA DE RIESGOS'!$AP554="Muy Alta",'MAPA DE RIESGOS'!$AR554="Menor"),CONCATENATE("R",'MAPA DE RIESGOS'!$H554,"C",'MAPA DE RIESGOS'!$AF554),"")</f>
        <v/>
      </c>
      <c r="AM35" s="353" t="str">
        <f>IF(AND('MAPA DE RIESGOS'!$AP555="Muy Alta",'MAPA DE RIESGOS'!$AR555="Menor"),CONCATENATE("R",'MAPA DE RIESGOS'!$H555,"C",'MAPA DE RIESGOS'!$AF555),"")</f>
        <v/>
      </c>
      <c r="AN35" s="353" t="str">
        <f>IF(AND('MAPA DE RIESGOS'!$AP556="Muy Alta",'MAPA DE RIESGOS'!$AR556="Menor"),CONCATENATE("R",'MAPA DE RIESGOS'!$H556,"C",'MAPA DE RIESGOS'!$AF556),"")</f>
        <v/>
      </c>
      <c r="AO35" s="353" t="str">
        <f>IF(AND('MAPA DE RIESGOS'!$AP557="Muy Alta",'MAPA DE RIESGOS'!$AR557="Menor"),CONCATENATE("R",'MAPA DE RIESGOS'!$H557,"C",'MAPA DE RIESGOS'!$AF557),"")</f>
        <v/>
      </c>
      <c r="AP35" s="353" t="str">
        <f>IF(AND('MAPA DE RIESGOS'!$AP558="Muy Alta",'MAPA DE RIESGOS'!$AR558="Menor"),CONCATENATE("R",'MAPA DE RIESGOS'!$H558,"C",'MAPA DE RIESGOS'!$AF558),"")</f>
        <v/>
      </c>
      <c r="AQ35" s="353" t="str">
        <f>IF(AND('MAPA DE RIESGOS'!$AP559="Muy Alta",'MAPA DE RIESGOS'!$AR559="Menor"),CONCATENATE("R",'MAPA DE RIESGOS'!$H559,"C",'MAPA DE RIESGOS'!$AF559),"")</f>
        <v/>
      </c>
      <c r="AR35" s="353" t="str">
        <f>IF(AND('MAPA DE RIESGOS'!$AP560="Muy Alta",'MAPA DE RIESGOS'!$AR560="Menor"),CONCATENATE("R",'MAPA DE RIESGOS'!$H560,"C",'MAPA DE RIESGOS'!$AF560),"")</f>
        <v/>
      </c>
      <c r="AS35" s="354" t="str">
        <f>IF(AND('MAPA DE RIESGOS'!$AP561="Muy Alta",'MAPA DE RIESGOS'!$AR561="Menor"),CONCATENATE("R",'MAPA DE RIESGOS'!$H561,"C",'MAPA DE RIESGOS'!$AF561),"")</f>
        <v/>
      </c>
      <c r="AT35" s="352" t="str">
        <f>IF(AND('MAPA DE RIESGOS'!$AP544="Muy Alta",'MAPA DE RIESGOS'!$AR544="Moderado"),CONCATENATE("R",'MAPA DE RIESGOS'!$H544,"C",'MAPA DE RIESGOS'!$AF544),"")</f>
        <v/>
      </c>
      <c r="AU35" s="353" t="str">
        <f>IF(AND('MAPA DE RIESGOS'!$AP545="Muy Alta",'MAPA DE RIESGOS'!$AR545="Moderado"),CONCATENATE("R",'MAPA DE RIESGOS'!$H545,"C",'MAPA DE RIESGOS'!$AF545),"")</f>
        <v/>
      </c>
      <c r="AV35" s="353" t="str">
        <f>IF(AND('MAPA DE RIESGOS'!$AP546="Muy Alta",'MAPA DE RIESGOS'!$AR546="Moderado"),CONCATENATE("R",'MAPA DE RIESGOS'!$H546,"C",'MAPA DE RIESGOS'!$AF546),"")</f>
        <v/>
      </c>
      <c r="AW35" s="353" t="str">
        <f>IF(AND('MAPA DE RIESGOS'!$AP547="Muy Alta",'MAPA DE RIESGOS'!$AR547="Moderado"),CONCATENATE("R",'MAPA DE RIESGOS'!$H547,"C",'MAPA DE RIESGOS'!$AF547),"")</f>
        <v/>
      </c>
      <c r="AX35" s="353" t="str">
        <f>IF(AND('MAPA DE RIESGOS'!$AP548="Muy Alta",'MAPA DE RIESGOS'!$AR548="Moderado"),CONCATENATE("R",'MAPA DE RIESGOS'!$H548,"C",'MAPA DE RIESGOS'!$AF548),"")</f>
        <v/>
      </c>
      <c r="AY35" s="353" t="str">
        <f>IF(AND('MAPA DE RIESGOS'!$AP549="Muy Alta",'MAPA DE RIESGOS'!$AR549="Moderado"),CONCATENATE("R",'MAPA DE RIESGOS'!$H549,"C",'MAPA DE RIESGOS'!$AF549),"")</f>
        <v/>
      </c>
      <c r="AZ35" s="353" t="str">
        <f>IF(AND('MAPA DE RIESGOS'!$AP550="Muy Alta",'MAPA DE RIESGOS'!$AR550="Moderado"),CONCATENATE("R",'MAPA DE RIESGOS'!$H550,"C",'MAPA DE RIESGOS'!$AF550),"")</f>
        <v/>
      </c>
      <c r="BA35" s="353" t="str">
        <f>IF(AND('MAPA DE RIESGOS'!$AP551="Muy Alta",'MAPA DE RIESGOS'!$AR551="Moderado"),CONCATENATE("R",'MAPA DE RIESGOS'!$H551,"C",'MAPA DE RIESGOS'!$AF551),"")</f>
        <v/>
      </c>
      <c r="BB35" s="353" t="str">
        <f>IF(AND('MAPA DE RIESGOS'!$AP552="Muy Alta",'MAPA DE RIESGOS'!$AR552="Moderado"),CONCATENATE("R",'MAPA DE RIESGOS'!$H552,"C",'MAPA DE RIESGOS'!$AF552),"")</f>
        <v/>
      </c>
      <c r="BC35" s="353" t="str">
        <f>IF(AND('MAPA DE RIESGOS'!$AP553="Muy Alta",'MAPA DE RIESGOS'!$AR553="Moderado"),CONCATENATE("R",'MAPA DE RIESGOS'!$H553,"C",'MAPA DE RIESGOS'!$AF553),"")</f>
        <v/>
      </c>
      <c r="BD35" s="353" t="str">
        <f>IF(AND('MAPA DE RIESGOS'!$AP554="Muy Alta",'MAPA DE RIESGOS'!$AR554="Moderado"),CONCATENATE("R",'MAPA DE RIESGOS'!$H554,"C",'MAPA DE RIESGOS'!$AF554),"")</f>
        <v/>
      </c>
      <c r="BE35" s="353" t="str">
        <f>IF(AND('MAPA DE RIESGOS'!$AP555="Muy Alta",'MAPA DE RIESGOS'!$AR555="Moderado"),CONCATENATE("R",'MAPA DE RIESGOS'!$H555,"C",'MAPA DE RIESGOS'!$AF555),"")</f>
        <v/>
      </c>
      <c r="BF35" s="353" t="str">
        <f>IF(AND('MAPA DE RIESGOS'!$AP556="Muy Alta",'MAPA DE RIESGOS'!$AR556="Moderado"),CONCATENATE("R",'MAPA DE RIESGOS'!$H556,"C",'MAPA DE RIESGOS'!$AF556),"")</f>
        <v/>
      </c>
      <c r="BG35" s="353" t="str">
        <f>IF(AND('MAPA DE RIESGOS'!$AP557="Muy Alta",'MAPA DE RIESGOS'!$AR557="Moderado"),CONCATENATE("R",'MAPA DE RIESGOS'!$H557,"C",'MAPA DE RIESGOS'!$AF557),"")</f>
        <v/>
      </c>
      <c r="BH35" s="353" t="str">
        <f>IF(AND('MAPA DE RIESGOS'!$AP558="Muy Alta",'MAPA DE RIESGOS'!$AR558="Moderado"),CONCATENATE("R",'MAPA DE RIESGOS'!$H558,"C",'MAPA DE RIESGOS'!$AF558),"")</f>
        <v/>
      </c>
      <c r="BI35" s="353" t="str">
        <f>IF(AND('MAPA DE RIESGOS'!$AP559="Muy Alta",'MAPA DE RIESGOS'!$AR559="Moderado"),CONCATENATE("R",'MAPA DE RIESGOS'!$H559,"C",'MAPA DE RIESGOS'!$AF559),"")</f>
        <v/>
      </c>
      <c r="BJ35" s="353" t="str">
        <f>IF(AND('MAPA DE RIESGOS'!$AP560="Muy Alta",'MAPA DE RIESGOS'!$AR560="Moderado"),CONCATENATE("R",'MAPA DE RIESGOS'!$H560,"C",'MAPA DE RIESGOS'!$AF560),"")</f>
        <v/>
      </c>
      <c r="BK35" s="354" t="str">
        <f>IF(AND('MAPA DE RIESGOS'!$AP561="Muy Alta",'MAPA DE RIESGOS'!$AR561="Moderado"),CONCATENATE("R",'MAPA DE RIESGOS'!$H561,"C",'MAPA DE RIESGOS'!$AF561),"")</f>
        <v/>
      </c>
      <c r="BL35" s="352" t="str">
        <f>IF(AND('MAPA DE RIESGOS'!$AP544="Muy Alta",'MAPA DE RIESGOS'!$AR544="Mayor"),CONCATENATE("R",'MAPA DE RIESGOS'!$H544,"C",'MAPA DE RIESGOS'!$AF544),"")</f>
        <v/>
      </c>
      <c r="BM35" s="353" t="str">
        <f>IF(AND('MAPA DE RIESGOS'!$AP545="Muy Alta",'MAPA DE RIESGOS'!$AR545="Mayor"),CONCATENATE("R",'MAPA DE RIESGOS'!$H545,"C",'MAPA DE RIESGOS'!$AF545),"")</f>
        <v/>
      </c>
      <c r="BN35" s="353" t="str">
        <f>IF(AND('MAPA DE RIESGOS'!$AP546="Muy Alta",'MAPA DE RIESGOS'!$AR546="Mayor"),CONCATENATE("R",'MAPA DE RIESGOS'!$H546,"C",'MAPA DE RIESGOS'!$AF546),"")</f>
        <v/>
      </c>
      <c r="BO35" s="353" t="str">
        <f>IF(AND('MAPA DE RIESGOS'!$AP547="Muy Alta",'MAPA DE RIESGOS'!$AR547="Mayor"),CONCATENATE("R",'MAPA DE RIESGOS'!$H547,"C",'MAPA DE RIESGOS'!$AF547),"")</f>
        <v/>
      </c>
      <c r="BP35" s="353" t="str">
        <f>IF(AND('MAPA DE RIESGOS'!$AP548="Muy Alta",'MAPA DE RIESGOS'!$AR548="Mayor"),CONCATENATE("R",'MAPA DE RIESGOS'!$H548,"C",'MAPA DE RIESGOS'!$AF548),"")</f>
        <v/>
      </c>
      <c r="BQ35" s="353" t="str">
        <f>IF(AND('MAPA DE RIESGOS'!$AP549="Muy Alta",'MAPA DE RIESGOS'!$AR549="Mayor"),CONCATENATE("R",'MAPA DE RIESGOS'!$H549,"C",'MAPA DE RIESGOS'!$AF549),"")</f>
        <v/>
      </c>
      <c r="BR35" s="353" t="str">
        <f>IF(AND('MAPA DE RIESGOS'!$AP550="Muy Alta",'MAPA DE RIESGOS'!$AR550="Mayor"),CONCATENATE("R",'MAPA DE RIESGOS'!$H550,"C",'MAPA DE RIESGOS'!$AF550),"")</f>
        <v/>
      </c>
      <c r="BS35" s="353" t="str">
        <f>IF(AND('MAPA DE RIESGOS'!$AP551="Muy Alta",'MAPA DE RIESGOS'!$AR551="Mayor"),CONCATENATE("R",'MAPA DE RIESGOS'!$H551,"C",'MAPA DE RIESGOS'!$AF551),"")</f>
        <v/>
      </c>
      <c r="BT35" s="353" t="str">
        <f>IF(AND('MAPA DE RIESGOS'!$AP552="Muy Alta",'MAPA DE RIESGOS'!$AR552="Mayor"),CONCATENATE("R",'MAPA DE RIESGOS'!$H552,"C",'MAPA DE RIESGOS'!$AF552),"")</f>
        <v/>
      </c>
      <c r="BU35" s="353" t="str">
        <f>IF(AND('MAPA DE RIESGOS'!$AP553="Muy Alta",'MAPA DE RIESGOS'!$AR553="Mayor"),CONCATENATE("R",'MAPA DE RIESGOS'!$H553,"C",'MAPA DE RIESGOS'!$AF553),"")</f>
        <v/>
      </c>
      <c r="BV35" s="353" t="str">
        <f>IF(AND('MAPA DE RIESGOS'!$AP554="Muy Alta",'MAPA DE RIESGOS'!$AR554="Mayor"),CONCATENATE("R",'MAPA DE RIESGOS'!$H554,"C",'MAPA DE RIESGOS'!$AF554),"")</f>
        <v/>
      </c>
      <c r="BW35" s="353" t="str">
        <f>IF(AND('MAPA DE RIESGOS'!$AP555="Muy Alta",'MAPA DE RIESGOS'!$AR555="Mayor"),CONCATENATE("R",'MAPA DE RIESGOS'!$H555,"C",'MAPA DE RIESGOS'!$AF555),"")</f>
        <v/>
      </c>
      <c r="BX35" s="353" t="str">
        <f>IF(AND('MAPA DE RIESGOS'!$AP556="Muy Alta",'MAPA DE RIESGOS'!$AR556="Mayor"),CONCATENATE("R",'MAPA DE RIESGOS'!$H556,"C",'MAPA DE RIESGOS'!$AF556),"")</f>
        <v/>
      </c>
      <c r="BY35" s="353" t="str">
        <f>IF(AND('MAPA DE RIESGOS'!$AP557="Muy Alta",'MAPA DE RIESGOS'!$AR557="Mayor"),CONCATENATE("R",'MAPA DE RIESGOS'!$H557,"C",'MAPA DE RIESGOS'!$AF557),"")</f>
        <v/>
      </c>
      <c r="BZ35" s="353" t="str">
        <f>IF(AND('MAPA DE RIESGOS'!$AP558="Muy Alta",'MAPA DE RIESGOS'!$AR558="Mayor"),CONCATENATE("R",'MAPA DE RIESGOS'!$H558,"C",'MAPA DE RIESGOS'!$AF558),"")</f>
        <v/>
      </c>
      <c r="CA35" s="353" t="str">
        <f>IF(AND('MAPA DE RIESGOS'!$AP559="Muy Alta",'MAPA DE RIESGOS'!$AR559="Mayor"),CONCATENATE("R",'MAPA DE RIESGOS'!$H559,"C",'MAPA DE RIESGOS'!$AF559),"")</f>
        <v/>
      </c>
      <c r="CB35" s="353" t="str">
        <f>IF(AND('MAPA DE RIESGOS'!$AP560="Muy Alta",'MAPA DE RIESGOS'!$AR560="Mayor"),CONCATENATE("R",'MAPA DE RIESGOS'!$H560,"C",'MAPA DE RIESGOS'!$AF560),"")</f>
        <v/>
      </c>
      <c r="CC35" s="354" t="str">
        <f>IF(AND('MAPA DE RIESGOS'!$AP561="Muy Alta",'MAPA DE RIESGOS'!$AR561="Mayor"),CONCATENATE("R",'MAPA DE RIESGOS'!$H561,"C",'MAPA DE RIESGOS'!$AF561),"")</f>
        <v/>
      </c>
      <c r="CD35" s="355" t="str">
        <f>IF(AND('MAPA DE RIESGOS'!$AP544="Muy Alta",'MAPA DE RIESGOS'!$AR544="Catastrófico"),CONCATENATE("R",'MAPA DE RIESGOS'!$H544,"C",'MAPA DE RIESGOS'!$AF544),"")</f>
        <v/>
      </c>
      <c r="CE35" s="355" t="str">
        <f>IF(AND('MAPA DE RIESGOS'!$AP545="Muy Alta",'MAPA DE RIESGOS'!$AR545="Catastrófico"),CONCATENATE("R",'MAPA DE RIESGOS'!$H545,"C",'MAPA DE RIESGOS'!$AF545),"")</f>
        <v/>
      </c>
      <c r="CF35" s="355" t="str">
        <f>IF(AND('MAPA DE RIESGOS'!$AP546="Muy Alta",'MAPA DE RIESGOS'!$AR546="Catastrófico"),CONCATENATE("R",'MAPA DE RIESGOS'!$H546,"C",'MAPA DE RIESGOS'!$AF546),"")</f>
        <v/>
      </c>
      <c r="CG35" s="355" t="str">
        <f>IF(AND('MAPA DE RIESGOS'!$AP547="Muy Alta",'MAPA DE RIESGOS'!$AR547="Catastrófico"),CONCATENATE("R",'MAPA DE RIESGOS'!$H547,"C",'MAPA DE RIESGOS'!$AF547),"")</f>
        <v/>
      </c>
      <c r="CH35" s="355" t="str">
        <f>IF(AND('MAPA DE RIESGOS'!$AP548="Muy Alta",'MAPA DE RIESGOS'!$AR548="Catastrófico"),CONCATENATE("R",'MAPA DE RIESGOS'!$H548,"C",'MAPA DE RIESGOS'!$AF548),"")</f>
        <v/>
      </c>
      <c r="CI35" s="355" t="str">
        <f>IF(AND('MAPA DE RIESGOS'!$AP549="Muy Alta",'MAPA DE RIESGOS'!$AR549="Catastrófico"),CONCATENATE("R",'MAPA DE RIESGOS'!$H549,"C",'MAPA DE RIESGOS'!$AF549),"")</f>
        <v/>
      </c>
      <c r="CJ35" s="355" t="str">
        <f>IF(AND('MAPA DE RIESGOS'!$AP550="Muy Alta",'MAPA DE RIESGOS'!$AR550="Catastrófico"),CONCATENATE("R",'MAPA DE RIESGOS'!$H550,"C",'MAPA DE RIESGOS'!$AF550),"")</f>
        <v/>
      </c>
      <c r="CK35" s="355" t="str">
        <f>IF(AND('MAPA DE RIESGOS'!$AP551="Muy Alta",'MAPA DE RIESGOS'!$AR551="Catastrófico"),CONCATENATE("R",'MAPA DE RIESGOS'!$H551,"C",'MAPA DE RIESGOS'!$AF551),"")</f>
        <v/>
      </c>
      <c r="CL35" s="355" t="str">
        <f>IF(AND('MAPA DE RIESGOS'!$AP552="Muy Alta",'MAPA DE RIESGOS'!$AR552="Catastrófico"),CONCATENATE("R",'MAPA DE RIESGOS'!$H552,"C",'MAPA DE RIESGOS'!$AF552),"")</f>
        <v/>
      </c>
      <c r="CM35" s="355" t="str">
        <f>IF(AND('MAPA DE RIESGOS'!$AP553="Muy Alta",'MAPA DE RIESGOS'!$AR553="Catastrófico"),CONCATENATE("R",'MAPA DE RIESGOS'!$H553,"C",'MAPA DE RIESGOS'!$AF553),"")</f>
        <v/>
      </c>
      <c r="CN35" s="355" t="str">
        <f>IF(AND('MAPA DE RIESGOS'!$AP554="Muy Alta",'MAPA DE RIESGOS'!$AR554="Catastrófico"),CONCATENATE("R",'MAPA DE RIESGOS'!$H554,"C",'MAPA DE RIESGOS'!$AF554),"")</f>
        <v/>
      </c>
      <c r="CO35" s="355" t="str">
        <f>IF(AND('MAPA DE RIESGOS'!$AP555="Muy Alta",'MAPA DE RIESGOS'!$AR555="Catastrófico"),CONCATENATE("R",'MAPA DE RIESGOS'!$H555,"C",'MAPA DE RIESGOS'!$AF555),"")</f>
        <v/>
      </c>
      <c r="CP35" s="355" t="str">
        <f>IF(AND('MAPA DE RIESGOS'!$AP556="Muy Alta",'MAPA DE RIESGOS'!$AR556="Catastrófico"),CONCATENATE("R",'MAPA DE RIESGOS'!$H556,"C",'MAPA DE RIESGOS'!$AF556),"")</f>
        <v/>
      </c>
      <c r="CQ35" s="355" t="str">
        <f>IF(AND('MAPA DE RIESGOS'!$AP557="Muy Alta",'MAPA DE RIESGOS'!$AR557="Catastrófico"),CONCATENATE("R",'MAPA DE RIESGOS'!$H557,"C",'MAPA DE RIESGOS'!$AF557),"")</f>
        <v/>
      </c>
      <c r="CR35" s="355" t="str">
        <f>IF(AND('MAPA DE RIESGOS'!$AP558="Muy Alta",'MAPA DE RIESGOS'!$AR558="Catastrófico"),CONCATENATE("R",'MAPA DE RIESGOS'!$H558,"C",'MAPA DE RIESGOS'!$AF558),"")</f>
        <v/>
      </c>
      <c r="CS35" s="355" t="str">
        <f>IF(AND('MAPA DE RIESGOS'!$AP559="Muy Alta",'MAPA DE RIESGOS'!$AR559="Catastrófico"),CONCATENATE("R",'MAPA DE RIESGOS'!$H559,"C",'MAPA DE RIESGOS'!$AF559),"")</f>
        <v/>
      </c>
      <c r="CT35" s="355" t="str">
        <f>IF(AND('MAPA DE RIESGOS'!$AP560="Muy Alta",'MAPA DE RIESGOS'!$AR560="Catastrófico"),CONCATENATE("R",'MAPA DE RIESGOS'!$H560,"C",'MAPA DE RIESGOS'!$AF560),"")</f>
        <v/>
      </c>
      <c r="CU35" s="356" t="str">
        <f>IF(AND('MAPA DE RIESGOS'!$AP561="Muy Alta",'MAPA DE RIESGOS'!$AR561="Catastrófico"),CONCATENATE("R",'MAPA DE RIESGOS'!$H561,"C",'MAPA DE RIESGOS'!$AF561),"")</f>
        <v/>
      </c>
      <c r="CV35" s="67"/>
      <c r="CW35" s="1122"/>
      <c r="CX35" s="1123"/>
      <c r="CY35" s="1123"/>
      <c r="CZ35" s="1123"/>
      <c r="DA35" s="1123"/>
      <c r="DB35" s="1124"/>
    </row>
    <row r="36" spans="2:106" ht="32.450000000000003" customHeight="1">
      <c r="B36" s="1142"/>
      <c r="C36" s="1142"/>
      <c r="D36" s="1143"/>
      <c r="E36" s="1113"/>
      <c r="F36" s="1114"/>
      <c r="G36" s="1114"/>
      <c r="H36" s="1114"/>
      <c r="I36" s="1115"/>
      <c r="J36" s="352" t="str">
        <f>IF(AND('MAPA DE RIESGOS'!$AP562="Muy Alta",'MAPA DE RIESGOS'!$AR562="Leve"),CONCATENATE("R",'MAPA DE RIESGOS'!$H562,"C",'MAPA DE RIESGOS'!$AF562),"")</f>
        <v/>
      </c>
      <c r="K36" s="353" t="str">
        <f>IF(AND('MAPA DE RIESGOS'!$AP563="Muy Alta",'MAPA DE RIESGOS'!$AR563="Leve"),CONCATENATE("R",'MAPA DE RIESGOS'!$H563,"C",'MAPA DE RIESGOS'!$AF563),"")</f>
        <v/>
      </c>
      <c r="L36" s="353" t="str">
        <f>IF(AND('MAPA DE RIESGOS'!$AP564="Muy Alta",'MAPA DE RIESGOS'!$AR564="Leve"),CONCATENATE("R",'MAPA DE RIESGOS'!$H564,"C",'MAPA DE RIESGOS'!$AF564),"")</f>
        <v/>
      </c>
      <c r="M36" s="353" t="str">
        <f>IF(AND('MAPA DE RIESGOS'!$AP565="Muy Alta",'MAPA DE RIESGOS'!$AR565="Leve"),CONCATENATE("R",'MAPA DE RIESGOS'!$H565,"C",'MAPA DE RIESGOS'!$AF565),"")</f>
        <v/>
      </c>
      <c r="N36" s="353" t="str">
        <f>IF(AND('MAPA DE RIESGOS'!$AP566="Muy Alta",'MAPA DE RIESGOS'!$AR566="Leve"),CONCATENATE("R",'MAPA DE RIESGOS'!$H566,"C",'MAPA DE RIESGOS'!$AF566),"")</f>
        <v/>
      </c>
      <c r="O36" s="353" t="str">
        <f>IF(AND('MAPA DE RIESGOS'!$AP567="Muy Alta",'MAPA DE RIESGOS'!$AR567="Leve"),CONCATENATE("R",'MAPA DE RIESGOS'!$H567,"C",'MAPA DE RIESGOS'!$AF567),"")</f>
        <v/>
      </c>
      <c r="P36" s="353" t="str">
        <f>IF(AND('MAPA DE RIESGOS'!$AP568="Muy Alta",'MAPA DE RIESGOS'!$AR568="Leve"),CONCATENATE("R",'MAPA DE RIESGOS'!$H568,"C",'MAPA DE RIESGOS'!$AF568),"")</f>
        <v/>
      </c>
      <c r="Q36" s="353" t="str">
        <f>IF(AND('MAPA DE RIESGOS'!$AP569="Muy Alta",'MAPA DE RIESGOS'!$AR569="Leve"),CONCATENATE("R",'MAPA DE RIESGOS'!$H569,"C",'MAPA DE RIESGOS'!$AF569),"")</f>
        <v/>
      </c>
      <c r="R36" s="353" t="str">
        <f>IF(AND('MAPA DE RIESGOS'!$AP570="Muy Alta",'MAPA DE RIESGOS'!$AR570="Leve"),CONCATENATE("R",'MAPA DE RIESGOS'!$H570,"C",'MAPA DE RIESGOS'!$AF570),"")</f>
        <v/>
      </c>
      <c r="S36" s="353" t="str">
        <f>IF(AND('MAPA DE RIESGOS'!$AP571="Muy Alta",'MAPA DE RIESGOS'!$AR571="Leve"),CONCATENATE("R",'MAPA DE RIESGOS'!$H571,"C",'MAPA DE RIESGOS'!$AF571),"")</f>
        <v/>
      </c>
      <c r="T36" s="353" t="str">
        <f>IF(AND('MAPA DE RIESGOS'!$AP572="Muy Alta",'MAPA DE RIESGOS'!$AR572="Leve"),CONCATENATE("R",'MAPA DE RIESGOS'!$H572,"C",'MAPA DE RIESGOS'!$AF572),"")</f>
        <v/>
      </c>
      <c r="U36" s="353" t="str">
        <f>IF(AND('MAPA DE RIESGOS'!$AP573="Muy Alta",'MAPA DE RIESGOS'!$AR573="Leve"),CONCATENATE("R",'MAPA DE RIESGOS'!$H573,"C",'MAPA DE RIESGOS'!$AF573),"")</f>
        <v/>
      </c>
      <c r="V36" s="353" t="str">
        <f>IF(AND('MAPA DE RIESGOS'!$AP574="Muy Alta",'MAPA DE RIESGOS'!$AR574="Leve"),CONCATENATE("R",'MAPA DE RIESGOS'!$H574,"C",'MAPA DE RIESGOS'!$AF574),"")</f>
        <v/>
      </c>
      <c r="W36" s="353" t="str">
        <f>IF(AND('MAPA DE RIESGOS'!$AP575="Muy Alta",'MAPA DE RIESGOS'!$AR575="Leve"),CONCATENATE("R",'MAPA DE RIESGOS'!$H575,"C",'MAPA DE RIESGOS'!$AF575),"")</f>
        <v/>
      </c>
      <c r="X36" s="353" t="str">
        <f>IF(AND('MAPA DE RIESGOS'!$AP576="Muy Alta",'MAPA DE RIESGOS'!$AR576="Leve"),CONCATENATE("R",'MAPA DE RIESGOS'!$H576,"C",'MAPA DE RIESGOS'!$AF576),"")</f>
        <v/>
      </c>
      <c r="Y36" s="353" t="str">
        <f>IF(AND('MAPA DE RIESGOS'!$AP577="Muy Alta",'MAPA DE RIESGOS'!$AR577="Leve"),CONCATENATE("R",'MAPA DE RIESGOS'!$H577,"C",'MAPA DE RIESGOS'!$AF577),"")</f>
        <v/>
      </c>
      <c r="Z36" s="353" t="str">
        <f>IF(AND('MAPA DE RIESGOS'!$AP578="Muy Alta",'MAPA DE RIESGOS'!$AR578="Leve"),CONCATENATE("R",'MAPA DE RIESGOS'!$H578,"C",'MAPA DE RIESGOS'!$AF578),"")</f>
        <v/>
      </c>
      <c r="AA36" s="354" t="str">
        <f>IF(AND('MAPA DE RIESGOS'!$AP579="Muy Alta",'MAPA DE RIESGOS'!$AR579="Leve"),CONCATENATE("R",'MAPA DE RIESGOS'!$H579,"C",'MAPA DE RIESGOS'!$AF579),"")</f>
        <v/>
      </c>
      <c r="AB36" s="352" t="str">
        <f>IF(AND('MAPA DE RIESGOS'!$AP562="Muy Alta",'MAPA DE RIESGOS'!$AR562="Menor"),CONCATENATE("R",'MAPA DE RIESGOS'!$H562,"C",'MAPA DE RIESGOS'!$AF562),"")</f>
        <v/>
      </c>
      <c r="AC36" s="353" t="str">
        <f>IF(AND('MAPA DE RIESGOS'!$AP563="Muy Alta",'MAPA DE RIESGOS'!$AR563="Menor"),CONCATENATE("R",'MAPA DE RIESGOS'!$H563,"C",'MAPA DE RIESGOS'!$AF563),"")</f>
        <v/>
      </c>
      <c r="AD36" s="353" t="str">
        <f>IF(AND('MAPA DE RIESGOS'!$AP564="Muy Alta",'MAPA DE RIESGOS'!$AR564="Menor"),CONCATENATE("R",'MAPA DE RIESGOS'!$H564,"C",'MAPA DE RIESGOS'!$AF564),"")</f>
        <v/>
      </c>
      <c r="AE36" s="353" t="str">
        <f>IF(AND('MAPA DE RIESGOS'!$AP565="Muy Alta",'MAPA DE RIESGOS'!$AR565="Menor"),CONCATENATE("R",'MAPA DE RIESGOS'!$H565,"C",'MAPA DE RIESGOS'!$AF565),"")</f>
        <v/>
      </c>
      <c r="AF36" s="353" t="str">
        <f>IF(AND('MAPA DE RIESGOS'!$AP566="Muy Alta",'MAPA DE RIESGOS'!$AR566="Menor"),CONCATENATE("R",'MAPA DE RIESGOS'!$H566,"C",'MAPA DE RIESGOS'!$AF566),"")</f>
        <v/>
      </c>
      <c r="AG36" s="353" t="str">
        <f>IF(AND('MAPA DE RIESGOS'!$AP567="Muy Alta",'MAPA DE RIESGOS'!$AR567="Menor"),CONCATENATE("R",'MAPA DE RIESGOS'!$H567,"C",'MAPA DE RIESGOS'!$AF567),"")</f>
        <v/>
      </c>
      <c r="AH36" s="353" t="str">
        <f>IF(AND('MAPA DE RIESGOS'!$AP568="Muy Alta",'MAPA DE RIESGOS'!$AR568="Menor"),CONCATENATE("R",'MAPA DE RIESGOS'!$H568,"C",'MAPA DE RIESGOS'!$AF568),"")</f>
        <v/>
      </c>
      <c r="AI36" s="353" t="str">
        <f>IF(AND('MAPA DE RIESGOS'!$AP569="Muy Alta",'MAPA DE RIESGOS'!$AR569="Menor"),CONCATENATE("R",'MAPA DE RIESGOS'!$H569,"C",'MAPA DE RIESGOS'!$AF569),"")</f>
        <v/>
      </c>
      <c r="AJ36" s="353" t="str">
        <f>IF(AND('MAPA DE RIESGOS'!$AP570="Muy Alta",'MAPA DE RIESGOS'!$AR570="Menor"),CONCATENATE("R",'MAPA DE RIESGOS'!$H570,"C",'MAPA DE RIESGOS'!$AF570),"")</f>
        <v/>
      </c>
      <c r="AK36" s="353" t="str">
        <f>IF(AND('MAPA DE RIESGOS'!$AP571="Muy Alta",'MAPA DE RIESGOS'!$AR571="Menor"),CONCATENATE("R",'MAPA DE RIESGOS'!$H571,"C",'MAPA DE RIESGOS'!$AF571),"")</f>
        <v/>
      </c>
      <c r="AL36" s="353" t="str">
        <f>IF(AND('MAPA DE RIESGOS'!$AP572="Muy Alta",'MAPA DE RIESGOS'!$AR572="Menor"),CONCATENATE("R",'MAPA DE RIESGOS'!$H572,"C",'MAPA DE RIESGOS'!$AF572),"")</f>
        <v/>
      </c>
      <c r="AM36" s="353" t="str">
        <f>IF(AND('MAPA DE RIESGOS'!$AP573="Muy Alta",'MAPA DE RIESGOS'!$AR573="Menor"),CONCATENATE("R",'MAPA DE RIESGOS'!$H573,"C",'MAPA DE RIESGOS'!$AF573),"")</f>
        <v/>
      </c>
      <c r="AN36" s="353" t="str">
        <f>IF(AND('MAPA DE RIESGOS'!$AP574="Muy Alta",'MAPA DE RIESGOS'!$AR574="Menor"),CONCATENATE("R",'MAPA DE RIESGOS'!$H574,"C",'MAPA DE RIESGOS'!$AF574),"")</f>
        <v/>
      </c>
      <c r="AO36" s="353" t="str">
        <f>IF(AND('MAPA DE RIESGOS'!$AP575="Muy Alta",'MAPA DE RIESGOS'!$AR575="Menor"),CONCATENATE("R",'MAPA DE RIESGOS'!$H575,"C",'MAPA DE RIESGOS'!$AF575),"")</f>
        <v/>
      </c>
      <c r="AP36" s="353" t="str">
        <f>IF(AND('MAPA DE RIESGOS'!$AP576="Muy Alta",'MAPA DE RIESGOS'!$AR576="Menor"),CONCATENATE("R",'MAPA DE RIESGOS'!$H576,"C",'MAPA DE RIESGOS'!$AF576),"")</f>
        <v/>
      </c>
      <c r="AQ36" s="353" t="str">
        <f>IF(AND('MAPA DE RIESGOS'!$AP577="Muy Alta",'MAPA DE RIESGOS'!$AR577="Menor"),CONCATENATE("R",'MAPA DE RIESGOS'!$H577,"C",'MAPA DE RIESGOS'!$AF577),"")</f>
        <v/>
      </c>
      <c r="AR36" s="353" t="str">
        <f>IF(AND('MAPA DE RIESGOS'!$AP578="Muy Alta",'MAPA DE RIESGOS'!$AR578="Menor"),CONCATENATE("R",'MAPA DE RIESGOS'!$H578,"C",'MAPA DE RIESGOS'!$AF578),"")</f>
        <v/>
      </c>
      <c r="AS36" s="354" t="str">
        <f>IF(AND('MAPA DE RIESGOS'!$AP579="Muy Alta",'MAPA DE RIESGOS'!$AR579="Menor"),CONCATENATE("R",'MAPA DE RIESGOS'!$H579,"C",'MAPA DE RIESGOS'!$AF579),"")</f>
        <v/>
      </c>
      <c r="AT36" s="352" t="str">
        <f>IF(AND('MAPA DE RIESGOS'!$AP562="Muy Alta",'MAPA DE RIESGOS'!$AR562="Moderado"),CONCATENATE("R",'MAPA DE RIESGOS'!$H562,"C",'MAPA DE RIESGOS'!$AF562),"")</f>
        <v/>
      </c>
      <c r="AU36" s="353" t="str">
        <f>IF(AND('MAPA DE RIESGOS'!$AP563="Muy Alta",'MAPA DE RIESGOS'!$AR563="Moderado"),CONCATENATE("R",'MAPA DE RIESGOS'!$H563,"C",'MAPA DE RIESGOS'!$AF563),"")</f>
        <v/>
      </c>
      <c r="AV36" s="353" t="str">
        <f>IF(AND('MAPA DE RIESGOS'!$AP564="Muy Alta",'MAPA DE RIESGOS'!$AR564="Moderado"),CONCATENATE("R",'MAPA DE RIESGOS'!$H564,"C",'MAPA DE RIESGOS'!$AF564),"")</f>
        <v/>
      </c>
      <c r="AW36" s="353" t="str">
        <f>IF(AND('MAPA DE RIESGOS'!$AP565="Muy Alta",'MAPA DE RIESGOS'!$AR565="Moderado"),CONCATENATE("R",'MAPA DE RIESGOS'!$H565,"C",'MAPA DE RIESGOS'!$AF565),"")</f>
        <v/>
      </c>
      <c r="AX36" s="353" t="str">
        <f>IF(AND('MAPA DE RIESGOS'!$AP566="Muy Alta",'MAPA DE RIESGOS'!$AR566="Moderado"),CONCATENATE("R",'MAPA DE RIESGOS'!$H566,"C",'MAPA DE RIESGOS'!$AF566),"")</f>
        <v/>
      </c>
      <c r="AY36" s="353" t="str">
        <f>IF(AND('MAPA DE RIESGOS'!$AP567="Muy Alta",'MAPA DE RIESGOS'!$AR567="Moderado"),CONCATENATE("R",'MAPA DE RIESGOS'!$H567,"C",'MAPA DE RIESGOS'!$AF567),"")</f>
        <v/>
      </c>
      <c r="AZ36" s="353" t="str">
        <f>IF(AND('MAPA DE RIESGOS'!$AP568="Muy Alta",'MAPA DE RIESGOS'!$AR568="Moderado"),CONCATENATE("R",'MAPA DE RIESGOS'!$H568,"C",'MAPA DE RIESGOS'!$AF568),"")</f>
        <v/>
      </c>
      <c r="BA36" s="353" t="str">
        <f>IF(AND('MAPA DE RIESGOS'!$AP569="Muy Alta",'MAPA DE RIESGOS'!$AR569="Moderado"),CONCATENATE("R",'MAPA DE RIESGOS'!$H569,"C",'MAPA DE RIESGOS'!$AF569),"")</f>
        <v/>
      </c>
      <c r="BB36" s="353" t="str">
        <f>IF(AND('MAPA DE RIESGOS'!$AP570="Muy Alta",'MAPA DE RIESGOS'!$AR570="Moderado"),CONCATENATE("R",'MAPA DE RIESGOS'!$H570,"C",'MAPA DE RIESGOS'!$AF570),"")</f>
        <v/>
      </c>
      <c r="BC36" s="353" t="str">
        <f>IF(AND('MAPA DE RIESGOS'!$AP571="Muy Alta",'MAPA DE RIESGOS'!$AR571="Moderado"),CONCATENATE("R",'MAPA DE RIESGOS'!$H571,"C",'MAPA DE RIESGOS'!$AF571),"")</f>
        <v/>
      </c>
      <c r="BD36" s="353" t="str">
        <f>IF(AND('MAPA DE RIESGOS'!$AP572="Muy Alta",'MAPA DE RIESGOS'!$AR572="Moderado"),CONCATENATE("R",'MAPA DE RIESGOS'!$H572,"C",'MAPA DE RIESGOS'!$AF572),"")</f>
        <v/>
      </c>
      <c r="BE36" s="353" t="str">
        <f>IF(AND('MAPA DE RIESGOS'!$AP573="Muy Alta",'MAPA DE RIESGOS'!$AR573="Moderado"),CONCATENATE("R",'MAPA DE RIESGOS'!$H573,"C",'MAPA DE RIESGOS'!$AF573),"")</f>
        <v/>
      </c>
      <c r="BF36" s="353" t="str">
        <f>IF(AND('MAPA DE RIESGOS'!$AP574="Muy Alta",'MAPA DE RIESGOS'!$AR574="Moderado"),CONCATENATE("R",'MAPA DE RIESGOS'!$H574,"C",'MAPA DE RIESGOS'!$AF574),"")</f>
        <v/>
      </c>
      <c r="BG36" s="353" t="str">
        <f>IF(AND('MAPA DE RIESGOS'!$AP575="Muy Alta",'MAPA DE RIESGOS'!$AR575="Moderado"),CONCATENATE("R",'MAPA DE RIESGOS'!$H575,"C",'MAPA DE RIESGOS'!$AF575),"")</f>
        <v/>
      </c>
      <c r="BH36" s="353" t="str">
        <f>IF(AND('MAPA DE RIESGOS'!$AP576="Muy Alta",'MAPA DE RIESGOS'!$AR576="Moderado"),CONCATENATE("R",'MAPA DE RIESGOS'!$H576,"C",'MAPA DE RIESGOS'!$AF576),"")</f>
        <v/>
      </c>
      <c r="BI36" s="353" t="str">
        <f>IF(AND('MAPA DE RIESGOS'!$AP577="Muy Alta",'MAPA DE RIESGOS'!$AR577="Moderado"),CONCATENATE("R",'MAPA DE RIESGOS'!$H577,"C",'MAPA DE RIESGOS'!$AF577),"")</f>
        <v/>
      </c>
      <c r="BJ36" s="353" t="str">
        <f>IF(AND('MAPA DE RIESGOS'!$AP578="Muy Alta",'MAPA DE RIESGOS'!$AR578="Moderado"),CONCATENATE("R",'MAPA DE RIESGOS'!$H578,"C",'MAPA DE RIESGOS'!$AF578),"")</f>
        <v/>
      </c>
      <c r="BK36" s="354" t="str">
        <f>IF(AND('MAPA DE RIESGOS'!$AP579="Muy Alta",'MAPA DE RIESGOS'!$AR579="Moderado"),CONCATENATE("R",'MAPA DE RIESGOS'!$H579,"C",'MAPA DE RIESGOS'!$AF579),"")</f>
        <v/>
      </c>
      <c r="BL36" s="352" t="str">
        <f>IF(AND('MAPA DE RIESGOS'!$AP562="Muy Alta",'MAPA DE RIESGOS'!$AR562="Mayor"),CONCATENATE("R",'MAPA DE RIESGOS'!$H562,"C",'MAPA DE RIESGOS'!$AF562),"")</f>
        <v/>
      </c>
      <c r="BM36" s="353" t="str">
        <f>IF(AND('MAPA DE RIESGOS'!$AP563="Muy Alta",'MAPA DE RIESGOS'!$AR563="Mayor"),CONCATENATE("R",'MAPA DE RIESGOS'!$H563,"C",'MAPA DE RIESGOS'!$AF563),"")</f>
        <v/>
      </c>
      <c r="BN36" s="353" t="str">
        <f>IF(AND('MAPA DE RIESGOS'!$AP564="Muy Alta",'MAPA DE RIESGOS'!$AR564="Mayor"),CONCATENATE("R",'MAPA DE RIESGOS'!$H564,"C",'MAPA DE RIESGOS'!$AF564),"")</f>
        <v/>
      </c>
      <c r="BO36" s="353" t="str">
        <f>IF(AND('MAPA DE RIESGOS'!$AP565="Muy Alta",'MAPA DE RIESGOS'!$AR565="Mayor"),CONCATENATE("R",'MAPA DE RIESGOS'!$H565,"C",'MAPA DE RIESGOS'!$AF565),"")</f>
        <v/>
      </c>
      <c r="BP36" s="353" t="str">
        <f>IF(AND('MAPA DE RIESGOS'!$AP566="Muy Alta",'MAPA DE RIESGOS'!$AR566="Mayor"),CONCATENATE("R",'MAPA DE RIESGOS'!$H566,"C",'MAPA DE RIESGOS'!$AF566),"")</f>
        <v/>
      </c>
      <c r="BQ36" s="353" t="str">
        <f>IF(AND('MAPA DE RIESGOS'!$AP567="Muy Alta",'MAPA DE RIESGOS'!$AR567="Mayor"),CONCATENATE("R",'MAPA DE RIESGOS'!$H567,"C",'MAPA DE RIESGOS'!$AF567),"")</f>
        <v/>
      </c>
      <c r="BR36" s="353" t="str">
        <f>IF(AND('MAPA DE RIESGOS'!$AP568="Muy Alta",'MAPA DE RIESGOS'!$AR568="Mayor"),CONCATENATE("R",'MAPA DE RIESGOS'!$H568,"C",'MAPA DE RIESGOS'!$AF568),"")</f>
        <v/>
      </c>
      <c r="BS36" s="353" t="str">
        <f>IF(AND('MAPA DE RIESGOS'!$AP569="Muy Alta",'MAPA DE RIESGOS'!$AR569="Mayor"),CONCATENATE("R",'MAPA DE RIESGOS'!$H569,"C",'MAPA DE RIESGOS'!$AF569),"")</f>
        <v/>
      </c>
      <c r="BT36" s="353" t="str">
        <f>IF(AND('MAPA DE RIESGOS'!$AP570="Muy Alta",'MAPA DE RIESGOS'!$AR570="Mayor"),CONCATENATE("R",'MAPA DE RIESGOS'!$H570,"C",'MAPA DE RIESGOS'!$AF570),"")</f>
        <v/>
      </c>
      <c r="BU36" s="353" t="str">
        <f>IF(AND('MAPA DE RIESGOS'!$AP571="Muy Alta",'MAPA DE RIESGOS'!$AR571="Mayor"),CONCATENATE("R",'MAPA DE RIESGOS'!$H571,"C",'MAPA DE RIESGOS'!$AF571),"")</f>
        <v/>
      </c>
      <c r="BV36" s="353" t="str">
        <f>IF(AND('MAPA DE RIESGOS'!$AP572="Muy Alta",'MAPA DE RIESGOS'!$AR572="Mayor"),CONCATENATE("R",'MAPA DE RIESGOS'!$H572,"C",'MAPA DE RIESGOS'!$AF572),"")</f>
        <v/>
      </c>
      <c r="BW36" s="353" t="str">
        <f>IF(AND('MAPA DE RIESGOS'!$AP573="Muy Alta",'MAPA DE RIESGOS'!$AR573="Mayor"),CONCATENATE("R",'MAPA DE RIESGOS'!$H573,"C",'MAPA DE RIESGOS'!$AF573),"")</f>
        <v/>
      </c>
      <c r="BX36" s="353" t="str">
        <f>IF(AND('MAPA DE RIESGOS'!$AP574="Muy Alta",'MAPA DE RIESGOS'!$AR574="Mayor"),CONCATENATE("R",'MAPA DE RIESGOS'!$H574,"C",'MAPA DE RIESGOS'!$AF574),"")</f>
        <v/>
      </c>
      <c r="BY36" s="353" t="str">
        <f>IF(AND('MAPA DE RIESGOS'!$AP575="Muy Alta",'MAPA DE RIESGOS'!$AR575="Mayor"),CONCATENATE("R",'MAPA DE RIESGOS'!$H575,"C",'MAPA DE RIESGOS'!$AF575),"")</f>
        <v/>
      </c>
      <c r="BZ36" s="353" t="str">
        <f>IF(AND('MAPA DE RIESGOS'!$AP576="Muy Alta",'MAPA DE RIESGOS'!$AR576="Mayor"),CONCATENATE("R",'MAPA DE RIESGOS'!$H576,"C",'MAPA DE RIESGOS'!$AF576),"")</f>
        <v/>
      </c>
      <c r="CA36" s="353" t="str">
        <f>IF(AND('MAPA DE RIESGOS'!$AP577="Muy Alta",'MAPA DE RIESGOS'!$AR577="Mayor"),CONCATENATE("R",'MAPA DE RIESGOS'!$H577,"C",'MAPA DE RIESGOS'!$AF577),"")</f>
        <v/>
      </c>
      <c r="CB36" s="353" t="str">
        <f>IF(AND('MAPA DE RIESGOS'!$AP578="Muy Alta",'MAPA DE RIESGOS'!$AR578="Mayor"),CONCATENATE("R",'MAPA DE RIESGOS'!$H578,"C",'MAPA DE RIESGOS'!$AF578),"")</f>
        <v/>
      </c>
      <c r="CC36" s="354" t="str">
        <f>IF(AND('MAPA DE RIESGOS'!$AP579="Muy Alta",'MAPA DE RIESGOS'!$AR579="Mayor"),CONCATENATE("R",'MAPA DE RIESGOS'!$H579,"C",'MAPA DE RIESGOS'!$AF579),"")</f>
        <v/>
      </c>
      <c r="CD36" s="355" t="str">
        <f>IF(AND('MAPA DE RIESGOS'!$AP562="Muy Alta",'MAPA DE RIESGOS'!$AR562="Catastrófico"),CONCATENATE("R",'MAPA DE RIESGOS'!$H562,"C",'MAPA DE RIESGOS'!$AF562),"")</f>
        <v/>
      </c>
      <c r="CE36" s="355" t="str">
        <f>IF(AND('MAPA DE RIESGOS'!$AP563="Muy Alta",'MAPA DE RIESGOS'!$AR563="Catastrófico"),CONCATENATE("R",'MAPA DE RIESGOS'!$H563,"C",'MAPA DE RIESGOS'!$AF563),"")</f>
        <v/>
      </c>
      <c r="CF36" s="355" t="str">
        <f>IF(AND('MAPA DE RIESGOS'!$AP564="Muy Alta",'MAPA DE RIESGOS'!$AR564="Catastrófico"),CONCATENATE("R",'MAPA DE RIESGOS'!$H564,"C",'MAPA DE RIESGOS'!$AF564),"")</f>
        <v/>
      </c>
      <c r="CG36" s="355" t="str">
        <f>IF(AND('MAPA DE RIESGOS'!$AP565="Muy Alta",'MAPA DE RIESGOS'!$AR565="Catastrófico"),CONCATENATE("R",'MAPA DE RIESGOS'!$H565,"C",'MAPA DE RIESGOS'!$AF565),"")</f>
        <v/>
      </c>
      <c r="CH36" s="355" t="str">
        <f>IF(AND('MAPA DE RIESGOS'!$AP566="Muy Alta",'MAPA DE RIESGOS'!$AR566="Catastrófico"),CONCATENATE("R",'MAPA DE RIESGOS'!$H566,"C",'MAPA DE RIESGOS'!$AF566),"")</f>
        <v/>
      </c>
      <c r="CI36" s="355" t="str">
        <f>IF(AND('MAPA DE RIESGOS'!$AP567="Muy Alta",'MAPA DE RIESGOS'!$AR567="Catastrófico"),CONCATENATE("R",'MAPA DE RIESGOS'!$H567,"C",'MAPA DE RIESGOS'!$AF567),"")</f>
        <v/>
      </c>
      <c r="CJ36" s="355" t="str">
        <f>IF(AND('MAPA DE RIESGOS'!$AP568="Muy Alta",'MAPA DE RIESGOS'!$AR568="Catastrófico"),CONCATENATE("R",'MAPA DE RIESGOS'!$H568,"C",'MAPA DE RIESGOS'!$AF568),"")</f>
        <v/>
      </c>
      <c r="CK36" s="355" t="str">
        <f>IF(AND('MAPA DE RIESGOS'!$AP569="Muy Alta",'MAPA DE RIESGOS'!$AR569="Catastrófico"),CONCATENATE("R",'MAPA DE RIESGOS'!$H569,"C",'MAPA DE RIESGOS'!$AF569),"")</f>
        <v/>
      </c>
      <c r="CL36" s="355" t="str">
        <f>IF(AND('MAPA DE RIESGOS'!$AP570="Muy Alta",'MAPA DE RIESGOS'!$AR570="Catastrófico"),CONCATENATE("R",'MAPA DE RIESGOS'!$H570,"C",'MAPA DE RIESGOS'!$AF570),"")</f>
        <v/>
      </c>
      <c r="CM36" s="355" t="str">
        <f>IF(AND('MAPA DE RIESGOS'!$AP571="Muy Alta",'MAPA DE RIESGOS'!$AR571="Catastrófico"),CONCATENATE("R",'MAPA DE RIESGOS'!$H571,"C",'MAPA DE RIESGOS'!$AF571),"")</f>
        <v/>
      </c>
      <c r="CN36" s="355" t="str">
        <f>IF(AND('MAPA DE RIESGOS'!$AP572="Muy Alta",'MAPA DE RIESGOS'!$AR572="Catastrófico"),CONCATENATE("R",'MAPA DE RIESGOS'!$H572,"C",'MAPA DE RIESGOS'!$AF572),"")</f>
        <v/>
      </c>
      <c r="CO36" s="355" t="str">
        <f>IF(AND('MAPA DE RIESGOS'!$AP573="Muy Alta",'MAPA DE RIESGOS'!$AR573="Catastrófico"),CONCATENATE("R",'MAPA DE RIESGOS'!$H573,"C",'MAPA DE RIESGOS'!$AF573),"")</f>
        <v/>
      </c>
      <c r="CP36" s="355" t="str">
        <f>IF(AND('MAPA DE RIESGOS'!$AP574="Muy Alta",'MAPA DE RIESGOS'!$AR574="Catastrófico"),CONCATENATE("R",'MAPA DE RIESGOS'!$H574,"C",'MAPA DE RIESGOS'!$AF574),"")</f>
        <v/>
      </c>
      <c r="CQ36" s="355" t="str">
        <f>IF(AND('MAPA DE RIESGOS'!$AP575="Muy Alta",'MAPA DE RIESGOS'!$AR575="Catastrófico"),CONCATENATE("R",'MAPA DE RIESGOS'!$H575,"C",'MAPA DE RIESGOS'!$AF575),"")</f>
        <v/>
      </c>
      <c r="CR36" s="355" t="str">
        <f>IF(AND('MAPA DE RIESGOS'!$AP576="Muy Alta",'MAPA DE RIESGOS'!$AR576="Catastrófico"),CONCATENATE("R",'MAPA DE RIESGOS'!$H576,"C",'MAPA DE RIESGOS'!$AF576),"")</f>
        <v/>
      </c>
      <c r="CS36" s="355" t="str">
        <f>IF(AND('MAPA DE RIESGOS'!$AP577="Muy Alta",'MAPA DE RIESGOS'!$AR577="Catastrófico"),CONCATENATE("R",'MAPA DE RIESGOS'!$H577,"C",'MAPA DE RIESGOS'!$AF577),"")</f>
        <v/>
      </c>
      <c r="CT36" s="355" t="str">
        <f>IF(AND('MAPA DE RIESGOS'!$AP578="Muy Alta",'MAPA DE RIESGOS'!$AR578="Catastrófico"),CONCATENATE("R",'MAPA DE RIESGOS'!$H578,"C",'MAPA DE RIESGOS'!$AF578),"")</f>
        <v/>
      </c>
      <c r="CU36" s="356" t="str">
        <f>IF(AND('MAPA DE RIESGOS'!$AP579="Muy Alta",'MAPA DE RIESGOS'!$AR579="Catastrófico"),CONCATENATE("R",'MAPA DE RIESGOS'!$H579,"C",'MAPA DE RIESGOS'!$AF579),"")</f>
        <v/>
      </c>
      <c r="CV36" s="67"/>
      <c r="CW36" s="1122"/>
      <c r="CX36" s="1123"/>
      <c r="CY36" s="1123"/>
      <c r="CZ36" s="1123"/>
      <c r="DA36" s="1123"/>
      <c r="DB36" s="1124"/>
    </row>
    <row r="37" spans="2:106" ht="32.450000000000003" customHeight="1">
      <c r="B37" s="1142"/>
      <c r="C37" s="1142"/>
      <c r="D37" s="1143"/>
      <c r="E37" s="1113"/>
      <c r="F37" s="1114"/>
      <c r="G37" s="1114"/>
      <c r="H37" s="1114"/>
      <c r="I37" s="1115"/>
      <c r="J37" s="352" t="str">
        <f>IF(AND('MAPA DE RIESGOS'!$AP580="Muy Alta",'MAPA DE RIESGOS'!$AR580="Leve"),CONCATENATE("R",'MAPA DE RIESGOS'!$H580,"C",'MAPA DE RIESGOS'!$AF580),"")</f>
        <v/>
      </c>
      <c r="K37" s="353" t="str">
        <f>IF(AND('MAPA DE RIESGOS'!$AP581="Muy Alta",'MAPA DE RIESGOS'!$AR581="Leve"),CONCATENATE("R",'MAPA DE RIESGOS'!$H581,"C",'MAPA DE RIESGOS'!$AF581),"")</f>
        <v/>
      </c>
      <c r="L37" s="353" t="str">
        <f>IF(AND('MAPA DE RIESGOS'!$AP582="Muy Alta",'MAPA DE RIESGOS'!$AR582="Leve"),CONCATENATE("R",'MAPA DE RIESGOS'!$H582,"C",'MAPA DE RIESGOS'!$AF582),"")</f>
        <v/>
      </c>
      <c r="M37" s="353" t="str">
        <f>IF(AND('MAPA DE RIESGOS'!$AP583="Muy Alta",'MAPA DE RIESGOS'!$AR583="Leve"),CONCATENATE("R",'MAPA DE RIESGOS'!$H583,"C",'MAPA DE RIESGOS'!$AF583),"")</f>
        <v/>
      </c>
      <c r="N37" s="353" t="str">
        <f>IF(AND('MAPA DE RIESGOS'!$AP584="Muy Alta",'MAPA DE RIESGOS'!$AR584="Leve"),CONCATENATE("R",'MAPA DE RIESGOS'!$H584,"C",'MAPA DE RIESGOS'!$AF584),"")</f>
        <v/>
      </c>
      <c r="O37" s="353" t="str">
        <f>IF(AND('MAPA DE RIESGOS'!$AP585="Muy Alta",'MAPA DE RIESGOS'!$AR585="Leve"),CONCATENATE("R",'MAPA DE RIESGOS'!$H585,"C",'MAPA DE RIESGOS'!$AF585),"")</f>
        <v/>
      </c>
      <c r="P37" s="353" t="str">
        <f>IF(AND('MAPA DE RIESGOS'!$AP586="Muy Alta",'MAPA DE RIESGOS'!$AR586="Leve"),CONCATENATE("R",'MAPA DE RIESGOS'!$H586,"C",'MAPA DE RIESGOS'!$AF586),"")</f>
        <v/>
      </c>
      <c r="Q37" s="353" t="str">
        <f>IF(AND('MAPA DE RIESGOS'!$AP587="Muy Alta",'MAPA DE RIESGOS'!$AR587="Leve"),CONCATENATE("R",'MAPA DE RIESGOS'!$H587,"C",'MAPA DE RIESGOS'!$AF587),"")</f>
        <v/>
      </c>
      <c r="R37" s="353" t="str">
        <f>IF(AND('MAPA DE RIESGOS'!$AP588="Muy Alta",'MAPA DE RIESGOS'!$AR588="Leve"),CONCATENATE("R",'MAPA DE RIESGOS'!$H588,"C",'MAPA DE RIESGOS'!$AF588),"")</f>
        <v/>
      </c>
      <c r="S37" s="353" t="str">
        <f>IF(AND('MAPA DE RIESGOS'!$AP589="Muy Alta",'MAPA DE RIESGOS'!$AR589="Leve"),CONCATENATE("R",'MAPA DE RIESGOS'!$H589,"C",'MAPA DE RIESGOS'!$AF589),"")</f>
        <v/>
      </c>
      <c r="T37" s="353" t="str">
        <f>IF(AND('MAPA DE RIESGOS'!$AP590="Muy Alta",'MAPA DE RIESGOS'!$AR590="Leve"),CONCATENATE("R",'MAPA DE RIESGOS'!$H590,"C",'MAPA DE RIESGOS'!$AF590),"")</f>
        <v/>
      </c>
      <c r="U37" s="353" t="str">
        <f>IF(AND('MAPA DE RIESGOS'!$AP591="Muy Alta",'MAPA DE RIESGOS'!$AR591="Leve"),CONCATENATE("R",'MAPA DE RIESGOS'!$H591,"C",'MAPA DE RIESGOS'!$AF591),"")</f>
        <v/>
      </c>
      <c r="V37" s="353" t="str">
        <f>IF(AND('MAPA DE RIESGOS'!$AP592="Muy Alta",'MAPA DE RIESGOS'!$AR592="Leve"),CONCATENATE("R",'MAPA DE RIESGOS'!$H592,"C",'MAPA DE RIESGOS'!$AF592),"")</f>
        <v/>
      </c>
      <c r="W37" s="353" t="str">
        <f>IF(AND('MAPA DE RIESGOS'!$AP593="Muy Alta",'MAPA DE RIESGOS'!$AR593="Leve"),CONCATENATE("R",'MAPA DE RIESGOS'!$H593,"C",'MAPA DE RIESGOS'!$AF593),"")</f>
        <v/>
      </c>
      <c r="X37" s="353" t="str">
        <f>IF(AND('MAPA DE RIESGOS'!$AP594="Muy Alta",'MAPA DE RIESGOS'!$AR594="Leve"),CONCATENATE("R",'MAPA DE RIESGOS'!$H594,"C",'MAPA DE RIESGOS'!$AF594),"")</f>
        <v/>
      </c>
      <c r="Y37" s="353" t="str">
        <f>IF(AND('MAPA DE RIESGOS'!$AP595="Muy Alta",'MAPA DE RIESGOS'!$AR595="Leve"),CONCATENATE("R",'MAPA DE RIESGOS'!$H595,"C",'MAPA DE RIESGOS'!$AF595),"")</f>
        <v/>
      </c>
      <c r="Z37" s="353" t="str">
        <f>IF(AND('MAPA DE RIESGOS'!$AP596="Muy Alta",'MAPA DE RIESGOS'!$AR596="Leve"),CONCATENATE("R",'MAPA DE RIESGOS'!$H596,"C",'MAPA DE RIESGOS'!$AF596),"")</f>
        <v/>
      </c>
      <c r="AA37" s="354" t="str">
        <f>IF(AND('MAPA DE RIESGOS'!$AP597="Muy Alta",'MAPA DE RIESGOS'!$AR597="Leve"),CONCATENATE("R",'MAPA DE RIESGOS'!$H597,"C",'MAPA DE RIESGOS'!$AF597),"")</f>
        <v/>
      </c>
      <c r="AB37" s="352" t="str">
        <f>IF(AND('MAPA DE RIESGOS'!$AP580="Muy Alta",'MAPA DE RIESGOS'!$AR580="Menor"),CONCATENATE("R",'MAPA DE RIESGOS'!$H580,"C",'MAPA DE RIESGOS'!$AF580),"")</f>
        <v/>
      </c>
      <c r="AC37" s="353" t="str">
        <f>IF(AND('MAPA DE RIESGOS'!$AP581="Muy Alta",'MAPA DE RIESGOS'!$AR581="Menor"),CONCATENATE("R",'MAPA DE RIESGOS'!$H581,"C",'MAPA DE RIESGOS'!$AF581),"")</f>
        <v/>
      </c>
      <c r="AD37" s="353" t="str">
        <f>IF(AND('MAPA DE RIESGOS'!$AP582="Muy Alta",'MAPA DE RIESGOS'!$AR582="Menor"),CONCATENATE("R",'MAPA DE RIESGOS'!$H582,"C",'MAPA DE RIESGOS'!$AF582),"")</f>
        <v/>
      </c>
      <c r="AE37" s="353" t="str">
        <f>IF(AND('MAPA DE RIESGOS'!$AP583="Muy Alta",'MAPA DE RIESGOS'!$AR583="Menor"),CONCATENATE("R",'MAPA DE RIESGOS'!$H583,"C",'MAPA DE RIESGOS'!$AF583),"")</f>
        <v/>
      </c>
      <c r="AF37" s="353" t="str">
        <f>IF(AND('MAPA DE RIESGOS'!$AP584="Muy Alta",'MAPA DE RIESGOS'!$AR584="Menor"),CONCATENATE("R",'MAPA DE RIESGOS'!$H584,"C",'MAPA DE RIESGOS'!$AF584),"")</f>
        <v/>
      </c>
      <c r="AG37" s="353" t="str">
        <f>IF(AND('MAPA DE RIESGOS'!$AP585="Muy Alta",'MAPA DE RIESGOS'!$AR585="Menor"),CONCATENATE("R",'MAPA DE RIESGOS'!$H585,"C",'MAPA DE RIESGOS'!$AF585),"")</f>
        <v/>
      </c>
      <c r="AH37" s="353" t="str">
        <f>IF(AND('MAPA DE RIESGOS'!$AP586="Muy Alta",'MAPA DE RIESGOS'!$AR586="Menor"),CONCATENATE("R",'MAPA DE RIESGOS'!$H586,"C",'MAPA DE RIESGOS'!$AF586),"")</f>
        <v/>
      </c>
      <c r="AI37" s="353" t="str">
        <f>IF(AND('MAPA DE RIESGOS'!$AP587="Muy Alta",'MAPA DE RIESGOS'!$AR587="Menor"),CONCATENATE("R",'MAPA DE RIESGOS'!$H587,"C",'MAPA DE RIESGOS'!$AF587),"")</f>
        <v/>
      </c>
      <c r="AJ37" s="353" t="str">
        <f>IF(AND('MAPA DE RIESGOS'!$AP588="Muy Alta",'MAPA DE RIESGOS'!$AR588="Menor"),CONCATENATE("R",'MAPA DE RIESGOS'!$H588,"C",'MAPA DE RIESGOS'!$AF588),"")</f>
        <v/>
      </c>
      <c r="AK37" s="353" t="str">
        <f>IF(AND('MAPA DE RIESGOS'!$AP589="Muy Alta",'MAPA DE RIESGOS'!$AR589="Menor"),CONCATENATE("R",'MAPA DE RIESGOS'!$H589,"C",'MAPA DE RIESGOS'!$AF589),"")</f>
        <v/>
      </c>
      <c r="AL37" s="353" t="str">
        <f>IF(AND('MAPA DE RIESGOS'!$AP590="Muy Alta",'MAPA DE RIESGOS'!$AR590="Menor"),CONCATENATE("R",'MAPA DE RIESGOS'!$H590,"C",'MAPA DE RIESGOS'!$AF590),"")</f>
        <v/>
      </c>
      <c r="AM37" s="353" t="str">
        <f>IF(AND('MAPA DE RIESGOS'!$AP591="Muy Alta",'MAPA DE RIESGOS'!$AR591="Menor"),CONCATENATE("R",'MAPA DE RIESGOS'!$H591,"C",'MAPA DE RIESGOS'!$AF591),"")</f>
        <v/>
      </c>
      <c r="AN37" s="353" t="str">
        <f>IF(AND('MAPA DE RIESGOS'!$AP592="Muy Alta",'MAPA DE RIESGOS'!$AR592="Menor"),CONCATENATE("R",'MAPA DE RIESGOS'!$H592,"C",'MAPA DE RIESGOS'!$AF592),"")</f>
        <v/>
      </c>
      <c r="AO37" s="353" t="str">
        <f>IF(AND('MAPA DE RIESGOS'!$AP593="Muy Alta",'MAPA DE RIESGOS'!$AR593="Menor"),CONCATENATE("R",'MAPA DE RIESGOS'!$H593,"C",'MAPA DE RIESGOS'!$AF593),"")</f>
        <v/>
      </c>
      <c r="AP37" s="353" t="str">
        <f>IF(AND('MAPA DE RIESGOS'!$AP594="Muy Alta",'MAPA DE RIESGOS'!$AR594="Menor"),CONCATENATE("R",'MAPA DE RIESGOS'!$H594,"C",'MAPA DE RIESGOS'!$AF594),"")</f>
        <v/>
      </c>
      <c r="AQ37" s="353" t="str">
        <f>IF(AND('MAPA DE RIESGOS'!$AP595="Muy Alta",'MAPA DE RIESGOS'!$AR595="Menor"),CONCATENATE("R",'MAPA DE RIESGOS'!$H595,"C",'MAPA DE RIESGOS'!$AF595),"")</f>
        <v/>
      </c>
      <c r="AR37" s="353" t="str">
        <f>IF(AND('MAPA DE RIESGOS'!$AP596="Muy Alta",'MAPA DE RIESGOS'!$AR596="Menor"),CONCATENATE("R",'MAPA DE RIESGOS'!$H596,"C",'MAPA DE RIESGOS'!$AF596),"")</f>
        <v/>
      </c>
      <c r="AS37" s="354" t="str">
        <f>IF(AND('MAPA DE RIESGOS'!$AP597="Muy Alta",'MAPA DE RIESGOS'!$AR597="Menor"),CONCATENATE("R",'MAPA DE RIESGOS'!$H597,"C",'MAPA DE RIESGOS'!$AF597),"")</f>
        <v/>
      </c>
      <c r="AT37" s="352" t="str">
        <f>IF(AND('MAPA DE RIESGOS'!$AP580="Muy Alta",'MAPA DE RIESGOS'!$AR580="Moderado"),CONCATENATE("R",'MAPA DE RIESGOS'!$H580,"C",'MAPA DE RIESGOS'!$AF580),"")</f>
        <v/>
      </c>
      <c r="AU37" s="353" t="str">
        <f>IF(AND('MAPA DE RIESGOS'!$AP581="Muy Alta",'MAPA DE RIESGOS'!$AR581="Moderado"),CONCATENATE("R",'MAPA DE RIESGOS'!$H581,"C",'MAPA DE RIESGOS'!$AF581),"")</f>
        <v/>
      </c>
      <c r="AV37" s="353" t="str">
        <f>IF(AND('MAPA DE RIESGOS'!$AP582="Muy Alta",'MAPA DE RIESGOS'!$AR582="Moderado"),CONCATENATE("R",'MAPA DE RIESGOS'!$H582,"C",'MAPA DE RIESGOS'!$AF582),"")</f>
        <v/>
      </c>
      <c r="AW37" s="353" t="str">
        <f>IF(AND('MAPA DE RIESGOS'!$AP583="Muy Alta",'MAPA DE RIESGOS'!$AR583="Moderado"),CONCATENATE("R",'MAPA DE RIESGOS'!$H583,"C",'MAPA DE RIESGOS'!$AF583),"")</f>
        <v/>
      </c>
      <c r="AX37" s="353" t="str">
        <f>IF(AND('MAPA DE RIESGOS'!$AP584="Muy Alta",'MAPA DE RIESGOS'!$AR584="Moderado"),CONCATENATE("R",'MAPA DE RIESGOS'!$H584,"C",'MAPA DE RIESGOS'!$AF584),"")</f>
        <v/>
      </c>
      <c r="AY37" s="353" t="str">
        <f>IF(AND('MAPA DE RIESGOS'!$AP585="Muy Alta",'MAPA DE RIESGOS'!$AR585="Moderado"),CONCATENATE("R",'MAPA DE RIESGOS'!$H585,"C",'MAPA DE RIESGOS'!$AF585),"")</f>
        <v/>
      </c>
      <c r="AZ37" s="353" t="str">
        <f>IF(AND('MAPA DE RIESGOS'!$AP586="Muy Alta",'MAPA DE RIESGOS'!$AR586="Moderado"),CONCATENATE("R",'MAPA DE RIESGOS'!$H586,"C",'MAPA DE RIESGOS'!$AF586),"")</f>
        <v/>
      </c>
      <c r="BA37" s="353" t="str">
        <f>IF(AND('MAPA DE RIESGOS'!$AP587="Muy Alta",'MAPA DE RIESGOS'!$AR587="Moderado"),CONCATENATE("R",'MAPA DE RIESGOS'!$H587,"C",'MAPA DE RIESGOS'!$AF587),"")</f>
        <v/>
      </c>
      <c r="BB37" s="353" t="str">
        <f>IF(AND('MAPA DE RIESGOS'!$AP588="Muy Alta",'MAPA DE RIESGOS'!$AR588="Moderado"),CONCATENATE("R",'MAPA DE RIESGOS'!$H588,"C",'MAPA DE RIESGOS'!$AF588),"")</f>
        <v/>
      </c>
      <c r="BC37" s="353" t="str">
        <f>IF(AND('MAPA DE RIESGOS'!$AP589="Muy Alta",'MAPA DE RIESGOS'!$AR589="Moderado"),CONCATENATE("R",'MAPA DE RIESGOS'!$H589,"C",'MAPA DE RIESGOS'!$AF589),"")</f>
        <v/>
      </c>
      <c r="BD37" s="353" t="str">
        <f>IF(AND('MAPA DE RIESGOS'!$AP590="Muy Alta",'MAPA DE RIESGOS'!$AR590="Moderado"),CONCATENATE("R",'MAPA DE RIESGOS'!$H590,"C",'MAPA DE RIESGOS'!$AF590),"")</f>
        <v/>
      </c>
      <c r="BE37" s="353" t="str">
        <f>IF(AND('MAPA DE RIESGOS'!$AP591="Muy Alta",'MAPA DE RIESGOS'!$AR591="Moderado"),CONCATENATE("R",'MAPA DE RIESGOS'!$H591,"C",'MAPA DE RIESGOS'!$AF591),"")</f>
        <v/>
      </c>
      <c r="BF37" s="353" t="str">
        <f>IF(AND('MAPA DE RIESGOS'!$AP592="Muy Alta",'MAPA DE RIESGOS'!$AR592="Moderado"),CONCATENATE("R",'MAPA DE RIESGOS'!$H592,"C",'MAPA DE RIESGOS'!$AF592),"")</f>
        <v/>
      </c>
      <c r="BG37" s="353" t="str">
        <f>IF(AND('MAPA DE RIESGOS'!$AP593="Muy Alta",'MAPA DE RIESGOS'!$AR593="Moderado"),CONCATENATE("R",'MAPA DE RIESGOS'!$H593,"C",'MAPA DE RIESGOS'!$AF593),"")</f>
        <v/>
      </c>
      <c r="BH37" s="353" t="str">
        <f>IF(AND('MAPA DE RIESGOS'!$AP594="Muy Alta",'MAPA DE RIESGOS'!$AR594="Moderado"),CONCATENATE("R",'MAPA DE RIESGOS'!$H594,"C",'MAPA DE RIESGOS'!$AF594),"")</f>
        <v/>
      </c>
      <c r="BI37" s="353" t="str">
        <f>IF(AND('MAPA DE RIESGOS'!$AP595="Muy Alta",'MAPA DE RIESGOS'!$AR595="Moderado"),CONCATENATE("R",'MAPA DE RIESGOS'!$H595,"C",'MAPA DE RIESGOS'!$AF595),"")</f>
        <v/>
      </c>
      <c r="BJ37" s="353" t="str">
        <f>IF(AND('MAPA DE RIESGOS'!$AP596="Muy Alta",'MAPA DE RIESGOS'!$AR596="Moderado"),CONCATENATE("R",'MAPA DE RIESGOS'!$H596,"C",'MAPA DE RIESGOS'!$AF596),"")</f>
        <v/>
      </c>
      <c r="BK37" s="354" t="str">
        <f>IF(AND('MAPA DE RIESGOS'!$AP597="Muy Alta",'MAPA DE RIESGOS'!$AR597="Moderado"),CONCATENATE("R",'MAPA DE RIESGOS'!$H597,"C",'MAPA DE RIESGOS'!$AF597),"")</f>
        <v/>
      </c>
      <c r="BL37" s="352" t="str">
        <f>IF(AND('MAPA DE RIESGOS'!$AP580="Muy Alta",'MAPA DE RIESGOS'!$AR580="Mayor"),CONCATENATE("R",'MAPA DE RIESGOS'!$H580,"C",'MAPA DE RIESGOS'!$AF580),"")</f>
        <v/>
      </c>
      <c r="BM37" s="353" t="str">
        <f>IF(AND('MAPA DE RIESGOS'!$AP581="Muy Alta",'MAPA DE RIESGOS'!$AR581="Mayor"),CONCATENATE("R",'MAPA DE RIESGOS'!$H581,"C",'MAPA DE RIESGOS'!$AF581),"")</f>
        <v/>
      </c>
      <c r="BN37" s="353" t="str">
        <f>IF(AND('MAPA DE RIESGOS'!$AP582="Muy Alta",'MAPA DE RIESGOS'!$AR582="Mayor"),CONCATENATE("R",'MAPA DE RIESGOS'!$H582,"C",'MAPA DE RIESGOS'!$AF582),"")</f>
        <v/>
      </c>
      <c r="BO37" s="353" t="str">
        <f>IF(AND('MAPA DE RIESGOS'!$AP583="Muy Alta",'MAPA DE RIESGOS'!$AR583="Mayor"),CONCATENATE("R",'MAPA DE RIESGOS'!$H583,"C",'MAPA DE RIESGOS'!$AF583),"")</f>
        <v/>
      </c>
      <c r="BP37" s="353" t="str">
        <f>IF(AND('MAPA DE RIESGOS'!$AP584="Muy Alta",'MAPA DE RIESGOS'!$AR584="Mayor"),CONCATENATE("R",'MAPA DE RIESGOS'!$H584,"C",'MAPA DE RIESGOS'!$AF584),"")</f>
        <v/>
      </c>
      <c r="BQ37" s="353" t="str">
        <f>IF(AND('MAPA DE RIESGOS'!$AP585="Muy Alta",'MAPA DE RIESGOS'!$AR585="Mayor"),CONCATENATE("R",'MAPA DE RIESGOS'!$H585,"C",'MAPA DE RIESGOS'!$AF585),"")</f>
        <v/>
      </c>
      <c r="BR37" s="353" t="str">
        <f>IF(AND('MAPA DE RIESGOS'!$AP586="Muy Alta",'MAPA DE RIESGOS'!$AR586="Mayor"),CONCATENATE("R",'MAPA DE RIESGOS'!$H586,"C",'MAPA DE RIESGOS'!$AF586),"")</f>
        <v/>
      </c>
      <c r="BS37" s="353" t="str">
        <f>IF(AND('MAPA DE RIESGOS'!$AP587="Muy Alta",'MAPA DE RIESGOS'!$AR587="Mayor"),CONCATENATE("R",'MAPA DE RIESGOS'!$H587,"C",'MAPA DE RIESGOS'!$AF587),"")</f>
        <v/>
      </c>
      <c r="BT37" s="353" t="str">
        <f>IF(AND('MAPA DE RIESGOS'!$AP588="Muy Alta",'MAPA DE RIESGOS'!$AR588="Mayor"),CONCATENATE("R",'MAPA DE RIESGOS'!$H588,"C",'MAPA DE RIESGOS'!$AF588),"")</f>
        <v/>
      </c>
      <c r="BU37" s="353" t="str">
        <f>IF(AND('MAPA DE RIESGOS'!$AP589="Muy Alta",'MAPA DE RIESGOS'!$AR589="Mayor"),CONCATENATE("R",'MAPA DE RIESGOS'!$H589,"C",'MAPA DE RIESGOS'!$AF589),"")</f>
        <v/>
      </c>
      <c r="BV37" s="353" t="str">
        <f>IF(AND('MAPA DE RIESGOS'!$AP590="Muy Alta",'MAPA DE RIESGOS'!$AR590="Mayor"),CONCATENATE("R",'MAPA DE RIESGOS'!$H590,"C",'MAPA DE RIESGOS'!$AF590),"")</f>
        <v/>
      </c>
      <c r="BW37" s="353" t="str">
        <f>IF(AND('MAPA DE RIESGOS'!$AP591="Muy Alta",'MAPA DE RIESGOS'!$AR591="Mayor"),CONCATENATE("R",'MAPA DE RIESGOS'!$H591,"C",'MAPA DE RIESGOS'!$AF591),"")</f>
        <v/>
      </c>
      <c r="BX37" s="353" t="str">
        <f>IF(AND('MAPA DE RIESGOS'!$AP592="Muy Alta",'MAPA DE RIESGOS'!$AR592="Mayor"),CONCATENATE("R",'MAPA DE RIESGOS'!$H592,"C",'MAPA DE RIESGOS'!$AF592),"")</f>
        <v/>
      </c>
      <c r="BY37" s="353" t="str">
        <f>IF(AND('MAPA DE RIESGOS'!$AP593="Muy Alta",'MAPA DE RIESGOS'!$AR593="Mayor"),CONCATENATE("R",'MAPA DE RIESGOS'!$H593,"C",'MAPA DE RIESGOS'!$AF593),"")</f>
        <v/>
      </c>
      <c r="BZ37" s="353" t="str">
        <f>IF(AND('MAPA DE RIESGOS'!$AP594="Muy Alta",'MAPA DE RIESGOS'!$AR594="Mayor"),CONCATENATE("R",'MAPA DE RIESGOS'!$H594,"C",'MAPA DE RIESGOS'!$AF594),"")</f>
        <v/>
      </c>
      <c r="CA37" s="353" t="str">
        <f>IF(AND('MAPA DE RIESGOS'!$AP595="Muy Alta",'MAPA DE RIESGOS'!$AR595="Mayor"),CONCATENATE("R",'MAPA DE RIESGOS'!$H595,"C",'MAPA DE RIESGOS'!$AF595),"")</f>
        <v/>
      </c>
      <c r="CB37" s="353" t="str">
        <f>IF(AND('MAPA DE RIESGOS'!$AP596="Muy Alta",'MAPA DE RIESGOS'!$AR596="Mayor"),CONCATENATE("R",'MAPA DE RIESGOS'!$H596,"C",'MAPA DE RIESGOS'!$AF596),"")</f>
        <v/>
      </c>
      <c r="CC37" s="354" t="str">
        <f>IF(AND('MAPA DE RIESGOS'!$AP597="Muy Alta",'MAPA DE RIESGOS'!$AR597="Mayor"),CONCATENATE("R",'MAPA DE RIESGOS'!$H597,"C",'MAPA DE RIESGOS'!$AF597),"")</f>
        <v/>
      </c>
      <c r="CD37" s="355" t="str">
        <f>IF(AND('MAPA DE RIESGOS'!$AP580="Muy Alta",'MAPA DE RIESGOS'!$AR580="Catastrófico"),CONCATENATE("R",'MAPA DE RIESGOS'!$H580,"C",'MAPA DE RIESGOS'!$AF580),"")</f>
        <v/>
      </c>
      <c r="CE37" s="355" t="str">
        <f>IF(AND('MAPA DE RIESGOS'!$AP581="Muy Alta",'MAPA DE RIESGOS'!$AR581="Catastrófico"),CONCATENATE("R",'MAPA DE RIESGOS'!$H581,"C",'MAPA DE RIESGOS'!$AF581),"")</f>
        <v/>
      </c>
      <c r="CF37" s="355" t="str">
        <f>IF(AND('MAPA DE RIESGOS'!$AP582="Muy Alta",'MAPA DE RIESGOS'!$AR582="Catastrófico"),CONCATENATE("R",'MAPA DE RIESGOS'!$H582,"C",'MAPA DE RIESGOS'!$AF582),"")</f>
        <v/>
      </c>
      <c r="CG37" s="355" t="str">
        <f>IF(AND('MAPA DE RIESGOS'!$AP583="Muy Alta",'MAPA DE RIESGOS'!$AR583="Catastrófico"),CONCATENATE("R",'MAPA DE RIESGOS'!$H583,"C",'MAPA DE RIESGOS'!$AF583),"")</f>
        <v/>
      </c>
      <c r="CH37" s="355" t="str">
        <f>IF(AND('MAPA DE RIESGOS'!$AP584="Muy Alta",'MAPA DE RIESGOS'!$AR584="Catastrófico"),CONCATENATE("R",'MAPA DE RIESGOS'!$H584,"C",'MAPA DE RIESGOS'!$AF584),"")</f>
        <v/>
      </c>
      <c r="CI37" s="355" t="str">
        <f>IF(AND('MAPA DE RIESGOS'!$AP585="Muy Alta",'MAPA DE RIESGOS'!$AR585="Catastrófico"),CONCATENATE("R",'MAPA DE RIESGOS'!$H585,"C",'MAPA DE RIESGOS'!$AF585),"")</f>
        <v/>
      </c>
      <c r="CJ37" s="355" t="str">
        <f>IF(AND('MAPA DE RIESGOS'!$AP586="Muy Alta",'MAPA DE RIESGOS'!$AR586="Catastrófico"),CONCATENATE("R",'MAPA DE RIESGOS'!$H586,"C",'MAPA DE RIESGOS'!$AF586),"")</f>
        <v/>
      </c>
      <c r="CK37" s="355" t="str">
        <f>IF(AND('MAPA DE RIESGOS'!$AP587="Muy Alta",'MAPA DE RIESGOS'!$AR587="Catastrófico"),CONCATENATE("R",'MAPA DE RIESGOS'!$H587,"C",'MAPA DE RIESGOS'!$AF587),"")</f>
        <v/>
      </c>
      <c r="CL37" s="355" t="str">
        <f>IF(AND('MAPA DE RIESGOS'!$AP588="Muy Alta",'MAPA DE RIESGOS'!$AR588="Catastrófico"),CONCATENATE("R",'MAPA DE RIESGOS'!$H588,"C",'MAPA DE RIESGOS'!$AF588),"")</f>
        <v/>
      </c>
      <c r="CM37" s="355" t="str">
        <f>IF(AND('MAPA DE RIESGOS'!$AP589="Muy Alta",'MAPA DE RIESGOS'!$AR589="Catastrófico"),CONCATENATE("R",'MAPA DE RIESGOS'!$H589,"C",'MAPA DE RIESGOS'!$AF589),"")</f>
        <v/>
      </c>
      <c r="CN37" s="355" t="str">
        <f>IF(AND('MAPA DE RIESGOS'!$AP590="Muy Alta",'MAPA DE RIESGOS'!$AR590="Catastrófico"),CONCATENATE("R",'MAPA DE RIESGOS'!$H590,"C",'MAPA DE RIESGOS'!$AF590),"")</f>
        <v/>
      </c>
      <c r="CO37" s="355" t="str">
        <f>IF(AND('MAPA DE RIESGOS'!$AP591="Muy Alta",'MAPA DE RIESGOS'!$AR591="Catastrófico"),CONCATENATE("R",'MAPA DE RIESGOS'!$H591,"C",'MAPA DE RIESGOS'!$AF591),"")</f>
        <v/>
      </c>
      <c r="CP37" s="355" t="str">
        <f>IF(AND('MAPA DE RIESGOS'!$AP592="Muy Alta",'MAPA DE RIESGOS'!$AR592="Catastrófico"),CONCATENATE("R",'MAPA DE RIESGOS'!$H592,"C",'MAPA DE RIESGOS'!$AF592),"")</f>
        <v/>
      </c>
      <c r="CQ37" s="355" t="str">
        <f>IF(AND('MAPA DE RIESGOS'!$AP593="Muy Alta",'MAPA DE RIESGOS'!$AR593="Catastrófico"),CONCATENATE("R",'MAPA DE RIESGOS'!$H593,"C",'MAPA DE RIESGOS'!$AF593),"")</f>
        <v/>
      </c>
      <c r="CR37" s="355" t="str">
        <f>IF(AND('MAPA DE RIESGOS'!$AP594="Muy Alta",'MAPA DE RIESGOS'!$AR594="Catastrófico"),CONCATENATE("R",'MAPA DE RIESGOS'!$H594,"C",'MAPA DE RIESGOS'!$AF594),"")</f>
        <v/>
      </c>
      <c r="CS37" s="355" t="str">
        <f>IF(AND('MAPA DE RIESGOS'!$AP595="Muy Alta",'MAPA DE RIESGOS'!$AR595="Catastrófico"),CONCATENATE("R",'MAPA DE RIESGOS'!$H595,"C",'MAPA DE RIESGOS'!$AF595),"")</f>
        <v/>
      </c>
      <c r="CT37" s="355" t="str">
        <f>IF(AND('MAPA DE RIESGOS'!$AP596="Muy Alta",'MAPA DE RIESGOS'!$AR596="Catastrófico"),CONCATENATE("R",'MAPA DE RIESGOS'!$H596,"C",'MAPA DE RIESGOS'!$AF596),"")</f>
        <v/>
      </c>
      <c r="CU37" s="356" t="str">
        <f>IF(AND('MAPA DE RIESGOS'!$AP597="Muy Alta",'MAPA DE RIESGOS'!$AR597="Catastrófico"),CONCATENATE("R",'MAPA DE RIESGOS'!$H597,"C",'MAPA DE RIESGOS'!$AF597),"")</f>
        <v/>
      </c>
      <c r="CV37" s="67"/>
      <c r="CW37" s="1122"/>
      <c r="CX37" s="1123"/>
      <c r="CY37" s="1123"/>
      <c r="CZ37" s="1123"/>
      <c r="DA37" s="1123"/>
      <c r="DB37" s="1124"/>
    </row>
    <row r="38" spans="2:106" ht="32.450000000000003" customHeight="1">
      <c r="B38" s="1142"/>
      <c r="C38" s="1142"/>
      <c r="D38" s="1143"/>
      <c r="E38" s="1113"/>
      <c r="F38" s="1114"/>
      <c r="G38" s="1114"/>
      <c r="H38" s="1114"/>
      <c r="I38" s="1115"/>
      <c r="J38" s="352" t="str">
        <f>IF(AND('MAPA DE RIESGOS'!$AP598="Muy Alta",'MAPA DE RIESGOS'!$AR598="Leve"),CONCATENATE("R",'MAPA DE RIESGOS'!$H598,"C",'MAPA DE RIESGOS'!$AF598),"")</f>
        <v/>
      </c>
      <c r="K38" s="353" t="str">
        <f>IF(AND('MAPA DE RIESGOS'!$AP599="Muy Alta",'MAPA DE RIESGOS'!$AR599="Leve"),CONCATENATE("R",'MAPA DE RIESGOS'!$H599,"C",'MAPA DE RIESGOS'!$AF599),"")</f>
        <v/>
      </c>
      <c r="L38" s="353" t="str">
        <f>IF(AND('MAPA DE RIESGOS'!$AP600="Muy Alta",'MAPA DE RIESGOS'!$AR600="Leve"),CONCATENATE("R",'MAPA DE RIESGOS'!$H600,"C",'MAPA DE RIESGOS'!$AF600),"")</f>
        <v/>
      </c>
      <c r="M38" s="353" t="str">
        <f>IF(AND('MAPA DE RIESGOS'!$AP601="Muy Alta",'MAPA DE RIESGOS'!$AR601="Leve"),CONCATENATE("R",'MAPA DE RIESGOS'!$H601,"C",'MAPA DE RIESGOS'!$AF601),"")</f>
        <v/>
      </c>
      <c r="N38" s="353" t="str">
        <f>IF(AND('MAPA DE RIESGOS'!$AP602="Muy Alta",'MAPA DE RIESGOS'!$AR602="Leve"),CONCATENATE("R",'MAPA DE RIESGOS'!$H602,"C",'MAPA DE RIESGOS'!$AF602),"")</f>
        <v/>
      </c>
      <c r="O38" s="353" t="str">
        <f>IF(AND('MAPA DE RIESGOS'!$AP603="Muy Alta",'MAPA DE RIESGOS'!$AR603="Leve"),CONCATENATE("R",'MAPA DE RIESGOS'!$H603,"C",'MAPA DE RIESGOS'!$AF603),"")</f>
        <v/>
      </c>
      <c r="P38" s="353" t="str">
        <f>IF(AND('MAPA DE RIESGOS'!$AP604="Muy Alta",'MAPA DE RIESGOS'!$AR604="Leve"),CONCATENATE("R",'MAPA DE RIESGOS'!$H604,"C",'MAPA DE RIESGOS'!$AF604),"")</f>
        <v/>
      </c>
      <c r="Q38" s="353" t="str">
        <f>IF(AND('MAPA DE RIESGOS'!$AP605="Muy Alta",'MAPA DE RIESGOS'!$AR605="Leve"),CONCATENATE("R",'MAPA DE RIESGOS'!$H605,"C",'MAPA DE RIESGOS'!$AF605),"")</f>
        <v/>
      </c>
      <c r="R38" s="353" t="str">
        <f>IF(AND('MAPA DE RIESGOS'!$AP606="Muy Alta",'MAPA DE RIESGOS'!$AR606="Leve"),CONCATENATE("R",'MAPA DE RIESGOS'!$H606,"C",'MAPA DE RIESGOS'!$AF606),"")</f>
        <v/>
      </c>
      <c r="S38" s="353" t="str">
        <f>IF(AND('MAPA DE RIESGOS'!$AP607="Muy Alta",'MAPA DE RIESGOS'!$AR607="Leve"),CONCATENATE("R",'MAPA DE RIESGOS'!$H607,"C",'MAPA DE RIESGOS'!$AF607),"")</f>
        <v/>
      </c>
      <c r="T38" s="353" t="str">
        <f>IF(AND('MAPA DE RIESGOS'!$AP608="Muy Alta",'MAPA DE RIESGOS'!$AR608="Leve"),CONCATENATE("R",'MAPA DE RIESGOS'!$H608,"C",'MAPA DE RIESGOS'!$AF608),"")</f>
        <v/>
      </c>
      <c r="U38" s="353" t="str">
        <f>IF(AND('MAPA DE RIESGOS'!$AP609="Muy Alta",'MAPA DE RIESGOS'!$AR609="Leve"),CONCATENATE("R",'MAPA DE RIESGOS'!$H609,"C",'MAPA DE RIESGOS'!$AF609),"")</f>
        <v/>
      </c>
      <c r="V38" s="353" t="str">
        <f>IF(AND('MAPA DE RIESGOS'!$AP610="Muy Alta",'MAPA DE RIESGOS'!$AR610="Leve"),CONCATENATE("R",'MAPA DE RIESGOS'!$H610,"C",'MAPA DE RIESGOS'!$AF610),"")</f>
        <v/>
      </c>
      <c r="W38" s="353" t="str">
        <f>IF(AND('MAPA DE RIESGOS'!$AP611="Muy Alta",'MAPA DE RIESGOS'!$AR611="Leve"),CONCATENATE("R",'MAPA DE RIESGOS'!$H611,"C",'MAPA DE RIESGOS'!$AF611),"")</f>
        <v/>
      </c>
      <c r="X38" s="353" t="str">
        <f>IF(AND('MAPA DE RIESGOS'!$AP612="Muy Alta",'MAPA DE RIESGOS'!$AR612="Leve"),CONCATENATE("R",'MAPA DE RIESGOS'!$H612,"C",'MAPA DE RIESGOS'!$AF612),"")</f>
        <v/>
      </c>
      <c r="Y38" s="353" t="str">
        <f>IF(AND('MAPA DE RIESGOS'!$AP613="Muy Alta",'MAPA DE RIESGOS'!$AR613="Leve"),CONCATENATE("R",'MAPA DE RIESGOS'!$H613,"C",'MAPA DE RIESGOS'!$AF613),"")</f>
        <v/>
      </c>
      <c r="Z38" s="353" t="str">
        <f>IF(AND('MAPA DE RIESGOS'!$AP614="Muy Alta",'MAPA DE RIESGOS'!$AR614="Leve"),CONCATENATE("R",'MAPA DE RIESGOS'!$H614,"C",'MAPA DE RIESGOS'!$AF614),"")</f>
        <v/>
      </c>
      <c r="AA38" s="354" t="str">
        <f>IF(AND('MAPA DE RIESGOS'!$AP615="Muy Alta",'MAPA DE RIESGOS'!$AR615="Leve"),CONCATENATE("R",'MAPA DE RIESGOS'!$H615,"C",'MAPA DE RIESGOS'!$AF615),"")</f>
        <v/>
      </c>
      <c r="AB38" s="352" t="str">
        <f>IF(AND('MAPA DE RIESGOS'!$AP598="Muy Alta",'MAPA DE RIESGOS'!$AR598="Menor"),CONCATENATE("R",'MAPA DE RIESGOS'!$H598,"C",'MAPA DE RIESGOS'!$AF598),"")</f>
        <v/>
      </c>
      <c r="AC38" s="353" t="str">
        <f>IF(AND('MAPA DE RIESGOS'!$AP599="Muy Alta",'MAPA DE RIESGOS'!$AR599="Menor"),CONCATENATE("R",'MAPA DE RIESGOS'!$H599,"C",'MAPA DE RIESGOS'!$AF599),"")</f>
        <v/>
      </c>
      <c r="AD38" s="353" t="str">
        <f>IF(AND('MAPA DE RIESGOS'!$AP600="Muy Alta",'MAPA DE RIESGOS'!$AR600="Menor"),CONCATENATE("R",'MAPA DE RIESGOS'!$H600,"C",'MAPA DE RIESGOS'!$AF600),"")</f>
        <v/>
      </c>
      <c r="AE38" s="353" t="str">
        <f>IF(AND('MAPA DE RIESGOS'!$AP601="Muy Alta",'MAPA DE RIESGOS'!$AR601="Menor"),CONCATENATE("R",'MAPA DE RIESGOS'!$H601,"C",'MAPA DE RIESGOS'!$AF601),"")</f>
        <v/>
      </c>
      <c r="AF38" s="353" t="str">
        <f>IF(AND('MAPA DE RIESGOS'!$AP602="Muy Alta",'MAPA DE RIESGOS'!$AR602="Menor"),CONCATENATE("R",'MAPA DE RIESGOS'!$H602,"C",'MAPA DE RIESGOS'!$AF602),"")</f>
        <v/>
      </c>
      <c r="AG38" s="353" t="str">
        <f>IF(AND('MAPA DE RIESGOS'!$AP603="Muy Alta",'MAPA DE RIESGOS'!$AR603="Menor"),CONCATENATE("R",'MAPA DE RIESGOS'!$H603,"C",'MAPA DE RIESGOS'!$AF603),"")</f>
        <v/>
      </c>
      <c r="AH38" s="353" t="str">
        <f>IF(AND('MAPA DE RIESGOS'!$AP604="Muy Alta",'MAPA DE RIESGOS'!$AR604="Menor"),CONCATENATE("R",'MAPA DE RIESGOS'!$H604,"C",'MAPA DE RIESGOS'!$AF604),"")</f>
        <v/>
      </c>
      <c r="AI38" s="353" t="str">
        <f>IF(AND('MAPA DE RIESGOS'!$AP605="Muy Alta",'MAPA DE RIESGOS'!$AR605="Menor"),CONCATENATE("R",'MAPA DE RIESGOS'!$H605,"C",'MAPA DE RIESGOS'!$AF605),"")</f>
        <v/>
      </c>
      <c r="AJ38" s="353" t="str">
        <f>IF(AND('MAPA DE RIESGOS'!$AP606="Muy Alta",'MAPA DE RIESGOS'!$AR606="Menor"),CONCATENATE("R",'MAPA DE RIESGOS'!$H606,"C",'MAPA DE RIESGOS'!$AF606),"")</f>
        <v/>
      </c>
      <c r="AK38" s="353" t="str">
        <f>IF(AND('MAPA DE RIESGOS'!$AP607="Muy Alta",'MAPA DE RIESGOS'!$AR607="Menor"),CONCATENATE("R",'MAPA DE RIESGOS'!$H607,"C",'MAPA DE RIESGOS'!$AF607),"")</f>
        <v/>
      </c>
      <c r="AL38" s="353" t="str">
        <f>IF(AND('MAPA DE RIESGOS'!$AP608="Muy Alta",'MAPA DE RIESGOS'!$AR608="Menor"),CONCATENATE("R",'MAPA DE RIESGOS'!$H608,"C",'MAPA DE RIESGOS'!$AF608),"")</f>
        <v/>
      </c>
      <c r="AM38" s="353" t="str">
        <f>IF(AND('MAPA DE RIESGOS'!$AP609="Muy Alta",'MAPA DE RIESGOS'!$AR609="Menor"),CONCATENATE("R",'MAPA DE RIESGOS'!$H609,"C",'MAPA DE RIESGOS'!$AF609),"")</f>
        <v/>
      </c>
      <c r="AN38" s="353" t="str">
        <f>IF(AND('MAPA DE RIESGOS'!$AP610="Muy Alta",'MAPA DE RIESGOS'!$AR610="Menor"),CONCATENATE("R",'MAPA DE RIESGOS'!$H610,"C",'MAPA DE RIESGOS'!$AF610),"")</f>
        <v/>
      </c>
      <c r="AO38" s="353" t="str">
        <f>IF(AND('MAPA DE RIESGOS'!$AP611="Muy Alta",'MAPA DE RIESGOS'!$AR611="Menor"),CONCATENATE("R",'MAPA DE RIESGOS'!$H611,"C",'MAPA DE RIESGOS'!$AF611),"")</f>
        <v/>
      </c>
      <c r="AP38" s="353" t="str">
        <f>IF(AND('MAPA DE RIESGOS'!$AP612="Muy Alta",'MAPA DE RIESGOS'!$AR612="Menor"),CONCATENATE("R",'MAPA DE RIESGOS'!$H612,"C",'MAPA DE RIESGOS'!$AF612),"")</f>
        <v/>
      </c>
      <c r="AQ38" s="353" t="str">
        <f>IF(AND('MAPA DE RIESGOS'!$AP613="Muy Alta",'MAPA DE RIESGOS'!$AR613="Menor"),CONCATENATE("R",'MAPA DE RIESGOS'!$H613,"C",'MAPA DE RIESGOS'!$AF613),"")</f>
        <v/>
      </c>
      <c r="AR38" s="353" t="str">
        <f>IF(AND('MAPA DE RIESGOS'!$AP614="Muy Alta",'MAPA DE RIESGOS'!$AR614="Menor"),CONCATENATE("R",'MAPA DE RIESGOS'!$H614,"C",'MAPA DE RIESGOS'!$AF614),"")</f>
        <v/>
      </c>
      <c r="AS38" s="354" t="str">
        <f>IF(AND('MAPA DE RIESGOS'!$AP615="Muy Alta",'MAPA DE RIESGOS'!$AR615="Menor"),CONCATENATE("R",'MAPA DE RIESGOS'!$H615,"C",'MAPA DE RIESGOS'!$AF615),"")</f>
        <v/>
      </c>
      <c r="AT38" s="352" t="str">
        <f>IF(AND('MAPA DE RIESGOS'!$AP598="Muy Alta",'MAPA DE RIESGOS'!$AR598="Moderado"),CONCATENATE("R",'MAPA DE RIESGOS'!$H598,"C",'MAPA DE RIESGOS'!$AF598),"")</f>
        <v/>
      </c>
      <c r="AU38" s="353" t="str">
        <f>IF(AND('MAPA DE RIESGOS'!$AP599="Muy Alta",'MAPA DE RIESGOS'!$AR599="Moderado"),CONCATENATE("R",'MAPA DE RIESGOS'!$H599,"C",'MAPA DE RIESGOS'!$AF599),"")</f>
        <v/>
      </c>
      <c r="AV38" s="353" t="str">
        <f>IF(AND('MAPA DE RIESGOS'!$AP600="Muy Alta",'MAPA DE RIESGOS'!$AR600="Moderado"),CONCATENATE("R",'MAPA DE RIESGOS'!$H600,"C",'MAPA DE RIESGOS'!$AF600),"")</f>
        <v/>
      </c>
      <c r="AW38" s="353" t="str">
        <f>IF(AND('MAPA DE RIESGOS'!$AP601="Muy Alta",'MAPA DE RIESGOS'!$AR601="Moderado"),CONCATENATE("R",'MAPA DE RIESGOS'!$H601,"C",'MAPA DE RIESGOS'!$AF601),"")</f>
        <v/>
      </c>
      <c r="AX38" s="353" t="str">
        <f>IF(AND('MAPA DE RIESGOS'!$AP602="Muy Alta",'MAPA DE RIESGOS'!$AR602="Moderado"),CONCATENATE("R",'MAPA DE RIESGOS'!$H602,"C",'MAPA DE RIESGOS'!$AF602),"")</f>
        <v/>
      </c>
      <c r="AY38" s="353" t="str">
        <f>IF(AND('MAPA DE RIESGOS'!$AP603="Muy Alta",'MAPA DE RIESGOS'!$AR603="Moderado"),CONCATENATE("R",'MAPA DE RIESGOS'!$H603,"C",'MAPA DE RIESGOS'!$AF603),"")</f>
        <v/>
      </c>
      <c r="AZ38" s="353" t="str">
        <f>IF(AND('MAPA DE RIESGOS'!$AP604="Muy Alta",'MAPA DE RIESGOS'!$AR604="Moderado"),CONCATENATE("R",'MAPA DE RIESGOS'!$H604,"C",'MAPA DE RIESGOS'!$AF604),"")</f>
        <v/>
      </c>
      <c r="BA38" s="353" t="str">
        <f>IF(AND('MAPA DE RIESGOS'!$AP605="Muy Alta",'MAPA DE RIESGOS'!$AR605="Moderado"),CONCATENATE("R",'MAPA DE RIESGOS'!$H605,"C",'MAPA DE RIESGOS'!$AF605),"")</f>
        <v/>
      </c>
      <c r="BB38" s="353" t="str">
        <f>IF(AND('MAPA DE RIESGOS'!$AP606="Muy Alta",'MAPA DE RIESGOS'!$AR606="Moderado"),CONCATENATE("R",'MAPA DE RIESGOS'!$H606,"C",'MAPA DE RIESGOS'!$AF606),"")</f>
        <v/>
      </c>
      <c r="BC38" s="353" t="str">
        <f>IF(AND('MAPA DE RIESGOS'!$AP607="Muy Alta",'MAPA DE RIESGOS'!$AR607="Moderado"),CONCATENATE("R",'MAPA DE RIESGOS'!$H607,"C",'MAPA DE RIESGOS'!$AF607),"")</f>
        <v/>
      </c>
      <c r="BD38" s="353" t="str">
        <f>IF(AND('MAPA DE RIESGOS'!$AP608="Muy Alta",'MAPA DE RIESGOS'!$AR608="Moderado"),CONCATENATE("R",'MAPA DE RIESGOS'!$H608,"C",'MAPA DE RIESGOS'!$AF608),"")</f>
        <v/>
      </c>
      <c r="BE38" s="353" t="str">
        <f>IF(AND('MAPA DE RIESGOS'!$AP609="Muy Alta",'MAPA DE RIESGOS'!$AR609="Moderado"),CONCATENATE("R",'MAPA DE RIESGOS'!$H609,"C",'MAPA DE RIESGOS'!$AF609),"")</f>
        <v/>
      </c>
      <c r="BF38" s="353" t="str">
        <f>IF(AND('MAPA DE RIESGOS'!$AP610="Muy Alta",'MAPA DE RIESGOS'!$AR610="Moderado"),CONCATENATE("R",'MAPA DE RIESGOS'!$H610,"C",'MAPA DE RIESGOS'!$AF610),"")</f>
        <v/>
      </c>
      <c r="BG38" s="353" t="str">
        <f>IF(AND('MAPA DE RIESGOS'!$AP611="Muy Alta",'MAPA DE RIESGOS'!$AR611="Moderado"),CONCATENATE("R",'MAPA DE RIESGOS'!$H611,"C",'MAPA DE RIESGOS'!$AF611),"")</f>
        <v/>
      </c>
      <c r="BH38" s="353" t="str">
        <f>IF(AND('MAPA DE RIESGOS'!$AP612="Muy Alta",'MAPA DE RIESGOS'!$AR612="Moderado"),CONCATENATE("R",'MAPA DE RIESGOS'!$H612,"C",'MAPA DE RIESGOS'!$AF612),"")</f>
        <v/>
      </c>
      <c r="BI38" s="353" t="str">
        <f>IF(AND('MAPA DE RIESGOS'!$AP613="Muy Alta",'MAPA DE RIESGOS'!$AR613="Moderado"),CONCATENATE("R",'MAPA DE RIESGOS'!$H613,"C",'MAPA DE RIESGOS'!$AF613),"")</f>
        <v/>
      </c>
      <c r="BJ38" s="353" t="str">
        <f>IF(AND('MAPA DE RIESGOS'!$AP614="Muy Alta",'MAPA DE RIESGOS'!$AR614="Moderado"),CONCATENATE("R",'MAPA DE RIESGOS'!$H614,"C",'MAPA DE RIESGOS'!$AF614),"")</f>
        <v/>
      </c>
      <c r="BK38" s="354" t="str">
        <f>IF(AND('MAPA DE RIESGOS'!$AP615="Muy Alta",'MAPA DE RIESGOS'!$AR615="Moderado"),CONCATENATE("R",'MAPA DE RIESGOS'!$H615,"C",'MAPA DE RIESGOS'!$AF615),"")</f>
        <v/>
      </c>
      <c r="BL38" s="352" t="str">
        <f>IF(AND('MAPA DE RIESGOS'!$AP598="Muy Alta",'MAPA DE RIESGOS'!$AR598="Mayor"),CONCATENATE("R",'MAPA DE RIESGOS'!$H598,"C",'MAPA DE RIESGOS'!$AF598),"")</f>
        <v/>
      </c>
      <c r="BM38" s="353" t="str">
        <f>IF(AND('MAPA DE RIESGOS'!$AP599="Muy Alta",'MAPA DE RIESGOS'!$AR599="Mayor"),CONCATENATE("R",'MAPA DE RIESGOS'!$H599,"C",'MAPA DE RIESGOS'!$AF599),"")</f>
        <v/>
      </c>
      <c r="BN38" s="353" t="str">
        <f>IF(AND('MAPA DE RIESGOS'!$AP600="Muy Alta",'MAPA DE RIESGOS'!$AR600="Mayor"),CONCATENATE("R",'MAPA DE RIESGOS'!$H600,"C",'MAPA DE RIESGOS'!$AF600),"")</f>
        <v/>
      </c>
      <c r="BO38" s="353" t="str">
        <f>IF(AND('MAPA DE RIESGOS'!$AP601="Muy Alta",'MAPA DE RIESGOS'!$AR601="Mayor"),CONCATENATE("R",'MAPA DE RIESGOS'!$H601,"C",'MAPA DE RIESGOS'!$AF601),"")</f>
        <v/>
      </c>
      <c r="BP38" s="353" t="str">
        <f>IF(AND('MAPA DE RIESGOS'!$AP602="Muy Alta",'MAPA DE RIESGOS'!$AR602="Mayor"),CONCATENATE("R",'MAPA DE RIESGOS'!$H602,"C",'MAPA DE RIESGOS'!$AF602),"")</f>
        <v/>
      </c>
      <c r="BQ38" s="353" t="str">
        <f>IF(AND('MAPA DE RIESGOS'!$AP603="Muy Alta",'MAPA DE RIESGOS'!$AR603="Mayor"),CONCATENATE("R",'MAPA DE RIESGOS'!$H603,"C",'MAPA DE RIESGOS'!$AF603),"")</f>
        <v/>
      </c>
      <c r="BR38" s="353" t="str">
        <f>IF(AND('MAPA DE RIESGOS'!$AP604="Muy Alta",'MAPA DE RIESGOS'!$AR604="Mayor"),CONCATENATE("R",'MAPA DE RIESGOS'!$H604,"C",'MAPA DE RIESGOS'!$AF604),"")</f>
        <v/>
      </c>
      <c r="BS38" s="353" t="str">
        <f>IF(AND('MAPA DE RIESGOS'!$AP605="Muy Alta",'MAPA DE RIESGOS'!$AR605="Mayor"),CONCATENATE("R",'MAPA DE RIESGOS'!$H605,"C",'MAPA DE RIESGOS'!$AF605),"")</f>
        <v/>
      </c>
      <c r="BT38" s="353" t="str">
        <f>IF(AND('MAPA DE RIESGOS'!$AP606="Muy Alta",'MAPA DE RIESGOS'!$AR606="Mayor"),CONCATENATE("R",'MAPA DE RIESGOS'!$H606,"C",'MAPA DE RIESGOS'!$AF606),"")</f>
        <v/>
      </c>
      <c r="BU38" s="353" t="str">
        <f>IF(AND('MAPA DE RIESGOS'!$AP607="Muy Alta",'MAPA DE RIESGOS'!$AR607="Mayor"),CONCATENATE("R",'MAPA DE RIESGOS'!$H607,"C",'MAPA DE RIESGOS'!$AF607),"")</f>
        <v/>
      </c>
      <c r="BV38" s="353" t="str">
        <f>IF(AND('MAPA DE RIESGOS'!$AP608="Muy Alta",'MAPA DE RIESGOS'!$AR608="Mayor"),CONCATENATE("R",'MAPA DE RIESGOS'!$H608,"C",'MAPA DE RIESGOS'!$AF608),"")</f>
        <v/>
      </c>
      <c r="BW38" s="353" t="str">
        <f>IF(AND('MAPA DE RIESGOS'!$AP609="Muy Alta",'MAPA DE RIESGOS'!$AR609="Mayor"),CONCATENATE("R",'MAPA DE RIESGOS'!$H609,"C",'MAPA DE RIESGOS'!$AF609),"")</f>
        <v/>
      </c>
      <c r="BX38" s="353" t="str">
        <f>IF(AND('MAPA DE RIESGOS'!$AP610="Muy Alta",'MAPA DE RIESGOS'!$AR610="Mayor"),CONCATENATE("R",'MAPA DE RIESGOS'!$H610,"C",'MAPA DE RIESGOS'!$AF610),"")</f>
        <v/>
      </c>
      <c r="BY38" s="353" t="str">
        <f>IF(AND('MAPA DE RIESGOS'!$AP611="Muy Alta",'MAPA DE RIESGOS'!$AR611="Mayor"),CONCATENATE("R",'MAPA DE RIESGOS'!$H611,"C",'MAPA DE RIESGOS'!$AF611),"")</f>
        <v/>
      </c>
      <c r="BZ38" s="353" t="str">
        <f>IF(AND('MAPA DE RIESGOS'!$AP612="Muy Alta",'MAPA DE RIESGOS'!$AR612="Mayor"),CONCATENATE("R",'MAPA DE RIESGOS'!$H612,"C",'MAPA DE RIESGOS'!$AF612),"")</f>
        <v/>
      </c>
      <c r="CA38" s="353" t="str">
        <f>IF(AND('MAPA DE RIESGOS'!$AP613="Muy Alta",'MAPA DE RIESGOS'!$AR613="Mayor"),CONCATENATE("R",'MAPA DE RIESGOS'!$H613,"C",'MAPA DE RIESGOS'!$AF613),"")</f>
        <v/>
      </c>
      <c r="CB38" s="353" t="str">
        <f>IF(AND('MAPA DE RIESGOS'!$AP614="Muy Alta",'MAPA DE RIESGOS'!$AR614="Mayor"),CONCATENATE("R",'MAPA DE RIESGOS'!$H614,"C",'MAPA DE RIESGOS'!$AF614),"")</f>
        <v/>
      </c>
      <c r="CC38" s="354" t="str">
        <f>IF(AND('MAPA DE RIESGOS'!$AP615="Muy Alta",'MAPA DE RIESGOS'!$AR615="Mayor"),CONCATENATE("R",'MAPA DE RIESGOS'!$H615,"C",'MAPA DE RIESGOS'!$AF615),"")</f>
        <v/>
      </c>
      <c r="CD38" s="355" t="str">
        <f>IF(AND('MAPA DE RIESGOS'!$AP598="Muy Alta",'MAPA DE RIESGOS'!$AR598="Catastrófico"),CONCATENATE("R",'MAPA DE RIESGOS'!$H598,"C",'MAPA DE RIESGOS'!$AF598),"")</f>
        <v/>
      </c>
      <c r="CE38" s="355" t="str">
        <f>IF(AND('MAPA DE RIESGOS'!$AP599="Muy Alta",'MAPA DE RIESGOS'!$AR599="Catastrófico"),CONCATENATE("R",'MAPA DE RIESGOS'!$H599,"C",'MAPA DE RIESGOS'!$AF599),"")</f>
        <v/>
      </c>
      <c r="CF38" s="355" t="str">
        <f>IF(AND('MAPA DE RIESGOS'!$AP600="Muy Alta",'MAPA DE RIESGOS'!$AR600="Catastrófico"),CONCATENATE("R",'MAPA DE RIESGOS'!$H600,"C",'MAPA DE RIESGOS'!$AF600),"")</f>
        <v/>
      </c>
      <c r="CG38" s="355" t="str">
        <f>IF(AND('MAPA DE RIESGOS'!$AP601="Muy Alta",'MAPA DE RIESGOS'!$AR601="Catastrófico"),CONCATENATE("R",'MAPA DE RIESGOS'!$H601,"C",'MAPA DE RIESGOS'!$AF601),"")</f>
        <v/>
      </c>
      <c r="CH38" s="355" t="str">
        <f>IF(AND('MAPA DE RIESGOS'!$AP602="Muy Alta",'MAPA DE RIESGOS'!$AR602="Catastrófico"),CONCATENATE("R",'MAPA DE RIESGOS'!$H602,"C",'MAPA DE RIESGOS'!$AF602),"")</f>
        <v/>
      </c>
      <c r="CI38" s="355" t="str">
        <f>IF(AND('MAPA DE RIESGOS'!$AP603="Muy Alta",'MAPA DE RIESGOS'!$AR603="Catastrófico"),CONCATENATE("R",'MAPA DE RIESGOS'!$H603,"C",'MAPA DE RIESGOS'!$AF603),"")</f>
        <v/>
      </c>
      <c r="CJ38" s="355" t="str">
        <f>IF(AND('MAPA DE RIESGOS'!$AP604="Muy Alta",'MAPA DE RIESGOS'!$AR604="Catastrófico"),CONCATENATE("R",'MAPA DE RIESGOS'!$H604,"C",'MAPA DE RIESGOS'!$AF604),"")</f>
        <v/>
      </c>
      <c r="CK38" s="355" t="str">
        <f>IF(AND('MAPA DE RIESGOS'!$AP605="Muy Alta",'MAPA DE RIESGOS'!$AR605="Catastrófico"),CONCATENATE("R",'MAPA DE RIESGOS'!$H605,"C",'MAPA DE RIESGOS'!$AF605),"")</f>
        <v/>
      </c>
      <c r="CL38" s="355" t="str">
        <f>IF(AND('MAPA DE RIESGOS'!$AP606="Muy Alta",'MAPA DE RIESGOS'!$AR606="Catastrófico"),CONCATENATE("R",'MAPA DE RIESGOS'!$H606,"C",'MAPA DE RIESGOS'!$AF606),"")</f>
        <v/>
      </c>
      <c r="CM38" s="355" t="str">
        <f>IF(AND('MAPA DE RIESGOS'!$AP607="Muy Alta",'MAPA DE RIESGOS'!$AR607="Catastrófico"),CONCATENATE("R",'MAPA DE RIESGOS'!$H607,"C",'MAPA DE RIESGOS'!$AF607),"")</f>
        <v/>
      </c>
      <c r="CN38" s="355" t="str">
        <f>IF(AND('MAPA DE RIESGOS'!$AP608="Muy Alta",'MAPA DE RIESGOS'!$AR608="Catastrófico"),CONCATENATE("R",'MAPA DE RIESGOS'!$H608,"C",'MAPA DE RIESGOS'!$AF608),"")</f>
        <v/>
      </c>
      <c r="CO38" s="355" t="str">
        <f>IF(AND('MAPA DE RIESGOS'!$AP609="Muy Alta",'MAPA DE RIESGOS'!$AR609="Catastrófico"),CONCATENATE("R",'MAPA DE RIESGOS'!$H609,"C",'MAPA DE RIESGOS'!$AF609),"")</f>
        <v/>
      </c>
      <c r="CP38" s="355" t="str">
        <f>IF(AND('MAPA DE RIESGOS'!$AP610="Muy Alta",'MAPA DE RIESGOS'!$AR610="Catastrófico"),CONCATENATE("R",'MAPA DE RIESGOS'!$H610,"C",'MAPA DE RIESGOS'!$AF610),"")</f>
        <v/>
      </c>
      <c r="CQ38" s="355" t="str">
        <f>IF(AND('MAPA DE RIESGOS'!$AP611="Muy Alta",'MAPA DE RIESGOS'!$AR611="Catastrófico"),CONCATENATE("R",'MAPA DE RIESGOS'!$H611,"C",'MAPA DE RIESGOS'!$AF611),"")</f>
        <v/>
      </c>
      <c r="CR38" s="355" t="str">
        <f>IF(AND('MAPA DE RIESGOS'!$AP612="Muy Alta",'MAPA DE RIESGOS'!$AR612="Catastrófico"),CONCATENATE("R",'MAPA DE RIESGOS'!$H612,"C",'MAPA DE RIESGOS'!$AF612),"")</f>
        <v/>
      </c>
      <c r="CS38" s="355" t="str">
        <f>IF(AND('MAPA DE RIESGOS'!$AP613="Muy Alta",'MAPA DE RIESGOS'!$AR613="Catastrófico"),CONCATENATE("R",'MAPA DE RIESGOS'!$H613,"C",'MAPA DE RIESGOS'!$AF613),"")</f>
        <v/>
      </c>
      <c r="CT38" s="355" t="str">
        <f>IF(AND('MAPA DE RIESGOS'!$AP614="Muy Alta",'MAPA DE RIESGOS'!$AR614="Catastrófico"),CONCATENATE("R",'MAPA DE RIESGOS'!$H614,"C",'MAPA DE RIESGOS'!$AF614),"")</f>
        <v/>
      </c>
      <c r="CU38" s="356" t="str">
        <f>IF(AND('MAPA DE RIESGOS'!$AP615="Muy Alta",'MAPA DE RIESGOS'!$AR615="Catastrófico"),CONCATENATE("R",'MAPA DE RIESGOS'!$H615,"C",'MAPA DE RIESGOS'!$AF615),"")</f>
        <v/>
      </c>
      <c r="CV38" s="67"/>
      <c r="CW38" s="1122"/>
      <c r="CX38" s="1123"/>
      <c r="CY38" s="1123"/>
      <c r="CZ38" s="1123"/>
      <c r="DA38" s="1123"/>
      <c r="DB38" s="1124"/>
    </row>
    <row r="39" spans="2:106" ht="32.450000000000003" customHeight="1" thickBot="1">
      <c r="B39" s="1142"/>
      <c r="C39" s="1142"/>
      <c r="D39" s="1143"/>
      <c r="E39" s="1116"/>
      <c r="F39" s="1117"/>
      <c r="G39" s="1117"/>
      <c r="H39" s="1117"/>
      <c r="I39" s="1118"/>
      <c r="J39" s="352" t="str">
        <f>IF(AND('MAPA DE RIESGOS'!$AP616="Muy Alta",'MAPA DE RIESGOS'!$AR616="Leve"),CONCATENATE("R",'MAPA DE RIESGOS'!$H616,"C",'MAPA DE RIESGOS'!$AF616),"")</f>
        <v/>
      </c>
      <c r="K39" s="353" t="str">
        <f>IF(AND('MAPA DE RIESGOS'!$AP617="Muy Alta",'MAPA DE RIESGOS'!$AR617="Leve"),CONCATENATE("R",'MAPA DE RIESGOS'!$H617,"C",'MAPA DE RIESGOS'!$AF617),"")</f>
        <v/>
      </c>
      <c r="L39" s="353" t="str">
        <f>IF(AND('MAPA DE RIESGOS'!$AP618="Muy Alta",'MAPA DE RIESGOS'!$AR618="Leve"),CONCATENATE("R",'MAPA DE RIESGOS'!$H618,"C",'MAPA DE RIESGOS'!$AF618),"")</f>
        <v/>
      </c>
      <c r="M39" s="353" t="str">
        <f>IF(AND('MAPA DE RIESGOS'!$AP619="Muy Alta",'MAPA DE RIESGOS'!$AR619="Leve"),CONCATENATE("R",'MAPA DE RIESGOS'!$H619,"C",'MAPA DE RIESGOS'!$AF619),"")</f>
        <v/>
      </c>
      <c r="N39" s="353" t="str">
        <f>IF(AND('MAPA DE RIESGOS'!$AP620="Muy Alta",'MAPA DE RIESGOS'!$AR620="Leve"),CONCATENATE("R",'MAPA DE RIESGOS'!$H620,"C",'MAPA DE RIESGOS'!$AF620),"")</f>
        <v/>
      </c>
      <c r="O39" s="353" t="str">
        <f>IF(AND('MAPA DE RIESGOS'!$AP621="Muy Alta",'MAPA DE RIESGOS'!$AR621="Leve"),CONCATENATE("R",'MAPA DE RIESGOS'!$H621,"C",'MAPA DE RIESGOS'!$AF621),"")</f>
        <v/>
      </c>
      <c r="P39" s="353"/>
      <c r="Q39" s="353"/>
      <c r="R39" s="353"/>
      <c r="S39" s="353"/>
      <c r="T39" s="353"/>
      <c r="U39" s="353"/>
      <c r="V39" s="353"/>
      <c r="W39" s="353"/>
      <c r="X39" s="353"/>
      <c r="Y39" s="353"/>
      <c r="Z39" s="353"/>
      <c r="AA39" s="354"/>
      <c r="AB39" s="357" t="str">
        <f>IF(AND('MAPA DE RIESGOS'!$AP616="Muy Alta",'MAPA DE RIESGOS'!$AR616="Menor"),CONCATENATE("R",'MAPA DE RIESGOS'!$H616,"C",'MAPA DE RIESGOS'!$AF616),"")</f>
        <v/>
      </c>
      <c r="AC39" s="358" t="str">
        <f>IF(AND('MAPA DE RIESGOS'!$AP617="Muy Alta",'MAPA DE RIESGOS'!$AR617="Menor"),CONCATENATE("R",'MAPA DE RIESGOS'!$H617,"C",'MAPA DE RIESGOS'!$AF617),"")</f>
        <v/>
      </c>
      <c r="AD39" s="358" t="str">
        <f>IF(AND('MAPA DE RIESGOS'!$AP618="Muy Alta",'MAPA DE RIESGOS'!$AR618="Menor"),CONCATENATE("R",'MAPA DE RIESGOS'!$H618,"C",'MAPA DE RIESGOS'!$AF618),"")</f>
        <v/>
      </c>
      <c r="AE39" s="358" t="str">
        <f>IF(AND('MAPA DE RIESGOS'!$AP619="Muy Alta",'MAPA DE RIESGOS'!$AR619="Menor"),CONCATENATE("R",'MAPA DE RIESGOS'!$H619,"C",'MAPA DE RIESGOS'!$AF619),"")</f>
        <v/>
      </c>
      <c r="AF39" s="358" t="str">
        <f>IF(AND('MAPA DE RIESGOS'!$AP620="Muy Alta",'MAPA DE RIESGOS'!$AR620="Menor"),CONCATENATE("R",'MAPA DE RIESGOS'!$H620,"C",'MAPA DE RIESGOS'!$AF620),"")</f>
        <v/>
      </c>
      <c r="AG39" s="358" t="str">
        <f>IF(AND('MAPA DE RIESGOS'!$AP621="Muy Alta",'MAPA DE RIESGOS'!$AR621="Menor"),CONCATENATE("R",'MAPA DE RIESGOS'!$H621,"C",'MAPA DE RIESGOS'!$AF621),"")</f>
        <v/>
      </c>
      <c r="AH39" s="358"/>
      <c r="AI39" s="358"/>
      <c r="AJ39" s="358"/>
      <c r="AK39" s="358"/>
      <c r="AL39" s="358"/>
      <c r="AM39" s="358"/>
      <c r="AN39" s="358"/>
      <c r="AO39" s="358"/>
      <c r="AP39" s="358"/>
      <c r="AQ39" s="358"/>
      <c r="AR39" s="358"/>
      <c r="AS39" s="359"/>
      <c r="AT39" s="357" t="str">
        <f>IF(AND('MAPA DE RIESGOS'!$AP616="Muy Alta",'MAPA DE RIESGOS'!$AR616="Moderado"),CONCATENATE("R",'MAPA DE RIESGOS'!$H616,"C",'MAPA DE RIESGOS'!$AF616),"")</f>
        <v/>
      </c>
      <c r="AU39" s="358" t="str">
        <f>IF(AND('MAPA DE RIESGOS'!$AP617="Muy Alta",'MAPA DE RIESGOS'!$AR617="Moderado"),CONCATENATE("R",'MAPA DE RIESGOS'!$H617,"C",'MAPA DE RIESGOS'!$AF617),"")</f>
        <v/>
      </c>
      <c r="AV39" s="358" t="str">
        <f>IF(AND('MAPA DE RIESGOS'!$AP618="Muy Alta",'MAPA DE RIESGOS'!$AR618="Moderado"),CONCATENATE("R",'MAPA DE RIESGOS'!$H618,"C",'MAPA DE RIESGOS'!$AF618),"")</f>
        <v/>
      </c>
      <c r="AW39" s="358" t="str">
        <f>IF(AND('MAPA DE RIESGOS'!$AP619="Muy Alta",'MAPA DE RIESGOS'!$AR619="Moderado"),CONCATENATE("R",'MAPA DE RIESGOS'!$H619,"C",'MAPA DE RIESGOS'!$AF619),"")</f>
        <v/>
      </c>
      <c r="AX39" s="358" t="str">
        <f>IF(AND('MAPA DE RIESGOS'!$AP620="Muy Alta",'MAPA DE RIESGOS'!$AR620="Moderado"),CONCATENATE("R",'MAPA DE RIESGOS'!$H620,"C",'MAPA DE RIESGOS'!$AF620),"")</f>
        <v/>
      </c>
      <c r="AY39" s="358" t="str">
        <f>IF(AND('MAPA DE RIESGOS'!$AP621="Muy Alta",'MAPA DE RIESGOS'!$AR621="Moderado"),CONCATENATE("R",'MAPA DE RIESGOS'!$H621,"C",'MAPA DE RIESGOS'!$AF621),"")</f>
        <v/>
      </c>
      <c r="AZ39" s="358"/>
      <c r="BA39" s="358"/>
      <c r="BB39" s="358"/>
      <c r="BC39" s="358"/>
      <c r="BD39" s="358"/>
      <c r="BE39" s="358"/>
      <c r="BF39" s="358"/>
      <c r="BG39" s="358"/>
      <c r="BH39" s="358"/>
      <c r="BI39" s="358"/>
      <c r="BJ39" s="358"/>
      <c r="BK39" s="359"/>
      <c r="BL39" s="357" t="str">
        <f>IF(AND('MAPA DE RIESGOS'!$AP616="Muy Alta",'MAPA DE RIESGOS'!$AR616="Mayor"),CONCATENATE("R",'MAPA DE RIESGOS'!$H616,"C",'MAPA DE RIESGOS'!$AF616),"")</f>
        <v/>
      </c>
      <c r="BM39" s="358" t="str">
        <f>IF(AND('MAPA DE RIESGOS'!$AP617="Muy Alta",'MAPA DE RIESGOS'!$AR617="Mayor"),CONCATENATE("R",'MAPA DE RIESGOS'!$H617,"C",'MAPA DE RIESGOS'!$AF617),"")</f>
        <v/>
      </c>
      <c r="BN39" s="358" t="str">
        <f>IF(AND('MAPA DE RIESGOS'!$AP618="Muy Alta",'MAPA DE RIESGOS'!$AR618="Mayor"),CONCATENATE("R",'MAPA DE RIESGOS'!$H618,"C",'MAPA DE RIESGOS'!$AF618),"")</f>
        <v/>
      </c>
      <c r="BO39" s="358" t="str">
        <f>IF(AND('MAPA DE RIESGOS'!$AP619="Muy Alta",'MAPA DE RIESGOS'!$AR619="Mayor"),CONCATENATE("R",'MAPA DE RIESGOS'!$H619,"C",'MAPA DE RIESGOS'!$AF619),"")</f>
        <v/>
      </c>
      <c r="BP39" s="358" t="str">
        <f>IF(AND('MAPA DE RIESGOS'!$AP620="Muy Alta",'MAPA DE RIESGOS'!$AR620="Mayor"),CONCATENATE("R",'MAPA DE RIESGOS'!$H620,"C",'MAPA DE RIESGOS'!$AF620),"")</f>
        <v/>
      </c>
      <c r="BQ39" s="358" t="str">
        <f>IF(AND('MAPA DE RIESGOS'!$AP621="Muy Alta",'MAPA DE RIESGOS'!$AR621="Mayor"),CONCATENATE("R",'MAPA DE RIESGOS'!$H621,"C",'MAPA DE RIESGOS'!$AF621),"")</f>
        <v/>
      </c>
      <c r="BR39" s="358"/>
      <c r="BS39" s="358"/>
      <c r="BT39" s="358"/>
      <c r="BU39" s="358"/>
      <c r="BV39" s="358"/>
      <c r="BW39" s="358"/>
      <c r="BX39" s="358"/>
      <c r="BY39" s="358"/>
      <c r="BZ39" s="358"/>
      <c r="CA39" s="358"/>
      <c r="CB39" s="358"/>
      <c r="CC39" s="359"/>
      <c r="CD39" s="360" t="str">
        <f>IF(AND('MAPA DE RIESGOS'!$AP616="Muy Alta",'MAPA DE RIESGOS'!$AR616="Catastrófico"),CONCATENATE("R",'MAPA DE RIESGOS'!$H616,"C",'MAPA DE RIESGOS'!$AF616),"")</f>
        <v/>
      </c>
      <c r="CE39" s="360" t="str">
        <f>IF(AND('MAPA DE RIESGOS'!$AP617="Muy Alta",'MAPA DE RIESGOS'!$AR617="Catastrófico"),CONCATENATE("R",'MAPA DE RIESGOS'!$H617,"C",'MAPA DE RIESGOS'!$AF617),"")</f>
        <v/>
      </c>
      <c r="CF39" s="360" t="str">
        <f>IF(AND('MAPA DE RIESGOS'!$AP618="Muy Alta",'MAPA DE RIESGOS'!$AR618="Catastrófico"),CONCATENATE("R",'MAPA DE RIESGOS'!$H618,"C",'MAPA DE RIESGOS'!$AF618),"")</f>
        <v/>
      </c>
      <c r="CG39" s="360" t="str">
        <f>IF(AND('MAPA DE RIESGOS'!$AP619="Muy Alta",'MAPA DE RIESGOS'!$AR619="Catastrófico"),CONCATENATE("R",'MAPA DE RIESGOS'!$H619,"C",'MAPA DE RIESGOS'!$AF619),"")</f>
        <v/>
      </c>
      <c r="CH39" s="360" t="str">
        <f>IF(AND('MAPA DE RIESGOS'!$AP620="Muy Alta",'MAPA DE RIESGOS'!$AR620="Catastrófico"),CONCATENATE("R",'MAPA DE RIESGOS'!$H620,"C",'MAPA DE RIESGOS'!$AF620),"")</f>
        <v/>
      </c>
      <c r="CI39" s="360" t="str">
        <f>IF(AND('MAPA DE RIESGOS'!$AP621="Muy Alta",'MAPA DE RIESGOS'!$AR621="Catastrófico"),CONCATENATE("R",'MAPA DE RIESGOS'!$H621,"C",'MAPA DE RIESGOS'!$AF621),"")</f>
        <v/>
      </c>
      <c r="CJ39" s="360"/>
      <c r="CK39" s="360"/>
      <c r="CL39" s="360"/>
      <c r="CM39" s="360"/>
      <c r="CN39" s="360"/>
      <c r="CO39" s="360"/>
      <c r="CP39" s="360"/>
      <c r="CQ39" s="360"/>
      <c r="CR39" s="360"/>
      <c r="CS39" s="360"/>
      <c r="CT39" s="360"/>
      <c r="CU39" s="361"/>
      <c r="CV39" s="67"/>
      <c r="CW39" s="1125"/>
      <c r="CX39" s="1126"/>
      <c r="CY39" s="1126"/>
      <c r="CZ39" s="1126"/>
      <c r="DA39" s="1126"/>
      <c r="DB39" s="1127"/>
    </row>
    <row r="40" spans="2:106" ht="32.450000000000003" customHeight="1">
      <c r="B40" s="1142"/>
      <c r="C40" s="1142"/>
      <c r="D40" s="1143"/>
      <c r="E40" s="1110" t="s">
        <v>278</v>
      </c>
      <c r="F40" s="1111"/>
      <c r="G40" s="1111"/>
      <c r="H40" s="1111"/>
      <c r="I40" s="1111"/>
      <c r="J40" s="362" t="str">
        <f>IF(AND('MAPA DE RIESGOS'!$AP44="Alta",'MAPA DE RIESGOS'!$AR44="Leve"),CONCATENATE("R",'MAPA DE RIESGOS'!$H44,"C",'MAPA DE RIESGOS'!$AF44),"")</f>
        <v/>
      </c>
      <c r="K40" s="363" t="str">
        <f>IF(AND('MAPA DE RIESGOS'!$AP45="Alta",'MAPA DE RIESGOS'!$AR45="Leve"),CONCATENATE("R",'MAPA DE RIESGOS'!$H45,"C",'MAPA DE RIESGOS'!$AF45),"")</f>
        <v/>
      </c>
      <c r="L40" s="363" t="str">
        <f>IF(AND('MAPA DE RIESGOS'!$AP46="Alta",'MAPA DE RIESGOS'!$AR46="Leve"),CONCATENATE("R",'MAPA DE RIESGOS'!$H46,"C",'MAPA DE RIESGOS'!$AF46),"")</f>
        <v/>
      </c>
      <c r="M40" s="363" t="str">
        <f>IF(AND('MAPA DE RIESGOS'!$AP47="Alta",'MAPA DE RIESGOS'!$AR47="Leve"),CONCATENATE("R",'MAPA DE RIESGOS'!$H47,"C",'MAPA DE RIESGOS'!$AF47),"")</f>
        <v/>
      </c>
      <c r="N40" s="363" t="str">
        <f>IF(AND('MAPA DE RIESGOS'!$AP48="Alta",'MAPA DE RIESGOS'!$AR48="Leve"),CONCATENATE("R",'MAPA DE RIESGOS'!$H48,"C",'MAPA DE RIESGOS'!$AF48),"")</f>
        <v/>
      </c>
      <c r="O40" s="363" t="str">
        <f>IF(AND('MAPA DE RIESGOS'!$AP49="Alta",'MAPA DE RIESGOS'!$AR49="Leve"),CONCATENATE("R",'MAPA DE RIESGOS'!$H49,"C",'MAPA DE RIESGOS'!$AF49),"")</f>
        <v/>
      </c>
      <c r="P40" s="363" t="str">
        <f>IF(AND('MAPA DE RIESGOS'!$AP50="Alta",'MAPA DE RIESGOS'!$AR50="Leve"),CONCATENATE("R",'MAPA DE RIESGOS'!$H50,"C",'MAPA DE RIESGOS'!$AF50),"")</f>
        <v/>
      </c>
      <c r="Q40" s="363" t="str">
        <f>IF(AND('MAPA DE RIESGOS'!$AP51="Alta",'MAPA DE RIESGOS'!$AR51="Leve"),CONCATENATE("R",'MAPA DE RIESGOS'!$H51,"C",'MAPA DE RIESGOS'!$AF51),"")</f>
        <v/>
      </c>
      <c r="R40" s="363" t="str">
        <f>IF(AND('MAPA DE RIESGOS'!$AP52="Alta",'MAPA DE RIESGOS'!$AR52="Leve"),CONCATENATE("R",'MAPA DE RIESGOS'!$H52,"C",'MAPA DE RIESGOS'!$AF52),"")</f>
        <v/>
      </c>
      <c r="S40" s="363" t="str">
        <f>IF(AND('MAPA DE RIESGOS'!$AP53="Alta",'MAPA DE RIESGOS'!$AR53="Leve"),CONCATENATE("R",'MAPA DE RIESGOS'!$H53,"C",'MAPA DE RIESGOS'!$AF53),"")</f>
        <v/>
      </c>
      <c r="T40" s="363" t="str">
        <f>IF(AND('MAPA DE RIESGOS'!$AP54="Alta",'MAPA DE RIESGOS'!$AR54="Leve"),CONCATENATE("R",'MAPA DE RIESGOS'!$H54,"C",'MAPA DE RIESGOS'!$AF54),"")</f>
        <v/>
      </c>
      <c r="U40" s="363" t="str">
        <f>IF(AND('MAPA DE RIESGOS'!$AP55="Alta",'MAPA DE RIESGOS'!$AR55="Leve"),CONCATENATE("R",'MAPA DE RIESGOS'!$H55,"C",'MAPA DE RIESGOS'!$AF55),"")</f>
        <v/>
      </c>
      <c r="V40" s="363" t="str">
        <f>IF(AND('MAPA DE RIESGOS'!$AP56="Alta",'MAPA DE RIESGOS'!$AR56="Leve"),CONCATENATE("R",'MAPA DE RIESGOS'!$H56,"C",'MAPA DE RIESGOS'!$AF56),"")</f>
        <v/>
      </c>
      <c r="W40" s="363" t="str">
        <f>IF(AND('MAPA DE RIESGOS'!$AP57="Alta",'MAPA DE RIESGOS'!$AR57="Leve"),CONCATENATE("R",'MAPA DE RIESGOS'!$H57,"C",'MAPA DE RIESGOS'!$AF57),"")</f>
        <v/>
      </c>
      <c r="X40" s="363" t="str">
        <f>IF(AND('MAPA DE RIESGOS'!$AP58="Alta",'MAPA DE RIESGOS'!$AR58="Leve"),CONCATENATE("R",'MAPA DE RIESGOS'!$H58,"C",'MAPA DE RIESGOS'!$AF58),"")</f>
        <v/>
      </c>
      <c r="Y40" s="363" t="str">
        <f>IF(AND('MAPA DE RIESGOS'!$AP59="Alta",'MAPA DE RIESGOS'!$AR59="Leve"),CONCATENATE("R",'MAPA DE RIESGOS'!$H59,"C",'MAPA DE RIESGOS'!$AF59),"")</f>
        <v/>
      </c>
      <c r="Z40" s="363" t="str">
        <f>IF(AND('MAPA DE RIESGOS'!$AP60="Alta",'MAPA DE RIESGOS'!$AR60="Leve"),CONCATENATE("R",'MAPA DE RIESGOS'!$H60,"C",'MAPA DE RIESGOS'!$AF60),"")</f>
        <v/>
      </c>
      <c r="AA40" s="363" t="str">
        <f>IF(AND('MAPA DE RIESGOS'!$AP61="Alta",'MAPA DE RIESGOS'!$AR61="Leve"),CONCATENATE("R",'MAPA DE RIESGOS'!$H61,"C",'MAPA DE RIESGOS'!$AF61),"")</f>
        <v/>
      </c>
      <c r="AB40" s="362" t="str">
        <f>IF(AND('MAPA DE RIESGOS'!$AP44="Alta",'MAPA DE RIESGOS'!$AR44="Menor"),CONCATENATE("R",'MAPA DE RIESGOS'!$H44,"C",'MAPA DE RIESGOS'!$AF44),"")</f>
        <v/>
      </c>
      <c r="AC40" s="363" t="str">
        <f>IF(AND('MAPA DE RIESGOS'!$AP45="Alta",'MAPA DE RIESGOS'!$AR45="Menor"),CONCATENATE("R",'MAPA DE RIESGOS'!$H45,"C",'MAPA DE RIESGOS'!$AF45),"")</f>
        <v/>
      </c>
      <c r="AD40" s="363" t="str">
        <f>IF(AND('MAPA DE RIESGOS'!$AP46="Alta",'MAPA DE RIESGOS'!$AR46="Menor"),CONCATENATE("R",'MAPA DE RIESGOS'!$H46,"C",'MAPA DE RIESGOS'!$AF46),"")</f>
        <v/>
      </c>
      <c r="AE40" s="363" t="str">
        <f>IF(AND('MAPA DE RIESGOS'!$AP47="Alta",'MAPA DE RIESGOS'!$AR47="Menor"),CONCATENATE("R",'MAPA DE RIESGOS'!$H47,"C",'MAPA DE RIESGOS'!$AF47),"")</f>
        <v/>
      </c>
      <c r="AF40" s="363" t="str">
        <f>IF(AND('MAPA DE RIESGOS'!$AP48="Alta",'MAPA DE RIESGOS'!$AR48="Menor"),CONCATENATE("R",'MAPA DE RIESGOS'!$H48,"C",'MAPA DE RIESGOS'!$AF48),"")</f>
        <v/>
      </c>
      <c r="AG40" s="363" t="str">
        <f>IF(AND('MAPA DE RIESGOS'!$AP49="Alta",'MAPA DE RIESGOS'!$AR49="Menor"),CONCATENATE("R",'MAPA DE RIESGOS'!$H49,"C",'MAPA DE RIESGOS'!$AF49),"")</f>
        <v/>
      </c>
      <c r="AH40" s="363" t="str">
        <f>IF(AND('MAPA DE RIESGOS'!$AP50="Alta",'MAPA DE RIESGOS'!$AR50="Menor"),CONCATENATE("R",'MAPA DE RIESGOS'!$H50,"C",'MAPA DE RIESGOS'!$AF50),"")</f>
        <v/>
      </c>
      <c r="AI40" s="363" t="str">
        <f>IF(AND('MAPA DE RIESGOS'!$AP51="Alta",'MAPA DE RIESGOS'!$AR51="Menor"),CONCATENATE("R",'MAPA DE RIESGOS'!$H51,"C",'MAPA DE RIESGOS'!$AF51),"")</f>
        <v/>
      </c>
      <c r="AJ40" s="363" t="str">
        <f>IF(AND('MAPA DE RIESGOS'!$AP52="Alta",'MAPA DE RIESGOS'!$AR52="Menor"),CONCATENATE("R",'MAPA DE RIESGOS'!$H52,"C",'MAPA DE RIESGOS'!$AF52),"")</f>
        <v/>
      </c>
      <c r="AK40" s="363" t="str">
        <f>IF(AND('MAPA DE RIESGOS'!$AP53="Alta",'MAPA DE RIESGOS'!$AR53="Menor"),CONCATENATE("R",'MAPA DE RIESGOS'!$H53,"C",'MAPA DE RIESGOS'!$AF53),"")</f>
        <v/>
      </c>
      <c r="AL40" s="363" t="str">
        <f>IF(AND('MAPA DE RIESGOS'!$AP54="Alta",'MAPA DE RIESGOS'!$AR54="Menor"),CONCATENATE("R",'MAPA DE RIESGOS'!$H54,"C",'MAPA DE RIESGOS'!$AF54),"")</f>
        <v/>
      </c>
      <c r="AM40" s="363" t="str">
        <f>IF(AND('MAPA DE RIESGOS'!$AP55="Alta",'MAPA DE RIESGOS'!$AR55="Menor"),CONCATENATE("R",'MAPA DE RIESGOS'!$H55,"C",'MAPA DE RIESGOS'!$AF55),"")</f>
        <v/>
      </c>
      <c r="AN40" s="363" t="str">
        <f>IF(AND('MAPA DE RIESGOS'!$AP56="Alta",'MAPA DE RIESGOS'!$AR56="Menor"),CONCATENATE("R",'MAPA DE RIESGOS'!$H56,"C",'MAPA DE RIESGOS'!$AF56),"")</f>
        <v/>
      </c>
      <c r="AO40" s="363" t="str">
        <f>IF(AND('MAPA DE RIESGOS'!$AP57="Alta",'MAPA DE RIESGOS'!$AR57="Menor"),CONCATENATE("R",'MAPA DE RIESGOS'!$H57,"C",'MAPA DE RIESGOS'!$AF57),"")</f>
        <v/>
      </c>
      <c r="AP40" s="363" t="str">
        <f>IF(AND('MAPA DE RIESGOS'!$AP58="Alta",'MAPA DE RIESGOS'!$AR58="Menor"),CONCATENATE("R",'MAPA DE RIESGOS'!$H58,"C",'MAPA DE RIESGOS'!$AF58),"")</f>
        <v/>
      </c>
      <c r="AQ40" s="363" t="str">
        <f>IF(AND('MAPA DE RIESGOS'!$AP59="Alta",'MAPA DE RIESGOS'!$AR59="Menor"),CONCATENATE("R",'MAPA DE RIESGOS'!$H59,"C",'MAPA DE RIESGOS'!$AF59),"")</f>
        <v/>
      </c>
      <c r="AR40" s="363" t="str">
        <f>IF(AND('MAPA DE RIESGOS'!$AP60="Alta",'MAPA DE RIESGOS'!$AR60="Menor"),CONCATENATE("R",'MAPA DE RIESGOS'!$H60,"C",'MAPA DE RIESGOS'!$AF60),"")</f>
        <v/>
      </c>
      <c r="AS40" s="364" t="str">
        <f>IF(AND('MAPA DE RIESGOS'!$AP61="Alta",'MAPA DE RIESGOS'!$AR61="Menor"),CONCATENATE("R",'MAPA DE RIESGOS'!$H61,"C",'MAPA DE RIESGOS'!$AF61),"")</f>
        <v/>
      </c>
      <c r="AT40" s="348" t="str">
        <f>IF(AND('MAPA DE RIESGOS'!$AP44="Alta",'MAPA DE RIESGOS'!$AR44="Moderado"),CONCATENATE("R",'MAPA DE RIESGOS'!$H44,"C",'MAPA DE RIESGOS'!$AF44),"")</f>
        <v/>
      </c>
      <c r="AU40" s="348" t="str">
        <f>IF(AND('MAPA DE RIESGOS'!$AP45="Alta",'MAPA DE RIESGOS'!$AR45="Moderado"),CONCATENATE("R",'MAPA DE RIESGOS'!$H45,"C",'MAPA DE RIESGOS'!$AF45),"")</f>
        <v/>
      </c>
      <c r="AV40" s="348" t="str">
        <f>IF(AND('MAPA DE RIESGOS'!$AP46="Alta",'MAPA DE RIESGOS'!$AR46="Moderado"),CONCATENATE("R",'MAPA DE RIESGOS'!$H46,"C",'MAPA DE RIESGOS'!$AF46),"")</f>
        <v/>
      </c>
      <c r="AW40" s="348" t="str">
        <f>IF(AND('MAPA DE RIESGOS'!$AP47="Alta",'MAPA DE RIESGOS'!$AR47="Moderado"),CONCATENATE("R",'MAPA DE RIESGOS'!$H47,"C",'MAPA DE RIESGOS'!$AF47),"")</f>
        <v/>
      </c>
      <c r="AX40" s="348" t="str">
        <f>IF(AND('MAPA DE RIESGOS'!$AP48="Alta",'MAPA DE RIESGOS'!$AR48="Moderado"),CONCATENATE("R",'MAPA DE RIESGOS'!$H48,"C",'MAPA DE RIESGOS'!$AF48),"")</f>
        <v/>
      </c>
      <c r="AY40" s="348" t="str">
        <f>IF(AND('MAPA DE RIESGOS'!$AP49="Alta",'MAPA DE RIESGOS'!$AR49="Moderado"),CONCATENATE("R",'MAPA DE RIESGOS'!$H49,"C",'MAPA DE RIESGOS'!$AF49),"")</f>
        <v/>
      </c>
      <c r="AZ40" s="348" t="str">
        <f>IF(AND('MAPA DE RIESGOS'!$AP50="Alta",'MAPA DE RIESGOS'!$AR50="Moderado"),CONCATENATE("R",'MAPA DE RIESGOS'!$H50,"C",'MAPA DE RIESGOS'!$AF50),"")</f>
        <v/>
      </c>
      <c r="BA40" s="348" t="str">
        <f>IF(AND('MAPA DE RIESGOS'!$AP51="Alta",'MAPA DE RIESGOS'!$AR51="Moderado"),CONCATENATE("R",'MAPA DE RIESGOS'!$H51,"C",'MAPA DE RIESGOS'!$AF51),"")</f>
        <v/>
      </c>
      <c r="BB40" s="348" t="str">
        <f>IF(AND('MAPA DE RIESGOS'!$AP52="Alta",'MAPA DE RIESGOS'!$AR52="Moderado"),CONCATENATE("R",'MAPA DE RIESGOS'!$H52,"C",'MAPA DE RIESGOS'!$AF52),"")</f>
        <v/>
      </c>
      <c r="BC40" s="348" t="str">
        <f>IF(AND('MAPA DE RIESGOS'!$AP53="Alta",'MAPA DE RIESGOS'!$AR53="Moderado"),CONCATENATE("R",'MAPA DE RIESGOS'!$H53,"C",'MAPA DE RIESGOS'!$AF53),"")</f>
        <v/>
      </c>
      <c r="BD40" s="348" t="str">
        <f>IF(AND('MAPA DE RIESGOS'!$AP54="Alta",'MAPA DE RIESGOS'!$AR54="Moderado"),CONCATENATE("R",'MAPA DE RIESGOS'!$H54,"C",'MAPA DE RIESGOS'!$AF54),"")</f>
        <v/>
      </c>
      <c r="BE40" s="348" t="str">
        <f>IF(AND('MAPA DE RIESGOS'!$AP55="Alta",'MAPA DE RIESGOS'!$AR55="Moderado"),CONCATENATE("R",'MAPA DE RIESGOS'!$H55,"C",'MAPA DE RIESGOS'!$AF55),"")</f>
        <v/>
      </c>
      <c r="BF40" s="348" t="str">
        <f>IF(AND('MAPA DE RIESGOS'!$AP56="Alta",'MAPA DE RIESGOS'!$AR56="Moderado"),CONCATENATE("R",'MAPA DE RIESGOS'!$H56,"C",'MAPA DE RIESGOS'!$AF56),"")</f>
        <v/>
      </c>
      <c r="BG40" s="348" t="str">
        <f>IF(AND('MAPA DE RIESGOS'!$AP57="Alta",'MAPA DE RIESGOS'!$AR57="Moderado"),CONCATENATE("R",'MAPA DE RIESGOS'!$H57,"C",'MAPA DE RIESGOS'!$AF57),"")</f>
        <v/>
      </c>
      <c r="BH40" s="348" t="str">
        <f>IF(AND('MAPA DE RIESGOS'!$AP58="Alta",'MAPA DE RIESGOS'!$AR58="Moderado"),CONCATENATE("R",'MAPA DE RIESGOS'!$H58,"C",'MAPA DE RIESGOS'!$AF58),"")</f>
        <v/>
      </c>
      <c r="BI40" s="348" t="str">
        <f>IF(AND('MAPA DE RIESGOS'!$AP59="Alta",'MAPA DE RIESGOS'!$AR59="Moderado"),CONCATENATE("R",'MAPA DE RIESGOS'!$H59,"C",'MAPA DE RIESGOS'!$AF59),"")</f>
        <v/>
      </c>
      <c r="BJ40" s="348" t="str">
        <f>IF(AND('MAPA DE RIESGOS'!$AP60="Alta",'MAPA DE RIESGOS'!$AR60="Moderado"),CONCATENATE("R",'MAPA DE RIESGOS'!$H60,"C",'MAPA DE RIESGOS'!$AF60),"")</f>
        <v/>
      </c>
      <c r="BK40" s="349" t="str">
        <f>IF(AND('MAPA DE RIESGOS'!$AP61="Alta",'MAPA DE RIESGOS'!$AR61="Moderado"),CONCATENATE("R",'MAPA DE RIESGOS'!$H61,"C",'MAPA DE RIESGOS'!$AF61),"")</f>
        <v/>
      </c>
      <c r="BL40" s="348" t="str">
        <f>IF(AND('MAPA DE RIESGOS'!$AP44="Alta",'MAPA DE RIESGOS'!$AR44="Mayor"),CONCATENATE("R",'MAPA DE RIESGOS'!$H44,"C",'MAPA DE RIESGOS'!$AF44),"")</f>
        <v/>
      </c>
      <c r="BM40" s="348" t="str">
        <f>IF(AND('MAPA DE RIESGOS'!$AP45="Alta",'MAPA DE RIESGOS'!$AR45="Mayor"),CONCATENATE("R",'MAPA DE RIESGOS'!$H45,"C",'MAPA DE RIESGOS'!$AF45),"")</f>
        <v/>
      </c>
      <c r="BN40" s="348" t="str">
        <f>IF(AND('MAPA DE RIESGOS'!$AP46="Alta",'MAPA DE RIESGOS'!$AR46="Mayor"),CONCATENATE("R",'MAPA DE RIESGOS'!$H46,"C",'MAPA DE RIESGOS'!$AF46),"")</f>
        <v/>
      </c>
      <c r="BO40" s="348" t="str">
        <f>IF(AND('MAPA DE RIESGOS'!$AP47="Alta",'MAPA DE RIESGOS'!$AR47="Mayor"),CONCATENATE("R",'MAPA DE RIESGOS'!$H47,"C",'MAPA DE RIESGOS'!$AF47),"")</f>
        <v/>
      </c>
      <c r="BP40" s="348" t="str">
        <f>IF(AND('MAPA DE RIESGOS'!$AP48="Alta",'MAPA DE RIESGOS'!$AR48="Mayor"),CONCATENATE("R",'MAPA DE RIESGOS'!$H48,"C",'MAPA DE RIESGOS'!$AF48),"")</f>
        <v/>
      </c>
      <c r="BQ40" s="348" t="str">
        <f>IF(AND('MAPA DE RIESGOS'!$AP49="Alta",'MAPA DE RIESGOS'!$AR49="Mayor"),CONCATENATE("R",'MAPA DE RIESGOS'!$H49,"C",'MAPA DE RIESGOS'!$AF49),"")</f>
        <v/>
      </c>
      <c r="BR40" s="348" t="str">
        <f>IF(AND('MAPA DE RIESGOS'!$AP50="Alta",'MAPA DE RIESGOS'!$AR50="Mayor"),CONCATENATE("R",'MAPA DE RIESGOS'!$H50,"C",'MAPA DE RIESGOS'!$AF50),"")</f>
        <v/>
      </c>
      <c r="BS40" s="348" t="str">
        <f>IF(AND('MAPA DE RIESGOS'!$AP51="Alta",'MAPA DE RIESGOS'!$AR51="Mayor"),CONCATENATE("R",'MAPA DE RIESGOS'!$H51,"C",'MAPA DE RIESGOS'!$AF51),"")</f>
        <v/>
      </c>
      <c r="BT40" s="348" t="str">
        <f>IF(AND('MAPA DE RIESGOS'!$AP52="Alta",'MAPA DE RIESGOS'!$AR52="Mayor"),CONCATENATE("R",'MAPA DE RIESGOS'!$H52,"C",'MAPA DE RIESGOS'!$AF52),"")</f>
        <v/>
      </c>
      <c r="BU40" s="348" t="str">
        <f>IF(AND('MAPA DE RIESGOS'!$AP53="Alta",'MAPA DE RIESGOS'!$AR53="Mayor"),CONCATENATE("R",'MAPA DE RIESGOS'!$H53,"C",'MAPA DE RIESGOS'!$AF53),"")</f>
        <v/>
      </c>
      <c r="BV40" s="348" t="str">
        <f>IF(AND('MAPA DE RIESGOS'!$AP54="Alta",'MAPA DE RIESGOS'!$AR54="Mayor"),CONCATENATE("R",'MAPA DE RIESGOS'!$H54,"C",'MAPA DE RIESGOS'!$AF54),"")</f>
        <v/>
      </c>
      <c r="BW40" s="348" t="str">
        <f>IF(AND('MAPA DE RIESGOS'!$AP55="Alta",'MAPA DE RIESGOS'!$AR55="Mayor"),CONCATENATE("R",'MAPA DE RIESGOS'!$H55,"C",'MAPA DE RIESGOS'!$AF55),"")</f>
        <v/>
      </c>
      <c r="BX40" s="348" t="str">
        <f>IF(AND('MAPA DE RIESGOS'!$AP56="Alta",'MAPA DE RIESGOS'!$AR56="Mayor"),CONCATENATE("R",'MAPA DE RIESGOS'!$H56,"C",'MAPA DE RIESGOS'!$AF56),"")</f>
        <v/>
      </c>
      <c r="BY40" s="348" t="str">
        <f>IF(AND('MAPA DE RIESGOS'!$AP57="Alta",'MAPA DE RIESGOS'!$AR57="Mayor"),CONCATENATE("R",'MAPA DE RIESGOS'!$H57,"C",'MAPA DE RIESGOS'!$AF57),"")</f>
        <v/>
      </c>
      <c r="BZ40" s="348" t="str">
        <f>IF(AND('MAPA DE RIESGOS'!$AP58="Alta",'MAPA DE RIESGOS'!$AR58="Mayor"),CONCATENATE("R",'MAPA DE RIESGOS'!$H58,"C",'MAPA DE RIESGOS'!$AF58),"")</f>
        <v/>
      </c>
      <c r="CA40" s="348" t="str">
        <f>IF(AND('MAPA DE RIESGOS'!$AP59="Alta",'MAPA DE RIESGOS'!$AR59="Mayor"),CONCATENATE("R",'MAPA DE RIESGOS'!$H59,"C",'MAPA DE RIESGOS'!$AF59),"")</f>
        <v/>
      </c>
      <c r="CB40" s="348" t="str">
        <f>IF(AND('MAPA DE RIESGOS'!$AP60="Alta",'MAPA DE RIESGOS'!$AR60="Mayor"),CONCATENATE("R",'MAPA DE RIESGOS'!$H60,"C",'MAPA DE RIESGOS'!$AF60),"")</f>
        <v/>
      </c>
      <c r="CC40" s="349" t="str">
        <f>IF(AND('MAPA DE RIESGOS'!$AP61="Alta",'MAPA DE RIESGOS'!$AR61="Mayor"),CONCATENATE("R",'MAPA DE RIESGOS'!$H61,"C",'MAPA DE RIESGOS'!$AF61),"")</f>
        <v/>
      </c>
      <c r="CD40" s="350" t="str">
        <f>IF(AND('MAPA DE RIESGOS'!$AP44="Alta",'MAPA DE RIESGOS'!$AR44="Catastrófico"),CONCATENATE("R",'MAPA DE RIESGOS'!$H44,"C",'MAPA DE RIESGOS'!$AF44),"")</f>
        <v/>
      </c>
      <c r="CE40" s="350" t="str">
        <f>IF(AND('MAPA DE RIESGOS'!$AP45="Alta",'MAPA DE RIESGOS'!$AR45="Catastrófico"),CONCATENATE("R",'MAPA DE RIESGOS'!$H45,"C",'MAPA DE RIESGOS'!$AF45),"")</f>
        <v/>
      </c>
      <c r="CF40" s="350" t="str">
        <f>IF(AND('MAPA DE RIESGOS'!$AP46="Alta",'MAPA DE RIESGOS'!$AR46="Catastrófico"),CONCATENATE("R",'MAPA DE RIESGOS'!$H46,"C",'MAPA DE RIESGOS'!$AF46),"")</f>
        <v/>
      </c>
      <c r="CG40" s="350" t="str">
        <f>IF(AND('MAPA DE RIESGOS'!$AP47="Alta",'MAPA DE RIESGOS'!$AR47="Catastrófico"),CONCATENATE("R",'MAPA DE RIESGOS'!$H47,"C",'MAPA DE RIESGOS'!$AF47),"")</f>
        <v/>
      </c>
      <c r="CH40" s="350" t="str">
        <f>IF(AND('MAPA DE RIESGOS'!$AP48="Alta",'MAPA DE RIESGOS'!$AR48="Catastrófico"),CONCATENATE("R",'MAPA DE RIESGOS'!$H48,"C",'MAPA DE RIESGOS'!$AF48),"")</f>
        <v/>
      </c>
      <c r="CI40" s="350" t="str">
        <f>IF(AND('MAPA DE RIESGOS'!$AP49="Alta",'MAPA DE RIESGOS'!$AR49="Catastrófico"),CONCATENATE("R",'MAPA DE RIESGOS'!$H49,"C",'MAPA DE RIESGOS'!$AF49),"")</f>
        <v/>
      </c>
      <c r="CJ40" s="350" t="str">
        <f>IF(AND('MAPA DE RIESGOS'!$AP50="Alta",'MAPA DE RIESGOS'!$AR50="Catastrófico"),CONCATENATE("R",'MAPA DE RIESGOS'!$H50,"C",'MAPA DE RIESGOS'!$AF50),"")</f>
        <v/>
      </c>
      <c r="CK40" s="350" t="str">
        <f>IF(AND('MAPA DE RIESGOS'!$AP51="Alta",'MAPA DE RIESGOS'!$AR51="Catastrófico"),CONCATENATE("R",'MAPA DE RIESGOS'!$H51,"C",'MAPA DE RIESGOS'!$AF51),"")</f>
        <v/>
      </c>
      <c r="CL40" s="350" t="str">
        <f>IF(AND('MAPA DE RIESGOS'!$AP52="Alta",'MAPA DE RIESGOS'!$AR52="Catastrófico"),CONCATENATE("R",'MAPA DE RIESGOS'!$H52,"C",'MAPA DE RIESGOS'!$AF52),"")</f>
        <v/>
      </c>
      <c r="CM40" s="350" t="str">
        <f>IF(AND('MAPA DE RIESGOS'!$AP53="Alta",'MAPA DE RIESGOS'!$AR53="Catastrófico"),CONCATENATE("R",'MAPA DE RIESGOS'!$H53,"C",'MAPA DE RIESGOS'!$AF53),"")</f>
        <v/>
      </c>
      <c r="CN40" s="350" t="str">
        <f>IF(AND('MAPA DE RIESGOS'!$AP54="Alta",'MAPA DE RIESGOS'!$AR54="Catastrófico"),CONCATENATE("R",'MAPA DE RIESGOS'!$H54,"C",'MAPA DE RIESGOS'!$AF54),"")</f>
        <v/>
      </c>
      <c r="CO40" s="350" t="str">
        <f>IF(AND('MAPA DE RIESGOS'!$AP55="Alta",'MAPA DE RIESGOS'!$AR55="Catastrófico"),CONCATENATE("R",'MAPA DE RIESGOS'!$H55,"C",'MAPA DE RIESGOS'!$AF55),"")</f>
        <v/>
      </c>
      <c r="CP40" s="350" t="str">
        <f>IF(AND('MAPA DE RIESGOS'!$AP56="Alta",'MAPA DE RIESGOS'!$AR56="Catastrófico"),CONCATENATE("R",'MAPA DE RIESGOS'!$H56,"C",'MAPA DE RIESGOS'!$AF56),"")</f>
        <v/>
      </c>
      <c r="CQ40" s="350" t="str">
        <f>IF(AND('MAPA DE RIESGOS'!$AP57="Alta",'MAPA DE RIESGOS'!$AR57="Catastrófico"),CONCATENATE("R",'MAPA DE RIESGOS'!$H57,"C",'MAPA DE RIESGOS'!$AF57),"")</f>
        <v/>
      </c>
      <c r="CR40" s="350" t="str">
        <f>IF(AND('MAPA DE RIESGOS'!$AP58="Alta",'MAPA DE RIESGOS'!$AR58="Catastrófico"),CONCATENATE("R",'MAPA DE RIESGOS'!$H58,"C",'MAPA DE RIESGOS'!$AF58),"")</f>
        <v/>
      </c>
      <c r="CS40" s="350" t="str">
        <f>IF(AND('MAPA DE RIESGOS'!$AP59="Alta",'MAPA DE RIESGOS'!$AR59="Catastrófico"),CONCATENATE("R",'MAPA DE RIESGOS'!$H59,"C",'MAPA DE RIESGOS'!$AF59),"")</f>
        <v/>
      </c>
      <c r="CT40" s="350" t="str">
        <f>IF(AND('MAPA DE RIESGOS'!$AP60="Alta",'MAPA DE RIESGOS'!$AR60="Catastrófico"),CONCATENATE("R",'MAPA DE RIESGOS'!$H60,"C",'MAPA DE RIESGOS'!$AF60),"")</f>
        <v/>
      </c>
      <c r="CU40" s="351" t="str">
        <f>IF(AND('MAPA DE RIESGOS'!$AP61="Alta",'MAPA DE RIESGOS'!$AR61="Catastrófico"),CONCATENATE("R",'MAPA DE RIESGOS'!$H61,"C",'MAPA DE RIESGOS'!$AF61),"")</f>
        <v/>
      </c>
      <c r="CV40" s="67"/>
      <c r="CW40" s="1134" t="s">
        <v>279</v>
      </c>
      <c r="CX40" s="1135"/>
      <c r="CY40" s="1135"/>
      <c r="CZ40" s="1135"/>
      <c r="DA40" s="1135"/>
      <c r="DB40" s="1136"/>
    </row>
    <row r="41" spans="2:106" ht="32.450000000000003" customHeight="1">
      <c r="B41" s="1142"/>
      <c r="C41" s="1142"/>
      <c r="D41" s="1143"/>
      <c r="E41" s="1113"/>
      <c r="F41" s="1114"/>
      <c r="G41" s="1114"/>
      <c r="H41" s="1114"/>
      <c r="I41" s="1114"/>
      <c r="J41" s="365" t="str">
        <f>IF(AND('MAPA DE RIESGOS'!$AP62="Alta",'MAPA DE RIESGOS'!$AR62="Leve"),CONCATENATE("R",'MAPA DE RIESGOS'!$H62,"C",'MAPA DE RIESGOS'!$AF62),"")</f>
        <v/>
      </c>
      <c r="K41" s="366" t="str">
        <f>IF(AND('MAPA DE RIESGOS'!$AP63="Alta",'MAPA DE RIESGOS'!$AR63="Leve"),CONCATENATE("R",'MAPA DE RIESGOS'!$H63,"C",'MAPA DE RIESGOS'!$AF63),"")</f>
        <v/>
      </c>
      <c r="L41" s="366" t="str">
        <f>IF(AND('MAPA DE RIESGOS'!$AP64="Alta",'MAPA DE RIESGOS'!$AR64="Leve"),CONCATENATE("R",'MAPA DE RIESGOS'!$H64,"C",'MAPA DE RIESGOS'!$AF64),"")</f>
        <v/>
      </c>
      <c r="M41" s="366" t="str">
        <f>IF(AND('MAPA DE RIESGOS'!$AP65="Alta",'MAPA DE RIESGOS'!$AR65="Leve"),CONCATENATE("R",'MAPA DE RIESGOS'!$H65,"C",'MAPA DE RIESGOS'!$AF65),"")</f>
        <v/>
      </c>
      <c r="N41" s="366" t="str">
        <f>IF(AND('MAPA DE RIESGOS'!$AP66="Alta",'MAPA DE RIESGOS'!$AR66="Leve"),CONCATENATE("R",'MAPA DE RIESGOS'!$H66,"C",'MAPA DE RIESGOS'!$AF66),"")</f>
        <v/>
      </c>
      <c r="O41" s="366" t="str">
        <f>IF(AND('MAPA DE RIESGOS'!$AP67="Alta",'MAPA DE RIESGOS'!$AR67="Leve"),CONCATENATE("R",'MAPA DE RIESGOS'!$H67,"C",'MAPA DE RIESGOS'!$AF67),"")</f>
        <v/>
      </c>
      <c r="P41" s="366" t="str">
        <f>IF(AND('MAPA DE RIESGOS'!$AP68="Alta",'MAPA DE RIESGOS'!$AR68="Leve"),CONCATENATE("R",'MAPA DE RIESGOS'!$H68,"C",'MAPA DE RIESGOS'!$AF68),"")</f>
        <v/>
      </c>
      <c r="Q41" s="366" t="str">
        <f>IF(AND('MAPA DE RIESGOS'!$AP69="Alta",'MAPA DE RIESGOS'!$AR69="Leve"),CONCATENATE("R",'MAPA DE RIESGOS'!$H69,"C",'MAPA DE RIESGOS'!$AF69),"")</f>
        <v/>
      </c>
      <c r="R41" s="366" t="str">
        <f>IF(AND('MAPA DE RIESGOS'!$AP70="Alta",'MAPA DE RIESGOS'!$AR70="Leve"),CONCATENATE("R",'MAPA DE RIESGOS'!$H70,"C",'MAPA DE RIESGOS'!$AF70),"")</f>
        <v/>
      </c>
      <c r="S41" s="366" t="str">
        <f>IF(AND('MAPA DE RIESGOS'!$AP71="Alta",'MAPA DE RIESGOS'!$AR71="Leve"),CONCATENATE("R",'MAPA DE RIESGOS'!$H71,"C",'MAPA DE RIESGOS'!$AF71),"")</f>
        <v/>
      </c>
      <c r="T41" s="366" t="str">
        <f>IF(AND('MAPA DE RIESGOS'!$AP72="Alta",'MAPA DE RIESGOS'!$AR72="Leve"),CONCATENATE("R",'MAPA DE RIESGOS'!$H72,"C",'MAPA DE RIESGOS'!$AF72),"")</f>
        <v/>
      </c>
      <c r="U41" s="366" t="str">
        <f>IF(AND('MAPA DE RIESGOS'!$AP73="Alta",'MAPA DE RIESGOS'!$AR73="Leve"),CONCATENATE("R",'MAPA DE RIESGOS'!$H73,"C",'MAPA DE RIESGOS'!$AF73),"")</f>
        <v/>
      </c>
      <c r="V41" s="366" t="str">
        <f>IF(AND('MAPA DE RIESGOS'!$AP74="Alta",'MAPA DE RIESGOS'!$AR74="Leve"),CONCATENATE("R",'MAPA DE RIESGOS'!$H74,"C",'MAPA DE RIESGOS'!$AF74),"")</f>
        <v/>
      </c>
      <c r="W41" s="366" t="str">
        <f>IF(AND('MAPA DE RIESGOS'!$AP75="Alta",'MAPA DE RIESGOS'!$AR75="Leve"),CONCATENATE("R",'MAPA DE RIESGOS'!$H75,"C",'MAPA DE RIESGOS'!$AF75),"")</f>
        <v/>
      </c>
      <c r="X41" s="366" t="str">
        <f>IF(AND('MAPA DE RIESGOS'!$AP76="Alta",'MAPA DE RIESGOS'!$AR76="Leve"),CONCATENATE("R",'MAPA DE RIESGOS'!$H76,"C",'MAPA DE RIESGOS'!$AF76),"")</f>
        <v/>
      </c>
      <c r="Y41" s="366" t="str">
        <f>IF(AND('MAPA DE RIESGOS'!$AP77="Alta",'MAPA DE RIESGOS'!$AR77="Leve"),CONCATENATE("R",'MAPA DE RIESGOS'!$H77,"C",'MAPA DE RIESGOS'!$AF77),"")</f>
        <v/>
      </c>
      <c r="Z41" s="366" t="str">
        <f>IF(AND('MAPA DE RIESGOS'!$AP78="Alta",'MAPA DE RIESGOS'!$AR78="Leve"),CONCATENATE("R",'MAPA DE RIESGOS'!$H78,"C",'MAPA DE RIESGOS'!$AF78),"")</f>
        <v/>
      </c>
      <c r="AA41" s="366" t="str">
        <f>IF(AND('MAPA DE RIESGOS'!$AP79="Alta",'MAPA DE RIESGOS'!$AR79="Leve"),CONCATENATE("R",'MAPA DE RIESGOS'!$H79,"C",'MAPA DE RIESGOS'!$AF79),"")</f>
        <v/>
      </c>
      <c r="AB41" s="365" t="str">
        <f>IF(AND('MAPA DE RIESGOS'!$AP62="Alta",'MAPA DE RIESGOS'!$AR62="Menor"),CONCATENATE("R",'MAPA DE RIESGOS'!$H62,"C",'MAPA DE RIESGOS'!$AF62),"")</f>
        <v/>
      </c>
      <c r="AC41" s="366" t="str">
        <f>IF(AND('MAPA DE RIESGOS'!$AP63="Alta",'MAPA DE RIESGOS'!$AR63="Menor"),CONCATENATE("R",'MAPA DE RIESGOS'!$H63,"C",'MAPA DE RIESGOS'!$AF63),"")</f>
        <v/>
      </c>
      <c r="AD41" s="366" t="str">
        <f>IF(AND('MAPA DE RIESGOS'!$AP64="Alta",'MAPA DE RIESGOS'!$AR64="Menor"),CONCATENATE("R",'MAPA DE RIESGOS'!$H64,"C",'MAPA DE RIESGOS'!$AF64),"")</f>
        <v/>
      </c>
      <c r="AE41" s="366" t="str">
        <f>IF(AND('MAPA DE RIESGOS'!$AP65="Alta",'MAPA DE RIESGOS'!$AR65="Menor"),CONCATENATE("R",'MAPA DE RIESGOS'!$H65,"C",'MAPA DE RIESGOS'!$AF65),"")</f>
        <v/>
      </c>
      <c r="AF41" s="366" t="str">
        <f>IF(AND('MAPA DE RIESGOS'!$AP66="Alta",'MAPA DE RIESGOS'!$AR66="Menor"),CONCATENATE("R",'MAPA DE RIESGOS'!$H66,"C",'MAPA DE RIESGOS'!$AF66),"")</f>
        <v/>
      </c>
      <c r="AG41" s="366" t="str">
        <f>IF(AND('MAPA DE RIESGOS'!$AP67="Alta",'MAPA DE RIESGOS'!$AR67="Menor"),CONCATENATE("R",'MAPA DE RIESGOS'!$H67,"C",'MAPA DE RIESGOS'!$AF67),"")</f>
        <v/>
      </c>
      <c r="AH41" s="366" t="str">
        <f>IF(AND('MAPA DE RIESGOS'!$AP68="Alta",'MAPA DE RIESGOS'!$AR68="Menor"),CONCATENATE("R",'MAPA DE RIESGOS'!$H68,"C",'MAPA DE RIESGOS'!$AF68),"")</f>
        <v/>
      </c>
      <c r="AI41" s="366" t="str">
        <f>IF(AND('MAPA DE RIESGOS'!$AP69="Alta",'MAPA DE RIESGOS'!$AR69="Menor"),CONCATENATE("R",'MAPA DE RIESGOS'!$H69,"C",'MAPA DE RIESGOS'!$AF69),"")</f>
        <v/>
      </c>
      <c r="AJ41" s="366" t="str">
        <f>IF(AND('MAPA DE RIESGOS'!$AP70="Alta",'MAPA DE RIESGOS'!$AR70="Menor"),CONCATENATE("R",'MAPA DE RIESGOS'!$H70,"C",'MAPA DE RIESGOS'!$AF70),"")</f>
        <v/>
      </c>
      <c r="AK41" s="366" t="str">
        <f>IF(AND('MAPA DE RIESGOS'!$AP71="Alta",'MAPA DE RIESGOS'!$AR71="Menor"),CONCATENATE("R",'MAPA DE RIESGOS'!$H71,"C",'MAPA DE RIESGOS'!$AF71),"")</f>
        <v/>
      </c>
      <c r="AL41" s="366" t="str">
        <f>IF(AND('MAPA DE RIESGOS'!$AP72="Alta",'MAPA DE RIESGOS'!$AR72="Menor"),CONCATENATE("R",'MAPA DE RIESGOS'!$H72,"C",'MAPA DE RIESGOS'!$AF72),"")</f>
        <v/>
      </c>
      <c r="AM41" s="366" t="str">
        <f>IF(AND('MAPA DE RIESGOS'!$AP73="Alta",'MAPA DE RIESGOS'!$AR73="Menor"),CONCATENATE("R",'MAPA DE RIESGOS'!$H73,"C",'MAPA DE RIESGOS'!$AF73),"")</f>
        <v/>
      </c>
      <c r="AN41" s="366" t="str">
        <f>IF(AND('MAPA DE RIESGOS'!$AP74="Alta",'MAPA DE RIESGOS'!$AR74="Menor"),CONCATENATE("R",'MAPA DE RIESGOS'!$H74,"C",'MAPA DE RIESGOS'!$AF74),"")</f>
        <v/>
      </c>
      <c r="AO41" s="366" t="str">
        <f>IF(AND('MAPA DE RIESGOS'!$AP75="Alta",'MAPA DE RIESGOS'!$AR75="Menor"),CONCATENATE("R",'MAPA DE RIESGOS'!$H75,"C",'MAPA DE RIESGOS'!$AF75),"")</f>
        <v/>
      </c>
      <c r="AP41" s="366" t="str">
        <f>IF(AND('MAPA DE RIESGOS'!$AP76="Alta",'MAPA DE RIESGOS'!$AR76="Menor"),CONCATENATE("R",'MAPA DE RIESGOS'!$H76,"C",'MAPA DE RIESGOS'!$AF76),"")</f>
        <v/>
      </c>
      <c r="AQ41" s="366" t="str">
        <f>IF(AND('MAPA DE RIESGOS'!$AP77="Alta",'MAPA DE RIESGOS'!$AR77="Menor"),CONCATENATE("R",'MAPA DE RIESGOS'!$H77,"C",'MAPA DE RIESGOS'!$AF77),"")</f>
        <v/>
      </c>
      <c r="AR41" s="366" t="str">
        <f>IF(AND('MAPA DE RIESGOS'!$AP78="Alta",'MAPA DE RIESGOS'!$AR78="Menor"),CONCATENATE("R",'MAPA DE RIESGOS'!$H78,"C",'MAPA DE RIESGOS'!$AF78),"")</f>
        <v/>
      </c>
      <c r="AS41" s="367" t="str">
        <f>IF(AND('MAPA DE RIESGOS'!$AP79="Alta",'MAPA DE RIESGOS'!$AR79="Menor"),CONCATENATE("R",'MAPA DE RIESGOS'!$H79,"C",'MAPA DE RIESGOS'!$AF79),"")</f>
        <v/>
      </c>
      <c r="AT41" s="353" t="str">
        <f>IF(AND('MAPA DE RIESGOS'!$AP62="Alta",'MAPA DE RIESGOS'!$AR62="Moderado"),CONCATENATE("R",'MAPA DE RIESGOS'!$H62,"C",'MAPA DE RIESGOS'!$AF62),"")</f>
        <v/>
      </c>
      <c r="AU41" s="353" t="str">
        <f>IF(AND('MAPA DE RIESGOS'!$AP63="Alta",'MAPA DE RIESGOS'!$AR63="Moderado"),CONCATENATE("R",'MAPA DE RIESGOS'!$H63,"C",'MAPA DE RIESGOS'!$AF63),"")</f>
        <v/>
      </c>
      <c r="AV41" s="353" t="str">
        <f>IF(AND('MAPA DE RIESGOS'!$AP64="Alta",'MAPA DE RIESGOS'!$AR64="Moderado"),CONCATENATE("R",'MAPA DE RIESGOS'!$H64,"C",'MAPA DE RIESGOS'!$AF64),"")</f>
        <v/>
      </c>
      <c r="AW41" s="353" t="str">
        <f>IF(AND('MAPA DE RIESGOS'!$AP65="Alta",'MAPA DE RIESGOS'!$AR65="Moderado"),CONCATENATE("R",'MAPA DE RIESGOS'!$H65,"C",'MAPA DE RIESGOS'!$AF65),"")</f>
        <v/>
      </c>
      <c r="AX41" s="353" t="str">
        <f>IF(AND('MAPA DE RIESGOS'!$AP66="Alta",'MAPA DE RIESGOS'!$AR66="Moderado"),CONCATENATE("R",'MAPA DE RIESGOS'!$H66,"C",'MAPA DE RIESGOS'!$AF66),"")</f>
        <v/>
      </c>
      <c r="AY41" s="353" t="str">
        <f>IF(AND('MAPA DE RIESGOS'!$AP67="Alta",'MAPA DE RIESGOS'!$AR67="Moderado"),CONCATENATE("R",'MAPA DE RIESGOS'!$H67,"C",'MAPA DE RIESGOS'!$AF67),"")</f>
        <v/>
      </c>
      <c r="AZ41" s="353" t="str">
        <f>IF(AND('MAPA DE RIESGOS'!$AP68="Alta",'MAPA DE RIESGOS'!$AR68="Moderado"),CONCATENATE("R",'MAPA DE RIESGOS'!$H68,"C",'MAPA DE RIESGOS'!$AF68),"")</f>
        <v/>
      </c>
      <c r="BA41" s="353" t="str">
        <f>IF(AND('MAPA DE RIESGOS'!$AP69="Alta",'MAPA DE RIESGOS'!$AR69="Moderado"),CONCATENATE("R",'MAPA DE RIESGOS'!$H69,"C",'MAPA DE RIESGOS'!$AF69),"")</f>
        <v/>
      </c>
      <c r="BB41" s="353" t="str">
        <f>IF(AND('MAPA DE RIESGOS'!$AP70="Alta",'MAPA DE RIESGOS'!$AR70="Moderado"),CONCATENATE("R",'MAPA DE RIESGOS'!$H70,"C",'MAPA DE RIESGOS'!$AF70),"")</f>
        <v/>
      </c>
      <c r="BC41" s="353" t="str">
        <f>IF(AND('MAPA DE RIESGOS'!$AP71="Alta",'MAPA DE RIESGOS'!$AR71="Moderado"),CONCATENATE("R",'MAPA DE RIESGOS'!$H71,"C",'MAPA DE RIESGOS'!$AF71),"")</f>
        <v/>
      </c>
      <c r="BD41" s="353" t="str">
        <f>IF(AND('MAPA DE RIESGOS'!$AP72="Alta",'MAPA DE RIESGOS'!$AR72="Moderado"),CONCATENATE("R",'MAPA DE RIESGOS'!$H72,"C",'MAPA DE RIESGOS'!$AF72),"")</f>
        <v/>
      </c>
      <c r="BE41" s="353" t="str">
        <f>IF(AND('MAPA DE RIESGOS'!$AP73="Alta",'MAPA DE RIESGOS'!$AR73="Moderado"),CONCATENATE("R",'MAPA DE RIESGOS'!$H73,"C",'MAPA DE RIESGOS'!$AF73),"")</f>
        <v/>
      </c>
      <c r="BF41" s="353" t="str">
        <f>IF(AND('MAPA DE RIESGOS'!$AP74="Alta",'MAPA DE RIESGOS'!$AR74="Moderado"),CONCATENATE("R",'MAPA DE RIESGOS'!$H74,"C",'MAPA DE RIESGOS'!$AF74),"")</f>
        <v/>
      </c>
      <c r="BG41" s="353" t="str">
        <f>IF(AND('MAPA DE RIESGOS'!$AP75="Alta",'MAPA DE RIESGOS'!$AR75="Moderado"),CONCATENATE("R",'MAPA DE RIESGOS'!$H75,"C",'MAPA DE RIESGOS'!$AF75),"")</f>
        <v/>
      </c>
      <c r="BH41" s="353" t="str">
        <f>IF(AND('MAPA DE RIESGOS'!$AP76="Alta",'MAPA DE RIESGOS'!$AR76="Moderado"),CONCATENATE("R",'MAPA DE RIESGOS'!$H76,"C",'MAPA DE RIESGOS'!$AF76),"")</f>
        <v/>
      </c>
      <c r="BI41" s="353" t="str">
        <f>IF(AND('MAPA DE RIESGOS'!$AP77="Alta",'MAPA DE RIESGOS'!$AR77="Moderado"),CONCATENATE("R",'MAPA DE RIESGOS'!$H77,"C",'MAPA DE RIESGOS'!$AF77),"")</f>
        <v/>
      </c>
      <c r="BJ41" s="353" t="str">
        <f>IF(AND('MAPA DE RIESGOS'!$AP78="Alta",'MAPA DE RIESGOS'!$AR78="Moderado"),CONCATENATE("R",'MAPA DE RIESGOS'!$H78,"C",'MAPA DE RIESGOS'!$AF78),"")</f>
        <v/>
      </c>
      <c r="BK41" s="354" t="str">
        <f>IF(AND('MAPA DE RIESGOS'!$AP79="Alta",'MAPA DE RIESGOS'!$AR79="Moderado"),CONCATENATE("R",'MAPA DE RIESGOS'!$H79,"C",'MAPA DE RIESGOS'!$AF79),"")</f>
        <v/>
      </c>
      <c r="BL41" s="353" t="str">
        <f>IF(AND('MAPA DE RIESGOS'!$AP62="Alta",'MAPA DE RIESGOS'!$AR62="Mayor"),CONCATENATE("R",'MAPA DE RIESGOS'!$H62,"C",'MAPA DE RIESGOS'!$AF62),"")</f>
        <v/>
      </c>
      <c r="BM41" s="353" t="str">
        <f>IF(AND('MAPA DE RIESGOS'!$AP63="Alta",'MAPA DE RIESGOS'!$AR63="Mayor"),CONCATENATE("R",'MAPA DE RIESGOS'!$H63,"C",'MAPA DE RIESGOS'!$AF63),"")</f>
        <v/>
      </c>
      <c r="BN41" s="353" t="str">
        <f>IF(AND('MAPA DE RIESGOS'!$AP64="Alta",'MAPA DE RIESGOS'!$AR64="Mayor"),CONCATENATE("R",'MAPA DE RIESGOS'!$H64,"C",'MAPA DE RIESGOS'!$AF64),"")</f>
        <v/>
      </c>
      <c r="BO41" s="353" t="str">
        <f>IF(AND('MAPA DE RIESGOS'!$AP65="Alta",'MAPA DE RIESGOS'!$AR65="Mayor"),CONCATENATE("R",'MAPA DE RIESGOS'!$H65,"C",'MAPA DE RIESGOS'!$AF65),"")</f>
        <v/>
      </c>
      <c r="BP41" s="353" t="str">
        <f>IF(AND('MAPA DE RIESGOS'!$AP66="Alta",'MAPA DE RIESGOS'!$AR66="Mayor"),CONCATENATE("R",'MAPA DE RIESGOS'!$H66,"C",'MAPA DE RIESGOS'!$AF66),"")</f>
        <v/>
      </c>
      <c r="BQ41" s="353" t="str">
        <f>IF(AND('MAPA DE RIESGOS'!$AP67="Alta",'MAPA DE RIESGOS'!$AR67="Mayor"),CONCATENATE("R",'MAPA DE RIESGOS'!$H67,"C",'MAPA DE RIESGOS'!$AF67),"")</f>
        <v/>
      </c>
      <c r="BR41" s="353" t="str">
        <f>IF(AND('MAPA DE RIESGOS'!$AP68="Alta",'MAPA DE RIESGOS'!$AR68="Mayor"),CONCATENATE("R",'MAPA DE RIESGOS'!$H68,"C",'MAPA DE RIESGOS'!$AF68),"")</f>
        <v/>
      </c>
      <c r="BS41" s="353" t="str">
        <f>IF(AND('MAPA DE RIESGOS'!$AP69="Alta",'MAPA DE RIESGOS'!$AR69="Mayor"),CONCATENATE("R",'MAPA DE RIESGOS'!$H69,"C",'MAPA DE RIESGOS'!$AF69),"")</f>
        <v/>
      </c>
      <c r="BT41" s="353" t="str">
        <f>IF(AND('MAPA DE RIESGOS'!$AP70="Alta",'MAPA DE RIESGOS'!$AR70="Mayor"),CONCATENATE("R",'MAPA DE RIESGOS'!$H70,"C",'MAPA DE RIESGOS'!$AF70),"")</f>
        <v/>
      </c>
      <c r="BU41" s="353" t="str">
        <f>IF(AND('MAPA DE RIESGOS'!$AP71="Alta",'MAPA DE RIESGOS'!$AR71="Mayor"),CONCATENATE("R",'MAPA DE RIESGOS'!$H71,"C",'MAPA DE RIESGOS'!$AF71),"")</f>
        <v/>
      </c>
      <c r="BV41" s="353" t="str">
        <f>IF(AND('MAPA DE RIESGOS'!$AP72="Alta",'MAPA DE RIESGOS'!$AR72="Mayor"),CONCATENATE("R",'MAPA DE RIESGOS'!$H72,"C",'MAPA DE RIESGOS'!$AF72),"")</f>
        <v/>
      </c>
      <c r="BW41" s="353" t="str">
        <f>IF(AND('MAPA DE RIESGOS'!$AP73="Alta",'MAPA DE RIESGOS'!$AR73="Mayor"),CONCATENATE("R",'MAPA DE RIESGOS'!$H73,"C",'MAPA DE RIESGOS'!$AF73),"")</f>
        <v/>
      </c>
      <c r="BX41" s="353" t="str">
        <f>IF(AND('MAPA DE RIESGOS'!$AP74="Alta",'MAPA DE RIESGOS'!$AR74="Mayor"),CONCATENATE("R",'MAPA DE RIESGOS'!$H74,"C",'MAPA DE RIESGOS'!$AF74),"")</f>
        <v/>
      </c>
      <c r="BY41" s="353" t="str">
        <f>IF(AND('MAPA DE RIESGOS'!$AP75="Alta",'MAPA DE RIESGOS'!$AR75="Mayor"),CONCATENATE("R",'MAPA DE RIESGOS'!$H75,"C",'MAPA DE RIESGOS'!$AF75),"")</f>
        <v/>
      </c>
      <c r="BZ41" s="353" t="str">
        <f>IF(AND('MAPA DE RIESGOS'!$AP76="Alta",'MAPA DE RIESGOS'!$AR76="Mayor"),CONCATENATE("R",'MAPA DE RIESGOS'!$H76,"C",'MAPA DE RIESGOS'!$AF76),"")</f>
        <v/>
      </c>
      <c r="CA41" s="353" t="str">
        <f>IF(AND('MAPA DE RIESGOS'!$AP77="Alta",'MAPA DE RIESGOS'!$AR77="Mayor"),CONCATENATE("R",'MAPA DE RIESGOS'!$H77,"C",'MAPA DE RIESGOS'!$AF77),"")</f>
        <v/>
      </c>
      <c r="CB41" s="353" t="str">
        <f>IF(AND('MAPA DE RIESGOS'!$AP78="Alta",'MAPA DE RIESGOS'!$AR78="Mayor"),CONCATENATE("R",'MAPA DE RIESGOS'!$H78,"C",'MAPA DE RIESGOS'!$AF78),"")</f>
        <v/>
      </c>
      <c r="CC41" s="354" t="str">
        <f>IF(AND('MAPA DE RIESGOS'!$AP79="Alta",'MAPA DE RIESGOS'!$AR79="Mayor"),CONCATENATE("R",'MAPA DE RIESGOS'!$H79,"C",'MAPA DE RIESGOS'!$AF79),"")</f>
        <v/>
      </c>
      <c r="CD41" s="355" t="str">
        <f>IF(AND('MAPA DE RIESGOS'!$AP62="Alta",'MAPA DE RIESGOS'!$AR62="Catastrófico"),CONCATENATE("R",'MAPA DE RIESGOS'!$H62,"C",'MAPA DE RIESGOS'!$AF62),"")</f>
        <v/>
      </c>
      <c r="CE41" s="355" t="str">
        <f>IF(AND('MAPA DE RIESGOS'!$AP63="Alta",'MAPA DE RIESGOS'!$AR63="Catastrófico"),CONCATENATE("R",'MAPA DE RIESGOS'!$H63,"C",'MAPA DE RIESGOS'!$AF63),"")</f>
        <v/>
      </c>
      <c r="CF41" s="355" t="str">
        <f>IF(AND('MAPA DE RIESGOS'!$AP64="Alta",'MAPA DE RIESGOS'!$AR64="Catastrófico"),CONCATENATE("R",'MAPA DE RIESGOS'!$H64,"C",'MAPA DE RIESGOS'!$AF64),"")</f>
        <v/>
      </c>
      <c r="CG41" s="355" t="str">
        <f>IF(AND('MAPA DE RIESGOS'!$AP65="Alta",'MAPA DE RIESGOS'!$AR65="Catastrófico"),CONCATENATE("R",'MAPA DE RIESGOS'!$H65,"C",'MAPA DE RIESGOS'!$AF65),"")</f>
        <v/>
      </c>
      <c r="CH41" s="355" t="str">
        <f>IF(AND('MAPA DE RIESGOS'!$AP66="Alta",'MAPA DE RIESGOS'!$AR66="Catastrófico"),CONCATENATE("R",'MAPA DE RIESGOS'!$H66,"C",'MAPA DE RIESGOS'!$AF66),"")</f>
        <v/>
      </c>
      <c r="CI41" s="355" t="str">
        <f>IF(AND('MAPA DE RIESGOS'!$AP67="Alta",'MAPA DE RIESGOS'!$AR67="Catastrófico"),CONCATENATE("R",'MAPA DE RIESGOS'!$H67,"C",'MAPA DE RIESGOS'!$AF67),"")</f>
        <v/>
      </c>
      <c r="CJ41" s="355" t="str">
        <f>IF(AND('MAPA DE RIESGOS'!$AP68="Alta",'MAPA DE RIESGOS'!$AR68="Catastrófico"),CONCATENATE("R",'MAPA DE RIESGOS'!$H68,"C",'MAPA DE RIESGOS'!$AF68),"")</f>
        <v/>
      </c>
      <c r="CK41" s="355" t="str">
        <f>IF(AND('MAPA DE RIESGOS'!$AP69="Alta",'MAPA DE RIESGOS'!$AR69="Catastrófico"),CONCATENATE("R",'MAPA DE RIESGOS'!$H69,"C",'MAPA DE RIESGOS'!$AF69),"")</f>
        <v/>
      </c>
      <c r="CL41" s="355" t="str">
        <f>IF(AND('MAPA DE RIESGOS'!$AP70="Alta",'MAPA DE RIESGOS'!$AR70="Catastrófico"),CONCATENATE("R",'MAPA DE RIESGOS'!$H70,"C",'MAPA DE RIESGOS'!$AF70),"")</f>
        <v/>
      </c>
      <c r="CM41" s="355" t="str">
        <f>IF(AND('MAPA DE RIESGOS'!$AP71="Alta",'MAPA DE RIESGOS'!$AR71="Catastrófico"),CONCATENATE("R",'MAPA DE RIESGOS'!$H71,"C",'MAPA DE RIESGOS'!$AF71),"")</f>
        <v/>
      </c>
      <c r="CN41" s="355" t="str">
        <f>IF(AND('MAPA DE RIESGOS'!$AP72="Alta",'MAPA DE RIESGOS'!$AR72="Catastrófico"),CONCATENATE("R",'MAPA DE RIESGOS'!$H72,"C",'MAPA DE RIESGOS'!$AF72),"")</f>
        <v/>
      </c>
      <c r="CO41" s="355" t="str">
        <f>IF(AND('MAPA DE RIESGOS'!$AP73="Alta",'MAPA DE RIESGOS'!$AR73="Catastrófico"),CONCATENATE("R",'MAPA DE RIESGOS'!$H73,"C",'MAPA DE RIESGOS'!$AF73),"")</f>
        <v/>
      </c>
      <c r="CP41" s="355" t="str">
        <f>IF(AND('MAPA DE RIESGOS'!$AP74="Alta",'MAPA DE RIESGOS'!$AR74="Catastrófico"),CONCATENATE("R",'MAPA DE RIESGOS'!$H74,"C",'MAPA DE RIESGOS'!$AF74),"")</f>
        <v/>
      </c>
      <c r="CQ41" s="355" t="str">
        <f>IF(AND('MAPA DE RIESGOS'!$AP75="Alta",'MAPA DE RIESGOS'!$AR75="Catastrófico"),CONCATENATE("R",'MAPA DE RIESGOS'!$H75,"C",'MAPA DE RIESGOS'!$AF75),"")</f>
        <v/>
      </c>
      <c r="CR41" s="355" t="str">
        <f>IF(AND('MAPA DE RIESGOS'!$AP76="Alta",'MAPA DE RIESGOS'!$AR76="Catastrófico"),CONCATENATE("R",'MAPA DE RIESGOS'!$H76,"C",'MAPA DE RIESGOS'!$AF76),"")</f>
        <v/>
      </c>
      <c r="CS41" s="355" t="str">
        <f>IF(AND('MAPA DE RIESGOS'!$AP77="Alta",'MAPA DE RIESGOS'!$AR77="Catastrófico"),CONCATENATE("R",'MAPA DE RIESGOS'!$H77,"C",'MAPA DE RIESGOS'!$AF77),"")</f>
        <v/>
      </c>
      <c r="CT41" s="355" t="str">
        <f>IF(AND('MAPA DE RIESGOS'!$AP78="Alta",'MAPA DE RIESGOS'!$AR78="Catastrófico"),CONCATENATE("R",'MAPA DE RIESGOS'!$H78,"C",'MAPA DE RIESGOS'!$AF78),"")</f>
        <v/>
      </c>
      <c r="CU41" s="356" t="str">
        <f>IF(AND('MAPA DE RIESGOS'!$AP79="Alta",'MAPA DE RIESGOS'!$AR79="Catastrófico"),CONCATENATE("R",'MAPA DE RIESGOS'!$H79,"C",'MAPA DE RIESGOS'!$AF79),"")</f>
        <v/>
      </c>
      <c r="CV41" s="67"/>
      <c r="CW41" s="1137"/>
      <c r="CX41" s="1138"/>
      <c r="CY41" s="1138"/>
      <c r="CZ41" s="1138"/>
      <c r="DA41" s="1138"/>
      <c r="DB41" s="1139"/>
    </row>
    <row r="42" spans="2:106" ht="32.450000000000003" customHeight="1">
      <c r="B42" s="1142"/>
      <c r="C42" s="1142"/>
      <c r="D42" s="1143"/>
      <c r="E42" s="1113"/>
      <c r="F42" s="1114"/>
      <c r="G42" s="1114"/>
      <c r="H42" s="1114"/>
      <c r="I42" s="1114"/>
      <c r="J42" s="365" t="str">
        <f>IF(AND('MAPA DE RIESGOS'!$AP80="Alta",'MAPA DE RIESGOS'!$AR80="Leve"),CONCATENATE("R",'MAPA DE RIESGOS'!$H80,"C",'MAPA DE RIESGOS'!$AF80),"")</f>
        <v/>
      </c>
      <c r="K42" s="366" t="str">
        <f>IF(AND('MAPA DE RIESGOS'!$AP81="Alta",'MAPA DE RIESGOS'!$AR81="Leve"),CONCATENATE("R",'MAPA DE RIESGOS'!$H81,"C",'MAPA DE RIESGOS'!$AF81),"")</f>
        <v/>
      </c>
      <c r="L42" s="366" t="str">
        <f>IF(AND('MAPA DE RIESGOS'!$AP82="Alta",'MAPA DE RIESGOS'!$AR82="Leve"),CONCATENATE("R",'MAPA DE RIESGOS'!$H82,"C",'MAPA DE RIESGOS'!$AF82),"")</f>
        <v/>
      </c>
      <c r="M42" s="366" t="str">
        <f>IF(AND('MAPA DE RIESGOS'!$AP83="Alta",'MAPA DE RIESGOS'!$AR83="Leve"),CONCATENATE("R",'MAPA DE RIESGOS'!$H83,"C",'MAPA DE RIESGOS'!$AF83),"")</f>
        <v/>
      </c>
      <c r="N42" s="366" t="str">
        <f>IF(AND('MAPA DE RIESGOS'!$AP84="Alta",'MAPA DE RIESGOS'!$AR84="Leve"),CONCATENATE("R",'MAPA DE RIESGOS'!$H84,"C",'MAPA DE RIESGOS'!$AF84),"")</f>
        <v/>
      </c>
      <c r="O42" s="366" t="str">
        <f>IF(AND('MAPA DE RIESGOS'!$AP85="Alta",'MAPA DE RIESGOS'!$AR85="Leve"),CONCATENATE("R",'MAPA DE RIESGOS'!$H85,"C",'MAPA DE RIESGOS'!$AF85),"")</f>
        <v/>
      </c>
      <c r="P42" s="366" t="str">
        <f>IF(AND('MAPA DE RIESGOS'!$AP86="Alta",'MAPA DE RIESGOS'!$AR86="Leve"),CONCATENATE("R",'MAPA DE RIESGOS'!$H86,"C",'MAPA DE RIESGOS'!$AF86),"")</f>
        <v/>
      </c>
      <c r="Q42" s="366" t="str">
        <f>IF(AND('MAPA DE RIESGOS'!$AP87="Alta",'MAPA DE RIESGOS'!$AR87="Leve"),CONCATENATE("R",'MAPA DE RIESGOS'!$H87,"C",'MAPA DE RIESGOS'!$AF87),"")</f>
        <v/>
      </c>
      <c r="R42" s="366" t="str">
        <f>IF(AND('MAPA DE RIESGOS'!$AP88="Alta",'MAPA DE RIESGOS'!$AR88="Leve"),CONCATENATE("R",'MAPA DE RIESGOS'!$H88,"C",'MAPA DE RIESGOS'!$AF88),"")</f>
        <v/>
      </c>
      <c r="S42" s="366" t="str">
        <f>IF(AND('MAPA DE RIESGOS'!$AP89="Alta",'MAPA DE RIESGOS'!$AR89="Leve"),CONCATENATE("R",'MAPA DE RIESGOS'!$H89,"C",'MAPA DE RIESGOS'!$AF89),"")</f>
        <v/>
      </c>
      <c r="T42" s="366" t="str">
        <f>IF(AND('MAPA DE RIESGOS'!$AP90="Alta",'MAPA DE RIESGOS'!$AR90="Leve"),CONCATENATE("R",'MAPA DE RIESGOS'!$H90,"C",'MAPA DE RIESGOS'!$AF90),"")</f>
        <v/>
      </c>
      <c r="U42" s="366" t="str">
        <f>IF(AND('MAPA DE RIESGOS'!$AP91="Alta",'MAPA DE RIESGOS'!$AR91="Leve"),CONCATENATE("R",'MAPA DE RIESGOS'!$H91,"C",'MAPA DE RIESGOS'!$AF91),"")</f>
        <v/>
      </c>
      <c r="V42" s="366" t="str">
        <f>IF(AND('MAPA DE RIESGOS'!$AP92="Alta",'MAPA DE RIESGOS'!$AR92="Leve"),CONCATENATE("R",'MAPA DE RIESGOS'!$H92,"C",'MAPA DE RIESGOS'!$AF92),"")</f>
        <v/>
      </c>
      <c r="W42" s="366" t="str">
        <f>IF(AND('MAPA DE RIESGOS'!$AP93="Alta",'MAPA DE RIESGOS'!$AR93="Leve"),CONCATENATE("R",'MAPA DE RIESGOS'!$H93,"C",'MAPA DE RIESGOS'!$AF93),"")</f>
        <v/>
      </c>
      <c r="X42" s="366" t="str">
        <f>IF(AND('MAPA DE RIESGOS'!$AP94="Alta",'MAPA DE RIESGOS'!$AR94="Leve"),CONCATENATE("R",'MAPA DE RIESGOS'!$H94,"C",'MAPA DE RIESGOS'!$AF94),"")</f>
        <v/>
      </c>
      <c r="Y42" s="366" t="str">
        <f>IF(AND('MAPA DE RIESGOS'!$AP95="Alta",'MAPA DE RIESGOS'!$AR95="Leve"),CONCATENATE("R",'MAPA DE RIESGOS'!$H95,"C",'MAPA DE RIESGOS'!$AF95),"")</f>
        <v/>
      </c>
      <c r="Z42" s="366" t="str">
        <f>IF(AND('MAPA DE RIESGOS'!$AP96="Alta",'MAPA DE RIESGOS'!$AR96="Leve"),CONCATENATE("R",'MAPA DE RIESGOS'!$H96,"C",'MAPA DE RIESGOS'!$AF96),"")</f>
        <v/>
      </c>
      <c r="AA42" s="366" t="str">
        <f>IF(AND('MAPA DE RIESGOS'!$AP97="Alta",'MAPA DE RIESGOS'!$AR97="Leve"),CONCATENATE("R",'MAPA DE RIESGOS'!$H97,"C",'MAPA DE RIESGOS'!$AF97),"")</f>
        <v/>
      </c>
      <c r="AB42" s="365" t="str">
        <f>IF(AND('MAPA DE RIESGOS'!$AP80="Alta",'MAPA DE RIESGOS'!$AR80="Menor"),CONCATENATE("R",'MAPA DE RIESGOS'!$H80,"C",'MAPA DE RIESGOS'!$AF80),"")</f>
        <v/>
      </c>
      <c r="AC42" s="366" t="str">
        <f>IF(AND('MAPA DE RIESGOS'!$AP81="Alta",'MAPA DE RIESGOS'!$AR81="Menor"),CONCATENATE("R",'MAPA DE RIESGOS'!$H81,"C",'MAPA DE RIESGOS'!$AF81),"")</f>
        <v/>
      </c>
      <c r="AD42" s="366" t="str">
        <f>IF(AND('MAPA DE RIESGOS'!$AP82="Alta",'MAPA DE RIESGOS'!$AR82="Menor"),CONCATENATE("R",'MAPA DE RIESGOS'!$H82,"C",'MAPA DE RIESGOS'!$AF82),"")</f>
        <v/>
      </c>
      <c r="AE42" s="366" t="str">
        <f>IF(AND('MAPA DE RIESGOS'!$AP83="Alta",'MAPA DE RIESGOS'!$AR83="Menor"),CONCATENATE("R",'MAPA DE RIESGOS'!$H83,"C",'MAPA DE RIESGOS'!$AF83),"")</f>
        <v/>
      </c>
      <c r="AF42" s="366" t="str">
        <f>IF(AND('MAPA DE RIESGOS'!$AP84="Alta",'MAPA DE RIESGOS'!$AR84="Menor"),CONCATENATE("R",'MAPA DE RIESGOS'!$H84,"C",'MAPA DE RIESGOS'!$AF84),"")</f>
        <v/>
      </c>
      <c r="AG42" s="366" t="str">
        <f>IF(AND('MAPA DE RIESGOS'!$AP85="Alta",'MAPA DE RIESGOS'!$AR85="Menor"),CONCATENATE("R",'MAPA DE RIESGOS'!$H85,"C",'MAPA DE RIESGOS'!$AF85),"")</f>
        <v/>
      </c>
      <c r="AH42" s="366" t="str">
        <f>IF(AND('MAPA DE RIESGOS'!$AP86="Alta",'MAPA DE RIESGOS'!$AR86="Menor"),CONCATENATE("R",'MAPA DE RIESGOS'!$H86,"C",'MAPA DE RIESGOS'!$AF86),"")</f>
        <v/>
      </c>
      <c r="AI42" s="366" t="str">
        <f>IF(AND('MAPA DE RIESGOS'!$AP87="Alta",'MAPA DE RIESGOS'!$AR87="Menor"),CONCATENATE("R",'MAPA DE RIESGOS'!$H87,"C",'MAPA DE RIESGOS'!$AF87),"")</f>
        <v/>
      </c>
      <c r="AJ42" s="366" t="str">
        <f>IF(AND('MAPA DE RIESGOS'!$AP88="Alta",'MAPA DE RIESGOS'!$AR88="Menor"),CONCATENATE("R",'MAPA DE RIESGOS'!$H88,"C",'MAPA DE RIESGOS'!$AF88),"")</f>
        <v/>
      </c>
      <c r="AK42" s="366" t="str">
        <f>IF(AND('MAPA DE RIESGOS'!$AP89="Alta",'MAPA DE RIESGOS'!$AR89="Menor"),CONCATENATE("R",'MAPA DE RIESGOS'!$H89,"C",'MAPA DE RIESGOS'!$AF89),"")</f>
        <v/>
      </c>
      <c r="AL42" s="366" t="str">
        <f>IF(AND('MAPA DE RIESGOS'!$AP90="Alta",'MAPA DE RIESGOS'!$AR90="Menor"),CONCATENATE("R",'MAPA DE RIESGOS'!$H90,"C",'MAPA DE RIESGOS'!$AF90),"")</f>
        <v/>
      </c>
      <c r="AM42" s="366" t="str">
        <f>IF(AND('MAPA DE RIESGOS'!$AP91="Alta",'MAPA DE RIESGOS'!$AR91="Menor"),CONCATENATE("R",'MAPA DE RIESGOS'!$H91,"C",'MAPA DE RIESGOS'!$AF91),"")</f>
        <v/>
      </c>
      <c r="AN42" s="366" t="str">
        <f>IF(AND('MAPA DE RIESGOS'!$AP92="Alta",'MAPA DE RIESGOS'!$AR92="Menor"),CONCATENATE("R",'MAPA DE RIESGOS'!$H92,"C",'MAPA DE RIESGOS'!$AF92),"")</f>
        <v/>
      </c>
      <c r="AO42" s="366" t="str">
        <f>IF(AND('MAPA DE RIESGOS'!$AP93="Alta",'MAPA DE RIESGOS'!$AR93="Menor"),CONCATENATE("R",'MAPA DE RIESGOS'!$H93,"C",'MAPA DE RIESGOS'!$AF93),"")</f>
        <v/>
      </c>
      <c r="AP42" s="366" t="str">
        <f>IF(AND('MAPA DE RIESGOS'!$AP94="Alta",'MAPA DE RIESGOS'!$AR94="Menor"),CONCATENATE("R",'MAPA DE RIESGOS'!$H94,"C",'MAPA DE RIESGOS'!$AF94),"")</f>
        <v/>
      </c>
      <c r="AQ42" s="366" t="str">
        <f>IF(AND('MAPA DE RIESGOS'!$AP95="Alta",'MAPA DE RIESGOS'!$AR95="Menor"),CONCATENATE("R",'MAPA DE RIESGOS'!$H95,"C",'MAPA DE RIESGOS'!$AF95),"")</f>
        <v/>
      </c>
      <c r="AR42" s="366" t="str">
        <f>IF(AND('MAPA DE RIESGOS'!$AP96="Alta",'MAPA DE RIESGOS'!$AR96="Menor"),CONCATENATE("R",'MAPA DE RIESGOS'!$H96,"C",'MAPA DE RIESGOS'!$AF96),"")</f>
        <v/>
      </c>
      <c r="AS42" s="367" t="str">
        <f>IF(AND('MAPA DE RIESGOS'!$AP97="Alta",'MAPA DE RIESGOS'!$AR97="Menor"),CONCATENATE("R",'MAPA DE RIESGOS'!$H97,"C",'MAPA DE RIESGOS'!$AF97),"")</f>
        <v/>
      </c>
      <c r="AT42" s="353" t="str">
        <f>IF(AND('MAPA DE RIESGOS'!$AP80="Alta",'MAPA DE RIESGOS'!$AR80="Moderado"),CONCATENATE("R",'MAPA DE RIESGOS'!$H80,"C",'MAPA DE RIESGOS'!$AF80),"")</f>
        <v/>
      </c>
      <c r="AU42" s="353" t="str">
        <f>IF(AND('MAPA DE RIESGOS'!$AP81="Alta",'MAPA DE RIESGOS'!$AR81="Moderado"),CONCATENATE("R",'MAPA DE RIESGOS'!$H81,"C",'MAPA DE RIESGOS'!$AF81),"")</f>
        <v/>
      </c>
      <c r="AV42" s="353" t="str">
        <f>IF(AND('MAPA DE RIESGOS'!$AP82="Alta",'MAPA DE RIESGOS'!$AR82="Moderado"),CONCATENATE("R",'MAPA DE RIESGOS'!$H82,"C",'MAPA DE RIESGOS'!$AF82),"")</f>
        <v/>
      </c>
      <c r="AW42" s="353" t="str">
        <f>IF(AND('MAPA DE RIESGOS'!$AP83="Alta",'MAPA DE RIESGOS'!$AR83="Moderado"),CONCATENATE("R",'MAPA DE RIESGOS'!$H83,"C",'MAPA DE RIESGOS'!$AF83),"")</f>
        <v/>
      </c>
      <c r="AX42" s="353" t="str">
        <f>IF(AND('MAPA DE RIESGOS'!$AP84="Alta",'MAPA DE RIESGOS'!$AR84="Moderado"),CONCATENATE("R",'MAPA DE RIESGOS'!$H84,"C",'MAPA DE RIESGOS'!$AF84),"")</f>
        <v/>
      </c>
      <c r="AY42" s="353" t="str">
        <f>IF(AND('MAPA DE RIESGOS'!$AP85="Alta",'MAPA DE RIESGOS'!$AR85="Moderado"),CONCATENATE("R",'MAPA DE RIESGOS'!$H85,"C",'MAPA DE RIESGOS'!$AF85),"")</f>
        <v/>
      </c>
      <c r="AZ42" s="353" t="str">
        <f>IF(AND('MAPA DE RIESGOS'!$AP86="Alta",'MAPA DE RIESGOS'!$AR86="Moderado"),CONCATENATE("R",'MAPA DE RIESGOS'!$H86,"C",'MAPA DE RIESGOS'!$AF86),"")</f>
        <v/>
      </c>
      <c r="BA42" s="353" t="str">
        <f>IF(AND('MAPA DE RIESGOS'!$AP87="Alta",'MAPA DE RIESGOS'!$AR87="Moderado"),CONCATENATE("R",'MAPA DE RIESGOS'!$H87,"C",'MAPA DE RIESGOS'!$AF87),"")</f>
        <v/>
      </c>
      <c r="BB42" s="353" t="str">
        <f>IF(AND('MAPA DE RIESGOS'!$AP88="Alta",'MAPA DE RIESGOS'!$AR88="Moderado"),CONCATENATE("R",'MAPA DE RIESGOS'!$H88,"C",'MAPA DE RIESGOS'!$AF88),"")</f>
        <v/>
      </c>
      <c r="BC42" s="353" t="str">
        <f>IF(AND('MAPA DE RIESGOS'!$AP89="Alta",'MAPA DE RIESGOS'!$AR89="Moderado"),CONCATENATE("R",'MAPA DE RIESGOS'!$H89,"C",'MAPA DE RIESGOS'!$AF89),"")</f>
        <v/>
      </c>
      <c r="BD42" s="353" t="str">
        <f>IF(AND('MAPA DE RIESGOS'!$AP90="Alta",'MAPA DE RIESGOS'!$AR90="Moderado"),CONCATENATE("R",'MAPA DE RIESGOS'!$H90,"C",'MAPA DE RIESGOS'!$AF90),"")</f>
        <v/>
      </c>
      <c r="BE42" s="353" t="str">
        <f>IF(AND('MAPA DE RIESGOS'!$AP91="Alta",'MAPA DE RIESGOS'!$AR91="Moderado"),CONCATENATE("R",'MAPA DE RIESGOS'!$H91,"C",'MAPA DE RIESGOS'!$AF91),"")</f>
        <v/>
      </c>
      <c r="BF42" s="353" t="str">
        <f>IF(AND('MAPA DE RIESGOS'!$AP92="Alta",'MAPA DE RIESGOS'!$AR92="Moderado"),CONCATENATE("R",'MAPA DE RIESGOS'!$H92,"C",'MAPA DE RIESGOS'!$AF92),"")</f>
        <v/>
      </c>
      <c r="BG42" s="353" t="str">
        <f>IF(AND('MAPA DE RIESGOS'!$AP93="Alta",'MAPA DE RIESGOS'!$AR93="Moderado"),CONCATENATE("R",'MAPA DE RIESGOS'!$H93,"C",'MAPA DE RIESGOS'!$AF93),"")</f>
        <v/>
      </c>
      <c r="BH42" s="353" t="str">
        <f>IF(AND('MAPA DE RIESGOS'!$AP94="Alta",'MAPA DE RIESGOS'!$AR94="Moderado"),CONCATENATE("R",'MAPA DE RIESGOS'!$H94,"C",'MAPA DE RIESGOS'!$AF94),"")</f>
        <v/>
      </c>
      <c r="BI42" s="353" t="str">
        <f>IF(AND('MAPA DE RIESGOS'!$AP95="Alta",'MAPA DE RIESGOS'!$AR95="Moderado"),CONCATENATE("R",'MAPA DE RIESGOS'!$H95,"C",'MAPA DE RIESGOS'!$AF95),"")</f>
        <v/>
      </c>
      <c r="BJ42" s="353" t="str">
        <f>IF(AND('MAPA DE RIESGOS'!$AP96="Alta",'MAPA DE RIESGOS'!$AR96="Moderado"),CONCATENATE("R",'MAPA DE RIESGOS'!$H96,"C",'MAPA DE RIESGOS'!$AF96),"")</f>
        <v/>
      </c>
      <c r="BK42" s="354" t="str">
        <f>IF(AND('MAPA DE RIESGOS'!$AP97="Alta",'MAPA DE RIESGOS'!$AR97="Moderado"),CONCATENATE("R",'MAPA DE RIESGOS'!$H97,"C",'MAPA DE RIESGOS'!$AF97),"")</f>
        <v/>
      </c>
      <c r="BL42" s="353" t="str">
        <f>IF(AND('MAPA DE RIESGOS'!$AP80="Alta",'MAPA DE RIESGOS'!$AR80="Mayor"),CONCATENATE("R",'MAPA DE RIESGOS'!$H80,"C",'MAPA DE RIESGOS'!$AF80),"")</f>
        <v/>
      </c>
      <c r="BM42" s="353" t="str">
        <f>IF(AND('MAPA DE RIESGOS'!$AP81="Alta",'MAPA DE RIESGOS'!$AR81="Mayor"),CONCATENATE("R",'MAPA DE RIESGOS'!$H81,"C",'MAPA DE RIESGOS'!$AF81),"")</f>
        <v/>
      </c>
      <c r="BN42" s="353" t="str">
        <f>IF(AND('MAPA DE RIESGOS'!$AP82="Alta",'MAPA DE RIESGOS'!$AR82="Mayor"),CONCATENATE("R",'MAPA DE RIESGOS'!$H82,"C",'MAPA DE RIESGOS'!$AF82),"")</f>
        <v/>
      </c>
      <c r="BO42" s="353" t="str">
        <f>IF(AND('MAPA DE RIESGOS'!$AP83="Alta",'MAPA DE RIESGOS'!$AR83="Mayor"),CONCATENATE("R",'MAPA DE RIESGOS'!$H83,"C",'MAPA DE RIESGOS'!$AF83),"")</f>
        <v/>
      </c>
      <c r="BP42" s="353" t="str">
        <f>IF(AND('MAPA DE RIESGOS'!$AP84="Alta",'MAPA DE RIESGOS'!$AR84="Mayor"),CONCATENATE("R",'MAPA DE RIESGOS'!$H84,"C",'MAPA DE RIESGOS'!$AF84),"")</f>
        <v/>
      </c>
      <c r="BQ42" s="353" t="str">
        <f>IF(AND('MAPA DE RIESGOS'!$AP85="Alta",'MAPA DE RIESGOS'!$AR85="Mayor"),CONCATENATE("R",'MAPA DE RIESGOS'!$H85,"C",'MAPA DE RIESGOS'!$AF85),"")</f>
        <v/>
      </c>
      <c r="BR42" s="353" t="str">
        <f>IF(AND('MAPA DE RIESGOS'!$AP86="Alta",'MAPA DE RIESGOS'!$AR86="Mayor"),CONCATENATE("R",'MAPA DE RIESGOS'!$H86,"C",'MAPA DE RIESGOS'!$AF86),"")</f>
        <v/>
      </c>
      <c r="BS42" s="353" t="str">
        <f>IF(AND('MAPA DE RIESGOS'!$AP87="Alta",'MAPA DE RIESGOS'!$AR87="Mayor"),CONCATENATE("R",'MAPA DE RIESGOS'!$H87,"C",'MAPA DE RIESGOS'!$AF87),"")</f>
        <v/>
      </c>
      <c r="BT42" s="353" t="str">
        <f>IF(AND('MAPA DE RIESGOS'!$AP88="Alta",'MAPA DE RIESGOS'!$AR88="Mayor"),CONCATENATE("R",'MAPA DE RIESGOS'!$H88,"C",'MAPA DE RIESGOS'!$AF88),"")</f>
        <v/>
      </c>
      <c r="BU42" s="353" t="str">
        <f>IF(AND('MAPA DE RIESGOS'!$AP89="Alta",'MAPA DE RIESGOS'!$AR89="Mayor"),CONCATENATE("R",'MAPA DE RIESGOS'!$H89,"C",'MAPA DE RIESGOS'!$AF89),"")</f>
        <v/>
      </c>
      <c r="BV42" s="353" t="str">
        <f>IF(AND('MAPA DE RIESGOS'!$AP90="Alta",'MAPA DE RIESGOS'!$AR90="Mayor"),CONCATENATE("R",'MAPA DE RIESGOS'!$H90,"C",'MAPA DE RIESGOS'!$AF90),"")</f>
        <v/>
      </c>
      <c r="BW42" s="353" t="str">
        <f>IF(AND('MAPA DE RIESGOS'!$AP91="Alta",'MAPA DE RIESGOS'!$AR91="Mayor"),CONCATENATE("R",'MAPA DE RIESGOS'!$H91,"C",'MAPA DE RIESGOS'!$AF91),"")</f>
        <v/>
      </c>
      <c r="BX42" s="353" t="str">
        <f>IF(AND('MAPA DE RIESGOS'!$AP92="Alta",'MAPA DE RIESGOS'!$AR92="Mayor"),CONCATENATE("R",'MAPA DE RIESGOS'!$H92,"C",'MAPA DE RIESGOS'!$AF92),"")</f>
        <v/>
      </c>
      <c r="BY42" s="353" t="str">
        <f>IF(AND('MAPA DE RIESGOS'!$AP93="Alta",'MAPA DE RIESGOS'!$AR93="Mayor"),CONCATENATE("R",'MAPA DE RIESGOS'!$H93,"C",'MAPA DE RIESGOS'!$AF93),"")</f>
        <v/>
      </c>
      <c r="BZ42" s="353" t="str">
        <f>IF(AND('MAPA DE RIESGOS'!$AP94="Alta",'MAPA DE RIESGOS'!$AR94="Mayor"),CONCATENATE("R",'MAPA DE RIESGOS'!$H94,"C",'MAPA DE RIESGOS'!$AF94),"")</f>
        <v/>
      </c>
      <c r="CA42" s="353" t="str">
        <f>IF(AND('MAPA DE RIESGOS'!$AP95="Alta",'MAPA DE RIESGOS'!$AR95="Mayor"),CONCATENATE("R",'MAPA DE RIESGOS'!$H95,"C",'MAPA DE RIESGOS'!$AF95),"")</f>
        <v/>
      </c>
      <c r="CB42" s="353" t="str">
        <f>IF(AND('MAPA DE RIESGOS'!$AP96="Alta",'MAPA DE RIESGOS'!$AR96="Mayor"),CONCATENATE("R",'MAPA DE RIESGOS'!$H96,"C",'MAPA DE RIESGOS'!$AF96),"")</f>
        <v/>
      </c>
      <c r="CC42" s="354" t="str">
        <f>IF(AND('MAPA DE RIESGOS'!$AP97="Alta",'MAPA DE RIESGOS'!$AR97="Mayor"),CONCATENATE("R",'MAPA DE RIESGOS'!$H97,"C",'MAPA DE RIESGOS'!$AF97),"")</f>
        <v/>
      </c>
      <c r="CD42" s="355" t="str">
        <f>IF(AND('MAPA DE RIESGOS'!$AP80="Alta",'MAPA DE RIESGOS'!$AR80="Catastrófico"),CONCATENATE("R",'MAPA DE RIESGOS'!$H80,"C",'MAPA DE RIESGOS'!$AF80),"")</f>
        <v/>
      </c>
      <c r="CE42" s="355" t="str">
        <f>IF(AND('MAPA DE RIESGOS'!$AP81="Alta",'MAPA DE RIESGOS'!$AR81="Catastrófico"),CONCATENATE("R",'MAPA DE RIESGOS'!$H81,"C",'MAPA DE RIESGOS'!$AF81),"")</f>
        <v/>
      </c>
      <c r="CF42" s="355" t="str">
        <f>IF(AND('MAPA DE RIESGOS'!$AP82="Alta",'MAPA DE RIESGOS'!$AR82="Catastrófico"),CONCATENATE("R",'MAPA DE RIESGOS'!$H82,"C",'MAPA DE RIESGOS'!$AF82),"")</f>
        <v/>
      </c>
      <c r="CG42" s="355" t="str">
        <f>IF(AND('MAPA DE RIESGOS'!$AP83="Alta",'MAPA DE RIESGOS'!$AR83="Catastrófico"),CONCATENATE("R",'MAPA DE RIESGOS'!$H83,"C",'MAPA DE RIESGOS'!$AF83),"")</f>
        <v/>
      </c>
      <c r="CH42" s="355" t="str">
        <f>IF(AND('MAPA DE RIESGOS'!$AP84="Alta",'MAPA DE RIESGOS'!$AR84="Catastrófico"),CONCATENATE("R",'MAPA DE RIESGOS'!$H84,"C",'MAPA DE RIESGOS'!$AF84),"")</f>
        <v/>
      </c>
      <c r="CI42" s="355" t="str">
        <f>IF(AND('MAPA DE RIESGOS'!$AP85="Alta",'MAPA DE RIESGOS'!$AR85="Catastrófico"),CONCATENATE("R",'MAPA DE RIESGOS'!$H85,"C",'MAPA DE RIESGOS'!$AF85),"")</f>
        <v/>
      </c>
      <c r="CJ42" s="355" t="str">
        <f>IF(AND('MAPA DE RIESGOS'!$AP86="Alta",'MAPA DE RIESGOS'!$AR86="Catastrófico"),CONCATENATE("R",'MAPA DE RIESGOS'!$H86,"C",'MAPA DE RIESGOS'!$AF86),"")</f>
        <v/>
      </c>
      <c r="CK42" s="355" t="str">
        <f>IF(AND('MAPA DE RIESGOS'!$AP87="Alta",'MAPA DE RIESGOS'!$AR87="Catastrófico"),CONCATENATE("R",'MAPA DE RIESGOS'!$H87,"C",'MAPA DE RIESGOS'!$AF87),"")</f>
        <v/>
      </c>
      <c r="CL42" s="355" t="str">
        <f>IF(AND('MAPA DE RIESGOS'!$AP88="Alta",'MAPA DE RIESGOS'!$AR88="Catastrófico"),CONCATENATE("R",'MAPA DE RIESGOS'!$H88,"C",'MAPA DE RIESGOS'!$AF88),"")</f>
        <v/>
      </c>
      <c r="CM42" s="355" t="str">
        <f>IF(AND('MAPA DE RIESGOS'!$AP89="Alta",'MAPA DE RIESGOS'!$AR89="Catastrófico"),CONCATENATE("R",'MAPA DE RIESGOS'!$H89,"C",'MAPA DE RIESGOS'!$AF89),"")</f>
        <v/>
      </c>
      <c r="CN42" s="355" t="str">
        <f>IF(AND('MAPA DE RIESGOS'!$AP90="Alta",'MAPA DE RIESGOS'!$AR90="Catastrófico"),CONCATENATE("R",'MAPA DE RIESGOS'!$H90,"C",'MAPA DE RIESGOS'!$AF90),"")</f>
        <v/>
      </c>
      <c r="CO42" s="355" t="str">
        <f>IF(AND('MAPA DE RIESGOS'!$AP91="Alta",'MAPA DE RIESGOS'!$AR91="Catastrófico"),CONCATENATE("R",'MAPA DE RIESGOS'!$H91,"C",'MAPA DE RIESGOS'!$AF91),"")</f>
        <v/>
      </c>
      <c r="CP42" s="355" t="str">
        <f>IF(AND('MAPA DE RIESGOS'!$AP92="Alta",'MAPA DE RIESGOS'!$AR92="Catastrófico"),CONCATENATE("R",'MAPA DE RIESGOS'!$H92,"C",'MAPA DE RIESGOS'!$AF92),"")</f>
        <v/>
      </c>
      <c r="CQ42" s="355" t="str">
        <f>IF(AND('MAPA DE RIESGOS'!$AP93="Alta",'MAPA DE RIESGOS'!$AR93="Catastrófico"),CONCATENATE("R",'MAPA DE RIESGOS'!$H93,"C",'MAPA DE RIESGOS'!$AF93),"")</f>
        <v/>
      </c>
      <c r="CR42" s="355" t="str">
        <f>IF(AND('MAPA DE RIESGOS'!$AP94="Alta",'MAPA DE RIESGOS'!$AR94="Catastrófico"),CONCATENATE("R",'MAPA DE RIESGOS'!$H94,"C",'MAPA DE RIESGOS'!$AF94),"")</f>
        <v/>
      </c>
      <c r="CS42" s="355" t="str">
        <f>IF(AND('MAPA DE RIESGOS'!$AP95="Alta",'MAPA DE RIESGOS'!$AR95="Catastrófico"),CONCATENATE("R",'MAPA DE RIESGOS'!$H95,"C",'MAPA DE RIESGOS'!$AF95),"")</f>
        <v/>
      </c>
      <c r="CT42" s="355" t="str">
        <f>IF(AND('MAPA DE RIESGOS'!$AP96="Alta",'MAPA DE RIESGOS'!$AR96="Catastrófico"),CONCATENATE("R",'MAPA DE RIESGOS'!$H96,"C",'MAPA DE RIESGOS'!$AF96),"")</f>
        <v/>
      </c>
      <c r="CU42" s="356" t="str">
        <f>IF(AND('MAPA DE RIESGOS'!$AP97="Alta",'MAPA DE RIESGOS'!$AR97="Catastrófico"),CONCATENATE("R",'MAPA DE RIESGOS'!$H97,"C",'MAPA DE RIESGOS'!$AF97),"")</f>
        <v/>
      </c>
      <c r="CV42" s="67"/>
      <c r="CW42" s="1137"/>
      <c r="CX42" s="1138"/>
      <c r="CY42" s="1138"/>
      <c r="CZ42" s="1138"/>
      <c r="DA42" s="1138"/>
      <c r="DB42" s="1139"/>
    </row>
    <row r="43" spans="2:106" ht="32.450000000000003" customHeight="1">
      <c r="B43" s="1142"/>
      <c r="C43" s="1142"/>
      <c r="D43" s="1143"/>
      <c r="E43" s="1113"/>
      <c r="F43" s="1114"/>
      <c r="G43" s="1114"/>
      <c r="H43" s="1114"/>
      <c r="I43" s="1114"/>
      <c r="J43" s="365" t="str">
        <f>IF(AND('MAPA DE RIESGOS'!$AP98="Alta",'MAPA DE RIESGOS'!$AR98="Leve"),CONCATENATE("R",'MAPA DE RIESGOS'!$H98,"C",'MAPA DE RIESGOS'!$AF98),"")</f>
        <v/>
      </c>
      <c r="K43" s="366" t="str">
        <f>IF(AND('MAPA DE RIESGOS'!$AP99="Alta",'MAPA DE RIESGOS'!$AR99="Leve"),CONCATENATE("R",'MAPA DE RIESGOS'!$H99,"C",'MAPA DE RIESGOS'!$AF99),"")</f>
        <v/>
      </c>
      <c r="L43" s="366" t="str">
        <f>IF(AND('MAPA DE RIESGOS'!$AP100="Alta",'MAPA DE RIESGOS'!$AR100="Leve"),CONCATENATE("R",'MAPA DE RIESGOS'!$H100,"C",'MAPA DE RIESGOS'!$AF100),"")</f>
        <v/>
      </c>
      <c r="M43" s="366" t="str">
        <f>IF(AND('MAPA DE RIESGOS'!$AP101="Alta",'MAPA DE RIESGOS'!$AR101="Leve"),CONCATENATE("R",'MAPA DE RIESGOS'!$H101,"C",'MAPA DE RIESGOS'!$AF101),"")</f>
        <v/>
      </c>
      <c r="N43" s="366" t="str">
        <f>IF(AND('MAPA DE RIESGOS'!$AP102="Alta",'MAPA DE RIESGOS'!$AR102="Leve"),CONCATENATE("R",'MAPA DE RIESGOS'!$H102,"C",'MAPA DE RIESGOS'!$AF102),"")</f>
        <v/>
      </c>
      <c r="O43" s="366" t="str">
        <f>IF(AND('MAPA DE RIESGOS'!$AP103="Alta",'MAPA DE RIESGOS'!$AR103="Leve"),CONCATENATE("R",'MAPA DE RIESGOS'!$H103,"C",'MAPA DE RIESGOS'!$AF103),"")</f>
        <v/>
      </c>
      <c r="P43" s="366" t="str">
        <f>IF(AND('MAPA DE RIESGOS'!$AP104="Alta",'MAPA DE RIESGOS'!$AR104="Leve"),CONCATENATE("R",'MAPA DE RIESGOS'!$H104,"C",'MAPA DE RIESGOS'!$AF104),"")</f>
        <v/>
      </c>
      <c r="Q43" s="366" t="str">
        <f>IF(AND('MAPA DE RIESGOS'!$AP105="Alta",'MAPA DE RIESGOS'!$AR105="Leve"),CONCATENATE("R",'MAPA DE RIESGOS'!$H105,"C",'MAPA DE RIESGOS'!$AF105),"")</f>
        <v/>
      </c>
      <c r="R43" s="366" t="str">
        <f>IF(AND('MAPA DE RIESGOS'!$AP106="Alta",'MAPA DE RIESGOS'!$AR106="Leve"),CONCATENATE("R",'MAPA DE RIESGOS'!$H106,"C",'MAPA DE RIESGOS'!$AF106),"")</f>
        <v/>
      </c>
      <c r="S43" s="366" t="str">
        <f>IF(AND('MAPA DE RIESGOS'!$AP107="Alta",'MAPA DE RIESGOS'!$AR107="Leve"),CONCATENATE("R",'MAPA DE RIESGOS'!$H107,"C",'MAPA DE RIESGOS'!$AF107),"")</f>
        <v/>
      </c>
      <c r="T43" s="366" t="str">
        <f>IF(AND('MAPA DE RIESGOS'!$AP108="Alta",'MAPA DE RIESGOS'!$AR108="Leve"),CONCATENATE("R",'MAPA DE RIESGOS'!$H108,"C",'MAPA DE RIESGOS'!$AF108),"")</f>
        <v/>
      </c>
      <c r="U43" s="366" t="str">
        <f>IF(AND('MAPA DE RIESGOS'!$AP109="Alta",'MAPA DE RIESGOS'!$AR109="Leve"),CONCATENATE("R",'MAPA DE RIESGOS'!$H109,"C",'MAPA DE RIESGOS'!$AF109),"")</f>
        <v/>
      </c>
      <c r="V43" s="366" t="str">
        <f>IF(AND('MAPA DE RIESGOS'!$AP110="Alta",'MAPA DE RIESGOS'!$AR110="Leve"),CONCATENATE("R",'MAPA DE RIESGOS'!$H110,"C",'MAPA DE RIESGOS'!$AF110),"")</f>
        <v/>
      </c>
      <c r="W43" s="366" t="str">
        <f>IF(AND('MAPA DE RIESGOS'!$AP111="Alta",'MAPA DE RIESGOS'!$AR111="Leve"),CONCATENATE("R",'MAPA DE RIESGOS'!$H111,"C",'MAPA DE RIESGOS'!$AF111),"")</f>
        <v/>
      </c>
      <c r="X43" s="366" t="str">
        <f>IF(AND('MAPA DE RIESGOS'!$AP112="Alta",'MAPA DE RIESGOS'!$AR112="Leve"),CONCATENATE("R",'MAPA DE RIESGOS'!$H112,"C",'MAPA DE RIESGOS'!$AF112),"")</f>
        <v/>
      </c>
      <c r="Y43" s="366" t="str">
        <f>IF(AND('MAPA DE RIESGOS'!$AP113="Alta",'MAPA DE RIESGOS'!$AR113="Leve"),CONCATENATE("R",'MAPA DE RIESGOS'!$H113,"C",'MAPA DE RIESGOS'!$AF113),"")</f>
        <v/>
      </c>
      <c r="Z43" s="366" t="str">
        <f>IF(AND('MAPA DE RIESGOS'!$AP114="Alta",'MAPA DE RIESGOS'!$AR114="Leve"),CONCATENATE("R",'MAPA DE RIESGOS'!$H114,"C",'MAPA DE RIESGOS'!$AF114),"")</f>
        <v/>
      </c>
      <c r="AA43" s="366" t="str">
        <f>IF(AND('MAPA DE RIESGOS'!$AP115="Alta",'MAPA DE RIESGOS'!$AR115="Leve"),CONCATENATE("R",'MAPA DE RIESGOS'!$H115,"C",'MAPA DE RIESGOS'!$AF115),"")</f>
        <v/>
      </c>
      <c r="AB43" s="365" t="str">
        <f>IF(AND('MAPA DE RIESGOS'!$AP98="Alta",'MAPA DE RIESGOS'!$AR98="Menor"),CONCATENATE("R",'MAPA DE RIESGOS'!$H98,"C",'MAPA DE RIESGOS'!$AF98),"")</f>
        <v/>
      </c>
      <c r="AC43" s="366" t="str">
        <f>IF(AND('MAPA DE RIESGOS'!$AP99="Alta",'MAPA DE RIESGOS'!$AR99="Menor"),CONCATENATE("R",'MAPA DE RIESGOS'!$H99,"C",'MAPA DE RIESGOS'!$AF99),"")</f>
        <v/>
      </c>
      <c r="AD43" s="366" t="str">
        <f>IF(AND('MAPA DE RIESGOS'!$AP100="Alta",'MAPA DE RIESGOS'!$AR100="Menor"),CONCATENATE("R",'MAPA DE RIESGOS'!$H100,"C",'MAPA DE RIESGOS'!$AF100),"")</f>
        <v/>
      </c>
      <c r="AE43" s="366" t="str">
        <f>IF(AND('MAPA DE RIESGOS'!$AP101="Alta",'MAPA DE RIESGOS'!$AR101="Menor"),CONCATENATE("R",'MAPA DE RIESGOS'!$H101,"C",'MAPA DE RIESGOS'!$AF101),"")</f>
        <v/>
      </c>
      <c r="AF43" s="366" t="str">
        <f>IF(AND('MAPA DE RIESGOS'!$AP102="Alta",'MAPA DE RIESGOS'!$AR102="Menor"),CONCATENATE("R",'MAPA DE RIESGOS'!$H102,"C",'MAPA DE RIESGOS'!$AF102),"")</f>
        <v/>
      </c>
      <c r="AG43" s="366" t="str">
        <f>IF(AND('MAPA DE RIESGOS'!$AP103="Alta",'MAPA DE RIESGOS'!$AR103="Menor"),CONCATENATE("R",'MAPA DE RIESGOS'!$H103,"C",'MAPA DE RIESGOS'!$AF103),"")</f>
        <v/>
      </c>
      <c r="AH43" s="366" t="str">
        <f>IF(AND('MAPA DE RIESGOS'!$AP104="Alta",'MAPA DE RIESGOS'!$AR104="Menor"),CONCATENATE("R",'MAPA DE RIESGOS'!$H104,"C",'MAPA DE RIESGOS'!$AF104),"")</f>
        <v/>
      </c>
      <c r="AI43" s="366" t="str">
        <f>IF(AND('MAPA DE RIESGOS'!$AP105="Alta",'MAPA DE RIESGOS'!$AR105="Menor"),CONCATENATE("R",'MAPA DE RIESGOS'!$H105,"C",'MAPA DE RIESGOS'!$AF105),"")</f>
        <v/>
      </c>
      <c r="AJ43" s="366" t="str">
        <f>IF(AND('MAPA DE RIESGOS'!$AP106="Alta",'MAPA DE RIESGOS'!$AR106="Menor"),CONCATENATE("R",'MAPA DE RIESGOS'!$H106,"C",'MAPA DE RIESGOS'!$AF106),"")</f>
        <v/>
      </c>
      <c r="AK43" s="366" t="str">
        <f>IF(AND('MAPA DE RIESGOS'!$AP107="Alta",'MAPA DE RIESGOS'!$AR107="Menor"),CONCATENATE("R",'MAPA DE RIESGOS'!$H107,"C",'MAPA DE RIESGOS'!$AF107),"")</f>
        <v/>
      </c>
      <c r="AL43" s="366" t="str">
        <f>IF(AND('MAPA DE RIESGOS'!$AP108="Alta",'MAPA DE RIESGOS'!$AR108="Menor"),CONCATENATE("R",'MAPA DE RIESGOS'!$H108,"C",'MAPA DE RIESGOS'!$AF108),"")</f>
        <v/>
      </c>
      <c r="AM43" s="366" t="str">
        <f>IF(AND('MAPA DE RIESGOS'!$AP109="Alta",'MAPA DE RIESGOS'!$AR109="Menor"),CONCATENATE("R",'MAPA DE RIESGOS'!$H109,"C",'MAPA DE RIESGOS'!$AF109),"")</f>
        <v/>
      </c>
      <c r="AN43" s="366" t="str">
        <f>IF(AND('MAPA DE RIESGOS'!$AP110="Alta",'MAPA DE RIESGOS'!$AR110="Menor"),CONCATENATE("R",'MAPA DE RIESGOS'!$H110,"C",'MAPA DE RIESGOS'!$AF110),"")</f>
        <v/>
      </c>
      <c r="AO43" s="366" t="str">
        <f>IF(AND('MAPA DE RIESGOS'!$AP111="Alta",'MAPA DE RIESGOS'!$AR111="Menor"),CONCATENATE("R",'MAPA DE RIESGOS'!$H111,"C",'MAPA DE RIESGOS'!$AF111),"")</f>
        <v/>
      </c>
      <c r="AP43" s="366" t="str">
        <f>IF(AND('MAPA DE RIESGOS'!$AP112="Alta",'MAPA DE RIESGOS'!$AR112="Menor"),CONCATENATE("R",'MAPA DE RIESGOS'!$H112,"C",'MAPA DE RIESGOS'!$AF112),"")</f>
        <v/>
      </c>
      <c r="AQ43" s="366" t="str">
        <f>IF(AND('MAPA DE RIESGOS'!$AP113="Alta",'MAPA DE RIESGOS'!$AR113="Menor"),CONCATENATE("R",'MAPA DE RIESGOS'!$H113,"C",'MAPA DE RIESGOS'!$AF113),"")</f>
        <v/>
      </c>
      <c r="AR43" s="366" t="str">
        <f>IF(AND('MAPA DE RIESGOS'!$AP114="Alta",'MAPA DE RIESGOS'!$AR114="Menor"),CONCATENATE("R",'MAPA DE RIESGOS'!$H114,"C",'MAPA DE RIESGOS'!$AF114),"")</f>
        <v/>
      </c>
      <c r="AS43" s="367" t="str">
        <f>IF(AND('MAPA DE RIESGOS'!$AP115="Alta",'MAPA DE RIESGOS'!$AR115="Menor"),CONCATENATE("R",'MAPA DE RIESGOS'!$H115,"C",'MAPA DE RIESGOS'!$AF115),"")</f>
        <v/>
      </c>
      <c r="AT43" s="353" t="str">
        <f>IF(AND('MAPA DE RIESGOS'!$AP98="Alta",'MAPA DE RIESGOS'!$AR98="Moderado"),CONCATENATE("R",'MAPA DE RIESGOS'!$H98,"C",'MAPA DE RIESGOS'!$AF98),"")</f>
        <v/>
      </c>
      <c r="AU43" s="353" t="str">
        <f>IF(AND('MAPA DE RIESGOS'!$AP99="Alta",'MAPA DE RIESGOS'!$AR99="Moderado"),CONCATENATE("R",'MAPA DE RIESGOS'!$H99,"C",'MAPA DE RIESGOS'!$AF99),"")</f>
        <v/>
      </c>
      <c r="AV43" s="353" t="str">
        <f>IF(AND('MAPA DE RIESGOS'!$AP100="Alta",'MAPA DE RIESGOS'!$AR100="Moderado"),CONCATENATE("R",'MAPA DE RIESGOS'!$H100,"C",'MAPA DE RIESGOS'!$AF100),"")</f>
        <v/>
      </c>
      <c r="AW43" s="353" t="str">
        <f>IF(AND('MAPA DE RIESGOS'!$AP101="Alta",'MAPA DE RIESGOS'!$AR101="Moderado"),CONCATENATE("R",'MAPA DE RIESGOS'!$H101,"C",'MAPA DE RIESGOS'!$AF101),"")</f>
        <v/>
      </c>
      <c r="AX43" s="353" t="str">
        <f>IF(AND('MAPA DE RIESGOS'!$AP102="Alta",'MAPA DE RIESGOS'!$AR102="Moderado"),CONCATENATE("R",'MAPA DE RIESGOS'!$H102,"C",'MAPA DE RIESGOS'!$AF102),"")</f>
        <v/>
      </c>
      <c r="AY43" s="353" t="str">
        <f>IF(AND('MAPA DE RIESGOS'!$AP103="Alta",'MAPA DE RIESGOS'!$AR103="Moderado"),CONCATENATE("R",'MAPA DE RIESGOS'!$H103,"C",'MAPA DE RIESGOS'!$AF103),"")</f>
        <v/>
      </c>
      <c r="AZ43" s="353" t="str">
        <f>IF(AND('MAPA DE RIESGOS'!$AP104="Alta",'MAPA DE RIESGOS'!$AR104="Moderado"),CONCATENATE("R",'MAPA DE RIESGOS'!$H104,"C",'MAPA DE RIESGOS'!$AF104),"")</f>
        <v/>
      </c>
      <c r="BA43" s="353" t="str">
        <f>IF(AND('MAPA DE RIESGOS'!$AP105="Alta",'MAPA DE RIESGOS'!$AR105="Moderado"),CONCATENATE("R",'MAPA DE RIESGOS'!$H105,"C",'MAPA DE RIESGOS'!$AF105),"")</f>
        <v/>
      </c>
      <c r="BB43" s="353" t="str">
        <f>IF(AND('MAPA DE RIESGOS'!$AP106="Alta",'MAPA DE RIESGOS'!$AR106="Moderado"),CONCATENATE("R",'MAPA DE RIESGOS'!$H106,"C",'MAPA DE RIESGOS'!$AF106),"")</f>
        <v/>
      </c>
      <c r="BC43" s="353" t="str">
        <f>IF(AND('MAPA DE RIESGOS'!$AP107="Alta",'MAPA DE RIESGOS'!$AR107="Moderado"),CONCATENATE("R",'MAPA DE RIESGOS'!$H107,"C",'MAPA DE RIESGOS'!$AF107),"")</f>
        <v/>
      </c>
      <c r="BD43" s="353" t="str">
        <f>IF(AND('MAPA DE RIESGOS'!$AP108="Alta",'MAPA DE RIESGOS'!$AR108="Moderado"),CONCATENATE("R",'MAPA DE RIESGOS'!$H108,"C",'MAPA DE RIESGOS'!$AF108),"")</f>
        <v/>
      </c>
      <c r="BE43" s="353" t="str">
        <f>IF(AND('MAPA DE RIESGOS'!$AP109="Alta",'MAPA DE RIESGOS'!$AR109="Moderado"),CONCATENATE("R",'MAPA DE RIESGOS'!$H109,"C",'MAPA DE RIESGOS'!$AF109),"")</f>
        <v/>
      </c>
      <c r="BF43" s="353" t="str">
        <f>IF(AND('MAPA DE RIESGOS'!$AP110="Alta",'MAPA DE RIESGOS'!$AR110="Moderado"),CONCATENATE("R",'MAPA DE RIESGOS'!$H110,"C",'MAPA DE RIESGOS'!$AF110),"")</f>
        <v/>
      </c>
      <c r="BG43" s="353" t="str">
        <f>IF(AND('MAPA DE RIESGOS'!$AP111="Alta",'MAPA DE RIESGOS'!$AR111="Moderado"),CONCATENATE("R",'MAPA DE RIESGOS'!$H111,"C",'MAPA DE RIESGOS'!$AF111),"")</f>
        <v/>
      </c>
      <c r="BH43" s="353" t="str">
        <f>IF(AND('MAPA DE RIESGOS'!$AP112="Alta",'MAPA DE RIESGOS'!$AR112="Moderado"),CONCATENATE("R",'MAPA DE RIESGOS'!$H112,"C",'MAPA DE RIESGOS'!$AF112),"")</f>
        <v/>
      </c>
      <c r="BI43" s="353" t="str">
        <f>IF(AND('MAPA DE RIESGOS'!$AP113="Alta",'MAPA DE RIESGOS'!$AR113="Moderado"),CONCATENATE("R",'MAPA DE RIESGOS'!$H113,"C",'MAPA DE RIESGOS'!$AF113),"")</f>
        <v/>
      </c>
      <c r="BJ43" s="353" t="str">
        <f>IF(AND('MAPA DE RIESGOS'!$AP114="Alta",'MAPA DE RIESGOS'!$AR114="Moderado"),CONCATENATE("R",'MAPA DE RIESGOS'!$H114,"C",'MAPA DE RIESGOS'!$AF114),"")</f>
        <v/>
      </c>
      <c r="BK43" s="354" t="str">
        <f>IF(AND('MAPA DE RIESGOS'!$AP115="Alta",'MAPA DE RIESGOS'!$AR115="Moderado"),CONCATENATE("R",'MAPA DE RIESGOS'!$H115,"C",'MAPA DE RIESGOS'!$AF115),"")</f>
        <v/>
      </c>
      <c r="BL43" s="353" t="str">
        <f>IF(AND('MAPA DE RIESGOS'!$AP98="Alta",'MAPA DE RIESGOS'!$AR98="Mayor"),CONCATENATE("R",'MAPA DE RIESGOS'!$H98,"C",'MAPA DE RIESGOS'!$AF98),"")</f>
        <v/>
      </c>
      <c r="BM43" s="353" t="str">
        <f>IF(AND('MAPA DE RIESGOS'!$AP99="Alta",'MAPA DE RIESGOS'!$AR99="Mayor"),CONCATENATE("R",'MAPA DE RIESGOS'!$H99,"C",'MAPA DE RIESGOS'!$AF99),"")</f>
        <v/>
      </c>
      <c r="BN43" s="353" t="str">
        <f>IF(AND('MAPA DE RIESGOS'!$AP100="Alta",'MAPA DE RIESGOS'!$AR100="Mayor"),CONCATENATE("R",'MAPA DE RIESGOS'!$H100,"C",'MAPA DE RIESGOS'!$AF100),"")</f>
        <v/>
      </c>
      <c r="BO43" s="353" t="str">
        <f>IF(AND('MAPA DE RIESGOS'!$AP101="Alta",'MAPA DE RIESGOS'!$AR101="Mayor"),CONCATENATE("R",'MAPA DE RIESGOS'!$H101,"C",'MAPA DE RIESGOS'!$AF101),"")</f>
        <v/>
      </c>
      <c r="BP43" s="353" t="str">
        <f>IF(AND('MAPA DE RIESGOS'!$AP102="Alta",'MAPA DE RIESGOS'!$AR102="Mayor"),CONCATENATE("R",'MAPA DE RIESGOS'!$H102,"C",'MAPA DE RIESGOS'!$AF102),"")</f>
        <v/>
      </c>
      <c r="BQ43" s="353" t="str">
        <f>IF(AND('MAPA DE RIESGOS'!$AP103="Alta",'MAPA DE RIESGOS'!$AR103="Mayor"),CONCATENATE("R",'MAPA DE RIESGOS'!$H103,"C",'MAPA DE RIESGOS'!$AF103),"")</f>
        <v/>
      </c>
      <c r="BR43" s="353" t="str">
        <f>IF(AND('MAPA DE RIESGOS'!$AP104="Alta",'MAPA DE RIESGOS'!$AR104="Mayor"),CONCATENATE("R",'MAPA DE RIESGOS'!$H104,"C",'MAPA DE RIESGOS'!$AF104),"")</f>
        <v/>
      </c>
      <c r="BS43" s="353" t="str">
        <f>IF(AND('MAPA DE RIESGOS'!$AP105="Alta",'MAPA DE RIESGOS'!$AR105="Mayor"),CONCATENATE("R",'MAPA DE RIESGOS'!$H105,"C",'MAPA DE RIESGOS'!$AF105),"")</f>
        <v/>
      </c>
      <c r="BT43" s="353" t="str">
        <f>IF(AND('MAPA DE RIESGOS'!$AP106="Alta",'MAPA DE RIESGOS'!$AR106="Mayor"),CONCATENATE("R",'MAPA DE RIESGOS'!$H106,"C",'MAPA DE RIESGOS'!$AF106),"")</f>
        <v/>
      </c>
      <c r="BU43" s="353" t="str">
        <f>IF(AND('MAPA DE RIESGOS'!$AP107="Alta",'MAPA DE RIESGOS'!$AR107="Mayor"),CONCATENATE("R",'MAPA DE RIESGOS'!$H107,"C",'MAPA DE RIESGOS'!$AF107),"")</f>
        <v/>
      </c>
      <c r="BV43" s="353" t="str">
        <f>IF(AND('MAPA DE RIESGOS'!$AP108="Alta",'MAPA DE RIESGOS'!$AR108="Mayor"),CONCATENATE("R",'MAPA DE RIESGOS'!$H108,"C",'MAPA DE RIESGOS'!$AF108),"")</f>
        <v/>
      </c>
      <c r="BW43" s="353" t="str">
        <f>IF(AND('MAPA DE RIESGOS'!$AP109="Alta",'MAPA DE RIESGOS'!$AR109="Mayor"),CONCATENATE("R",'MAPA DE RIESGOS'!$H109,"C",'MAPA DE RIESGOS'!$AF109),"")</f>
        <v/>
      </c>
      <c r="BX43" s="353" t="str">
        <f>IF(AND('MAPA DE RIESGOS'!$AP110="Alta",'MAPA DE RIESGOS'!$AR110="Mayor"),CONCATENATE("R",'MAPA DE RIESGOS'!$H110,"C",'MAPA DE RIESGOS'!$AF110),"")</f>
        <v/>
      </c>
      <c r="BY43" s="353" t="str">
        <f>IF(AND('MAPA DE RIESGOS'!$AP111="Alta",'MAPA DE RIESGOS'!$AR111="Mayor"),CONCATENATE("R",'MAPA DE RIESGOS'!$H111,"C",'MAPA DE RIESGOS'!$AF111),"")</f>
        <v/>
      </c>
      <c r="BZ43" s="353" t="str">
        <f>IF(AND('MAPA DE RIESGOS'!$AP112="Alta",'MAPA DE RIESGOS'!$AR112="Mayor"),CONCATENATE("R",'MAPA DE RIESGOS'!$H112,"C",'MAPA DE RIESGOS'!$AF112),"")</f>
        <v/>
      </c>
      <c r="CA43" s="353" t="str">
        <f>IF(AND('MAPA DE RIESGOS'!$AP113="Alta",'MAPA DE RIESGOS'!$AR113="Mayor"),CONCATENATE("R",'MAPA DE RIESGOS'!$H113,"C",'MAPA DE RIESGOS'!$AF113),"")</f>
        <v/>
      </c>
      <c r="CB43" s="353" t="str">
        <f>IF(AND('MAPA DE RIESGOS'!$AP114="Alta",'MAPA DE RIESGOS'!$AR114="Mayor"),CONCATENATE("R",'MAPA DE RIESGOS'!$H114,"C",'MAPA DE RIESGOS'!$AF114),"")</f>
        <v/>
      </c>
      <c r="CC43" s="354" t="str">
        <f>IF(AND('MAPA DE RIESGOS'!$AP115="Alta",'MAPA DE RIESGOS'!$AR115="Mayor"),CONCATENATE("R",'MAPA DE RIESGOS'!$H115,"C",'MAPA DE RIESGOS'!$AF115),"")</f>
        <v/>
      </c>
      <c r="CD43" s="355" t="str">
        <f>IF(AND('MAPA DE RIESGOS'!$AP98="Alta",'MAPA DE RIESGOS'!$AR98="Catastrófico"),CONCATENATE("R",'MAPA DE RIESGOS'!$H98,"C",'MAPA DE RIESGOS'!$AF98),"")</f>
        <v/>
      </c>
      <c r="CE43" s="355" t="str">
        <f>IF(AND('MAPA DE RIESGOS'!$AP99="Alta",'MAPA DE RIESGOS'!$AR99="Catastrófico"),CONCATENATE("R",'MAPA DE RIESGOS'!$H99,"C",'MAPA DE RIESGOS'!$AF99),"")</f>
        <v/>
      </c>
      <c r="CF43" s="355" t="str">
        <f>IF(AND('MAPA DE RIESGOS'!$AP100="Alta",'MAPA DE RIESGOS'!$AR100="Catastrófico"),CONCATENATE("R",'MAPA DE RIESGOS'!$H100,"C",'MAPA DE RIESGOS'!$AF100),"")</f>
        <v/>
      </c>
      <c r="CG43" s="355" t="str">
        <f>IF(AND('MAPA DE RIESGOS'!$AP101="Alta",'MAPA DE RIESGOS'!$AR101="Catastrófico"),CONCATENATE("R",'MAPA DE RIESGOS'!$H101,"C",'MAPA DE RIESGOS'!$AF101),"")</f>
        <v/>
      </c>
      <c r="CH43" s="355" t="str">
        <f>IF(AND('MAPA DE RIESGOS'!$AP102="Alta",'MAPA DE RIESGOS'!$AR102="Catastrófico"),CONCATENATE("R",'MAPA DE RIESGOS'!$H102,"C",'MAPA DE RIESGOS'!$AF102),"")</f>
        <v/>
      </c>
      <c r="CI43" s="355" t="str">
        <f>IF(AND('MAPA DE RIESGOS'!$AP103="Alta",'MAPA DE RIESGOS'!$AR103="Catastrófico"),CONCATENATE("R",'MAPA DE RIESGOS'!$H103,"C",'MAPA DE RIESGOS'!$AF103),"")</f>
        <v/>
      </c>
      <c r="CJ43" s="355" t="str">
        <f>IF(AND('MAPA DE RIESGOS'!$AP104="Alta",'MAPA DE RIESGOS'!$AR104="Catastrófico"),CONCATENATE("R",'MAPA DE RIESGOS'!$H104,"C",'MAPA DE RIESGOS'!$AF104),"")</f>
        <v/>
      </c>
      <c r="CK43" s="355" t="str">
        <f>IF(AND('MAPA DE RIESGOS'!$AP105="Alta",'MAPA DE RIESGOS'!$AR105="Catastrófico"),CONCATENATE("R",'MAPA DE RIESGOS'!$H105,"C",'MAPA DE RIESGOS'!$AF105),"")</f>
        <v/>
      </c>
      <c r="CL43" s="355" t="str">
        <f>IF(AND('MAPA DE RIESGOS'!$AP106="Alta",'MAPA DE RIESGOS'!$AR106="Catastrófico"),CONCATENATE("R",'MAPA DE RIESGOS'!$H106,"C",'MAPA DE RIESGOS'!$AF106),"")</f>
        <v/>
      </c>
      <c r="CM43" s="355" t="str">
        <f>IF(AND('MAPA DE RIESGOS'!$AP107="Alta",'MAPA DE RIESGOS'!$AR107="Catastrófico"),CONCATENATE("R",'MAPA DE RIESGOS'!$H107,"C",'MAPA DE RIESGOS'!$AF107),"")</f>
        <v/>
      </c>
      <c r="CN43" s="355" t="str">
        <f>IF(AND('MAPA DE RIESGOS'!$AP108="Alta",'MAPA DE RIESGOS'!$AR108="Catastrófico"),CONCATENATE("R",'MAPA DE RIESGOS'!$H108,"C",'MAPA DE RIESGOS'!$AF108),"")</f>
        <v/>
      </c>
      <c r="CO43" s="355" t="str">
        <f>IF(AND('MAPA DE RIESGOS'!$AP109="Alta",'MAPA DE RIESGOS'!$AR109="Catastrófico"),CONCATENATE("R",'MAPA DE RIESGOS'!$H109,"C",'MAPA DE RIESGOS'!$AF109),"")</f>
        <v/>
      </c>
      <c r="CP43" s="355" t="str">
        <f>IF(AND('MAPA DE RIESGOS'!$AP110="Alta",'MAPA DE RIESGOS'!$AR110="Catastrófico"),CONCATENATE("R",'MAPA DE RIESGOS'!$H110,"C",'MAPA DE RIESGOS'!$AF110),"")</f>
        <v/>
      </c>
      <c r="CQ43" s="355" t="str">
        <f>IF(AND('MAPA DE RIESGOS'!$AP111="Alta",'MAPA DE RIESGOS'!$AR111="Catastrófico"),CONCATENATE("R",'MAPA DE RIESGOS'!$H111,"C",'MAPA DE RIESGOS'!$AF111),"")</f>
        <v/>
      </c>
      <c r="CR43" s="355" t="str">
        <f>IF(AND('MAPA DE RIESGOS'!$AP112="Alta",'MAPA DE RIESGOS'!$AR112="Catastrófico"),CONCATENATE("R",'MAPA DE RIESGOS'!$H112,"C",'MAPA DE RIESGOS'!$AF112),"")</f>
        <v/>
      </c>
      <c r="CS43" s="355" t="str">
        <f>IF(AND('MAPA DE RIESGOS'!$AP113="Alta",'MAPA DE RIESGOS'!$AR113="Catastrófico"),CONCATENATE("R",'MAPA DE RIESGOS'!$H113,"C",'MAPA DE RIESGOS'!$AF113),"")</f>
        <v/>
      </c>
      <c r="CT43" s="355" t="str">
        <f>IF(AND('MAPA DE RIESGOS'!$AP114="Alta",'MAPA DE RIESGOS'!$AR114="Catastrófico"),CONCATENATE("R",'MAPA DE RIESGOS'!$H114,"C",'MAPA DE RIESGOS'!$AF114),"")</f>
        <v/>
      </c>
      <c r="CU43" s="356" t="str">
        <f>IF(AND('MAPA DE RIESGOS'!$AP115="Alta",'MAPA DE RIESGOS'!$AR115="Catastrófico"),CONCATENATE("R",'MAPA DE RIESGOS'!$H115,"C",'MAPA DE RIESGOS'!$AF115),"")</f>
        <v/>
      </c>
      <c r="CV43" s="67"/>
      <c r="CW43" s="1137"/>
      <c r="CX43" s="1138"/>
      <c r="CY43" s="1138"/>
      <c r="CZ43" s="1138"/>
      <c r="DA43" s="1138"/>
      <c r="DB43" s="1139"/>
    </row>
    <row r="44" spans="2:106" ht="32.450000000000003" customHeight="1">
      <c r="B44" s="1142"/>
      <c r="C44" s="1142"/>
      <c r="D44" s="1143"/>
      <c r="E44" s="1113"/>
      <c r="F44" s="1114"/>
      <c r="G44" s="1114"/>
      <c r="H44" s="1114"/>
      <c r="I44" s="1114"/>
      <c r="J44" s="365" t="str">
        <f>IF(AND('MAPA DE RIESGOS'!$AP116="Alta",'MAPA DE RIESGOS'!$AR116="Leve"),CONCATENATE("R",'MAPA DE RIESGOS'!$H116,"C",'MAPA DE RIESGOS'!$AF116),"")</f>
        <v/>
      </c>
      <c r="K44" s="366" t="str">
        <f>IF(AND('MAPA DE RIESGOS'!$AP117="Alta",'MAPA DE RIESGOS'!$AR117="Leve"),CONCATENATE("R",'MAPA DE RIESGOS'!$H117,"C",'MAPA DE RIESGOS'!$AF117),"")</f>
        <v/>
      </c>
      <c r="L44" s="366" t="str">
        <f>IF(AND('MAPA DE RIESGOS'!$AP118="Alta",'MAPA DE RIESGOS'!$AR118="Leve"),CONCATENATE("R",'MAPA DE RIESGOS'!$H118,"C",'MAPA DE RIESGOS'!$AF118),"")</f>
        <v/>
      </c>
      <c r="M44" s="366" t="str">
        <f>IF(AND('MAPA DE RIESGOS'!$AP119="Alta",'MAPA DE RIESGOS'!$AR119="Leve"),CONCATENATE("R",'MAPA DE RIESGOS'!$H119,"C",'MAPA DE RIESGOS'!$AF119),"")</f>
        <v/>
      </c>
      <c r="N44" s="366" t="str">
        <f>IF(AND('MAPA DE RIESGOS'!$AP120="Alta",'MAPA DE RIESGOS'!$AR120="Leve"),CONCATENATE("R",'MAPA DE RIESGOS'!$H120,"C",'MAPA DE RIESGOS'!$AF120),"")</f>
        <v/>
      </c>
      <c r="O44" s="366" t="str">
        <f>IF(AND('MAPA DE RIESGOS'!$AP121="Alta",'MAPA DE RIESGOS'!$AR121="Leve"),CONCATENATE("R",'MAPA DE RIESGOS'!$H121,"C",'MAPA DE RIESGOS'!$AF121),"")</f>
        <v/>
      </c>
      <c r="P44" s="366" t="str">
        <f>IF(AND('MAPA DE RIESGOS'!$AP122="Alta",'MAPA DE RIESGOS'!$AR122="Leve"),CONCATENATE("R",'MAPA DE RIESGOS'!$H122,"C",'MAPA DE RIESGOS'!$AF122),"")</f>
        <v/>
      </c>
      <c r="Q44" s="366" t="str">
        <f>IF(AND('MAPA DE RIESGOS'!$AP123="Alta",'MAPA DE RIESGOS'!$AR123="Leve"),CONCATENATE("R",'MAPA DE RIESGOS'!$H123,"C",'MAPA DE RIESGOS'!$AF123),"")</f>
        <v/>
      </c>
      <c r="R44" s="366" t="str">
        <f>IF(AND('MAPA DE RIESGOS'!$AP124="Alta",'MAPA DE RIESGOS'!$AR124="Leve"),CONCATENATE("R",'MAPA DE RIESGOS'!$H124,"C",'MAPA DE RIESGOS'!$AF124),"")</f>
        <v/>
      </c>
      <c r="S44" s="366" t="str">
        <f>IF(AND('MAPA DE RIESGOS'!$AP125="Alta",'MAPA DE RIESGOS'!$AR125="Leve"),CONCATENATE("R",'MAPA DE RIESGOS'!$H125,"C",'MAPA DE RIESGOS'!$AF125),"")</f>
        <v/>
      </c>
      <c r="T44" s="366" t="str">
        <f>IF(AND('MAPA DE RIESGOS'!$AP126="Alta",'MAPA DE RIESGOS'!$AR126="Leve"),CONCATENATE("R",'MAPA DE RIESGOS'!$H126,"C",'MAPA DE RIESGOS'!$AF126),"")</f>
        <v/>
      </c>
      <c r="U44" s="366" t="str">
        <f>IF(AND('MAPA DE RIESGOS'!$AP127="Alta",'MAPA DE RIESGOS'!$AR127="Leve"),CONCATENATE("R",'MAPA DE RIESGOS'!$H127,"C",'MAPA DE RIESGOS'!$AF127),"")</f>
        <v/>
      </c>
      <c r="V44" s="366" t="str">
        <f>IF(AND('MAPA DE RIESGOS'!$AP128="Alta",'MAPA DE RIESGOS'!$AR128="Leve"),CONCATENATE("R",'MAPA DE RIESGOS'!$H128,"C",'MAPA DE RIESGOS'!$AF128),"")</f>
        <v/>
      </c>
      <c r="W44" s="366" t="str">
        <f>IF(AND('MAPA DE RIESGOS'!$AP129="Alta",'MAPA DE RIESGOS'!$AR129="Leve"),CONCATENATE("R",'MAPA DE RIESGOS'!$H129,"C",'MAPA DE RIESGOS'!$AF129),"")</f>
        <v/>
      </c>
      <c r="X44" s="366" t="str">
        <f>IF(AND('MAPA DE RIESGOS'!$AP136="Alta",'MAPA DE RIESGOS'!$AR136="Leve"),CONCATENATE("R",'MAPA DE RIESGOS'!$H136,"C",'MAPA DE RIESGOS'!$AF136),"")</f>
        <v/>
      </c>
      <c r="Y44" s="366" t="str">
        <f>IF(AND('MAPA DE RIESGOS'!$AP137="Alta",'MAPA DE RIESGOS'!$AR137="Leve"),CONCATENATE("R",'MAPA DE RIESGOS'!$H137,"C",'MAPA DE RIESGOS'!$AF137),"")</f>
        <v/>
      </c>
      <c r="Z44" s="366" t="str">
        <f>IF(AND('MAPA DE RIESGOS'!$AP138="Alta",'MAPA DE RIESGOS'!$AR138="Leve"),CONCATENATE("R",'MAPA DE RIESGOS'!$H138,"C",'MAPA DE RIESGOS'!$AF138),"")</f>
        <v/>
      </c>
      <c r="AA44" s="366" t="str">
        <f>IF(AND('MAPA DE RIESGOS'!$AP139="Alta",'MAPA DE RIESGOS'!$AR139="Leve"),CONCATENATE("R",'MAPA DE RIESGOS'!$H139,"C",'MAPA DE RIESGOS'!$AF139),"")</f>
        <v/>
      </c>
      <c r="AB44" s="365" t="str">
        <f>IF(AND('MAPA DE RIESGOS'!$AP116="Alta",'MAPA DE RIESGOS'!$AR116="Menor"),CONCATENATE("R",'MAPA DE RIESGOS'!$H116,"C",'MAPA DE RIESGOS'!$AF116),"")</f>
        <v/>
      </c>
      <c r="AC44" s="366" t="str">
        <f>IF(AND('MAPA DE RIESGOS'!$AP117="Alta",'MAPA DE RIESGOS'!$AR117="Menor"),CONCATENATE("R",'MAPA DE RIESGOS'!$H117,"C",'MAPA DE RIESGOS'!$AF117),"")</f>
        <v/>
      </c>
      <c r="AD44" s="366" t="str">
        <f>IF(AND('MAPA DE RIESGOS'!$AP118="Alta",'MAPA DE RIESGOS'!$AR118="Menor"),CONCATENATE("R",'MAPA DE RIESGOS'!$H118,"C",'MAPA DE RIESGOS'!$AF118),"")</f>
        <v/>
      </c>
      <c r="AE44" s="366" t="str">
        <f>IF(AND('MAPA DE RIESGOS'!$AP119="Alta",'MAPA DE RIESGOS'!$AR119="Menor"),CONCATENATE("R",'MAPA DE RIESGOS'!$H119,"C",'MAPA DE RIESGOS'!$AF119),"")</f>
        <v/>
      </c>
      <c r="AF44" s="366" t="str">
        <f>IF(AND('MAPA DE RIESGOS'!$AP120="Alta",'MAPA DE RIESGOS'!$AR120="Menor"),CONCATENATE("R",'MAPA DE RIESGOS'!$H120,"C",'MAPA DE RIESGOS'!$AF120),"")</f>
        <v/>
      </c>
      <c r="AG44" s="366" t="str">
        <f>IF(AND('MAPA DE RIESGOS'!$AP121="Alta",'MAPA DE RIESGOS'!$AR121="Menor"),CONCATENATE("R",'MAPA DE RIESGOS'!$H121,"C",'MAPA DE RIESGOS'!$AF121),"")</f>
        <v/>
      </c>
      <c r="AH44" s="366" t="str">
        <f>IF(AND('MAPA DE RIESGOS'!$AP122="Alta",'MAPA DE RIESGOS'!$AR122="Menor"),CONCATENATE("R",'MAPA DE RIESGOS'!$H122,"C",'MAPA DE RIESGOS'!$AF122),"")</f>
        <v/>
      </c>
      <c r="AI44" s="366" t="str">
        <f>IF(AND('MAPA DE RIESGOS'!$AP123="Alta",'MAPA DE RIESGOS'!$AR123="Menor"),CONCATENATE("R",'MAPA DE RIESGOS'!$H123,"C",'MAPA DE RIESGOS'!$AF123),"")</f>
        <v/>
      </c>
      <c r="AJ44" s="366" t="str">
        <f>IF(AND('MAPA DE RIESGOS'!$AP124="Alta",'MAPA DE RIESGOS'!$AR124="Menor"),CONCATENATE("R",'MAPA DE RIESGOS'!$H124,"C",'MAPA DE RIESGOS'!$AF124),"")</f>
        <v/>
      </c>
      <c r="AK44" s="366" t="str">
        <f>IF(AND('MAPA DE RIESGOS'!$AP125="Alta",'MAPA DE RIESGOS'!$AR125="Menor"),CONCATENATE("R",'MAPA DE RIESGOS'!$H125,"C",'MAPA DE RIESGOS'!$AF125),"")</f>
        <v/>
      </c>
      <c r="AL44" s="366" t="str">
        <f>IF(AND('MAPA DE RIESGOS'!$AP126="Alta",'MAPA DE RIESGOS'!$AR126="Menor"),CONCATENATE("R",'MAPA DE RIESGOS'!$H126,"C",'MAPA DE RIESGOS'!$AF126),"")</f>
        <v/>
      </c>
      <c r="AM44" s="366" t="str">
        <f>IF(AND('MAPA DE RIESGOS'!$AP127="Alta",'MAPA DE RIESGOS'!$AR127="Menor"),CONCATENATE("R",'MAPA DE RIESGOS'!$H127,"C",'MAPA DE RIESGOS'!$AF127),"")</f>
        <v/>
      </c>
      <c r="AN44" s="366" t="str">
        <f>IF(AND('MAPA DE RIESGOS'!$AP128="Alta",'MAPA DE RIESGOS'!$AR128="Menor"),CONCATENATE("R",'MAPA DE RIESGOS'!$H128,"C",'MAPA DE RIESGOS'!$AF128),"")</f>
        <v/>
      </c>
      <c r="AO44" s="366" t="str">
        <f>IF(AND('MAPA DE RIESGOS'!$AP129="Alta",'MAPA DE RIESGOS'!$AR129="Menor"),CONCATENATE("R",'MAPA DE RIESGOS'!$H129,"C",'MAPA DE RIESGOS'!$AF129),"")</f>
        <v/>
      </c>
      <c r="AP44" s="366" t="str">
        <f>IF(AND('MAPA DE RIESGOS'!$AP136="Alta",'MAPA DE RIESGOS'!$AR136="Menor"),CONCATENATE("R",'MAPA DE RIESGOS'!$H136,"C",'MAPA DE RIESGOS'!$AF136),"")</f>
        <v/>
      </c>
      <c r="AQ44" s="366" t="str">
        <f>IF(AND('MAPA DE RIESGOS'!$AP137="Alta",'MAPA DE RIESGOS'!$AR137="Menor"),CONCATENATE("R",'MAPA DE RIESGOS'!$H137,"C",'MAPA DE RIESGOS'!$AF137),"")</f>
        <v/>
      </c>
      <c r="AR44" s="366" t="str">
        <f>IF(AND('MAPA DE RIESGOS'!$AP138="Alta",'MAPA DE RIESGOS'!$AR138="Menor"),CONCATENATE("R",'MAPA DE RIESGOS'!$H138,"C",'MAPA DE RIESGOS'!$AF138),"")</f>
        <v/>
      </c>
      <c r="AS44" s="367" t="str">
        <f>IF(AND('MAPA DE RIESGOS'!$AP139="Alta",'MAPA DE RIESGOS'!$AR139="Menor"),CONCATENATE("R",'MAPA DE RIESGOS'!$H139,"C",'MAPA DE RIESGOS'!$AF139),"")</f>
        <v/>
      </c>
      <c r="AT44" s="353" t="str">
        <f>IF(AND('MAPA DE RIESGOS'!$AP116="Alta",'MAPA DE RIESGOS'!$AR116="Moderado"),CONCATENATE("R",'MAPA DE RIESGOS'!$H116,"C",'MAPA DE RIESGOS'!$AF116),"")</f>
        <v/>
      </c>
      <c r="AU44" s="353" t="str">
        <f>IF(AND('MAPA DE RIESGOS'!$AP117="Alta",'MAPA DE RIESGOS'!$AR117="Moderado"),CONCATENATE("R",'MAPA DE RIESGOS'!$H117,"C",'MAPA DE RIESGOS'!$AF117),"")</f>
        <v/>
      </c>
      <c r="AV44" s="353" t="str">
        <f>IF(AND('MAPA DE RIESGOS'!$AP118="Alta",'MAPA DE RIESGOS'!$AR118="Moderado"),CONCATENATE("R",'MAPA DE RIESGOS'!$H118,"C",'MAPA DE RIESGOS'!$AF118),"")</f>
        <v/>
      </c>
      <c r="AW44" s="353" t="str">
        <f>IF(AND('MAPA DE RIESGOS'!$AP119="Alta",'MAPA DE RIESGOS'!$AR119="Moderado"),CONCATENATE("R",'MAPA DE RIESGOS'!$H119,"C",'MAPA DE RIESGOS'!$AF119),"")</f>
        <v/>
      </c>
      <c r="AX44" s="353" t="str">
        <f>IF(AND('MAPA DE RIESGOS'!$AP120="Alta",'MAPA DE RIESGOS'!$AR120="Moderado"),CONCATENATE("R",'MAPA DE RIESGOS'!$H120,"C",'MAPA DE RIESGOS'!$AF120),"")</f>
        <v/>
      </c>
      <c r="AY44" s="353" t="str">
        <f>IF(AND('MAPA DE RIESGOS'!$AP121="Alta",'MAPA DE RIESGOS'!$AR121="Moderado"),CONCATENATE("R",'MAPA DE RIESGOS'!$H121,"C",'MAPA DE RIESGOS'!$AF121),"")</f>
        <v/>
      </c>
      <c r="AZ44" s="353" t="str">
        <f>IF(AND('MAPA DE RIESGOS'!$AP122="Alta",'MAPA DE RIESGOS'!$AR122="Moderado"),CONCATENATE("R",'MAPA DE RIESGOS'!$H122,"C",'MAPA DE RIESGOS'!$AF122),"")</f>
        <v/>
      </c>
      <c r="BA44" s="353" t="str">
        <f>IF(AND('MAPA DE RIESGOS'!$AP123="Alta",'MAPA DE RIESGOS'!$AR123="Moderado"),CONCATENATE("R",'MAPA DE RIESGOS'!$H123,"C",'MAPA DE RIESGOS'!$AF123),"")</f>
        <v/>
      </c>
      <c r="BB44" s="353" t="str">
        <f>IF(AND('MAPA DE RIESGOS'!$AP124="Alta",'MAPA DE RIESGOS'!$AR124="Moderado"),CONCATENATE("R",'MAPA DE RIESGOS'!$H124,"C",'MAPA DE RIESGOS'!$AF124),"")</f>
        <v/>
      </c>
      <c r="BC44" s="353" t="str">
        <f>IF(AND('MAPA DE RIESGOS'!$AP125="Alta",'MAPA DE RIESGOS'!$AR125="Moderado"),CONCATENATE("R",'MAPA DE RIESGOS'!$H125,"C",'MAPA DE RIESGOS'!$AF125),"")</f>
        <v/>
      </c>
      <c r="BD44" s="353" t="str">
        <f>IF(AND('MAPA DE RIESGOS'!$AP126="Alta",'MAPA DE RIESGOS'!$AR126="Moderado"),CONCATENATE("R",'MAPA DE RIESGOS'!$H126,"C",'MAPA DE RIESGOS'!$AF126),"")</f>
        <v/>
      </c>
      <c r="BE44" s="353" t="str">
        <f>IF(AND('MAPA DE RIESGOS'!$AP127="Alta",'MAPA DE RIESGOS'!$AR127="Moderado"),CONCATENATE("R",'MAPA DE RIESGOS'!$H127,"C",'MAPA DE RIESGOS'!$AF127),"")</f>
        <v/>
      </c>
      <c r="BF44" s="353" t="str">
        <f>IF(AND('MAPA DE RIESGOS'!$AP128="Alta",'MAPA DE RIESGOS'!$AR128="Moderado"),CONCATENATE("R",'MAPA DE RIESGOS'!$H128,"C",'MAPA DE RIESGOS'!$AF128),"")</f>
        <v/>
      </c>
      <c r="BG44" s="353" t="str">
        <f>IF(AND('MAPA DE RIESGOS'!$AP129="Alta",'MAPA DE RIESGOS'!$AR129="Moderado"),CONCATENATE("R",'MAPA DE RIESGOS'!$H129,"C",'MAPA DE RIESGOS'!$AF129),"")</f>
        <v/>
      </c>
      <c r="BH44" s="353" t="str">
        <f>IF(AND('MAPA DE RIESGOS'!$AP136="Alta",'MAPA DE RIESGOS'!$AR136="Moderado"),CONCATENATE("R",'MAPA DE RIESGOS'!$H136,"C",'MAPA DE RIESGOS'!$AF136),"")</f>
        <v/>
      </c>
      <c r="BI44" s="353" t="str">
        <f>IF(AND('MAPA DE RIESGOS'!$AP137="Alta",'MAPA DE RIESGOS'!$AR137="Moderado"),CONCATENATE("R",'MAPA DE RIESGOS'!$H137,"C",'MAPA DE RIESGOS'!$AF137),"")</f>
        <v/>
      </c>
      <c r="BJ44" s="353" t="str">
        <f>IF(AND('MAPA DE RIESGOS'!$AP138="Alta",'MAPA DE RIESGOS'!$AR138="Moderado"),CONCATENATE("R",'MAPA DE RIESGOS'!$H138,"C",'MAPA DE RIESGOS'!$AF138),"")</f>
        <v/>
      </c>
      <c r="BK44" s="354" t="str">
        <f>IF(AND('MAPA DE RIESGOS'!$AP139="Alta",'MAPA DE RIESGOS'!$AR139="Moderado"),CONCATENATE("R",'MAPA DE RIESGOS'!$H139,"C",'MAPA DE RIESGOS'!$AF139),"")</f>
        <v/>
      </c>
      <c r="BL44" s="353" t="str">
        <f>IF(AND('MAPA DE RIESGOS'!$AP116="Alta",'MAPA DE RIESGOS'!$AR116="Mayor"),CONCATENATE("R",'MAPA DE RIESGOS'!$H116,"C",'MAPA DE RIESGOS'!$AF116),"")</f>
        <v/>
      </c>
      <c r="BM44" s="353" t="str">
        <f>IF(AND('MAPA DE RIESGOS'!$AP117="Alta",'MAPA DE RIESGOS'!$AR117="Mayor"),CONCATENATE("R",'MAPA DE RIESGOS'!$H117,"C",'MAPA DE RIESGOS'!$AF117),"")</f>
        <v/>
      </c>
      <c r="BN44" s="353" t="str">
        <f>IF(AND('MAPA DE RIESGOS'!$AP118="Alta",'MAPA DE RIESGOS'!$AR118="Mayor"),CONCATENATE("R",'MAPA DE RIESGOS'!$H118,"C",'MAPA DE RIESGOS'!$AF118),"")</f>
        <v/>
      </c>
      <c r="BO44" s="353" t="str">
        <f>IF(AND('MAPA DE RIESGOS'!$AP119="Alta",'MAPA DE RIESGOS'!$AR119="Mayor"),CONCATENATE("R",'MAPA DE RIESGOS'!$H119,"C",'MAPA DE RIESGOS'!$AF119),"")</f>
        <v/>
      </c>
      <c r="BP44" s="353" t="str">
        <f>IF(AND('MAPA DE RIESGOS'!$AP120="Alta",'MAPA DE RIESGOS'!$AR120="Mayor"),CONCATENATE("R",'MAPA DE RIESGOS'!$H120,"C",'MAPA DE RIESGOS'!$AF120),"")</f>
        <v/>
      </c>
      <c r="BQ44" s="353" t="str">
        <f>IF(AND('MAPA DE RIESGOS'!$AP121="Alta",'MAPA DE RIESGOS'!$AR121="Mayor"),CONCATENATE("R",'MAPA DE RIESGOS'!$H121,"C",'MAPA DE RIESGOS'!$AF121),"")</f>
        <v/>
      </c>
      <c r="BR44" s="353" t="str">
        <f>IF(AND('MAPA DE RIESGOS'!$AP122="Alta",'MAPA DE RIESGOS'!$AR122="Mayor"),CONCATENATE("R",'MAPA DE RIESGOS'!$H122,"C",'MAPA DE RIESGOS'!$AF122),"")</f>
        <v/>
      </c>
      <c r="BS44" s="353" t="str">
        <f>IF(AND('MAPA DE RIESGOS'!$AP123="Alta",'MAPA DE RIESGOS'!$AR123="Mayor"),CONCATENATE("R",'MAPA DE RIESGOS'!$H123,"C",'MAPA DE RIESGOS'!$AF123),"")</f>
        <v/>
      </c>
      <c r="BT44" s="353" t="str">
        <f>IF(AND('MAPA DE RIESGOS'!$AP124="Alta",'MAPA DE RIESGOS'!$AR124="Mayor"),CONCATENATE("R",'MAPA DE RIESGOS'!$H124,"C",'MAPA DE RIESGOS'!$AF124),"")</f>
        <v/>
      </c>
      <c r="BU44" s="353" t="str">
        <f>IF(AND('MAPA DE RIESGOS'!$AP125="Alta",'MAPA DE RIESGOS'!$AR125="Mayor"),CONCATENATE("R",'MAPA DE RIESGOS'!$H125,"C",'MAPA DE RIESGOS'!$AF125),"")</f>
        <v/>
      </c>
      <c r="BV44" s="353" t="str">
        <f>IF(AND('MAPA DE RIESGOS'!$AP126="Alta",'MAPA DE RIESGOS'!$AR126="Mayor"),CONCATENATE("R",'MAPA DE RIESGOS'!$H126,"C",'MAPA DE RIESGOS'!$AF126),"")</f>
        <v/>
      </c>
      <c r="BW44" s="353" t="str">
        <f>IF(AND('MAPA DE RIESGOS'!$AP127="Alta",'MAPA DE RIESGOS'!$AR127="Mayor"),CONCATENATE("R",'MAPA DE RIESGOS'!$H127,"C",'MAPA DE RIESGOS'!$AF127),"")</f>
        <v/>
      </c>
      <c r="BX44" s="353" t="str">
        <f>IF(AND('MAPA DE RIESGOS'!$AP128="Alta",'MAPA DE RIESGOS'!$AR128="Mayor"),CONCATENATE("R",'MAPA DE RIESGOS'!$H128,"C",'MAPA DE RIESGOS'!$AF128),"")</f>
        <v/>
      </c>
      <c r="BY44" s="353" t="str">
        <f>IF(AND('MAPA DE RIESGOS'!$AP129="Alta",'MAPA DE RIESGOS'!$AR129="Mayor"),CONCATENATE("R",'MAPA DE RIESGOS'!$H129,"C",'MAPA DE RIESGOS'!$AF129),"")</f>
        <v/>
      </c>
      <c r="BZ44" s="353" t="str">
        <f>IF(AND('MAPA DE RIESGOS'!$AP136="Alta",'MAPA DE RIESGOS'!$AR136="Mayor"),CONCATENATE("R",'MAPA DE RIESGOS'!$H136,"C",'MAPA DE RIESGOS'!$AF136),"")</f>
        <v/>
      </c>
      <c r="CA44" s="353" t="str">
        <f>IF(AND('MAPA DE RIESGOS'!$AP137="Alta",'MAPA DE RIESGOS'!$AR137="Mayor"),CONCATENATE("R",'MAPA DE RIESGOS'!$H137,"C",'MAPA DE RIESGOS'!$AF137),"")</f>
        <v/>
      </c>
      <c r="CB44" s="353" t="str">
        <f>IF(AND('MAPA DE RIESGOS'!$AP138="Alta",'MAPA DE RIESGOS'!$AR138="Mayor"),CONCATENATE("R",'MAPA DE RIESGOS'!$H138,"C",'MAPA DE RIESGOS'!$AF138),"")</f>
        <v/>
      </c>
      <c r="CC44" s="354" t="str">
        <f>IF(AND('MAPA DE RIESGOS'!$AP139="Alta",'MAPA DE RIESGOS'!$AR139="Mayor"),CONCATENATE("R",'MAPA DE RIESGOS'!$H139,"C",'MAPA DE RIESGOS'!$AF139),"")</f>
        <v/>
      </c>
      <c r="CD44" s="355" t="str">
        <f>IF(AND('MAPA DE RIESGOS'!$AP116="Alta",'MAPA DE RIESGOS'!$AR116="Catastrófico"),CONCATENATE("R",'MAPA DE RIESGOS'!$H116,"C",'MAPA DE RIESGOS'!$AF116),"")</f>
        <v/>
      </c>
      <c r="CE44" s="355" t="str">
        <f>IF(AND('MAPA DE RIESGOS'!$AP117="Alta",'MAPA DE RIESGOS'!$AR117="Catastrófico"),CONCATENATE("R",'MAPA DE RIESGOS'!$H117,"C",'MAPA DE RIESGOS'!$AF117),"")</f>
        <v/>
      </c>
      <c r="CF44" s="355" t="str">
        <f>IF(AND('MAPA DE RIESGOS'!$AP118="Alta",'MAPA DE RIESGOS'!$AR118="Catastrófico"),CONCATENATE("R",'MAPA DE RIESGOS'!$H118,"C",'MAPA DE RIESGOS'!$AF118),"")</f>
        <v/>
      </c>
      <c r="CG44" s="355" t="str">
        <f>IF(AND('MAPA DE RIESGOS'!$AP119="Alta",'MAPA DE RIESGOS'!$AR119="Catastrófico"),CONCATENATE("R",'MAPA DE RIESGOS'!$H119,"C",'MAPA DE RIESGOS'!$AF119),"")</f>
        <v/>
      </c>
      <c r="CH44" s="355" t="str">
        <f>IF(AND('MAPA DE RIESGOS'!$AP120="Alta",'MAPA DE RIESGOS'!$AR120="Catastrófico"),CONCATENATE("R",'MAPA DE RIESGOS'!$H120,"C",'MAPA DE RIESGOS'!$AF120),"")</f>
        <v/>
      </c>
      <c r="CI44" s="355" t="str">
        <f>IF(AND('MAPA DE RIESGOS'!$AP121="Alta",'MAPA DE RIESGOS'!$AR121="Catastrófico"),CONCATENATE("R",'MAPA DE RIESGOS'!$H121,"C",'MAPA DE RIESGOS'!$AF121),"")</f>
        <v/>
      </c>
      <c r="CJ44" s="355" t="str">
        <f>IF(AND('MAPA DE RIESGOS'!$AP122="Alta",'MAPA DE RIESGOS'!$AR122="Catastrófico"),CONCATENATE("R",'MAPA DE RIESGOS'!$H122,"C",'MAPA DE RIESGOS'!$AF122),"")</f>
        <v/>
      </c>
      <c r="CK44" s="355" t="str">
        <f>IF(AND('MAPA DE RIESGOS'!$AP123="Alta",'MAPA DE RIESGOS'!$AR123="Catastrófico"),CONCATENATE("R",'MAPA DE RIESGOS'!$H123,"C",'MAPA DE RIESGOS'!$AF123),"")</f>
        <v/>
      </c>
      <c r="CL44" s="355" t="str">
        <f>IF(AND('MAPA DE RIESGOS'!$AP124="Alta",'MAPA DE RIESGOS'!$AR124="Catastrófico"),CONCATENATE("R",'MAPA DE RIESGOS'!$H124,"C",'MAPA DE RIESGOS'!$AF124),"")</f>
        <v/>
      </c>
      <c r="CM44" s="355" t="str">
        <f>IF(AND('MAPA DE RIESGOS'!$AP125="Alta",'MAPA DE RIESGOS'!$AR125="Catastrófico"),CONCATENATE("R",'MAPA DE RIESGOS'!$H125,"C",'MAPA DE RIESGOS'!$AF125),"")</f>
        <v/>
      </c>
      <c r="CN44" s="355" t="str">
        <f>IF(AND('MAPA DE RIESGOS'!$AP126="Alta",'MAPA DE RIESGOS'!$AR126="Catastrófico"),CONCATENATE("R",'MAPA DE RIESGOS'!$H126,"C",'MAPA DE RIESGOS'!$AF126),"")</f>
        <v/>
      </c>
      <c r="CO44" s="355" t="str">
        <f>IF(AND('MAPA DE RIESGOS'!$AP127="Alta",'MAPA DE RIESGOS'!$AR127="Catastrófico"),CONCATENATE("R",'MAPA DE RIESGOS'!$H127,"C",'MAPA DE RIESGOS'!$AF127),"")</f>
        <v/>
      </c>
      <c r="CP44" s="355" t="str">
        <f>IF(AND('MAPA DE RIESGOS'!$AP128="Alta",'MAPA DE RIESGOS'!$AR128="Catastrófico"),CONCATENATE("R",'MAPA DE RIESGOS'!$H128,"C",'MAPA DE RIESGOS'!$AF128),"")</f>
        <v/>
      </c>
      <c r="CQ44" s="355" t="str">
        <f>IF(AND('MAPA DE RIESGOS'!$AP129="Alta",'MAPA DE RIESGOS'!$AR129="Catastrófico"),CONCATENATE("R",'MAPA DE RIESGOS'!$H129,"C",'MAPA DE RIESGOS'!$AF129),"")</f>
        <v/>
      </c>
      <c r="CR44" s="355" t="str">
        <f>IF(AND('MAPA DE RIESGOS'!$AP136="Alta",'MAPA DE RIESGOS'!$AR136="Catastrófico"),CONCATENATE("R",'MAPA DE RIESGOS'!$H136,"C",'MAPA DE RIESGOS'!$AF136),"")</f>
        <v/>
      </c>
      <c r="CS44" s="355" t="str">
        <f>IF(AND('MAPA DE RIESGOS'!$AP137="Alta",'MAPA DE RIESGOS'!$AR137="Catastrófico"),CONCATENATE("R",'MAPA DE RIESGOS'!$H137,"C",'MAPA DE RIESGOS'!$AF137),"")</f>
        <v/>
      </c>
      <c r="CT44" s="355" t="str">
        <f>IF(AND('MAPA DE RIESGOS'!$AP138="Alta",'MAPA DE RIESGOS'!$AR138="Catastrófico"),CONCATENATE("R",'MAPA DE RIESGOS'!$H138,"C",'MAPA DE RIESGOS'!$AF138),"")</f>
        <v/>
      </c>
      <c r="CU44" s="356" t="str">
        <f>IF(AND('MAPA DE RIESGOS'!$AP139="Alta",'MAPA DE RIESGOS'!$AR139="Catastrófico"),CONCATENATE("R",'MAPA DE RIESGOS'!$H139,"C",'MAPA DE RIESGOS'!$AF139),"")</f>
        <v/>
      </c>
      <c r="CV44" s="67"/>
      <c r="CW44" s="1137"/>
      <c r="CX44" s="1138"/>
      <c r="CY44" s="1138"/>
      <c r="CZ44" s="1138"/>
      <c r="DA44" s="1138"/>
      <c r="DB44" s="1139"/>
    </row>
    <row r="45" spans="2:106" ht="32.450000000000003" customHeight="1">
      <c r="B45" s="1142"/>
      <c r="C45" s="1142"/>
      <c r="D45" s="1143"/>
      <c r="E45" s="1113"/>
      <c r="F45" s="1114"/>
      <c r="G45" s="1114"/>
      <c r="H45" s="1114"/>
      <c r="I45" s="1114"/>
      <c r="J45" s="365" t="str">
        <f>IF(AND('MAPA DE RIESGOS'!$AP140="Alta",'MAPA DE RIESGOS'!$AR140="Leve"),CONCATENATE("R",'MAPA DE RIESGOS'!$H140,"C",'MAPA DE RIESGOS'!$AF140),"")</f>
        <v/>
      </c>
      <c r="K45" s="366" t="str">
        <f>IF(AND('MAPA DE RIESGOS'!$AP141="Alta",'MAPA DE RIESGOS'!$AR141="Leve"),CONCATENATE("R",'MAPA DE RIESGOS'!$H141,"C",'MAPA DE RIESGOS'!$AF141),"")</f>
        <v/>
      </c>
      <c r="L45" s="366" t="str">
        <f>IF(AND('MAPA DE RIESGOS'!$AP142="Alta",'MAPA DE RIESGOS'!$AR142="Leve"),CONCATENATE("R",'MAPA DE RIESGOS'!$H142,"C",'MAPA DE RIESGOS'!$AF142),"")</f>
        <v/>
      </c>
      <c r="M45" s="366" t="str">
        <f>IF(AND('MAPA DE RIESGOS'!$AP143="Alta",'MAPA DE RIESGOS'!$AR143="Leve"),CONCATENATE("R",'MAPA DE RIESGOS'!$H143,"C",'MAPA DE RIESGOS'!$AF143),"")</f>
        <v/>
      </c>
      <c r="N45" s="366" t="str">
        <f>IF(AND('MAPA DE RIESGOS'!$AP144="Alta",'MAPA DE RIESGOS'!$AR144="Leve"),CONCATENATE("R",'MAPA DE RIESGOS'!$H144,"C",'MAPA DE RIESGOS'!$AF144),"")</f>
        <v/>
      </c>
      <c r="O45" s="366" t="str">
        <f>IF(AND('MAPA DE RIESGOS'!$AP145="Alta",'MAPA DE RIESGOS'!$AR145="Leve"),CONCATENATE("R",'MAPA DE RIESGOS'!$H145,"C",'MAPA DE RIESGOS'!$AF145),"")</f>
        <v/>
      </c>
      <c r="P45" s="366" t="str">
        <f>IF(AND('MAPA DE RIESGOS'!$AP146="Alta",'MAPA DE RIESGOS'!$AR146="Leve"),CONCATENATE("R",'MAPA DE RIESGOS'!$H146,"C",'MAPA DE RIESGOS'!$AF146),"")</f>
        <v/>
      </c>
      <c r="Q45" s="366" t="str">
        <f>IF(AND('MAPA DE RIESGOS'!$AP147="Alta",'MAPA DE RIESGOS'!$AR147="Leve"),CONCATENATE("R",'MAPA DE RIESGOS'!$H147,"C",'MAPA DE RIESGOS'!$AF147),"")</f>
        <v/>
      </c>
      <c r="R45" s="366" t="str">
        <f>IF(AND('MAPA DE RIESGOS'!$AP148="Alta",'MAPA DE RIESGOS'!$AR148="Leve"),CONCATENATE("R",'MAPA DE RIESGOS'!$H148,"C",'MAPA DE RIESGOS'!$AF148),"")</f>
        <v/>
      </c>
      <c r="S45" s="366" t="str">
        <f>IF(AND('MAPA DE RIESGOS'!$AP149="Alta",'MAPA DE RIESGOS'!$AR149="Leve"),CONCATENATE("R",'MAPA DE RIESGOS'!$H149,"C",'MAPA DE RIESGOS'!$AF149),"")</f>
        <v/>
      </c>
      <c r="T45" s="366" t="str">
        <f>IF(AND('MAPA DE RIESGOS'!$AP150="Alta",'MAPA DE RIESGOS'!$AR150="Leve"),CONCATENATE("R",'MAPA DE RIESGOS'!$H150,"C",'MAPA DE RIESGOS'!$AF150),"")</f>
        <v/>
      </c>
      <c r="U45" s="366" t="str">
        <f>IF(AND('MAPA DE RIESGOS'!$AP151="Alta",'MAPA DE RIESGOS'!$AR151="Leve"),CONCATENATE("R",'MAPA DE RIESGOS'!$H151,"C",'MAPA DE RIESGOS'!$AF151),"")</f>
        <v/>
      </c>
      <c r="V45" s="366" t="str">
        <f>IF(AND('MAPA DE RIESGOS'!$AP152="Alta",'MAPA DE RIESGOS'!$AR152="Leve"),CONCATENATE("R",'MAPA DE RIESGOS'!$H152,"C",'MAPA DE RIESGOS'!$AF152),"")</f>
        <v/>
      </c>
      <c r="W45" s="366" t="str">
        <f>IF(AND('MAPA DE RIESGOS'!$AP153="Alta",'MAPA DE RIESGOS'!$AR153="Leve"),CONCATENATE("R",'MAPA DE RIESGOS'!$H153,"C",'MAPA DE RIESGOS'!$AF153),"")</f>
        <v/>
      </c>
      <c r="X45" s="366" t="str">
        <f>IF(AND('MAPA DE RIESGOS'!$AP154="Alta",'MAPA DE RIESGOS'!$AR154="Leve"),CONCATENATE("R",'MAPA DE RIESGOS'!$H154,"C",'MAPA DE RIESGOS'!$AF154),"")</f>
        <v/>
      </c>
      <c r="Y45" s="366" t="str">
        <f>IF(AND('MAPA DE RIESGOS'!$AP155="Alta",'MAPA DE RIESGOS'!$AR155="Leve"),CONCATENATE("R",'MAPA DE RIESGOS'!$H155,"C",'MAPA DE RIESGOS'!$AF155),"")</f>
        <v/>
      </c>
      <c r="Z45" s="366" t="str">
        <f>IF(AND('MAPA DE RIESGOS'!$AP156="Alta",'MAPA DE RIESGOS'!$AR156="Leve"),CONCATENATE("R",'MAPA DE RIESGOS'!$H156,"C",'MAPA DE RIESGOS'!$AF156),"")</f>
        <v/>
      </c>
      <c r="AA45" s="366" t="str">
        <f>IF(AND('MAPA DE RIESGOS'!$AP157="Alta",'MAPA DE RIESGOS'!$AR157="Leve"),CONCATENATE("R",'MAPA DE RIESGOS'!$H157,"C",'MAPA DE RIESGOS'!$AF157),"")</f>
        <v/>
      </c>
      <c r="AB45" s="365" t="str">
        <f>IF(AND('MAPA DE RIESGOS'!$AP140="Alta",'MAPA DE RIESGOS'!$AR140="Menor"),CONCATENATE("R",'MAPA DE RIESGOS'!$H140,"C",'MAPA DE RIESGOS'!$AF140),"")</f>
        <v/>
      </c>
      <c r="AC45" s="366" t="str">
        <f>IF(AND('MAPA DE RIESGOS'!$AP141="Alta",'MAPA DE RIESGOS'!$AR141="Menor"),CONCATENATE("R",'MAPA DE RIESGOS'!$H141,"C",'MAPA DE RIESGOS'!$AF141),"")</f>
        <v/>
      </c>
      <c r="AD45" s="366" t="str">
        <f>IF(AND('MAPA DE RIESGOS'!$AP142="Alta",'MAPA DE RIESGOS'!$AR142="Menor"),CONCATENATE("R",'MAPA DE RIESGOS'!$H142,"C",'MAPA DE RIESGOS'!$AF142),"")</f>
        <v/>
      </c>
      <c r="AE45" s="366" t="str">
        <f>IF(AND('MAPA DE RIESGOS'!$AP143="Alta",'MAPA DE RIESGOS'!$AR143="Menor"),CONCATENATE("R",'MAPA DE RIESGOS'!$H143,"C",'MAPA DE RIESGOS'!$AF143),"")</f>
        <v/>
      </c>
      <c r="AF45" s="366" t="str">
        <f>IF(AND('MAPA DE RIESGOS'!$AP144="Alta",'MAPA DE RIESGOS'!$AR144="Menor"),CONCATENATE("R",'MAPA DE RIESGOS'!$H144,"C",'MAPA DE RIESGOS'!$AF144),"")</f>
        <v/>
      </c>
      <c r="AG45" s="366" t="str">
        <f>IF(AND('MAPA DE RIESGOS'!$AP145="Alta",'MAPA DE RIESGOS'!$AR145="Menor"),CONCATENATE("R",'MAPA DE RIESGOS'!$H145,"C",'MAPA DE RIESGOS'!$AF145),"")</f>
        <v/>
      </c>
      <c r="AH45" s="366" t="str">
        <f>IF(AND('MAPA DE RIESGOS'!$AP146="Alta",'MAPA DE RIESGOS'!$AR146="Menor"),CONCATENATE("R",'MAPA DE RIESGOS'!$H146,"C",'MAPA DE RIESGOS'!$AF146),"")</f>
        <v/>
      </c>
      <c r="AI45" s="366" t="str">
        <f>IF(AND('MAPA DE RIESGOS'!$AP147="Alta",'MAPA DE RIESGOS'!$AR147="Menor"),CONCATENATE("R",'MAPA DE RIESGOS'!$H147,"C",'MAPA DE RIESGOS'!$AF147),"")</f>
        <v/>
      </c>
      <c r="AJ45" s="366" t="str">
        <f>IF(AND('MAPA DE RIESGOS'!$AP148="Alta",'MAPA DE RIESGOS'!$AR148="Menor"),CONCATENATE("R",'MAPA DE RIESGOS'!$H148,"C",'MAPA DE RIESGOS'!$AF148),"")</f>
        <v/>
      </c>
      <c r="AK45" s="366" t="str">
        <f>IF(AND('MAPA DE RIESGOS'!$AP149="Alta",'MAPA DE RIESGOS'!$AR149="Menor"),CONCATENATE("R",'MAPA DE RIESGOS'!$H149,"C",'MAPA DE RIESGOS'!$AF149),"")</f>
        <v/>
      </c>
      <c r="AL45" s="366" t="str">
        <f>IF(AND('MAPA DE RIESGOS'!$AP150="Alta",'MAPA DE RIESGOS'!$AR150="Menor"),CONCATENATE("R",'MAPA DE RIESGOS'!$H150,"C",'MAPA DE RIESGOS'!$AF150),"")</f>
        <v/>
      </c>
      <c r="AM45" s="366" t="str">
        <f>IF(AND('MAPA DE RIESGOS'!$AP151="Alta",'MAPA DE RIESGOS'!$AR151="Menor"),CONCATENATE("R",'MAPA DE RIESGOS'!$H151,"C",'MAPA DE RIESGOS'!$AF151),"")</f>
        <v/>
      </c>
      <c r="AN45" s="366" t="str">
        <f>IF(AND('MAPA DE RIESGOS'!$AP152="Alta",'MAPA DE RIESGOS'!$AR152="Menor"),CONCATENATE("R",'MAPA DE RIESGOS'!$H152,"C",'MAPA DE RIESGOS'!$AF152),"")</f>
        <v/>
      </c>
      <c r="AO45" s="366" t="str">
        <f>IF(AND('MAPA DE RIESGOS'!$AP153="Alta",'MAPA DE RIESGOS'!$AR153="Menor"),CONCATENATE("R",'MAPA DE RIESGOS'!$H153,"C",'MAPA DE RIESGOS'!$AF153),"")</f>
        <v/>
      </c>
      <c r="AP45" s="366" t="str">
        <f>IF(AND('MAPA DE RIESGOS'!$AP154="Alta",'MAPA DE RIESGOS'!$AR154="Menor"),CONCATENATE("R",'MAPA DE RIESGOS'!$H154,"C",'MAPA DE RIESGOS'!$AF154),"")</f>
        <v/>
      </c>
      <c r="AQ45" s="366" t="str">
        <f>IF(AND('MAPA DE RIESGOS'!$AP155="Alta",'MAPA DE RIESGOS'!$AR155="Menor"),CONCATENATE("R",'MAPA DE RIESGOS'!$H155,"C",'MAPA DE RIESGOS'!$AF155),"")</f>
        <v/>
      </c>
      <c r="AR45" s="366" t="str">
        <f>IF(AND('MAPA DE RIESGOS'!$AP156="Alta",'MAPA DE RIESGOS'!$AR156="Menor"),CONCATENATE("R",'MAPA DE RIESGOS'!$H156,"C",'MAPA DE RIESGOS'!$AF156),"")</f>
        <v/>
      </c>
      <c r="AS45" s="367" t="str">
        <f>IF(AND('MAPA DE RIESGOS'!$AP157="Alta",'MAPA DE RIESGOS'!$AR157="Menor"),CONCATENATE("R",'MAPA DE RIESGOS'!$H157,"C",'MAPA DE RIESGOS'!$AF157),"")</f>
        <v/>
      </c>
      <c r="AT45" s="353" t="str">
        <f>IF(AND('MAPA DE RIESGOS'!$AP140="Alta",'MAPA DE RIESGOS'!$AR140="Moderado"),CONCATENATE("R",'MAPA DE RIESGOS'!$H140,"C",'MAPA DE RIESGOS'!$AF140),"")</f>
        <v/>
      </c>
      <c r="AU45" s="353" t="str">
        <f>IF(AND('MAPA DE RIESGOS'!$AP141="Alta",'MAPA DE RIESGOS'!$AR141="Moderado"),CONCATENATE("R",'MAPA DE RIESGOS'!$H141,"C",'MAPA DE RIESGOS'!$AF141),"")</f>
        <v/>
      </c>
      <c r="AV45" s="353" t="str">
        <f>IF(AND('MAPA DE RIESGOS'!$AP142="Alta",'MAPA DE RIESGOS'!$AR142="Moderado"),CONCATENATE("R",'MAPA DE RIESGOS'!$H142,"C",'MAPA DE RIESGOS'!$AF142),"")</f>
        <v/>
      </c>
      <c r="AW45" s="353" t="str">
        <f>IF(AND('MAPA DE RIESGOS'!$AP143="Alta",'MAPA DE RIESGOS'!$AR143="Moderado"),CONCATENATE("R",'MAPA DE RIESGOS'!$H143,"C",'MAPA DE RIESGOS'!$AF143),"")</f>
        <v/>
      </c>
      <c r="AX45" s="353" t="str">
        <f>IF(AND('MAPA DE RIESGOS'!$AP144="Alta",'MAPA DE RIESGOS'!$AR144="Moderado"),CONCATENATE("R",'MAPA DE RIESGOS'!$H144,"C",'MAPA DE RIESGOS'!$AF144),"")</f>
        <v/>
      </c>
      <c r="AY45" s="353" t="str">
        <f>IF(AND('MAPA DE RIESGOS'!$AP145="Alta",'MAPA DE RIESGOS'!$AR145="Moderado"),CONCATENATE("R",'MAPA DE RIESGOS'!$H145,"C",'MAPA DE RIESGOS'!$AF145),"")</f>
        <v/>
      </c>
      <c r="AZ45" s="353" t="str">
        <f>IF(AND('MAPA DE RIESGOS'!$AP146="Alta",'MAPA DE RIESGOS'!$AR146="Moderado"),CONCATENATE("R",'MAPA DE RIESGOS'!$H146,"C",'MAPA DE RIESGOS'!$AF146),"")</f>
        <v/>
      </c>
      <c r="BA45" s="353" t="str">
        <f>IF(AND('MAPA DE RIESGOS'!$AP147="Alta",'MAPA DE RIESGOS'!$AR147="Moderado"),CONCATENATE("R",'MAPA DE RIESGOS'!$H147,"C",'MAPA DE RIESGOS'!$AF147),"")</f>
        <v/>
      </c>
      <c r="BB45" s="353" t="str">
        <f>IF(AND('MAPA DE RIESGOS'!$AP148="Alta",'MAPA DE RIESGOS'!$AR148="Moderado"),CONCATENATE("R",'MAPA DE RIESGOS'!$H148,"C",'MAPA DE RIESGOS'!$AF148),"")</f>
        <v/>
      </c>
      <c r="BC45" s="353" t="str">
        <f>IF(AND('MAPA DE RIESGOS'!$AP149="Alta",'MAPA DE RIESGOS'!$AR149="Moderado"),CONCATENATE("R",'MAPA DE RIESGOS'!$H149,"C",'MAPA DE RIESGOS'!$AF149),"")</f>
        <v/>
      </c>
      <c r="BD45" s="353" t="str">
        <f>IF(AND('MAPA DE RIESGOS'!$AP150="Alta",'MAPA DE RIESGOS'!$AR150="Moderado"),CONCATENATE("R",'MAPA DE RIESGOS'!$H150,"C",'MAPA DE RIESGOS'!$AF150),"")</f>
        <v/>
      </c>
      <c r="BE45" s="353" t="str">
        <f>IF(AND('MAPA DE RIESGOS'!$AP151="Alta",'MAPA DE RIESGOS'!$AR151="Moderado"),CONCATENATE("R",'MAPA DE RIESGOS'!$H151,"C",'MAPA DE RIESGOS'!$AF151),"")</f>
        <v/>
      </c>
      <c r="BF45" s="353" t="str">
        <f>IF(AND('MAPA DE RIESGOS'!$AP152="Alta",'MAPA DE RIESGOS'!$AR152="Moderado"),CONCATENATE("R",'MAPA DE RIESGOS'!$H152,"C",'MAPA DE RIESGOS'!$AF152),"")</f>
        <v/>
      </c>
      <c r="BG45" s="353" t="str">
        <f>IF(AND('MAPA DE RIESGOS'!$AP153="Alta",'MAPA DE RIESGOS'!$AR153="Moderado"),CONCATENATE("R",'MAPA DE RIESGOS'!$H153,"C",'MAPA DE RIESGOS'!$AF153),"")</f>
        <v/>
      </c>
      <c r="BH45" s="353" t="str">
        <f>IF(AND('MAPA DE RIESGOS'!$AP154="Alta",'MAPA DE RIESGOS'!$AR154="Moderado"),CONCATENATE("R",'MAPA DE RIESGOS'!$H154,"C",'MAPA DE RIESGOS'!$AF154),"")</f>
        <v/>
      </c>
      <c r="BI45" s="353" t="str">
        <f>IF(AND('MAPA DE RIESGOS'!$AP155="Alta",'MAPA DE RIESGOS'!$AR155="Moderado"),CONCATENATE("R",'MAPA DE RIESGOS'!$H155,"C",'MAPA DE RIESGOS'!$AF155),"")</f>
        <v/>
      </c>
      <c r="BJ45" s="353" t="str">
        <f>IF(AND('MAPA DE RIESGOS'!$AP156="Alta",'MAPA DE RIESGOS'!$AR156="Moderado"),CONCATENATE("R",'MAPA DE RIESGOS'!$H156,"C",'MAPA DE RIESGOS'!$AF156),"")</f>
        <v/>
      </c>
      <c r="BK45" s="354" t="str">
        <f>IF(AND('MAPA DE RIESGOS'!$AP157="Alta",'MAPA DE RIESGOS'!$AR157="Moderado"),CONCATENATE("R",'MAPA DE RIESGOS'!$H157,"C",'MAPA DE RIESGOS'!$AF157),"")</f>
        <v/>
      </c>
      <c r="BL45" s="353" t="str">
        <f>IF(AND('MAPA DE RIESGOS'!$AP140="Alta",'MAPA DE RIESGOS'!$AR140="Mayor"),CONCATENATE("R",'MAPA DE RIESGOS'!$H140,"C",'MAPA DE RIESGOS'!$AF140),"")</f>
        <v/>
      </c>
      <c r="BM45" s="353" t="str">
        <f>IF(AND('MAPA DE RIESGOS'!$AP141="Alta",'MAPA DE RIESGOS'!$AR141="Mayor"),CONCATENATE("R",'MAPA DE RIESGOS'!$H141,"C",'MAPA DE RIESGOS'!$AF141),"")</f>
        <v/>
      </c>
      <c r="BN45" s="353" t="str">
        <f>IF(AND('MAPA DE RIESGOS'!$AP142="Alta",'MAPA DE RIESGOS'!$AR142="Mayor"),CONCATENATE("R",'MAPA DE RIESGOS'!$H142,"C",'MAPA DE RIESGOS'!$AF142),"")</f>
        <v/>
      </c>
      <c r="BO45" s="353" t="str">
        <f>IF(AND('MAPA DE RIESGOS'!$AP143="Alta",'MAPA DE RIESGOS'!$AR143="Mayor"),CONCATENATE("R",'MAPA DE RIESGOS'!$H143,"C",'MAPA DE RIESGOS'!$AF143),"")</f>
        <v/>
      </c>
      <c r="BP45" s="353" t="str">
        <f>IF(AND('MAPA DE RIESGOS'!$AP144="Alta",'MAPA DE RIESGOS'!$AR144="Mayor"),CONCATENATE("R",'MAPA DE RIESGOS'!$H144,"C",'MAPA DE RIESGOS'!$AF144),"")</f>
        <v/>
      </c>
      <c r="BQ45" s="353" t="str">
        <f>IF(AND('MAPA DE RIESGOS'!$AP145="Alta",'MAPA DE RIESGOS'!$AR145="Mayor"),CONCATENATE("R",'MAPA DE RIESGOS'!$H145,"C",'MAPA DE RIESGOS'!$AF145),"")</f>
        <v/>
      </c>
      <c r="BR45" s="353" t="str">
        <f>IF(AND('MAPA DE RIESGOS'!$AP146="Alta",'MAPA DE RIESGOS'!$AR146="Mayor"),CONCATENATE("R",'MAPA DE RIESGOS'!$H146,"C",'MAPA DE RIESGOS'!$AF146),"")</f>
        <v/>
      </c>
      <c r="BS45" s="353" t="str">
        <f>IF(AND('MAPA DE RIESGOS'!$AP147="Alta",'MAPA DE RIESGOS'!$AR147="Mayor"),CONCATENATE("R",'MAPA DE RIESGOS'!$H147,"C",'MAPA DE RIESGOS'!$AF147),"")</f>
        <v/>
      </c>
      <c r="BT45" s="353" t="str">
        <f>IF(AND('MAPA DE RIESGOS'!$AP148="Alta",'MAPA DE RIESGOS'!$AR148="Mayor"),CONCATENATE("R",'MAPA DE RIESGOS'!$H148,"C",'MAPA DE RIESGOS'!$AF148),"")</f>
        <v/>
      </c>
      <c r="BU45" s="353" t="str">
        <f>IF(AND('MAPA DE RIESGOS'!$AP149="Alta",'MAPA DE RIESGOS'!$AR149="Mayor"),CONCATENATE("R",'MAPA DE RIESGOS'!$H149,"C",'MAPA DE RIESGOS'!$AF149),"")</f>
        <v/>
      </c>
      <c r="BV45" s="353" t="str">
        <f>IF(AND('MAPA DE RIESGOS'!$AP150="Alta",'MAPA DE RIESGOS'!$AR150="Mayor"),CONCATENATE("R",'MAPA DE RIESGOS'!$H150,"C",'MAPA DE RIESGOS'!$AF150),"")</f>
        <v/>
      </c>
      <c r="BW45" s="353" t="str">
        <f>IF(AND('MAPA DE RIESGOS'!$AP151="Alta",'MAPA DE RIESGOS'!$AR151="Mayor"),CONCATENATE("R",'MAPA DE RIESGOS'!$H151,"C",'MAPA DE RIESGOS'!$AF151),"")</f>
        <v/>
      </c>
      <c r="BX45" s="353" t="str">
        <f>IF(AND('MAPA DE RIESGOS'!$AP152="Alta",'MAPA DE RIESGOS'!$AR152="Mayor"),CONCATENATE("R",'MAPA DE RIESGOS'!$H152,"C",'MAPA DE RIESGOS'!$AF152),"")</f>
        <v/>
      </c>
      <c r="BY45" s="353" t="str">
        <f>IF(AND('MAPA DE RIESGOS'!$AP153="Alta",'MAPA DE RIESGOS'!$AR153="Mayor"),CONCATENATE("R",'MAPA DE RIESGOS'!$H153,"C",'MAPA DE RIESGOS'!$AF153),"")</f>
        <v/>
      </c>
      <c r="BZ45" s="353" t="str">
        <f>IF(AND('MAPA DE RIESGOS'!$AP154="Alta",'MAPA DE RIESGOS'!$AR154="Mayor"),CONCATENATE("R",'MAPA DE RIESGOS'!$H154,"C",'MAPA DE RIESGOS'!$AF154),"")</f>
        <v/>
      </c>
      <c r="CA45" s="353" t="str">
        <f>IF(AND('MAPA DE RIESGOS'!$AP155="Alta",'MAPA DE RIESGOS'!$AR155="Mayor"),CONCATENATE("R",'MAPA DE RIESGOS'!$H155,"C",'MAPA DE RIESGOS'!$AF155),"")</f>
        <v/>
      </c>
      <c r="CB45" s="353" t="str">
        <f>IF(AND('MAPA DE RIESGOS'!$AP156="Alta",'MAPA DE RIESGOS'!$AR156="Mayor"),CONCATENATE("R",'MAPA DE RIESGOS'!$H156,"C",'MAPA DE RIESGOS'!$AF156),"")</f>
        <v/>
      </c>
      <c r="CC45" s="354" t="str">
        <f>IF(AND('MAPA DE RIESGOS'!$AP157="Alta",'MAPA DE RIESGOS'!$AR157="Mayor"),CONCATENATE("R",'MAPA DE RIESGOS'!$H157,"C",'MAPA DE RIESGOS'!$AF157),"")</f>
        <v/>
      </c>
      <c r="CD45" s="355" t="str">
        <f>IF(AND('MAPA DE RIESGOS'!$AP140="Alta",'MAPA DE RIESGOS'!$AR140="Catastrófico"),CONCATENATE("R",'MAPA DE RIESGOS'!$H140,"C",'MAPA DE RIESGOS'!$AF140),"")</f>
        <v/>
      </c>
      <c r="CE45" s="355" t="str">
        <f>IF(AND('MAPA DE RIESGOS'!$AP141="Alta",'MAPA DE RIESGOS'!$AR141="Catastrófico"),CONCATENATE("R",'MAPA DE RIESGOS'!$H141,"C",'MAPA DE RIESGOS'!$AF141),"")</f>
        <v/>
      </c>
      <c r="CF45" s="355" t="str">
        <f>IF(AND('MAPA DE RIESGOS'!$AP142="Alta",'MAPA DE RIESGOS'!$AR142="Catastrófico"),CONCATENATE("R",'MAPA DE RIESGOS'!$H142,"C",'MAPA DE RIESGOS'!$AF142),"")</f>
        <v/>
      </c>
      <c r="CG45" s="355" t="str">
        <f>IF(AND('MAPA DE RIESGOS'!$AP143="Alta",'MAPA DE RIESGOS'!$AR143="Catastrófico"),CONCATENATE("R",'MAPA DE RIESGOS'!$H143,"C",'MAPA DE RIESGOS'!$AF143),"")</f>
        <v/>
      </c>
      <c r="CH45" s="355" t="str">
        <f>IF(AND('MAPA DE RIESGOS'!$AP144="Alta",'MAPA DE RIESGOS'!$AR144="Catastrófico"),CONCATENATE("R",'MAPA DE RIESGOS'!$H144,"C",'MAPA DE RIESGOS'!$AF144),"")</f>
        <v/>
      </c>
      <c r="CI45" s="355" t="str">
        <f>IF(AND('MAPA DE RIESGOS'!$AP145="Alta",'MAPA DE RIESGOS'!$AR145="Catastrófico"),CONCATENATE("R",'MAPA DE RIESGOS'!$H145,"C",'MAPA DE RIESGOS'!$AF145),"")</f>
        <v/>
      </c>
      <c r="CJ45" s="355" t="str">
        <f>IF(AND('MAPA DE RIESGOS'!$AP146="Alta",'MAPA DE RIESGOS'!$AR146="Catastrófico"),CONCATENATE("R",'MAPA DE RIESGOS'!$H146,"C",'MAPA DE RIESGOS'!$AF146),"")</f>
        <v/>
      </c>
      <c r="CK45" s="355" t="str">
        <f>IF(AND('MAPA DE RIESGOS'!$AP147="Alta",'MAPA DE RIESGOS'!$AR147="Catastrófico"),CONCATENATE("R",'MAPA DE RIESGOS'!$H147,"C",'MAPA DE RIESGOS'!$AF147),"")</f>
        <v/>
      </c>
      <c r="CL45" s="355" t="str">
        <f>IF(AND('MAPA DE RIESGOS'!$AP148="Alta",'MAPA DE RIESGOS'!$AR148="Catastrófico"),CONCATENATE("R",'MAPA DE RIESGOS'!$H148,"C",'MAPA DE RIESGOS'!$AF148),"")</f>
        <v/>
      </c>
      <c r="CM45" s="355" t="str">
        <f>IF(AND('MAPA DE RIESGOS'!$AP149="Alta",'MAPA DE RIESGOS'!$AR149="Catastrófico"),CONCATENATE("R",'MAPA DE RIESGOS'!$H149,"C",'MAPA DE RIESGOS'!$AF149),"")</f>
        <v/>
      </c>
      <c r="CN45" s="355" t="str">
        <f>IF(AND('MAPA DE RIESGOS'!$AP150="Alta",'MAPA DE RIESGOS'!$AR150="Catastrófico"),CONCATENATE("R",'MAPA DE RIESGOS'!$H150,"C",'MAPA DE RIESGOS'!$AF150),"")</f>
        <v/>
      </c>
      <c r="CO45" s="355" t="str">
        <f>IF(AND('MAPA DE RIESGOS'!$AP151="Alta",'MAPA DE RIESGOS'!$AR151="Catastrófico"),CONCATENATE("R",'MAPA DE RIESGOS'!$H151,"C",'MAPA DE RIESGOS'!$AF151),"")</f>
        <v/>
      </c>
      <c r="CP45" s="355" t="str">
        <f>IF(AND('MAPA DE RIESGOS'!$AP152="Alta",'MAPA DE RIESGOS'!$AR152="Catastrófico"),CONCATENATE("R",'MAPA DE RIESGOS'!$H152,"C",'MAPA DE RIESGOS'!$AF152),"")</f>
        <v/>
      </c>
      <c r="CQ45" s="355" t="str">
        <f>IF(AND('MAPA DE RIESGOS'!$AP153="Alta",'MAPA DE RIESGOS'!$AR153="Catastrófico"),CONCATENATE("R",'MAPA DE RIESGOS'!$H153,"C",'MAPA DE RIESGOS'!$AF153),"")</f>
        <v/>
      </c>
      <c r="CR45" s="355" t="str">
        <f>IF(AND('MAPA DE RIESGOS'!$AP154="Alta",'MAPA DE RIESGOS'!$AR154="Catastrófico"),CONCATENATE("R",'MAPA DE RIESGOS'!$H154,"C",'MAPA DE RIESGOS'!$AF154),"")</f>
        <v/>
      </c>
      <c r="CS45" s="355" t="str">
        <f>IF(AND('MAPA DE RIESGOS'!$AP155="Alta",'MAPA DE RIESGOS'!$AR155="Catastrófico"),CONCATENATE("R",'MAPA DE RIESGOS'!$H155,"C",'MAPA DE RIESGOS'!$AF155),"")</f>
        <v/>
      </c>
      <c r="CT45" s="355" t="str">
        <f>IF(AND('MAPA DE RIESGOS'!$AP156="Alta",'MAPA DE RIESGOS'!$AR156="Catastrófico"),CONCATENATE("R",'MAPA DE RIESGOS'!$H156,"C",'MAPA DE RIESGOS'!$AF156),"")</f>
        <v/>
      </c>
      <c r="CU45" s="356" t="str">
        <f>IF(AND('MAPA DE RIESGOS'!$AP157="Alta",'MAPA DE RIESGOS'!$AR157="Catastrófico"),CONCATENATE("R",'MAPA DE RIESGOS'!$H157,"C",'MAPA DE RIESGOS'!$AF157),"")</f>
        <v/>
      </c>
      <c r="CV45" s="67"/>
      <c r="CW45" s="1137"/>
      <c r="CX45" s="1138"/>
      <c r="CY45" s="1138"/>
      <c r="CZ45" s="1138"/>
      <c r="DA45" s="1138"/>
      <c r="DB45" s="1139"/>
    </row>
    <row r="46" spans="2:106" ht="32.450000000000003" customHeight="1">
      <c r="B46" s="1142"/>
      <c r="C46" s="1142"/>
      <c r="D46" s="1143"/>
      <c r="E46" s="1113"/>
      <c r="F46" s="1114"/>
      <c r="G46" s="1114"/>
      <c r="H46" s="1114"/>
      <c r="I46" s="1114"/>
      <c r="J46" s="365" t="str">
        <f>IF(AND('MAPA DE RIESGOS'!$AP158="Alta",'MAPA DE RIESGOS'!$AR158="Leve"),CONCATENATE("R",'MAPA DE RIESGOS'!$H158,"C",'MAPA DE RIESGOS'!$AF158),"")</f>
        <v/>
      </c>
      <c r="K46" s="366" t="str">
        <f>IF(AND('MAPA DE RIESGOS'!$AP159="Alta",'MAPA DE RIESGOS'!$AR159="Leve"),CONCATENATE("R",'MAPA DE RIESGOS'!$H159,"C",'MAPA DE RIESGOS'!$AF159),"")</f>
        <v/>
      </c>
      <c r="L46" s="366" t="str">
        <f>IF(AND('MAPA DE RIESGOS'!$AP160="Alta",'MAPA DE RIESGOS'!$AR160="Leve"),CONCATENATE("R",'MAPA DE RIESGOS'!$H160,"C",'MAPA DE RIESGOS'!$AF160),"")</f>
        <v/>
      </c>
      <c r="M46" s="366" t="str">
        <f>IF(AND('MAPA DE RIESGOS'!$AP161="Alta",'MAPA DE RIESGOS'!$AR161="Leve"),CONCATENATE("R",'MAPA DE RIESGOS'!$H161,"C",'MAPA DE RIESGOS'!$AF161),"")</f>
        <v/>
      </c>
      <c r="N46" s="366" t="str">
        <f>IF(AND('MAPA DE RIESGOS'!$AP162="Alta",'MAPA DE RIESGOS'!$AR162="Leve"),CONCATENATE("R",'MAPA DE RIESGOS'!$H162,"C",'MAPA DE RIESGOS'!$AF162),"")</f>
        <v/>
      </c>
      <c r="O46" s="366" t="str">
        <f>IF(AND('MAPA DE RIESGOS'!$AP163="Alta",'MAPA DE RIESGOS'!$AR163="Leve"),CONCATENATE("R",'MAPA DE RIESGOS'!$H163,"C",'MAPA DE RIESGOS'!$AF163),"")</f>
        <v/>
      </c>
      <c r="P46" s="366" t="str">
        <f>IF(AND('MAPA DE RIESGOS'!$AP164="Alta",'MAPA DE RIESGOS'!$AR164="Leve"),CONCATENATE("R",'MAPA DE RIESGOS'!$H164,"C",'MAPA DE RIESGOS'!$AF164),"")</f>
        <v/>
      </c>
      <c r="Q46" s="366" t="str">
        <f>IF(AND('MAPA DE RIESGOS'!$AP165="Alta",'MAPA DE RIESGOS'!$AR165="Leve"),CONCATENATE("R",'MAPA DE RIESGOS'!$H165,"C",'MAPA DE RIESGOS'!$AF165),"")</f>
        <v/>
      </c>
      <c r="R46" s="366" t="str">
        <f>IF(AND('MAPA DE RIESGOS'!$AP166="Alta",'MAPA DE RIESGOS'!$AR166="Leve"),CONCATENATE("R",'MAPA DE RIESGOS'!$H166,"C",'MAPA DE RIESGOS'!$AF166),"")</f>
        <v/>
      </c>
      <c r="S46" s="366" t="str">
        <f>IF(AND('MAPA DE RIESGOS'!$AP167="Alta",'MAPA DE RIESGOS'!$AR167="Leve"),CONCATENATE("R",'MAPA DE RIESGOS'!$H167,"C",'MAPA DE RIESGOS'!$AF167),"")</f>
        <v/>
      </c>
      <c r="T46" s="366" t="str">
        <f>IF(AND('MAPA DE RIESGOS'!$AP168="Alta",'MAPA DE RIESGOS'!$AR168="Leve"),CONCATENATE("R",'MAPA DE RIESGOS'!$H168,"C",'MAPA DE RIESGOS'!$AF168),"")</f>
        <v/>
      </c>
      <c r="U46" s="366" t="str">
        <f>IF(AND('MAPA DE RIESGOS'!$AP169="Alta",'MAPA DE RIESGOS'!$AR169="Leve"),CONCATENATE("R",'MAPA DE RIESGOS'!$H169,"C",'MAPA DE RIESGOS'!$AF169),"")</f>
        <v/>
      </c>
      <c r="V46" s="366" t="str">
        <f>IF(AND('MAPA DE RIESGOS'!$AP170="Alta",'MAPA DE RIESGOS'!$AR170="Leve"),CONCATENATE("R",'MAPA DE RIESGOS'!$H170,"C",'MAPA DE RIESGOS'!$AF170),"")</f>
        <v/>
      </c>
      <c r="W46" s="366" t="str">
        <f>IF(AND('MAPA DE RIESGOS'!$AP171="Alta",'MAPA DE RIESGOS'!$AR171="Leve"),CONCATENATE("R",'MAPA DE RIESGOS'!$H171,"C",'MAPA DE RIESGOS'!$AF171),"")</f>
        <v/>
      </c>
      <c r="X46" s="366" t="str">
        <f>IF(AND('MAPA DE RIESGOS'!$AP172="Alta",'MAPA DE RIESGOS'!$AR172="Leve"),CONCATENATE("R",'MAPA DE RIESGOS'!$H172,"C",'MAPA DE RIESGOS'!$AF172),"")</f>
        <v/>
      </c>
      <c r="Y46" s="366" t="str">
        <f>IF(AND('MAPA DE RIESGOS'!$AP173="Alta",'MAPA DE RIESGOS'!$AR173="Leve"),CONCATENATE("R",'MAPA DE RIESGOS'!$H173,"C",'MAPA DE RIESGOS'!$AF173),"")</f>
        <v/>
      </c>
      <c r="Z46" s="366" t="str">
        <f>IF(AND('MAPA DE RIESGOS'!$AP174="Alta",'MAPA DE RIESGOS'!$AR174="Leve"),CONCATENATE("R",'MAPA DE RIESGOS'!$H174,"C",'MAPA DE RIESGOS'!$AF174),"")</f>
        <v/>
      </c>
      <c r="AA46" s="366" t="str">
        <f>IF(AND('MAPA DE RIESGOS'!$AP175="Alta",'MAPA DE RIESGOS'!$AR175="Leve"),CONCATENATE("R",'MAPA DE RIESGOS'!$H175,"C",'MAPA DE RIESGOS'!$AF175),"")</f>
        <v/>
      </c>
      <c r="AB46" s="365" t="str">
        <f>IF(AND('MAPA DE RIESGOS'!$AP158="Alta",'MAPA DE RIESGOS'!$AR158="Menor"),CONCATENATE("R",'MAPA DE RIESGOS'!$H158,"C",'MAPA DE RIESGOS'!$AF158),"")</f>
        <v/>
      </c>
      <c r="AC46" s="366" t="str">
        <f>IF(AND('MAPA DE RIESGOS'!$AP159="Alta",'MAPA DE RIESGOS'!$AR159="Menor"),CONCATENATE("R",'MAPA DE RIESGOS'!$H159,"C",'MAPA DE RIESGOS'!$AF159),"")</f>
        <v/>
      </c>
      <c r="AD46" s="366" t="str">
        <f>IF(AND('MAPA DE RIESGOS'!$AP160="Alta",'MAPA DE RIESGOS'!$AR160="Menor"),CONCATENATE("R",'MAPA DE RIESGOS'!$H160,"C",'MAPA DE RIESGOS'!$AF160),"")</f>
        <v/>
      </c>
      <c r="AE46" s="366" t="str">
        <f>IF(AND('MAPA DE RIESGOS'!$AP161="Alta",'MAPA DE RIESGOS'!$AR161="Menor"),CONCATENATE("R",'MAPA DE RIESGOS'!$H161,"C",'MAPA DE RIESGOS'!$AF161),"")</f>
        <v/>
      </c>
      <c r="AF46" s="366" t="str">
        <f>IF(AND('MAPA DE RIESGOS'!$AP162="Alta",'MAPA DE RIESGOS'!$AR162="Menor"),CONCATENATE("R",'MAPA DE RIESGOS'!$H162,"C",'MAPA DE RIESGOS'!$AF162),"")</f>
        <v/>
      </c>
      <c r="AG46" s="366" t="str">
        <f>IF(AND('MAPA DE RIESGOS'!$AP163="Alta",'MAPA DE RIESGOS'!$AR163="Menor"),CONCATENATE("R",'MAPA DE RIESGOS'!$H163,"C",'MAPA DE RIESGOS'!$AF163),"")</f>
        <v/>
      </c>
      <c r="AH46" s="366" t="str">
        <f>IF(AND('MAPA DE RIESGOS'!$AP164="Alta",'MAPA DE RIESGOS'!$AR164="Menor"),CONCATENATE("R",'MAPA DE RIESGOS'!$H164,"C",'MAPA DE RIESGOS'!$AF164),"")</f>
        <v/>
      </c>
      <c r="AI46" s="366" t="str">
        <f>IF(AND('MAPA DE RIESGOS'!$AP165="Alta",'MAPA DE RIESGOS'!$AR165="Menor"),CONCATENATE("R",'MAPA DE RIESGOS'!$H165,"C",'MAPA DE RIESGOS'!$AF165),"")</f>
        <v/>
      </c>
      <c r="AJ46" s="366" t="str">
        <f>IF(AND('MAPA DE RIESGOS'!$AP166="Alta",'MAPA DE RIESGOS'!$AR166="Menor"),CONCATENATE("R",'MAPA DE RIESGOS'!$H166,"C",'MAPA DE RIESGOS'!$AF166),"")</f>
        <v/>
      </c>
      <c r="AK46" s="366" t="str">
        <f>IF(AND('MAPA DE RIESGOS'!$AP167="Alta",'MAPA DE RIESGOS'!$AR167="Menor"),CONCATENATE("R",'MAPA DE RIESGOS'!$H167,"C",'MAPA DE RIESGOS'!$AF167),"")</f>
        <v/>
      </c>
      <c r="AL46" s="366" t="str">
        <f>IF(AND('MAPA DE RIESGOS'!$AP168="Alta",'MAPA DE RIESGOS'!$AR168="Menor"),CONCATENATE("R",'MAPA DE RIESGOS'!$H168,"C",'MAPA DE RIESGOS'!$AF168),"")</f>
        <v/>
      </c>
      <c r="AM46" s="366" t="str">
        <f>IF(AND('MAPA DE RIESGOS'!$AP169="Alta",'MAPA DE RIESGOS'!$AR169="Menor"),CONCATENATE("R",'MAPA DE RIESGOS'!$H169,"C",'MAPA DE RIESGOS'!$AF169),"")</f>
        <v/>
      </c>
      <c r="AN46" s="366" t="str">
        <f>IF(AND('MAPA DE RIESGOS'!$AP170="Alta",'MAPA DE RIESGOS'!$AR170="Menor"),CONCATENATE("R",'MAPA DE RIESGOS'!$H170,"C",'MAPA DE RIESGOS'!$AF170),"")</f>
        <v/>
      </c>
      <c r="AO46" s="366" t="str">
        <f>IF(AND('MAPA DE RIESGOS'!$AP171="Alta",'MAPA DE RIESGOS'!$AR171="Menor"),CONCATENATE("R",'MAPA DE RIESGOS'!$H171,"C",'MAPA DE RIESGOS'!$AF171),"")</f>
        <v/>
      </c>
      <c r="AP46" s="366" t="str">
        <f>IF(AND('MAPA DE RIESGOS'!$AP172="Alta",'MAPA DE RIESGOS'!$AR172="Menor"),CONCATENATE("R",'MAPA DE RIESGOS'!$H172,"C",'MAPA DE RIESGOS'!$AF172),"")</f>
        <v/>
      </c>
      <c r="AQ46" s="366" t="str">
        <f>IF(AND('MAPA DE RIESGOS'!$AP173="Alta",'MAPA DE RIESGOS'!$AR173="Menor"),CONCATENATE("R",'MAPA DE RIESGOS'!$H173,"C",'MAPA DE RIESGOS'!$AF173),"")</f>
        <v/>
      </c>
      <c r="AR46" s="366" t="str">
        <f>IF(AND('MAPA DE RIESGOS'!$AP174="Alta",'MAPA DE RIESGOS'!$AR174="Menor"),CONCATENATE("R",'MAPA DE RIESGOS'!$H174,"C",'MAPA DE RIESGOS'!$AF174),"")</f>
        <v/>
      </c>
      <c r="AS46" s="367" t="str">
        <f>IF(AND('MAPA DE RIESGOS'!$AP175="Alta",'MAPA DE RIESGOS'!$AR175="Menor"),CONCATENATE("R",'MAPA DE RIESGOS'!$H175,"C",'MAPA DE RIESGOS'!$AF175),"")</f>
        <v/>
      </c>
      <c r="AT46" s="353" t="str">
        <f>IF(AND('MAPA DE RIESGOS'!$AP158="Alta",'MAPA DE RIESGOS'!$AR158="Moderado"),CONCATENATE("R",'MAPA DE RIESGOS'!$H158,"C",'MAPA DE RIESGOS'!$AF158),"")</f>
        <v/>
      </c>
      <c r="AU46" s="353" t="str">
        <f>IF(AND('MAPA DE RIESGOS'!$AP159="Alta",'MAPA DE RIESGOS'!$AR159="Moderado"),CONCATENATE("R",'MAPA DE RIESGOS'!$H159,"C",'MAPA DE RIESGOS'!$AF159),"")</f>
        <v/>
      </c>
      <c r="AV46" s="353" t="str">
        <f>IF(AND('MAPA DE RIESGOS'!$AP160="Alta",'MAPA DE RIESGOS'!$AR160="Moderado"),CONCATENATE("R",'MAPA DE RIESGOS'!$H160,"C",'MAPA DE RIESGOS'!$AF160),"")</f>
        <v/>
      </c>
      <c r="AW46" s="353" t="str">
        <f>IF(AND('MAPA DE RIESGOS'!$AP161="Alta",'MAPA DE RIESGOS'!$AR161="Moderado"),CONCATENATE("R",'MAPA DE RIESGOS'!$H161,"C",'MAPA DE RIESGOS'!$AF161),"")</f>
        <v/>
      </c>
      <c r="AX46" s="353" t="str">
        <f>IF(AND('MAPA DE RIESGOS'!$AP162="Alta",'MAPA DE RIESGOS'!$AR162="Moderado"),CONCATENATE("R",'MAPA DE RIESGOS'!$H162,"C",'MAPA DE RIESGOS'!$AF162),"")</f>
        <v/>
      </c>
      <c r="AY46" s="353" t="str">
        <f>IF(AND('MAPA DE RIESGOS'!$AP163="Alta",'MAPA DE RIESGOS'!$AR163="Moderado"),CONCATENATE("R",'MAPA DE RIESGOS'!$H163,"C",'MAPA DE RIESGOS'!$AF163),"")</f>
        <v/>
      </c>
      <c r="AZ46" s="353" t="str">
        <f>IF(AND('MAPA DE RIESGOS'!$AP164="Alta",'MAPA DE RIESGOS'!$AR164="Moderado"),CONCATENATE("R",'MAPA DE RIESGOS'!$H164,"C",'MAPA DE RIESGOS'!$AF164),"")</f>
        <v/>
      </c>
      <c r="BA46" s="353" t="str">
        <f>IF(AND('MAPA DE RIESGOS'!$AP165="Alta",'MAPA DE RIESGOS'!$AR165="Moderado"),CONCATENATE("R",'MAPA DE RIESGOS'!$H165,"C",'MAPA DE RIESGOS'!$AF165),"")</f>
        <v/>
      </c>
      <c r="BB46" s="353" t="str">
        <f>IF(AND('MAPA DE RIESGOS'!$AP166="Alta",'MAPA DE RIESGOS'!$AR166="Moderado"),CONCATENATE("R",'MAPA DE RIESGOS'!$H166,"C",'MAPA DE RIESGOS'!$AF166),"")</f>
        <v/>
      </c>
      <c r="BC46" s="353" t="str">
        <f>IF(AND('MAPA DE RIESGOS'!$AP167="Alta",'MAPA DE RIESGOS'!$AR167="Moderado"),CONCATENATE("R",'MAPA DE RIESGOS'!$H167,"C",'MAPA DE RIESGOS'!$AF167),"")</f>
        <v/>
      </c>
      <c r="BD46" s="353" t="str">
        <f>IF(AND('MAPA DE RIESGOS'!$AP168="Alta",'MAPA DE RIESGOS'!$AR168="Moderado"),CONCATENATE("R",'MAPA DE RIESGOS'!$H168,"C",'MAPA DE RIESGOS'!$AF168),"")</f>
        <v/>
      </c>
      <c r="BE46" s="353" t="str">
        <f>IF(AND('MAPA DE RIESGOS'!$AP169="Alta",'MAPA DE RIESGOS'!$AR169="Moderado"),CONCATENATE("R",'MAPA DE RIESGOS'!$H169,"C",'MAPA DE RIESGOS'!$AF169),"")</f>
        <v/>
      </c>
      <c r="BF46" s="353" t="str">
        <f>IF(AND('MAPA DE RIESGOS'!$AP170="Alta",'MAPA DE RIESGOS'!$AR170="Moderado"),CONCATENATE("R",'MAPA DE RIESGOS'!$H170,"C",'MAPA DE RIESGOS'!$AF170),"")</f>
        <v/>
      </c>
      <c r="BG46" s="353" t="str">
        <f>IF(AND('MAPA DE RIESGOS'!$AP171="Alta",'MAPA DE RIESGOS'!$AR171="Moderado"),CONCATENATE("R",'MAPA DE RIESGOS'!$H171,"C",'MAPA DE RIESGOS'!$AF171),"")</f>
        <v/>
      </c>
      <c r="BH46" s="353" t="str">
        <f>IF(AND('MAPA DE RIESGOS'!$AP172="Alta",'MAPA DE RIESGOS'!$AR172="Moderado"),CONCATENATE("R",'MAPA DE RIESGOS'!$H172,"C",'MAPA DE RIESGOS'!$AF172),"")</f>
        <v/>
      </c>
      <c r="BI46" s="353" t="str">
        <f>IF(AND('MAPA DE RIESGOS'!$AP173="Alta",'MAPA DE RIESGOS'!$AR173="Moderado"),CONCATENATE("R",'MAPA DE RIESGOS'!$H173,"C",'MAPA DE RIESGOS'!$AF173),"")</f>
        <v/>
      </c>
      <c r="BJ46" s="353" t="str">
        <f>IF(AND('MAPA DE RIESGOS'!$AP174="Alta",'MAPA DE RIESGOS'!$AR174="Moderado"),CONCATENATE("R",'MAPA DE RIESGOS'!$H174,"C",'MAPA DE RIESGOS'!$AF174),"")</f>
        <v/>
      </c>
      <c r="BK46" s="354" t="str">
        <f>IF(AND('MAPA DE RIESGOS'!$AP175="Alta",'MAPA DE RIESGOS'!$AR175="Moderado"),CONCATENATE("R",'MAPA DE RIESGOS'!$H175,"C",'MAPA DE RIESGOS'!$AF175),"")</f>
        <v/>
      </c>
      <c r="BL46" s="353" t="str">
        <f>IF(AND('MAPA DE RIESGOS'!$AP158="Alta",'MAPA DE RIESGOS'!$AR158="Mayor"),CONCATENATE("R",'MAPA DE RIESGOS'!$H158,"C",'MAPA DE RIESGOS'!$AF158),"")</f>
        <v/>
      </c>
      <c r="BM46" s="353" t="str">
        <f>IF(AND('MAPA DE RIESGOS'!$AP159="Alta",'MAPA DE RIESGOS'!$AR159="Mayor"),CONCATENATE("R",'MAPA DE RIESGOS'!$H159,"C",'MAPA DE RIESGOS'!$AF159),"")</f>
        <v/>
      </c>
      <c r="BN46" s="353" t="str">
        <f>IF(AND('MAPA DE RIESGOS'!$AP160="Alta",'MAPA DE RIESGOS'!$AR160="Mayor"),CONCATENATE("R",'MAPA DE RIESGOS'!$H160,"C",'MAPA DE RIESGOS'!$AF160),"")</f>
        <v/>
      </c>
      <c r="BO46" s="353" t="str">
        <f>IF(AND('MAPA DE RIESGOS'!$AP161="Alta",'MAPA DE RIESGOS'!$AR161="Mayor"),CONCATENATE("R",'MAPA DE RIESGOS'!$H161,"C",'MAPA DE RIESGOS'!$AF161),"")</f>
        <v/>
      </c>
      <c r="BP46" s="353" t="str">
        <f>IF(AND('MAPA DE RIESGOS'!$AP162="Alta",'MAPA DE RIESGOS'!$AR162="Mayor"),CONCATENATE("R",'MAPA DE RIESGOS'!$H162,"C",'MAPA DE RIESGOS'!$AF162),"")</f>
        <v/>
      </c>
      <c r="BQ46" s="353" t="str">
        <f>IF(AND('MAPA DE RIESGOS'!$AP163="Alta",'MAPA DE RIESGOS'!$AR163="Mayor"),CONCATENATE("R",'MAPA DE RIESGOS'!$H163,"C",'MAPA DE RIESGOS'!$AF163),"")</f>
        <v/>
      </c>
      <c r="BR46" s="353" t="str">
        <f>IF(AND('MAPA DE RIESGOS'!$AP164="Alta",'MAPA DE RIESGOS'!$AR164="Mayor"),CONCATENATE("R",'MAPA DE RIESGOS'!$H164,"C",'MAPA DE RIESGOS'!$AF164),"")</f>
        <v/>
      </c>
      <c r="BS46" s="353" t="str">
        <f>IF(AND('MAPA DE RIESGOS'!$AP165="Alta",'MAPA DE RIESGOS'!$AR165="Mayor"),CONCATENATE("R",'MAPA DE RIESGOS'!$H165,"C",'MAPA DE RIESGOS'!$AF165),"")</f>
        <v/>
      </c>
      <c r="BT46" s="353" t="str">
        <f>IF(AND('MAPA DE RIESGOS'!$AP166="Alta",'MAPA DE RIESGOS'!$AR166="Mayor"),CONCATENATE("R",'MAPA DE RIESGOS'!$H166,"C",'MAPA DE RIESGOS'!$AF166),"")</f>
        <v/>
      </c>
      <c r="BU46" s="353" t="str">
        <f>IF(AND('MAPA DE RIESGOS'!$AP167="Alta",'MAPA DE RIESGOS'!$AR167="Mayor"),CONCATENATE("R",'MAPA DE RIESGOS'!$H167,"C",'MAPA DE RIESGOS'!$AF167),"")</f>
        <v/>
      </c>
      <c r="BV46" s="353" t="str">
        <f>IF(AND('MAPA DE RIESGOS'!$AP168="Alta",'MAPA DE RIESGOS'!$AR168="Mayor"),CONCATENATE("R",'MAPA DE RIESGOS'!$H168,"C",'MAPA DE RIESGOS'!$AF168),"")</f>
        <v/>
      </c>
      <c r="BW46" s="353" t="str">
        <f>IF(AND('MAPA DE RIESGOS'!$AP169="Alta",'MAPA DE RIESGOS'!$AR169="Mayor"),CONCATENATE("R",'MAPA DE RIESGOS'!$H169,"C",'MAPA DE RIESGOS'!$AF169),"")</f>
        <v/>
      </c>
      <c r="BX46" s="353" t="str">
        <f>IF(AND('MAPA DE RIESGOS'!$AP170="Alta",'MAPA DE RIESGOS'!$AR170="Mayor"),CONCATENATE("R",'MAPA DE RIESGOS'!$H170,"C",'MAPA DE RIESGOS'!$AF170),"")</f>
        <v/>
      </c>
      <c r="BY46" s="353" t="str">
        <f>IF(AND('MAPA DE RIESGOS'!$AP171="Alta",'MAPA DE RIESGOS'!$AR171="Mayor"),CONCATENATE("R",'MAPA DE RIESGOS'!$H171,"C",'MAPA DE RIESGOS'!$AF171),"")</f>
        <v/>
      </c>
      <c r="BZ46" s="353" t="str">
        <f>IF(AND('MAPA DE RIESGOS'!$AP172="Alta",'MAPA DE RIESGOS'!$AR172="Mayor"),CONCATENATE("R",'MAPA DE RIESGOS'!$H172,"C",'MAPA DE RIESGOS'!$AF172),"")</f>
        <v/>
      </c>
      <c r="CA46" s="353" t="str">
        <f>IF(AND('MAPA DE RIESGOS'!$AP173="Alta",'MAPA DE RIESGOS'!$AR173="Mayor"),CONCATENATE("R",'MAPA DE RIESGOS'!$H173,"C",'MAPA DE RIESGOS'!$AF173),"")</f>
        <v/>
      </c>
      <c r="CB46" s="353" t="str">
        <f>IF(AND('MAPA DE RIESGOS'!$AP174="Alta",'MAPA DE RIESGOS'!$AR174="Mayor"),CONCATENATE("R",'MAPA DE RIESGOS'!$H174,"C",'MAPA DE RIESGOS'!$AF174),"")</f>
        <v/>
      </c>
      <c r="CC46" s="354" t="str">
        <f>IF(AND('MAPA DE RIESGOS'!$AP175="Alta",'MAPA DE RIESGOS'!$AR175="Mayor"),CONCATENATE("R",'MAPA DE RIESGOS'!$H175,"C",'MAPA DE RIESGOS'!$AF175),"")</f>
        <v/>
      </c>
      <c r="CD46" s="355" t="str">
        <f>IF(AND('MAPA DE RIESGOS'!$AP158="Alta",'MAPA DE RIESGOS'!$AR158="Catastrófico"),CONCATENATE("R",'MAPA DE RIESGOS'!$H158,"C",'MAPA DE RIESGOS'!$AF158),"")</f>
        <v/>
      </c>
      <c r="CE46" s="355" t="str">
        <f>IF(AND('MAPA DE RIESGOS'!$AP159="Alta",'MAPA DE RIESGOS'!$AR159="Catastrófico"),CONCATENATE("R",'MAPA DE RIESGOS'!$H159,"C",'MAPA DE RIESGOS'!$AF159),"")</f>
        <v/>
      </c>
      <c r="CF46" s="355" t="str">
        <f>IF(AND('MAPA DE RIESGOS'!$AP160="Alta",'MAPA DE RIESGOS'!$AR160="Catastrófico"),CONCATENATE("R",'MAPA DE RIESGOS'!$H160,"C",'MAPA DE RIESGOS'!$AF160),"")</f>
        <v/>
      </c>
      <c r="CG46" s="355" t="str">
        <f>IF(AND('MAPA DE RIESGOS'!$AP161="Alta",'MAPA DE RIESGOS'!$AR161="Catastrófico"),CONCATENATE("R",'MAPA DE RIESGOS'!$H161,"C",'MAPA DE RIESGOS'!$AF161),"")</f>
        <v/>
      </c>
      <c r="CH46" s="355" t="str">
        <f>IF(AND('MAPA DE RIESGOS'!$AP162="Alta",'MAPA DE RIESGOS'!$AR162="Catastrófico"),CONCATENATE("R",'MAPA DE RIESGOS'!$H162,"C",'MAPA DE RIESGOS'!$AF162),"")</f>
        <v/>
      </c>
      <c r="CI46" s="355" t="str">
        <f>IF(AND('MAPA DE RIESGOS'!$AP163="Alta",'MAPA DE RIESGOS'!$AR163="Catastrófico"),CONCATENATE("R",'MAPA DE RIESGOS'!$H163,"C",'MAPA DE RIESGOS'!$AF163),"")</f>
        <v/>
      </c>
      <c r="CJ46" s="355" t="str">
        <f>IF(AND('MAPA DE RIESGOS'!$AP164="Alta",'MAPA DE RIESGOS'!$AR164="Catastrófico"),CONCATENATE("R",'MAPA DE RIESGOS'!$H164,"C",'MAPA DE RIESGOS'!$AF164),"")</f>
        <v/>
      </c>
      <c r="CK46" s="355" t="str">
        <f>IF(AND('MAPA DE RIESGOS'!$AP165="Alta",'MAPA DE RIESGOS'!$AR165="Catastrófico"),CONCATENATE("R",'MAPA DE RIESGOS'!$H165,"C",'MAPA DE RIESGOS'!$AF165),"")</f>
        <v/>
      </c>
      <c r="CL46" s="355" t="str">
        <f>IF(AND('MAPA DE RIESGOS'!$AP166="Alta",'MAPA DE RIESGOS'!$AR166="Catastrófico"),CONCATENATE("R",'MAPA DE RIESGOS'!$H166,"C",'MAPA DE RIESGOS'!$AF166),"")</f>
        <v/>
      </c>
      <c r="CM46" s="355" t="str">
        <f>IF(AND('MAPA DE RIESGOS'!$AP167="Alta",'MAPA DE RIESGOS'!$AR167="Catastrófico"),CONCATENATE("R",'MAPA DE RIESGOS'!$H167,"C",'MAPA DE RIESGOS'!$AF167),"")</f>
        <v/>
      </c>
      <c r="CN46" s="355" t="str">
        <f>IF(AND('MAPA DE RIESGOS'!$AP168="Alta",'MAPA DE RIESGOS'!$AR168="Catastrófico"),CONCATENATE("R",'MAPA DE RIESGOS'!$H168,"C",'MAPA DE RIESGOS'!$AF168),"")</f>
        <v/>
      </c>
      <c r="CO46" s="355" t="str">
        <f>IF(AND('MAPA DE RIESGOS'!$AP169="Alta",'MAPA DE RIESGOS'!$AR169="Catastrófico"),CONCATENATE("R",'MAPA DE RIESGOS'!$H169,"C",'MAPA DE RIESGOS'!$AF169),"")</f>
        <v/>
      </c>
      <c r="CP46" s="355" t="str">
        <f>IF(AND('MAPA DE RIESGOS'!$AP170="Alta",'MAPA DE RIESGOS'!$AR170="Catastrófico"),CONCATENATE("R",'MAPA DE RIESGOS'!$H170,"C",'MAPA DE RIESGOS'!$AF170),"")</f>
        <v/>
      </c>
      <c r="CQ46" s="355" t="str">
        <f>IF(AND('MAPA DE RIESGOS'!$AP171="Alta",'MAPA DE RIESGOS'!$AR171="Catastrófico"),CONCATENATE("R",'MAPA DE RIESGOS'!$H171,"C",'MAPA DE RIESGOS'!$AF171),"")</f>
        <v/>
      </c>
      <c r="CR46" s="355" t="str">
        <f>IF(AND('MAPA DE RIESGOS'!$AP172="Alta",'MAPA DE RIESGOS'!$AR172="Catastrófico"),CONCATENATE("R",'MAPA DE RIESGOS'!$H172,"C",'MAPA DE RIESGOS'!$AF172),"")</f>
        <v/>
      </c>
      <c r="CS46" s="355" t="str">
        <f>IF(AND('MAPA DE RIESGOS'!$AP173="Alta",'MAPA DE RIESGOS'!$AR173="Catastrófico"),CONCATENATE("R",'MAPA DE RIESGOS'!$H173,"C",'MAPA DE RIESGOS'!$AF173),"")</f>
        <v/>
      </c>
      <c r="CT46" s="355" t="str">
        <f>IF(AND('MAPA DE RIESGOS'!$AP174="Alta",'MAPA DE RIESGOS'!$AR174="Catastrófico"),CONCATENATE("R",'MAPA DE RIESGOS'!$H174,"C",'MAPA DE RIESGOS'!$AF174),"")</f>
        <v/>
      </c>
      <c r="CU46" s="356" t="str">
        <f>IF(AND('MAPA DE RIESGOS'!$AP175="Alta",'MAPA DE RIESGOS'!$AR175="Catastrófico"),CONCATENATE("R",'MAPA DE RIESGOS'!$H175,"C",'MAPA DE RIESGOS'!$AF175),"")</f>
        <v/>
      </c>
      <c r="CV46" s="67"/>
      <c r="CW46" s="1137"/>
      <c r="CX46" s="1138"/>
      <c r="CY46" s="1138"/>
      <c r="CZ46" s="1138"/>
      <c r="DA46" s="1138"/>
      <c r="DB46" s="1139"/>
    </row>
    <row r="47" spans="2:106" ht="32.450000000000003" customHeight="1">
      <c r="B47" s="1142"/>
      <c r="C47" s="1142"/>
      <c r="D47" s="1143"/>
      <c r="E47" s="1113"/>
      <c r="F47" s="1114"/>
      <c r="G47" s="1114"/>
      <c r="H47" s="1114"/>
      <c r="I47" s="1114"/>
      <c r="J47" s="365" t="str">
        <f>IF(AND('MAPA DE RIESGOS'!$AP176="Alta",'MAPA DE RIESGOS'!$AR176="Leve"),CONCATENATE("R",'MAPA DE RIESGOS'!$H176,"C",'MAPA DE RIESGOS'!$AF176),"")</f>
        <v/>
      </c>
      <c r="K47" s="366" t="str">
        <f>IF(AND('MAPA DE RIESGOS'!$AP177="Alta",'MAPA DE RIESGOS'!$AR177="Leve"),CONCATENATE("R",'MAPA DE RIESGOS'!$H177,"C",'MAPA DE RIESGOS'!$AF177),"")</f>
        <v/>
      </c>
      <c r="L47" s="366" t="str">
        <f>IF(AND('MAPA DE RIESGOS'!$AP178="Alta",'MAPA DE RIESGOS'!$AR178="Leve"),CONCATENATE("R",'MAPA DE RIESGOS'!$H178,"C",'MAPA DE RIESGOS'!$AF178),"")</f>
        <v/>
      </c>
      <c r="M47" s="366" t="str">
        <f>IF(AND('MAPA DE RIESGOS'!$AP179="Alta",'MAPA DE RIESGOS'!$AR179="Leve"),CONCATENATE("R",'MAPA DE RIESGOS'!$H179,"C",'MAPA DE RIESGOS'!$AF179),"")</f>
        <v/>
      </c>
      <c r="N47" s="366" t="str">
        <f>IF(AND('MAPA DE RIESGOS'!$AP180="Alta",'MAPA DE RIESGOS'!$AR180="Leve"),CONCATENATE("R",'MAPA DE RIESGOS'!$H180,"C",'MAPA DE RIESGOS'!$AF180),"")</f>
        <v/>
      </c>
      <c r="O47" s="366" t="str">
        <f>IF(AND('MAPA DE RIESGOS'!$AP181="Alta",'MAPA DE RIESGOS'!$AR181="Leve"),CONCATENATE("R",'MAPA DE RIESGOS'!$H181,"C",'MAPA DE RIESGOS'!$AF181),"")</f>
        <v/>
      </c>
      <c r="P47" s="366" t="str">
        <f>IF(AND('MAPA DE RIESGOS'!$AP182="Alta",'MAPA DE RIESGOS'!$AR182="Leve"),CONCATENATE("R",'MAPA DE RIESGOS'!$H182,"C",'MAPA DE RIESGOS'!$AF182),"")</f>
        <v/>
      </c>
      <c r="Q47" s="366" t="str">
        <f>IF(AND('MAPA DE RIESGOS'!$AP183="Alta",'MAPA DE RIESGOS'!$AR183="Leve"),CONCATENATE("R",'MAPA DE RIESGOS'!$H183,"C",'MAPA DE RIESGOS'!$AF183),"")</f>
        <v/>
      </c>
      <c r="R47" s="366" t="str">
        <f>IF(AND('MAPA DE RIESGOS'!$AP184="Alta",'MAPA DE RIESGOS'!$AR184="Leve"),CONCATENATE("R",'MAPA DE RIESGOS'!$H184,"C",'MAPA DE RIESGOS'!$AF184),"")</f>
        <v/>
      </c>
      <c r="S47" s="366" t="str">
        <f>IF(AND('MAPA DE RIESGOS'!$AP185="Alta",'MAPA DE RIESGOS'!$AR185="Leve"),CONCATENATE("R",'MAPA DE RIESGOS'!$H185,"C",'MAPA DE RIESGOS'!$AF185),"")</f>
        <v/>
      </c>
      <c r="T47" s="366" t="str">
        <f>IF(AND('MAPA DE RIESGOS'!$AP186="Alta",'MAPA DE RIESGOS'!$AR186="Leve"),CONCATENATE("R",'MAPA DE RIESGOS'!$H186,"C",'MAPA DE RIESGOS'!$AF186),"")</f>
        <v/>
      </c>
      <c r="U47" s="366" t="str">
        <f>IF(AND('MAPA DE RIESGOS'!$AP187="Alta",'MAPA DE RIESGOS'!$AR187="Leve"),CONCATENATE("R",'MAPA DE RIESGOS'!$H187,"C",'MAPA DE RIESGOS'!$AF187),"")</f>
        <v/>
      </c>
      <c r="V47" s="366" t="str">
        <f>IF(AND('MAPA DE RIESGOS'!$AP188="Alta",'MAPA DE RIESGOS'!$AR188="Leve"),CONCATENATE("R",'MAPA DE RIESGOS'!$H188,"C",'MAPA DE RIESGOS'!$AF188),"")</f>
        <v/>
      </c>
      <c r="W47" s="366" t="str">
        <f>IF(AND('MAPA DE RIESGOS'!$AP189="Alta",'MAPA DE RIESGOS'!$AR189="Leve"),CONCATENATE("R",'MAPA DE RIESGOS'!$H189,"C",'MAPA DE RIESGOS'!$AF189),"")</f>
        <v/>
      </c>
      <c r="X47" s="366" t="str">
        <f>IF(AND('MAPA DE RIESGOS'!$AP190="Alta",'MAPA DE RIESGOS'!$AR190="Leve"),CONCATENATE("R",'MAPA DE RIESGOS'!$H190,"C",'MAPA DE RIESGOS'!$AF190),"")</f>
        <v/>
      </c>
      <c r="Y47" s="366" t="str">
        <f>IF(AND('MAPA DE RIESGOS'!$AP191="Alta",'MAPA DE RIESGOS'!$AR191="Leve"),CONCATENATE("R",'MAPA DE RIESGOS'!$H191,"C",'MAPA DE RIESGOS'!$AF191),"")</f>
        <v/>
      </c>
      <c r="Z47" s="366" t="str">
        <f>IF(AND('MAPA DE RIESGOS'!$AP192="Alta",'MAPA DE RIESGOS'!$AR192="Leve"),CONCATENATE("R",'MAPA DE RIESGOS'!$H192,"C",'MAPA DE RIESGOS'!$AF192),"")</f>
        <v/>
      </c>
      <c r="AA47" s="366" t="str">
        <f>IF(AND('MAPA DE RIESGOS'!$AP193="Alta",'MAPA DE RIESGOS'!$AR193="Leve"),CONCATENATE("R",'MAPA DE RIESGOS'!$H193,"C",'MAPA DE RIESGOS'!$AF193),"")</f>
        <v/>
      </c>
      <c r="AB47" s="365" t="str">
        <f>IF(AND('MAPA DE RIESGOS'!$AP176="Alta",'MAPA DE RIESGOS'!$AR176="Menor"),CONCATENATE("R",'MAPA DE RIESGOS'!$H176,"C",'MAPA DE RIESGOS'!$AF176),"")</f>
        <v/>
      </c>
      <c r="AC47" s="366" t="str">
        <f>IF(AND('MAPA DE RIESGOS'!$AP177="Alta",'MAPA DE RIESGOS'!$AR177="Menor"),CONCATENATE("R",'MAPA DE RIESGOS'!$H177,"C",'MAPA DE RIESGOS'!$AF177),"")</f>
        <v/>
      </c>
      <c r="AD47" s="366" t="str">
        <f>IF(AND('MAPA DE RIESGOS'!$AP178="Alta",'MAPA DE RIESGOS'!$AR178="Menor"),CONCATENATE("R",'MAPA DE RIESGOS'!$H178,"C",'MAPA DE RIESGOS'!$AF178),"")</f>
        <v/>
      </c>
      <c r="AE47" s="366" t="str">
        <f>IF(AND('MAPA DE RIESGOS'!$AP179="Alta",'MAPA DE RIESGOS'!$AR179="Menor"),CONCATENATE("R",'MAPA DE RIESGOS'!$H179,"C",'MAPA DE RIESGOS'!$AF179),"")</f>
        <v/>
      </c>
      <c r="AF47" s="366" t="str">
        <f>IF(AND('MAPA DE RIESGOS'!$AP180="Alta",'MAPA DE RIESGOS'!$AR180="Menor"),CONCATENATE("R",'MAPA DE RIESGOS'!$H180,"C",'MAPA DE RIESGOS'!$AF180),"")</f>
        <v/>
      </c>
      <c r="AG47" s="366" t="str">
        <f>IF(AND('MAPA DE RIESGOS'!$AP181="Alta",'MAPA DE RIESGOS'!$AR181="Menor"),CONCATENATE("R",'MAPA DE RIESGOS'!$H181,"C",'MAPA DE RIESGOS'!$AF181),"")</f>
        <v/>
      </c>
      <c r="AH47" s="366" t="str">
        <f>IF(AND('MAPA DE RIESGOS'!$AP182="Alta",'MAPA DE RIESGOS'!$AR182="Menor"),CONCATENATE("R",'MAPA DE RIESGOS'!$H182,"C",'MAPA DE RIESGOS'!$AF182),"")</f>
        <v/>
      </c>
      <c r="AI47" s="366" t="str">
        <f>IF(AND('MAPA DE RIESGOS'!$AP183="Alta",'MAPA DE RIESGOS'!$AR183="Menor"),CONCATENATE("R",'MAPA DE RIESGOS'!$H183,"C",'MAPA DE RIESGOS'!$AF183),"")</f>
        <v/>
      </c>
      <c r="AJ47" s="366" t="str">
        <f>IF(AND('MAPA DE RIESGOS'!$AP184="Alta",'MAPA DE RIESGOS'!$AR184="Menor"),CONCATENATE("R",'MAPA DE RIESGOS'!$H184,"C",'MAPA DE RIESGOS'!$AF184),"")</f>
        <v/>
      </c>
      <c r="AK47" s="366" t="str">
        <f>IF(AND('MAPA DE RIESGOS'!$AP185="Alta",'MAPA DE RIESGOS'!$AR185="Menor"),CONCATENATE("R",'MAPA DE RIESGOS'!$H185,"C",'MAPA DE RIESGOS'!$AF185),"")</f>
        <v/>
      </c>
      <c r="AL47" s="366" t="str">
        <f>IF(AND('MAPA DE RIESGOS'!$AP186="Alta",'MAPA DE RIESGOS'!$AR186="Menor"),CONCATENATE("R",'MAPA DE RIESGOS'!$H186,"C",'MAPA DE RIESGOS'!$AF186),"")</f>
        <v/>
      </c>
      <c r="AM47" s="366" t="str">
        <f>IF(AND('MAPA DE RIESGOS'!$AP187="Alta",'MAPA DE RIESGOS'!$AR187="Menor"),CONCATENATE("R",'MAPA DE RIESGOS'!$H187,"C",'MAPA DE RIESGOS'!$AF187),"")</f>
        <v/>
      </c>
      <c r="AN47" s="366" t="str">
        <f>IF(AND('MAPA DE RIESGOS'!$AP188="Alta",'MAPA DE RIESGOS'!$AR188="Menor"),CONCATENATE("R",'MAPA DE RIESGOS'!$H188,"C",'MAPA DE RIESGOS'!$AF188),"")</f>
        <v/>
      </c>
      <c r="AO47" s="366" t="str">
        <f>IF(AND('MAPA DE RIESGOS'!$AP189="Alta",'MAPA DE RIESGOS'!$AR189="Menor"),CONCATENATE("R",'MAPA DE RIESGOS'!$H189,"C",'MAPA DE RIESGOS'!$AF189),"")</f>
        <v/>
      </c>
      <c r="AP47" s="366" t="str">
        <f>IF(AND('MAPA DE RIESGOS'!$AP190="Alta",'MAPA DE RIESGOS'!$AR190="Menor"),CONCATENATE("R",'MAPA DE RIESGOS'!$H190,"C",'MAPA DE RIESGOS'!$AF190),"")</f>
        <v/>
      </c>
      <c r="AQ47" s="366" t="str">
        <f>IF(AND('MAPA DE RIESGOS'!$AP191="Alta",'MAPA DE RIESGOS'!$AR191="Menor"),CONCATENATE("R",'MAPA DE RIESGOS'!$H191,"C",'MAPA DE RIESGOS'!$AF191),"")</f>
        <v/>
      </c>
      <c r="AR47" s="366" t="str">
        <f>IF(AND('MAPA DE RIESGOS'!$AP192="Alta",'MAPA DE RIESGOS'!$AR192="Menor"),CONCATENATE("R",'MAPA DE RIESGOS'!$H192,"C",'MAPA DE RIESGOS'!$AF192),"")</f>
        <v/>
      </c>
      <c r="AS47" s="367" t="str">
        <f>IF(AND('MAPA DE RIESGOS'!$AP193="Alta",'MAPA DE RIESGOS'!$AR193="Menor"),CONCATENATE("R",'MAPA DE RIESGOS'!$H193,"C",'MAPA DE RIESGOS'!$AF193),"")</f>
        <v/>
      </c>
      <c r="AT47" s="353" t="str">
        <f>IF(AND('MAPA DE RIESGOS'!$AP176="Alta",'MAPA DE RIESGOS'!$AR176="Moderado"),CONCATENATE("R",'MAPA DE RIESGOS'!$H176,"C",'MAPA DE RIESGOS'!$AF176),"")</f>
        <v/>
      </c>
      <c r="AU47" s="353" t="str">
        <f>IF(AND('MAPA DE RIESGOS'!$AP177="Alta",'MAPA DE RIESGOS'!$AR177="Moderado"),CONCATENATE("R",'MAPA DE RIESGOS'!$H177,"C",'MAPA DE RIESGOS'!$AF177),"")</f>
        <v/>
      </c>
      <c r="AV47" s="353" t="str">
        <f>IF(AND('MAPA DE RIESGOS'!$AP178="Alta",'MAPA DE RIESGOS'!$AR178="Moderado"),CONCATENATE("R",'MAPA DE RIESGOS'!$H178,"C",'MAPA DE RIESGOS'!$AF178),"")</f>
        <v/>
      </c>
      <c r="AW47" s="353" t="str">
        <f>IF(AND('MAPA DE RIESGOS'!$AP179="Alta",'MAPA DE RIESGOS'!$AR179="Moderado"),CONCATENATE("R",'MAPA DE RIESGOS'!$H179,"C",'MAPA DE RIESGOS'!$AF179),"")</f>
        <v/>
      </c>
      <c r="AX47" s="353" t="str">
        <f>IF(AND('MAPA DE RIESGOS'!$AP180="Alta",'MAPA DE RIESGOS'!$AR180="Moderado"),CONCATENATE("R",'MAPA DE RIESGOS'!$H180,"C",'MAPA DE RIESGOS'!$AF180),"")</f>
        <v/>
      </c>
      <c r="AY47" s="353" t="str">
        <f>IF(AND('MAPA DE RIESGOS'!$AP181="Alta",'MAPA DE RIESGOS'!$AR181="Moderado"),CONCATENATE("R",'MAPA DE RIESGOS'!$H181,"C",'MAPA DE RIESGOS'!$AF181),"")</f>
        <v/>
      </c>
      <c r="AZ47" s="353" t="str">
        <f>IF(AND('MAPA DE RIESGOS'!$AP182="Alta",'MAPA DE RIESGOS'!$AR182="Moderado"),CONCATENATE("R",'MAPA DE RIESGOS'!$H182,"C",'MAPA DE RIESGOS'!$AF182),"")</f>
        <v/>
      </c>
      <c r="BA47" s="353" t="str">
        <f>IF(AND('MAPA DE RIESGOS'!$AP183="Alta",'MAPA DE RIESGOS'!$AR183="Moderado"),CONCATENATE("R",'MAPA DE RIESGOS'!$H183,"C",'MAPA DE RIESGOS'!$AF183),"")</f>
        <v/>
      </c>
      <c r="BB47" s="353" t="str">
        <f>IF(AND('MAPA DE RIESGOS'!$AP184="Alta",'MAPA DE RIESGOS'!$AR184="Moderado"),CONCATENATE("R",'MAPA DE RIESGOS'!$H184,"C",'MAPA DE RIESGOS'!$AF184),"")</f>
        <v/>
      </c>
      <c r="BC47" s="353" t="str">
        <f>IF(AND('MAPA DE RIESGOS'!$AP185="Alta",'MAPA DE RIESGOS'!$AR185="Moderado"),CONCATENATE("R",'MAPA DE RIESGOS'!$H185,"C",'MAPA DE RIESGOS'!$AF185),"")</f>
        <v/>
      </c>
      <c r="BD47" s="353" t="str">
        <f>IF(AND('MAPA DE RIESGOS'!$AP186="Alta",'MAPA DE RIESGOS'!$AR186="Moderado"),CONCATENATE("R",'MAPA DE RIESGOS'!$H186,"C",'MAPA DE RIESGOS'!$AF186),"")</f>
        <v/>
      </c>
      <c r="BE47" s="353" t="str">
        <f>IF(AND('MAPA DE RIESGOS'!$AP187="Alta",'MAPA DE RIESGOS'!$AR187="Moderado"),CONCATENATE("R",'MAPA DE RIESGOS'!$H187,"C",'MAPA DE RIESGOS'!$AF187),"")</f>
        <v/>
      </c>
      <c r="BF47" s="353" t="str">
        <f>IF(AND('MAPA DE RIESGOS'!$AP188="Alta",'MAPA DE RIESGOS'!$AR188="Moderado"),CONCATENATE("R",'MAPA DE RIESGOS'!$H188,"C",'MAPA DE RIESGOS'!$AF188),"")</f>
        <v/>
      </c>
      <c r="BG47" s="353" t="str">
        <f>IF(AND('MAPA DE RIESGOS'!$AP189="Alta",'MAPA DE RIESGOS'!$AR189="Moderado"),CONCATENATE("R",'MAPA DE RIESGOS'!$H189,"C",'MAPA DE RIESGOS'!$AF189),"")</f>
        <v/>
      </c>
      <c r="BH47" s="353" t="str">
        <f>IF(AND('MAPA DE RIESGOS'!$AP190="Alta",'MAPA DE RIESGOS'!$AR190="Moderado"),CONCATENATE("R",'MAPA DE RIESGOS'!$H190,"C",'MAPA DE RIESGOS'!$AF190),"")</f>
        <v/>
      </c>
      <c r="BI47" s="353" t="str">
        <f>IF(AND('MAPA DE RIESGOS'!$AP191="Alta",'MAPA DE RIESGOS'!$AR191="Moderado"),CONCATENATE("R",'MAPA DE RIESGOS'!$H191,"C",'MAPA DE RIESGOS'!$AF191),"")</f>
        <v/>
      </c>
      <c r="BJ47" s="353" t="str">
        <f>IF(AND('MAPA DE RIESGOS'!$AP192="Alta",'MAPA DE RIESGOS'!$AR192="Moderado"),CONCATENATE("R",'MAPA DE RIESGOS'!$H192,"C",'MAPA DE RIESGOS'!$AF192),"")</f>
        <v/>
      </c>
      <c r="BK47" s="354" t="str">
        <f>IF(AND('MAPA DE RIESGOS'!$AP193="Alta",'MAPA DE RIESGOS'!$AR193="Moderado"),CONCATENATE("R",'MAPA DE RIESGOS'!$H193,"C",'MAPA DE RIESGOS'!$AF193),"")</f>
        <v/>
      </c>
      <c r="BL47" s="353" t="str">
        <f>IF(AND('MAPA DE RIESGOS'!$AP176="Alta",'MAPA DE RIESGOS'!$AR176="Mayor"),CONCATENATE("R",'MAPA DE RIESGOS'!$H176,"C",'MAPA DE RIESGOS'!$AF176),"")</f>
        <v/>
      </c>
      <c r="BM47" s="353" t="str">
        <f>IF(AND('MAPA DE RIESGOS'!$AP177="Alta",'MAPA DE RIESGOS'!$AR177="Mayor"),CONCATENATE("R",'MAPA DE RIESGOS'!$H177,"C",'MAPA DE RIESGOS'!$AF177),"")</f>
        <v/>
      </c>
      <c r="BN47" s="353" t="str">
        <f>IF(AND('MAPA DE RIESGOS'!$AP178="Alta",'MAPA DE RIESGOS'!$AR178="Mayor"),CONCATENATE("R",'MAPA DE RIESGOS'!$H178,"C",'MAPA DE RIESGOS'!$AF178),"")</f>
        <v/>
      </c>
      <c r="BO47" s="353" t="str">
        <f>IF(AND('MAPA DE RIESGOS'!$AP179="Alta",'MAPA DE RIESGOS'!$AR179="Mayor"),CONCATENATE("R",'MAPA DE RIESGOS'!$H179,"C",'MAPA DE RIESGOS'!$AF179),"")</f>
        <v/>
      </c>
      <c r="BP47" s="353" t="str">
        <f>IF(AND('MAPA DE RIESGOS'!$AP180="Alta",'MAPA DE RIESGOS'!$AR180="Mayor"),CONCATENATE("R",'MAPA DE RIESGOS'!$H180,"C",'MAPA DE RIESGOS'!$AF180),"")</f>
        <v/>
      </c>
      <c r="BQ47" s="353" t="str">
        <f>IF(AND('MAPA DE RIESGOS'!$AP181="Alta",'MAPA DE RIESGOS'!$AR181="Mayor"),CONCATENATE("R",'MAPA DE RIESGOS'!$H181,"C",'MAPA DE RIESGOS'!$AF181),"")</f>
        <v/>
      </c>
      <c r="BR47" s="353" t="str">
        <f>IF(AND('MAPA DE RIESGOS'!$AP182="Alta",'MAPA DE RIESGOS'!$AR182="Mayor"),CONCATENATE("R",'MAPA DE RIESGOS'!$H182,"C",'MAPA DE RIESGOS'!$AF182),"")</f>
        <v/>
      </c>
      <c r="BS47" s="353" t="str">
        <f>IF(AND('MAPA DE RIESGOS'!$AP183="Alta",'MAPA DE RIESGOS'!$AR183="Mayor"),CONCATENATE("R",'MAPA DE RIESGOS'!$H183,"C",'MAPA DE RIESGOS'!$AF183),"")</f>
        <v/>
      </c>
      <c r="BT47" s="353" t="str">
        <f>IF(AND('MAPA DE RIESGOS'!$AP184="Alta",'MAPA DE RIESGOS'!$AR184="Mayor"),CONCATENATE("R",'MAPA DE RIESGOS'!$H184,"C",'MAPA DE RIESGOS'!$AF184),"")</f>
        <v/>
      </c>
      <c r="BU47" s="353" t="str">
        <f>IF(AND('MAPA DE RIESGOS'!$AP185="Alta",'MAPA DE RIESGOS'!$AR185="Mayor"),CONCATENATE("R",'MAPA DE RIESGOS'!$H185,"C",'MAPA DE RIESGOS'!$AF185),"")</f>
        <v/>
      </c>
      <c r="BV47" s="353" t="str">
        <f>IF(AND('MAPA DE RIESGOS'!$AP186="Alta",'MAPA DE RIESGOS'!$AR186="Mayor"),CONCATENATE("R",'MAPA DE RIESGOS'!$H186,"C",'MAPA DE RIESGOS'!$AF186),"")</f>
        <v/>
      </c>
      <c r="BW47" s="353" t="str">
        <f>IF(AND('MAPA DE RIESGOS'!$AP187="Alta",'MAPA DE RIESGOS'!$AR187="Mayor"),CONCATENATE("R",'MAPA DE RIESGOS'!$H187,"C",'MAPA DE RIESGOS'!$AF187),"")</f>
        <v/>
      </c>
      <c r="BX47" s="353" t="str">
        <f>IF(AND('MAPA DE RIESGOS'!$AP188="Alta",'MAPA DE RIESGOS'!$AR188="Mayor"),CONCATENATE("R",'MAPA DE RIESGOS'!$H188,"C",'MAPA DE RIESGOS'!$AF188),"")</f>
        <v/>
      </c>
      <c r="BY47" s="353" t="str">
        <f>IF(AND('MAPA DE RIESGOS'!$AP189="Alta",'MAPA DE RIESGOS'!$AR189="Mayor"),CONCATENATE("R",'MAPA DE RIESGOS'!$H189,"C",'MAPA DE RIESGOS'!$AF189),"")</f>
        <v/>
      </c>
      <c r="BZ47" s="353" t="str">
        <f>IF(AND('MAPA DE RIESGOS'!$AP190="Alta",'MAPA DE RIESGOS'!$AR190="Mayor"),CONCATENATE("R",'MAPA DE RIESGOS'!$H190,"C",'MAPA DE RIESGOS'!$AF190),"")</f>
        <v/>
      </c>
      <c r="CA47" s="353" t="str">
        <f>IF(AND('MAPA DE RIESGOS'!$AP191="Alta",'MAPA DE RIESGOS'!$AR191="Mayor"),CONCATENATE("R",'MAPA DE RIESGOS'!$H191,"C",'MAPA DE RIESGOS'!$AF191),"")</f>
        <v/>
      </c>
      <c r="CB47" s="353" t="str">
        <f>IF(AND('MAPA DE RIESGOS'!$AP192="Alta",'MAPA DE RIESGOS'!$AR192="Mayor"),CONCATENATE("R",'MAPA DE RIESGOS'!$H192,"C",'MAPA DE RIESGOS'!$AF192),"")</f>
        <v/>
      </c>
      <c r="CC47" s="354" t="str">
        <f>IF(AND('MAPA DE RIESGOS'!$AP193="Alta",'MAPA DE RIESGOS'!$AR193="Mayor"),CONCATENATE("R",'MAPA DE RIESGOS'!$H193,"C",'MAPA DE RIESGOS'!$AF193),"")</f>
        <v/>
      </c>
      <c r="CD47" s="355" t="str">
        <f>IF(AND('MAPA DE RIESGOS'!$AP176="Alta",'MAPA DE RIESGOS'!$AR176="Catastrófico"),CONCATENATE("R",'MAPA DE RIESGOS'!$H176,"C",'MAPA DE RIESGOS'!$AF176),"")</f>
        <v/>
      </c>
      <c r="CE47" s="355" t="str">
        <f>IF(AND('MAPA DE RIESGOS'!$AP177="Alta",'MAPA DE RIESGOS'!$AR177="Catastrófico"),CONCATENATE("R",'MAPA DE RIESGOS'!$H177,"C",'MAPA DE RIESGOS'!$AF177),"")</f>
        <v/>
      </c>
      <c r="CF47" s="355" t="str">
        <f>IF(AND('MAPA DE RIESGOS'!$AP178="Alta",'MAPA DE RIESGOS'!$AR178="Catastrófico"),CONCATENATE("R",'MAPA DE RIESGOS'!$H178,"C",'MAPA DE RIESGOS'!$AF178),"")</f>
        <v/>
      </c>
      <c r="CG47" s="355" t="str">
        <f>IF(AND('MAPA DE RIESGOS'!$AP179="Alta",'MAPA DE RIESGOS'!$AR179="Catastrófico"),CONCATENATE("R",'MAPA DE RIESGOS'!$H179,"C",'MAPA DE RIESGOS'!$AF179),"")</f>
        <v/>
      </c>
      <c r="CH47" s="355" t="str">
        <f>IF(AND('MAPA DE RIESGOS'!$AP180="Alta",'MAPA DE RIESGOS'!$AR180="Catastrófico"),CONCATENATE("R",'MAPA DE RIESGOS'!$H180,"C",'MAPA DE RIESGOS'!$AF180),"")</f>
        <v/>
      </c>
      <c r="CI47" s="355" t="str">
        <f>IF(AND('MAPA DE RIESGOS'!$AP181="Alta",'MAPA DE RIESGOS'!$AR181="Catastrófico"),CONCATENATE("R",'MAPA DE RIESGOS'!$H181,"C",'MAPA DE RIESGOS'!$AF181),"")</f>
        <v/>
      </c>
      <c r="CJ47" s="355" t="str">
        <f>IF(AND('MAPA DE RIESGOS'!$AP182="Alta",'MAPA DE RIESGOS'!$AR182="Catastrófico"),CONCATENATE("R",'MAPA DE RIESGOS'!$H182,"C",'MAPA DE RIESGOS'!$AF182),"")</f>
        <v/>
      </c>
      <c r="CK47" s="355" t="str">
        <f>IF(AND('MAPA DE RIESGOS'!$AP183="Alta",'MAPA DE RIESGOS'!$AR183="Catastrófico"),CONCATENATE("R",'MAPA DE RIESGOS'!$H183,"C",'MAPA DE RIESGOS'!$AF183),"")</f>
        <v/>
      </c>
      <c r="CL47" s="355" t="str">
        <f>IF(AND('MAPA DE RIESGOS'!$AP184="Alta",'MAPA DE RIESGOS'!$AR184="Catastrófico"),CONCATENATE("R",'MAPA DE RIESGOS'!$H184,"C",'MAPA DE RIESGOS'!$AF184),"")</f>
        <v/>
      </c>
      <c r="CM47" s="355" t="str">
        <f>IF(AND('MAPA DE RIESGOS'!$AP185="Alta",'MAPA DE RIESGOS'!$AR185="Catastrófico"),CONCATENATE("R",'MAPA DE RIESGOS'!$H185,"C",'MAPA DE RIESGOS'!$AF185),"")</f>
        <v/>
      </c>
      <c r="CN47" s="355" t="str">
        <f>IF(AND('MAPA DE RIESGOS'!$AP186="Alta",'MAPA DE RIESGOS'!$AR186="Catastrófico"),CONCATENATE("R",'MAPA DE RIESGOS'!$H186,"C",'MAPA DE RIESGOS'!$AF186),"")</f>
        <v/>
      </c>
      <c r="CO47" s="355" t="str">
        <f>IF(AND('MAPA DE RIESGOS'!$AP187="Alta",'MAPA DE RIESGOS'!$AR187="Catastrófico"),CONCATENATE("R",'MAPA DE RIESGOS'!$H187,"C",'MAPA DE RIESGOS'!$AF187),"")</f>
        <v/>
      </c>
      <c r="CP47" s="355" t="str">
        <f>IF(AND('MAPA DE RIESGOS'!$AP188="Alta",'MAPA DE RIESGOS'!$AR188="Catastrófico"),CONCATENATE("R",'MAPA DE RIESGOS'!$H188,"C",'MAPA DE RIESGOS'!$AF188),"")</f>
        <v/>
      </c>
      <c r="CQ47" s="355" t="str">
        <f>IF(AND('MAPA DE RIESGOS'!$AP189="Alta",'MAPA DE RIESGOS'!$AR189="Catastrófico"),CONCATENATE("R",'MAPA DE RIESGOS'!$H189,"C",'MAPA DE RIESGOS'!$AF189),"")</f>
        <v/>
      </c>
      <c r="CR47" s="355" t="str">
        <f>IF(AND('MAPA DE RIESGOS'!$AP190="Alta",'MAPA DE RIESGOS'!$AR190="Catastrófico"),CONCATENATE("R",'MAPA DE RIESGOS'!$H190,"C",'MAPA DE RIESGOS'!$AF190),"")</f>
        <v/>
      </c>
      <c r="CS47" s="355" t="str">
        <f>IF(AND('MAPA DE RIESGOS'!$AP191="Alta",'MAPA DE RIESGOS'!$AR191="Catastrófico"),CONCATENATE("R",'MAPA DE RIESGOS'!$H191,"C",'MAPA DE RIESGOS'!$AF191),"")</f>
        <v/>
      </c>
      <c r="CT47" s="355" t="str">
        <f>IF(AND('MAPA DE RIESGOS'!$AP192="Alta",'MAPA DE RIESGOS'!$AR192="Catastrófico"),CONCATENATE("R",'MAPA DE RIESGOS'!$H192,"C",'MAPA DE RIESGOS'!$AF192),"")</f>
        <v/>
      </c>
      <c r="CU47" s="356" t="str">
        <f>IF(AND('MAPA DE RIESGOS'!$AP193="Alta",'MAPA DE RIESGOS'!$AR193="Catastrófico"),CONCATENATE("R",'MAPA DE RIESGOS'!$H193,"C",'MAPA DE RIESGOS'!$AF193),"")</f>
        <v/>
      </c>
      <c r="CV47" s="67"/>
      <c r="CW47" s="1137"/>
      <c r="CX47" s="1138"/>
      <c r="CY47" s="1138"/>
      <c r="CZ47" s="1138"/>
      <c r="DA47" s="1138"/>
      <c r="DB47" s="1139"/>
    </row>
    <row r="48" spans="2:106" ht="32.450000000000003" customHeight="1">
      <c r="B48" s="1142"/>
      <c r="C48" s="1142"/>
      <c r="D48" s="1143"/>
      <c r="E48" s="1113"/>
      <c r="F48" s="1114"/>
      <c r="G48" s="1114"/>
      <c r="H48" s="1114"/>
      <c r="I48" s="1114"/>
      <c r="J48" s="365" t="str">
        <f>IF(AND('MAPA DE RIESGOS'!$AP194="Alta",'MAPA DE RIESGOS'!$AR194="Leve"),CONCATENATE("R",'MAPA DE RIESGOS'!$H194,"C",'MAPA DE RIESGOS'!$AF194),"")</f>
        <v/>
      </c>
      <c r="K48" s="366" t="str">
        <f>IF(AND('MAPA DE RIESGOS'!$AP195="Alta",'MAPA DE RIESGOS'!$AR195="Leve"),CONCATENATE("R",'MAPA DE RIESGOS'!$H195,"C",'MAPA DE RIESGOS'!$AF195),"")</f>
        <v/>
      </c>
      <c r="L48" s="366" t="str">
        <f>IF(AND('MAPA DE RIESGOS'!$AP196="Alta",'MAPA DE RIESGOS'!$AR196="Leve"),CONCATENATE("R",'MAPA DE RIESGOS'!$H196,"C",'MAPA DE RIESGOS'!$AF196),"")</f>
        <v/>
      </c>
      <c r="M48" s="366" t="str">
        <f>IF(AND('MAPA DE RIESGOS'!$AP197="Alta",'MAPA DE RIESGOS'!$AR197="Leve"),CONCATENATE("R",'MAPA DE RIESGOS'!$H197,"C",'MAPA DE RIESGOS'!$AF197),"")</f>
        <v/>
      </c>
      <c r="N48" s="366" t="str">
        <f>IF(AND('MAPA DE RIESGOS'!$AP198="Alta",'MAPA DE RIESGOS'!$AR198="Leve"),CONCATENATE("R",'MAPA DE RIESGOS'!$H198,"C",'MAPA DE RIESGOS'!$AF198),"")</f>
        <v/>
      </c>
      <c r="O48" s="366" t="str">
        <f>IF(AND('MAPA DE RIESGOS'!$AP199="Alta",'MAPA DE RIESGOS'!$AR199="Leve"),CONCATENATE("R",'MAPA DE RIESGOS'!$H199,"C",'MAPA DE RIESGOS'!$AF199),"")</f>
        <v/>
      </c>
      <c r="P48" s="366" t="str">
        <f>IF(AND('MAPA DE RIESGOS'!$AP200="Alta",'MAPA DE RIESGOS'!$AR200="Leve"),CONCATENATE("R",'MAPA DE RIESGOS'!$H200,"C",'MAPA DE RIESGOS'!$AF200),"")</f>
        <v/>
      </c>
      <c r="Q48" s="366" t="str">
        <f>IF(AND('MAPA DE RIESGOS'!$AP201="Alta",'MAPA DE RIESGOS'!$AR201="Leve"),CONCATENATE("R",'MAPA DE RIESGOS'!$H201,"C",'MAPA DE RIESGOS'!$AF201),"")</f>
        <v/>
      </c>
      <c r="R48" s="366" t="str">
        <f>IF(AND('MAPA DE RIESGOS'!$AP202="Alta",'MAPA DE RIESGOS'!$AR202="Leve"),CONCATENATE("R",'MAPA DE RIESGOS'!$H202,"C",'MAPA DE RIESGOS'!$AF202),"")</f>
        <v/>
      </c>
      <c r="S48" s="366" t="str">
        <f>IF(AND('MAPA DE RIESGOS'!$AP203="Alta",'MAPA DE RIESGOS'!$AR203="Leve"),CONCATENATE("R",'MAPA DE RIESGOS'!$H203,"C",'MAPA DE RIESGOS'!$AF203),"")</f>
        <v/>
      </c>
      <c r="T48" s="366" t="str">
        <f>IF(AND('MAPA DE RIESGOS'!$AP204="Alta",'MAPA DE RIESGOS'!$AR204="Leve"),CONCATENATE("R",'MAPA DE RIESGOS'!$H204,"C",'MAPA DE RIESGOS'!$AF204),"")</f>
        <v/>
      </c>
      <c r="U48" s="366" t="str">
        <f>IF(AND('MAPA DE RIESGOS'!$AP205="Alta",'MAPA DE RIESGOS'!$AR205="Leve"),CONCATENATE("R",'MAPA DE RIESGOS'!$H205,"C",'MAPA DE RIESGOS'!$AF205),"")</f>
        <v/>
      </c>
      <c r="V48" s="366" t="str">
        <f>IF(AND('MAPA DE RIESGOS'!$AP206="Alta",'MAPA DE RIESGOS'!$AR206="Leve"),CONCATENATE("R",'MAPA DE RIESGOS'!$H206,"C",'MAPA DE RIESGOS'!$AF206),"")</f>
        <v/>
      </c>
      <c r="W48" s="366" t="str">
        <f>IF(AND('MAPA DE RIESGOS'!$AP207="Alta",'MAPA DE RIESGOS'!$AR207="Leve"),CONCATENATE("R",'MAPA DE RIESGOS'!$H207,"C",'MAPA DE RIESGOS'!$AF207),"")</f>
        <v/>
      </c>
      <c r="X48" s="366" t="str">
        <f>IF(AND('MAPA DE RIESGOS'!$AP208="Alta",'MAPA DE RIESGOS'!$AR208="Leve"),CONCATENATE("R",'MAPA DE RIESGOS'!$H208,"C",'MAPA DE RIESGOS'!$AF208),"")</f>
        <v/>
      </c>
      <c r="Y48" s="366" t="str">
        <f>IF(AND('MAPA DE RIESGOS'!$AP209="Alta",'MAPA DE RIESGOS'!$AR209="Leve"),CONCATENATE("R",'MAPA DE RIESGOS'!$H209,"C",'MAPA DE RIESGOS'!$AF209),"")</f>
        <v/>
      </c>
      <c r="Z48" s="366" t="str">
        <f>IF(AND('MAPA DE RIESGOS'!$AP210="Alta",'MAPA DE RIESGOS'!$AR210="Leve"),CONCATENATE("R",'MAPA DE RIESGOS'!$H210,"C",'MAPA DE RIESGOS'!$AF210),"")</f>
        <v/>
      </c>
      <c r="AA48" s="366" t="str">
        <f>IF(AND('MAPA DE RIESGOS'!$AP211="Alta",'MAPA DE RIESGOS'!$AR211="Leve"),CONCATENATE("R",'MAPA DE RIESGOS'!$H211,"C",'MAPA DE RIESGOS'!$AF211),"")</f>
        <v/>
      </c>
      <c r="AB48" s="365" t="str">
        <f>IF(AND('MAPA DE RIESGOS'!$AP194="Alta",'MAPA DE RIESGOS'!$AR194="Menor"),CONCATENATE("R",'MAPA DE RIESGOS'!$H194,"C",'MAPA DE RIESGOS'!$AF194),"")</f>
        <v/>
      </c>
      <c r="AC48" s="366" t="str">
        <f>IF(AND('MAPA DE RIESGOS'!$AP195="Alta",'MAPA DE RIESGOS'!$AR195="Menor"),CONCATENATE("R",'MAPA DE RIESGOS'!$H195,"C",'MAPA DE RIESGOS'!$AF195),"")</f>
        <v/>
      </c>
      <c r="AD48" s="366" t="str">
        <f>IF(AND('MAPA DE RIESGOS'!$AP196="Alta",'MAPA DE RIESGOS'!$AR196="Menor"),CONCATENATE("R",'MAPA DE RIESGOS'!$H196,"C",'MAPA DE RIESGOS'!$AF196),"")</f>
        <v/>
      </c>
      <c r="AE48" s="366" t="str">
        <f>IF(AND('MAPA DE RIESGOS'!$AP197="Alta",'MAPA DE RIESGOS'!$AR197="Menor"),CONCATENATE("R",'MAPA DE RIESGOS'!$H197,"C",'MAPA DE RIESGOS'!$AF197),"")</f>
        <v/>
      </c>
      <c r="AF48" s="366" t="str">
        <f>IF(AND('MAPA DE RIESGOS'!$AP198="Alta",'MAPA DE RIESGOS'!$AR198="Menor"),CONCATENATE("R",'MAPA DE RIESGOS'!$H198,"C",'MAPA DE RIESGOS'!$AF198),"")</f>
        <v/>
      </c>
      <c r="AG48" s="366" t="str">
        <f>IF(AND('MAPA DE RIESGOS'!$AP199="Alta",'MAPA DE RIESGOS'!$AR199="Menor"),CONCATENATE("R",'MAPA DE RIESGOS'!$H199,"C",'MAPA DE RIESGOS'!$AF199),"")</f>
        <v/>
      </c>
      <c r="AH48" s="366" t="str">
        <f>IF(AND('MAPA DE RIESGOS'!$AP200="Alta",'MAPA DE RIESGOS'!$AR200="Menor"),CONCATENATE("R",'MAPA DE RIESGOS'!$H200,"C",'MAPA DE RIESGOS'!$AF200),"")</f>
        <v/>
      </c>
      <c r="AI48" s="366" t="str">
        <f>IF(AND('MAPA DE RIESGOS'!$AP201="Alta",'MAPA DE RIESGOS'!$AR201="Menor"),CONCATENATE("R",'MAPA DE RIESGOS'!$H201,"C",'MAPA DE RIESGOS'!$AF201),"")</f>
        <v/>
      </c>
      <c r="AJ48" s="366" t="str">
        <f>IF(AND('MAPA DE RIESGOS'!$AP202="Alta",'MAPA DE RIESGOS'!$AR202="Menor"),CONCATENATE("R",'MAPA DE RIESGOS'!$H202,"C",'MAPA DE RIESGOS'!$AF202),"")</f>
        <v/>
      </c>
      <c r="AK48" s="366" t="str">
        <f>IF(AND('MAPA DE RIESGOS'!$AP203="Alta",'MAPA DE RIESGOS'!$AR203="Menor"),CONCATENATE("R",'MAPA DE RIESGOS'!$H203,"C",'MAPA DE RIESGOS'!$AF203),"")</f>
        <v/>
      </c>
      <c r="AL48" s="366" t="str">
        <f>IF(AND('MAPA DE RIESGOS'!$AP204="Alta",'MAPA DE RIESGOS'!$AR204="Menor"),CONCATENATE("R",'MAPA DE RIESGOS'!$H204,"C",'MAPA DE RIESGOS'!$AF204),"")</f>
        <v/>
      </c>
      <c r="AM48" s="366" t="str">
        <f>IF(AND('MAPA DE RIESGOS'!$AP205="Alta",'MAPA DE RIESGOS'!$AR205="Menor"),CONCATENATE("R",'MAPA DE RIESGOS'!$H205,"C",'MAPA DE RIESGOS'!$AF205),"")</f>
        <v/>
      </c>
      <c r="AN48" s="366" t="str">
        <f>IF(AND('MAPA DE RIESGOS'!$AP206="Alta",'MAPA DE RIESGOS'!$AR206="Menor"),CONCATENATE("R",'MAPA DE RIESGOS'!$H206,"C",'MAPA DE RIESGOS'!$AF206),"")</f>
        <v/>
      </c>
      <c r="AO48" s="366" t="str">
        <f>IF(AND('MAPA DE RIESGOS'!$AP207="Alta",'MAPA DE RIESGOS'!$AR207="Menor"),CONCATENATE("R",'MAPA DE RIESGOS'!$H207,"C",'MAPA DE RIESGOS'!$AF207),"")</f>
        <v/>
      </c>
      <c r="AP48" s="366" t="str">
        <f>IF(AND('MAPA DE RIESGOS'!$AP208="Alta",'MAPA DE RIESGOS'!$AR208="Menor"),CONCATENATE("R",'MAPA DE RIESGOS'!$H208,"C",'MAPA DE RIESGOS'!$AF208),"")</f>
        <v/>
      </c>
      <c r="AQ48" s="366" t="str">
        <f>IF(AND('MAPA DE RIESGOS'!$AP209="Alta",'MAPA DE RIESGOS'!$AR209="Menor"),CONCATENATE("R",'MAPA DE RIESGOS'!$H209,"C",'MAPA DE RIESGOS'!$AF209),"")</f>
        <v/>
      </c>
      <c r="AR48" s="366" t="str">
        <f>IF(AND('MAPA DE RIESGOS'!$AP210="Alta",'MAPA DE RIESGOS'!$AR210="Menor"),CONCATENATE("R",'MAPA DE RIESGOS'!$H210,"C",'MAPA DE RIESGOS'!$AF210),"")</f>
        <v/>
      </c>
      <c r="AS48" s="367" t="str">
        <f>IF(AND('MAPA DE RIESGOS'!$AP211="Alta",'MAPA DE RIESGOS'!$AR211="Menor"),CONCATENATE("R",'MAPA DE RIESGOS'!$H211,"C",'MAPA DE RIESGOS'!$AF211),"")</f>
        <v/>
      </c>
      <c r="AT48" s="353" t="str">
        <f>IF(AND('MAPA DE RIESGOS'!$AP194="Alta",'MAPA DE RIESGOS'!$AR194="Moderado"),CONCATENATE("R",'MAPA DE RIESGOS'!$H194,"C",'MAPA DE RIESGOS'!$AF194),"")</f>
        <v/>
      </c>
      <c r="AU48" s="353" t="str">
        <f>IF(AND('MAPA DE RIESGOS'!$AP195="Alta",'MAPA DE RIESGOS'!$AR195="Moderado"),CONCATENATE("R",'MAPA DE RIESGOS'!$H195,"C",'MAPA DE RIESGOS'!$AF195),"")</f>
        <v/>
      </c>
      <c r="AV48" s="353" t="str">
        <f>IF(AND('MAPA DE RIESGOS'!$AP196="Alta",'MAPA DE RIESGOS'!$AR196="Moderado"),CONCATENATE("R",'MAPA DE RIESGOS'!$H196,"C",'MAPA DE RIESGOS'!$AF196),"")</f>
        <v/>
      </c>
      <c r="AW48" s="353" t="str">
        <f>IF(AND('MAPA DE RIESGOS'!$AP197="Alta",'MAPA DE RIESGOS'!$AR197="Moderado"),CONCATENATE("R",'MAPA DE RIESGOS'!$H197,"C",'MAPA DE RIESGOS'!$AF197),"")</f>
        <v/>
      </c>
      <c r="AX48" s="353" t="str">
        <f>IF(AND('MAPA DE RIESGOS'!$AP198="Alta",'MAPA DE RIESGOS'!$AR198="Moderado"),CONCATENATE("R",'MAPA DE RIESGOS'!$H198,"C",'MAPA DE RIESGOS'!$AF198),"")</f>
        <v/>
      </c>
      <c r="AY48" s="353" t="str">
        <f>IF(AND('MAPA DE RIESGOS'!$AP199="Alta",'MAPA DE RIESGOS'!$AR199="Moderado"),CONCATENATE("R",'MAPA DE RIESGOS'!$H199,"C",'MAPA DE RIESGOS'!$AF199),"")</f>
        <v/>
      </c>
      <c r="AZ48" s="353" t="str">
        <f>IF(AND('MAPA DE RIESGOS'!$AP200="Alta",'MAPA DE RIESGOS'!$AR200="Moderado"),CONCATENATE("R",'MAPA DE RIESGOS'!$H200,"C",'MAPA DE RIESGOS'!$AF200),"")</f>
        <v/>
      </c>
      <c r="BA48" s="353" t="str">
        <f>IF(AND('MAPA DE RIESGOS'!$AP201="Alta",'MAPA DE RIESGOS'!$AR201="Moderado"),CONCATENATE("R",'MAPA DE RIESGOS'!$H201,"C",'MAPA DE RIESGOS'!$AF201),"")</f>
        <v/>
      </c>
      <c r="BB48" s="353" t="str">
        <f>IF(AND('MAPA DE RIESGOS'!$AP202="Alta",'MAPA DE RIESGOS'!$AR202="Moderado"),CONCATENATE("R",'MAPA DE RIESGOS'!$H202,"C",'MAPA DE RIESGOS'!$AF202),"")</f>
        <v/>
      </c>
      <c r="BC48" s="353" t="str">
        <f>IF(AND('MAPA DE RIESGOS'!$AP203="Alta",'MAPA DE RIESGOS'!$AR203="Moderado"),CONCATENATE("R",'MAPA DE RIESGOS'!$H203,"C",'MAPA DE RIESGOS'!$AF203),"")</f>
        <v/>
      </c>
      <c r="BD48" s="353" t="str">
        <f>IF(AND('MAPA DE RIESGOS'!$AP204="Alta",'MAPA DE RIESGOS'!$AR204="Moderado"),CONCATENATE("R",'MAPA DE RIESGOS'!$H204,"C",'MAPA DE RIESGOS'!$AF204),"")</f>
        <v/>
      </c>
      <c r="BE48" s="353" t="str">
        <f>IF(AND('MAPA DE RIESGOS'!$AP205="Alta",'MAPA DE RIESGOS'!$AR205="Moderado"),CONCATENATE("R",'MAPA DE RIESGOS'!$H205,"C",'MAPA DE RIESGOS'!$AF205),"")</f>
        <v/>
      </c>
      <c r="BF48" s="353" t="str">
        <f>IF(AND('MAPA DE RIESGOS'!$AP206="Alta",'MAPA DE RIESGOS'!$AR206="Moderado"),CONCATENATE("R",'MAPA DE RIESGOS'!$H206,"C",'MAPA DE RIESGOS'!$AF206),"")</f>
        <v/>
      </c>
      <c r="BG48" s="353" t="str">
        <f>IF(AND('MAPA DE RIESGOS'!$AP207="Alta",'MAPA DE RIESGOS'!$AR207="Moderado"),CONCATENATE("R",'MAPA DE RIESGOS'!$H207,"C",'MAPA DE RIESGOS'!$AF207),"")</f>
        <v/>
      </c>
      <c r="BH48" s="353" t="str">
        <f>IF(AND('MAPA DE RIESGOS'!$AP208="Alta",'MAPA DE RIESGOS'!$AR208="Moderado"),CONCATENATE("R",'MAPA DE RIESGOS'!$H208,"C",'MAPA DE RIESGOS'!$AF208),"")</f>
        <v/>
      </c>
      <c r="BI48" s="353" t="str">
        <f>IF(AND('MAPA DE RIESGOS'!$AP209="Alta",'MAPA DE RIESGOS'!$AR209="Moderado"),CONCATENATE("R",'MAPA DE RIESGOS'!$H209,"C",'MAPA DE RIESGOS'!$AF209),"")</f>
        <v/>
      </c>
      <c r="BJ48" s="353" t="str">
        <f>IF(AND('MAPA DE RIESGOS'!$AP210="Alta",'MAPA DE RIESGOS'!$AR210="Moderado"),CONCATENATE("R",'MAPA DE RIESGOS'!$H210,"C",'MAPA DE RIESGOS'!$AF210),"")</f>
        <v/>
      </c>
      <c r="BK48" s="354" t="str">
        <f>IF(AND('MAPA DE RIESGOS'!$AP211="Alta",'MAPA DE RIESGOS'!$AR211="Moderado"),CONCATENATE("R",'MAPA DE RIESGOS'!$H211,"C",'MAPA DE RIESGOS'!$AF211),"")</f>
        <v/>
      </c>
      <c r="BL48" s="353" t="str">
        <f>IF(AND('MAPA DE RIESGOS'!$AP194="Alta",'MAPA DE RIESGOS'!$AR194="Mayor"),CONCATENATE("R",'MAPA DE RIESGOS'!$H194,"C",'MAPA DE RIESGOS'!$AF194),"")</f>
        <v/>
      </c>
      <c r="BM48" s="353" t="str">
        <f>IF(AND('MAPA DE RIESGOS'!$AP195="Alta",'MAPA DE RIESGOS'!$AR195="Mayor"),CONCATENATE("R",'MAPA DE RIESGOS'!$H195,"C",'MAPA DE RIESGOS'!$AF195),"")</f>
        <v/>
      </c>
      <c r="BN48" s="353" t="str">
        <f>IF(AND('MAPA DE RIESGOS'!$AP196="Alta",'MAPA DE RIESGOS'!$AR196="Mayor"),CONCATENATE("R",'MAPA DE RIESGOS'!$H196,"C",'MAPA DE RIESGOS'!$AF196),"")</f>
        <v/>
      </c>
      <c r="BO48" s="353" t="str">
        <f>IF(AND('MAPA DE RIESGOS'!$AP197="Alta",'MAPA DE RIESGOS'!$AR197="Mayor"),CONCATENATE("R",'MAPA DE RIESGOS'!$H197,"C",'MAPA DE RIESGOS'!$AF197),"")</f>
        <v/>
      </c>
      <c r="BP48" s="353" t="str">
        <f>IF(AND('MAPA DE RIESGOS'!$AP198="Alta",'MAPA DE RIESGOS'!$AR198="Mayor"),CONCATENATE("R",'MAPA DE RIESGOS'!$H198,"C",'MAPA DE RIESGOS'!$AF198),"")</f>
        <v/>
      </c>
      <c r="BQ48" s="353" t="str">
        <f>IF(AND('MAPA DE RIESGOS'!$AP199="Alta",'MAPA DE RIESGOS'!$AR199="Mayor"),CONCATENATE("R",'MAPA DE RIESGOS'!$H199,"C",'MAPA DE RIESGOS'!$AF199),"")</f>
        <v/>
      </c>
      <c r="BR48" s="353" t="str">
        <f>IF(AND('MAPA DE RIESGOS'!$AP200="Alta",'MAPA DE RIESGOS'!$AR200="Mayor"),CONCATENATE("R",'MAPA DE RIESGOS'!$H200,"C",'MAPA DE RIESGOS'!$AF200),"")</f>
        <v/>
      </c>
      <c r="BS48" s="353" t="str">
        <f>IF(AND('MAPA DE RIESGOS'!$AP201="Alta",'MAPA DE RIESGOS'!$AR201="Mayor"),CONCATENATE("R",'MAPA DE RIESGOS'!$H201,"C",'MAPA DE RIESGOS'!$AF201),"")</f>
        <v/>
      </c>
      <c r="BT48" s="353" t="str">
        <f>IF(AND('MAPA DE RIESGOS'!$AP202="Alta",'MAPA DE RIESGOS'!$AR202="Mayor"),CONCATENATE("R",'MAPA DE RIESGOS'!$H202,"C",'MAPA DE RIESGOS'!$AF202),"")</f>
        <v/>
      </c>
      <c r="BU48" s="353" t="str">
        <f>IF(AND('MAPA DE RIESGOS'!$AP203="Alta",'MAPA DE RIESGOS'!$AR203="Mayor"),CONCATENATE("R",'MAPA DE RIESGOS'!$H203,"C",'MAPA DE RIESGOS'!$AF203),"")</f>
        <v/>
      </c>
      <c r="BV48" s="353" t="str">
        <f>IF(AND('MAPA DE RIESGOS'!$AP204="Alta",'MAPA DE RIESGOS'!$AR204="Mayor"),CONCATENATE("R",'MAPA DE RIESGOS'!$H204,"C",'MAPA DE RIESGOS'!$AF204),"")</f>
        <v/>
      </c>
      <c r="BW48" s="353" t="str">
        <f>IF(AND('MAPA DE RIESGOS'!$AP205="Alta",'MAPA DE RIESGOS'!$AR205="Mayor"),CONCATENATE("R",'MAPA DE RIESGOS'!$H205,"C",'MAPA DE RIESGOS'!$AF205),"")</f>
        <v/>
      </c>
      <c r="BX48" s="353" t="str">
        <f>IF(AND('MAPA DE RIESGOS'!$AP206="Alta",'MAPA DE RIESGOS'!$AR206="Mayor"),CONCATENATE("R",'MAPA DE RIESGOS'!$H206,"C",'MAPA DE RIESGOS'!$AF206),"")</f>
        <v/>
      </c>
      <c r="BY48" s="353" t="str">
        <f>IF(AND('MAPA DE RIESGOS'!$AP207="Alta",'MAPA DE RIESGOS'!$AR207="Mayor"),CONCATENATE("R",'MAPA DE RIESGOS'!$H207,"C",'MAPA DE RIESGOS'!$AF207),"")</f>
        <v/>
      </c>
      <c r="BZ48" s="353" t="str">
        <f>IF(AND('MAPA DE RIESGOS'!$AP208="Alta",'MAPA DE RIESGOS'!$AR208="Mayor"),CONCATENATE("R",'MAPA DE RIESGOS'!$H208,"C",'MAPA DE RIESGOS'!$AF208),"")</f>
        <v/>
      </c>
      <c r="CA48" s="353" t="str">
        <f>IF(AND('MAPA DE RIESGOS'!$AP209="Alta",'MAPA DE RIESGOS'!$AR209="Mayor"),CONCATENATE("R",'MAPA DE RIESGOS'!$H209,"C",'MAPA DE RIESGOS'!$AF209),"")</f>
        <v/>
      </c>
      <c r="CB48" s="353" t="str">
        <f>IF(AND('MAPA DE RIESGOS'!$AP210="Alta",'MAPA DE RIESGOS'!$AR210="Mayor"),CONCATENATE("R",'MAPA DE RIESGOS'!$H210,"C",'MAPA DE RIESGOS'!$AF210),"")</f>
        <v/>
      </c>
      <c r="CC48" s="354" t="str">
        <f>IF(AND('MAPA DE RIESGOS'!$AP211="Alta",'MAPA DE RIESGOS'!$AR211="Mayor"),CONCATENATE("R",'MAPA DE RIESGOS'!$H211,"C",'MAPA DE RIESGOS'!$AF211),"")</f>
        <v/>
      </c>
      <c r="CD48" s="355" t="str">
        <f>IF(AND('MAPA DE RIESGOS'!$AP194="Alta",'MAPA DE RIESGOS'!$AR194="Catastrófico"),CONCATENATE("R",'MAPA DE RIESGOS'!$H194,"C",'MAPA DE RIESGOS'!$AF194),"")</f>
        <v/>
      </c>
      <c r="CE48" s="355" t="str">
        <f>IF(AND('MAPA DE RIESGOS'!$AP195="Alta",'MAPA DE RIESGOS'!$AR195="Catastrófico"),CONCATENATE("R",'MAPA DE RIESGOS'!$H195,"C",'MAPA DE RIESGOS'!$AF195),"")</f>
        <v/>
      </c>
      <c r="CF48" s="355" t="str">
        <f>IF(AND('MAPA DE RIESGOS'!$AP196="Alta",'MAPA DE RIESGOS'!$AR196="Catastrófico"),CONCATENATE("R",'MAPA DE RIESGOS'!$H196,"C",'MAPA DE RIESGOS'!$AF196),"")</f>
        <v/>
      </c>
      <c r="CG48" s="355" t="str">
        <f>IF(AND('MAPA DE RIESGOS'!$AP197="Alta",'MAPA DE RIESGOS'!$AR197="Catastrófico"),CONCATENATE("R",'MAPA DE RIESGOS'!$H197,"C",'MAPA DE RIESGOS'!$AF197),"")</f>
        <v/>
      </c>
      <c r="CH48" s="355" t="str">
        <f>IF(AND('MAPA DE RIESGOS'!$AP198="Alta",'MAPA DE RIESGOS'!$AR198="Catastrófico"),CONCATENATE("R",'MAPA DE RIESGOS'!$H198,"C",'MAPA DE RIESGOS'!$AF198),"")</f>
        <v/>
      </c>
      <c r="CI48" s="355" t="str">
        <f>IF(AND('MAPA DE RIESGOS'!$AP199="Alta",'MAPA DE RIESGOS'!$AR199="Catastrófico"),CONCATENATE("R",'MAPA DE RIESGOS'!$H199,"C",'MAPA DE RIESGOS'!$AF199),"")</f>
        <v/>
      </c>
      <c r="CJ48" s="355" t="str">
        <f>IF(AND('MAPA DE RIESGOS'!$AP200="Alta",'MAPA DE RIESGOS'!$AR200="Catastrófico"),CONCATENATE("R",'MAPA DE RIESGOS'!$H200,"C",'MAPA DE RIESGOS'!$AF200),"")</f>
        <v/>
      </c>
      <c r="CK48" s="355" t="str">
        <f>IF(AND('MAPA DE RIESGOS'!$AP201="Alta",'MAPA DE RIESGOS'!$AR201="Catastrófico"),CONCATENATE("R",'MAPA DE RIESGOS'!$H201,"C",'MAPA DE RIESGOS'!$AF201),"")</f>
        <v/>
      </c>
      <c r="CL48" s="355" t="str">
        <f>IF(AND('MAPA DE RIESGOS'!$AP202="Alta",'MAPA DE RIESGOS'!$AR202="Catastrófico"),CONCATENATE("R",'MAPA DE RIESGOS'!$H202,"C",'MAPA DE RIESGOS'!$AF202),"")</f>
        <v/>
      </c>
      <c r="CM48" s="355" t="str">
        <f>IF(AND('MAPA DE RIESGOS'!$AP203="Alta",'MAPA DE RIESGOS'!$AR203="Catastrófico"),CONCATENATE("R",'MAPA DE RIESGOS'!$H203,"C",'MAPA DE RIESGOS'!$AF203),"")</f>
        <v/>
      </c>
      <c r="CN48" s="355" t="str">
        <f>IF(AND('MAPA DE RIESGOS'!$AP204="Alta",'MAPA DE RIESGOS'!$AR204="Catastrófico"),CONCATENATE("R",'MAPA DE RIESGOS'!$H204,"C",'MAPA DE RIESGOS'!$AF204),"")</f>
        <v/>
      </c>
      <c r="CO48" s="355" t="str">
        <f>IF(AND('MAPA DE RIESGOS'!$AP205="Alta",'MAPA DE RIESGOS'!$AR205="Catastrófico"),CONCATENATE("R",'MAPA DE RIESGOS'!$H205,"C",'MAPA DE RIESGOS'!$AF205),"")</f>
        <v/>
      </c>
      <c r="CP48" s="355" t="str">
        <f>IF(AND('MAPA DE RIESGOS'!$AP206="Alta",'MAPA DE RIESGOS'!$AR206="Catastrófico"),CONCATENATE("R",'MAPA DE RIESGOS'!$H206,"C",'MAPA DE RIESGOS'!$AF206),"")</f>
        <v/>
      </c>
      <c r="CQ48" s="355" t="str">
        <f>IF(AND('MAPA DE RIESGOS'!$AP207="Alta",'MAPA DE RIESGOS'!$AR207="Catastrófico"),CONCATENATE("R",'MAPA DE RIESGOS'!$H207,"C",'MAPA DE RIESGOS'!$AF207),"")</f>
        <v/>
      </c>
      <c r="CR48" s="355" t="str">
        <f>IF(AND('MAPA DE RIESGOS'!$AP208="Alta",'MAPA DE RIESGOS'!$AR208="Catastrófico"),CONCATENATE("R",'MAPA DE RIESGOS'!$H208,"C",'MAPA DE RIESGOS'!$AF208),"")</f>
        <v/>
      </c>
      <c r="CS48" s="355" t="str">
        <f>IF(AND('MAPA DE RIESGOS'!$AP209="Alta",'MAPA DE RIESGOS'!$AR209="Catastrófico"),CONCATENATE("R",'MAPA DE RIESGOS'!$H209,"C",'MAPA DE RIESGOS'!$AF209),"")</f>
        <v/>
      </c>
      <c r="CT48" s="355" t="str">
        <f>IF(AND('MAPA DE RIESGOS'!$AP210="Alta",'MAPA DE RIESGOS'!$AR210="Catastrófico"),CONCATENATE("R",'MAPA DE RIESGOS'!$H210,"C",'MAPA DE RIESGOS'!$AF210),"")</f>
        <v/>
      </c>
      <c r="CU48" s="356" t="str">
        <f>IF(AND('MAPA DE RIESGOS'!$AP211="Alta",'MAPA DE RIESGOS'!$AR211="Catastrófico"),CONCATENATE("R",'MAPA DE RIESGOS'!$H211,"C",'MAPA DE RIESGOS'!$AF211),"")</f>
        <v/>
      </c>
      <c r="CV48" s="67"/>
      <c r="CW48" s="1137"/>
      <c r="CX48" s="1138"/>
      <c r="CY48" s="1138"/>
      <c r="CZ48" s="1138"/>
      <c r="DA48" s="1138"/>
      <c r="DB48" s="1139"/>
    </row>
    <row r="49" spans="2:106" ht="32.450000000000003" customHeight="1">
      <c r="B49" s="1142"/>
      <c r="C49" s="1142"/>
      <c r="D49" s="1143"/>
      <c r="E49" s="1113"/>
      <c r="F49" s="1114"/>
      <c r="G49" s="1114"/>
      <c r="H49" s="1114"/>
      <c r="I49" s="1114"/>
      <c r="J49" s="365" t="str">
        <f>IF(AND('MAPA DE RIESGOS'!$AP212="Alta",'MAPA DE RIESGOS'!$AR212="Leve"),CONCATENATE("R",'MAPA DE RIESGOS'!$H212,"C",'MAPA DE RIESGOS'!$AF212),"")</f>
        <v/>
      </c>
      <c r="K49" s="366" t="str">
        <f>IF(AND('MAPA DE RIESGOS'!$AP213="Alta",'MAPA DE RIESGOS'!$AR213="Leve"),CONCATENATE("R",'MAPA DE RIESGOS'!$H213,"C",'MAPA DE RIESGOS'!$AF213),"")</f>
        <v/>
      </c>
      <c r="L49" s="366" t="str">
        <f>IF(AND('MAPA DE RIESGOS'!$AP214="Alta",'MAPA DE RIESGOS'!$AR214="Leve"),CONCATENATE("R",'MAPA DE RIESGOS'!$H214,"C",'MAPA DE RIESGOS'!$AF214),"")</f>
        <v/>
      </c>
      <c r="M49" s="366" t="str">
        <f>IF(AND('MAPA DE RIESGOS'!$AP215="Alta",'MAPA DE RIESGOS'!$AR215="Leve"),CONCATENATE("R",'MAPA DE RIESGOS'!$H215,"C",'MAPA DE RIESGOS'!$AF215),"")</f>
        <v/>
      </c>
      <c r="N49" s="366" t="str">
        <f>IF(AND('MAPA DE RIESGOS'!$AP216="Alta",'MAPA DE RIESGOS'!$AR216="Leve"),CONCATENATE("R",'MAPA DE RIESGOS'!$H216,"C",'MAPA DE RIESGOS'!$AF216),"")</f>
        <v/>
      </c>
      <c r="O49" s="366" t="str">
        <f>IF(AND('MAPA DE RIESGOS'!$AP217="Alta",'MAPA DE RIESGOS'!$AR217="Leve"),CONCATENATE("R",'MAPA DE RIESGOS'!$H217,"C",'MAPA DE RIESGOS'!$AF217),"")</f>
        <v/>
      </c>
      <c r="P49" s="366" t="str">
        <f>IF(AND('MAPA DE RIESGOS'!$AP218="Alta",'MAPA DE RIESGOS'!$AR218="Leve"),CONCATENATE("R",'MAPA DE RIESGOS'!$H218,"C",'MAPA DE RIESGOS'!$AF218),"")</f>
        <v/>
      </c>
      <c r="Q49" s="366" t="str">
        <f>IF(AND('MAPA DE RIESGOS'!$AP219="Alta",'MAPA DE RIESGOS'!$AR219="Leve"),CONCATENATE("R",'MAPA DE RIESGOS'!$H219,"C",'MAPA DE RIESGOS'!$AF219),"")</f>
        <v/>
      </c>
      <c r="R49" s="366" t="str">
        <f>IF(AND('MAPA DE RIESGOS'!$AP220="Alta",'MAPA DE RIESGOS'!$AR220="Leve"),CONCATENATE("R",'MAPA DE RIESGOS'!$H220,"C",'MAPA DE RIESGOS'!$AF220),"")</f>
        <v/>
      </c>
      <c r="S49" s="366" t="str">
        <f>IF(AND('MAPA DE RIESGOS'!$AP221="Alta",'MAPA DE RIESGOS'!$AR221="Leve"),CONCATENATE("R",'MAPA DE RIESGOS'!$H221,"C",'MAPA DE RIESGOS'!$AF221),"")</f>
        <v/>
      </c>
      <c r="T49" s="366" t="str">
        <f>IF(AND('MAPA DE RIESGOS'!$AP222="Alta",'MAPA DE RIESGOS'!$AR222="Leve"),CONCATENATE("R",'MAPA DE RIESGOS'!$H222,"C",'MAPA DE RIESGOS'!$AF222),"")</f>
        <v/>
      </c>
      <c r="U49" s="366" t="str">
        <f>IF(AND('MAPA DE RIESGOS'!$AP223="Alta",'MAPA DE RIESGOS'!$AR223="Leve"),CONCATENATE("R",'MAPA DE RIESGOS'!$H223,"C",'MAPA DE RIESGOS'!$AF223),"")</f>
        <v/>
      </c>
      <c r="V49" s="366" t="str">
        <f>IF(AND('MAPA DE RIESGOS'!$AP224="Alta",'MAPA DE RIESGOS'!$AR224="Leve"),CONCATENATE("R",'MAPA DE RIESGOS'!$H224,"C",'MAPA DE RIESGOS'!$AF224),"")</f>
        <v/>
      </c>
      <c r="W49" s="366" t="str">
        <f>IF(AND('MAPA DE RIESGOS'!$AP225="Alta",'MAPA DE RIESGOS'!$AR225="Leve"),CONCATENATE("R",'MAPA DE RIESGOS'!$H225,"C",'MAPA DE RIESGOS'!$AF225),"")</f>
        <v/>
      </c>
      <c r="X49" s="366" t="str">
        <f>IF(AND('MAPA DE RIESGOS'!$AP232="Alta",'MAPA DE RIESGOS'!$AR232="Leve"),CONCATENATE("R",'MAPA DE RIESGOS'!$H232,"C",'MAPA DE RIESGOS'!$AF232),"")</f>
        <v/>
      </c>
      <c r="Y49" s="366" t="str">
        <f>IF(AND('MAPA DE RIESGOS'!$AP233="Alta",'MAPA DE RIESGOS'!$AR233="Leve"),CONCATENATE("R",'MAPA DE RIESGOS'!$H233,"C",'MAPA DE RIESGOS'!$AF233),"")</f>
        <v/>
      </c>
      <c r="Z49" s="366" t="str">
        <f>IF(AND('MAPA DE RIESGOS'!$AP234="Alta",'MAPA DE RIESGOS'!$AR234="Leve"),CONCATENATE("R",'MAPA DE RIESGOS'!$H234,"C",'MAPA DE RIESGOS'!$AF234),"")</f>
        <v/>
      </c>
      <c r="AA49" s="366" t="str">
        <f>IF(AND('MAPA DE RIESGOS'!$AP235="Alta",'MAPA DE RIESGOS'!$AR235="Leve"),CONCATENATE("R",'MAPA DE RIESGOS'!$H235,"C",'MAPA DE RIESGOS'!$AF235),"")</f>
        <v/>
      </c>
      <c r="AB49" s="365" t="str">
        <f>IF(AND('MAPA DE RIESGOS'!$AP212="Alta",'MAPA DE RIESGOS'!$AR212="Menor"),CONCATENATE("R",'MAPA DE RIESGOS'!$H212,"C",'MAPA DE RIESGOS'!$AF212),"")</f>
        <v/>
      </c>
      <c r="AC49" s="366" t="str">
        <f>IF(AND('MAPA DE RIESGOS'!$AP213="Alta",'MAPA DE RIESGOS'!$AR213="Menor"),CONCATENATE("R",'MAPA DE RIESGOS'!$H213,"C",'MAPA DE RIESGOS'!$AF213),"")</f>
        <v/>
      </c>
      <c r="AD49" s="366" t="str">
        <f>IF(AND('MAPA DE RIESGOS'!$AP214="Alta",'MAPA DE RIESGOS'!$AR214="Menor"),CONCATENATE("R",'MAPA DE RIESGOS'!$H214,"C",'MAPA DE RIESGOS'!$AF214),"")</f>
        <v/>
      </c>
      <c r="AE49" s="366" t="str">
        <f>IF(AND('MAPA DE RIESGOS'!$AP215="Alta",'MAPA DE RIESGOS'!$AR215="Menor"),CONCATENATE("R",'MAPA DE RIESGOS'!$H215,"C",'MAPA DE RIESGOS'!$AF215),"")</f>
        <v/>
      </c>
      <c r="AF49" s="366" t="str">
        <f>IF(AND('MAPA DE RIESGOS'!$AP216="Alta",'MAPA DE RIESGOS'!$AR216="Menor"),CONCATENATE("R",'MAPA DE RIESGOS'!$H216,"C",'MAPA DE RIESGOS'!$AF216),"")</f>
        <v/>
      </c>
      <c r="AG49" s="366" t="str">
        <f>IF(AND('MAPA DE RIESGOS'!$AP217="Alta",'MAPA DE RIESGOS'!$AR217="Menor"),CONCATENATE("R",'MAPA DE RIESGOS'!$H217,"C",'MAPA DE RIESGOS'!$AF217),"")</f>
        <v/>
      </c>
      <c r="AH49" s="366" t="str">
        <f>IF(AND('MAPA DE RIESGOS'!$AP218="Alta",'MAPA DE RIESGOS'!$AR218="Menor"),CONCATENATE("R",'MAPA DE RIESGOS'!$H218,"C",'MAPA DE RIESGOS'!$AF218),"")</f>
        <v/>
      </c>
      <c r="AI49" s="366" t="str">
        <f>IF(AND('MAPA DE RIESGOS'!$AP219="Alta",'MAPA DE RIESGOS'!$AR219="Menor"),CONCATENATE("R",'MAPA DE RIESGOS'!$H219,"C",'MAPA DE RIESGOS'!$AF219),"")</f>
        <v/>
      </c>
      <c r="AJ49" s="366" t="str">
        <f>IF(AND('MAPA DE RIESGOS'!$AP220="Alta",'MAPA DE RIESGOS'!$AR220="Menor"),CONCATENATE("R",'MAPA DE RIESGOS'!$H220,"C",'MAPA DE RIESGOS'!$AF220),"")</f>
        <v/>
      </c>
      <c r="AK49" s="366" t="str">
        <f>IF(AND('MAPA DE RIESGOS'!$AP221="Alta",'MAPA DE RIESGOS'!$AR221="Menor"),CONCATENATE("R",'MAPA DE RIESGOS'!$H221,"C",'MAPA DE RIESGOS'!$AF221),"")</f>
        <v/>
      </c>
      <c r="AL49" s="366" t="str">
        <f>IF(AND('MAPA DE RIESGOS'!$AP222="Alta",'MAPA DE RIESGOS'!$AR222="Menor"),CONCATENATE("R",'MAPA DE RIESGOS'!$H222,"C",'MAPA DE RIESGOS'!$AF222),"")</f>
        <v/>
      </c>
      <c r="AM49" s="366" t="str">
        <f>IF(AND('MAPA DE RIESGOS'!$AP223="Alta",'MAPA DE RIESGOS'!$AR223="Menor"),CONCATENATE("R",'MAPA DE RIESGOS'!$H223,"C",'MAPA DE RIESGOS'!$AF223),"")</f>
        <v/>
      </c>
      <c r="AN49" s="366" t="str">
        <f>IF(AND('MAPA DE RIESGOS'!$AP224="Alta",'MAPA DE RIESGOS'!$AR224="Menor"),CONCATENATE("R",'MAPA DE RIESGOS'!$H224,"C",'MAPA DE RIESGOS'!$AF224),"")</f>
        <v/>
      </c>
      <c r="AO49" s="366" t="str">
        <f>IF(AND('MAPA DE RIESGOS'!$AP225="Alta",'MAPA DE RIESGOS'!$AR225="Menor"),CONCATENATE("R",'MAPA DE RIESGOS'!$H225,"C",'MAPA DE RIESGOS'!$AF225),"")</f>
        <v/>
      </c>
      <c r="AP49" s="366" t="str">
        <f>IF(AND('MAPA DE RIESGOS'!$AP232="Alta",'MAPA DE RIESGOS'!$AR232="Menor"),CONCATENATE("R",'MAPA DE RIESGOS'!$H232,"C",'MAPA DE RIESGOS'!$AF232),"")</f>
        <v/>
      </c>
      <c r="AQ49" s="366" t="str">
        <f>IF(AND('MAPA DE RIESGOS'!$AP233="Alta",'MAPA DE RIESGOS'!$AR233="Menor"),CONCATENATE("R",'MAPA DE RIESGOS'!$H233,"C",'MAPA DE RIESGOS'!$AF233),"")</f>
        <v/>
      </c>
      <c r="AR49" s="366" t="str">
        <f>IF(AND('MAPA DE RIESGOS'!$AP234="Alta",'MAPA DE RIESGOS'!$AR234="Menor"),CONCATENATE("R",'MAPA DE RIESGOS'!$H234,"C",'MAPA DE RIESGOS'!$AF234),"")</f>
        <v/>
      </c>
      <c r="AS49" s="367" t="str">
        <f>IF(AND('MAPA DE RIESGOS'!$AP235="Alta",'MAPA DE RIESGOS'!$AR235="Menor"),CONCATENATE("R",'MAPA DE RIESGOS'!$H235,"C",'MAPA DE RIESGOS'!$AF235),"")</f>
        <v/>
      </c>
      <c r="AT49" s="353" t="str">
        <f>IF(AND('MAPA DE RIESGOS'!$AP212="Alta",'MAPA DE RIESGOS'!$AR212="Moderado"),CONCATENATE("R",'MAPA DE RIESGOS'!$H212,"C",'MAPA DE RIESGOS'!$AF212),"")</f>
        <v/>
      </c>
      <c r="AU49" s="353" t="str">
        <f>IF(AND('MAPA DE RIESGOS'!$AP213="Alta",'MAPA DE RIESGOS'!$AR213="Moderado"),CONCATENATE("R",'MAPA DE RIESGOS'!$H213,"C",'MAPA DE RIESGOS'!$AF213),"")</f>
        <v/>
      </c>
      <c r="AV49" s="353" t="str">
        <f>IF(AND('MAPA DE RIESGOS'!$AP214="Alta",'MAPA DE RIESGOS'!$AR214="Moderado"),CONCATENATE("R",'MAPA DE RIESGOS'!$H214,"C",'MAPA DE RIESGOS'!$AF214),"")</f>
        <v/>
      </c>
      <c r="AW49" s="353" t="str">
        <f>IF(AND('MAPA DE RIESGOS'!$AP215="Alta",'MAPA DE RIESGOS'!$AR215="Moderado"),CONCATENATE("R",'MAPA DE RIESGOS'!$H215,"C",'MAPA DE RIESGOS'!$AF215),"")</f>
        <v/>
      </c>
      <c r="AX49" s="353" t="str">
        <f>IF(AND('MAPA DE RIESGOS'!$AP216="Alta",'MAPA DE RIESGOS'!$AR216="Moderado"),CONCATENATE("R",'MAPA DE RIESGOS'!$H216,"C",'MAPA DE RIESGOS'!$AF216),"")</f>
        <v/>
      </c>
      <c r="AY49" s="353" t="str">
        <f>IF(AND('MAPA DE RIESGOS'!$AP217="Alta",'MAPA DE RIESGOS'!$AR217="Moderado"),CONCATENATE("R",'MAPA DE RIESGOS'!$H217,"C",'MAPA DE RIESGOS'!$AF217),"")</f>
        <v/>
      </c>
      <c r="AZ49" s="353" t="str">
        <f>IF(AND('MAPA DE RIESGOS'!$AP218="Alta",'MAPA DE RIESGOS'!$AR218="Moderado"),CONCATENATE("R",'MAPA DE RIESGOS'!$H218,"C",'MAPA DE RIESGOS'!$AF218),"")</f>
        <v/>
      </c>
      <c r="BA49" s="353" t="str">
        <f>IF(AND('MAPA DE RIESGOS'!$AP219="Alta",'MAPA DE RIESGOS'!$AR219="Moderado"),CONCATENATE("R",'MAPA DE RIESGOS'!$H219,"C",'MAPA DE RIESGOS'!$AF219),"")</f>
        <v/>
      </c>
      <c r="BB49" s="353" t="str">
        <f>IF(AND('MAPA DE RIESGOS'!$AP220="Alta",'MAPA DE RIESGOS'!$AR220="Moderado"),CONCATENATE("R",'MAPA DE RIESGOS'!$H220,"C",'MAPA DE RIESGOS'!$AF220),"")</f>
        <v/>
      </c>
      <c r="BC49" s="353" t="str">
        <f>IF(AND('MAPA DE RIESGOS'!$AP221="Alta",'MAPA DE RIESGOS'!$AR221="Moderado"),CONCATENATE("R",'MAPA DE RIESGOS'!$H221,"C",'MAPA DE RIESGOS'!$AF221),"")</f>
        <v/>
      </c>
      <c r="BD49" s="353" t="str">
        <f>IF(AND('MAPA DE RIESGOS'!$AP222="Alta",'MAPA DE RIESGOS'!$AR222="Moderado"),CONCATENATE("R",'MAPA DE RIESGOS'!$H222,"C",'MAPA DE RIESGOS'!$AF222),"")</f>
        <v/>
      </c>
      <c r="BE49" s="353" t="str">
        <f>IF(AND('MAPA DE RIESGOS'!$AP223="Alta",'MAPA DE RIESGOS'!$AR223="Moderado"),CONCATENATE("R",'MAPA DE RIESGOS'!$H223,"C",'MAPA DE RIESGOS'!$AF223),"")</f>
        <v/>
      </c>
      <c r="BF49" s="353" t="str">
        <f>IF(AND('MAPA DE RIESGOS'!$AP224="Alta",'MAPA DE RIESGOS'!$AR224="Moderado"),CONCATENATE("R",'MAPA DE RIESGOS'!$H224,"C",'MAPA DE RIESGOS'!$AF224),"")</f>
        <v/>
      </c>
      <c r="BG49" s="353" t="str">
        <f>IF(AND('MAPA DE RIESGOS'!$AP225="Alta",'MAPA DE RIESGOS'!$AR225="Moderado"),CONCATENATE("R",'MAPA DE RIESGOS'!$H225,"C",'MAPA DE RIESGOS'!$AF225),"")</f>
        <v/>
      </c>
      <c r="BH49" s="353" t="str">
        <f>IF(AND('MAPA DE RIESGOS'!$AP232="Alta",'MAPA DE RIESGOS'!$AR232="Moderado"),CONCATENATE("R",'MAPA DE RIESGOS'!$H232,"C",'MAPA DE RIESGOS'!$AF232),"")</f>
        <v/>
      </c>
      <c r="BI49" s="353" t="str">
        <f>IF(AND('MAPA DE RIESGOS'!$AP233="Alta",'MAPA DE RIESGOS'!$AR233="Moderado"),CONCATENATE("R",'MAPA DE RIESGOS'!$H233,"C",'MAPA DE RIESGOS'!$AF233),"")</f>
        <v/>
      </c>
      <c r="BJ49" s="353" t="str">
        <f>IF(AND('MAPA DE RIESGOS'!$AP234="Alta",'MAPA DE RIESGOS'!$AR234="Moderado"),CONCATENATE("R",'MAPA DE RIESGOS'!$H234,"C",'MAPA DE RIESGOS'!$AF234),"")</f>
        <v/>
      </c>
      <c r="BK49" s="354" t="str">
        <f>IF(AND('MAPA DE RIESGOS'!$AP235="Alta",'MAPA DE RIESGOS'!$AR235="Moderado"),CONCATENATE("R",'MAPA DE RIESGOS'!$H235,"C",'MAPA DE RIESGOS'!$AF235),"")</f>
        <v/>
      </c>
      <c r="BL49" s="353" t="str">
        <f>IF(AND('MAPA DE RIESGOS'!$AP212="Alta",'MAPA DE RIESGOS'!$AR212="Mayor"),CONCATENATE("R",'MAPA DE RIESGOS'!$H212,"C",'MAPA DE RIESGOS'!$AF212),"")</f>
        <v/>
      </c>
      <c r="BM49" s="353" t="str">
        <f>IF(AND('MAPA DE RIESGOS'!$AP213="Alta",'MAPA DE RIESGOS'!$AR213="Mayor"),CONCATENATE("R",'MAPA DE RIESGOS'!$H213,"C",'MAPA DE RIESGOS'!$AF213),"")</f>
        <v/>
      </c>
      <c r="BN49" s="353" t="str">
        <f>IF(AND('MAPA DE RIESGOS'!$AP214="Alta",'MAPA DE RIESGOS'!$AR214="Mayor"),CONCATENATE("R",'MAPA DE RIESGOS'!$H214,"C",'MAPA DE RIESGOS'!$AF214),"")</f>
        <v/>
      </c>
      <c r="BO49" s="353" t="str">
        <f>IF(AND('MAPA DE RIESGOS'!$AP215="Alta",'MAPA DE RIESGOS'!$AR215="Mayor"),CONCATENATE("R",'MAPA DE RIESGOS'!$H215,"C",'MAPA DE RIESGOS'!$AF215),"")</f>
        <v/>
      </c>
      <c r="BP49" s="353" t="str">
        <f>IF(AND('MAPA DE RIESGOS'!$AP216="Alta",'MAPA DE RIESGOS'!$AR216="Mayor"),CONCATENATE("R",'MAPA DE RIESGOS'!$H216,"C",'MAPA DE RIESGOS'!$AF216),"")</f>
        <v/>
      </c>
      <c r="BQ49" s="353" t="str">
        <f>IF(AND('MAPA DE RIESGOS'!$AP217="Alta",'MAPA DE RIESGOS'!$AR217="Mayor"),CONCATENATE("R",'MAPA DE RIESGOS'!$H217,"C",'MAPA DE RIESGOS'!$AF217),"")</f>
        <v/>
      </c>
      <c r="BR49" s="353" t="str">
        <f>IF(AND('MAPA DE RIESGOS'!$AP218="Alta",'MAPA DE RIESGOS'!$AR218="Mayor"),CONCATENATE("R",'MAPA DE RIESGOS'!$H218,"C",'MAPA DE RIESGOS'!$AF218),"")</f>
        <v/>
      </c>
      <c r="BS49" s="353" t="str">
        <f>IF(AND('MAPA DE RIESGOS'!$AP219="Alta",'MAPA DE RIESGOS'!$AR219="Mayor"),CONCATENATE("R",'MAPA DE RIESGOS'!$H219,"C",'MAPA DE RIESGOS'!$AF219),"")</f>
        <v/>
      </c>
      <c r="BT49" s="353" t="str">
        <f>IF(AND('MAPA DE RIESGOS'!$AP220="Alta",'MAPA DE RIESGOS'!$AR220="Mayor"),CONCATENATE("R",'MAPA DE RIESGOS'!$H220,"C",'MAPA DE RIESGOS'!$AF220),"")</f>
        <v/>
      </c>
      <c r="BU49" s="353" t="str">
        <f>IF(AND('MAPA DE RIESGOS'!$AP221="Alta",'MAPA DE RIESGOS'!$AR221="Mayor"),CONCATENATE("R",'MAPA DE RIESGOS'!$H221,"C",'MAPA DE RIESGOS'!$AF221),"")</f>
        <v/>
      </c>
      <c r="BV49" s="353" t="str">
        <f>IF(AND('MAPA DE RIESGOS'!$AP222="Alta",'MAPA DE RIESGOS'!$AR222="Mayor"),CONCATENATE("R",'MAPA DE RIESGOS'!$H222,"C",'MAPA DE RIESGOS'!$AF222),"")</f>
        <v/>
      </c>
      <c r="BW49" s="353" t="str">
        <f>IF(AND('MAPA DE RIESGOS'!$AP223="Alta",'MAPA DE RIESGOS'!$AR223="Mayor"),CONCATENATE("R",'MAPA DE RIESGOS'!$H223,"C",'MAPA DE RIESGOS'!$AF223),"")</f>
        <v/>
      </c>
      <c r="BX49" s="353" t="str">
        <f>IF(AND('MAPA DE RIESGOS'!$AP224="Alta",'MAPA DE RIESGOS'!$AR224="Mayor"),CONCATENATE("R",'MAPA DE RIESGOS'!$H224,"C",'MAPA DE RIESGOS'!$AF224),"")</f>
        <v/>
      </c>
      <c r="BY49" s="353" t="str">
        <f>IF(AND('MAPA DE RIESGOS'!$AP225="Alta",'MAPA DE RIESGOS'!$AR225="Mayor"),CONCATENATE("R",'MAPA DE RIESGOS'!$H225,"C",'MAPA DE RIESGOS'!$AF225),"")</f>
        <v/>
      </c>
      <c r="BZ49" s="353" t="str">
        <f>IF(AND('MAPA DE RIESGOS'!$AP232="Alta",'MAPA DE RIESGOS'!$AR232="Mayor"),CONCATENATE("R",'MAPA DE RIESGOS'!$H232,"C",'MAPA DE RIESGOS'!$AF232),"")</f>
        <v/>
      </c>
      <c r="CA49" s="353" t="str">
        <f>IF(AND('MAPA DE RIESGOS'!$AP233="Alta",'MAPA DE RIESGOS'!$AR233="Mayor"),CONCATENATE("R",'MAPA DE RIESGOS'!$H233,"C",'MAPA DE RIESGOS'!$AF233),"")</f>
        <v/>
      </c>
      <c r="CB49" s="353" t="str">
        <f>IF(AND('MAPA DE RIESGOS'!$AP234="Alta",'MAPA DE RIESGOS'!$AR234="Mayor"),CONCATENATE("R",'MAPA DE RIESGOS'!$H234,"C",'MAPA DE RIESGOS'!$AF234),"")</f>
        <v/>
      </c>
      <c r="CC49" s="354" t="str">
        <f>IF(AND('MAPA DE RIESGOS'!$AP235="Alta",'MAPA DE RIESGOS'!$AR235="Mayor"),CONCATENATE("R",'MAPA DE RIESGOS'!$H235,"C",'MAPA DE RIESGOS'!$AF235),"")</f>
        <v/>
      </c>
      <c r="CD49" s="355" t="str">
        <f>IF(AND('MAPA DE RIESGOS'!$AP212="Alta",'MAPA DE RIESGOS'!$AR212="Catastrófico"),CONCATENATE("R",'MAPA DE RIESGOS'!$H212,"C",'MAPA DE RIESGOS'!$AF212),"")</f>
        <v/>
      </c>
      <c r="CE49" s="355" t="str">
        <f>IF(AND('MAPA DE RIESGOS'!$AP213="Alta",'MAPA DE RIESGOS'!$AR213="Catastrófico"),CONCATENATE("R",'MAPA DE RIESGOS'!$H213,"C",'MAPA DE RIESGOS'!$AF213),"")</f>
        <v/>
      </c>
      <c r="CF49" s="355" t="str">
        <f>IF(AND('MAPA DE RIESGOS'!$AP214="Alta",'MAPA DE RIESGOS'!$AR214="Catastrófico"),CONCATENATE("R",'MAPA DE RIESGOS'!$H214,"C",'MAPA DE RIESGOS'!$AF214),"")</f>
        <v/>
      </c>
      <c r="CG49" s="355" t="str">
        <f>IF(AND('MAPA DE RIESGOS'!$AP215="Alta",'MAPA DE RIESGOS'!$AR215="Catastrófico"),CONCATENATE("R",'MAPA DE RIESGOS'!$H215,"C",'MAPA DE RIESGOS'!$AF215),"")</f>
        <v/>
      </c>
      <c r="CH49" s="355" t="str">
        <f>IF(AND('MAPA DE RIESGOS'!$AP216="Alta",'MAPA DE RIESGOS'!$AR216="Catastrófico"),CONCATENATE("R",'MAPA DE RIESGOS'!$H216,"C",'MAPA DE RIESGOS'!$AF216),"")</f>
        <v/>
      </c>
      <c r="CI49" s="355" t="str">
        <f>IF(AND('MAPA DE RIESGOS'!$AP217="Alta",'MAPA DE RIESGOS'!$AR217="Catastrófico"),CONCATENATE("R",'MAPA DE RIESGOS'!$H217,"C",'MAPA DE RIESGOS'!$AF217),"")</f>
        <v/>
      </c>
      <c r="CJ49" s="355" t="str">
        <f>IF(AND('MAPA DE RIESGOS'!$AP218="Alta",'MAPA DE RIESGOS'!$AR218="Catastrófico"),CONCATENATE("R",'MAPA DE RIESGOS'!$H218,"C",'MAPA DE RIESGOS'!$AF218),"")</f>
        <v/>
      </c>
      <c r="CK49" s="355" t="str">
        <f>IF(AND('MAPA DE RIESGOS'!$AP219="Alta",'MAPA DE RIESGOS'!$AR219="Catastrófico"),CONCATENATE("R",'MAPA DE RIESGOS'!$H219,"C",'MAPA DE RIESGOS'!$AF219),"")</f>
        <v/>
      </c>
      <c r="CL49" s="355" t="str">
        <f>IF(AND('MAPA DE RIESGOS'!$AP220="Alta",'MAPA DE RIESGOS'!$AR220="Catastrófico"),CONCATENATE("R",'MAPA DE RIESGOS'!$H220,"C",'MAPA DE RIESGOS'!$AF220),"")</f>
        <v/>
      </c>
      <c r="CM49" s="355" t="str">
        <f>IF(AND('MAPA DE RIESGOS'!$AP221="Alta",'MAPA DE RIESGOS'!$AR221="Catastrófico"),CONCATENATE("R",'MAPA DE RIESGOS'!$H221,"C",'MAPA DE RIESGOS'!$AF221),"")</f>
        <v/>
      </c>
      <c r="CN49" s="355" t="str">
        <f>IF(AND('MAPA DE RIESGOS'!$AP222="Alta",'MAPA DE RIESGOS'!$AR222="Catastrófico"),CONCATENATE("R",'MAPA DE RIESGOS'!$H222,"C",'MAPA DE RIESGOS'!$AF222),"")</f>
        <v/>
      </c>
      <c r="CO49" s="355" t="str">
        <f>IF(AND('MAPA DE RIESGOS'!$AP223="Alta",'MAPA DE RIESGOS'!$AR223="Catastrófico"),CONCATENATE("R",'MAPA DE RIESGOS'!$H223,"C",'MAPA DE RIESGOS'!$AF223),"")</f>
        <v/>
      </c>
      <c r="CP49" s="355" t="str">
        <f>IF(AND('MAPA DE RIESGOS'!$AP224="Alta",'MAPA DE RIESGOS'!$AR224="Catastrófico"),CONCATENATE("R",'MAPA DE RIESGOS'!$H224,"C",'MAPA DE RIESGOS'!$AF224),"")</f>
        <v/>
      </c>
      <c r="CQ49" s="355" t="str">
        <f>IF(AND('MAPA DE RIESGOS'!$AP225="Alta",'MAPA DE RIESGOS'!$AR225="Catastrófico"),CONCATENATE("R",'MAPA DE RIESGOS'!$H225,"C",'MAPA DE RIESGOS'!$AF225),"")</f>
        <v/>
      </c>
      <c r="CR49" s="355" t="str">
        <f>IF(AND('MAPA DE RIESGOS'!$AP232="Alta",'MAPA DE RIESGOS'!$AR232="Catastrófico"),CONCATENATE("R",'MAPA DE RIESGOS'!$H232,"C",'MAPA DE RIESGOS'!$AF232),"")</f>
        <v/>
      </c>
      <c r="CS49" s="355" t="str">
        <f>IF(AND('MAPA DE RIESGOS'!$AP233="Alta",'MAPA DE RIESGOS'!$AR233="Catastrófico"),CONCATENATE("R",'MAPA DE RIESGOS'!$H233,"C",'MAPA DE RIESGOS'!$AF233),"")</f>
        <v/>
      </c>
      <c r="CT49" s="355" t="str">
        <f>IF(AND('MAPA DE RIESGOS'!$AP234="Alta",'MAPA DE RIESGOS'!$AR234="Catastrófico"),CONCATENATE("R",'MAPA DE RIESGOS'!$H234,"C",'MAPA DE RIESGOS'!$AF234),"")</f>
        <v/>
      </c>
      <c r="CU49" s="356" t="str">
        <f>IF(AND('MAPA DE RIESGOS'!$AP235="Alta",'MAPA DE RIESGOS'!$AR235="Catastrófico"),CONCATENATE("R",'MAPA DE RIESGOS'!$H235,"C",'MAPA DE RIESGOS'!$AF235),"")</f>
        <v/>
      </c>
      <c r="CV49" s="67"/>
      <c r="CW49" s="1137"/>
      <c r="CX49" s="1138"/>
      <c r="CY49" s="1138"/>
      <c r="CZ49" s="1138"/>
      <c r="DA49" s="1138"/>
      <c r="DB49" s="1139"/>
    </row>
    <row r="50" spans="2:106" ht="32.450000000000003" customHeight="1">
      <c r="B50" s="1142"/>
      <c r="C50" s="1142"/>
      <c r="D50" s="1143"/>
      <c r="E50" s="1113"/>
      <c r="F50" s="1114"/>
      <c r="G50" s="1114"/>
      <c r="H50" s="1114"/>
      <c r="I50" s="1114"/>
      <c r="J50" s="365" t="str">
        <f>IF(AND('MAPA DE RIESGOS'!$AP236="Alta",'MAPA DE RIESGOS'!$AR236="Leve"),CONCATENATE("R",'MAPA DE RIESGOS'!$H236,"C",'MAPA DE RIESGOS'!$AF236),"")</f>
        <v/>
      </c>
      <c r="K50" s="366" t="str">
        <f>IF(AND('MAPA DE RIESGOS'!$AP237="Alta",'MAPA DE RIESGOS'!$AR237="Leve"),CONCATENATE("R",'MAPA DE RIESGOS'!$H237,"C",'MAPA DE RIESGOS'!$AF237),"")</f>
        <v/>
      </c>
      <c r="L50" s="366" t="str">
        <f>IF(AND('MAPA DE RIESGOS'!$AP238="Alta",'MAPA DE RIESGOS'!$AR238="Leve"),CONCATENATE("R",'MAPA DE RIESGOS'!$H238,"C",'MAPA DE RIESGOS'!$AF238),"")</f>
        <v/>
      </c>
      <c r="M50" s="366" t="str">
        <f>IF(AND('MAPA DE RIESGOS'!$AP239="Alta",'MAPA DE RIESGOS'!$AR239="Leve"),CONCATENATE("R",'MAPA DE RIESGOS'!$H239,"C",'MAPA DE RIESGOS'!$AF239),"")</f>
        <v/>
      </c>
      <c r="N50" s="366" t="str">
        <f>IF(AND('MAPA DE RIESGOS'!$AP240="Alta",'MAPA DE RIESGOS'!$AR240="Leve"),CONCATENATE("R",'MAPA DE RIESGOS'!$H240,"C",'MAPA DE RIESGOS'!$AF240),"")</f>
        <v/>
      </c>
      <c r="O50" s="366" t="str">
        <f>IF(AND('MAPA DE RIESGOS'!$AP241="Alta",'MAPA DE RIESGOS'!$AR241="Leve"),CONCATENATE("R",'MAPA DE RIESGOS'!$H241,"C",'MAPA DE RIESGOS'!$AF241),"")</f>
        <v/>
      </c>
      <c r="P50" s="366" t="str">
        <f>IF(AND('MAPA DE RIESGOS'!$AP242="Alta",'MAPA DE RIESGOS'!$AR242="Leve"),CONCATENATE("R",'MAPA DE RIESGOS'!$H242,"C",'MAPA DE RIESGOS'!$AF242),"")</f>
        <v/>
      </c>
      <c r="Q50" s="366" t="str">
        <f>IF(AND('MAPA DE RIESGOS'!$AP243="Alta",'MAPA DE RIESGOS'!$AR243="Leve"),CONCATENATE("R",'MAPA DE RIESGOS'!$H243,"C",'MAPA DE RIESGOS'!$AF243),"")</f>
        <v/>
      </c>
      <c r="R50" s="366" t="str">
        <f>IF(AND('MAPA DE RIESGOS'!$AP244="Alta",'MAPA DE RIESGOS'!$AR244="Leve"),CONCATENATE("R",'MAPA DE RIESGOS'!$H244,"C",'MAPA DE RIESGOS'!$AF244),"")</f>
        <v/>
      </c>
      <c r="S50" s="366" t="str">
        <f>IF(AND('MAPA DE RIESGOS'!$AP245="Alta",'MAPA DE RIESGOS'!$AR245="Leve"),CONCATENATE("R",'MAPA DE RIESGOS'!$H245,"C",'MAPA DE RIESGOS'!$AF245),"")</f>
        <v/>
      </c>
      <c r="T50" s="366" t="str">
        <f>IF(AND('MAPA DE RIESGOS'!$AP246="Alta",'MAPA DE RIESGOS'!$AR246="Leve"),CONCATENATE("R",'MAPA DE RIESGOS'!$H246,"C",'MAPA DE RIESGOS'!$AF246),"")</f>
        <v/>
      </c>
      <c r="U50" s="366" t="str">
        <f>IF(AND('MAPA DE RIESGOS'!$AP247="Alta",'MAPA DE RIESGOS'!$AR247="Leve"),CONCATENATE("R",'MAPA DE RIESGOS'!$H247,"C",'MAPA DE RIESGOS'!$AF247),"")</f>
        <v/>
      </c>
      <c r="V50" s="366" t="str">
        <f>IF(AND('MAPA DE RIESGOS'!$AP248="Alta",'MAPA DE RIESGOS'!$AR248="Leve"),CONCATENATE("R",'MAPA DE RIESGOS'!$H248,"C",'MAPA DE RIESGOS'!$AF248),"")</f>
        <v/>
      </c>
      <c r="W50" s="366" t="str">
        <f>IF(AND('MAPA DE RIESGOS'!$AP249="Alta",'MAPA DE RIESGOS'!$AR249="Leve"),CONCATENATE("R",'MAPA DE RIESGOS'!$H249,"C",'MAPA DE RIESGOS'!$AF249),"")</f>
        <v/>
      </c>
      <c r="X50" s="366" t="str">
        <f>IF(AND('MAPA DE RIESGOS'!$AP250="Alta",'MAPA DE RIESGOS'!$AR250="Leve"),CONCATENATE("R",'MAPA DE RIESGOS'!$H250,"C",'MAPA DE RIESGOS'!$AF250),"")</f>
        <v/>
      </c>
      <c r="Y50" s="366" t="str">
        <f>IF(AND('MAPA DE RIESGOS'!$AP251="Alta",'MAPA DE RIESGOS'!$AR251="Leve"),CONCATENATE("R",'MAPA DE RIESGOS'!$H251,"C",'MAPA DE RIESGOS'!$AF251),"")</f>
        <v/>
      </c>
      <c r="Z50" s="366" t="str">
        <f>IF(AND('MAPA DE RIESGOS'!$AP252="Alta",'MAPA DE RIESGOS'!$AR252="Leve"),CONCATENATE("R",'MAPA DE RIESGOS'!$H252,"C",'MAPA DE RIESGOS'!$AF252),"")</f>
        <v/>
      </c>
      <c r="AA50" s="366" t="str">
        <f>IF(AND('MAPA DE RIESGOS'!$AP253="Alta",'MAPA DE RIESGOS'!$AR253="Leve"),CONCATENATE("R",'MAPA DE RIESGOS'!$H253,"C",'MAPA DE RIESGOS'!$AF253),"")</f>
        <v/>
      </c>
      <c r="AB50" s="365" t="str">
        <f>IF(AND('MAPA DE RIESGOS'!$AP236="Alta",'MAPA DE RIESGOS'!$AR236="Menor"),CONCATENATE("R",'MAPA DE RIESGOS'!$H236,"C",'MAPA DE RIESGOS'!$AF236),"")</f>
        <v/>
      </c>
      <c r="AC50" s="366" t="str">
        <f>IF(AND('MAPA DE RIESGOS'!$AP237="Alta",'MAPA DE RIESGOS'!$AR237="Menor"),CONCATENATE("R",'MAPA DE RIESGOS'!$H237,"C",'MAPA DE RIESGOS'!$AF237),"")</f>
        <v/>
      </c>
      <c r="AD50" s="366" t="str">
        <f>IF(AND('MAPA DE RIESGOS'!$AP238="Alta",'MAPA DE RIESGOS'!$AR238="Menor"),CONCATENATE("R",'MAPA DE RIESGOS'!$H238,"C",'MAPA DE RIESGOS'!$AF238),"")</f>
        <v/>
      </c>
      <c r="AE50" s="366" t="str">
        <f>IF(AND('MAPA DE RIESGOS'!$AP239="Alta",'MAPA DE RIESGOS'!$AR239="Menor"),CONCATENATE("R",'MAPA DE RIESGOS'!$H239,"C",'MAPA DE RIESGOS'!$AF239),"")</f>
        <v/>
      </c>
      <c r="AF50" s="366" t="str">
        <f>IF(AND('MAPA DE RIESGOS'!$AP240="Alta",'MAPA DE RIESGOS'!$AR240="Menor"),CONCATENATE("R",'MAPA DE RIESGOS'!$H240,"C",'MAPA DE RIESGOS'!$AF240),"")</f>
        <v/>
      </c>
      <c r="AG50" s="366" t="str">
        <f>IF(AND('MAPA DE RIESGOS'!$AP241="Alta",'MAPA DE RIESGOS'!$AR241="Menor"),CONCATENATE("R",'MAPA DE RIESGOS'!$H241,"C",'MAPA DE RIESGOS'!$AF241),"")</f>
        <v/>
      </c>
      <c r="AH50" s="366" t="str">
        <f>IF(AND('MAPA DE RIESGOS'!$AP242="Alta",'MAPA DE RIESGOS'!$AR242="Menor"),CONCATENATE("R",'MAPA DE RIESGOS'!$H242,"C",'MAPA DE RIESGOS'!$AF242),"")</f>
        <v/>
      </c>
      <c r="AI50" s="366" t="str">
        <f>IF(AND('MAPA DE RIESGOS'!$AP243="Alta",'MAPA DE RIESGOS'!$AR243="Menor"),CONCATENATE("R",'MAPA DE RIESGOS'!$H243,"C",'MAPA DE RIESGOS'!$AF243),"")</f>
        <v/>
      </c>
      <c r="AJ50" s="366" t="str">
        <f>IF(AND('MAPA DE RIESGOS'!$AP244="Alta",'MAPA DE RIESGOS'!$AR244="Menor"),CONCATENATE("R",'MAPA DE RIESGOS'!$H244,"C",'MAPA DE RIESGOS'!$AF244),"")</f>
        <v/>
      </c>
      <c r="AK50" s="366" t="str">
        <f>IF(AND('MAPA DE RIESGOS'!$AP245="Alta",'MAPA DE RIESGOS'!$AR245="Menor"),CONCATENATE("R",'MAPA DE RIESGOS'!$H245,"C",'MAPA DE RIESGOS'!$AF245),"")</f>
        <v/>
      </c>
      <c r="AL50" s="366" t="str">
        <f>IF(AND('MAPA DE RIESGOS'!$AP246="Alta",'MAPA DE RIESGOS'!$AR246="Menor"),CONCATENATE("R",'MAPA DE RIESGOS'!$H246,"C",'MAPA DE RIESGOS'!$AF246),"")</f>
        <v/>
      </c>
      <c r="AM50" s="366" t="str">
        <f>IF(AND('MAPA DE RIESGOS'!$AP247="Alta",'MAPA DE RIESGOS'!$AR247="Menor"),CONCATENATE("R",'MAPA DE RIESGOS'!$H247,"C",'MAPA DE RIESGOS'!$AF247),"")</f>
        <v/>
      </c>
      <c r="AN50" s="366" t="str">
        <f>IF(AND('MAPA DE RIESGOS'!$AP248="Alta",'MAPA DE RIESGOS'!$AR248="Menor"),CONCATENATE("R",'MAPA DE RIESGOS'!$H248,"C",'MAPA DE RIESGOS'!$AF248),"")</f>
        <v/>
      </c>
      <c r="AO50" s="366" t="str">
        <f>IF(AND('MAPA DE RIESGOS'!$AP249="Alta",'MAPA DE RIESGOS'!$AR249="Menor"),CONCATENATE("R",'MAPA DE RIESGOS'!$H249,"C",'MAPA DE RIESGOS'!$AF249),"")</f>
        <v/>
      </c>
      <c r="AP50" s="366" t="str">
        <f>IF(AND('MAPA DE RIESGOS'!$AP250="Alta",'MAPA DE RIESGOS'!$AR250="Menor"),CONCATENATE("R",'MAPA DE RIESGOS'!$H250,"C",'MAPA DE RIESGOS'!$AF250),"")</f>
        <v/>
      </c>
      <c r="AQ50" s="366" t="str">
        <f>IF(AND('MAPA DE RIESGOS'!$AP251="Alta",'MAPA DE RIESGOS'!$AR251="Menor"),CONCATENATE("R",'MAPA DE RIESGOS'!$H251,"C",'MAPA DE RIESGOS'!$AF251),"")</f>
        <v/>
      </c>
      <c r="AR50" s="366" t="str">
        <f>IF(AND('MAPA DE RIESGOS'!$AP252="Alta",'MAPA DE RIESGOS'!$AR252="Menor"),CONCATENATE("R",'MAPA DE RIESGOS'!$H252,"C",'MAPA DE RIESGOS'!$AF252),"")</f>
        <v/>
      </c>
      <c r="AS50" s="367" t="str">
        <f>IF(AND('MAPA DE RIESGOS'!$AP253="Alta",'MAPA DE RIESGOS'!$AR253="Menor"),CONCATENATE("R",'MAPA DE RIESGOS'!$H253,"C",'MAPA DE RIESGOS'!$AF253),"")</f>
        <v/>
      </c>
      <c r="AT50" s="353" t="str">
        <f>IF(AND('MAPA DE RIESGOS'!$AP236="Alta",'MAPA DE RIESGOS'!$AR236="Moderado"),CONCATENATE("R",'MAPA DE RIESGOS'!$H236,"C",'MAPA DE RIESGOS'!$AF236),"")</f>
        <v/>
      </c>
      <c r="AU50" s="353" t="str">
        <f>IF(AND('MAPA DE RIESGOS'!$AP237="Alta",'MAPA DE RIESGOS'!$AR237="Moderado"),CONCATENATE("R",'MAPA DE RIESGOS'!$H237,"C",'MAPA DE RIESGOS'!$AF237),"")</f>
        <v/>
      </c>
      <c r="AV50" s="353" t="str">
        <f>IF(AND('MAPA DE RIESGOS'!$AP238="Alta",'MAPA DE RIESGOS'!$AR238="Moderado"),CONCATENATE("R",'MAPA DE RIESGOS'!$H238,"C",'MAPA DE RIESGOS'!$AF238),"")</f>
        <v/>
      </c>
      <c r="AW50" s="353" t="str">
        <f>IF(AND('MAPA DE RIESGOS'!$AP239="Alta",'MAPA DE RIESGOS'!$AR239="Moderado"),CONCATENATE("R",'MAPA DE RIESGOS'!$H239,"C",'MAPA DE RIESGOS'!$AF239),"")</f>
        <v/>
      </c>
      <c r="AX50" s="353" t="str">
        <f>IF(AND('MAPA DE RIESGOS'!$AP240="Alta",'MAPA DE RIESGOS'!$AR240="Moderado"),CONCATENATE("R",'MAPA DE RIESGOS'!$H240,"C",'MAPA DE RIESGOS'!$AF240),"")</f>
        <v/>
      </c>
      <c r="AY50" s="353" t="str">
        <f>IF(AND('MAPA DE RIESGOS'!$AP241="Alta",'MAPA DE RIESGOS'!$AR241="Moderado"),CONCATENATE("R",'MAPA DE RIESGOS'!$H241,"C",'MAPA DE RIESGOS'!$AF241),"")</f>
        <v/>
      </c>
      <c r="AZ50" s="353" t="str">
        <f>IF(AND('MAPA DE RIESGOS'!$AP242="Alta",'MAPA DE RIESGOS'!$AR242="Moderado"),CONCATENATE("R",'MAPA DE RIESGOS'!$H242,"C",'MAPA DE RIESGOS'!$AF242),"")</f>
        <v/>
      </c>
      <c r="BA50" s="353" t="str">
        <f>IF(AND('MAPA DE RIESGOS'!$AP243="Alta",'MAPA DE RIESGOS'!$AR243="Moderado"),CONCATENATE("R",'MAPA DE RIESGOS'!$H243,"C",'MAPA DE RIESGOS'!$AF243),"")</f>
        <v/>
      </c>
      <c r="BB50" s="353" t="str">
        <f>IF(AND('MAPA DE RIESGOS'!$AP244="Alta",'MAPA DE RIESGOS'!$AR244="Moderado"),CONCATENATE("R",'MAPA DE RIESGOS'!$H244,"C",'MAPA DE RIESGOS'!$AF244),"")</f>
        <v/>
      </c>
      <c r="BC50" s="353" t="str">
        <f>IF(AND('MAPA DE RIESGOS'!$AP245="Alta",'MAPA DE RIESGOS'!$AR245="Moderado"),CONCATENATE("R",'MAPA DE RIESGOS'!$H245,"C",'MAPA DE RIESGOS'!$AF245),"")</f>
        <v/>
      </c>
      <c r="BD50" s="353" t="str">
        <f>IF(AND('MAPA DE RIESGOS'!$AP246="Alta",'MAPA DE RIESGOS'!$AR246="Moderado"),CONCATENATE("R",'MAPA DE RIESGOS'!$H246,"C",'MAPA DE RIESGOS'!$AF246),"")</f>
        <v/>
      </c>
      <c r="BE50" s="353" t="str">
        <f>IF(AND('MAPA DE RIESGOS'!$AP247="Alta",'MAPA DE RIESGOS'!$AR247="Moderado"),CONCATENATE("R",'MAPA DE RIESGOS'!$H247,"C",'MAPA DE RIESGOS'!$AF247),"")</f>
        <v/>
      </c>
      <c r="BF50" s="353" t="str">
        <f>IF(AND('MAPA DE RIESGOS'!$AP248="Alta",'MAPA DE RIESGOS'!$AR248="Moderado"),CONCATENATE("R",'MAPA DE RIESGOS'!$H248,"C",'MAPA DE RIESGOS'!$AF248),"")</f>
        <v/>
      </c>
      <c r="BG50" s="353" t="str">
        <f>IF(AND('MAPA DE RIESGOS'!$AP249="Alta",'MAPA DE RIESGOS'!$AR249="Moderado"),CONCATENATE("R",'MAPA DE RIESGOS'!$H249,"C",'MAPA DE RIESGOS'!$AF249),"")</f>
        <v/>
      </c>
      <c r="BH50" s="353" t="str">
        <f>IF(AND('MAPA DE RIESGOS'!$AP250="Alta",'MAPA DE RIESGOS'!$AR250="Moderado"),CONCATENATE("R",'MAPA DE RIESGOS'!$H250,"C",'MAPA DE RIESGOS'!$AF250),"")</f>
        <v/>
      </c>
      <c r="BI50" s="353" t="str">
        <f>IF(AND('MAPA DE RIESGOS'!$AP251="Alta",'MAPA DE RIESGOS'!$AR251="Moderado"),CONCATENATE("R",'MAPA DE RIESGOS'!$H251,"C",'MAPA DE RIESGOS'!$AF251),"")</f>
        <v/>
      </c>
      <c r="BJ50" s="353" t="str">
        <f>IF(AND('MAPA DE RIESGOS'!$AP252="Alta",'MAPA DE RIESGOS'!$AR252="Moderado"),CONCATENATE("R",'MAPA DE RIESGOS'!$H252,"C",'MAPA DE RIESGOS'!$AF252),"")</f>
        <v/>
      </c>
      <c r="BK50" s="354" t="str">
        <f>IF(AND('MAPA DE RIESGOS'!$AP253="Alta",'MAPA DE RIESGOS'!$AR253="Moderado"),CONCATENATE("R",'MAPA DE RIESGOS'!$H253,"C",'MAPA DE RIESGOS'!$AF253),"")</f>
        <v/>
      </c>
      <c r="BL50" s="353" t="str">
        <f>IF(AND('MAPA DE RIESGOS'!$AP236="Alta",'MAPA DE RIESGOS'!$AR236="Mayor"),CONCATENATE("R",'MAPA DE RIESGOS'!$H236,"C",'MAPA DE RIESGOS'!$AF236),"")</f>
        <v/>
      </c>
      <c r="BM50" s="353" t="str">
        <f>IF(AND('MAPA DE RIESGOS'!$AP237="Alta",'MAPA DE RIESGOS'!$AR237="Mayor"),CONCATENATE("R",'MAPA DE RIESGOS'!$H237,"C",'MAPA DE RIESGOS'!$AF237),"")</f>
        <v/>
      </c>
      <c r="BN50" s="353" t="str">
        <f>IF(AND('MAPA DE RIESGOS'!$AP238="Alta",'MAPA DE RIESGOS'!$AR238="Mayor"),CONCATENATE("R",'MAPA DE RIESGOS'!$H238,"C",'MAPA DE RIESGOS'!$AF238),"")</f>
        <v/>
      </c>
      <c r="BO50" s="353" t="str">
        <f>IF(AND('MAPA DE RIESGOS'!$AP239="Alta",'MAPA DE RIESGOS'!$AR239="Mayor"),CONCATENATE("R",'MAPA DE RIESGOS'!$H239,"C",'MAPA DE RIESGOS'!$AF239),"")</f>
        <v/>
      </c>
      <c r="BP50" s="353" t="str">
        <f>IF(AND('MAPA DE RIESGOS'!$AP240="Alta",'MAPA DE RIESGOS'!$AR240="Mayor"),CONCATENATE("R",'MAPA DE RIESGOS'!$H240,"C",'MAPA DE RIESGOS'!$AF240),"")</f>
        <v/>
      </c>
      <c r="BQ50" s="353" t="str">
        <f>IF(AND('MAPA DE RIESGOS'!$AP241="Alta",'MAPA DE RIESGOS'!$AR241="Mayor"),CONCATENATE("R",'MAPA DE RIESGOS'!$H241,"C",'MAPA DE RIESGOS'!$AF241),"")</f>
        <v/>
      </c>
      <c r="BR50" s="353" t="str">
        <f>IF(AND('MAPA DE RIESGOS'!$AP242="Alta",'MAPA DE RIESGOS'!$AR242="Mayor"),CONCATENATE("R",'MAPA DE RIESGOS'!$H242,"C",'MAPA DE RIESGOS'!$AF242),"")</f>
        <v/>
      </c>
      <c r="BS50" s="353" t="str">
        <f>IF(AND('MAPA DE RIESGOS'!$AP243="Alta",'MAPA DE RIESGOS'!$AR243="Mayor"),CONCATENATE("R",'MAPA DE RIESGOS'!$H243,"C",'MAPA DE RIESGOS'!$AF243),"")</f>
        <v/>
      </c>
      <c r="BT50" s="353" t="str">
        <f>IF(AND('MAPA DE RIESGOS'!$AP244="Alta",'MAPA DE RIESGOS'!$AR244="Mayor"),CONCATENATE("R",'MAPA DE RIESGOS'!$H244,"C",'MAPA DE RIESGOS'!$AF244),"")</f>
        <v/>
      </c>
      <c r="BU50" s="353" t="str">
        <f>IF(AND('MAPA DE RIESGOS'!$AP245="Alta",'MAPA DE RIESGOS'!$AR245="Mayor"),CONCATENATE("R",'MAPA DE RIESGOS'!$H245,"C",'MAPA DE RIESGOS'!$AF245),"")</f>
        <v/>
      </c>
      <c r="BV50" s="353" t="str">
        <f>IF(AND('MAPA DE RIESGOS'!$AP246="Alta",'MAPA DE RIESGOS'!$AR246="Mayor"),CONCATENATE("R",'MAPA DE RIESGOS'!$H246,"C",'MAPA DE RIESGOS'!$AF246),"")</f>
        <v/>
      </c>
      <c r="BW50" s="353" t="str">
        <f>IF(AND('MAPA DE RIESGOS'!$AP247="Alta",'MAPA DE RIESGOS'!$AR247="Mayor"),CONCATENATE("R",'MAPA DE RIESGOS'!$H247,"C",'MAPA DE RIESGOS'!$AF247),"")</f>
        <v/>
      </c>
      <c r="BX50" s="353" t="str">
        <f>IF(AND('MAPA DE RIESGOS'!$AP248="Alta",'MAPA DE RIESGOS'!$AR248="Mayor"),CONCATENATE("R",'MAPA DE RIESGOS'!$H248,"C",'MAPA DE RIESGOS'!$AF248),"")</f>
        <v/>
      </c>
      <c r="BY50" s="353" t="str">
        <f>IF(AND('MAPA DE RIESGOS'!$AP249="Alta",'MAPA DE RIESGOS'!$AR249="Mayor"),CONCATENATE("R",'MAPA DE RIESGOS'!$H249,"C",'MAPA DE RIESGOS'!$AF249),"")</f>
        <v/>
      </c>
      <c r="BZ50" s="353" t="str">
        <f>IF(AND('MAPA DE RIESGOS'!$AP250="Alta",'MAPA DE RIESGOS'!$AR250="Mayor"),CONCATENATE("R",'MAPA DE RIESGOS'!$H250,"C",'MAPA DE RIESGOS'!$AF250),"")</f>
        <v/>
      </c>
      <c r="CA50" s="353" t="str">
        <f>IF(AND('MAPA DE RIESGOS'!$AP251="Alta",'MAPA DE RIESGOS'!$AR251="Mayor"),CONCATENATE("R",'MAPA DE RIESGOS'!$H251,"C",'MAPA DE RIESGOS'!$AF251),"")</f>
        <v/>
      </c>
      <c r="CB50" s="353" t="str">
        <f>IF(AND('MAPA DE RIESGOS'!$AP252="Alta",'MAPA DE RIESGOS'!$AR252="Mayor"),CONCATENATE("R",'MAPA DE RIESGOS'!$H252,"C",'MAPA DE RIESGOS'!$AF252),"")</f>
        <v/>
      </c>
      <c r="CC50" s="354" t="str">
        <f>IF(AND('MAPA DE RIESGOS'!$AP253="Alta",'MAPA DE RIESGOS'!$AR253="Mayor"),CONCATENATE("R",'MAPA DE RIESGOS'!$H253,"C",'MAPA DE RIESGOS'!$AF253),"")</f>
        <v/>
      </c>
      <c r="CD50" s="355" t="str">
        <f>IF(AND('MAPA DE RIESGOS'!$AP236="Alta",'MAPA DE RIESGOS'!$AR236="Catastrófico"),CONCATENATE("R",'MAPA DE RIESGOS'!$H236,"C",'MAPA DE RIESGOS'!$AF236),"")</f>
        <v/>
      </c>
      <c r="CE50" s="355" t="str">
        <f>IF(AND('MAPA DE RIESGOS'!$AP237="Alta",'MAPA DE RIESGOS'!$AR237="Catastrófico"),CONCATENATE("R",'MAPA DE RIESGOS'!$H237,"C",'MAPA DE RIESGOS'!$AF237),"")</f>
        <v/>
      </c>
      <c r="CF50" s="355" t="str">
        <f>IF(AND('MAPA DE RIESGOS'!$AP238="Alta",'MAPA DE RIESGOS'!$AR238="Catastrófico"),CONCATENATE("R",'MAPA DE RIESGOS'!$H238,"C",'MAPA DE RIESGOS'!$AF238),"")</f>
        <v/>
      </c>
      <c r="CG50" s="355" t="str">
        <f>IF(AND('MAPA DE RIESGOS'!$AP239="Alta",'MAPA DE RIESGOS'!$AR239="Catastrófico"),CONCATENATE("R",'MAPA DE RIESGOS'!$H239,"C",'MAPA DE RIESGOS'!$AF239),"")</f>
        <v/>
      </c>
      <c r="CH50" s="355" t="str">
        <f>IF(AND('MAPA DE RIESGOS'!$AP240="Alta",'MAPA DE RIESGOS'!$AR240="Catastrófico"),CONCATENATE("R",'MAPA DE RIESGOS'!$H240,"C",'MAPA DE RIESGOS'!$AF240),"")</f>
        <v/>
      </c>
      <c r="CI50" s="355" t="str">
        <f>IF(AND('MAPA DE RIESGOS'!$AP241="Alta",'MAPA DE RIESGOS'!$AR241="Catastrófico"),CONCATENATE("R",'MAPA DE RIESGOS'!$H241,"C",'MAPA DE RIESGOS'!$AF241),"")</f>
        <v/>
      </c>
      <c r="CJ50" s="355" t="str">
        <f>IF(AND('MAPA DE RIESGOS'!$AP242="Alta",'MAPA DE RIESGOS'!$AR242="Catastrófico"),CONCATENATE("R",'MAPA DE RIESGOS'!$H242,"C",'MAPA DE RIESGOS'!$AF242),"")</f>
        <v/>
      </c>
      <c r="CK50" s="355" t="str">
        <f>IF(AND('MAPA DE RIESGOS'!$AP243="Alta",'MAPA DE RIESGOS'!$AR243="Catastrófico"),CONCATENATE("R",'MAPA DE RIESGOS'!$H243,"C",'MAPA DE RIESGOS'!$AF243),"")</f>
        <v/>
      </c>
      <c r="CL50" s="355" t="str">
        <f>IF(AND('MAPA DE RIESGOS'!$AP244="Alta",'MAPA DE RIESGOS'!$AR244="Catastrófico"),CONCATENATE("R",'MAPA DE RIESGOS'!$H244,"C",'MAPA DE RIESGOS'!$AF244),"")</f>
        <v/>
      </c>
      <c r="CM50" s="355" t="str">
        <f>IF(AND('MAPA DE RIESGOS'!$AP245="Alta",'MAPA DE RIESGOS'!$AR245="Catastrófico"),CONCATENATE("R",'MAPA DE RIESGOS'!$H245,"C",'MAPA DE RIESGOS'!$AF245),"")</f>
        <v/>
      </c>
      <c r="CN50" s="355" t="str">
        <f>IF(AND('MAPA DE RIESGOS'!$AP246="Alta",'MAPA DE RIESGOS'!$AR246="Catastrófico"),CONCATENATE("R",'MAPA DE RIESGOS'!$H246,"C",'MAPA DE RIESGOS'!$AF246),"")</f>
        <v/>
      </c>
      <c r="CO50" s="355" t="str">
        <f>IF(AND('MAPA DE RIESGOS'!$AP247="Alta",'MAPA DE RIESGOS'!$AR247="Catastrófico"),CONCATENATE("R",'MAPA DE RIESGOS'!$H247,"C",'MAPA DE RIESGOS'!$AF247),"")</f>
        <v/>
      </c>
      <c r="CP50" s="355" t="str">
        <f>IF(AND('MAPA DE RIESGOS'!$AP248="Alta",'MAPA DE RIESGOS'!$AR248="Catastrófico"),CONCATENATE("R",'MAPA DE RIESGOS'!$H248,"C",'MAPA DE RIESGOS'!$AF248),"")</f>
        <v/>
      </c>
      <c r="CQ50" s="355" t="str">
        <f>IF(AND('MAPA DE RIESGOS'!$AP249="Alta",'MAPA DE RIESGOS'!$AR249="Catastrófico"),CONCATENATE("R",'MAPA DE RIESGOS'!$H249,"C",'MAPA DE RIESGOS'!$AF249),"")</f>
        <v/>
      </c>
      <c r="CR50" s="355" t="str">
        <f>IF(AND('MAPA DE RIESGOS'!$AP250="Alta",'MAPA DE RIESGOS'!$AR250="Catastrófico"),CONCATENATE("R",'MAPA DE RIESGOS'!$H250,"C",'MAPA DE RIESGOS'!$AF250),"")</f>
        <v/>
      </c>
      <c r="CS50" s="355" t="str">
        <f>IF(AND('MAPA DE RIESGOS'!$AP251="Alta",'MAPA DE RIESGOS'!$AR251="Catastrófico"),CONCATENATE("R",'MAPA DE RIESGOS'!$H251,"C",'MAPA DE RIESGOS'!$AF251),"")</f>
        <v/>
      </c>
      <c r="CT50" s="355" t="str">
        <f>IF(AND('MAPA DE RIESGOS'!$AP252="Alta",'MAPA DE RIESGOS'!$AR252="Catastrófico"),CONCATENATE("R",'MAPA DE RIESGOS'!$H252,"C",'MAPA DE RIESGOS'!$AF252),"")</f>
        <v/>
      </c>
      <c r="CU50" s="356" t="str">
        <f>IF(AND('MAPA DE RIESGOS'!$AP253="Alta",'MAPA DE RIESGOS'!$AR253="Catastrófico"),CONCATENATE("R",'MAPA DE RIESGOS'!$H253,"C",'MAPA DE RIESGOS'!$AF253),"")</f>
        <v/>
      </c>
      <c r="CV50" s="67"/>
      <c r="CW50" s="1137"/>
      <c r="CX50" s="1138"/>
      <c r="CY50" s="1138"/>
      <c r="CZ50" s="1138"/>
      <c r="DA50" s="1138"/>
      <c r="DB50" s="1139"/>
    </row>
    <row r="51" spans="2:106" ht="32.450000000000003" customHeight="1">
      <c r="B51" s="1142"/>
      <c r="C51" s="1142"/>
      <c r="D51" s="1143"/>
      <c r="E51" s="1113"/>
      <c r="F51" s="1114"/>
      <c r="G51" s="1114"/>
      <c r="H51" s="1114"/>
      <c r="I51" s="1114"/>
      <c r="J51" s="365" t="str">
        <f>IF(AND('MAPA DE RIESGOS'!$AP254="Alta",'MAPA DE RIESGOS'!$AR254="Leve"),CONCATENATE("R",'MAPA DE RIESGOS'!$H254,"C",'MAPA DE RIESGOS'!$AF254),"")</f>
        <v/>
      </c>
      <c r="K51" s="366" t="str">
        <f>IF(AND('MAPA DE RIESGOS'!$AP255="Alta",'MAPA DE RIESGOS'!$AR255="Leve"),CONCATENATE("R",'MAPA DE RIESGOS'!$H255,"C",'MAPA DE RIESGOS'!$AF255),"")</f>
        <v/>
      </c>
      <c r="L51" s="366" t="str">
        <f>IF(AND('MAPA DE RIESGOS'!$AP256="Alta",'MAPA DE RIESGOS'!$AR256="Leve"),CONCATENATE("R",'MAPA DE RIESGOS'!$H256,"C",'MAPA DE RIESGOS'!$AF256),"")</f>
        <v/>
      </c>
      <c r="M51" s="366" t="str">
        <f>IF(AND('MAPA DE RIESGOS'!$AP257="Alta",'MAPA DE RIESGOS'!$AR257="Leve"),CONCATENATE("R",'MAPA DE RIESGOS'!$H257,"C",'MAPA DE RIESGOS'!$AF257),"")</f>
        <v/>
      </c>
      <c r="N51" s="366" t="str">
        <f>IF(AND('MAPA DE RIESGOS'!$AP258="Alta",'MAPA DE RIESGOS'!$AR258="Leve"),CONCATENATE("R",'MAPA DE RIESGOS'!$H258,"C",'MAPA DE RIESGOS'!$AF258),"")</f>
        <v/>
      </c>
      <c r="O51" s="366" t="str">
        <f>IF(AND('MAPA DE RIESGOS'!$AP259="Alta",'MAPA DE RIESGOS'!$AR259="Leve"),CONCATENATE("R",'MAPA DE RIESGOS'!$H259,"C",'MAPA DE RIESGOS'!$AF259),"")</f>
        <v/>
      </c>
      <c r="P51" s="366" t="str">
        <f>IF(AND('MAPA DE RIESGOS'!$AP260="Alta",'MAPA DE RIESGOS'!$AR260="Leve"),CONCATENATE("R",'MAPA DE RIESGOS'!$H260,"C",'MAPA DE RIESGOS'!$AF260),"")</f>
        <v/>
      </c>
      <c r="Q51" s="366" t="str">
        <f>IF(AND('MAPA DE RIESGOS'!$AP261="Alta",'MAPA DE RIESGOS'!$AR261="Leve"),CONCATENATE("R",'MAPA DE RIESGOS'!$H261,"C",'MAPA DE RIESGOS'!$AF261),"")</f>
        <v/>
      </c>
      <c r="R51" s="366" t="str">
        <f>IF(AND('MAPA DE RIESGOS'!$AP262="Alta",'MAPA DE RIESGOS'!$AR262="Leve"),CONCATENATE("R",'MAPA DE RIESGOS'!$H262,"C",'MAPA DE RIESGOS'!$AF262),"")</f>
        <v/>
      </c>
      <c r="S51" s="366" t="str">
        <f>IF(AND('MAPA DE RIESGOS'!$AP263="Alta",'MAPA DE RIESGOS'!$AR263="Leve"),CONCATENATE("R",'MAPA DE RIESGOS'!$H263,"C",'MAPA DE RIESGOS'!$AF263),"")</f>
        <v/>
      </c>
      <c r="T51" s="366" t="str">
        <f>IF(AND('MAPA DE RIESGOS'!$AP264="Alta",'MAPA DE RIESGOS'!$AR264="Leve"),CONCATENATE("R",'MAPA DE RIESGOS'!$H264,"C",'MAPA DE RIESGOS'!$AF264),"")</f>
        <v/>
      </c>
      <c r="U51" s="366" t="str">
        <f>IF(AND('MAPA DE RIESGOS'!$AP265="Alta",'MAPA DE RIESGOS'!$AR265="Leve"),CONCATENATE("R",'MAPA DE RIESGOS'!$H265,"C",'MAPA DE RIESGOS'!$AF265),"")</f>
        <v/>
      </c>
      <c r="V51" s="366" t="str">
        <f>IF(AND('MAPA DE RIESGOS'!$AP266="Alta",'MAPA DE RIESGOS'!$AR266="Leve"),CONCATENATE("R",'MAPA DE RIESGOS'!$H266,"C",'MAPA DE RIESGOS'!$AF266),"")</f>
        <v/>
      </c>
      <c r="W51" s="366" t="str">
        <f>IF(AND('MAPA DE RIESGOS'!$AP267="Alta",'MAPA DE RIESGOS'!$AR267="Leve"),CONCATENATE("R",'MAPA DE RIESGOS'!$H267,"C",'MAPA DE RIESGOS'!$AF267),"")</f>
        <v/>
      </c>
      <c r="X51" s="366" t="str">
        <f>IF(AND('MAPA DE RIESGOS'!$AP268="Alta",'MAPA DE RIESGOS'!$AR268="Leve"),CONCATENATE("R",'MAPA DE RIESGOS'!$H268,"C",'MAPA DE RIESGOS'!$AF268),"")</f>
        <v/>
      </c>
      <c r="Y51" s="366" t="str">
        <f>IF(AND('MAPA DE RIESGOS'!$AP269="Alta",'MAPA DE RIESGOS'!$AR269="Leve"),CONCATENATE("R",'MAPA DE RIESGOS'!$H269,"C",'MAPA DE RIESGOS'!$AF269),"")</f>
        <v/>
      </c>
      <c r="Z51" s="366" t="str">
        <f>IF(AND('MAPA DE RIESGOS'!$AP270="Alta",'MAPA DE RIESGOS'!$AR270="Leve"),CONCATENATE("R",'MAPA DE RIESGOS'!$H270,"C",'MAPA DE RIESGOS'!$AF270),"")</f>
        <v/>
      </c>
      <c r="AA51" s="366" t="str">
        <f>IF(AND('MAPA DE RIESGOS'!$AP271="Alta",'MAPA DE RIESGOS'!$AR271="Leve"),CONCATENATE("R",'MAPA DE RIESGOS'!$H271,"C",'MAPA DE RIESGOS'!$AF271),"")</f>
        <v/>
      </c>
      <c r="AB51" s="365" t="str">
        <f>IF(AND('MAPA DE RIESGOS'!$AP254="Alta",'MAPA DE RIESGOS'!$AR254="Menor"),CONCATENATE("R",'MAPA DE RIESGOS'!$H254,"C",'MAPA DE RIESGOS'!$AF254),"")</f>
        <v/>
      </c>
      <c r="AC51" s="366" t="str">
        <f>IF(AND('MAPA DE RIESGOS'!$AP255="Alta",'MAPA DE RIESGOS'!$AR255="Menor"),CONCATENATE("R",'MAPA DE RIESGOS'!$H255,"C",'MAPA DE RIESGOS'!$AF255),"")</f>
        <v/>
      </c>
      <c r="AD51" s="366" t="str">
        <f>IF(AND('MAPA DE RIESGOS'!$AP256="Alta",'MAPA DE RIESGOS'!$AR256="Menor"),CONCATENATE("R",'MAPA DE RIESGOS'!$H256,"C",'MAPA DE RIESGOS'!$AF256),"")</f>
        <v/>
      </c>
      <c r="AE51" s="366" t="str">
        <f>IF(AND('MAPA DE RIESGOS'!$AP257="Alta",'MAPA DE RIESGOS'!$AR257="Menor"),CONCATENATE("R",'MAPA DE RIESGOS'!$H257,"C",'MAPA DE RIESGOS'!$AF257),"")</f>
        <v/>
      </c>
      <c r="AF51" s="366" t="str">
        <f>IF(AND('MAPA DE RIESGOS'!$AP258="Alta",'MAPA DE RIESGOS'!$AR258="Menor"),CONCATENATE("R",'MAPA DE RIESGOS'!$H258,"C",'MAPA DE RIESGOS'!$AF258),"")</f>
        <v/>
      </c>
      <c r="AG51" s="366" t="str">
        <f>IF(AND('MAPA DE RIESGOS'!$AP259="Alta",'MAPA DE RIESGOS'!$AR259="Menor"),CONCATENATE("R",'MAPA DE RIESGOS'!$H259,"C",'MAPA DE RIESGOS'!$AF259),"")</f>
        <v/>
      </c>
      <c r="AH51" s="366" t="str">
        <f>IF(AND('MAPA DE RIESGOS'!$AP260="Alta",'MAPA DE RIESGOS'!$AR260="Menor"),CONCATENATE("R",'MAPA DE RIESGOS'!$H260,"C",'MAPA DE RIESGOS'!$AF260),"")</f>
        <v/>
      </c>
      <c r="AI51" s="366" t="str">
        <f>IF(AND('MAPA DE RIESGOS'!$AP261="Alta",'MAPA DE RIESGOS'!$AR261="Menor"),CONCATENATE("R",'MAPA DE RIESGOS'!$H261,"C",'MAPA DE RIESGOS'!$AF261),"")</f>
        <v/>
      </c>
      <c r="AJ51" s="366" t="str">
        <f>IF(AND('MAPA DE RIESGOS'!$AP262="Alta",'MAPA DE RIESGOS'!$AR262="Menor"),CONCATENATE("R",'MAPA DE RIESGOS'!$H262,"C",'MAPA DE RIESGOS'!$AF262),"")</f>
        <v/>
      </c>
      <c r="AK51" s="366" t="str">
        <f>IF(AND('MAPA DE RIESGOS'!$AP263="Alta",'MAPA DE RIESGOS'!$AR263="Menor"),CONCATENATE("R",'MAPA DE RIESGOS'!$H263,"C",'MAPA DE RIESGOS'!$AF263),"")</f>
        <v/>
      </c>
      <c r="AL51" s="366" t="str">
        <f>IF(AND('MAPA DE RIESGOS'!$AP264="Alta",'MAPA DE RIESGOS'!$AR264="Menor"),CONCATENATE("R",'MAPA DE RIESGOS'!$H264,"C",'MAPA DE RIESGOS'!$AF264),"")</f>
        <v/>
      </c>
      <c r="AM51" s="366" t="str">
        <f>IF(AND('MAPA DE RIESGOS'!$AP265="Alta",'MAPA DE RIESGOS'!$AR265="Menor"),CONCATENATE("R",'MAPA DE RIESGOS'!$H265,"C",'MAPA DE RIESGOS'!$AF265),"")</f>
        <v/>
      </c>
      <c r="AN51" s="366" t="str">
        <f>IF(AND('MAPA DE RIESGOS'!$AP266="Alta",'MAPA DE RIESGOS'!$AR266="Menor"),CONCATENATE("R",'MAPA DE RIESGOS'!$H266,"C",'MAPA DE RIESGOS'!$AF266),"")</f>
        <v/>
      </c>
      <c r="AO51" s="366" t="str">
        <f>IF(AND('MAPA DE RIESGOS'!$AP267="Alta",'MAPA DE RIESGOS'!$AR267="Menor"),CONCATENATE("R",'MAPA DE RIESGOS'!$H267,"C",'MAPA DE RIESGOS'!$AF267),"")</f>
        <v/>
      </c>
      <c r="AP51" s="366" t="str">
        <f>IF(AND('MAPA DE RIESGOS'!$AP268="Alta",'MAPA DE RIESGOS'!$AR268="Menor"),CONCATENATE("R",'MAPA DE RIESGOS'!$H268,"C",'MAPA DE RIESGOS'!$AF268),"")</f>
        <v/>
      </c>
      <c r="AQ51" s="366" t="str">
        <f>IF(AND('MAPA DE RIESGOS'!$AP269="Alta",'MAPA DE RIESGOS'!$AR269="Menor"),CONCATENATE("R",'MAPA DE RIESGOS'!$H269,"C",'MAPA DE RIESGOS'!$AF269),"")</f>
        <v/>
      </c>
      <c r="AR51" s="366" t="str">
        <f>IF(AND('MAPA DE RIESGOS'!$AP270="Alta",'MAPA DE RIESGOS'!$AR270="Menor"),CONCATENATE("R",'MAPA DE RIESGOS'!$H270,"C",'MAPA DE RIESGOS'!$AF270),"")</f>
        <v/>
      </c>
      <c r="AS51" s="367" t="str">
        <f>IF(AND('MAPA DE RIESGOS'!$AP271="Alta",'MAPA DE RIESGOS'!$AR271="Menor"),CONCATENATE("R",'MAPA DE RIESGOS'!$H271,"C",'MAPA DE RIESGOS'!$AF271),"")</f>
        <v/>
      </c>
      <c r="AT51" s="353" t="str">
        <f>IF(AND('MAPA DE RIESGOS'!$AP254="Alta",'MAPA DE RIESGOS'!$AR254="Moderado"),CONCATENATE("R",'MAPA DE RIESGOS'!$H254,"C",'MAPA DE RIESGOS'!$AF254),"")</f>
        <v/>
      </c>
      <c r="AU51" s="353" t="str">
        <f>IF(AND('MAPA DE RIESGOS'!$AP255="Alta",'MAPA DE RIESGOS'!$AR255="Moderado"),CONCATENATE("R",'MAPA DE RIESGOS'!$H255,"C",'MAPA DE RIESGOS'!$AF255),"")</f>
        <v/>
      </c>
      <c r="AV51" s="353" t="str">
        <f>IF(AND('MAPA DE RIESGOS'!$AP256="Alta",'MAPA DE RIESGOS'!$AR256="Moderado"),CONCATENATE("R",'MAPA DE RIESGOS'!$H256,"C",'MAPA DE RIESGOS'!$AF256),"")</f>
        <v/>
      </c>
      <c r="AW51" s="353" t="str">
        <f>IF(AND('MAPA DE RIESGOS'!$AP257="Alta",'MAPA DE RIESGOS'!$AR257="Moderado"),CONCATENATE("R",'MAPA DE RIESGOS'!$H257,"C",'MAPA DE RIESGOS'!$AF257),"")</f>
        <v/>
      </c>
      <c r="AX51" s="353" t="str">
        <f>IF(AND('MAPA DE RIESGOS'!$AP258="Alta",'MAPA DE RIESGOS'!$AR258="Moderado"),CONCATENATE("R",'MAPA DE RIESGOS'!$H258,"C",'MAPA DE RIESGOS'!$AF258),"")</f>
        <v/>
      </c>
      <c r="AY51" s="353" t="str">
        <f>IF(AND('MAPA DE RIESGOS'!$AP259="Alta",'MAPA DE RIESGOS'!$AR259="Moderado"),CONCATENATE("R",'MAPA DE RIESGOS'!$H259,"C",'MAPA DE RIESGOS'!$AF259),"")</f>
        <v/>
      </c>
      <c r="AZ51" s="353" t="str">
        <f>IF(AND('MAPA DE RIESGOS'!$AP260="Alta",'MAPA DE RIESGOS'!$AR260="Moderado"),CONCATENATE("R",'MAPA DE RIESGOS'!$H260,"C",'MAPA DE RIESGOS'!$AF260),"")</f>
        <v/>
      </c>
      <c r="BA51" s="353" t="str">
        <f>IF(AND('MAPA DE RIESGOS'!$AP261="Alta",'MAPA DE RIESGOS'!$AR261="Moderado"),CONCATENATE("R",'MAPA DE RIESGOS'!$H261,"C",'MAPA DE RIESGOS'!$AF261),"")</f>
        <v/>
      </c>
      <c r="BB51" s="353" t="str">
        <f>IF(AND('MAPA DE RIESGOS'!$AP262="Alta",'MAPA DE RIESGOS'!$AR262="Moderado"),CONCATENATE("R",'MAPA DE RIESGOS'!$H262,"C",'MAPA DE RIESGOS'!$AF262),"")</f>
        <v/>
      </c>
      <c r="BC51" s="353" t="str">
        <f>IF(AND('MAPA DE RIESGOS'!$AP263="Alta",'MAPA DE RIESGOS'!$AR263="Moderado"),CONCATENATE("R",'MAPA DE RIESGOS'!$H263,"C",'MAPA DE RIESGOS'!$AF263),"")</f>
        <v/>
      </c>
      <c r="BD51" s="353" t="str">
        <f>IF(AND('MAPA DE RIESGOS'!$AP264="Alta",'MAPA DE RIESGOS'!$AR264="Moderado"),CONCATENATE("R",'MAPA DE RIESGOS'!$H264,"C",'MAPA DE RIESGOS'!$AF264),"")</f>
        <v/>
      </c>
      <c r="BE51" s="353" t="str">
        <f>IF(AND('MAPA DE RIESGOS'!$AP265="Alta",'MAPA DE RIESGOS'!$AR265="Moderado"),CONCATENATE("R",'MAPA DE RIESGOS'!$H265,"C",'MAPA DE RIESGOS'!$AF265),"")</f>
        <v/>
      </c>
      <c r="BF51" s="353" t="str">
        <f>IF(AND('MAPA DE RIESGOS'!$AP266="Alta",'MAPA DE RIESGOS'!$AR266="Moderado"),CONCATENATE("R",'MAPA DE RIESGOS'!$H266,"C",'MAPA DE RIESGOS'!$AF266),"")</f>
        <v/>
      </c>
      <c r="BG51" s="353" t="str">
        <f>IF(AND('MAPA DE RIESGOS'!$AP267="Alta",'MAPA DE RIESGOS'!$AR267="Moderado"),CONCATENATE("R",'MAPA DE RIESGOS'!$H267,"C",'MAPA DE RIESGOS'!$AF267),"")</f>
        <v/>
      </c>
      <c r="BH51" s="353" t="str">
        <f>IF(AND('MAPA DE RIESGOS'!$AP268="Alta",'MAPA DE RIESGOS'!$AR268="Moderado"),CONCATENATE("R",'MAPA DE RIESGOS'!$H268,"C",'MAPA DE RIESGOS'!$AF268),"")</f>
        <v/>
      </c>
      <c r="BI51" s="353" t="str">
        <f>IF(AND('MAPA DE RIESGOS'!$AP269="Alta",'MAPA DE RIESGOS'!$AR269="Moderado"),CONCATENATE("R",'MAPA DE RIESGOS'!$H269,"C",'MAPA DE RIESGOS'!$AF269),"")</f>
        <v/>
      </c>
      <c r="BJ51" s="353" t="str">
        <f>IF(AND('MAPA DE RIESGOS'!$AP270="Alta",'MAPA DE RIESGOS'!$AR270="Moderado"),CONCATENATE("R",'MAPA DE RIESGOS'!$H270,"C",'MAPA DE RIESGOS'!$AF270),"")</f>
        <v/>
      </c>
      <c r="BK51" s="354" t="str">
        <f>IF(AND('MAPA DE RIESGOS'!$AP271="Alta",'MAPA DE RIESGOS'!$AR271="Moderado"),CONCATENATE("R",'MAPA DE RIESGOS'!$H271,"C",'MAPA DE RIESGOS'!$AF271),"")</f>
        <v/>
      </c>
      <c r="BL51" s="353" t="str">
        <f>IF(AND('MAPA DE RIESGOS'!$AP254="Alta",'MAPA DE RIESGOS'!$AR254="Mayor"),CONCATENATE("R",'MAPA DE RIESGOS'!$H254,"C",'MAPA DE RIESGOS'!$AF254),"")</f>
        <v/>
      </c>
      <c r="BM51" s="353" t="str">
        <f>IF(AND('MAPA DE RIESGOS'!$AP255="Alta",'MAPA DE RIESGOS'!$AR255="Mayor"),CONCATENATE("R",'MAPA DE RIESGOS'!$H255,"C",'MAPA DE RIESGOS'!$AF255),"")</f>
        <v/>
      </c>
      <c r="BN51" s="353" t="str">
        <f>IF(AND('MAPA DE RIESGOS'!$AP256="Alta",'MAPA DE RIESGOS'!$AR256="Mayor"),CONCATENATE("R",'MAPA DE RIESGOS'!$H256,"C",'MAPA DE RIESGOS'!$AF256),"")</f>
        <v/>
      </c>
      <c r="BO51" s="353" t="str">
        <f>IF(AND('MAPA DE RIESGOS'!$AP257="Alta",'MAPA DE RIESGOS'!$AR257="Mayor"),CONCATENATE("R",'MAPA DE RIESGOS'!$H257,"C",'MAPA DE RIESGOS'!$AF257),"")</f>
        <v/>
      </c>
      <c r="BP51" s="353" t="str">
        <f>IF(AND('MAPA DE RIESGOS'!$AP258="Alta",'MAPA DE RIESGOS'!$AR258="Mayor"),CONCATENATE("R",'MAPA DE RIESGOS'!$H258,"C",'MAPA DE RIESGOS'!$AF258),"")</f>
        <v/>
      </c>
      <c r="BQ51" s="353" t="str">
        <f>IF(AND('MAPA DE RIESGOS'!$AP259="Alta",'MAPA DE RIESGOS'!$AR259="Mayor"),CONCATENATE("R",'MAPA DE RIESGOS'!$H259,"C",'MAPA DE RIESGOS'!$AF259),"")</f>
        <v/>
      </c>
      <c r="BR51" s="353" t="str">
        <f>IF(AND('MAPA DE RIESGOS'!$AP260="Alta",'MAPA DE RIESGOS'!$AR260="Mayor"),CONCATENATE("R",'MAPA DE RIESGOS'!$H260,"C",'MAPA DE RIESGOS'!$AF260),"")</f>
        <v/>
      </c>
      <c r="BS51" s="353" t="str">
        <f>IF(AND('MAPA DE RIESGOS'!$AP261="Alta",'MAPA DE RIESGOS'!$AR261="Mayor"),CONCATENATE("R",'MAPA DE RIESGOS'!$H261,"C",'MAPA DE RIESGOS'!$AF261),"")</f>
        <v/>
      </c>
      <c r="BT51" s="353" t="str">
        <f>IF(AND('MAPA DE RIESGOS'!$AP262="Alta",'MAPA DE RIESGOS'!$AR262="Mayor"),CONCATENATE("R",'MAPA DE RIESGOS'!$H262,"C",'MAPA DE RIESGOS'!$AF262),"")</f>
        <v/>
      </c>
      <c r="BU51" s="353" t="str">
        <f>IF(AND('MAPA DE RIESGOS'!$AP263="Alta",'MAPA DE RIESGOS'!$AR263="Mayor"),CONCATENATE("R",'MAPA DE RIESGOS'!$H263,"C",'MAPA DE RIESGOS'!$AF263),"")</f>
        <v/>
      </c>
      <c r="BV51" s="353" t="str">
        <f>IF(AND('MAPA DE RIESGOS'!$AP264="Alta",'MAPA DE RIESGOS'!$AR264="Mayor"),CONCATENATE("R",'MAPA DE RIESGOS'!$H264,"C",'MAPA DE RIESGOS'!$AF264),"")</f>
        <v/>
      </c>
      <c r="BW51" s="353" t="str">
        <f>IF(AND('MAPA DE RIESGOS'!$AP265="Alta",'MAPA DE RIESGOS'!$AR265="Mayor"),CONCATENATE("R",'MAPA DE RIESGOS'!$H265,"C",'MAPA DE RIESGOS'!$AF265),"")</f>
        <v/>
      </c>
      <c r="BX51" s="353" t="str">
        <f>IF(AND('MAPA DE RIESGOS'!$AP266="Alta",'MAPA DE RIESGOS'!$AR266="Mayor"),CONCATENATE("R",'MAPA DE RIESGOS'!$H266,"C",'MAPA DE RIESGOS'!$AF266),"")</f>
        <v/>
      </c>
      <c r="BY51" s="353" t="str">
        <f>IF(AND('MAPA DE RIESGOS'!$AP267="Alta",'MAPA DE RIESGOS'!$AR267="Mayor"),CONCATENATE("R",'MAPA DE RIESGOS'!$H267,"C",'MAPA DE RIESGOS'!$AF267),"")</f>
        <v/>
      </c>
      <c r="BZ51" s="353" t="str">
        <f>IF(AND('MAPA DE RIESGOS'!$AP268="Alta",'MAPA DE RIESGOS'!$AR268="Mayor"),CONCATENATE("R",'MAPA DE RIESGOS'!$H268,"C",'MAPA DE RIESGOS'!$AF268),"")</f>
        <v/>
      </c>
      <c r="CA51" s="353" t="str">
        <f>IF(AND('MAPA DE RIESGOS'!$AP269="Alta",'MAPA DE RIESGOS'!$AR269="Mayor"),CONCATENATE("R",'MAPA DE RIESGOS'!$H269,"C",'MAPA DE RIESGOS'!$AF269),"")</f>
        <v/>
      </c>
      <c r="CB51" s="353" t="str">
        <f>IF(AND('MAPA DE RIESGOS'!$AP270="Alta",'MAPA DE RIESGOS'!$AR270="Mayor"),CONCATENATE("R",'MAPA DE RIESGOS'!$H270,"C",'MAPA DE RIESGOS'!$AF270),"")</f>
        <v/>
      </c>
      <c r="CC51" s="354" t="str">
        <f>IF(AND('MAPA DE RIESGOS'!$AP271="Alta",'MAPA DE RIESGOS'!$AR271="Mayor"),CONCATENATE("R",'MAPA DE RIESGOS'!$H271,"C",'MAPA DE RIESGOS'!$AF271),"")</f>
        <v/>
      </c>
      <c r="CD51" s="355" t="str">
        <f>IF(AND('MAPA DE RIESGOS'!$AP254="Alta",'MAPA DE RIESGOS'!$AR254="Catastrófico"),CONCATENATE("R",'MAPA DE RIESGOS'!$H254,"C",'MAPA DE RIESGOS'!$AF254),"")</f>
        <v/>
      </c>
      <c r="CE51" s="355" t="str">
        <f>IF(AND('MAPA DE RIESGOS'!$AP255="Alta",'MAPA DE RIESGOS'!$AR255="Catastrófico"),CONCATENATE("R",'MAPA DE RIESGOS'!$H255,"C",'MAPA DE RIESGOS'!$AF255),"")</f>
        <v/>
      </c>
      <c r="CF51" s="355" t="str">
        <f>IF(AND('MAPA DE RIESGOS'!$AP256="Alta",'MAPA DE RIESGOS'!$AR256="Catastrófico"),CONCATENATE("R",'MAPA DE RIESGOS'!$H256,"C",'MAPA DE RIESGOS'!$AF256),"")</f>
        <v/>
      </c>
      <c r="CG51" s="355" t="str">
        <f>IF(AND('MAPA DE RIESGOS'!$AP257="Alta",'MAPA DE RIESGOS'!$AR257="Catastrófico"),CONCATENATE("R",'MAPA DE RIESGOS'!$H257,"C",'MAPA DE RIESGOS'!$AF257),"")</f>
        <v/>
      </c>
      <c r="CH51" s="355" t="str">
        <f>IF(AND('MAPA DE RIESGOS'!$AP258="Alta",'MAPA DE RIESGOS'!$AR258="Catastrófico"),CONCATENATE("R",'MAPA DE RIESGOS'!$H258,"C",'MAPA DE RIESGOS'!$AF258),"")</f>
        <v/>
      </c>
      <c r="CI51" s="355" t="str">
        <f>IF(AND('MAPA DE RIESGOS'!$AP259="Alta",'MAPA DE RIESGOS'!$AR259="Catastrófico"),CONCATENATE("R",'MAPA DE RIESGOS'!$H259,"C",'MAPA DE RIESGOS'!$AF259),"")</f>
        <v/>
      </c>
      <c r="CJ51" s="355" t="str">
        <f>IF(AND('MAPA DE RIESGOS'!$AP260="Alta",'MAPA DE RIESGOS'!$AR260="Catastrófico"),CONCATENATE("R",'MAPA DE RIESGOS'!$H260,"C",'MAPA DE RIESGOS'!$AF260),"")</f>
        <v/>
      </c>
      <c r="CK51" s="355" t="str">
        <f>IF(AND('MAPA DE RIESGOS'!$AP261="Alta",'MAPA DE RIESGOS'!$AR261="Catastrófico"),CONCATENATE("R",'MAPA DE RIESGOS'!$H261,"C",'MAPA DE RIESGOS'!$AF261),"")</f>
        <v/>
      </c>
      <c r="CL51" s="355" t="str">
        <f>IF(AND('MAPA DE RIESGOS'!$AP262="Alta",'MAPA DE RIESGOS'!$AR262="Catastrófico"),CONCATENATE("R",'MAPA DE RIESGOS'!$H262,"C",'MAPA DE RIESGOS'!$AF262),"")</f>
        <v/>
      </c>
      <c r="CM51" s="355" t="str">
        <f>IF(AND('MAPA DE RIESGOS'!$AP263="Alta",'MAPA DE RIESGOS'!$AR263="Catastrófico"),CONCATENATE("R",'MAPA DE RIESGOS'!$H263,"C",'MAPA DE RIESGOS'!$AF263),"")</f>
        <v/>
      </c>
      <c r="CN51" s="355" t="str">
        <f>IF(AND('MAPA DE RIESGOS'!$AP264="Alta",'MAPA DE RIESGOS'!$AR264="Catastrófico"),CONCATENATE("R",'MAPA DE RIESGOS'!$H264,"C",'MAPA DE RIESGOS'!$AF264),"")</f>
        <v/>
      </c>
      <c r="CO51" s="355" t="str">
        <f>IF(AND('MAPA DE RIESGOS'!$AP265="Alta",'MAPA DE RIESGOS'!$AR265="Catastrófico"),CONCATENATE("R",'MAPA DE RIESGOS'!$H265,"C",'MAPA DE RIESGOS'!$AF265),"")</f>
        <v/>
      </c>
      <c r="CP51" s="355" t="str">
        <f>IF(AND('MAPA DE RIESGOS'!$AP266="Alta",'MAPA DE RIESGOS'!$AR266="Catastrófico"),CONCATENATE("R",'MAPA DE RIESGOS'!$H266,"C",'MAPA DE RIESGOS'!$AF266),"")</f>
        <v/>
      </c>
      <c r="CQ51" s="355" t="str">
        <f>IF(AND('MAPA DE RIESGOS'!$AP267="Alta",'MAPA DE RIESGOS'!$AR267="Catastrófico"),CONCATENATE("R",'MAPA DE RIESGOS'!$H267,"C",'MAPA DE RIESGOS'!$AF267),"")</f>
        <v/>
      </c>
      <c r="CR51" s="355" t="str">
        <f>IF(AND('MAPA DE RIESGOS'!$AP268="Alta",'MAPA DE RIESGOS'!$AR268="Catastrófico"),CONCATENATE("R",'MAPA DE RIESGOS'!$H268,"C",'MAPA DE RIESGOS'!$AF268),"")</f>
        <v/>
      </c>
      <c r="CS51" s="355" t="str">
        <f>IF(AND('MAPA DE RIESGOS'!$AP269="Alta",'MAPA DE RIESGOS'!$AR269="Catastrófico"),CONCATENATE("R",'MAPA DE RIESGOS'!$H269,"C",'MAPA DE RIESGOS'!$AF269),"")</f>
        <v/>
      </c>
      <c r="CT51" s="355" t="str">
        <f>IF(AND('MAPA DE RIESGOS'!$AP270="Alta",'MAPA DE RIESGOS'!$AR270="Catastrófico"),CONCATENATE("R",'MAPA DE RIESGOS'!$H270,"C",'MAPA DE RIESGOS'!$AF270),"")</f>
        <v/>
      </c>
      <c r="CU51" s="356" t="str">
        <f>IF(AND('MAPA DE RIESGOS'!$AP271="Alta",'MAPA DE RIESGOS'!$AR271="Catastrófico"),CONCATENATE("R",'MAPA DE RIESGOS'!$H271,"C",'MAPA DE RIESGOS'!$AF271),"")</f>
        <v/>
      </c>
      <c r="CV51" s="67"/>
      <c r="CW51" s="1137"/>
      <c r="CX51" s="1138"/>
      <c r="CY51" s="1138"/>
      <c r="CZ51" s="1138"/>
      <c r="DA51" s="1138"/>
      <c r="DB51" s="1139"/>
    </row>
    <row r="52" spans="2:106" ht="32.450000000000003" customHeight="1">
      <c r="B52" s="1142"/>
      <c r="C52" s="1142"/>
      <c r="D52" s="1143"/>
      <c r="E52" s="1113"/>
      <c r="F52" s="1114"/>
      <c r="G52" s="1114"/>
      <c r="H52" s="1114"/>
      <c r="I52" s="1114"/>
      <c r="J52" s="365" t="str">
        <f>IF(AND('MAPA DE RIESGOS'!$AP272="Alta",'MAPA DE RIESGOS'!$AR272="Leve"),CONCATENATE("R",'MAPA DE RIESGOS'!$H272,"C",'MAPA DE RIESGOS'!$AF272),"")</f>
        <v/>
      </c>
      <c r="K52" s="366" t="str">
        <f>IF(AND('MAPA DE RIESGOS'!$AP273="Alta",'MAPA DE RIESGOS'!$AR273="Leve"),CONCATENATE("R",'MAPA DE RIESGOS'!$H273,"C",'MAPA DE RIESGOS'!$AF273),"")</f>
        <v/>
      </c>
      <c r="L52" s="366" t="str">
        <f>IF(AND('MAPA DE RIESGOS'!$AP274="Alta",'MAPA DE RIESGOS'!$AR274="Leve"),CONCATENATE("R",'MAPA DE RIESGOS'!$H274,"C",'MAPA DE RIESGOS'!$AF274),"")</f>
        <v/>
      </c>
      <c r="M52" s="366" t="str">
        <f>IF(AND('MAPA DE RIESGOS'!$AP275="Alta",'MAPA DE RIESGOS'!$AR275="Leve"),CONCATENATE("R",'MAPA DE RIESGOS'!$H275,"C",'MAPA DE RIESGOS'!$AF275),"")</f>
        <v/>
      </c>
      <c r="N52" s="366" t="str">
        <f>IF(AND('MAPA DE RIESGOS'!$AP276="Alta",'MAPA DE RIESGOS'!$AR276="Leve"),CONCATENATE("R",'MAPA DE RIESGOS'!$H276,"C",'MAPA DE RIESGOS'!$AF276),"")</f>
        <v/>
      </c>
      <c r="O52" s="366" t="str">
        <f>IF(AND('MAPA DE RIESGOS'!$AP277="Alta",'MAPA DE RIESGOS'!$AR277="Leve"),CONCATENATE("R",'MAPA DE RIESGOS'!$H277,"C",'MAPA DE RIESGOS'!$AF277),"")</f>
        <v/>
      </c>
      <c r="P52" s="366" t="str">
        <f>IF(AND('MAPA DE RIESGOS'!$AP278="Alta",'MAPA DE RIESGOS'!$AR278="Leve"),CONCATENATE("R",'MAPA DE RIESGOS'!$H278,"C",'MAPA DE RIESGOS'!$AF278),"")</f>
        <v/>
      </c>
      <c r="Q52" s="366" t="str">
        <f>IF(AND('MAPA DE RIESGOS'!$AP279="Alta",'MAPA DE RIESGOS'!$AR279="Leve"),CONCATENATE("R",'MAPA DE RIESGOS'!$H279,"C",'MAPA DE RIESGOS'!$AF279),"")</f>
        <v/>
      </c>
      <c r="R52" s="366" t="str">
        <f>IF(AND('MAPA DE RIESGOS'!$AP280="Alta",'MAPA DE RIESGOS'!$AR280="Leve"),CONCATENATE("R",'MAPA DE RIESGOS'!$H280,"C",'MAPA DE RIESGOS'!$AF280),"")</f>
        <v/>
      </c>
      <c r="S52" s="366" t="str">
        <f>IF(AND('MAPA DE RIESGOS'!$AP281="Alta",'MAPA DE RIESGOS'!$AR281="Leve"),CONCATENATE("R",'MAPA DE RIESGOS'!$H281,"C",'MAPA DE RIESGOS'!$AF281),"")</f>
        <v/>
      </c>
      <c r="T52" s="366" t="str">
        <f>IF(AND('MAPA DE RIESGOS'!$AP282="Alta",'MAPA DE RIESGOS'!$AR282="Leve"),CONCATENATE("R",'MAPA DE RIESGOS'!$H282,"C",'MAPA DE RIESGOS'!$AF282),"")</f>
        <v/>
      </c>
      <c r="U52" s="366" t="str">
        <f>IF(AND('MAPA DE RIESGOS'!$AP283="Alta",'MAPA DE RIESGOS'!$AR283="Leve"),CONCATENATE("R",'MAPA DE RIESGOS'!$H283,"C",'MAPA DE RIESGOS'!$AF283),"")</f>
        <v/>
      </c>
      <c r="V52" s="366" t="str">
        <f>IF(AND('MAPA DE RIESGOS'!$AP284="Alta",'MAPA DE RIESGOS'!$AR284="Leve"),CONCATENATE("R",'MAPA DE RIESGOS'!$H284,"C",'MAPA DE RIESGOS'!$AF284),"")</f>
        <v/>
      </c>
      <c r="W52" s="366" t="str">
        <f>IF(AND('MAPA DE RIESGOS'!$AP285="Alta",'MAPA DE RIESGOS'!$AR285="Leve"),CONCATENATE("R",'MAPA DE RIESGOS'!$H285,"C",'MAPA DE RIESGOS'!$AF285),"")</f>
        <v/>
      </c>
      <c r="X52" s="366" t="str">
        <f>IF(AND('MAPA DE RIESGOS'!$AP286="Alta",'MAPA DE RIESGOS'!$AR286="Leve"),CONCATENATE("R",'MAPA DE RIESGOS'!$H286,"C",'MAPA DE RIESGOS'!$AF286),"")</f>
        <v/>
      </c>
      <c r="Y52" s="366" t="str">
        <f>IF(AND('MAPA DE RIESGOS'!$AP287="Alta",'MAPA DE RIESGOS'!$AR287="Leve"),CONCATENATE("R",'MAPA DE RIESGOS'!$H287,"C",'MAPA DE RIESGOS'!$AF287),"")</f>
        <v/>
      </c>
      <c r="Z52" s="366" t="str">
        <f>IF(AND('MAPA DE RIESGOS'!$AP288="Alta",'MAPA DE RIESGOS'!$AR288="Leve"),CONCATENATE("R",'MAPA DE RIESGOS'!$H288,"C",'MAPA DE RIESGOS'!$AF288),"")</f>
        <v/>
      </c>
      <c r="AA52" s="366" t="str">
        <f>IF(AND('MAPA DE RIESGOS'!$AP289="Alta",'MAPA DE RIESGOS'!$AR289="Leve"),CONCATENATE("R",'MAPA DE RIESGOS'!$H289,"C",'MAPA DE RIESGOS'!$AF289),"")</f>
        <v/>
      </c>
      <c r="AB52" s="365" t="str">
        <f>IF(AND('MAPA DE RIESGOS'!$AP272="Alta",'MAPA DE RIESGOS'!$AR272="Menor"),CONCATENATE("R",'MAPA DE RIESGOS'!$H272,"C",'MAPA DE RIESGOS'!$AF272),"")</f>
        <v/>
      </c>
      <c r="AC52" s="366" t="str">
        <f>IF(AND('MAPA DE RIESGOS'!$AP273="Alta",'MAPA DE RIESGOS'!$AR273="Menor"),CONCATENATE("R",'MAPA DE RIESGOS'!$H273,"C",'MAPA DE RIESGOS'!$AF273),"")</f>
        <v/>
      </c>
      <c r="AD52" s="366" t="str">
        <f>IF(AND('MAPA DE RIESGOS'!$AP274="Alta",'MAPA DE RIESGOS'!$AR274="Menor"),CONCATENATE("R",'MAPA DE RIESGOS'!$H274,"C",'MAPA DE RIESGOS'!$AF274),"")</f>
        <v/>
      </c>
      <c r="AE52" s="366" t="str">
        <f>IF(AND('MAPA DE RIESGOS'!$AP275="Alta",'MAPA DE RIESGOS'!$AR275="Menor"),CONCATENATE("R",'MAPA DE RIESGOS'!$H275,"C",'MAPA DE RIESGOS'!$AF275),"")</f>
        <v/>
      </c>
      <c r="AF52" s="366" t="str">
        <f>IF(AND('MAPA DE RIESGOS'!$AP276="Alta",'MAPA DE RIESGOS'!$AR276="Menor"),CONCATENATE("R",'MAPA DE RIESGOS'!$H276,"C",'MAPA DE RIESGOS'!$AF276),"")</f>
        <v/>
      </c>
      <c r="AG52" s="366" t="str">
        <f>IF(AND('MAPA DE RIESGOS'!$AP277="Alta",'MAPA DE RIESGOS'!$AR277="Menor"),CONCATENATE("R",'MAPA DE RIESGOS'!$H277,"C",'MAPA DE RIESGOS'!$AF277),"")</f>
        <v/>
      </c>
      <c r="AH52" s="366" t="str">
        <f>IF(AND('MAPA DE RIESGOS'!$AP278="Alta",'MAPA DE RIESGOS'!$AR278="Menor"),CONCATENATE("R",'MAPA DE RIESGOS'!$H278,"C",'MAPA DE RIESGOS'!$AF278),"")</f>
        <v/>
      </c>
      <c r="AI52" s="366" t="str">
        <f>IF(AND('MAPA DE RIESGOS'!$AP279="Alta",'MAPA DE RIESGOS'!$AR279="Menor"),CONCATENATE("R",'MAPA DE RIESGOS'!$H279,"C",'MAPA DE RIESGOS'!$AF279),"")</f>
        <v/>
      </c>
      <c r="AJ52" s="366" t="str">
        <f>IF(AND('MAPA DE RIESGOS'!$AP280="Alta",'MAPA DE RIESGOS'!$AR280="Menor"),CONCATENATE("R",'MAPA DE RIESGOS'!$H280,"C",'MAPA DE RIESGOS'!$AF280),"")</f>
        <v/>
      </c>
      <c r="AK52" s="366" t="str">
        <f>IF(AND('MAPA DE RIESGOS'!$AP281="Alta",'MAPA DE RIESGOS'!$AR281="Menor"),CONCATENATE("R",'MAPA DE RIESGOS'!$H281,"C",'MAPA DE RIESGOS'!$AF281),"")</f>
        <v/>
      </c>
      <c r="AL52" s="366" t="str">
        <f>IF(AND('MAPA DE RIESGOS'!$AP282="Alta",'MAPA DE RIESGOS'!$AR282="Menor"),CONCATENATE("R",'MAPA DE RIESGOS'!$H282,"C",'MAPA DE RIESGOS'!$AF282),"")</f>
        <v/>
      </c>
      <c r="AM52" s="366" t="str">
        <f>IF(AND('MAPA DE RIESGOS'!$AP283="Alta",'MAPA DE RIESGOS'!$AR283="Menor"),CONCATENATE("R",'MAPA DE RIESGOS'!$H283,"C",'MAPA DE RIESGOS'!$AF283),"")</f>
        <v/>
      </c>
      <c r="AN52" s="366" t="str">
        <f>IF(AND('MAPA DE RIESGOS'!$AP284="Alta",'MAPA DE RIESGOS'!$AR284="Menor"),CONCATENATE("R",'MAPA DE RIESGOS'!$H284,"C",'MAPA DE RIESGOS'!$AF284),"")</f>
        <v/>
      </c>
      <c r="AO52" s="366" t="str">
        <f>IF(AND('MAPA DE RIESGOS'!$AP285="Alta",'MAPA DE RIESGOS'!$AR285="Menor"),CONCATENATE("R",'MAPA DE RIESGOS'!$H285,"C",'MAPA DE RIESGOS'!$AF285),"")</f>
        <v/>
      </c>
      <c r="AP52" s="366" t="str">
        <f>IF(AND('MAPA DE RIESGOS'!$AP286="Alta",'MAPA DE RIESGOS'!$AR286="Menor"),CONCATENATE("R",'MAPA DE RIESGOS'!$H286,"C",'MAPA DE RIESGOS'!$AF286),"")</f>
        <v/>
      </c>
      <c r="AQ52" s="366" t="str">
        <f>IF(AND('MAPA DE RIESGOS'!$AP287="Alta",'MAPA DE RIESGOS'!$AR287="Menor"),CONCATENATE("R",'MAPA DE RIESGOS'!$H287,"C",'MAPA DE RIESGOS'!$AF287),"")</f>
        <v/>
      </c>
      <c r="AR52" s="366" t="str">
        <f>IF(AND('MAPA DE RIESGOS'!$AP288="Alta",'MAPA DE RIESGOS'!$AR288="Menor"),CONCATENATE("R",'MAPA DE RIESGOS'!$H288,"C",'MAPA DE RIESGOS'!$AF288),"")</f>
        <v/>
      </c>
      <c r="AS52" s="367" t="str">
        <f>IF(AND('MAPA DE RIESGOS'!$AP289="Alta",'MAPA DE RIESGOS'!$AR289="Menor"),CONCATENATE("R",'MAPA DE RIESGOS'!$H289,"C",'MAPA DE RIESGOS'!$AF289),"")</f>
        <v/>
      </c>
      <c r="AT52" s="353" t="str">
        <f>IF(AND('MAPA DE RIESGOS'!$AP272="Alta",'MAPA DE RIESGOS'!$AR272="Moderado"),CONCATENATE("R",'MAPA DE RIESGOS'!$H272,"C",'MAPA DE RIESGOS'!$AF272),"")</f>
        <v/>
      </c>
      <c r="AU52" s="353" t="str">
        <f>IF(AND('MAPA DE RIESGOS'!$AP273="Alta",'MAPA DE RIESGOS'!$AR273="Moderado"),CONCATENATE("R",'MAPA DE RIESGOS'!$H273,"C",'MAPA DE RIESGOS'!$AF273),"")</f>
        <v/>
      </c>
      <c r="AV52" s="353" t="str">
        <f>IF(AND('MAPA DE RIESGOS'!$AP274="Alta",'MAPA DE RIESGOS'!$AR274="Moderado"),CONCATENATE("R",'MAPA DE RIESGOS'!$H274,"C",'MAPA DE RIESGOS'!$AF274),"")</f>
        <v/>
      </c>
      <c r="AW52" s="353" t="str">
        <f>IF(AND('MAPA DE RIESGOS'!$AP275="Alta",'MAPA DE RIESGOS'!$AR275="Moderado"),CONCATENATE("R",'MAPA DE RIESGOS'!$H275,"C",'MAPA DE RIESGOS'!$AF275),"")</f>
        <v/>
      </c>
      <c r="AX52" s="353" t="str">
        <f>IF(AND('MAPA DE RIESGOS'!$AP276="Alta",'MAPA DE RIESGOS'!$AR276="Moderado"),CONCATENATE("R",'MAPA DE RIESGOS'!$H276,"C",'MAPA DE RIESGOS'!$AF276),"")</f>
        <v/>
      </c>
      <c r="AY52" s="353" t="str">
        <f>IF(AND('MAPA DE RIESGOS'!$AP277="Alta",'MAPA DE RIESGOS'!$AR277="Moderado"),CONCATENATE("R",'MAPA DE RIESGOS'!$H277,"C",'MAPA DE RIESGOS'!$AF277),"")</f>
        <v/>
      </c>
      <c r="AZ52" s="353" t="str">
        <f>IF(AND('MAPA DE RIESGOS'!$AP278="Alta",'MAPA DE RIESGOS'!$AR278="Moderado"),CONCATENATE("R",'MAPA DE RIESGOS'!$H278,"C",'MAPA DE RIESGOS'!$AF278),"")</f>
        <v/>
      </c>
      <c r="BA52" s="353" t="str">
        <f>IF(AND('MAPA DE RIESGOS'!$AP279="Alta",'MAPA DE RIESGOS'!$AR279="Moderado"),CONCATENATE("R",'MAPA DE RIESGOS'!$H279,"C",'MAPA DE RIESGOS'!$AF279),"")</f>
        <v/>
      </c>
      <c r="BB52" s="353" t="str">
        <f>IF(AND('MAPA DE RIESGOS'!$AP280="Alta",'MAPA DE RIESGOS'!$AR280="Moderado"),CONCATENATE("R",'MAPA DE RIESGOS'!$H280,"C",'MAPA DE RIESGOS'!$AF280),"")</f>
        <v/>
      </c>
      <c r="BC52" s="353" t="str">
        <f>IF(AND('MAPA DE RIESGOS'!$AP281="Alta",'MAPA DE RIESGOS'!$AR281="Moderado"),CONCATENATE("R",'MAPA DE RIESGOS'!$H281,"C",'MAPA DE RIESGOS'!$AF281),"")</f>
        <v/>
      </c>
      <c r="BD52" s="353" t="str">
        <f>IF(AND('MAPA DE RIESGOS'!$AP282="Alta",'MAPA DE RIESGOS'!$AR282="Moderado"),CONCATENATE("R",'MAPA DE RIESGOS'!$H282,"C",'MAPA DE RIESGOS'!$AF282),"")</f>
        <v/>
      </c>
      <c r="BE52" s="353" t="str">
        <f>IF(AND('MAPA DE RIESGOS'!$AP283="Alta",'MAPA DE RIESGOS'!$AR283="Moderado"),CONCATENATE("R",'MAPA DE RIESGOS'!$H283,"C",'MAPA DE RIESGOS'!$AF283),"")</f>
        <v/>
      </c>
      <c r="BF52" s="353" t="str">
        <f>IF(AND('MAPA DE RIESGOS'!$AP284="Alta",'MAPA DE RIESGOS'!$AR284="Moderado"),CONCATENATE("R",'MAPA DE RIESGOS'!$H284,"C",'MAPA DE RIESGOS'!$AF284),"")</f>
        <v/>
      </c>
      <c r="BG52" s="353" t="str">
        <f>IF(AND('MAPA DE RIESGOS'!$AP285="Alta",'MAPA DE RIESGOS'!$AR285="Moderado"),CONCATENATE("R",'MAPA DE RIESGOS'!$H285,"C",'MAPA DE RIESGOS'!$AF285),"")</f>
        <v/>
      </c>
      <c r="BH52" s="353" t="str">
        <f>IF(AND('MAPA DE RIESGOS'!$AP286="Alta",'MAPA DE RIESGOS'!$AR286="Moderado"),CONCATENATE("R",'MAPA DE RIESGOS'!$H286,"C",'MAPA DE RIESGOS'!$AF286),"")</f>
        <v/>
      </c>
      <c r="BI52" s="353" t="str">
        <f>IF(AND('MAPA DE RIESGOS'!$AP287="Alta",'MAPA DE RIESGOS'!$AR287="Moderado"),CONCATENATE("R",'MAPA DE RIESGOS'!$H287,"C",'MAPA DE RIESGOS'!$AF287),"")</f>
        <v/>
      </c>
      <c r="BJ52" s="353" t="str">
        <f>IF(AND('MAPA DE RIESGOS'!$AP288="Alta",'MAPA DE RIESGOS'!$AR288="Moderado"),CONCATENATE("R",'MAPA DE RIESGOS'!$H288,"C",'MAPA DE RIESGOS'!$AF288),"")</f>
        <v/>
      </c>
      <c r="BK52" s="354" t="str">
        <f>IF(AND('MAPA DE RIESGOS'!$AP289="Alta",'MAPA DE RIESGOS'!$AR289="Moderado"),CONCATENATE("R",'MAPA DE RIESGOS'!$H289,"C",'MAPA DE RIESGOS'!$AF289),"")</f>
        <v/>
      </c>
      <c r="BL52" s="353" t="str">
        <f>IF(AND('MAPA DE RIESGOS'!$AP272="Alta",'MAPA DE RIESGOS'!$AR272="Mayor"),CONCATENATE("R",'MAPA DE RIESGOS'!$H272,"C",'MAPA DE RIESGOS'!$AF272),"")</f>
        <v/>
      </c>
      <c r="BM52" s="353" t="str">
        <f>IF(AND('MAPA DE RIESGOS'!$AP273="Alta",'MAPA DE RIESGOS'!$AR273="Mayor"),CONCATENATE("R",'MAPA DE RIESGOS'!$H273,"C",'MAPA DE RIESGOS'!$AF273),"")</f>
        <v/>
      </c>
      <c r="BN52" s="353" t="str">
        <f>IF(AND('MAPA DE RIESGOS'!$AP274="Alta",'MAPA DE RIESGOS'!$AR274="Mayor"),CONCATENATE("R",'MAPA DE RIESGOS'!$H274,"C",'MAPA DE RIESGOS'!$AF274),"")</f>
        <v/>
      </c>
      <c r="BO52" s="353" t="str">
        <f>IF(AND('MAPA DE RIESGOS'!$AP275="Alta",'MAPA DE RIESGOS'!$AR275="Mayor"),CONCATENATE("R",'MAPA DE RIESGOS'!$H275,"C",'MAPA DE RIESGOS'!$AF275),"")</f>
        <v/>
      </c>
      <c r="BP52" s="353" t="str">
        <f>IF(AND('MAPA DE RIESGOS'!$AP276="Alta",'MAPA DE RIESGOS'!$AR276="Mayor"),CONCATENATE("R",'MAPA DE RIESGOS'!$H276,"C",'MAPA DE RIESGOS'!$AF276),"")</f>
        <v/>
      </c>
      <c r="BQ52" s="353" t="str">
        <f>IF(AND('MAPA DE RIESGOS'!$AP277="Alta",'MAPA DE RIESGOS'!$AR277="Mayor"),CONCATENATE("R",'MAPA DE RIESGOS'!$H277,"C",'MAPA DE RIESGOS'!$AF277),"")</f>
        <v/>
      </c>
      <c r="BR52" s="353" t="str">
        <f>IF(AND('MAPA DE RIESGOS'!$AP278="Alta",'MAPA DE RIESGOS'!$AR278="Mayor"),CONCATENATE("R",'MAPA DE RIESGOS'!$H278,"C",'MAPA DE RIESGOS'!$AF278),"")</f>
        <v/>
      </c>
      <c r="BS52" s="353" t="str">
        <f>IF(AND('MAPA DE RIESGOS'!$AP279="Alta",'MAPA DE RIESGOS'!$AR279="Mayor"),CONCATENATE("R",'MAPA DE RIESGOS'!$H279,"C",'MAPA DE RIESGOS'!$AF279),"")</f>
        <v/>
      </c>
      <c r="BT52" s="353" t="str">
        <f>IF(AND('MAPA DE RIESGOS'!$AP280="Alta",'MAPA DE RIESGOS'!$AR280="Mayor"),CONCATENATE("R",'MAPA DE RIESGOS'!$H280,"C",'MAPA DE RIESGOS'!$AF280),"")</f>
        <v/>
      </c>
      <c r="BU52" s="353" t="str">
        <f>IF(AND('MAPA DE RIESGOS'!$AP281="Alta",'MAPA DE RIESGOS'!$AR281="Mayor"),CONCATENATE("R",'MAPA DE RIESGOS'!$H281,"C",'MAPA DE RIESGOS'!$AF281),"")</f>
        <v/>
      </c>
      <c r="BV52" s="353" t="str">
        <f>IF(AND('MAPA DE RIESGOS'!$AP282="Alta",'MAPA DE RIESGOS'!$AR282="Mayor"),CONCATENATE("R",'MAPA DE RIESGOS'!$H282,"C",'MAPA DE RIESGOS'!$AF282),"")</f>
        <v/>
      </c>
      <c r="BW52" s="353" t="str">
        <f>IF(AND('MAPA DE RIESGOS'!$AP283="Alta",'MAPA DE RIESGOS'!$AR283="Mayor"),CONCATENATE("R",'MAPA DE RIESGOS'!$H283,"C",'MAPA DE RIESGOS'!$AF283),"")</f>
        <v/>
      </c>
      <c r="BX52" s="353" t="str">
        <f>IF(AND('MAPA DE RIESGOS'!$AP284="Alta",'MAPA DE RIESGOS'!$AR284="Mayor"),CONCATENATE("R",'MAPA DE RIESGOS'!$H284,"C",'MAPA DE RIESGOS'!$AF284),"")</f>
        <v/>
      </c>
      <c r="BY52" s="353" t="str">
        <f>IF(AND('MAPA DE RIESGOS'!$AP285="Alta",'MAPA DE RIESGOS'!$AR285="Mayor"),CONCATENATE("R",'MAPA DE RIESGOS'!$H285,"C",'MAPA DE RIESGOS'!$AF285),"")</f>
        <v/>
      </c>
      <c r="BZ52" s="353" t="str">
        <f>IF(AND('MAPA DE RIESGOS'!$AP286="Alta",'MAPA DE RIESGOS'!$AR286="Mayor"),CONCATENATE("R",'MAPA DE RIESGOS'!$H286,"C",'MAPA DE RIESGOS'!$AF286),"")</f>
        <v/>
      </c>
      <c r="CA52" s="353" t="str">
        <f>IF(AND('MAPA DE RIESGOS'!$AP287="Alta",'MAPA DE RIESGOS'!$AR287="Mayor"),CONCATENATE("R",'MAPA DE RIESGOS'!$H287,"C",'MAPA DE RIESGOS'!$AF287),"")</f>
        <v/>
      </c>
      <c r="CB52" s="353" t="str">
        <f>IF(AND('MAPA DE RIESGOS'!$AP288="Alta",'MAPA DE RIESGOS'!$AR288="Mayor"),CONCATENATE("R",'MAPA DE RIESGOS'!$H288,"C",'MAPA DE RIESGOS'!$AF288),"")</f>
        <v/>
      </c>
      <c r="CC52" s="354" t="str">
        <f>IF(AND('MAPA DE RIESGOS'!$AP289="Alta",'MAPA DE RIESGOS'!$AR289="Mayor"),CONCATENATE("R",'MAPA DE RIESGOS'!$H289,"C",'MAPA DE RIESGOS'!$AF289),"")</f>
        <v/>
      </c>
      <c r="CD52" s="355" t="str">
        <f>IF(AND('MAPA DE RIESGOS'!$AP272="Alta",'MAPA DE RIESGOS'!$AR272="Catastrófico"),CONCATENATE("R",'MAPA DE RIESGOS'!$H272,"C",'MAPA DE RIESGOS'!$AF272),"")</f>
        <v/>
      </c>
      <c r="CE52" s="355" t="str">
        <f>IF(AND('MAPA DE RIESGOS'!$AP273="Alta",'MAPA DE RIESGOS'!$AR273="Catastrófico"),CONCATENATE("R",'MAPA DE RIESGOS'!$H273,"C",'MAPA DE RIESGOS'!$AF273),"")</f>
        <v/>
      </c>
      <c r="CF52" s="355" t="str">
        <f>IF(AND('MAPA DE RIESGOS'!$AP274="Alta",'MAPA DE RIESGOS'!$AR274="Catastrófico"),CONCATENATE("R",'MAPA DE RIESGOS'!$H274,"C",'MAPA DE RIESGOS'!$AF274),"")</f>
        <v/>
      </c>
      <c r="CG52" s="355" t="str">
        <f>IF(AND('MAPA DE RIESGOS'!$AP275="Alta",'MAPA DE RIESGOS'!$AR275="Catastrófico"),CONCATENATE("R",'MAPA DE RIESGOS'!$H275,"C",'MAPA DE RIESGOS'!$AF275),"")</f>
        <v/>
      </c>
      <c r="CH52" s="355" t="str">
        <f>IF(AND('MAPA DE RIESGOS'!$AP276="Alta",'MAPA DE RIESGOS'!$AR276="Catastrófico"),CONCATENATE("R",'MAPA DE RIESGOS'!$H276,"C",'MAPA DE RIESGOS'!$AF276),"")</f>
        <v/>
      </c>
      <c r="CI52" s="355" t="str">
        <f>IF(AND('MAPA DE RIESGOS'!$AP277="Alta",'MAPA DE RIESGOS'!$AR277="Catastrófico"),CONCATENATE("R",'MAPA DE RIESGOS'!$H277,"C",'MAPA DE RIESGOS'!$AF277),"")</f>
        <v/>
      </c>
      <c r="CJ52" s="355" t="str">
        <f>IF(AND('MAPA DE RIESGOS'!$AP278="Alta",'MAPA DE RIESGOS'!$AR278="Catastrófico"),CONCATENATE("R",'MAPA DE RIESGOS'!$H278,"C",'MAPA DE RIESGOS'!$AF278),"")</f>
        <v/>
      </c>
      <c r="CK52" s="355" t="str">
        <f>IF(AND('MAPA DE RIESGOS'!$AP279="Alta",'MAPA DE RIESGOS'!$AR279="Catastrófico"),CONCATENATE("R",'MAPA DE RIESGOS'!$H279,"C",'MAPA DE RIESGOS'!$AF279),"")</f>
        <v/>
      </c>
      <c r="CL52" s="355" t="str">
        <f>IF(AND('MAPA DE RIESGOS'!$AP280="Alta",'MAPA DE RIESGOS'!$AR280="Catastrófico"),CONCATENATE("R",'MAPA DE RIESGOS'!$H280,"C",'MAPA DE RIESGOS'!$AF280),"")</f>
        <v/>
      </c>
      <c r="CM52" s="355" t="str">
        <f>IF(AND('MAPA DE RIESGOS'!$AP281="Alta",'MAPA DE RIESGOS'!$AR281="Catastrófico"),CONCATENATE("R",'MAPA DE RIESGOS'!$H281,"C",'MAPA DE RIESGOS'!$AF281),"")</f>
        <v/>
      </c>
      <c r="CN52" s="355" t="str">
        <f>IF(AND('MAPA DE RIESGOS'!$AP282="Alta",'MAPA DE RIESGOS'!$AR282="Catastrófico"),CONCATENATE("R",'MAPA DE RIESGOS'!$H282,"C",'MAPA DE RIESGOS'!$AF282),"")</f>
        <v/>
      </c>
      <c r="CO52" s="355" t="str">
        <f>IF(AND('MAPA DE RIESGOS'!$AP283="Alta",'MAPA DE RIESGOS'!$AR283="Catastrófico"),CONCATENATE("R",'MAPA DE RIESGOS'!$H283,"C",'MAPA DE RIESGOS'!$AF283),"")</f>
        <v/>
      </c>
      <c r="CP52" s="355" t="str">
        <f>IF(AND('MAPA DE RIESGOS'!$AP284="Alta",'MAPA DE RIESGOS'!$AR284="Catastrófico"),CONCATENATE("R",'MAPA DE RIESGOS'!$H284,"C",'MAPA DE RIESGOS'!$AF284),"")</f>
        <v/>
      </c>
      <c r="CQ52" s="355" t="str">
        <f>IF(AND('MAPA DE RIESGOS'!$AP285="Alta",'MAPA DE RIESGOS'!$AR285="Catastrófico"),CONCATENATE("R",'MAPA DE RIESGOS'!$H285,"C",'MAPA DE RIESGOS'!$AF285),"")</f>
        <v/>
      </c>
      <c r="CR52" s="355" t="str">
        <f>IF(AND('MAPA DE RIESGOS'!$AP286="Alta",'MAPA DE RIESGOS'!$AR286="Catastrófico"),CONCATENATE("R",'MAPA DE RIESGOS'!$H286,"C",'MAPA DE RIESGOS'!$AF286),"")</f>
        <v/>
      </c>
      <c r="CS52" s="355" t="str">
        <f>IF(AND('MAPA DE RIESGOS'!$AP287="Alta",'MAPA DE RIESGOS'!$AR287="Catastrófico"),CONCATENATE("R",'MAPA DE RIESGOS'!$H287,"C",'MAPA DE RIESGOS'!$AF287),"")</f>
        <v/>
      </c>
      <c r="CT52" s="355" t="str">
        <f>IF(AND('MAPA DE RIESGOS'!$AP288="Alta",'MAPA DE RIESGOS'!$AR288="Catastrófico"),CONCATENATE("R",'MAPA DE RIESGOS'!$H288,"C",'MAPA DE RIESGOS'!$AF288),"")</f>
        <v/>
      </c>
      <c r="CU52" s="356" t="str">
        <f>IF(AND('MAPA DE RIESGOS'!$AP289="Alta",'MAPA DE RIESGOS'!$AR289="Catastrófico"),CONCATENATE("R",'MAPA DE RIESGOS'!$H289,"C",'MAPA DE RIESGOS'!$AF289),"")</f>
        <v/>
      </c>
      <c r="CV52" s="67"/>
      <c r="CW52" s="1137"/>
      <c r="CX52" s="1138"/>
      <c r="CY52" s="1138"/>
      <c r="CZ52" s="1138"/>
      <c r="DA52" s="1138"/>
      <c r="DB52" s="1139"/>
    </row>
    <row r="53" spans="2:106" ht="32.450000000000003" customHeight="1">
      <c r="B53" s="1142"/>
      <c r="C53" s="1142"/>
      <c r="D53" s="1143"/>
      <c r="E53" s="1113"/>
      <c r="F53" s="1114"/>
      <c r="G53" s="1114"/>
      <c r="H53" s="1114"/>
      <c r="I53" s="1114"/>
      <c r="J53" s="365" t="str">
        <f>IF(AND('MAPA DE RIESGOS'!$AP290="Alta",'MAPA DE RIESGOS'!$AR290="Leve"),CONCATENATE("R",'MAPA DE RIESGOS'!$H290,"C",'MAPA DE RIESGOS'!$AF290),"")</f>
        <v/>
      </c>
      <c r="K53" s="366" t="str">
        <f>IF(AND('MAPA DE RIESGOS'!$AP291="Alta",'MAPA DE RIESGOS'!$AR291="Leve"),CONCATENATE("R",'MAPA DE RIESGOS'!$H291,"C",'MAPA DE RIESGOS'!$AF291),"")</f>
        <v/>
      </c>
      <c r="L53" s="366" t="str">
        <f>IF(AND('MAPA DE RIESGOS'!$AP292="Alta",'MAPA DE RIESGOS'!$AR292="Leve"),CONCATENATE("R",'MAPA DE RIESGOS'!$H292,"C",'MAPA DE RIESGOS'!$AF292),"")</f>
        <v/>
      </c>
      <c r="M53" s="366" t="str">
        <f>IF(AND('MAPA DE RIESGOS'!$AP293="Alta",'MAPA DE RIESGOS'!$AR293="Leve"),CONCATENATE("R",'MAPA DE RIESGOS'!$H293,"C",'MAPA DE RIESGOS'!$AF293),"")</f>
        <v/>
      </c>
      <c r="N53" s="366" t="str">
        <f>IF(AND('MAPA DE RIESGOS'!$AP294="Alta",'MAPA DE RIESGOS'!$AR294="Leve"),CONCATENATE("R",'MAPA DE RIESGOS'!$H294,"C",'MAPA DE RIESGOS'!$AF294),"")</f>
        <v/>
      </c>
      <c r="O53" s="366" t="str">
        <f>IF(AND('MAPA DE RIESGOS'!$AP295="Alta",'MAPA DE RIESGOS'!$AR295="Leve"),CONCATENATE("R",'MAPA DE RIESGOS'!$H295,"C",'MAPA DE RIESGOS'!$AF295),"")</f>
        <v/>
      </c>
      <c r="P53" s="366" t="str">
        <f>IF(AND('MAPA DE RIESGOS'!$AP296="Alta",'MAPA DE RIESGOS'!$AR296="Leve"),CONCATENATE("R",'MAPA DE RIESGOS'!$H296,"C",'MAPA DE RIESGOS'!$AF296),"")</f>
        <v/>
      </c>
      <c r="Q53" s="366" t="str">
        <f>IF(AND('MAPA DE RIESGOS'!$AP297="Alta",'MAPA DE RIESGOS'!$AR297="Leve"),CONCATENATE("R",'MAPA DE RIESGOS'!$H297,"C",'MAPA DE RIESGOS'!$AF297),"")</f>
        <v/>
      </c>
      <c r="R53" s="366" t="str">
        <f>IF(AND('MAPA DE RIESGOS'!$AP298="Alta",'MAPA DE RIESGOS'!$AR298="Leve"),CONCATENATE("R",'MAPA DE RIESGOS'!$H298,"C",'MAPA DE RIESGOS'!$AF298),"")</f>
        <v/>
      </c>
      <c r="S53" s="366" t="str">
        <f>IF(AND('MAPA DE RIESGOS'!$AP299="Alta",'MAPA DE RIESGOS'!$AR299="Leve"),CONCATENATE("R",'MAPA DE RIESGOS'!$H299,"C",'MAPA DE RIESGOS'!$AF299),"")</f>
        <v/>
      </c>
      <c r="T53" s="366" t="str">
        <f>IF(AND('MAPA DE RIESGOS'!$AP300="Alta",'MAPA DE RIESGOS'!$AR300="Leve"),CONCATENATE("R",'MAPA DE RIESGOS'!$H300,"C",'MAPA DE RIESGOS'!$AF300),"")</f>
        <v/>
      </c>
      <c r="U53" s="366" t="str">
        <f>IF(AND('MAPA DE RIESGOS'!$AP301="Alta",'MAPA DE RIESGOS'!$AR301="Leve"),CONCATENATE("R",'MAPA DE RIESGOS'!$H301,"C",'MAPA DE RIESGOS'!$AF301),"")</f>
        <v/>
      </c>
      <c r="V53" s="366" t="str">
        <f>IF(AND('MAPA DE RIESGOS'!$AP302="Alta",'MAPA DE RIESGOS'!$AR302="Leve"),CONCATENATE("R",'MAPA DE RIESGOS'!$H302,"C",'MAPA DE RIESGOS'!$AF302),"")</f>
        <v/>
      </c>
      <c r="W53" s="366" t="str">
        <f>IF(AND('MAPA DE RIESGOS'!$AP303="Alta",'MAPA DE RIESGOS'!$AR303="Leve"),CONCATENATE("R",'MAPA DE RIESGOS'!$H303,"C",'MAPA DE RIESGOS'!$AF303),"")</f>
        <v/>
      </c>
      <c r="X53" s="366" t="str">
        <f>IF(AND('MAPA DE RIESGOS'!$AP304="Alta",'MAPA DE RIESGOS'!$AR304="Leve"),CONCATENATE("R",'MAPA DE RIESGOS'!$H304,"C",'MAPA DE RIESGOS'!$AF304),"")</f>
        <v/>
      </c>
      <c r="Y53" s="366" t="str">
        <f>IF(AND('MAPA DE RIESGOS'!$AP305="Alta",'MAPA DE RIESGOS'!$AR305="Leve"),CONCATENATE("R",'MAPA DE RIESGOS'!$H305,"C",'MAPA DE RIESGOS'!$AF305),"")</f>
        <v/>
      </c>
      <c r="Z53" s="366" t="str">
        <f>IF(AND('MAPA DE RIESGOS'!$AP306="Alta",'MAPA DE RIESGOS'!$AR306="Leve"),CONCATENATE("R",'MAPA DE RIESGOS'!$H306,"C",'MAPA DE RIESGOS'!$AF306),"")</f>
        <v/>
      </c>
      <c r="AA53" s="366" t="str">
        <f>IF(AND('MAPA DE RIESGOS'!$AP307="Alta",'MAPA DE RIESGOS'!$AR307="Leve"),CONCATENATE("R",'MAPA DE RIESGOS'!$H307,"C",'MAPA DE RIESGOS'!$AF307),"")</f>
        <v/>
      </c>
      <c r="AB53" s="365" t="str">
        <f>IF(AND('MAPA DE RIESGOS'!$AP290="Alta",'MAPA DE RIESGOS'!$AR290="Menor"),CONCATENATE("R",'MAPA DE RIESGOS'!$H290,"C",'MAPA DE RIESGOS'!$AF290),"")</f>
        <v/>
      </c>
      <c r="AC53" s="366" t="str">
        <f>IF(AND('MAPA DE RIESGOS'!$AP291="Alta",'MAPA DE RIESGOS'!$AR291="Menor"),CONCATENATE("R",'MAPA DE RIESGOS'!$H291,"C",'MAPA DE RIESGOS'!$AF291),"")</f>
        <v/>
      </c>
      <c r="AD53" s="366" t="str">
        <f>IF(AND('MAPA DE RIESGOS'!$AP292="Alta",'MAPA DE RIESGOS'!$AR292="Menor"),CONCATENATE("R",'MAPA DE RIESGOS'!$H292,"C",'MAPA DE RIESGOS'!$AF292),"")</f>
        <v/>
      </c>
      <c r="AE53" s="366" t="str">
        <f>IF(AND('MAPA DE RIESGOS'!$AP293="Alta",'MAPA DE RIESGOS'!$AR293="Menor"),CONCATENATE("R",'MAPA DE RIESGOS'!$H293,"C",'MAPA DE RIESGOS'!$AF293),"")</f>
        <v/>
      </c>
      <c r="AF53" s="366" t="str">
        <f>IF(AND('MAPA DE RIESGOS'!$AP294="Alta",'MAPA DE RIESGOS'!$AR294="Menor"),CONCATENATE("R",'MAPA DE RIESGOS'!$H294,"C",'MAPA DE RIESGOS'!$AF294),"")</f>
        <v/>
      </c>
      <c r="AG53" s="366" t="str">
        <f>IF(AND('MAPA DE RIESGOS'!$AP295="Alta",'MAPA DE RIESGOS'!$AR295="Menor"),CONCATENATE("R",'MAPA DE RIESGOS'!$H295,"C",'MAPA DE RIESGOS'!$AF295),"")</f>
        <v/>
      </c>
      <c r="AH53" s="366" t="str">
        <f>IF(AND('MAPA DE RIESGOS'!$AP296="Alta",'MAPA DE RIESGOS'!$AR296="Menor"),CONCATENATE("R",'MAPA DE RIESGOS'!$H296,"C",'MAPA DE RIESGOS'!$AF296),"")</f>
        <v/>
      </c>
      <c r="AI53" s="366" t="str">
        <f>IF(AND('MAPA DE RIESGOS'!$AP297="Alta",'MAPA DE RIESGOS'!$AR297="Menor"),CONCATENATE("R",'MAPA DE RIESGOS'!$H297,"C",'MAPA DE RIESGOS'!$AF297),"")</f>
        <v/>
      </c>
      <c r="AJ53" s="366" t="str">
        <f>IF(AND('MAPA DE RIESGOS'!$AP298="Alta",'MAPA DE RIESGOS'!$AR298="Menor"),CONCATENATE("R",'MAPA DE RIESGOS'!$H298,"C",'MAPA DE RIESGOS'!$AF298),"")</f>
        <v/>
      </c>
      <c r="AK53" s="366" t="str">
        <f>IF(AND('MAPA DE RIESGOS'!$AP299="Alta",'MAPA DE RIESGOS'!$AR299="Menor"),CONCATENATE("R",'MAPA DE RIESGOS'!$H299,"C",'MAPA DE RIESGOS'!$AF299),"")</f>
        <v/>
      </c>
      <c r="AL53" s="366" t="str">
        <f>IF(AND('MAPA DE RIESGOS'!$AP300="Alta",'MAPA DE RIESGOS'!$AR300="Menor"),CONCATENATE("R",'MAPA DE RIESGOS'!$H300,"C",'MAPA DE RIESGOS'!$AF300),"")</f>
        <v/>
      </c>
      <c r="AM53" s="366" t="str">
        <f>IF(AND('MAPA DE RIESGOS'!$AP301="Alta",'MAPA DE RIESGOS'!$AR301="Menor"),CONCATENATE("R",'MAPA DE RIESGOS'!$H301,"C",'MAPA DE RIESGOS'!$AF301),"")</f>
        <v/>
      </c>
      <c r="AN53" s="366" t="str">
        <f>IF(AND('MAPA DE RIESGOS'!$AP302="Alta",'MAPA DE RIESGOS'!$AR302="Menor"),CONCATENATE("R",'MAPA DE RIESGOS'!$H302,"C",'MAPA DE RIESGOS'!$AF302),"")</f>
        <v/>
      </c>
      <c r="AO53" s="366" t="str">
        <f>IF(AND('MAPA DE RIESGOS'!$AP303="Alta",'MAPA DE RIESGOS'!$AR303="Menor"),CONCATENATE("R",'MAPA DE RIESGOS'!$H303,"C",'MAPA DE RIESGOS'!$AF303),"")</f>
        <v/>
      </c>
      <c r="AP53" s="366" t="str">
        <f>IF(AND('MAPA DE RIESGOS'!$AP304="Alta",'MAPA DE RIESGOS'!$AR304="Menor"),CONCATENATE("R",'MAPA DE RIESGOS'!$H304,"C",'MAPA DE RIESGOS'!$AF304),"")</f>
        <v/>
      </c>
      <c r="AQ53" s="366" t="str">
        <f>IF(AND('MAPA DE RIESGOS'!$AP305="Alta",'MAPA DE RIESGOS'!$AR305="Menor"),CONCATENATE("R",'MAPA DE RIESGOS'!$H305,"C",'MAPA DE RIESGOS'!$AF305),"")</f>
        <v/>
      </c>
      <c r="AR53" s="366" t="str">
        <f>IF(AND('MAPA DE RIESGOS'!$AP306="Alta",'MAPA DE RIESGOS'!$AR306="Menor"),CONCATENATE("R",'MAPA DE RIESGOS'!$H306,"C",'MAPA DE RIESGOS'!$AF306),"")</f>
        <v/>
      </c>
      <c r="AS53" s="367" t="str">
        <f>IF(AND('MAPA DE RIESGOS'!$AP307="Alta",'MAPA DE RIESGOS'!$AR307="Menor"),CONCATENATE("R",'MAPA DE RIESGOS'!$H307,"C",'MAPA DE RIESGOS'!$AF307),"")</f>
        <v/>
      </c>
      <c r="AT53" s="353" t="str">
        <f>IF(AND('MAPA DE RIESGOS'!$AP290="Alta",'MAPA DE RIESGOS'!$AR290="Moderado"),CONCATENATE("R",'MAPA DE RIESGOS'!$H290,"C",'MAPA DE RIESGOS'!$AF290),"")</f>
        <v/>
      </c>
      <c r="AU53" s="353" t="str">
        <f>IF(AND('MAPA DE RIESGOS'!$AP291="Alta",'MAPA DE RIESGOS'!$AR291="Moderado"),CONCATENATE("R",'MAPA DE RIESGOS'!$H291,"C",'MAPA DE RIESGOS'!$AF291),"")</f>
        <v/>
      </c>
      <c r="AV53" s="353" t="str">
        <f>IF(AND('MAPA DE RIESGOS'!$AP292="Alta",'MAPA DE RIESGOS'!$AR292="Moderado"),CONCATENATE("R",'MAPA DE RIESGOS'!$H292,"C",'MAPA DE RIESGOS'!$AF292),"")</f>
        <v/>
      </c>
      <c r="AW53" s="353" t="str">
        <f>IF(AND('MAPA DE RIESGOS'!$AP293="Alta",'MAPA DE RIESGOS'!$AR293="Moderado"),CONCATENATE("R",'MAPA DE RIESGOS'!$H293,"C",'MAPA DE RIESGOS'!$AF293),"")</f>
        <v/>
      </c>
      <c r="AX53" s="353" t="str">
        <f>IF(AND('MAPA DE RIESGOS'!$AP294="Alta",'MAPA DE RIESGOS'!$AR294="Moderado"),CONCATENATE("R",'MAPA DE RIESGOS'!$H294,"C",'MAPA DE RIESGOS'!$AF294),"")</f>
        <v/>
      </c>
      <c r="AY53" s="353" t="str">
        <f>IF(AND('MAPA DE RIESGOS'!$AP295="Alta",'MAPA DE RIESGOS'!$AR295="Moderado"),CONCATENATE("R",'MAPA DE RIESGOS'!$H295,"C",'MAPA DE RIESGOS'!$AF295),"")</f>
        <v/>
      </c>
      <c r="AZ53" s="353" t="str">
        <f>IF(AND('MAPA DE RIESGOS'!$AP296="Alta",'MAPA DE RIESGOS'!$AR296="Moderado"),CONCATENATE("R",'MAPA DE RIESGOS'!$H296,"C",'MAPA DE RIESGOS'!$AF296),"")</f>
        <v/>
      </c>
      <c r="BA53" s="353" t="str">
        <f>IF(AND('MAPA DE RIESGOS'!$AP297="Alta",'MAPA DE RIESGOS'!$AR297="Moderado"),CONCATENATE("R",'MAPA DE RIESGOS'!$H297,"C",'MAPA DE RIESGOS'!$AF297),"")</f>
        <v/>
      </c>
      <c r="BB53" s="353" t="str">
        <f>IF(AND('MAPA DE RIESGOS'!$AP298="Alta",'MAPA DE RIESGOS'!$AR298="Moderado"),CONCATENATE("R",'MAPA DE RIESGOS'!$H298,"C",'MAPA DE RIESGOS'!$AF298),"")</f>
        <v/>
      </c>
      <c r="BC53" s="353" t="str">
        <f>IF(AND('MAPA DE RIESGOS'!$AP299="Alta",'MAPA DE RIESGOS'!$AR299="Moderado"),CONCATENATE("R",'MAPA DE RIESGOS'!$H299,"C",'MAPA DE RIESGOS'!$AF299),"")</f>
        <v/>
      </c>
      <c r="BD53" s="353" t="str">
        <f>IF(AND('MAPA DE RIESGOS'!$AP300="Alta",'MAPA DE RIESGOS'!$AR300="Moderado"),CONCATENATE("R",'MAPA DE RIESGOS'!$H300,"C",'MAPA DE RIESGOS'!$AF300),"")</f>
        <v/>
      </c>
      <c r="BE53" s="353" t="str">
        <f>IF(AND('MAPA DE RIESGOS'!$AP301="Alta",'MAPA DE RIESGOS'!$AR301="Moderado"),CONCATENATE("R",'MAPA DE RIESGOS'!$H301,"C",'MAPA DE RIESGOS'!$AF301),"")</f>
        <v/>
      </c>
      <c r="BF53" s="353" t="str">
        <f>IF(AND('MAPA DE RIESGOS'!$AP302="Alta",'MAPA DE RIESGOS'!$AR302="Moderado"),CONCATENATE("R",'MAPA DE RIESGOS'!$H302,"C",'MAPA DE RIESGOS'!$AF302),"")</f>
        <v/>
      </c>
      <c r="BG53" s="353" t="str">
        <f>IF(AND('MAPA DE RIESGOS'!$AP303="Alta",'MAPA DE RIESGOS'!$AR303="Moderado"),CONCATENATE("R",'MAPA DE RIESGOS'!$H303,"C",'MAPA DE RIESGOS'!$AF303),"")</f>
        <v/>
      </c>
      <c r="BH53" s="353" t="str">
        <f>IF(AND('MAPA DE RIESGOS'!$AP304="Alta",'MAPA DE RIESGOS'!$AR304="Moderado"),CONCATENATE("R",'MAPA DE RIESGOS'!$H304,"C",'MAPA DE RIESGOS'!$AF304),"")</f>
        <v/>
      </c>
      <c r="BI53" s="353" t="str">
        <f>IF(AND('MAPA DE RIESGOS'!$AP305="Alta",'MAPA DE RIESGOS'!$AR305="Moderado"),CONCATENATE("R",'MAPA DE RIESGOS'!$H305,"C",'MAPA DE RIESGOS'!$AF305),"")</f>
        <v/>
      </c>
      <c r="BJ53" s="353" t="str">
        <f>IF(AND('MAPA DE RIESGOS'!$AP306="Alta",'MAPA DE RIESGOS'!$AR306="Moderado"),CONCATENATE("R",'MAPA DE RIESGOS'!$H306,"C",'MAPA DE RIESGOS'!$AF306),"")</f>
        <v/>
      </c>
      <c r="BK53" s="354" t="str">
        <f>IF(AND('MAPA DE RIESGOS'!$AP307="Alta",'MAPA DE RIESGOS'!$AR307="Moderado"),CONCATENATE("R",'MAPA DE RIESGOS'!$H307,"C",'MAPA DE RIESGOS'!$AF307),"")</f>
        <v/>
      </c>
      <c r="BL53" s="353" t="str">
        <f>IF(AND('MAPA DE RIESGOS'!$AP290="Alta",'MAPA DE RIESGOS'!$AR290="Mayor"),CONCATENATE("R",'MAPA DE RIESGOS'!$H290,"C",'MAPA DE RIESGOS'!$AF290),"")</f>
        <v/>
      </c>
      <c r="BM53" s="353" t="str">
        <f>IF(AND('MAPA DE RIESGOS'!$AP291="Alta",'MAPA DE RIESGOS'!$AR291="Mayor"),CONCATENATE("R",'MAPA DE RIESGOS'!$H291,"C",'MAPA DE RIESGOS'!$AF291),"")</f>
        <v/>
      </c>
      <c r="BN53" s="353" t="str">
        <f>IF(AND('MAPA DE RIESGOS'!$AP292="Alta",'MAPA DE RIESGOS'!$AR292="Mayor"),CONCATENATE("R",'MAPA DE RIESGOS'!$H292,"C",'MAPA DE RIESGOS'!$AF292),"")</f>
        <v/>
      </c>
      <c r="BO53" s="353" t="str">
        <f>IF(AND('MAPA DE RIESGOS'!$AP293="Alta",'MAPA DE RIESGOS'!$AR293="Mayor"),CONCATENATE("R",'MAPA DE RIESGOS'!$H293,"C",'MAPA DE RIESGOS'!$AF293),"")</f>
        <v/>
      </c>
      <c r="BP53" s="353" t="str">
        <f>IF(AND('MAPA DE RIESGOS'!$AP294="Alta",'MAPA DE RIESGOS'!$AR294="Mayor"),CONCATENATE("R",'MAPA DE RIESGOS'!$H294,"C",'MAPA DE RIESGOS'!$AF294),"")</f>
        <v/>
      </c>
      <c r="BQ53" s="353" t="str">
        <f>IF(AND('MAPA DE RIESGOS'!$AP295="Alta",'MAPA DE RIESGOS'!$AR295="Mayor"),CONCATENATE("R",'MAPA DE RIESGOS'!$H295,"C",'MAPA DE RIESGOS'!$AF295),"")</f>
        <v/>
      </c>
      <c r="BR53" s="353" t="str">
        <f>IF(AND('MAPA DE RIESGOS'!$AP296="Alta",'MAPA DE RIESGOS'!$AR296="Mayor"),CONCATENATE("R",'MAPA DE RIESGOS'!$H296,"C",'MAPA DE RIESGOS'!$AF296),"")</f>
        <v/>
      </c>
      <c r="BS53" s="353" t="str">
        <f>IF(AND('MAPA DE RIESGOS'!$AP297="Alta",'MAPA DE RIESGOS'!$AR297="Mayor"),CONCATENATE("R",'MAPA DE RIESGOS'!$H297,"C",'MAPA DE RIESGOS'!$AF297),"")</f>
        <v/>
      </c>
      <c r="BT53" s="353" t="str">
        <f>IF(AND('MAPA DE RIESGOS'!$AP298="Alta",'MAPA DE RIESGOS'!$AR298="Mayor"),CONCATENATE("R",'MAPA DE RIESGOS'!$H298,"C",'MAPA DE RIESGOS'!$AF298),"")</f>
        <v/>
      </c>
      <c r="BU53" s="353" t="str">
        <f>IF(AND('MAPA DE RIESGOS'!$AP299="Alta",'MAPA DE RIESGOS'!$AR299="Mayor"),CONCATENATE("R",'MAPA DE RIESGOS'!$H299,"C",'MAPA DE RIESGOS'!$AF299),"")</f>
        <v/>
      </c>
      <c r="BV53" s="353" t="str">
        <f>IF(AND('MAPA DE RIESGOS'!$AP300="Alta",'MAPA DE RIESGOS'!$AR300="Mayor"),CONCATENATE("R",'MAPA DE RIESGOS'!$H300,"C",'MAPA DE RIESGOS'!$AF300),"")</f>
        <v/>
      </c>
      <c r="BW53" s="353" t="str">
        <f>IF(AND('MAPA DE RIESGOS'!$AP301="Alta",'MAPA DE RIESGOS'!$AR301="Mayor"),CONCATENATE("R",'MAPA DE RIESGOS'!$H301,"C",'MAPA DE RIESGOS'!$AF301),"")</f>
        <v/>
      </c>
      <c r="BX53" s="353" t="str">
        <f>IF(AND('MAPA DE RIESGOS'!$AP302="Alta",'MAPA DE RIESGOS'!$AR302="Mayor"),CONCATENATE("R",'MAPA DE RIESGOS'!$H302,"C",'MAPA DE RIESGOS'!$AF302),"")</f>
        <v/>
      </c>
      <c r="BY53" s="353" t="str">
        <f>IF(AND('MAPA DE RIESGOS'!$AP303="Alta",'MAPA DE RIESGOS'!$AR303="Mayor"),CONCATENATE("R",'MAPA DE RIESGOS'!$H303,"C",'MAPA DE RIESGOS'!$AF303),"")</f>
        <v/>
      </c>
      <c r="BZ53" s="353" t="str">
        <f>IF(AND('MAPA DE RIESGOS'!$AP304="Alta",'MAPA DE RIESGOS'!$AR304="Mayor"),CONCATENATE("R",'MAPA DE RIESGOS'!$H304,"C",'MAPA DE RIESGOS'!$AF304),"")</f>
        <v/>
      </c>
      <c r="CA53" s="353" t="str">
        <f>IF(AND('MAPA DE RIESGOS'!$AP305="Alta",'MAPA DE RIESGOS'!$AR305="Mayor"),CONCATENATE("R",'MAPA DE RIESGOS'!$H305,"C",'MAPA DE RIESGOS'!$AF305),"")</f>
        <v/>
      </c>
      <c r="CB53" s="353" t="str">
        <f>IF(AND('MAPA DE RIESGOS'!$AP306="Alta",'MAPA DE RIESGOS'!$AR306="Mayor"),CONCATENATE("R",'MAPA DE RIESGOS'!$H306,"C",'MAPA DE RIESGOS'!$AF306),"")</f>
        <v/>
      </c>
      <c r="CC53" s="354" t="str">
        <f>IF(AND('MAPA DE RIESGOS'!$AP307="Alta",'MAPA DE RIESGOS'!$AR307="Mayor"),CONCATENATE("R",'MAPA DE RIESGOS'!$H307,"C",'MAPA DE RIESGOS'!$AF307),"")</f>
        <v/>
      </c>
      <c r="CD53" s="355" t="str">
        <f>IF(AND('MAPA DE RIESGOS'!$AP290="Alta",'MAPA DE RIESGOS'!$AR290="Catastrófico"),CONCATENATE("R",'MAPA DE RIESGOS'!$H290,"C",'MAPA DE RIESGOS'!$AF290),"")</f>
        <v/>
      </c>
      <c r="CE53" s="355" t="str">
        <f>IF(AND('MAPA DE RIESGOS'!$AP291="Alta",'MAPA DE RIESGOS'!$AR291="Catastrófico"),CONCATENATE("R",'MAPA DE RIESGOS'!$H291,"C",'MAPA DE RIESGOS'!$AF291),"")</f>
        <v/>
      </c>
      <c r="CF53" s="355" t="str">
        <f>IF(AND('MAPA DE RIESGOS'!$AP292="Alta",'MAPA DE RIESGOS'!$AR292="Catastrófico"),CONCATENATE("R",'MAPA DE RIESGOS'!$H292,"C",'MAPA DE RIESGOS'!$AF292),"")</f>
        <v/>
      </c>
      <c r="CG53" s="355" t="str">
        <f>IF(AND('MAPA DE RIESGOS'!$AP293="Alta",'MAPA DE RIESGOS'!$AR293="Catastrófico"),CONCATENATE("R",'MAPA DE RIESGOS'!$H293,"C",'MAPA DE RIESGOS'!$AF293),"")</f>
        <v/>
      </c>
      <c r="CH53" s="355" t="str">
        <f>IF(AND('MAPA DE RIESGOS'!$AP294="Alta",'MAPA DE RIESGOS'!$AR294="Catastrófico"),CONCATENATE("R",'MAPA DE RIESGOS'!$H294,"C",'MAPA DE RIESGOS'!$AF294),"")</f>
        <v/>
      </c>
      <c r="CI53" s="355" t="str">
        <f>IF(AND('MAPA DE RIESGOS'!$AP295="Alta",'MAPA DE RIESGOS'!$AR295="Catastrófico"),CONCATENATE("R",'MAPA DE RIESGOS'!$H295,"C",'MAPA DE RIESGOS'!$AF295),"")</f>
        <v/>
      </c>
      <c r="CJ53" s="355" t="str">
        <f>IF(AND('MAPA DE RIESGOS'!$AP296="Alta",'MAPA DE RIESGOS'!$AR296="Catastrófico"),CONCATENATE("R",'MAPA DE RIESGOS'!$H296,"C",'MAPA DE RIESGOS'!$AF296),"")</f>
        <v/>
      </c>
      <c r="CK53" s="355" t="str">
        <f>IF(AND('MAPA DE RIESGOS'!$AP297="Alta",'MAPA DE RIESGOS'!$AR297="Catastrófico"),CONCATENATE("R",'MAPA DE RIESGOS'!$H297,"C",'MAPA DE RIESGOS'!$AF297),"")</f>
        <v/>
      </c>
      <c r="CL53" s="355" t="str">
        <f>IF(AND('MAPA DE RIESGOS'!$AP298="Alta",'MAPA DE RIESGOS'!$AR298="Catastrófico"),CONCATENATE("R",'MAPA DE RIESGOS'!$H298,"C",'MAPA DE RIESGOS'!$AF298),"")</f>
        <v/>
      </c>
      <c r="CM53" s="355" t="str">
        <f>IF(AND('MAPA DE RIESGOS'!$AP299="Alta",'MAPA DE RIESGOS'!$AR299="Catastrófico"),CONCATENATE("R",'MAPA DE RIESGOS'!$H299,"C",'MAPA DE RIESGOS'!$AF299),"")</f>
        <v/>
      </c>
      <c r="CN53" s="355" t="str">
        <f>IF(AND('MAPA DE RIESGOS'!$AP300="Alta",'MAPA DE RIESGOS'!$AR300="Catastrófico"),CONCATENATE("R",'MAPA DE RIESGOS'!$H300,"C",'MAPA DE RIESGOS'!$AF300),"")</f>
        <v/>
      </c>
      <c r="CO53" s="355" t="str">
        <f>IF(AND('MAPA DE RIESGOS'!$AP301="Alta",'MAPA DE RIESGOS'!$AR301="Catastrófico"),CONCATENATE("R",'MAPA DE RIESGOS'!$H301,"C",'MAPA DE RIESGOS'!$AF301),"")</f>
        <v/>
      </c>
      <c r="CP53" s="355" t="str">
        <f>IF(AND('MAPA DE RIESGOS'!$AP302="Alta",'MAPA DE RIESGOS'!$AR302="Catastrófico"),CONCATENATE("R",'MAPA DE RIESGOS'!$H302,"C",'MAPA DE RIESGOS'!$AF302),"")</f>
        <v/>
      </c>
      <c r="CQ53" s="355" t="str">
        <f>IF(AND('MAPA DE RIESGOS'!$AP303="Alta",'MAPA DE RIESGOS'!$AR303="Catastrófico"),CONCATENATE("R",'MAPA DE RIESGOS'!$H303,"C",'MAPA DE RIESGOS'!$AF303),"")</f>
        <v/>
      </c>
      <c r="CR53" s="355" t="str">
        <f>IF(AND('MAPA DE RIESGOS'!$AP304="Alta",'MAPA DE RIESGOS'!$AR304="Catastrófico"),CONCATENATE("R",'MAPA DE RIESGOS'!$H304,"C",'MAPA DE RIESGOS'!$AF304),"")</f>
        <v/>
      </c>
      <c r="CS53" s="355" t="str">
        <f>IF(AND('MAPA DE RIESGOS'!$AP305="Alta",'MAPA DE RIESGOS'!$AR305="Catastrófico"),CONCATENATE("R",'MAPA DE RIESGOS'!$H305,"C",'MAPA DE RIESGOS'!$AF305),"")</f>
        <v/>
      </c>
      <c r="CT53" s="355" t="str">
        <f>IF(AND('MAPA DE RIESGOS'!$AP306="Alta",'MAPA DE RIESGOS'!$AR306="Catastrófico"),CONCATENATE("R",'MAPA DE RIESGOS'!$H306,"C",'MAPA DE RIESGOS'!$AF306),"")</f>
        <v/>
      </c>
      <c r="CU53" s="356" t="str">
        <f>IF(AND('MAPA DE RIESGOS'!$AP307="Alta",'MAPA DE RIESGOS'!$AR307="Catastrófico"),CONCATENATE("R",'MAPA DE RIESGOS'!$H307,"C",'MAPA DE RIESGOS'!$AF307),"")</f>
        <v/>
      </c>
      <c r="CV53" s="67"/>
      <c r="CW53" s="1137"/>
      <c r="CX53" s="1138"/>
      <c r="CY53" s="1138"/>
      <c r="CZ53" s="1138"/>
      <c r="DA53" s="1138"/>
      <c r="DB53" s="1139"/>
    </row>
    <row r="54" spans="2:106" ht="32.450000000000003" customHeight="1">
      <c r="B54" s="1142"/>
      <c r="C54" s="1142"/>
      <c r="D54" s="1143"/>
      <c r="E54" s="1113"/>
      <c r="F54" s="1114"/>
      <c r="G54" s="1114"/>
      <c r="H54" s="1114"/>
      <c r="I54" s="1114"/>
      <c r="J54" s="365" t="str">
        <f>IF(AND('MAPA DE RIESGOS'!$AP308="Alta",'MAPA DE RIESGOS'!$AR308="Leve"),CONCATENATE("R",'MAPA DE RIESGOS'!$H308,"C",'MAPA DE RIESGOS'!$AF308),"")</f>
        <v/>
      </c>
      <c r="K54" s="366" t="str">
        <f>IF(AND('MAPA DE RIESGOS'!$AP309="Alta",'MAPA DE RIESGOS'!$AR309="Leve"),CONCATENATE("R",'MAPA DE RIESGOS'!$H309,"C",'MAPA DE RIESGOS'!$AF309),"")</f>
        <v/>
      </c>
      <c r="L54" s="366" t="str">
        <f>IF(AND('MAPA DE RIESGOS'!$AP310="Alta",'MAPA DE RIESGOS'!$AR310="Leve"),CONCATENATE("R",'MAPA DE RIESGOS'!$H310,"C",'MAPA DE RIESGOS'!$AF310),"")</f>
        <v/>
      </c>
      <c r="M54" s="366" t="str">
        <f>IF(AND('MAPA DE RIESGOS'!$AP311="Alta",'MAPA DE RIESGOS'!$AR311="Leve"),CONCATENATE("R",'MAPA DE RIESGOS'!$H311,"C",'MAPA DE RIESGOS'!$AF311),"")</f>
        <v/>
      </c>
      <c r="N54" s="366" t="str">
        <f>IF(AND('MAPA DE RIESGOS'!$AP312="Alta",'MAPA DE RIESGOS'!$AR312="Leve"),CONCATENATE("R",'MAPA DE RIESGOS'!$H312,"C",'MAPA DE RIESGOS'!$AF312),"")</f>
        <v/>
      </c>
      <c r="O54" s="366" t="str">
        <f>IF(AND('MAPA DE RIESGOS'!$AP313="Alta",'MAPA DE RIESGOS'!$AR313="Leve"),CONCATENATE("R",'MAPA DE RIESGOS'!$H313,"C",'MAPA DE RIESGOS'!$AF313),"")</f>
        <v/>
      </c>
      <c r="P54" s="366" t="str">
        <f>IF(AND('MAPA DE RIESGOS'!$AP314="Alta",'MAPA DE RIESGOS'!$AR314="Leve"),CONCATENATE("R",'MAPA DE RIESGOS'!$H314,"C",'MAPA DE RIESGOS'!$AF314),"")</f>
        <v/>
      </c>
      <c r="Q54" s="366" t="str">
        <f>IF(AND('MAPA DE RIESGOS'!$AP315="Alta",'MAPA DE RIESGOS'!$AR315="Leve"),CONCATENATE("R",'MAPA DE RIESGOS'!$H315,"C",'MAPA DE RIESGOS'!$AF315),"")</f>
        <v/>
      </c>
      <c r="R54" s="366" t="str">
        <f>IF(AND('MAPA DE RIESGOS'!$AP316="Alta",'MAPA DE RIESGOS'!$AR316="Leve"),CONCATENATE("R",'MAPA DE RIESGOS'!$H316,"C",'MAPA DE RIESGOS'!$AF316),"")</f>
        <v/>
      </c>
      <c r="S54" s="366" t="str">
        <f>IF(AND('MAPA DE RIESGOS'!$AP317="Alta",'MAPA DE RIESGOS'!$AR317="Leve"),CONCATENATE("R",'MAPA DE RIESGOS'!$H317,"C",'MAPA DE RIESGOS'!$AF317),"")</f>
        <v/>
      </c>
      <c r="T54" s="366" t="str">
        <f>IF(AND('MAPA DE RIESGOS'!$AP318="Alta",'MAPA DE RIESGOS'!$AR318="Leve"),CONCATENATE("R",'MAPA DE RIESGOS'!$H318,"C",'MAPA DE RIESGOS'!$AF318),"")</f>
        <v/>
      </c>
      <c r="U54" s="366" t="str">
        <f>IF(AND('MAPA DE RIESGOS'!$AP319="Alta",'MAPA DE RIESGOS'!$AR319="Leve"),CONCATENATE("R",'MAPA DE RIESGOS'!$H319,"C",'MAPA DE RIESGOS'!$AF319),"")</f>
        <v/>
      </c>
      <c r="V54" s="366" t="str">
        <f>IF(AND('MAPA DE RIESGOS'!$AP320="Alta",'MAPA DE RIESGOS'!$AR320="Leve"),CONCATENATE("R",'MAPA DE RIESGOS'!$H320,"C",'MAPA DE RIESGOS'!$AF320),"")</f>
        <v/>
      </c>
      <c r="W54" s="366" t="str">
        <f>IF(AND('MAPA DE RIESGOS'!$AP321="Alta",'MAPA DE RIESGOS'!$AR321="Leve"),CONCATENATE("R",'MAPA DE RIESGOS'!$H321,"C",'MAPA DE RIESGOS'!$AF321),"")</f>
        <v/>
      </c>
      <c r="X54" s="366" t="str">
        <f>IF(AND('MAPA DE RIESGOS'!$AP322="Alta",'MAPA DE RIESGOS'!$AR322="Leve"),CONCATENATE("R",'MAPA DE RIESGOS'!$H322,"C",'MAPA DE RIESGOS'!$AF322),"")</f>
        <v/>
      </c>
      <c r="Y54" s="366" t="str">
        <f>IF(AND('MAPA DE RIESGOS'!$AP323="Alta",'MAPA DE RIESGOS'!$AR323="Leve"),CONCATENATE("R",'MAPA DE RIESGOS'!$H323,"C",'MAPA DE RIESGOS'!$AF323),"")</f>
        <v/>
      </c>
      <c r="Z54" s="366" t="str">
        <f>IF(AND('MAPA DE RIESGOS'!$AP324="Alta",'MAPA DE RIESGOS'!$AR324="Leve"),CONCATENATE("R",'MAPA DE RIESGOS'!$H324,"C",'MAPA DE RIESGOS'!$AF324),"")</f>
        <v/>
      </c>
      <c r="AA54" s="366" t="str">
        <f>IF(AND('MAPA DE RIESGOS'!$AP325="Alta",'MAPA DE RIESGOS'!$AR325="Leve"),CONCATENATE("R",'MAPA DE RIESGOS'!$H325,"C",'MAPA DE RIESGOS'!$AF325),"")</f>
        <v/>
      </c>
      <c r="AB54" s="365" t="str">
        <f>IF(AND('MAPA DE RIESGOS'!$AP308="Alta",'MAPA DE RIESGOS'!$AR308="Menor"),CONCATENATE("R",'MAPA DE RIESGOS'!$H308,"C",'MAPA DE RIESGOS'!$AF308),"")</f>
        <v/>
      </c>
      <c r="AC54" s="366" t="str">
        <f>IF(AND('MAPA DE RIESGOS'!$AP309="Alta",'MAPA DE RIESGOS'!$AR309="Menor"),CONCATENATE("R",'MAPA DE RIESGOS'!$H309,"C",'MAPA DE RIESGOS'!$AF309),"")</f>
        <v/>
      </c>
      <c r="AD54" s="366" t="str">
        <f>IF(AND('MAPA DE RIESGOS'!$AP310="Alta",'MAPA DE RIESGOS'!$AR310="Menor"),CONCATENATE("R",'MAPA DE RIESGOS'!$H310,"C",'MAPA DE RIESGOS'!$AF310),"")</f>
        <v/>
      </c>
      <c r="AE54" s="366" t="str">
        <f>IF(AND('MAPA DE RIESGOS'!$AP311="Alta",'MAPA DE RIESGOS'!$AR311="Menor"),CONCATENATE("R",'MAPA DE RIESGOS'!$H311,"C",'MAPA DE RIESGOS'!$AF311),"")</f>
        <v/>
      </c>
      <c r="AF54" s="366" t="str">
        <f>IF(AND('MAPA DE RIESGOS'!$AP312="Alta",'MAPA DE RIESGOS'!$AR312="Menor"),CONCATENATE("R",'MAPA DE RIESGOS'!$H312,"C",'MAPA DE RIESGOS'!$AF312),"")</f>
        <v/>
      </c>
      <c r="AG54" s="366" t="str">
        <f>IF(AND('MAPA DE RIESGOS'!$AP313="Alta",'MAPA DE RIESGOS'!$AR313="Menor"),CONCATENATE("R",'MAPA DE RIESGOS'!$H313,"C",'MAPA DE RIESGOS'!$AF313),"")</f>
        <v/>
      </c>
      <c r="AH54" s="366" t="str">
        <f>IF(AND('MAPA DE RIESGOS'!$AP314="Alta",'MAPA DE RIESGOS'!$AR314="Menor"),CONCATENATE("R",'MAPA DE RIESGOS'!$H314,"C",'MAPA DE RIESGOS'!$AF314),"")</f>
        <v/>
      </c>
      <c r="AI54" s="366" t="str">
        <f>IF(AND('MAPA DE RIESGOS'!$AP315="Alta",'MAPA DE RIESGOS'!$AR315="Menor"),CONCATENATE("R",'MAPA DE RIESGOS'!$H315,"C",'MAPA DE RIESGOS'!$AF315),"")</f>
        <v/>
      </c>
      <c r="AJ54" s="366" t="str">
        <f>IF(AND('MAPA DE RIESGOS'!$AP316="Alta",'MAPA DE RIESGOS'!$AR316="Menor"),CONCATENATE("R",'MAPA DE RIESGOS'!$H316,"C",'MAPA DE RIESGOS'!$AF316),"")</f>
        <v/>
      </c>
      <c r="AK54" s="366" t="str">
        <f>IF(AND('MAPA DE RIESGOS'!$AP317="Alta",'MAPA DE RIESGOS'!$AR317="Menor"),CONCATENATE("R",'MAPA DE RIESGOS'!$H317,"C",'MAPA DE RIESGOS'!$AF317),"")</f>
        <v/>
      </c>
      <c r="AL54" s="366" t="str">
        <f>IF(AND('MAPA DE RIESGOS'!$AP318="Alta",'MAPA DE RIESGOS'!$AR318="Menor"),CONCATENATE("R",'MAPA DE RIESGOS'!$H318,"C",'MAPA DE RIESGOS'!$AF318),"")</f>
        <v/>
      </c>
      <c r="AM54" s="366" t="str">
        <f>IF(AND('MAPA DE RIESGOS'!$AP319="Alta",'MAPA DE RIESGOS'!$AR319="Menor"),CONCATENATE("R",'MAPA DE RIESGOS'!$H319,"C",'MAPA DE RIESGOS'!$AF319),"")</f>
        <v/>
      </c>
      <c r="AN54" s="366" t="str">
        <f>IF(AND('MAPA DE RIESGOS'!$AP320="Alta",'MAPA DE RIESGOS'!$AR320="Menor"),CONCATENATE("R",'MAPA DE RIESGOS'!$H320,"C",'MAPA DE RIESGOS'!$AF320),"")</f>
        <v/>
      </c>
      <c r="AO54" s="366" t="str">
        <f>IF(AND('MAPA DE RIESGOS'!$AP321="Alta",'MAPA DE RIESGOS'!$AR321="Menor"),CONCATENATE("R",'MAPA DE RIESGOS'!$H321,"C",'MAPA DE RIESGOS'!$AF321),"")</f>
        <v/>
      </c>
      <c r="AP54" s="366" t="str">
        <f>IF(AND('MAPA DE RIESGOS'!$AP322="Alta",'MAPA DE RIESGOS'!$AR322="Menor"),CONCATENATE("R",'MAPA DE RIESGOS'!$H322,"C",'MAPA DE RIESGOS'!$AF322),"")</f>
        <v/>
      </c>
      <c r="AQ54" s="366" t="str">
        <f>IF(AND('MAPA DE RIESGOS'!$AP323="Alta",'MAPA DE RIESGOS'!$AR323="Menor"),CONCATENATE("R",'MAPA DE RIESGOS'!$H323,"C",'MAPA DE RIESGOS'!$AF323),"")</f>
        <v/>
      </c>
      <c r="AR54" s="366" t="str">
        <f>IF(AND('MAPA DE RIESGOS'!$AP324="Alta",'MAPA DE RIESGOS'!$AR324="Menor"),CONCATENATE("R",'MAPA DE RIESGOS'!$H324,"C",'MAPA DE RIESGOS'!$AF324),"")</f>
        <v/>
      </c>
      <c r="AS54" s="367" t="str">
        <f>IF(AND('MAPA DE RIESGOS'!$AP325="Alta",'MAPA DE RIESGOS'!$AR325="Menor"),CONCATENATE("R",'MAPA DE RIESGOS'!$H325,"C",'MAPA DE RIESGOS'!$AF325),"")</f>
        <v/>
      </c>
      <c r="AT54" s="353" t="str">
        <f>IF(AND('MAPA DE RIESGOS'!$AP308="Alta",'MAPA DE RIESGOS'!$AR308="Moderado"),CONCATENATE("R",'MAPA DE RIESGOS'!$H308,"C",'MAPA DE RIESGOS'!$AF308),"")</f>
        <v/>
      </c>
      <c r="AU54" s="353" t="str">
        <f>IF(AND('MAPA DE RIESGOS'!$AP309="Alta",'MAPA DE RIESGOS'!$AR309="Moderado"),CONCATENATE("R",'MAPA DE RIESGOS'!$H309,"C",'MAPA DE RIESGOS'!$AF309),"")</f>
        <v/>
      </c>
      <c r="AV54" s="353" t="str">
        <f>IF(AND('MAPA DE RIESGOS'!$AP310="Alta",'MAPA DE RIESGOS'!$AR310="Moderado"),CONCATENATE("R",'MAPA DE RIESGOS'!$H310,"C",'MAPA DE RIESGOS'!$AF310),"")</f>
        <v/>
      </c>
      <c r="AW54" s="353" t="str">
        <f>IF(AND('MAPA DE RIESGOS'!$AP311="Alta",'MAPA DE RIESGOS'!$AR311="Moderado"),CONCATENATE("R",'MAPA DE RIESGOS'!$H311,"C",'MAPA DE RIESGOS'!$AF311),"")</f>
        <v/>
      </c>
      <c r="AX54" s="353" t="str">
        <f>IF(AND('MAPA DE RIESGOS'!$AP312="Alta",'MAPA DE RIESGOS'!$AR312="Moderado"),CONCATENATE("R",'MAPA DE RIESGOS'!$H312,"C",'MAPA DE RIESGOS'!$AF312),"")</f>
        <v/>
      </c>
      <c r="AY54" s="353" t="str">
        <f>IF(AND('MAPA DE RIESGOS'!$AP313="Alta",'MAPA DE RIESGOS'!$AR313="Moderado"),CONCATENATE("R",'MAPA DE RIESGOS'!$H313,"C",'MAPA DE RIESGOS'!$AF313),"")</f>
        <v/>
      </c>
      <c r="AZ54" s="353" t="str">
        <f>IF(AND('MAPA DE RIESGOS'!$AP314="Alta",'MAPA DE RIESGOS'!$AR314="Moderado"),CONCATENATE("R",'MAPA DE RIESGOS'!$H314,"C",'MAPA DE RIESGOS'!$AF314),"")</f>
        <v/>
      </c>
      <c r="BA54" s="353" t="str">
        <f>IF(AND('MAPA DE RIESGOS'!$AP315="Alta",'MAPA DE RIESGOS'!$AR315="Moderado"),CONCATENATE("R",'MAPA DE RIESGOS'!$H315,"C",'MAPA DE RIESGOS'!$AF315),"")</f>
        <v/>
      </c>
      <c r="BB54" s="353" t="str">
        <f>IF(AND('MAPA DE RIESGOS'!$AP316="Alta",'MAPA DE RIESGOS'!$AR316="Moderado"),CONCATENATE("R",'MAPA DE RIESGOS'!$H316,"C",'MAPA DE RIESGOS'!$AF316),"")</f>
        <v/>
      </c>
      <c r="BC54" s="353" t="str">
        <f>IF(AND('MAPA DE RIESGOS'!$AP317="Alta",'MAPA DE RIESGOS'!$AR317="Moderado"),CONCATENATE("R",'MAPA DE RIESGOS'!$H317,"C",'MAPA DE RIESGOS'!$AF317),"")</f>
        <v/>
      </c>
      <c r="BD54" s="353" t="str">
        <f>IF(AND('MAPA DE RIESGOS'!$AP318="Alta",'MAPA DE RIESGOS'!$AR318="Moderado"),CONCATENATE("R",'MAPA DE RIESGOS'!$H318,"C",'MAPA DE RIESGOS'!$AF318),"")</f>
        <v/>
      </c>
      <c r="BE54" s="353" t="str">
        <f>IF(AND('MAPA DE RIESGOS'!$AP319="Alta",'MAPA DE RIESGOS'!$AR319="Moderado"),CONCATENATE("R",'MAPA DE RIESGOS'!$H319,"C",'MAPA DE RIESGOS'!$AF319),"")</f>
        <v/>
      </c>
      <c r="BF54" s="353" t="str">
        <f>IF(AND('MAPA DE RIESGOS'!$AP320="Alta",'MAPA DE RIESGOS'!$AR320="Moderado"),CONCATENATE("R",'MAPA DE RIESGOS'!$H320,"C",'MAPA DE RIESGOS'!$AF320),"")</f>
        <v/>
      </c>
      <c r="BG54" s="353" t="str">
        <f>IF(AND('MAPA DE RIESGOS'!$AP321="Alta",'MAPA DE RIESGOS'!$AR321="Moderado"),CONCATENATE("R",'MAPA DE RIESGOS'!$H321,"C",'MAPA DE RIESGOS'!$AF321),"")</f>
        <v/>
      </c>
      <c r="BH54" s="353" t="str">
        <f>IF(AND('MAPA DE RIESGOS'!$AP322="Alta",'MAPA DE RIESGOS'!$AR322="Moderado"),CONCATENATE("R",'MAPA DE RIESGOS'!$H322,"C",'MAPA DE RIESGOS'!$AF322),"")</f>
        <v/>
      </c>
      <c r="BI54" s="353" t="str">
        <f>IF(AND('MAPA DE RIESGOS'!$AP323="Alta",'MAPA DE RIESGOS'!$AR323="Moderado"),CONCATENATE("R",'MAPA DE RIESGOS'!$H323,"C",'MAPA DE RIESGOS'!$AF323),"")</f>
        <v/>
      </c>
      <c r="BJ54" s="353" t="str">
        <f>IF(AND('MAPA DE RIESGOS'!$AP324="Alta",'MAPA DE RIESGOS'!$AR324="Moderado"),CONCATENATE("R",'MAPA DE RIESGOS'!$H324,"C",'MAPA DE RIESGOS'!$AF324),"")</f>
        <v/>
      </c>
      <c r="BK54" s="354" t="str">
        <f>IF(AND('MAPA DE RIESGOS'!$AP325="Alta",'MAPA DE RIESGOS'!$AR325="Moderado"),CONCATENATE("R",'MAPA DE RIESGOS'!$H325,"C",'MAPA DE RIESGOS'!$AF325),"")</f>
        <v/>
      </c>
      <c r="BL54" s="353" t="str">
        <f>IF(AND('MAPA DE RIESGOS'!$AP308="Alta",'MAPA DE RIESGOS'!$AR308="Mayor"),CONCATENATE("R",'MAPA DE RIESGOS'!$H308,"C",'MAPA DE RIESGOS'!$AF308),"")</f>
        <v/>
      </c>
      <c r="BM54" s="353" t="str">
        <f>IF(AND('MAPA DE RIESGOS'!$AP309="Alta",'MAPA DE RIESGOS'!$AR309="Mayor"),CONCATENATE("R",'MAPA DE RIESGOS'!$H309,"C",'MAPA DE RIESGOS'!$AF309),"")</f>
        <v/>
      </c>
      <c r="BN54" s="353" t="str">
        <f>IF(AND('MAPA DE RIESGOS'!$AP310="Alta",'MAPA DE RIESGOS'!$AR310="Mayor"),CONCATENATE("R",'MAPA DE RIESGOS'!$H310,"C",'MAPA DE RIESGOS'!$AF310),"")</f>
        <v/>
      </c>
      <c r="BO54" s="353" t="str">
        <f>IF(AND('MAPA DE RIESGOS'!$AP311="Alta",'MAPA DE RIESGOS'!$AR311="Mayor"),CONCATENATE("R",'MAPA DE RIESGOS'!$H311,"C",'MAPA DE RIESGOS'!$AF311),"")</f>
        <v/>
      </c>
      <c r="BP54" s="353" t="str">
        <f>IF(AND('MAPA DE RIESGOS'!$AP312="Alta",'MAPA DE RIESGOS'!$AR312="Mayor"),CONCATENATE("R",'MAPA DE RIESGOS'!$H312,"C",'MAPA DE RIESGOS'!$AF312),"")</f>
        <v/>
      </c>
      <c r="BQ54" s="353" t="str">
        <f>IF(AND('MAPA DE RIESGOS'!$AP313="Alta",'MAPA DE RIESGOS'!$AR313="Mayor"),CONCATENATE("R",'MAPA DE RIESGOS'!$H313,"C",'MAPA DE RIESGOS'!$AF313),"")</f>
        <v/>
      </c>
      <c r="BR54" s="353" t="str">
        <f>IF(AND('MAPA DE RIESGOS'!$AP314="Alta",'MAPA DE RIESGOS'!$AR314="Mayor"),CONCATENATE("R",'MAPA DE RIESGOS'!$H314,"C",'MAPA DE RIESGOS'!$AF314),"")</f>
        <v/>
      </c>
      <c r="BS54" s="353" t="str">
        <f>IF(AND('MAPA DE RIESGOS'!$AP315="Alta",'MAPA DE RIESGOS'!$AR315="Mayor"),CONCATENATE("R",'MAPA DE RIESGOS'!$H315,"C",'MAPA DE RIESGOS'!$AF315),"")</f>
        <v/>
      </c>
      <c r="BT54" s="353" t="str">
        <f>IF(AND('MAPA DE RIESGOS'!$AP316="Alta",'MAPA DE RIESGOS'!$AR316="Mayor"),CONCATENATE("R",'MAPA DE RIESGOS'!$H316,"C",'MAPA DE RIESGOS'!$AF316),"")</f>
        <v/>
      </c>
      <c r="BU54" s="353" t="str">
        <f>IF(AND('MAPA DE RIESGOS'!$AP317="Alta",'MAPA DE RIESGOS'!$AR317="Mayor"),CONCATENATE("R",'MAPA DE RIESGOS'!$H317,"C",'MAPA DE RIESGOS'!$AF317),"")</f>
        <v/>
      </c>
      <c r="BV54" s="353" t="str">
        <f>IF(AND('MAPA DE RIESGOS'!$AP318="Alta",'MAPA DE RIESGOS'!$AR318="Mayor"),CONCATENATE("R",'MAPA DE RIESGOS'!$H318,"C",'MAPA DE RIESGOS'!$AF318),"")</f>
        <v/>
      </c>
      <c r="BW54" s="353" t="str">
        <f>IF(AND('MAPA DE RIESGOS'!$AP319="Alta",'MAPA DE RIESGOS'!$AR319="Mayor"),CONCATENATE("R",'MAPA DE RIESGOS'!$H319,"C",'MAPA DE RIESGOS'!$AF319),"")</f>
        <v/>
      </c>
      <c r="BX54" s="353" t="str">
        <f>IF(AND('MAPA DE RIESGOS'!$AP320="Alta",'MAPA DE RIESGOS'!$AR320="Mayor"),CONCATENATE("R",'MAPA DE RIESGOS'!$H320,"C",'MAPA DE RIESGOS'!$AF320),"")</f>
        <v/>
      </c>
      <c r="BY54" s="353" t="str">
        <f>IF(AND('MAPA DE RIESGOS'!$AP321="Alta",'MAPA DE RIESGOS'!$AR321="Mayor"),CONCATENATE("R",'MAPA DE RIESGOS'!$H321,"C",'MAPA DE RIESGOS'!$AF321),"")</f>
        <v/>
      </c>
      <c r="BZ54" s="353" t="str">
        <f>IF(AND('MAPA DE RIESGOS'!$AP322="Alta",'MAPA DE RIESGOS'!$AR322="Mayor"),CONCATENATE("R",'MAPA DE RIESGOS'!$H322,"C",'MAPA DE RIESGOS'!$AF322),"")</f>
        <v/>
      </c>
      <c r="CA54" s="353" t="str">
        <f>IF(AND('MAPA DE RIESGOS'!$AP323="Alta",'MAPA DE RIESGOS'!$AR323="Mayor"),CONCATENATE("R",'MAPA DE RIESGOS'!$H323,"C",'MAPA DE RIESGOS'!$AF323),"")</f>
        <v/>
      </c>
      <c r="CB54" s="353" t="str">
        <f>IF(AND('MAPA DE RIESGOS'!$AP324="Alta",'MAPA DE RIESGOS'!$AR324="Mayor"),CONCATENATE("R",'MAPA DE RIESGOS'!$H324,"C",'MAPA DE RIESGOS'!$AF324),"")</f>
        <v/>
      </c>
      <c r="CC54" s="354" t="str">
        <f>IF(AND('MAPA DE RIESGOS'!$AP325="Alta",'MAPA DE RIESGOS'!$AR325="Mayor"),CONCATENATE("R",'MAPA DE RIESGOS'!$H325,"C",'MAPA DE RIESGOS'!$AF325),"")</f>
        <v/>
      </c>
      <c r="CD54" s="355" t="str">
        <f>IF(AND('MAPA DE RIESGOS'!$AP308="Alta",'MAPA DE RIESGOS'!$AR308="Catastrófico"),CONCATENATE("R",'MAPA DE RIESGOS'!$H308,"C",'MAPA DE RIESGOS'!$AF308),"")</f>
        <v/>
      </c>
      <c r="CE54" s="355" t="str">
        <f>IF(AND('MAPA DE RIESGOS'!$AP309="Alta",'MAPA DE RIESGOS'!$AR309="Catastrófico"),CONCATENATE("R",'MAPA DE RIESGOS'!$H309,"C",'MAPA DE RIESGOS'!$AF309),"")</f>
        <v/>
      </c>
      <c r="CF54" s="355" t="str">
        <f>IF(AND('MAPA DE RIESGOS'!$AP310="Alta",'MAPA DE RIESGOS'!$AR310="Catastrófico"),CONCATENATE("R",'MAPA DE RIESGOS'!$H310,"C",'MAPA DE RIESGOS'!$AF310),"")</f>
        <v/>
      </c>
      <c r="CG54" s="355" t="str">
        <f>IF(AND('MAPA DE RIESGOS'!$AP311="Alta",'MAPA DE RIESGOS'!$AR311="Catastrófico"),CONCATENATE("R",'MAPA DE RIESGOS'!$H311,"C",'MAPA DE RIESGOS'!$AF311),"")</f>
        <v/>
      </c>
      <c r="CH54" s="355" t="str">
        <f>IF(AND('MAPA DE RIESGOS'!$AP312="Alta",'MAPA DE RIESGOS'!$AR312="Catastrófico"),CONCATENATE("R",'MAPA DE RIESGOS'!$H312,"C",'MAPA DE RIESGOS'!$AF312),"")</f>
        <v/>
      </c>
      <c r="CI54" s="355" t="str">
        <f>IF(AND('MAPA DE RIESGOS'!$AP313="Alta",'MAPA DE RIESGOS'!$AR313="Catastrófico"),CONCATENATE("R",'MAPA DE RIESGOS'!$H313,"C",'MAPA DE RIESGOS'!$AF313),"")</f>
        <v/>
      </c>
      <c r="CJ54" s="355" t="str">
        <f>IF(AND('MAPA DE RIESGOS'!$AP314="Alta",'MAPA DE RIESGOS'!$AR314="Catastrófico"),CONCATENATE("R",'MAPA DE RIESGOS'!$H314,"C",'MAPA DE RIESGOS'!$AF314),"")</f>
        <v/>
      </c>
      <c r="CK54" s="355" t="str">
        <f>IF(AND('MAPA DE RIESGOS'!$AP315="Alta",'MAPA DE RIESGOS'!$AR315="Catastrófico"),CONCATENATE("R",'MAPA DE RIESGOS'!$H315,"C",'MAPA DE RIESGOS'!$AF315),"")</f>
        <v/>
      </c>
      <c r="CL54" s="355" t="str">
        <f>IF(AND('MAPA DE RIESGOS'!$AP316="Alta",'MAPA DE RIESGOS'!$AR316="Catastrófico"),CONCATENATE("R",'MAPA DE RIESGOS'!$H316,"C",'MAPA DE RIESGOS'!$AF316),"")</f>
        <v/>
      </c>
      <c r="CM54" s="355" t="str">
        <f>IF(AND('MAPA DE RIESGOS'!$AP317="Alta",'MAPA DE RIESGOS'!$AR317="Catastrófico"),CONCATENATE("R",'MAPA DE RIESGOS'!$H317,"C",'MAPA DE RIESGOS'!$AF317),"")</f>
        <v/>
      </c>
      <c r="CN54" s="355" t="str">
        <f>IF(AND('MAPA DE RIESGOS'!$AP318="Alta",'MAPA DE RIESGOS'!$AR318="Catastrófico"),CONCATENATE("R",'MAPA DE RIESGOS'!$H318,"C",'MAPA DE RIESGOS'!$AF318),"")</f>
        <v/>
      </c>
      <c r="CO54" s="355" t="str">
        <f>IF(AND('MAPA DE RIESGOS'!$AP319="Alta",'MAPA DE RIESGOS'!$AR319="Catastrófico"),CONCATENATE("R",'MAPA DE RIESGOS'!$H319,"C",'MAPA DE RIESGOS'!$AF319),"")</f>
        <v/>
      </c>
      <c r="CP54" s="355" t="str">
        <f>IF(AND('MAPA DE RIESGOS'!$AP320="Alta",'MAPA DE RIESGOS'!$AR320="Catastrófico"),CONCATENATE("R",'MAPA DE RIESGOS'!$H320,"C",'MAPA DE RIESGOS'!$AF320),"")</f>
        <v/>
      </c>
      <c r="CQ54" s="355" t="str">
        <f>IF(AND('MAPA DE RIESGOS'!$AP321="Alta",'MAPA DE RIESGOS'!$AR321="Catastrófico"),CONCATENATE("R",'MAPA DE RIESGOS'!$H321,"C",'MAPA DE RIESGOS'!$AF321),"")</f>
        <v/>
      </c>
      <c r="CR54" s="355" t="str">
        <f>IF(AND('MAPA DE RIESGOS'!$AP322="Alta",'MAPA DE RIESGOS'!$AR322="Catastrófico"),CONCATENATE("R",'MAPA DE RIESGOS'!$H322,"C",'MAPA DE RIESGOS'!$AF322),"")</f>
        <v/>
      </c>
      <c r="CS54" s="355" t="str">
        <f>IF(AND('MAPA DE RIESGOS'!$AP323="Alta",'MAPA DE RIESGOS'!$AR323="Catastrófico"),CONCATENATE("R",'MAPA DE RIESGOS'!$H323,"C",'MAPA DE RIESGOS'!$AF323),"")</f>
        <v/>
      </c>
      <c r="CT54" s="355" t="str">
        <f>IF(AND('MAPA DE RIESGOS'!$AP324="Alta",'MAPA DE RIESGOS'!$AR324="Catastrófico"),CONCATENATE("R",'MAPA DE RIESGOS'!$H324,"C",'MAPA DE RIESGOS'!$AF324),"")</f>
        <v/>
      </c>
      <c r="CU54" s="356" t="str">
        <f>IF(AND('MAPA DE RIESGOS'!$AP325="Alta",'MAPA DE RIESGOS'!$AR325="Catastrófico"),CONCATENATE("R",'MAPA DE RIESGOS'!$H325,"C",'MAPA DE RIESGOS'!$AF325),"")</f>
        <v/>
      </c>
      <c r="CV54" s="67"/>
      <c r="CW54" s="1137"/>
      <c r="CX54" s="1138"/>
      <c r="CY54" s="1138"/>
      <c r="CZ54" s="1138"/>
      <c r="DA54" s="1138"/>
      <c r="DB54" s="1139"/>
    </row>
    <row r="55" spans="2:106" ht="32.450000000000003" customHeight="1">
      <c r="B55" s="1142"/>
      <c r="C55" s="1142"/>
      <c r="D55" s="1143"/>
      <c r="E55" s="1113"/>
      <c r="F55" s="1114"/>
      <c r="G55" s="1114"/>
      <c r="H55" s="1114"/>
      <c r="I55" s="1114"/>
      <c r="J55" s="365" t="str">
        <f>IF(AND('MAPA DE RIESGOS'!$AP326="Alta",'MAPA DE RIESGOS'!$AR326="Leve"),CONCATENATE("R",'MAPA DE RIESGOS'!$H326,"C",'MAPA DE RIESGOS'!$AF326),"")</f>
        <v/>
      </c>
      <c r="K55" s="366" t="str">
        <f>IF(AND('MAPA DE RIESGOS'!$AP327="Alta",'MAPA DE RIESGOS'!$AR327="Leve"),CONCATENATE("R",'MAPA DE RIESGOS'!$H327,"C",'MAPA DE RIESGOS'!$AF327),"")</f>
        <v/>
      </c>
      <c r="L55" s="366" t="str">
        <f>IF(AND('MAPA DE RIESGOS'!$AP328="Alta",'MAPA DE RIESGOS'!$AR328="Leve"),CONCATENATE("R",'MAPA DE RIESGOS'!$H328,"C",'MAPA DE RIESGOS'!$AF328),"")</f>
        <v/>
      </c>
      <c r="M55" s="366" t="str">
        <f>IF(AND('MAPA DE RIESGOS'!$AP329="Alta",'MAPA DE RIESGOS'!$AR329="Leve"),CONCATENATE("R",'MAPA DE RIESGOS'!$H329,"C",'MAPA DE RIESGOS'!$AF329),"")</f>
        <v/>
      </c>
      <c r="N55" s="366" t="str">
        <f>IF(AND('MAPA DE RIESGOS'!$AP330="Alta",'MAPA DE RIESGOS'!$AR330="Leve"),CONCATENATE("R",'MAPA DE RIESGOS'!$H330,"C",'MAPA DE RIESGOS'!$AF330),"")</f>
        <v/>
      </c>
      <c r="O55" s="366" t="str">
        <f>IF(AND('MAPA DE RIESGOS'!$AP331="Alta",'MAPA DE RIESGOS'!$AR331="Leve"),CONCATENATE("R",'MAPA DE RIESGOS'!$H331,"C",'MAPA DE RIESGOS'!$AF331),"")</f>
        <v/>
      </c>
      <c r="P55" s="366" t="str">
        <f>IF(AND('MAPA DE RIESGOS'!$AP332="Alta",'MAPA DE RIESGOS'!$AR332="Leve"),CONCATENATE("R",'MAPA DE RIESGOS'!$H332,"C",'MAPA DE RIESGOS'!$AF332),"")</f>
        <v/>
      </c>
      <c r="Q55" s="366" t="str">
        <f>IF(AND('MAPA DE RIESGOS'!$AP333="Alta",'MAPA DE RIESGOS'!$AR333="Leve"),CONCATENATE("R",'MAPA DE RIESGOS'!$H333,"C",'MAPA DE RIESGOS'!$AF333),"")</f>
        <v/>
      </c>
      <c r="R55" s="366" t="str">
        <f>IF(AND('MAPA DE RIESGOS'!$AP334="Alta",'MAPA DE RIESGOS'!$AR334="Leve"),CONCATENATE("R",'MAPA DE RIESGOS'!$H334,"C",'MAPA DE RIESGOS'!$AF334),"")</f>
        <v/>
      </c>
      <c r="S55" s="366" t="str">
        <f>IF(AND('MAPA DE RIESGOS'!$AP335="Alta",'MAPA DE RIESGOS'!$AR335="Leve"),CONCATENATE("R",'MAPA DE RIESGOS'!$H335,"C",'MAPA DE RIESGOS'!$AF335),"")</f>
        <v/>
      </c>
      <c r="T55" s="366" t="str">
        <f>IF(AND('MAPA DE RIESGOS'!$AP336="Alta",'MAPA DE RIESGOS'!$AR336="Leve"),CONCATENATE("R",'MAPA DE RIESGOS'!$H336,"C",'MAPA DE RIESGOS'!$AF336),"")</f>
        <v/>
      </c>
      <c r="U55" s="366" t="str">
        <f>IF(AND('MAPA DE RIESGOS'!$AP337="Alta",'MAPA DE RIESGOS'!$AR337="Leve"),CONCATENATE("R",'MAPA DE RIESGOS'!$H337,"C",'MAPA DE RIESGOS'!$AF337),"")</f>
        <v/>
      </c>
      <c r="V55" s="366" t="str">
        <f>IF(AND('MAPA DE RIESGOS'!$AP338="Alta",'MAPA DE RIESGOS'!$AR338="Leve"),CONCATENATE("R",'MAPA DE RIESGOS'!$H338,"C",'MAPA DE RIESGOS'!$AF338),"")</f>
        <v/>
      </c>
      <c r="W55" s="366" t="str">
        <f>IF(AND('MAPA DE RIESGOS'!$AP339="Alta",'MAPA DE RIESGOS'!$AR339="Leve"),CONCATENATE("R",'MAPA DE RIESGOS'!$H339,"C",'MAPA DE RIESGOS'!$AF339),"")</f>
        <v/>
      </c>
      <c r="X55" s="366" t="str">
        <f>IF(AND('MAPA DE RIESGOS'!$AP340="Alta",'MAPA DE RIESGOS'!$AR340="Leve"),CONCATENATE("R",'MAPA DE RIESGOS'!$H340,"C",'MAPA DE RIESGOS'!$AF340),"")</f>
        <v/>
      </c>
      <c r="Y55" s="366" t="str">
        <f>IF(AND('MAPA DE RIESGOS'!$AP341="Alta",'MAPA DE RIESGOS'!$AR341="Leve"),CONCATENATE("R",'MAPA DE RIESGOS'!$H341,"C",'MAPA DE RIESGOS'!$AF341),"")</f>
        <v/>
      </c>
      <c r="Z55" s="366" t="str">
        <f>IF(AND('MAPA DE RIESGOS'!$AP342="Alta",'MAPA DE RIESGOS'!$AR342="Leve"),CONCATENATE("R",'MAPA DE RIESGOS'!$H342,"C",'MAPA DE RIESGOS'!$AF342),"")</f>
        <v/>
      </c>
      <c r="AA55" s="366" t="str">
        <f>IF(AND('MAPA DE RIESGOS'!$AP343="Alta",'MAPA DE RIESGOS'!$AR343="Leve"),CONCATENATE("R",'MAPA DE RIESGOS'!$H343,"C",'MAPA DE RIESGOS'!$AF343),"")</f>
        <v/>
      </c>
      <c r="AB55" s="365" t="str">
        <f>IF(AND('MAPA DE RIESGOS'!$AP326="Alta",'MAPA DE RIESGOS'!$AR326="Menor"),CONCATENATE("R",'MAPA DE RIESGOS'!$H326,"C",'MAPA DE RIESGOS'!$AF326),"")</f>
        <v/>
      </c>
      <c r="AC55" s="366" t="str">
        <f>IF(AND('MAPA DE RIESGOS'!$AP327="Alta",'MAPA DE RIESGOS'!$AR327="Menor"),CONCATENATE("R",'MAPA DE RIESGOS'!$H327,"C",'MAPA DE RIESGOS'!$AF327),"")</f>
        <v/>
      </c>
      <c r="AD55" s="366" t="str">
        <f>IF(AND('MAPA DE RIESGOS'!$AP328="Alta",'MAPA DE RIESGOS'!$AR328="Menor"),CONCATENATE("R",'MAPA DE RIESGOS'!$H328,"C",'MAPA DE RIESGOS'!$AF328),"")</f>
        <v/>
      </c>
      <c r="AE55" s="366" t="str">
        <f>IF(AND('MAPA DE RIESGOS'!$AP329="Alta",'MAPA DE RIESGOS'!$AR329="Menor"),CONCATENATE("R",'MAPA DE RIESGOS'!$H329,"C",'MAPA DE RIESGOS'!$AF329),"")</f>
        <v/>
      </c>
      <c r="AF55" s="366" t="str">
        <f>IF(AND('MAPA DE RIESGOS'!$AP330="Alta",'MAPA DE RIESGOS'!$AR330="Menor"),CONCATENATE("R",'MAPA DE RIESGOS'!$H330,"C",'MAPA DE RIESGOS'!$AF330),"")</f>
        <v/>
      </c>
      <c r="AG55" s="366" t="str">
        <f>IF(AND('MAPA DE RIESGOS'!$AP331="Alta",'MAPA DE RIESGOS'!$AR331="Menor"),CONCATENATE("R",'MAPA DE RIESGOS'!$H331,"C",'MAPA DE RIESGOS'!$AF331),"")</f>
        <v/>
      </c>
      <c r="AH55" s="366" t="str">
        <f>IF(AND('MAPA DE RIESGOS'!$AP332="Alta",'MAPA DE RIESGOS'!$AR332="Menor"),CONCATENATE("R",'MAPA DE RIESGOS'!$H332,"C",'MAPA DE RIESGOS'!$AF332),"")</f>
        <v/>
      </c>
      <c r="AI55" s="366" t="str">
        <f>IF(AND('MAPA DE RIESGOS'!$AP333="Alta",'MAPA DE RIESGOS'!$AR333="Menor"),CONCATENATE("R",'MAPA DE RIESGOS'!$H333,"C",'MAPA DE RIESGOS'!$AF333),"")</f>
        <v/>
      </c>
      <c r="AJ55" s="366" t="str">
        <f>IF(AND('MAPA DE RIESGOS'!$AP334="Alta",'MAPA DE RIESGOS'!$AR334="Menor"),CONCATENATE("R",'MAPA DE RIESGOS'!$H334,"C",'MAPA DE RIESGOS'!$AF334),"")</f>
        <v/>
      </c>
      <c r="AK55" s="366" t="str">
        <f>IF(AND('MAPA DE RIESGOS'!$AP335="Alta",'MAPA DE RIESGOS'!$AR335="Menor"),CONCATENATE("R",'MAPA DE RIESGOS'!$H335,"C",'MAPA DE RIESGOS'!$AF335),"")</f>
        <v/>
      </c>
      <c r="AL55" s="366" t="str">
        <f>IF(AND('MAPA DE RIESGOS'!$AP336="Alta",'MAPA DE RIESGOS'!$AR336="Menor"),CONCATENATE("R",'MAPA DE RIESGOS'!$H336,"C",'MAPA DE RIESGOS'!$AF336),"")</f>
        <v/>
      </c>
      <c r="AM55" s="366" t="str">
        <f>IF(AND('MAPA DE RIESGOS'!$AP337="Alta",'MAPA DE RIESGOS'!$AR337="Menor"),CONCATENATE("R",'MAPA DE RIESGOS'!$H337,"C",'MAPA DE RIESGOS'!$AF337),"")</f>
        <v/>
      </c>
      <c r="AN55" s="366" t="str">
        <f>IF(AND('MAPA DE RIESGOS'!$AP338="Alta",'MAPA DE RIESGOS'!$AR338="Menor"),CONCATENATE("R",'MAPA DE RIESGOS'!$H338,"C",'MAPA DE RIESGOS'!$AF338),"")</f>
        <v/>
      </c>
      <c r="AO55" s="366" t="str">
        <f>IF(AND('MAPA DE RIESGOS'!$AP339="Alta",'MAPA DE RIESGOS'!$AR339="Menor"),CONCATENATE("R",'MAPA DE RIESGOS'!$H339,"C",'MAPA DE RIESGOS'!$AF339),"")</f>
        <v/>
      </c>
      <c r="AP55" s="366" t="str">
        <f>IF(AND('MAPA DE RIESGOS'!$AP340="Alta",'MAPA DE RIESGOS'!$AR340="Menor"),CONCATENATE("R",'MAPA DE RIESGOS'!$H340,"C",'MAPA DE RIESGOS'!$AF340),"")</f>
        <v/>
      </c>
      <c r="AQ55" s="366" t="str">
        <f>IF(AND('MAPA DE RIESGOS'!$AP341="Alta",'MAPA DE RIESGOS'!$AR341="Menor"),CONCATENATE("R",'MAPA DE RIESGOS'!$H341,"C",'MAPA DE RIESGOS'!$AF341),"")</f>
        <v/>
      </c>
      <c r="AR55" s="366" t="str">
        <f>IF(AND('MAPA DE RIESGOS'!$AP342="Alta",'MAPA DE RIESGOS'!$AR342="Menor"),CONCATENATE("R",'MAPA DE RIESGOS'!$H342,"C",'MAPA DE RIESGOS'!$AF342),"")</f>
        <v/>
      </c>
      <c r="AS55" s="367" t="str">
        <f>IF(AND('MAPA DE RIESGOS'!$AP343="Alta",'MAPA DE RIESGOS'!$AR343="Menor"),CONCATENATE("R",'MAPA DE RIESGOS'!$H343,"C",'MAPA DE RIESGOS'!$AF343),"")</f>
        <v/>
      </c>
      <c r="AT55" s="353" t="str">
        <f>IF(AND('MAPA DE RIESGOS'!$AP326="Alta",'MAPA DE RIESGOS'!$AR326="Moderado"),CONCATENATE("R",'MAPA DE RIESGOS'!$H326,"C",'MAPA DE RIESGOS'!$AF326),"")</f>
        <v/>
      </c>
      <c r="AU55" s="353" t="str">
        <f>IF(AND('MAPA DE RIESGOS'!$AP327="Alta",'MAPA DE RIESGOS'!$AR327="Moderado"),CONCATENATE("R",'MAPA DE RIESGOS'!$H327,"C",'MAPA DE RIESGOS'!$AF327),"")</f>
        <v/>
      </c>
      <c r="AV55" s="353" t="str">
        <f>IF(AND('MAPA DE RIESGOS'!$AP328="Alta",'MAPA DE RIESGOS'!$AR328="Moderado"),CONCATENATE("R",'MAPA DE RIESGOS'!$H328,"C",'MAPA DE RIESGOS'!$AF328),"")</f>
        <v/>
      </c>
      <c r="AW55" s="353" t="str">
        <f>IF(AND('MAPA DE RIESGOS'!$AP329="Alta",'MAPA DE RIESGOS'!$AR329="Moderado"),CONCATENATE("R",'MAPA DE RIESGOS'!$H329,"C",'MAPA DE RIESGOS'!$AF329),"")</f>
        <v/>
      </c>
      <c r="AX55" s="353" t="str">
        <f>IF(AND('MAPA DE RIESGOS'!$AP330="Alta",'MAPA DE RIESGOS'!$AR330="Moderado"),CONCATENATE("R",'MAPA DE RIESGOS'!$H330,"C",'MAPA DE RIESGOS'!$AF330),"")</f>
        <v/>
      </c>
      <c r="AY55" s="353" t="str">
        <f>IF(AND('MAPA DE RIESGOS'!$AP331="Alta",'MAPA DE RIESGOS'!$AR331="Moderado"),CONCATENATE("R",'MAPA DE RIESGOS'!$H331,"C",'MAPA DE RIESGOS'!$AF331),"")</f>
        <v/>
      </c>
      <c r="AZ55" s="353" t="str">
        <f>IF(AND('MAPA DE RIESGOS'!$AP332="Alta",'MAPA DE RIESGOS'!$AR332="Moderado"),CONCATENATE("R",'MAPA DE RIESGOS'!$H332,"C",'MAPA DE RIESGOS'!$AF332),"")</f>
        <v/>
      </c>
      <c r="BA55" s="353" t="str">
        <f>IF(AND('MAPA DE RIESGOS'!$AP333="Alta",'MAPA DE RIESGOS'!$AR333="Moderado"),CONCATENATE("R",'MAPA DE RIESGOS'!$H333,"C",'MAPA DE RIESGOS'!$AF333),"")</f>
        <v/>
      </c>
      <c r="BB55" s="353" t="str">
        <f>IF(AND('MAPA DE RIESGOS'!$AP334="Alta",'MAPA DE RIESGOS'!$AR334="Moderado"),CONCATENATE("R",'MAPA DE RIESGOS'!$H334,"C",'MAPA DE RIESGOS'!$AF334),"")</f>
        <v/>
      </c>
      <c r="BC55" s="353" t="str">
        <f>IF(AND('MAPA DE RIESGOS'!$AP335="Alta",'MAPA DE RIESGOS'!$AR335="Moderado"),CONCATENATE("R",'MAPA DE RIESGOS'!$H335,"C",'MAPA DE RIESGOS'!$AF335),"")</f>
        <v/>
      </c>
      <c r="BD55" s="353" t="str">
        <f>IF(AND('MAPA DE RIESGOS'!$AP336="Alta",'MAPA DE RIESGOS'!$AR336="Moderado"),CONCATENATE("R",'MAPA DE RIESGOS'!$H336,"C",'MAPA DE RIESGOS'!$AF336),"")</f>
        <v/>
      </c>
      <c r="BE55" s="353" t="str">
        <f>IF(AND('MAPA DE RIESGOS'!$AP337="Alta",'MAPA DE RIESGOS'!$AR337="Moderado"),CONCATENATE("R",'MAPA DE RIESGOS'!$H337,"C",'MAPA DE RIESGOS'!$AF337),"")</f>
        <v/>
      </c>
      <c r="BF55" s="353" t="str">
        <f>IF(AND('MAPA DE RIESGOS'!$AP338="Alta",'MAPA DE RIESGOS'!$AR338="Moderado"),CONCATENATE("R",'MAPA DE RIESGOS'!$H338,"C",'MAPA DE RIESGOS'!$AF338),"")</f>
        <v/>
      </c>
      <c r="BG55" s="353" t="str">
        <f>IF(AND('MAPA DE RIESGOS'!$AP339="Alta",'MAPA DE RIESGOS'!$AR339="Moderado"),CONCATENATE("R",'MAPA DE RIESGOS'!$H339,"C",'MAPA DE RIESGOS'!$AF339),"")</f>
        <v/>
      </c>
      <c r="BH55" s="353" t="str">
        <f>IF(AND('MAPA DE RIESGOS'!$AP340="Alta",'MAPA DE RIESGOS'!$AR340="Moderado"),CONCATENATE("R",'MAPA DE RIESGOS'!$H340,"C",'MAPA DE RIESGOS'!$AF340),"")</f>
        <v/>
      </c>
      <c r="BI55" s="353" t="str">
        <f>IF(AND('MAPA DE RIESGOS'!$AP341="Alta",'MAPA DE RIESGOS'!$AR341="Moderado"),CONCATENATE("R",'MAPA DE RIESGOS'!$H341,"C",'MAPA DE RIESGOS'!$AF341),"")</f>
        <v/>
      </c>
      <c r="BJ55" s="353" t="str">
        <f>IF(AND('MAPA DE RIESGOS'!$AP342="Alta",'MAPA DE RIESGOS'!$AR342="Moderado"),CONCATENATE("R",'MAPA DE RIESGOS'!$H342,"C",'MAPA DE RIESGOS'!$AF342),"")</f>
        <v/>
      </c>
      <c r="BK55" s="354" t="str">
        <f>IF(AND('MAPA DE RIESGOS'!$AP343="Alta",'MAPA DE RIESGOS'!$AR343="Moderado"),CONCATENATE("R",'MAPA DE RIESGOS'!$H343,"C",'MAPA DE RIESGOS'!$AF343),"")</f>
        <v/>
      </c>
      <c r="BL55" s="353" t="str">
        <f>IF(AND('MAPA DE RIESGOS'!$AP326="Alta",'MAPA DE RIESGOS'!$AR326="Mayor"),CONCATENATE("R",'MAPA DE RIESGOS'!$H326,"C",'MAPA DE RIESGOS'!$AF326),"")</f>
        <v/>
      </c>
      <c r="BM55" s="353" t="str">
        <f>IF(AND('MAPA DE RIESGOS'!$AP327="Alta",'MAPA DE RIESGOS'!$AR327="Mayor"),CONCATENATE("R",'MAPA DE RIESGOS'!$H327,"C",'MAPA DE RIESGOS'!$AF327),"")</f>
        <v/>
      </c>
      <c r="BN55" s="353" t="str">
        <f>IF(AND('MAPA DE RIESGOS'!$AP328="Alta",'MAPA DE RIESGOS'!$AR328="Mayor"),CONCATENATE("R",'MAPA DE RIESGOS'!$H328,"C",'MAPA DE RIESGOS'!$AF328),"")</f>
        <v/>
      </c>
      <c r="BO55" s="353" t="str">
        <f>IF(AND('MAPA DE RIESGOS'!$AP329="Alta",'MAPA DE RIESGOS'!$AR329="Mayor"),CONCATENATE("R",'MAPA DE RIESGOS'!$H329,"C",'MAPA DE RIESGOS'!$AF329),"")</f>
        <v/>
      </c>
      <c r="BP55" s="353" t="str">
        <f>IF(AND('MAPA DE RIESGOS'!$AP330="Alta",'MAPA DE RIESGOS'!$AR330="Mayor"),CONCATENATE("R",'MAPA DE RIESGOS'!$H330,"C",'MAPA DE RIESGOS'!$AF330),"")</f>
        <v/>
      </c>
      <c r="BQ55" s="353" t="str">
        <f>IF(AND('MAPA DE RIESGOS'!$AP331="Alta",'MAPA DE RIESGOS'!$AR331="Mayor"),CONCATENATE("R",'MAPA DE RIESGOS'!$H331,"C",'MAPA DE RIESGOS'!$AF331),"")</f>
        <v/>
      </c>
      <c r="BR55" s="353" t="str">
        <f>IF(AND('MAPA DE RIESGOS'!$AP332="Alta",'MAPA DE RIESGOS'!$AR332="Mayor"),CONCATENATE("R",'MAPA DE RIESGOS'!$H332,"C",'MAPA DE RIESGOS'!$AF332),"")</f>
        <v/>
      </c>
      <c r="BS55" s="353" t="str">
        <f>IF(AND('MAPA DE RIESGOS'!$AP333="Alta",'MAPA DE RIESGOS'!$AR333="Mayor"),CONCATENATE("R",'MAPA DE RIESGOS'!$H333,"C",'MAPA DE RIESGOS'!$AF333),"")</f>
        <v/>
      </c>
      <c r="BT55" s="353" t="str">
        <f>IF(AND('MAPA DE RIESGOS'!$AP334="Alta",'MAPA DE RIESGOS'!$AR334="Mayor"),CONCATENATE("R",'MAPA DE RIESGOS'!$H334,"C",'MAPA DE RIESGOS'!$AF334),"")</f>
        <v/>
      </c>
      <c r="BU55" s="353" t="str">
        <f>IF(AND('MAPA DE RIESGOS'!$AP335="Alta",'MAPA DE RIESGOS'!$AR335="Mayor"),CONCATENATE("R",'MAPA DE RIESGOS'!$H335,"C",'MAPA DE RIESGOS'!$AF335),"")</f>
        <v/>
      </c>
      <c r="BV55" s="353" t="str">
        <f>IF(AND('MAPA DE RIESGOS'!$AP336="Alta",'MAPA DE RIESGOS'!$AR336="Mayor"),CONCATENATE("R",'MAPA DE RIESGOS'!$H336,"C",'MAPA DE RIESGOS'!$AF336),"")</f>
        <v/>
      </c>
      <c r="BW55" s="353" t="str">
        <f>IF(AND('MAPA DE RIESGOS'!$AP337="Alta",'MAPA DE RIESGOS'!$AR337="Mayor"),CONCATENATE("R",'MAPA DE RIESGOS'!$H337,"C",'MAPA DE RIESGOS'!$AF337),"")</f>
        <v/>
      </c>
      <c r="BX55" s="353" t="str">
        <f>IF(AND('MAPA DE RIESGOS'!$AP338="Alta",'MAPA DE RIESGOS'!$AR338="Mayor"),CONCATENATE("R",'MAPA DE RIESGOS'!$H338,"C",'MAPA DE RIESGOS'!$AF338),"")</f>
        <v/>
      </c>
      <c r="BY55" s="353" t="str">
        <f>IF(AND('MAPA DE RIESGOS'!$AP339="Alta",'MAPA DE RIESGOS'!$AR339="Mayor"),CONCATENATE("R",'MAPA DE RIESGOS'!$H339,"C",'MAPA DE RIESGOS'!$AF339),"")</f>
        <v/>
      </c>
      <c r="BZ55" s="353" t="str">
        <f>IF(AND('MAPA DE RIESGOS'!$AP340="Alta",'MAPA DE RIESGOS'!$AR340="Mayor"),CONCATENATE("R",'MAPA DE RIESGOS'!$H340,"C",'MAPA DE RIESGOS'!$AF340),"")</f>
        <v/>
      </c>
      <c r="CA55" s="353" t="str">
        <f>IF(AND('MAPA DE RIESGOS'!$AP341="Alta",'MAPA DE RIESGOS'!$AR341="Mayor"),CONCATENATE("R",'MAPA DE RIESGOS'!$H341,"C",'MAPA DE RIESGOS'!$AF341),"")</f>
        <v/>
      </c>
      <c r="CB55" s="353" t="str">
        <f>IF(AND('MAPA DE RIESGOS'!$AP342="Alta",'MAPA DE RIESGOS'!$AR342="Mayor"),CONCATENATE("R",'MAPA DE RIESGOS'!$H342,"C",'MAPA DE RIESGOS'!$AF342),"")</f>
        <v/>
      </c>
      <c r="CC55" s="354" t="str">
        <f>IF(AND('MAPA DE RIESGOS'!$AP343="Alta",'MAPA DE RIESGOS'!$AR343="Mayor"),CONCATENATE("R",'MAPA DE RIESGOS'!$H343,"C",'MAPA DE RIESGOS'!$AF343),"")</f>
        <v/>
      </c>
      <c r="CD55" s="355" t="str">
        <f>IF(AND('MAPA DE RIESGOS'!$AP326="Alta",'MAPA DE RIESGOS'!$AR326="Catastrófico"),CONCATENATE("R",'MAPA DE RIESGOS'!$H326,"C",'MAPA DE RIESGOS'!$AF326),"")</f>
        <v/>
      </c>
      <c r="CE55" s="355" t="str">
        <f>IF(AND('MAPA DE RIESGOS'!$AP327="Alta",'MAPA DE RIESGOS'!$AR327="Catastrófico"),CONCATENATE("R",'MAPA DE RIESGOS'!$H327,"C",'MAPA DE RIESGOS'!$AF327),"")</f>
        <v/>
      </c>
      <c r="CF55" s="355" t="str">
        <f>IF(AND('MAPA DE RIESGOS'!$AP328="Alta",'MAPA DE RIESGOS'!$AR328="Catastrófico"),CONCATENATE("R",'MAPA DE RIESGOS'!$H328,"C",'MAPA DE RIESGOS'!$AF328),"")</f>
        <v/>
      </c>
      <c r="CG55" s="355" t="str">
        <f>IF(AND('MAPA DE RIESGOS'!$AP329="Alta",'MAPA DE RIESGOS'!$AR329="Catastrófico"),CONCATENATE("R",'MAPA DE RIESGOS'!$H329,"C",'MAPA DE RIESGOS'!$AF329),"")</f>
        <v/>
      </c>
      <c r="CH55" s="355" t="str">
        <f>IF(AND('MAPA DE RIESGOS'!$AP330="Alta",'MAPA DE RIESGOS'!$AR330="Catastrófico"),CONCATENATE("R",'MAPA DE RIESGOS'!$H330,"C",'MAPA DE RIESGOS'!$AF330),"")</f>
        <v/>
      </c>
      <c r="CI55" s="355" t="str">
        <f>IF(AND('MAPA DE RIESGOS'!$AP331="Alta",'MAPA DE RIESGOS'!$AR331="Catastrófico"),CONCATENATE("R",'MAPA DE RIESGOS'!$H331,"C",'MAPA DE RIESGOS'!$AF331),"")</f>
        <v/>
      </c>
      <c r="CJ55" s="355" t="str">
        <f>IF(AND('MAPA DE RIESGOS'!$AP332="Alta",'MAPA DE RIESGOS'!$AR332="Catastrófico"),CONCATENATE("R",'MAPA DE RIESGOS'!$H332,"C",'MAPA DE RIESGOS'!$AF332),"")</f>
        <v/>
      </c>
      <c r="CK55" s="355" t="str">
        <f>IF(AND('MAPA DE RIESGOS'!$AP333="Alta",'MAPA DE RIESGOS'!$AR333="Catastrófico"),CONCATENATE("R",'MAPA DE RIESGOS'!$H333,"C",'MAPA DE RIESGOS'!$AF333),"")</f>
        <v/>
      </c>
      <c r="CL55" s="355" t="str">
        <f>IF(AND('MAPA DE RIESGOS'!$AP334="Alta",'MAPA DE RIESGOS'!$AR334="Catastrófico"),CONCATENATE("R",'MAPA DE RIESGOS'!$H334,"C",'MAPA DE RIESGOS'!$AF334),"")</f>
        <v/>
      </c>
      <c r="CM55" s="355" t="str">
        <f>IF(AND('MAPA DE RIESGOS'!$AP335="Alta",'MAPA DE RIESGOS'!$AR335="Catastrófico"),CONCATENATE("R",'MAPA DE RIESGOS'!$H335,"C",'MAPA DE RIESGOS'!$AF335),"")</f>
        <v/>
      </c>
      <c r="CN55" s="355" t="str">
        <f>IF(AND('MAPA DE RIESGOS'!$AP336="Alta",'MAPA DE RIESGOS'!$AR336="Catastrófico"),CONCATENATE("R",'MAPA DE RIESGOS'!$H336,"C",'MAPA DE RIESGOS'!$AF336),"")</f>
        <v/>
      </c>
      <c r="CO55" s="355" t="str">
        <f>IF(AND('MAPA DE RIESGOS'!$AP337="Alta",'MAPA DE RIESGOS'!$AR337="Catastrófico"),CONCATENATE("R",'MAPA DE RIESGOS'!$H337,"C",'MAPA DE RIESGOS'!$AF337),"")</f>
        <v/>
      </c>
      <c r="CP55" s="355" t="str">
        <f>IF(AND('MAPA DE RIESGOS'!$AP338="Alta",'MAPA DE RIESGOS'!$AR338="Catastrófico"),CONCATENATE("R",'MAPA DE RIESGOS'!$H338,"C",'MAPA DE RIESGOS'!$AF338),"")</f>
        <v/>
      </c>
      <c r="CQ55" s="355" t="str">
        <f>IF(AND('MAPA DE RIESGOS'!$AP339="Alta",'MAPA DE RIESGOS'!$AR339="Catastrófico"),CONCATENATE("R",'MAPA DE RIESGOS'!$H339,"C",'MAPA DE RIESGOS'!$AF339),"")</f>
        <v/>
      </c>
      <c r="CR55" s="355" t="str">
        <f>IF(AND('MAPA DE RIESGOS'!$AP340="Alta",'MAPA DE RIESGOS'!$AR340="Catastrófico"),CONCATENATE("R",'MAPA DE RIESGOS'!$H340,"C",'MAPA DE RIESGOS'!$AF340),"")</f>
        <v/>
      </c>
      <c r="CS55" s="355" t="str">
        <f>IF(AND('MAPA DE RIESGOS'!$AP341="Alta",'MAPA DE RIESGOS'!$AR341="Catastrófico"),CONCATENATE("R",'MAPA DE RIESGOS'!$H341,"C",'MAPA DE RIESGOS'!$AF341),"")</f>
        <v/>
      </c>
      <c r="CT55" s="355" t="str">
        <f>IF(AND('MAPA DE RIESGOS'!$AP342="Alta",'MAPA DE RIESGOS'!$AR342="Catastrófico"),CONCATENATE("R",'MAPA DE RIESGOS'!$H342,"C",'MAPA DE RIESGOS'!$AF342),"")</f>
        <v/>
      </c>
      <c r="CU55" s="356" t="str">
        <f>IF(AND('MAPA DE RIESGOS'!$AP343="Alta",'MAPA DE RIESGOS'!$AR343="Catastrófico"),CONCATENATE("R",'MAPA DE RIESGOS'!$H343,"C",'MAPA DE RIESGOS'!$AF343),"")</f>
        <v/>
      </c>
      <c r="CV55" s="67"/>
      <c r="CW55" s="1137"/>
      <c r="CX55" s="1138"/>
      <c r="CY55" s="1138"/>
      <c r="CZ55" s="1138"/>
      <c r="DA55" s="1138"/>
      <c r="DB55" s="1139"/>
    </row>
    <row r="56" spans="2:106" ht="32.450000000000003" customHeight="1">
      <c r="B56" s="1142"/>
      <c r="C56" s="1142"/>
      <c r="D56" s="1143"/>
      <c r="E56" s="1113"/>
      <c r="F56" s="1114"/>
      <c r="G56" s="1114"/>
      <c r="H56" s="1114"/>
      <c r="I56" s="1114"/>
      <c r="J56" s="365" t="str">
        <f>IF(AND('MAPA DE RIESGOS'!$AP344="Alta",'MAPA DE RIESGOS'!$AR344="Leve"),CONCATENATE("R",'MAPA DE RIESGOS'!$H344,"C",'MAPA DE RIESGOS'!$AF344),"")</f>
        <v/>
      </c>
      <c r="K56" s="366" t="str">
        <f>IF(AND('MAPA DE RIESGOS'!$AP345="Alta",'MAPA DE RIESGOS'!$AR345="Leve"),CONCATENATE("R",'MAPA DE RIESGOS'!$H345,"C",'MAPA DE RIESGOS'!$AF345),"")</f>
        <v/>
      </c>
      <c r="L56" s="366" t="str">
        <f>IF(AND('MAPA DE RIESGOS'!$AP346="Alta",'MAPA DE RIESGOS'!$AR346="Leve"),CONCATENATE("R",'MAPA DE RIESGOS'!$H346,"C",'MAPA DE RIESGOS'!$AF346),"")</f>
        <v/>
      </c>
      <c r="M56" s="366" t="str">
        <f>IF(AND('MAPA DE RIESGOS'!$AP347="Alta",'MAPA DE RIESGOS'!$AR347="Leve"),CONCATENATE("R",'MAPA DE RIESGOS'!$H347,"C",'MAPA DE RIESGOS'!$AF347),"")</f>
        <v/>
      </c>
      <c r="N56" s="366" t="str">
        <f>IF(AND('MAPA DE RIESGOS'!$AP348="Alta",'MAPA DE RIESGOS'!$AR348="Leve"),CONCATENATE("R",'MAPA DE RIESGOS'!$H348,"C",'MAPA DE RIESGOS'!$AF348),"")</f>
        <v/>
      </c>
      <c r="O56" s="366" t="str">
        <f>IF(AND('MAPA DE RIESGOS'!$AP349="Alta",'MAPA DE RIESGOS'!$AR349="Leve"),CONCATENATE("R",'MAPA DE RIESGOS'!$H349,"C",'MAPA DE RIESGOS'!$AF349),"")</f>
        <v/>
      </c>
      <c r="P56" s="366" t="str">
        <f>IF(AND('MAPA DE RIESGOS'!$AP350="Alta",'MAPA DE RIESGOS'!$AR350="Leve"),CONCATENATE("R",'MAPA DE RIESGOS'!$H350,"C",'MAPA DE RIESGOS'!$AF350),"")</f>
        <v/>
      </c>
      <c r="Q56" s="366" t="str">
        <f>IF(AND('MAPA DE RIESGOS'!$AP351="Alta",'MAPA DE RIESGOS'!$AR351="Leve"),CONCATENATE("R",'MAPA DE RIESGOS'!$H351,"C",'MAPA DE RIESGOS'!$AF351),"")</f>
        <v/>
      </c>
      <c r="R56" s="366" t="str">
        <f>IF(AND('MAPA DE RIESGOS'!$AP352="Alta",'MAPA DE RIESGOS'!$AR352="Leve"),CONCATENATE("R",'MAPA DE RIESGOS'!$H352,"C",'MAPA DE RIESGOS'!$AF352),"")</f>
        <v/>
      </c>
      <c r="S56" s="366" t="str">
        <f>IF(AND('MAPA DE RIESGOS'!$AP353="Alta",'MAPA DE RIESGOS'!$AR353="Leve"),CONCATENATE("R",'MAPA DE RIESGOS'!$H353,"C",'MAPA DE RIESGOS'!$AF353),"")</f>
        <v/>
      </c>
      <c r="T56" s="366" t="str">
        <f>IF(AND('MAPA DE RIESGOS'!$AP354="Alta",'MAPA DE RIESGOS'!$AR354="Leve"),CONCATENATE("R",'MAPA DE RIESGOS'!$H354,"C",'MAPA DE RIESGOS'!$AF354),"")</f>
        <v/>
      </c>
      <c r="U56" s="366" t="str">
        <f>IF(AND('MAPA DE RIESGOS'!$AP355="Alta",'MAPA DE RIESGOS'!$AR355="Leve"),CONCATENATE("R",'MAPA DE RIESGOS'!$H355,"C",'MAPA DE RIESGOS'!$AF355),"")</f>
        <v/>
      </c>
      <c r="V56" s="366" t="str">
        <f>IF(AND('MAPA DE RIESGOS'!$AP356="Alta",'MAPA DE RIESGOS'!$AR356="Leve"),CONCATENATE("R",'MAPA DE RIESGOS'!$H356,"C",'MAPA DE RIESGOS'!$AF356),"")</f>
        <v/>
      </c>
      <c r="W56" s="366" t="str">
        <f>IF(AND('MAPA DE RIESGOS'!$AP357="Alta",'MAPA DE RIESGOS'!$AR357="Leve"),CONCATENATE("R",'MAPA DE RIESGOS'!$H357,"C",'MAPA DE RIESGOS'!$AF357),"")</f>
        <v/>
      </c>
      <c r="X56" s="366" t="str">
        <f>IF(AND('MAPA DE RIESGOS'!$AP358="Alta",'MAPA DE RIESGOS'!$AR358="Leve"),CONCATENATE("R",'MAPA DE RIESGOS'!$H358,"C",'MAPA DE RIESGOS'!$AF358),"")</f>
        <v/>
      </c>
      <c r="Y56" s="366" t="str">
        <f>IF(AND('MAPA DE RIESGOS'!$AP359="Alta",'MAPA DE RIESGOS'!$AR359="Leve"),CONCATENATE("R",'MAPA DE RIESGOS'!$H359,"C",'MAPA DE RIESGOS'!$AF359),"")</f>
        <v/>
      </c>
      <c r="Z56" s="366" t="str">
        <f>IF(AND('MAPA DE RIESGOS'!$AP360="Alta",'MAPA DE RIESGOS'!$AR360="Leve"),CONCATENATE("R",'MAPA DE RIESGOS'!$H360,"C",'MAPA DE RIESGOS'!$AF360),"")</f>
        <v/>
      </c>
      <c r="AA56" s="366" t="str">
        <f>IF(AND('MAPA DE RIESGOS'!$AP361="Alta",'MAPA DE RIESGOS'!$AR361="Leve"),CONCATENATE("R",'MAPA DE RIESGOS'!$H361,"C",'MAPA DE RIESGOS'!$AF361),"")</f>
        <v/>
      </c>
      <c r="AB56" s="365" t="str">
        <f>IF(AND('MAPA DE RIESGOS'!$AP344="Alta",'MAPA DE RIESGOS'!$AR344="Menor"),CONCATENATE("R",'MAPA DE RIESGOS'!$H344,"C",'MAPA DE RIESGOS'!$AF344),"")</f>
        <v/>
      </c>
      <c r="AC56" s="366" t="str">
        <f>IF(AND('MAPA DE RIESGOS'!$AP345="Alta",'MAPA DE RIESGOS'!$AR345="Menor"),CONCATENATE("R",'MAPA DE RIESGOS'!$H345,"C",'MAPA DE RIESGOS'!$AF345),"")</f>
        <v/>
      </c>
      <c r="AD56" s="366" t="str">
        <f>IF(AND('MAPA DE RIESGOS'!$AP346="Alta",'MAPA DE RIESGOS'!$AR346="Menor"),CONCATENATE("R",'MAPA DE RIESGOS'!$H346,"C",'MAPA DE RIESGOS'!$AF346),"")</f>
        <v/>
      </c>
      <c r="AE56" s="366" t="str">
        <f>IF(AND('MAPA DE RIESGOS'!$AP347="Alta",'MAPA DE RIESGOS'!$AR347="Menor"),CONCATENATE("R",'MAPA DE RIESGOS'!$H347,"C",'MAPA DE RIESGOS'!$AF347),"")</f>
        <v/>
      </c>
      <c r="AF56" s="366" t="str">
        <f>IF(AND('MAPA DE RIESGOS'!$AP348="Alta",'MAPA DE RIESGOS'!$AR348="Menor"),CONCATENATE("R",'MAPA DE RIESGOS'!$H348,"C",'MAPA DE RIESGOS'!$AF348),"")</f>
        <v/>
      </c>
      <c r="AG56" s="366" t="str">
        <f>IF(AND('MAPA DE RIESGOS'!$AP349="Alta",'MAPA DE RIESGOS'!$AR349="Menor"),CONCATENATE("R",'MAPA DE RIESGOS'!$H349,"C",'MAPA DE RIESGOS'!$AF349),"")</f>
        <v/>
      </c>
      <c r="AH56" s="366" t="str">
        <f>IF(AND('MAPA DE RIESGOS'!$AP350="Alta",'MAPA DE RIESGOS'!$AR350="Menor"),CONCATENATE("R",'MAPA DE RIESGOS'!$H350,"C",'MAPA DE RIESGOS'!$AF350),"")</f>
        <v/>
      </c>
      <c r="AI56" s="366" t="str">
        <f>IF(AND('MAPA DE RIESGOS'!$AP351="Alta",'MAPA DE RIESGOS'!$AR351="Menor"),CONCATENATE("R",'MAPA DE RIESGOS'!$H351,"C",'MAPA DE RIESGOS'!$AF351),"")</f>
        <v/>
      </c>
      <c r="AJ56" s="366" t="str">
        <f>IF(AND('MAPA DE RIESGOS'!$AP352="Alta",'MAPA DE RIESGOS'!$AR352="Menor"),CONCATENATE("R",'MAPA DE RIESGOS'!$H352,"C",'MAPA DE RIESGOS'!$AF352),"")</f>
        <v/>
      </c>
      <c r="AK56" s="366" t="str">
        <f>IF(AND('MAPA DE RIESGOS'!$AP353="Alta",'MAPA DE RIESGOS'!$AR353="Menor"),CONCATENATE("R",'MAPA DE RIESGOS'!$H353,"C",'MAPA DE RIESGOS'!$AF353),"")</f>
        <v/>
      </c>
      <c r="AL56" s="366" t="str">
        <f>IF(AND('MAPA DE RIESGOS'!$AP354="Alta",'MAPA DE RIESGOS'!$AR354="Menor"),CONCATENATE("R",'MAPA DE RIESGOS'!$H354,"C",'MAPA DE RIESGOS'!$AF354),"")</f>
        <v/>
      </c>
      <c r="AM56" s="366" t="str">
        <f>IF(AND('MAPA DE RIESGOS'!$AP355="Alta",'MAPA DE RIESGOS'!$AR355="Menor"),CONCATENATE("R",'MAPA DE RIESGOS'!$H355,"C",'MAPA DE RIESGOS'!$AF355),"")</f>
        <v/>
      </c>
      <c r="AN56" s="366" t="str">
        <f>IF(AND('MAPA DE RIESGOS'!$AP356="Alta",'MAPA DE RIESGOS'!$AR356="Menor"),CONCATENATE("R",'MAPA DE RIESGOS'!$H356,"C",'MAPA DE RIESGOS'!$AF356),"")</f>
        <v/>
      </c>
      <c r="AO56" s="366" t="str">
        <f>IF(AND('MAPA DE RIESGOS'!$AP357="Alta",'MAPA DE RIESGOS'!$AR357="Menor"),CONCATENATE("R",'MAPA DE RIESGOS'!$H357,"C",'MAPA DE RIESGOS'!$AF357),"")</f>
        <v/>
      </c>
      <c r="AP56" s="366" t="str">
        <f>IF(AND('MAPA DE RIESGOS'!$AP358="Alta",'MAPA DE RIESGOS'!$AR358="Menor"),CONCATENATE("R",'MAPA DE RIESGOS'!$H358,"C",'MAPA DE RIESGOS'!$AF358),"")</f>
        <v/>
      </c>
      <c r="AQ56" s="366" t="str">
        <f>IF(AND('MAPA DE RIESGOS'!$AP359="Alta",'MAPA DE RIESGOS'!$AR359="Menor"),CONCATENATE("R",'MAPA DE RIESGOS'!$H359,"C",'MAPA DE RIESGOS'!$AF359),"")</f>
        <v/>
      </c>
      <c r="AR56" s="366" t="str">
        <f>IF(AND('MAPA DE RIESGOS'!$AP360="Alta",'MAPA DE RIESGOS'!$AR360="Menor"),CONCATENATE("R",'MAPA DE RIESGOS'!$H360,"C",'MAPA DE RIESGOS'!$AF360),"")</f>
        <v/>
      </c>
      <c r="AS56" s="367" t="str">
        <f>IF(AND('MAPA DE RIESGOS'!$AP361="Alta",'MAPA DE RIESGOS'!$AR361="Menor"),CONCATENATE("R",'MAPA DE RIESGOS'!$H361,"C",'MAPA DE RIESGOS'!$AF361),"")</f>
        <v/>
      </c>
      <c r="AT56" s="353" t="str">
        <f>IF(AND('MAPA DE RIESGOS'!$AP344="Alta",'MAPA DE RIESGOS'!$AR344="Moderado"),CONCATENATE("R",'MAPA DE RIESGOS'!$H344,"C",'MAPA DE RIESGOS'!$AF344),"")</f>
        <v/>
      </c>
      <c r="AU56" s="353" t="str">
        <f>IF(AND('MAPA DE RIESGOS'!$AP345="Alta",'MAPA DE RIESGOS'!$AR345="Moderado"),CONCATENATE("R",'MAPA DE RIESGOS'!$H345,"C",'MAPA DE RIESGOS'!$AF345),"")</f>
        <v/>
      </c>
      <c r="AV56" s="353" t="str">
        <f>IF(AND('MAPA DE RIESGOS'!$AP346="Alta",'MAPA DE RIESGOS'!$AR346="Moderado"),CONCATENATE("R",'MAPA DE RIESGOS'!$H346,"C",'MAPA DE RIESGOS'!$AF346),"")</f>
        <v/>
      </c>
      <c r="AW56" s="353" t="str">
        <f>IF(AND('MAPA DE RIESGOS'!$AP347="Alta",'MAPA DE RIESGOS'!$AR347="Moderado"),CONCATENATE("R",'MAPA DE RIESGOS'!$H347,"C",'MAPA DE RIESGOS'!$AF347),"")</f>
        <v/>
      </c>
      <c r="AX56" s="353" t="str">
        <f>IF(AND('MAPA DE RIESGOS'!$AP348="Alta",'MAPA DE RIESGOS'!$AR348="Moderado"),CONCATENATE("R",'MAPA DE RIESGOS'!$H348,"C",'MAPA DE RIESGOS'!$AF348),"")</f>
        <v/>
      </c>
      <c r="AY56" s="353" t="str">
        <f>IF(AND('MAPA DE RIESGOS'!$AP349="Alta",'MAPA DE RIESGOS'!$AR349="Moderado"),CONCATENATE("R",'MAPA DE RIESGOS'!$H349,"C",'MAPA DE RIESGOS'!$AF349),"")</f>
        <v/>
      </c>
      <c r="AZ56" s="353" t="str">
        <f>IF(AND('MAPA DE RIESGOS'!$AP350="Alta",'MAPA DE RIESGOS'!$AR350="Moderado"),CONCATENATE("R",'MAPA DE RIESGOS'!$H350,"C",'MAPA DE RIESGOS'!$AF350),"")</f>
        <v/>
      </c>
      <c r="BA56" s="353" t="str">
        <f>IF(AND('MAPA DE RIESGOS'!$AP351="Alta",'MAPA DE RIESGOS'!$AR351="Moderado"),CONCATENATE("R",'MAPA DE RIESGOS'!$H351,"C",'MAPA DE RIESGOS'!$AF351),"")</f>
        <v/>
      </c>
      <c r="BB56" s="353" t="str">
        <f>IF(AND('MAPA DE RIESGOS'!$AP352="Alta",'MAPA DE RIESGOS'!$AR352="Moderado"),CONCATENATE("R",'MAPA DE RIESGOS'!$H352,"C",'MAPA DE RIESGOS'!$AF352),"")</f>
        <v/>
      </c>
      <c r="BC56" s="353" t="str">
        <f>IF(AND('MAPA DE RIESGOS'!$AP353="Alta",'MAPA DE RIESGOS'!$AR353="Moderado"),CONCATENATE("R",'MAPA DE RIESGOS'!$H353,"C",'MAPA DE RIESGOS'!$AF353),"")</f>
        <v/>
      </c>
      <c r="BD56" s="353" t="str">
        <f>IF(AND('MAPA DE RIESGOS'!$AP354="Alta",'MAPA DE RIESGOS'!$AR354="Moderado"),CONCATENATE("R",'MAPA DE RIESGOS'!$H354,"C",'MAPA DE RIESGOS'!$AF354),"")</f>
        <v/>
      </c>
      <c r="BE56" s="353" t="str">
        <f>IF(AND('MAPA DE RIESGOS'!$AP355="Alta",'MAPA DE RIESGOS'!$AR355="Moderado"),CONCATENATE("R",'MAPA DE RIESGOS'!$H355,"C",'MAPA DE RIESGOS'!$AF355),"")</f>
        <v/>
      </c>
      <c r="BF56" s="353" t="str">
        <f>IF(AND('MAPA DE RIESGOS'!$AP356="Alta",'MAPA DE RIESGOS'!$AR356="Moderado"),CONCATENATE("R",'MAPA DE RIESGOS'!$H356,"C",'MAPA DE RIESGOS'!$AF356),"")</f>
        <v/>
      </c>
      <c r="BG56" s="353" t="str">
        <f>IF(AND('MAPA DE RIESGOS'!$AP357="Alta",'MAPA DE RIESGOS'!$AR357="Moderado"),CONCATENATE("R",'MAPA DE RIESGOS'!$H357,"C",'MAPA DE RIESGOS'!$AF357),"")</f>
        <v/>
      </c>
      <c r="BH56" s="353" t="str">
        <f>IF(AND('MAPA DE RIESGOS'!$AP358="Alta",'MAPA DE RIESGOS'!$AR358="Moderado"),CONCATENATE("R",'MAPA DE RIESGOS'!$H358,"C",'MAPA DE RIESGOS'!$AF358),"")</f>
        <v/>
      </c>
      <c r="BI56" s="353" t="str">
        <f>IF(AND('MAPA DE RIESGOS'!$AP359="Alta",'MAPA DE RIESGOS'!$AR359="Moderado"),CONCATENATE("R",'MAPA DE RIESGOS'!$H359,"C",'MAPA DE RIESGOS'!$AF359),"")</f>
        <v/>
      </c>
      <c r="BJ56" s="353" t="str">
        <f>IF(AND('MAPA DE RIESGOS'!$AP360="Alta",'MAPA DE RIESGOS'!$AR360="Moderado"),CONCATENATE("R",'MAPA DE RIESGOS'!$H360,"C",'MAPA DE RIESGOS'!$AF360),"")</f>
        <v/>
      </c>
      <c r="BK56" s="354" t="str">
        <f>IF(AND('MAPA DE RIESGOS'!$AP361="Alta",'MAPA DE RIESGOS'!$AR361="Moderado"),CONCATENATE("R",'MAPA DE RIESGOS'!$H361,"C",'MAPA DE RIESGOS'!$AF361),"")</f>
        <v/>
      </c>
      <c r="BL56" s="353" t="str">
        <f>IF(AND('MAPA DE RIESGOS'!$AP344="Alta",'MAPA DE RIESGOS'!$AR344="Mayor"),CONCATENATE("R",'MAPA DE RIESGOS'!$H344,"C",'MAPA DE RIESGOS'!$AF344),"")</f>
        <v/>
      </c>
      <c r="BM56" s="353" t="str">
        <f>IF(AND('MAPA DE RIESGOS'!$AP345="Alta",'MAPA DE RIESGOS'!$AR345="Mayor"),CONCATENATE("R",'MAPA DE RIESGOS'!$H345,"C",'MAPA DE RIESGOS'!$AF345),"")</f>
        <v/>
      </c>
      <c r="BN56" s="353" t="str">
        <f>IF(AND('MAPA DE RIESGOS'!$AP346="Alta",'MAPA DE RIESGOS'!$AR346="Mayor"),CONCATENATE("R",'MAPA DE RIESGOS'!$H346,"C",'MAPA DE RIESGOS'!$AF346),"")</f>
        <v/>
      </c>
      <c r="BO56" s="353" t="str">
        <f>IF(AND('MAPA DE RIESGOS'!$AP347="Alta",'MAPA DE RIESGOS'!$AR347="Mayor"),CONCATENATE("R",'MAPA DE RIESGOS'!$H347,"C",'MAPA DE RIESGOS'!$AF347),"")</f>
        <v/>
      </c>
      <c r="BP56" s="353" t="str">
        <f>IF(AND('MAPA DE RIESGOS'!$AP348="Alta",'MAPA DE RIESGOS'!$AR348="Mayor"),CONCATENATE("R",'MAPA DE RIESGOS'!$H348,"C",'MAPA DE RIESGOS'!$AF348),"")</f>
        <v/>
      </c>
      <c r="BQ56" s="353" t="str">
        <f>IF(AND('MAPA DE RIESGOS'!$AP349="Alta",'MAPA DE RIESGOS'!$AR349="Mayor"),CONCATENATE("R",'MAPA DE RIESGOS'!$H349,"C",'MAPA DE RIESGOS'!$AF349),"")</f>
        <v/>
      </c>
      <c r="BR56" s="353" t="str">
        <f>IF(AND('MAPA DE RIESGOS'!$AP350="Alta",'MAPA DE RIESGOS'!$AR350="Mayor"),CONCATENATE("R",'MAPA DE RIESGOS'!$H350,"C",'MAPA DE RIESGOS'!$AF350),"")</f>
        <v/>
      </c>
      <c r="BS56" s="353" t="str">
        <f>IF(AND('MAPA DE RIESGOS'!$AP351="Alta",'MAPA DE RIESGOS'!$AR351="Mayor"),CONCATENATE("R",'MAPA DE RIESGOS'!$H351,"C",'MAPA DE RIESGOS'!$AF351),"")</f>
        <v/>
      </c>
      <c r="BT56" s="353" t="str">
        <f>IF(AND('MAPA DE RIESGOS'!$AP352="Alta",'MAPA DE RIESGOS'!$AR352="Mayor"),CONCATENATE("R",'MAPA DE RIESGOS'!$H352,"C",'MAPA DE RIESGOS'!$AF352),"")</f>
        <v/>
      </c>
      <c r="BU56" s="353" t="str">
        <f>IF(AND('MAPA DE RIESGOS'!$AP353="Alta",'MAPA DE RIESGOS'!$AR353="Mayor"),CONCATENATE("R",'MAPA DE RIESGOS'!$H353,"C",'MAPA DE RIESGOS'!$AF353),"")</f>
        <v/>
      </c>
      <c r="BV56" s="353" t="str">
        <f>IF(AND('MAPA DE RIESGOS'!$AP354="Alta",'MAPA DE RIESGOS'!$AR354="Mayor"),CONCATENATE("R",'MAPA DE RIESGOS'!$H354,"C",'MAPA DE RIESGOS'!$AF354),"")</f>
        <v/>
      </c>
      <c r="BW56" s="353" t="str">
        <f>IF(AND('MAPA DE RIESGOS'!$AP355="Alta",'MAPA DE RIESGOS'!$AR355="Mayor"),CONCATENATE("R",'MAPA DE RIESGOS'!$H355,"C",'MAPA DE RIESGOS'!$AF355),"")</f>
        <v/>
      </c>
      <c r="BX56" s="353" t="str">
        <f>IF(AND('MAPA DE RIESGOS'!$AP356="Alta",'MAPA DE RIESGOS'!$AR356="Mayor"),CONCATENATE("R",'MAPA DE RIESGOS'!$H356,"C",'MAPA DE RIESGOS'!$AF356),"")</f>
        <v/>
      </c>
      <c r="BY56" s="353" t="str">
        <f>IF(AND('MAPA DE RIESGOS'!$AP357="Alta",'MAPA DE RIESGOS'!$AR357="Mayor"),CONCATENATE("R",'MAPA DE RIESGOS'!$H357,"C",'MAPA DE RIESGOS'!$AF357),"")</f>
        <v/>
      </c>
      <c r="BZ56" s="353" t="str">
        <f>IF(AND('MAPA DE RIESGOS'!$AP358="Alta",'MAPA DE RIESGOS'!$AR358="Mayor"),CONCATENATE("R",'MAPA DE RIESGOS'!$H358,"C",'MAPA DE RIESGOS'!$AF358),"")</f>
        <v/>
      </c>
      <c r="CA56" s="353" t="str">
        <f>IF(AND('MAPA DE RIESGOS'!$AP359="Alta",'MAPA DE RIESGOS'!$AR359="Mayor"),CONCATENATE("R",'MAPA DE RIESGOS'!$H359,"C",'MAPA DE RIESGOS'!$AF359),"")</f>
        <v/>
      </c>
      <c r="CB56" s="353" t="str">
        <f>IF(AND('MAPA DE RIESGOS'!$AP360="Alta",'MAPA DE RIESGOS'!$AR360="Mayor"),CONCATENATE("R",'MAPA DE RIESGOS'!$H360,"C",'MAPA DE RIESGOS'!$AF360),"")</f>
        <v/>
      </c>
      <c r="CC56" s="354" t="str">
        <f>IF(AND('MAPA DE RIESGOS'!$AP361="Alta",'MAPA DE RIESGOS'!$AR361="Mayor"),CONCATENATE("R",'MAPA DE RIESGOS'!$H361,"C",'MAPA DE RIESGOS'!$AF361),"")</f>
        <v/>
      </c>
      <c r="CD56" s="355" t="str">
        <f>IF(AND('MAPA DE RIESGOS'!$AP344="Alta",'MAPA DE RIESGOS'!$AR344="Catastrófico"),CONCATENATE("R",'MAPA DE RIESGOS'!$H344,"C",'MAPA DE RIESGOS'!$AF344),"")</f>
        <v/>
      </c>
      <c r="CE56" s="355" t="str">
        <f>IF(AND('MAPA DE RIESGOS'!$AP345="Alta",'MAPA DE RIESGOS'!$AR345="Catastrófico"),CONCATENATE("R",'MAPA DE RIESGOS'!$H345,"C",'MAPA DE RIESGOS'!$AF345),"")</f>
        <v/>
      </c>
      <c r="CF56" s="355" t="str">
        <f>IF(AND('MAPA DE RIESGOS'!$AP346="Alta",'MAPA DE RIESGOS'!$AR346="Catastrófico"),CONCATENATE("R",'MAPA DE RIESGOS'!$H346,"C",'MAPA DE RIESGOS'!$AF346),"")</f>
        <v/>
      </c>
      <c r="CG56" s="355" t="str">
        <f>IF(AND('MAPA DE RIESGOS'!$AP347="Alta",'MAPA DE RIESGOS'!$AR347="Catastrófico"),CONCATENATE("R",'MAPA DE RIESGOS'!$H347,"C",'MAPA DE RIESGOS'!$AF347),"")</f>
        <v/>
      </c>
      <c r="CH56" s="355" t="str">
        <f>IF(AND('MAPA DE RIESGOS'!$AP348="Alta",'MAPA DE RIESGOS'!$AR348="Catastrófico"),CONCATENATE("R",'MAPA DE RIESGOS'!$H348,"C",'MAPA DE RIESGOS'!$AF348),"")</f>
        <v/>
      </c>
      <c r="CI56" s="355" t="str">
        <f>IF(AND('MAPA DE RIESGOS'!$AP349="Alta",'MAPA DE RIESGOS'!$AR349="Catastrófico"),CONCATENATE("R",'MAPA DE RIESGOS'!$H349,"C",'MAPA DE RIESGOS'!$AF349),"")</f>
        <v/>
      </c>
      <c r="CJ56" s="355" t="str">
        <f>IF(AND('MAPA DE RIESGOS'!$AP350="Alta",'MAPA DE RIESGOS'!$AR350="Catastrófico"),CONCATENATE("R",'MAPA DE RIESGOS'!$H350,"C",'MAPA DE RIESGOS'!$AF350),"")</f>
        <v/>
      </c>
      <c r="CK56" s="355" t="str">
        <f>IF(AND('MAPA DE RIESGOS'!$AP351="Alta",'MAPA DE RIESGOS'!$AR351="Catastrófico"),CONCATENATE("R",'MAPA DE RIESGOS'!$H351,"C",'MAPA DE RIESGOS'!$AF351),"")</f>
        <v/>
      </c>
      <c r="CL56" s="355" t="str">
        <f>IF(AND('MAPA DE RIESGOS'!$AP352="Alta",'MAPA DE RIESGOS'!$AR352="Catastrófico"),CONCATENATE("R",'MAPA DE RIESGOS'!$H352,"C",'MAPA DE RIESGOS'!$AF352),"")</f>
        <v/>
      </c>
      <c r="CM56" s="355" t="str">
        <f>IF(AND('MAPA DE RIESGOS'!$AP353="Alta",'MAPA DE RIESGOS'!$AR353="Catastrófico"),CONCATENATE("R",'MAPA DE RIESGOS'!$H353,"C",'MAPA DE RIESGOS'!$AF353),"")</f>
        <v/>
      </c>
      <c r="CN56" s="355" t="str">
        <f>IF(AND('MAPA DE RIESGOS'!$AP354="Alta",'MAPA DE RIESGOS'!$AR354="Catastrófico"),CONCATENATE("R",'MAPA DE RIESGOS'!$H354,"C",'MAPA DE RIESGOS'!$AF354),"")</f>
        <v/>
      </c>
      <c r="CO56" s="355" t="str">
        <f>IF(AND('MAPA DE RIESGOS'!$AP355="Alta",'MAPA DE RIESGOS'!$AR355="Catastrófico"),CONCATENATE("R",'MAPA DE RIESGOS'!$H355,"C",'MAPA DE RIESGOS'!$AF355),"")</f>
        <v/>
      </c>
      <c r="CP56" s="355" t="str">
        <f>IF(AND('MAPA DE RIESGOS'!$AP356="Alta",'MAPA DE RIESGOS'!$AR356="Catastrófico"),CONCATENATE("R",'MAPA DE RIESGOS'!$H356,"C",'MAPA DE RIESGOS'!$AF356),"")</f>
        <v/>
      </c>
      <c r="CQ56" s="355" t="str">
        <f>IF(AND('MAPA DE RIESGOS'!$AP357="Alta",'MAPA DE RIESGOS'!$AR357="Catastrófico"),CONCATENATE("R",'MAPA DE RIESGOS'!$H357,"C",'MAPA DE RIESGOS'!$AF357),"")</f>
        <v/>
      </c>
      <c r="CR56" s="355" t="str">
        <f>IF(AND('MAPA DE RIESGOS'!$AP358="Alta",'MAPA DE RIESGOS'!$AR358="Catastrófico"),CONCATENATE("R",'MAPA DE RIESGOS'!$H358,"C",'MAPA DE RIESGOS'!$AF358),"")</f>
        <v/>
      </c>
      <c r="CS56" s="355" t="str">
        <f>IF(AND('MAPA DE RIESGOS'!$AP359="Alta",'MAPA DE RIESGOS'!$AR359="Catastrófico"),CONCATENATE("R",'MAPA DE RIESGOS'!$H359,"C",'MAPA DE RIESGOS'!$AF359),"")</f>
        <v/>
      </c>
      <c r="CT56" s="355" t="str">
        <f>IF(AND('MAPA DE RIESGOS'!$AP360="Alta",'MAPA DE RIESGOS'!$AR360="Catastrófico"),CONCATENATE("R",'MAPA DE RIESGOS'!$H360,"C",'MAPA DE RIESGOS'!$AF360),"")</f>
        <v/>
      </c>
      <c r="CU56" s="356" t="str">
        <f>IF(AND('MAPA DE RIESGOS'!$AP361="Alta",'MAPA DE RIESGOS'!$AR361="Catastrófico"),CONCATENATE("R",'MAPA DE RIESGOS'!$H361,"C",'MAPA DE RIESGOS'!$AF361),"")</f>
        <v/>
      </c>
      <c r="CV56" s="67"/>
      <c r="CW56" s="1137"/>
      <c r="CX56" s="1138"/>
      <c r="CY56" s="1138"/>
      <c r="CZ56" s="1138"/>
      <c r="DA56" s="1138"/>
      <c r="DB56" s="1139"/>
    </row>
    <row r="57" spans="2:106" ht="32.450000000000003" customHeight="1">
      <c r="B57" s="1142"/>
      <c r="C57" s="1142"/>
      <c r="D57" s="1143"/>
      <c r="E57" s="1113"/>
      <c r="F57" s="1114"/>
      <c r="G57" s="1114"/>
      <c r="H57" s="1114"/>
      <c r="I57" s="1114"/>
      <c r="J57" s="365" t="str">
        <f>IF(AND('MAPA DE RIESGOS'!$AP362="Alta",'MAPA DE RIESGOS'!$AR362="Leve"),CONCATENATE("R",'MAPA DE RIESGOS'!$H362,"C",'MAPA DE RIESGOS'!$AF362),"")</f>
        <v/>
      </c>
      <c r="K57" s="366" t="str">
        <f>IF(AND('MAPA DE RIESGOS'!$AP363="Alta",'MAPA DE RIESGOS'!$AR363="Leve"),CONCATENATE("R",'MAPA DE RIESGOS'!$H363,"C",'MAPA DE RIESGOS'!$AF363),"")</f>
        <v/>
      </c>
      <c r="L57" s="366" t="str">
        <f>IF(AND('MAPA DE RIESGOS'!$AP364="Alta",'MAPA DE RIESGOS'!$AR364="Leve"),CONCATENATE("R",'MAPA DE RIESGOS'!$H364,"C",'MAPA DE RIESGOS'!$AF364),"")</f>
        <v/>
      </c>
      <c r="M57" s="366" t="str">
        <f>IF(AND('MAPA DE RIESGOS'!$AP365="Alta",'MAPA DE RIESGOS'!$AR365="Leve"),CONCATENATE("R",'MAPA DE RIESGOS'!$H365,"C",'MAPA DE RIESGOS'!$AF365),"")</f>
        <v/>
      </c>
      <c r="N57" s="366" t="str">
        <f>IF(AND('MAPA DE RIESGOS'!$AP366="Alta",'MAPA DE RIESGOS'!$AR366="Leve"),CONCATENATE("R",'MAPA DE RIESGOS'!$H366,"C",'MAPA DE RIESGOS'!$AF366),"")</f>
        <v/>
      </c>
      <c r="O57" s="366" t="str">
        <f>IF(AND('MAPA DE RIESGOS'!$AP367="Alta",'MAPA DE RIESGOS'!$AR367="Leve"),CONCATENATE("R",'MAPA DE RIESGOS'!$H367,"C",'MAPA DE RIESGOS'!$AF367),"")</f>
        <v/>
      </c>
      <c r="P57" s="366" t="str">
        <f>IF(AND('MAPA DE RIESGOS'!$AP368="Alta",'MAPA DE RIESGOS'!$AR368="Leve"),CONCATENATE("R",'MAPA DE RIESGOS'!$H368,"C",'MAPA DE RIESGOS'!$AF368),"")</f>
        <v/>
      </c>
      <c r="Q57" s="366" t="str">
        <f>IF(AND('MAPA DE RIESGOS'!$AP369="Alta",'MAPA DE RIESGOS'!$AR369="Leve"),CONCATENATE("R",'MAPA DE RIESGOS'!$H369,"C",'MAPA DE RIESGOS'!$AF369),"")</f>
        <v/>
      </c>
      <c r="R57" s="366" t="str">
        <f>IF(AND('MAPA DE RIESGOS'!$AP370="Alta",'MAPA DE RIESGOS'!$AR370="Leve"),CONCATENATE("R",'MAPA DE RIESGOS'!$H370,"C",'MAPA DE RIESGOS'!$AF370),"")</f>
        <v/>
      </c>
      <c r="S57" s="366" t="str">
        <f>IF(AND('MAPA DE RIESGOS'!$AP371="Alta",'MAPA DE RIESGOS'!$AR371="Leve"),CONCATENATE("R",'MAPA DE RIESGOS'!$H371,"C",'MAPA DE RIESGOS'!$AF371),"")</f>
        <v/>
      </c>
      <c r="T57" s="366" t="str">
        <f>IF(AND('MAPA DE RIESGOS'!$AP372="Alta",'MAPA DE RIESGOS'!$AR372="Leve"),CONCATENATE("R",'MAPA DE RIESGOS'!$H372,"C",'MAPA DE RIESGOS'!$AF372),"")</f>
        <v/>
      </c>
      <c r="U57" s="366" t="str">
        <f>IF(AND('MAPA DE RIESGOS'!$AP373="Alta",'MAPA DE RIESGOS'!$AR373="Leve"),CONCATENATE("R",'MAPA DE RIESGOS'!$H373,"C",'MAPA DE RIESGOS'!$AF373),"")</f>
        <v/>
      </c>
      <c r="V57" s="366" t="str">
        <f>IF(AND('MAPA DE RIESGOS'!$AP374="Alta",'MAPA DE RIESGOS'!$AR374="Leve"),CONCATENATE("R",'MAPA DE RIESGOS'!$H374,"C",'MAPA DE RIESGOS'!$AF374),"")</f>
        <v/>
      </c>
      <c r="W57" s="366" t="str">
        <f>IF(AND('MAPA DE RIESGOS'!$AP375="Alta",'MAPA DE RIESGOS'!$AR375="Leve"),CONCATENATE("R",'MAPA DE RIESGOS'!$H375,"C",'MAPA DE RIESGOS'!$AF375),"")</f>
        <v/>
      </c>
      <c r="X57" s="366" t="str">
        <f>IF(AND('MAPA DE RIESGOS'!$AP376="Alta",'MAPA DE RIESGOS'!$AR376="Leve"),CONCATENATE("R",'MAPA DE RIESGOS'!$H376,"C",'MAPA DE RIESGOS'!$AF376),"")</f>
        <v/>
      </c>
      <c r="Y57" s="366" t="str">
        <f>IF(AND('MAPA DE RIESGOS'!$AP377="Alta",'MAPA DE RIESGOS'!$AR377="Leve"),CONCATENATE("R",'MAPA DE RIESGOS'!$H377,"C",'MAPA DE RIESGOS'!$AF377),"")</f>
        <v/>
      </c>
      <c r="Z57" s="366" t="str">
        <f>IF(AND('MAPA DE RIESGOS'!$AP378="Alta",'MAPA DE RIESGOS'!$AR378="Leve"),CONCATENATE("R",'MAPA DE RIESGOS'!$H378,"C",'MAPA DE RIESGOS'!$AF378),"")</f>
        <v/>
      </c>
      <c r="AA57" s="366" t="str">
        <f>IF(AND('MAPA DE RIESGOS'!$AP379="Alta",'MAPA DE RIESGOS'!$AR379="Leve"),CONCATENATE("R",'MAPA DE RIESGOS'!$H379,"C",'MAPA DE RIESGOS'!$AF379),"")</f>
        <v/>
      </c>
      <c r="AB57" s="365" t="str">
        <f>IF(AND('MAPA DE RIESGOS'!$AP362="Alta",'MAPA DE RIESGOS'!$AR362="Menor"),CONCATENATE("R",'MAPA DE RIESGOS'!$H362,"C",'MAPA DE RIESGOS'!$AF362),"")</f>
        <v/>
      </c>
      <c r="AC57" s="366" t="str">
        <f>IF(AND('MAPA DE RIESGOS'!$AP363="Alta",'MAPA DE RIESGOS'!$AR363="Menor"),CONCATENATE("R",'MAPA DE RIESGOS'!$H363,"C",'MAPA DE RIESGOS'!$AF363),"")</f>
        <v/>
      </c>
      <c r="AD57" s="366" t="str">
        <f>IF(AND('MAPA DE RIESGOS'!$AP364="Alta",'MAPA DE RIESGOS'!$AR364="Menor"),CONCATENATE("R",'MAPA DE RIESGOS'!$H364,"C",'MAPA DE RIESGOS'!$AF364),"")</f>
        <v/>
      </c>
      <c r="AE57" s="366" t="str">
        <f>IF(AND('MAPA DE RIESGOS'!$AP365="Alta",'MAPA DE RIESGOS'!$AR365="Menor"),CONCATENATE("R",'MAPA DE RIESGOS'!$H365,"C",'MAPA DE RIESGOS'!$AF365),"")</f>
        <v/>
      </c>
      <c r="AF57" s="366" t="str">
        <f>IF(AND('MAPA DE RIESGOS'!$AP366="Alta",'MAPA DE RIESGOS'!$AR366="Menor"),CONCATENATE("R",'MAPA DE RIESGOS'!$H366,"C",'MAPA DE RIESGOS'!$AF366),"")</f>
        <v/>
      </c>
      <c r="AG57" s="366" t="str">
        <f>IF(AND('MAPA DE RIESGOS'!$AP367="Alta",'MAPA DE RIESGOS'!$AR367="Menor"),CONCATENATE("R",'MAPA DE RIESGOS'!$H367,"C",'MAPA DE RIESGOS'!$AF367),"")</f>
        <v/>
      </c>
      <c r="AH57" s="366" t="str">
        <f>IF(AND('MAPA DE RIESGOS'!$AP368="Alta",'MAPA DE RIESGOS'!$AR368="Menor"),CONCATENATE("R",'MAPA DE RIESGOS'!$H368,"C",'MAPA DE RIESGOS'!$AF368),"")</f>
        <v/>
      </c>
      <c r="AI57" s="366" t="str">
        <f>IF(AND('MAPA DE RIESGOS'!$AP369="Alta",'MAPA DE RIESGOS'!$AR369="Menor"),CONCATENATE("R",'MAPA DE RIESGOS'!$H369,"C",'MAPA DE RIESGOS'!$AF369),"")</f>
        <v/>
      </c>
      <c r="AJ57" s="366" t="str">
        <f>IF(AND('MAPA DE RIESGOS'!$AP370="Alta",'MAPA DE RIESGOS'!$AR370="Menor"),CONCATENATE("R",'MAPA DE RIESGOS'!$H370,"C",'MAPA DE RIESGOS'!$AF370),"")</f>
        <v/>
      </c>
      <c r="AK57" s="366" t="str">
        <f>IF(AND('MAPA DE RIESGOS'!$AP371="Alta",'MAPA DE RIESGOS'!$AR371="Menor"),CONCATENATE("R",'MAPA DE RIESGOS'!$H371,"C",'MAPA DE RIESGOS'!$AF371),"")</f>
        <v/>
      </c>
      <c r="AL57" s="366" t="str">
        <f>IF(AND('MAPA DE RIESGOS'!$AP372="Alta",'MAPA DE RIESGOS'!$AR372="Menor"),CONCATENATE("R",'MAPA DE RIESGOS'!$H372,"C",'MAPA DE RIESGOS'!$AF372),"")</f>
        <v/>
      </c>
      <c r="AM57" s="366" t="str">
        <f>IF(AND('MAPA DE RIESGOS'!$AP373="Alta",'MAPA DE RIESGOS'!$AR373="Menor"),CONCATENATE("R",'MAPA DE RIESGOS'!$H373,"C",'MAPA DE RIESGOS'!$AF373),"")</f>
        <v/>
      </c>
      <c r="AN57" s="366" t="str">
        <f>IF(AND('MAPA DE RIESGOS'!$AP374="Alta",'MAPA DE RIESGOS'!$AR374="Menor"),CONCATENATE("R",'MAPA DE RIESGOS'!$H374,"C",'MAPA DE RIESGOS'!$AF374),"")</f>
        <v/>
      </c>
      <c r="AO57" s="366" t="str">
        <f>IF(AND('MAPA DE RIESGOS'!$AP375="Alta",'MAPA DE RIESGOS'!$AR375="Menor"),CONCATENATE("R",'MAPA DE RIESGOS'!$H375,"C",'MAPA DE RIESGOS'!$AF375),"")</f>
        <v/>
      </c>
      <c r="AP57" s="366" t="str">
        <f>IF(AND('MAPA DE RIESGOS'!$AP376="Alta",'MAPA DE RIESGOS'!$AR376="Menor"),CONCATENATE("R",'MAPA DE RIESGOS'!$H376,"C",'MAPA DE RIESGOS'!$AF376),"")</f>
        <v/>
      </c>
      <c r="AQ57" s="366" t="str">
        <f>IF(AND('MAPA DE RIESGOS'!$AP377="Alta",'MAPA DE RIESGOS'!$AR377="Menor"),CONCATENATE("R",'MAPA DE RIESGOS'!$H377,"C",'MAPA DE RIESGOS'!$AF377),"")</f>
        <v/>
      </c>
      <c r="AR57" s="366" t="str">
        <f>IF(AND('MAPA DE RIESGOS'!$AP378="Alta",'MAPA DE RIESGOS'!$AR378="Menor"),CONCATENATE("R",'MAPA DE RIESGOS'!$H378,"C",'MAPA DE RIESGOS'!$AF378),"")</f>
        <v/>
      </c>
      <c r="AS57" s="367" t="str">
        <f>IF(AND('MAPA DE RIESGOS'!$AP379="Alta",'MAPA DE RIESGOS'!$AR379="Menor"),CONCATENATE("R",'MAPA DE RIESGOS'!$H379,"C",'MAPA DE RIESGOS'!$AF379),"")</f>
        <v/>
      </c>
      <c r="AT57" s="353" t="str">
        <f>IF(AND('MAPA DE RIESGOS'!$AP362="Alta",'MAPA DE RIESGOS'!$AR362="Moderado"),CONCATENATE("R",'MAPA DE RIESGOS'!$H362,"C",'MAPA DE RIESGOS'!$AF362),"")</f>
        <v/>
      </c>
      <c r="AU57" s="353" t="str">
        <f>IF(AND('MAPA DE RIESGOS'!$AP363="Alta",'MAPA DE RIESGOS'!$AR363="Moderado"),CONCATENATE("R",'MAPA DE RIESGOS'!$H363,"C",'MAPA DE RIESGOS'!$AF363),"")</f>
        <v/>
      </c>
      <c r="AV57" s="353" t="str">
        <f>IF(AND('MAPA DE RIESGOS'!$AP364="Alta",'MAPA DE RIESGOS'!$AR364="Moderado"),CONCATENATE("R",'MAPA DE RIESGOS'!$H364,"C",'MAPA DE RIESGOS'!$AF364),"")</f>
        <v/>
      </c>
      <c r="AW57" s="353" t="str">
        <f>IF(AND('MAPA DE RIESGOS'!$AP365="Alta",'MAPA DE RIESGOS'!$AR365="Moderado"),CONCATENATE("R",'MAPA DE RIESGOS'!$H365,"C",'MAPA DE RIESGOS'!$AF365),"")</f>
        <v/>
      </c>
      <c r="AX57" s="353" t="str">
        <f>IF(AND('MAPA DE RIESGOS'!$AP366="Alta",'MAPA DE RIESGOS'!$AR366="Moderado"),CONCATENATE("R",'MAPA DE RIESGOS'!$H366,"C",'MAPA DE RIESGOS'!$AF366),"")</f>
        <v/>
      </c>
      <c r="AY57" s="353" t="str">
        <f>IF(AND('MAPA DE RIESGOS'!$AP367="Alta",'MAPA DE RIESGOS'!$AR367="Moderado"),CONCATENATE("R",'MAPA DE RIESGOS'!$H367,"C",'MAPA DE RIESGOS'!$AF367),"")</f>
        <v/>
      </c>
      <c r="AZ57" s="353" t="str">
        <f>IF(AND('MAPA DE RIESGOS'!$AP368="Alta",'MAPA DE RIESGOS'!$AR368="Moderado"),CONCATENATE("R",'MAPA DE RIESGOS'!$H368,"C",'MAPA DE RIESGOS'!$AF368),"")</f>
        <v/>
      </c>
      <c r="BA57" s="353" t="str">
        <f>IF(AND('MAPA DE RIESGOS'!$AP369="Alta",'MAPA DE RIESGOS'!$AR369="Moderado"),CONCATENATE("R",'MAPA DE RIESGOS'!$H369,"C",'MAPA DE RIESGOS'!$AF369),"")</f>
        <v/>
      </c>
      <c r="BB57" s="353" t="str">
        <f>IF(AND('MAPA DE RIESGOS'!$AP370="Alta",'MAPA DE RIESGOS'!$AR370="Moderado"),CONCATENATE("R",'MAPA DE RIESGOS'!$H370,"C",'MAPA DE RIESGOS'!$AF370),"")</f>
        <v/>
      </c>
      <c r="BC57" s="353" t="str">
        <f>IF(AND('MAPA DE RIESGOS'!$AP371="Alta",'MAPA DE RIESGOS'!$AR371="Moderado"),CONCATENATE("R",'MAPA DE RIESGOS'!$H371,"C",'MAPA DE RIESGOS'!$AF371),"")</f>
        <v/>
      </c>
      <c r="BD57" s="353" t="str">
        <f>IF(AND('MAPA DE RIESGOS'!$AP372="Alta",'MAPA DE RIESGOS'!$AR372="Moderado"),CONCATENATE("R",'MAPA DE RIESGOS'!$H372,"C",'MAPA DE RIESGOS'!$AF372),"")</f>
        <v/>
      </c>
      <c r="BE57" s="353" t="str">
        <f>IF(AND('MAPA DE RIESGOS'!$AP373="Alta",'MAPA DE RIESGOS'!$AR373="Moderado"),CONCATENATE("R",'MAPA DE RIESGOS'!$H373,"C",'MAPA DE RIESGOS'!$AF373),"")</f>
        <v/>
      </c>
      <c r="BF57" s="353" t="str">
        <f>IF(AND('MAPA DE RIESGOS'!$AP374="Alta",'MAPA DE RIESGOS'!$AR374="Moderado"),CONCATENATE("R",'MAPA DE RIESGOS'!$H374,"C",'MAPA DE RIESGOS'!$AF374),"")</f>
        <v/>
      </c>
      <c r="BG57" s="353" t="str">
        <f>IF(AND('MAPA DE RIESGOS'!$AP375="Alta",'MAPA DE RIESGOS'!$AR375="Moderado"),CONCATENATE("R",'MAPA DE RIESGOS'!$H375,"C",'MAPA DE RIESGOS'!$AF375),"")</f>
        <v/>
      </c>
      <c r="BH57" s="353" t="str">
        <f>IF(AND('MAPA DE RIESGOS'!$AP376="Alta",'MAPA DE RIESGOS'!$AR376="Moderado"),CONCATENATE("R",'MAPA DE RIESGOS'!$H376,"C",'MAPA DE RIESGOS'!$AF376),"")</f>
        <v/>
      </c>
      <c r="BI57" s="353" t="str">
        <f>IF(AND('MAPA DE RIESGOS'!$AP377="Alta",'MAPA DE RIESGOS'!$AR377="Moderado"),CONCATENATE("R",'MAPA DE RIESGOS'!$H377,"C",'MAPA DE RIESGOS'!$AF377),"")</f>
        <v/>
      </c>
      <c r="BJ57" s="353" t="str">
        <f>IF(AND('MAPA DE RIESGOS'!$AP378="Alta",'MAPA DE RIESGOS'!$AR378="Moderado"),CONCATENATE("R",'MAPA DE RIESGOS'!$H378,"C",'MAPA DE RIESGOS'!$AF378),"")</f>
        <v/>
      </c>
      <c r="BK57" s="354" t="str">
        <f>IF(AND('MAPA DE RIESGOS'!$AP379="Alta",'MAPA DE RIESGOS'!$AR379="Moderado"),CONCATENATE("R",'MAPA DE RIESGOS'!$H379,"C",'MAPA DE RIESGOS'!$AF379),"")</f>
        <v/>
      </c>
      <c r="BL57" s="353" t="str">
        <f>IF(AND('MAPA DE RIESGOS'!$AP362="Alta",'MAPA DE RIESGOS'!$AR362="Mayor"),CONCATENATE("R",'MAPA DE RIESGOS'!$H362,"C",'MAPA DE RIESGOS'!$AF362),"")</f>
        <v/>
      </c>
      <c r="BM57" s="353" t="str">
        <f>IF(AND('MAPA DE RIESGOS'!$AP363="Alta",'MAPA DE RIESGOS'!$AR363="Mayor"),CONCATENATE("R",'MAPA DE RIESGOS'!$H363,"C",'MAPA DE RIESGOS'!$AF363),"")</f>
        <v/>
      </c>
      <c r="BN57" s="353" t="str">
        <f>IF(AND('MAPA DE RIESGOS'!$AP364="Alta",'MAPA DE RIESGOS'!$AR364="Mayor"),CONCATENATE("R",'MAPA DE RIESGOS'!$H364,"C",'MAPA DE RIESGOS'!$AF364),"")</f>
        <v/>
      </c>
      <c r="BO57" s="353" t="str">
        <f>IF(AND('MAPA DE RIESGOS'!$AP365="Alta",'MAPA DE RIESGOS'!$AR365="Mayor"),CONCATENATE("R",'MAPA DE RIESGOS'!$H365,"C",'MAPA DE RIESGOS'!$AF365),"")</f>
        <v/>
      </c>
      <c r="BP57" s="353" t="str">
        <f>IF(AND('MAPA DE RIESGOS'!$AP366="Alta",'MAPA DE RIESGOS'!$AR366="Mayor"),CONCATENATE("R",'MAPA DE RIESGOS'!$H366,"C",'MAPA DE RIESGOS'!$AF366),"")</f>
        <v/>
      </c>
      <c r="BQ57" s="353" t="str">
        <f>IF(AND('MAPA DE RIESGOS'!$AP367="Alta",'MAPA DE RIESGOS'!$AR367="Mayor"),CONCATENATE("R",'MAPA DE RIESGOS'!$H367,"C",'MAPA DE RIESGOS'!$AF367),"")</f>
        <v/>
      </c>
      <c r="BR57" s="353" t="str">
        <f>IF(AND('MAPA DE RIESGOS'!$AP368="Alta",'MAPA DE RIESGOS'!$AR368="Mayor"),CONCATENATE("R",'MAPA DE RIESGOS'!$H368,"C",'MAPA DE RIESGOS'!$AF368),"")</f>
        <v/>
      </c>
      <c r="BS57" s="353" t="str">
        <f>IF(AND('MAPA DE RIESGOS'!$AP369="Alta",'MAPA DE RIESGOS'!$AR369="Mayor"),CONCATENATE("R",'MAPA DE RIESGOS'!$H369,"C",'MAPA DE RIESGOS'!$AF369),"")</f>
        <v/>
      </c>
      <c r="BT57" s="353" t="str">
        <f>IF(AND('MAPA DE RIESGOS'!$AP370="Alta",'MAPA DE RIESGOS'!$AR370="Mayor"),CONCATENATE("R",'MAPA DE RIESGOS'!$H370,"C",'MAPA DE RIESGOS'!$AF370),"")</f>
        <v/>
      </c>
      <c r="BU57" s="353" t="str">
        <f>IF(AND('MAPA DE RIESGOS'!$AP371="Alta",'MAPA DE RIESGOS'!$AR371="Mayor"),CONCATENATE("R",'MAPA DE RIESGOS'!$H371,"C",'MAPA DE RIESGOS'!$AF371),"")</f>
        <v/>
      </c>
      <c r="BV57" s="353" t="str">
        <f>IF(AND('MAPA DE RIESGOS'!$AP372="Alta",'MAPA DE RIESGOS'!$AR372="Mayor"),CONCATENATE("R",'MAPA DE RIESGOS'!$H372,"C",'MAPA DE RIESGOS'!$AF372),"")</f>
        <v/>
      </c>
      <c r="BW57" s="353" t="str">
        <f>IF(AND('MAPA DE RIESGOS'!$AP373="Alta",'MAPA DE RIESGOS'!$AR373="Mayor"),CONCATENATE("R",'MAPA DE RIESGOS'!$H373,"C",'MAPA DE RIESGOS'!$AF373),"")</f>
        <v/>
      </c>
      <c r="BX57" s="353" t="str">
        <f>IF(AND('MAPA DE RIESGOS'!$AP374="Alta",'MAPA DE RIESGOS'!$AR374="Mayor"),CONCATENATE("R",'MAPA DE RIESGOS'!$H374,"C",'MAPA DE RIESGOS'!$AF374),"")</f>
        <v/>
      </c>
      <c r="BY57" s="353" t="str">
        <f>IF(AND('MAPA DE RIESGOS'!$AP375="Alta",'MAPA DE RIESGOS'!$AR375="Mayor"),CONCATENATE("R",'MAPA DE RIESGOS'!$H375,"C",'MAPA DE RIESGOS'!$AF375),"")</f>
        <v/>
      </c>
      <c r="BZ57" s="353" t="str">
        <f>IF(AND('MAPA DE RIESGOS'!$AP376="Alta",'MAPA DE RIESGOS'!$AR376="Mayor"),CONCATENATE("R",'MAPA DE RIESGOS'!$H376,"C",'MAPA DE RIESGOS'!$AF376),"")</f>
        <v/>
      </c>
      <c r="CA57" s="353" t="str">
        <f>IF(AND('MAPA DE RIESGOS'!$AP377="Alta",'MAPA DE RIESGOS'!$AR377="Mayor"),CONCATENATE("R",'MAPA DE RIESGOS'!$H377,"C",'MAPA DE RIESGOS'!$AF377),"")</f>
        <v/>
      </c>
      <c r="CB57" s="353" t="str">
        <f>IF(AND('MAPA DE RIESGOS'!$AP378="Alta",'MAPA DE RIESGOS'!$AR378="Mayor"),CONCATENATE("R",'MAPA DE RIESGOS'!$H378,"C",'MAPA DE RIESGOS'!$AF378),"")</f>
        <v/>
      </c>
      <c r="CC57" s="354" t="str">
        <f>IF(AND('MAPA DE RIESGOS'!$AP379="Alta",'MAPA DE RIESGOS'!$AR379="Mayor"),CONCATENATE("R",'MAPA DE RIESGOS'!$H379,"C",'MAPA DE RIESGOS'!$AF379),"")</f>
        <v/>
      </c>
      <c r="CD57" s="355" t="str">
        <f>IF(AND('MAPA DE RIESGOS'!$AP362="Alta",'MAPA DE RIESGOS'!$AR362="Catastrófico"),CONCATENATE("R",'MAPA DE RIESGOS'!$H362,"C",'MAPA DE RIESGOS'!$AF362),"")</f>
        <v/>
      </c>
      <c r="CE57" s="355" t="str">
        <f>IF(AND('MAPA DE RIESGOS'!$AP363="Alta",'MAPA DE RIESGOS'!$AR363="Catastrófico"),CONCATENATE("R",'MAPA DE RIESGOS'!$H363,"C",'MAPA DE RIESGOS'!$AF363),"")</f>
        <v/>
      </c>
      <c r="CF57" s="355" t="str">
        <f>IF(AND('MAPA DE RIESGOS'!$AP364="Alta",'MAPA DE RIESGOS'!$AR364="Catastrófico"),CONCATENATE("R",'MAPA DE RIESGOS'!$H364,"C",'MAPA DE RIESGOS'!$AF364),"")</f>
        <v/>
      </c>
      <c r="CG57" s="355" t="str">
        <f>IF(AND('MAPA DE RIESGOS'!$AP365="Alta",'MAPA DE RIESGOS'!$AR365="Catastrófico"),CONCATENATE("R",'MAPA DE RIESGOS'!$H365,"C",'MAPA DE RIESGOS'!$AF365),"")</f>
        <v/>
      </c>
      <c r="CH57" s="355" t="str">
        <f>IF(AND('MAPA DE RIESGOS'!$AP366="Alta",'MAPA DE RIESGOS'!$AR366="Catastrófico"),CONCATENATE("R",'MAPA DE RIESGOS'!$H366,"C",'MAPA DE RIESGOS'!$AF366),"")</f>
        <v/>
      </c>
      <c r="CI57" s="355" t="str">
        <f>IF(AND('MAPA DE RIESGOS'!$AP367="Alta",'MAPA DE RIESGOS'!$AR367="Catastrófico"),CONCATENATE("R",'MAPA DE RIESGOS'!$H367,"C",'MAPA DE RIESGOS'!$AF367),"")</f>
        <v/>
      </c>
      <c r="CJ57" s="355" t="str">
        <f>IF(AND('MAPA DE RIESGOS'!$AP368="Alta",'MAPA DE RIESGOS'!$AR368="Catastrófico"),CONCATENATE("R",'MAPA DE RIESGOS'!$H368,"C",'MAPA DE RIESGOS'!$AF368),"")</f>
        <v/>
      </c>
      <c r="CK57" s="355" t="str">
        <f>IF(AND('MAPA DE RIESGOS'!$AP369="Alta",'MAPA DE RIESGOS'!$AR369="Catastrófico"),CONCATENATE("R",'MAPA DE RIESGOS'!$H369,"C",'MAPA DE RIESGOS'!$AF369),"")</f>
        <v/>
      </c>
      <c r="CL57" s="355" t="str">
        <f>IF(AND('MAPA DE RIESGOS'!$AP370="Alta",'MAPA DE RIESGOS'!$AR370="Catastrófico"),CONCATENATE("R",'MAPA DE RIESGOS'!$H370,"C",'MAPA DE RIESGOS'!$AF370),"")</f>
        <v/>
      </c>
      <c r="CM57" s="355" t="str">
        <f>IF(AND('MAPA DE RIESGOS'!$AP371="Alta",'MAPA DE RIESGOS'!$AR371="Catastrófico"),CONCATENATE("R",'MAPA DE RIESGOS'!$H371,"C",'MAPA DE RIESGOS'!$AF371),"")</f>
        <v/>
      </c>
      <c r="CN57" s="355" t="str">
        <f>IF(AND('MAPA DE RIESGOS'!$AP372="Alta",'MAPA DE RIESGOS'!$AR372="Catastrófico"),CONCATENATE("R",'MAPA DE RIESGOS'!$H372,"C",'MAPA DE RIESGOS'!$AF372),"")</f>
        <v/>
      </c>
      <c r="CO57" s="355" t="str">
        <f>IF(AND('MAPA DE RIESGOS'!$AP373="Alta",'MAPA DE RIESGOS'!$AR373="Catastrófico"),CONCATENATE("R",'MAPA DE RIESGOS'!$H373,"C",'MAPA DE RIESGOS'!$AF373),"")</f>
        <v/>
      </c>
      <c r="CP57" s="355" t="str">
        <f>IF(AND('MAPA DE RIESGOS'!$AP374="Alta",'MAPA DE RIESGOS'!$AR374="Catastrófico"),CONCATENATE("R",'MAPA DE RIESGOS'!$H374,"C",'MAPA DE RIESGOS'!$AF374),"")</f>
        <v/>
      </c>
      <c r="CQ57" s="355" t="str">
        <f>IF(AND('MAPA DE RIESGOS'!$AP375="Alta",'MAPA DE RIESGOS'!$AR375="Catastrófico"),CONCATENATE("R",'MAPA DE RIESGOS'!$H375,"C",'MAPA DE RIESGOS'!$AF375),"")</f>
        <v/>
      </c>
      <c r="CR57" s="355" t="str">
        <f>IF(AND('MAPA DE RIESGOS'!$AP376="Alta",'MAPA DE RIESGOS'!$AR376="Catastrófico"),CONCATENATE("R",'MAPA DE RIESGOS'!$H376,"C",'MAPA DE RIESGOS'!$AF376),"")</f>
        <v/>
      </c>
      <c r="CS57" s="355" t="str">
        <f>IF(AND('MAPA DE RIESGOS'!$AP377="Alta",'MAPA DE RIESGOS'!$AR377="Catastrófico"),CONCATENATE("R",'MAPA DE RIESGOS'!$H377,"C",'MAPA DE RIESGOS'!$AF377),"")</f>
        <v/>
      </c>
      <c r="CT57" s="355" t="str">
        <f>IF(AND('MAPA DE RIESGOS'!$AP378="Alta",'MAPA DE RIESGOS'!$AR378="Catastrófico"),CONCATENATE("R",'MAPA DE RIESGOS'!$H378,"C",'MAPA DE RIESGOS'!$AF378),"")</f>
        <v/>
      </c>
      <c r="CU57" s="356" t="str">
        <f>IF(AND('MAPA DE RIESGOS'!$AP379="Alta",'MAPA DE RIESGOS'!$AR379="Catastrófico"),CONCATENATE("R",'MAPA DE RIESGOS'!$H379,"C",'MAPA DE RIESGOS'!$AF379),"")</f>
        <v/>
      </c>
      <c r="CV57" s="67"/>
      <c r="CW57" s="1137"/>
      <c r="CX57" s="1138"/>
      <c r="CY57" s="1138"/>
      <c r="CZ57" s="1138"/>
      <c r="DA57" s="1138"/>
      <c r="DB57" s="1139"/>
    </row>
    <row r="58" spans="2:106" ht="32.450000000000003" customHeight="1">
      <c r="B58" s="1142"/>
      <c r="C58" s="1142"/>
      <c r="D58" s="1143"/>
      <c r="E58" s="1113"/>
      <c r="F58" s="1114"/>
      <c r="G58" s="1114"/>
      <c r="H58" s="1114"/>
      <c r="I58" s="1114"/>
      <c r="J58" s="365" t="str">
        <f>IF(AND('MAPA DE RIESGOS'!$AP380="Alta",'MAPA DE RIESGOS'!$AR380="Leve"),CONCATENATE("R",'MAPA DE RIESGOS'!$H380,"C",'MAPA DE RIESGOS'!$AF380),"")</f>
        <v/>
      </c>
      <c r="K58" s="366" t="str">
        <f>IF(AND('MAPA DE RIESGOS'!$AP381="Alta",'MAPA DE RIESGOS'!$AR381="Leve"),CONCATENATE("R",'MAPA DE RIESGOS'!$H381,"C",'MAPA DE RIESGOS'!$AF381),"")</f>
        <v/>
      </c>
      <c r="L58" s="366" t="str">
        <f>IF(AND('MAPA DE RIESGOS'!$AP382="Alta",'MAPA DE RIESGOS'!$AR382="Leve"),CONCATENATE("R",'MAPA DE RIESGOS'!$H382,"C",'MAPA DE RIESGOS'!$AF382),"")</f>
        <v/>
      </c>
      <c r="M58" s="366" t="str">
        <f>IF(AND('MAPA DE RIESGOS'!$AP383="Alta",'MAPA DE RIESGOS'!$AR383="Leve"),CONCATENATE("R",'MAPA DE RIESGOS'!$H383,"C",'MAPA DE RIESGOS'!$AF383),"")</f>
        <v/>
      </c>
      <c r="N58" s="366" t="str">
        <f>IF(AND('MAPA DE RIESGOS'!$AP384="Alta",'MAPA DE RIESGOS'!$AR384="Leve"),CONCATENATE("R",'MAPA DE RIESGOS'!$H384,"C",'MAPA DE RIESGOS'!$AF384),"")</f>
        <v/>
      </c>
      <c r="O58" s="366" t="str">
        <f>IF(AND('MAPA DE RIESGOS'!$AP385="Alta",'MAPA DE RIESGOS'!$AR385="Leve"),CONCATENATE("R",'MAPA DE RIESGOS'!$H385,"C",'MAPA DE RIESGOS'!$AF385),"")</f>
        <v/>
      </c>
      <c r="P58" s="366" t="str">
        <f>IF(AND('MAPA DE RIESGOS'!$AP386="Alta",'MAPA DE RIESGOS'!$AR386="Leve"),CONCATENATE("R",'MAPA DE RIESGOS'!$H386,"C",'MAPA DE RIESGOS'!$AF386),"")</f>
        <v/>
      </c>
      <c r="Q58" s="366" t="str">
        <f>IF(AND('MAPA DE RIESGOS'!$AP387="Alta",'MAPA DE RIESGOS'!$AR387="Leve"),CONCATENATE("R",'MAPA DE RIESGOS'!$H387,"C",'MAPA DE RIESGOS'!$AF387),"")</f>
        <v/>
      </c>
      <c r="R58" s="366" t="str">
        <f>IF(AND('MAPA DE RIESGOS'!$AP388="Alta",'MAPA DE RIESGOS'!$AR388="Leve"),CONCATENATE("R",'MAPA DE RIESGOS'!$H388,"C",'MAPA DE RIESGOS'!$AF388),"")</f>
        <v/>
      </c>
      <c r="S58" s="366" t="str">
        <f>IF(AND('MAPA DE RIESGOS'!$AP389="Alta",'MAPA DE RIESGOS'!$AR389="Leve"),CONCATENATE("R",'MAPA DE RIESGOS'!$H389,"C",'MAPA DE RIESGOS'!$AF389),"")</f>
        <v/>
      </c>
      <c r="T58" s="366" t="str">
        <f>IF(AND('MAPA DE RIESGOS'!$AP390="Alta",'MAPA DE RIESGOS'!$AR390="Leve"),CONCATENATE("R",'MAPA DE RIESGOS'!$H390,"C",'MAPA DE RIESGOS'!$AF390),"")</f>
        <v/>
      </c>
      <c r="U58" s="366" t="str">
        <f>IF(AND('MAPA DE RIESGOS'!$AP391="Alta",'MAPA DE RIESGOS'!$AR391="Leve"),CONCATENATE("R",'MAPA DE RIESGOS'!$H391,"C",'MAPA DE RIESGOS'!$AF391),"")</f>
        <v/>
      </c>
      <c r="V58" s="366" t="str">
        <f>IF(AND('MAPA DE RIESGOS'!$AP392="Alta",'MAPA DE RIESGOS'!$AR392="Leve"),CONCATENATE("R",'MAPA DE RIESGOS'!$H392,"C",'MAPA DE RIESGOS'!$AF392),"")</f>
        <v/>
      </c>
      <c r="W58" s="366" t="str">
        <f>IF(AND('MAPA DE RIESGOS'!$AP393="Alta",'MAPA DE RIESGOS'!$AR393="Leve"),CONCATENATE("R",'MAPA DE RIESGOS'!$H393,"C",'MAPA DE RIESGOS'!$AF393),"")</f>
        <v/>
      </c>
      <c r="X58" s="366" t="str">
        <f>IF(AND('MAPA DE RIESGOS'!$AP394="Alta",'MAPA DE RIESGOS'!$AR394="Leve"),CONCATENATE("R",'MAPA DE RIESGOS'!$H394,"C",'MAPA DE RIESGOS'!$AF394),"")</f>
        <v/>
      </c>
      <c r="Y58" s="366" t="str">
        <f>IF(AND('MAPA DE RIESGOS'!$AP395="Alta",'MAPA DE RIESGOS'!$AR395="Leve"),CONCATENATE("R",'MAPA DE RIESGOS'!$H395,"C",'MAPA DE RIESGOS'!$AF395),"")</f>
        <v/>
      </c>
      <c r="Z58" s="366" t="str">
        <f>IF(AND('MAPA DE RIESGOS'!$AP396="Alta",'MAPA DE RIESGOS'!$AR396="Leve"),CONCATENATE("R",'MAPA DE RIESGOS'!$H396,"C",'MAPA DE RIESGOS'!$AF396),"")</f>
        <v/>
      </c>
      <c r="AA58" s="366" t="str">
        <f>IF(AND('MAPA DE RIESGOS'!$AP397="Alta",'MAPA DE RIESGOS'!$AR397="Leve"),CONCATENATE("R",'MAPA DE RIESGOS'!$H397,"C",'MAPA DE RIESGOS'!$AF397),"")</f>
        <v/>
      </c>
      <c r="AB58" s="365" t="str">
        <f>IF(AND('MAPA DE RIESGOS'!$AP380="Alta",'MAPA DE RIESGOS'!$AR380="Menor"),CONCATENATE("R",'MAPA DE RIESGOS'!$H380,"C",'MAPA DE RIESGOS'!$AF380),"")</f>
        <v/>
      </c>
      <c r="AC58" s="366" t="str">
        <f>IF(AND('MAPA DE RIESGOS'!$AP381="Alta",'MAPA DE RIESGOS'!$AR381="Menor"),CONCATENATE("R",'MAPA DE RIESGOS'!$H381,"C",'MAPA DE RIESGOS'!$AF381),"")</f>
        <v/>
      </c>
      <c r="AD58" s="366" t="str">
        <f>IF(AND('MAPA DE RIESGOS'!$AP382="Alta",'MAPA DE RIESGOS'!$AR382="Menor"),CONCATENATE("R",'MAPA DE RIESGOS'!$H382,"C",'MAPA DE RIESGOS'!$AF382),"")</f>
        <v/>
      </c>
      <c r="AE58" s="366" t="str">
        <f>IF(AND('MAPA DE RIESGOS'!$AP383="Alta",'MAPA DE RIESGOS'!$AR383="Menor"),CONCATENATE("R",'MAPA DE RIESGOS'!$H383,"C",'MAPA DE RIESGOS'!$AF383),"")</f>
        <v/>
      </c>
      <c r="AF58" s="366" t="str">
        <f>IF(AND('MAPA DE RIESGOS'!$AP384="Alta",'MAPA DE RIESGOS'!$AR384="Menor"),CONCATENATE("R",'MAPA DE RIESGOS'!$H384,"C",'MAPA DE RIESGOS'!$AF384),"")</f>
        <v/>
      </c>
      <c r="AG58" s="366" t="str">
        <f>IF(AND('MAPA DE RIESGOS'!$AP385="Alta",'MAPA DE RIESGOS'!$AR385="Menor"),CONCATENATE("R",'MAPA DE RIESGOS'!$H385,"C",'MAPA DE RIESGOS'!$AF385),"")</f>
        <v/>
      </c>
      <c r="AH58" s="366" t="str">
        <f>IF(AND('MAPA DE RIESGOS'!$AP386="Alta",'MAPA DE RIESGOS'!$AR386="Menor"),CONCATENATE("R",'MAPA DE RIESGOS'!$H386,"C",'MAPA DE RIESGOS'!$AF386),"")</f>
        <v/>
      </c>
      <c r="AI58" s="366" t="str">
        <f>IF(AND('MAPA DE RIESGOS'!$AP387="Alta",'MAPA DE RIESGOS'!$AR387="Menor"),CONCATENATE("R",'MAPA DE RIESGOS'!$H387,"C",'MAPA DE RIESGOS'!$AF387),"")</f>
        <v/>
      </c>
      <c r="AJ58" s="366" t="str">
        <f>IF(AND('MAPA DE RIESGOS'!$AP388="Alta",'MAPA DE RIESGOS'!$AR388="Menor"),CONCATENATE("R",'MAPA DE RIESGOS'!$H388,"C",'MAPA DE RIESGOS'!$AF388),"")</f>
        <v/>
      </c>
      <c r="AK58" s="366" t="str">
        <f>IF(AND('MAPA DE RIESGOS'!$AP389="Alta",'MAPA DE RIESGOS'!$AR389="Menor"),CONCATENATE("R",'MAPA DE RIESGOS'!$H389,"C",'MAPA DE RIESGOS'!$AF389),"")</f>
        <v/>
      </c>
      <c r="AL58" s="366" t="str">
        <f>IF(AND('MAPA DE RIESGOS'!$AP390="Alta",'MAPA DE RIESGOS'!$AR390="Menor"),CONCATENATE("R",'MAPA DE RIESGOS'!$H390,"C",'MAPA DE RIESGOS'!$AF390),"")</f>
        <v/>
      </c>
      <c r="AM58" s="366" t="str">
        <f>IF(AND('MAPA DE RIESGOS'!$AP391="Alta",'MAPA DE RIESGOS'!$AR391="Menor"),CONCATENATE("R",'MAPA DE RIESGOS'!$H391,"C",'MAPA DE RIESGOS'!$AF391),"")</f>
        <v/>
      </c>
      <c r="AN58" s="366" t="str">
        <f>IF(AND('MAPA DE RIESGOS'!$AP392="Alta",'MAPA DE RIESGOS'!$AR392="Menor"),CONCATENATE("R",'MAPA DE RIESGOS'!$H392,"C",'MAPA DE RIESGOS'!$AF392),"")</f>
        <v/>
      </c>
      <c r="AO58" s="366" t="str">
        <f>IF(AND('MAPA DE RIESGOS'!$AP393="Alta",'MAPA DE RIESGOS'!$AR393="Menor"),CONCATENATE("R",'MAPA DE RIESGOS'!$H393,"C",'MAPA DE RIESGOS'!$AF393),"")</f>
        <v/>
      </c>
      <c r="AP58" s="366" t="str">
        <f>IF(AND('MAPA DE RIESGOS'!$AP394="Alta",'MAPA DE RIESGOS'!$AR394="Menor"),CONCATENATE("R",'MAPA DE RIESGOS'!$H394,"C",'MAPA DE RIESGOS'!$AF394),"")</f>
        <v/>
      </c>
      <c r="AQ58" s="366" t="str">
        <f>IF(AND('MAPA DE RIESGOS'!$AP395="Alta",'MAPA DE RIESGOS'!$AR395="Menor"),CONCATENATE("R",'MAPA DE RIESGOS'!$H395,"C",'MAPA DE RIESGOS'!$AF395),"")</f>
        <v/>
      </c>
      <c r="AR58" s="366" t="str">
        <f>IF(AND('MAPA DE RIESGOS'!$AP396="Alta",'MAPA DE RIESGOS'!$AR396="Menor"),CONCATENATE("R",'MAPA DE RIESGOS'!$H396,"C",'MAPA DE RIESGOS'!$AF396),"")</f>
        <v/>
      </c>
      <c r="AS58" s="367" t="str">
        <f>IF(AND('MAPA DE RIESGOS'!$AP397="Alta",'MAPA DE RIESGOS'!$AR397="Menor"),CONCATENATE("R",'MAPA DE RIESGOS'!$H397,"C",'MAPA DE RIESGOS'!$AF397),"")</f>
        <v/>
      </c>
      <c r="AT58" s="353" t="str">
        <f>IF(AND('MAPA DE RIESGOS'!$AP380="Alta",'MAPA DE RIESGOS'!$AR380="Moderado"),CONCATENATE("R",'MAPA DE RIESGOS'!$H380,"C",'MAPA DE RIESGOS'!$AF380),"")</f>
        <v/>
      </c>
      <c r="AU58" s="353" t="str">
        <f>IF(AND('MAPA DE RIESGOS'!$AP381="Alta",'MAPA DE RIESGOS'!$AR381="Moderado"),CONCATENATE("R",'MAPA DE RIESGOS'!$H381,"C",'MAPA DE RIESGOS'!$AF381),"")</f>
        <v/>
      </c>
      <c r="AV58" s="353" t="str">
        <f>IF(AND('MAPA DE RIESGOS'!$AP382="Alta",'MAPA DE RIESGOS'!$AR382="Moderado"),CONCATENATE("R",'MAPA DE RIESGOS'!$H382,"C",'MAPA DE RIESGOS'!$AF382),"")</f>
        <v/>
      </c>
      <c r="AW58" s="353" t="str">
        <f>IF(AND('MAPA DE RIESGOS'!$AP383="Alta",'MAPA DE RIESGOS'!$AR383="Moderado"),CONCATENATE("R",'MAPA DE RIESGOS'!$H383,"C",'MAPA DE RIESGOS'!$AF383),"")</f>
        <v/>
      </c>
      <c r="AX58" s="353" t="str">
        <f>IF(AND('MAPA DE RIESGOS'!$AP384="Alta",'MAPA DE RIESGOS'!$AR384="Moderado"),CONCATENATE("R",'MAPA DE RIESGOS'!$H384,"C",'MAPA DE RIESGOS'!$AF384),"")</f>
        <v/>
      </c>
      <c r="AY58" s="353" t="str">
        <f>IF(AND('MAPA DE RIESGOS'!$AP385="Alta",'MAPA DE RIESGOS'!$AR385="Moderado"),CONCATENATE("R",'MAPA DE RIESGOS'!$H385,"C",'MAPA DE RIESGOS'!$AF385),"")</f>
        <v/>
      </c>
      <c r="AZ58" s="353" t="str">
        <f>IF(AND('MAPA DE RIESGOS'!$AP386="Alta",'MAPA DE RIESGOS'!$AR386="Moderado"),CONCATENATE("R",'MAPA DE RIESGOS'!$H386,"C",'MAPA DE RIESGOS'!$AF386),"")</f>
        <v/>
      </c>
      <c r="BA58" s="353" t="str">
        <f>IF(AND('MAPA DE RIESGOS'!$AP387="Alta",'MAPA DE RIESGOS'!$AR387="Moderado"),CONCATENATE("R",'MAPA DE RIESGOS'!$H387,"C",'MAPA DE RIESGOS'!$AF387),"")</f>
        <v/>
      </c>
      <c r="BB58" s="353" t="str">
        <f>IF(AND('MAPA DE RIESGOS'!$AP388="Alta",'MAPA DE RIESGOS'!$AR388="Moderado"),CONCATENATE("R",'MAPA DE RIESGOS'!$H388,"C",'MAPA DE RIESGOS'!$AF388),"")</f>
        <v/>
      </c>
      <c r="BC58" s="353" t="str">
        <f>IF(AND('MAPA DE RIESGOS'!$AP389="Alta",'MAPA DE RIESGOS'!$AR389="Moderado"),CONCATENATE("R",'MAPA DE RIESGOS'!$H389,"C",'MAPA DE RIESGOS'!$AF389),"")</f>
        <v/>
      </c>
      <c r="BD58" s="353" t="str">
        <f>IF(AND('MAPA DE RIESGOS'!$AP390="Alta",'MAPA DE RIESGOS'!$AR390="Moderado"),CONCATENATE("R",'MAPA DE RIESGOS'!$H390,"C",'MAPA DE RIESGOS'!$AF390),"")</f>
        <v/>
      </c>
      <c r="BE58" s="353" t="str">
        <f>IF(AND('MAPA DE RIESGOS'!$AP391="Alta",'MAPA DE RIESGOS'!$AR391="Moderado"),CONCATENATE("R",'MAPA DE RIESGOS'!$H391,"C",'MAPA DE RIESGOS'!$AF391),"")</f>
        <v/>
      </c>
      <c r="BF58" s="353" t="str">
        <f>IF(AND('MAPA DE RIESGOS'!$AP392="Alta",'MAPA DE RIESGOS'!$AR392="Moderado"),CONCATENATE("R",'MAPA DE RIESGOS'!$H392,"C",'MAPA DE RIESGOS'!$AF392),"")</f>
        <v/>
      </c>
      <c r="BG58" s="353" t="str">
        <f>IF(AND('MAPA DE RIESGOS'!$AP393="Alta",'MAPA DE RIESGOS'!$AR393="Moderado"),CONCATENATE("R",'MAPA DE RIESGOS'!$H393,"C",'MAPA DE RIESGOS'!$AF393),"")</f>
        <v/>
      </c>
      <c r="BH58" s="353" t="str">
        <f>IF(AND('MAPA DE RIESGOS'!$AP394="Alta",'MAPA DE RIESGOS'!$AR394="Moderado"),CONCATENATE("R",'MAPA DE RIESGOS'!$H394,"C",'MAPA DE RIESGOS'!$AF394),"")</f>
        <v/>
      </c>
      <c r="BI58" s="353" t="str">
        <f>IF(AND('MAPA DE RIESGOS'!$AP395="Alta",'MAPA DE RIESGOS'!$AR395="Moderado"),CONCATENATE("R",'MAPA DE RIESGOS'!$H395,"C",'MAPA DE RIESGOS'!$AF395),"")</f>
        <v/>
      </c>
      <c r="BJ58" s="353" t="str">
        <f>IF(AND('MAPA DE RIESGOS'!$AP396="Alta",'MAPA DE RIESGOS'!$AR396="Moderado"),CONCATENATE("R",'MAPA DE RIESGOS'!$H396,"C",'MAPA DE RIESGOS'!$AF396),"")</f>
        <v/>
      </c>
      <c r="BK58" s="354" t="str">
        <f>IF(AND('MAPA DE RIESGOS'!$AP397="Alta",'MAPA DE RIESGOS'!$AR397="Moderado"),CONCATENATE("R",'MAPA DE RIESGOS'!$H397,"C",'MAPA DE RIESGOS'!$AF397),"")</f>
        <v/>
      </c>
      <c r="BL58" s="353" t="str">
        <f>IF(AND('MAPA DE RIESGOS'!$AP380="Alta",'MAPA DE RIESGOS'!$AR380="Mayor"),CONCATENATE("R",'MAPA DE RIESGOS'!$H380,"C",'MAPA DE RIESGOS'!$AF380),"")</f>
        <v/>
      </c>
      <c r="BM58" s="353" t="str">
        <f>IF(AND('MAPA DE RIESGOS'!$AP381="Alta",'MAPA DE RIESGOS'!$AR381="Mayor"),CONCATENATE("R",'MAPA DE RIESGOS'!$H381,"C",'MAPA DE RIESGOS'!$AF381),"")</f>
        <v/>
      </c>
      <c r="BN58" s="353" t="str">
        <f>IF(AND('MAPA DE RIESGOS'!$AP382="Alta",'MAPA DE RIESGOS'!$AR382="Mayor"),CONCATENATE("R",'MAPA DE RIESGOS'!$H382,"C",'MAPA DE RIESGOS'!$AF382),"")</f>
        <v/>
      </c>
      <c r="BO58" s="353" t="str">
        <f>IF(AND('MAPA DE RIESGOS'!$AP383="Alta",'MAPA DE RIESGOS'!$AR383="Mayor"),CONCATENATE("R",'MAPA DE RIESGOS'!$H383,"C",'MAPA DE RIESGOS'!$AF383),"")</f>
        <v/>
      </c>
      <c r="BP58" s="353" t="str">
        <f>IF(AND('MAPA DE RIESGOS'!$AP384="Alta",'MAPA DE RIESGOS'!$AR384="Mayor"),CONCATENATE("R",'MAPA DE RIESGOS'!$H384,"C",'MAPA DE RIESGOS'!$AF384),"")</f>
        <v/>
      </c>
      <c r="BQ58" s="353" t="str">
        <f>IF(AND('MAPA DE RIESGOS'!$AP385="Alta",'MAPA DE RIESGOS'!$AR385="Mayor"),CONCATENATE("R",'MAPA DE RIESGOS'!$H385,"C",'MAPA DE RIESGOS'!$AF385),"")</f>
        <v/>
      </c>
      <c r="BR58" s="353" t="str">
        <f>IF(AND('MAPA DE RIESGOS'!$AP386="Alta",'MAPA DE RIESGOS'!$AR386="Mayor"),CONCATENATE("R",'MAPA DE RIESGOS'!$H386,"C",'MAPA DE RIESGOS'!$AF386),"")</f>
        <v/>
      </c>
      <c r="BS58" s="353" t="str">
        <f>IF(AND('MAPA DE RIESGOS'!$AP387="Alta",'MAPA DE RIESGOS'!$AR387="Mayor"),CONCATENATE("R",'MAPA DE RIESGOS'!$H387,"C",'MAPA DE RIESGOS'!$AF387),"")</f>
        <v/>
      </c>
      <c r="BT58" s="353" t="str">
        <f>IF(AND('MAPA DE RIESGOS'!$AP388="Alta",'MAPA DE RIESGOS'!$AR388="Mayor"),CONCATENATE("R",'MAPA DE RIESGOS'!$H388,"C",'MAPA DE RIESGOS'!$AF388),"")</f>
        <v/>
      </c>
      <c r="BU58" s="353" t="str">
        <f>IF(AND('MAPA DE RIESGOS'!$AP389="Alta",'MAPA DE RIESGOS'!$AR389="Mayor"),CONCATENATE("R",'MAPA DE RIESGOS'!$H389,"C",'MAPA DE RIESGOS'!$AF389),"")</f>
        <v/>
      </c>
      <c r="BV58" s="353" t="str">
        <f>IF(AND('MAPA DE RIESGOS'!$AP390="Alta",'MAPA DE RIESGOS'!$AR390="Mayor"),CONCATENATE("R",'MAPA DE RIESGOS'!$H390,"C",'MAPA DE RIESGOS'!$AF390),"")</f>
        <v/>
      </c>
      <c r="BW58" s="353" t="str">
        <f>IF(AND('MAPA DE RIESGOS'!$AP391="Alta",'MAPA DE RIESGOS'!$AR391="Mayor"),CONCATENATE("R",'MAPA DE RIESGOS'!$H391,"C",'MAPA DE RIESGOS'!$AF391),"")</f>
        <v/>
      </c>
      <c r="BX58" s="353" t="str">
        <f>IF(AND('MAPA DE RIESGOS'!$AP392="Alta",'MAPA DE RIESGOS'!$AR392="Mayor"),CONCATENATE("R",'MAPA DE RIESGOS'!$H392,"C",'MAPA DE RIESGOS'!$AF392),"")</f>
        <v/>
      </c>
      <c r="BY58" s="353" t="str">
        <f>IF(AND('MAPA DE RIESGOS'!$AP393="Alta",'MAPA DE RIESGOS'!$AR393="Mayor"),CONCATENATE("R",'MAPA DE RIESGOS'!$H393,"C",'MAPA DE RIESGOS'!$AF393),"")</f>
        <v/>
      </c>
      <c r="BZ58" s="353" t="str">
        <f>IF(AND('MAPA DE RIESGOS'!$AP394="Alta",'MAPA DE RIESGOS'!$AR394="Mayor"),CONCATENATE("R",'MAPA DE RIESGOS'!$H394,"C",'MAPA DE RIESGOS'!$AF394),"")</f>
        <v/>
      </c>
      <c r="CA58" s="353" t="str">
        <f>IF(AND('MAPA DE RIESGOS'!$AP395="Alta",'MAPA DE RIESGOS'!$AR395="Mayor"),CONCATENATE("R",'MAPA DE RIESGOS'!$H395,"C",'MAPA DE RIESGOS'!$AF395),"")</f>
        <v/>
      </c>
      <c r="CB58" s="353" t="str">
        <f>IF(AND('MAPA DE RIESGOS'!$AP396="Alta",'MAPA DE RIESGOS'!$AR396="Mayor"),CONCATENATE("R",'MAPA DE RIESGOS'!$H396,"C",'MAPA DE RIESGOS'!$AF396),"")</f>
        <v/>
      </c>
      <c r="CC58" s="354" t="str">
        <f>IF(AND('MAPA DE RIESGOS'!$AP397="Alta",'MAPA DE RIESGOS'!$AR397="Mayor"),CONCATENATE("R",'MAPA DE RIESGOS'!$H397,"C",'MAPA DE RIESGOS'!$AF397),"")</f>
        <v/>
      </c>
      <c r="CD58" s="355" t="str">
        <f>IF(AND('MAPA DE RIESGOS'!$AP380="Alta",'MAPA DE RIESGOS'!$AR380="Catastrófico"),CONCATENATE("R",'MAPA DE RIESGOS'!$H380,"C",'MAPA DE RIESGOS'!$AF380),"")</f>
        <v/>
      </c>
      <c r="CE58" s="355" t="str">
        <f>IF(AND('MAPA DE RIESGOS'!$AP381="Alta",'MAPA DE RIESGOS'!$AR381="Catastrófico"),CONCATENATE("R",'MAPA DE RIESGOS'!$H381,"C",'MAPA DE RIESGOS'!$AF381),"")</f>
        <v/>
      </c>
      <c r="CF58" s="355" t="str">
        <f>IF(AND('MAPA DE RIESGOS'!$AP382="Alta",'MAPA DE RIESGOS'!$AR382="Catastrófico"),CONCATENATE("R",'MAPA DE RIESGOS'!$H382,"C",'MAPA DE RIESGOS'!$AF382),"")</f>
        <v/>
      </c>
      <c r="CG58" s="355" t="str">
        <f>IF(AND('MAPA DE RIESGOS'!$AP383="Alta",'MAPA DE RIESGOS'!$AR383="Catastrófico"),CONCATENATE("R",'MAPA DE RIESGOS'!$H383,"C",'MAPA DE RIESGOS'!$AF383),"")</f>
        <v/>
      </c>
      <c r="CH58" s="355" t="str">
        <f>IF(AND('MAPA DE RIESGOS'!$AP384="Alta",'MAPA DE RIESGOS'!$AR384="Catastrófico"),CONCATENATE("R",'MAPA DE RIESGOS'!$H384,"C",'MAPA DE RIESGOS'!$AF384),"")</f>
        <v/>
      </c>
      <c r="CI58" s="355" t="str">
        <f>IF(AND('MAPA DE RIESGOS'!$AP385="Alta",'MAPA DE RIESGOS'!$AR385="Catastrófico"),CONCATENATE("R",'MAPA DE RIESGOS'!$H385,"C",'MAPA DE RIESGOS'!$AF385),"")</f>
        <v/>
      </c>
      <c r="CJ58" s="355" t="str">
        <f>IF(AND('MAPA DE RIESGOS'!$AP386="Alta",'MAPA DE RIESGOS'!$AR386="Catastrófico"),CONCATENATE("R",'MAPA DE RIESGOS'!$H386,"C",'MAPA DE RIESGOS'!$AF386),"")</f>
        <v/>
      </c>
      <c r="CK58" s="355" t="str">
        <f>IF(AND('MAPA DE RIESGOS'!$AP387="Alta",'MAPA DE RIESGOS'!$AR387="Catastrófico"),CONCATENATE("R",'MAPA DE RIESGOS'!$H387,"C",'MAPA DE RIESGOS'!$AF387),"")</f>
        <v/>
      </c>
      <c r="CL58" s="355" t="str">
        <f>IF(AND('MAPA DE RIESGOS'!$AP388="Alta",'MAPA DE RIESGOS'!$AR388="Catastrófico"),CONCATENATE("R",'MAPA DE RIESGOS'!$H388,"C",'MAPA DE RIESGOS'!$AF388),"")</f>
        <v/>
      </c>
      <c r="CM58" s="355" t="str">
        <f>IF(AND('MAPA DE RIESGOS'!$AP389="Alta",'MAPA DE RIESGOS'!$AR389="Catastrófico"),CONCATENATE("R",'MAPA DE RIESGOS'!$H389,"C",'MAPA DE RIESGOS'!$AF389),"")</f>
        <v/>
      </c>
      <c r="CN58" s="355" t="str">
        <f>IF(AND('MAPA DE RIESGOS'!$AP390="Alta",'MAPA DE RIESGOS'!$AR390="Catastrófico"),CONCATENATE("R",'MAPA DE RIESGOS'!$H390,"C",'MAPA DE RIESGOS'!$AF390),"")</f>
        <v/>
      </c>
      <c r="CO58" s="355" t="str">
        <f>IF(AND('MAPA DE RIESGOS'!$AP391="Alta",'MAPA DE RIESGOS'!$AR391="Catastrófico"),CONCATENATE("R",'MAPA DE RIESGOS'!$H391,"C",'MAPA DE RIESGOS'!$AF391),"")</f>
        <v/>
      </c>
      <c r="CP58" s="355" t="str">
        <f>IF(AND('MAPA DE RIESGOS'!$AP392="Alta",'MAPA DE RIESGOS'!$AR392="Catastrófico"),CONCATENATE("R",'MAPA DE RIESGOS'!$H392,"C",'MAPA DE RIESGOS'!$AF392),"")</f>
        <v/>
      </c>
      <c r="CQ58" s="355" t="str">
        <f>IF(AND('MAPA DE RIESGOS'!$AP393="Alta",'MAPA DE RIESGOS'!$AR393="Catastrófico"),CONCATENATE("R",'MAPA DE RIESGOS'!$H393,"C",'MAPA DE RIESGOS'!$AF393),"")</f>
        <v/>
      </c>
      <c r="CR58" s="355" t="str">
        <f>IF(AND('MAPA DE RIESGOS'!$AP394="Alta",'MAPA DE RIESGOS'!$AR394="Catastrófico"),CONCATENATE("R",'MAPA DE RIESGOS'!$H394,"C",'MAPA DE RIESGOS'!$AF394),"")</f>
        <v/>
      </c>
      <c r="CS58" s="355" t="str">
        <f>IF(AND('MAPA DE RIESGOS'!$AP395="Alta",'MAPA DE RIESGOS'!$AR395="Catastrófico"),CONCATENATE("R",'MAPA DE RIESGOS'!$H395,"C",'MAPA DE RIESGOS'!$AF395),"")</f>
        <v/>
      </c>
      <c r="CT58" s="355" t="str">
        <f>IF(AND('MAPA DE RIESGOS'!$AP396="Alta",'MAPA DE RIESGOS'!$AR396="Catastrófico"),CONCATENATE("R",'MAPA DE RIESGOS'!$H396,"C",'MAPA DE RIESGOS'!$AF396),"")</f>
        <v/>
      </c>
      <c r="CU58" s="356" t="str">
        <f>IF(AND('MAPA DE RIESGOS'!$AP397="Alta",'MAPA DE RIESGOS'!$AR397="Catastrófico"),CONCATENATE("R",'MAPA DE RIESGOS'!$H397,"C",'MAPA DE RIESGOS'!$AF397),"")</f>
        <v/>
      </c>
      <c r="CV58" s="67"/>
      <c r="CW58" s="1137"/>
      <c r="CX58" s="1138"/>
      <c r="CY58" s="1138"/>
      <c r="CZ58" s="1138"/>
      <c r="DA58" s="1138"/>
      <c r="DB58" s="1139"/>
    </row>
    <row r="59" spans="2:106" ht="32.450000000000003" customHeight="1">
      <c r="B59" s="1142"/>
      <c r="C59" s="1142"/>
      <c r="D59" s="1143"/>
      <c r="E59" s="1113"/>
      <c r="F59" s="1114"/>
      <c r="G59" s="1114"/>
      <c r="H59" s="1114"/>
      <c r="I59" s="1114"/>
      <c r="J59" s="365" t="str">
        <f>IF(AND('MAPA DE RIESGOS'!$AP398="Alta",'MAPA DE RIESGOS'!$AR398="Leve"),CONCATENATE("R",'MAPA DE RIESGOS'!$H398,"C",'MAPA DE RIESGOS'!$AF398),"")</f>
        <v/>
      </c>
      <c r="K59" s="366" t="str">
        <f>IF(AND('MAPA DE RIESGOS'!$AP399="Alta",'MAPA DE RIESGOS'!$AR399="Leve"),CONCATENATE("R",'MAPA DE RIESGOS'!$H399,"C",'MAPA DE RIESGOS'!$AF399),"")</f>
        <v/>
      </c>
      <c r="L59" s="366" t="str">
        <f>IF(AND('MAPA DE RIESGOS'!$AP400="Alta",'MAPA DE RIESGOS'!$AR400="Leve"),CONCATENATE("R",'MAPA DE RIESGOS'!$H400,"C",'MAPA DE RIESGOS'!$AF400),"")</f>
        <v/>
      </c>
      <c r="M59" s="366" t="str">
        <f>IF(AND('MAPA DE RIESGOS'!$AP401="Alta",'MAPA DE RIESGOS'!$AR401="Leve"),CONCATENATE("R",'MAPA DE RIESGOS'!$H401,"C",'MAPA DE RIESGOS'!$AF401),"")</f>
        <v/>
      </c>
      <c r="N59" s="366" t="str">
        <f>IF(AND('MAPA DE RIESGOS'!$AP402="Alta",'MAPA DE RIESGOS'!$AR402="Leve"),CONCATENATE("R",'MAPA DE RIESGOS'!$H402,"C",'MAPA DE RIESGOS'!$AF402),"")</f>
        <v/>
      </c>
      <c r="O59" s="366" t="str">
        <f>IF(AND('MAPA DE RIESGOS'!$AP403="Alta",'MAPA DE RIESGOS'!$AR403="Leve"),CONCATENATE("R",'MAPA DE RIESGOS'!$H403,"C",'MAPA DE RIESGOS'!$AF403),"")</f>
        <v/>
      </c>
      <c r="P59" s="366" t="str">
        <f>IF(AND('MAPA DE RIESGOS'!$AP404="Alta",'MAPA DE RIESGOS'!$AR404="Leve"),CONCATENATE("R",'MAPA DE RIESGOS'!$H404,"C",'MAPA DE RIESGOS'!$AF404),"")</f>
        <v/>
      </c>
      <c r="Q59" s="366" t="str">
        <f>IF(AND('MAPA DE RIESGOS'!$AP405="Alta",'MAPA DE RIESGOS'!$AR405="Leve"),CONCATENATE("R",'MAPA DE RIESGOS'!$H405,"C",'MAPA DE RIESGOS'!$AF405),"")</f>
        <v/>
      </c>
      <c r="R59" s="366" t="str">
        <f>IF(AND('MAPA DE RIESGOS'!$AP406="Alta",'MAPA DE RIESGOS'!$AR406="Leve"),CONCATENATE("R",'MAPA DE RIESGOS'!$H406,"C",'MAPA DE RIESGOS'!$AF406),"")</f>
        <v/>
      </c>
      <c r="S59" s="366" t="str">
        <f>IF(AND('MAPA DE RIESGOS'!$AP407="Alta",'MAPA DE RIESGOS'!$AR407="Leve"),CONCATENATE("R",'MAPA DE RIESGOS'!$H407,"C",'MAPA DE RIESGOS'!$AF407),"")</f>
        <v/>
      </c>
      <c r="T59" s="366" t="str">
        <f>IF(AND('MAPA DE RIESGOS'!$AP408="Alta",'MAPA DE RIESGOS'!$AR408="Leve"),CONCATENATE("R",'MAPA DE RIESGOS'!$H408,"C",'MAPA DE RIESGOS'!$AF408),"")</f>
        <v/>
      </c>
      <c r="U59" s="366" t="str">
        <f>IF(AND('MAPA DE RIESGOS'!$AP409="Alta",'MAPA DE RIESGOS'!$AR409="Leve"),CONCATENATE("R",'MAPA DE RIESGOS'!$H409,"C",'MAPA DE RIESGOS'!$AF409),"")</f>
        <v/>
      </c>
      <c r="V59" s="366" t="str">
        <f>IF(AND('MAPA DE RIESGOS'!$AP410="Alta",'MAPA DE RIESGOS'!$AR410="Leve"),CONCATENATE("R",'MAPA DE RIESGOS'!$H410,"C",'MAPA DE RIESGOS'!$AF410),"")</f>
        <v/>
      </c>
      <c r="W59" s="366" t="str">
        <f>IF(AND('MAPA DE RIESGOS'!$AP411="Alta",'MAPA DE RIESGOS'!$AR411="Leve"),CONCATENATE("R",'MAPA DE RIESGOS'!$H411,"C",'MAPA DE RIESGOS'!$AF411),"")</f>
        <v/>
      </c>
      <c r="X59" s="366" t="str">
        <f>IF(AND('MAPA DE RIESGOS'!$AP412="Alta",'MAPA DE RIESGOS'!$AR412="Leve"),CONCATENATE("R",'MAPA DE RIESGOS'!$H412,"C",'MAPA DE RIESGOS'!$AF412),"")</f>
        <v/>
      </c>
      <c r="Y59" s="366" t="str">
        <f>IF(AND('MAPA DE RIESGOS'!$AP413="Alta",'MAPA DE RIESGOS'!$AR413="Leve"),CONCATENATE("R",'MAPA DE RIESGOS'!$H413,"C",'MAPA DE RIESGOS'!$AF413),"")</f>
        <v/>
      </c>
      <c r="Z59" s="366" t="str">
        <f>IF(AND('MAPA DE RIESGOS'!$AP414="Alta",'MAPA DE RIESGOS'!$AR414="Leve"),CONCATENATE("R",'MAPA DE RIESGOS'!$H414,"C",'MAPA DE RIESGOS'!$AF414),"")</f>
        <v/>
      </c>
      <c r="AA59" s="366" t="str">
        <f>IF(AND('MAPA DE RIESGOS'!$AP415="Alta",'MAPA DE RIESGOS'!$AR415="Leve"),CONCATENATE("R",'MAPA DE RIESGOS'!$H415,"C",'MAPA DE RIESGOS'!$AF415),"")</f>
        <v/>
      </c>
      <c r="AB59" s="365" t="str">
        <f>IF(AND('MAPA DE RIESGOS'!$AP398="Alta",'MAPA DE RIESGOS'!$AR398="Menor"),CONCATENATE("R",'MAPA DE RIESGOS'!$H398,"C",'MAPA DE RIESGOS'!$AF398),"")</f>
        <v/>
      </c>
      <c r="AC59" s="366" t="str">
        <f>IF(AND('MAPA DE RIESGOS'!$AP399="Alta",'MAPA DE RIESGOS'!$AR399="Menor"),CONCATENATE("R",'MAPA DE RIESGOS'!$H399,"C",'MAPA DE RIESGOS'!$AF399),"")</f>
        <v/>
      </c>
      <c r="AD59" s="366" t="str">
        <f>IF(AND('MAPA DE RIESGOS'!$AP400="Alta",'MAPA DE RIESGOS'!$AR400="Menor"),CONCATENATE("R",'MAPA DE RIESGOS'!$H400,"C",'MAPA DE RIESGOS'!$AF400),"")</f>
        <v/>
      </c>
      <c r="AE59" s="366" t="str">
        <f>IF(AND('MAPA DE RIESGOS'!$AP401="Alta",'MAPA DE RIESGOS'!$AR401="Menor"),CONCATENATE("R",'MAPA DE RIESGOS'!$H401,"C",'MAPA DE RIESGOS'!$AF401),"")</f>
        <v/>
      </c>
      <c r="AF59" s="366" t="str">
        <f>IF(AND('MAPA DE RIESGOS'!$AP402="Alta",'MAPA DE RIESGOS'!$AR402="Menor"),CONCATENATE("R",'MAPA DE RIESGOS'!$H402,"C",'MAPA DE RIESGOS'!$AF402),"")</f>
        <v/>
      </c>
      <c r="AG59" s="366" t="str">
        <f>IF(AND('MAPA DE RIESGOS'!$AP403="Alta",'MAPA DE RIESGOS'!$AR403="Menor"),CONCATENATE("R",'MAPA DE RIESGOS'!$H403,"C",'MAPA DE RIESGOS'!$AF403),"")</f>
        <v/>
      </c>
      <c r="AH59" s="366" t="str">
        <f>IF(AND('MAPA DE RIESGOS'!$AP404="Alta",'MAPA DE RIESGOS'!$AR404="Menor"),CONCATENATE("R",'MAPA DE RIESGOS'!$H404,"C",'MAPA DE RIESGOS'!$AF404),"")</f>
        <v/>
      </c>
      <c r="AI59" s="366" t="str">
        <f>IF(AND('MAPA DE RIESGOS'!$AP405="Alta",'MAPA DE RIESGOS'!$AR405="Menor"),CONCATENATE("R",'MAPA DE RIESGOS'!$H405,"C",'MAPA DE RIESGOS'!$AF405),"")</f>
        <v/>
      </c>
      <c r="AJ59" s="366" t="str">
        <f>IF(AND('MAPA DE RIESGOS'!$AP406="Alta",'MAPA DE RIESGOS'!$AR406="Menor"),CONCATENATE("R",'MAPA DE RIESGOS'!$H406,"C",'MAPA DE RIESGOS'!$AF406),"")</f>
        <v/>
      </c>
      <c r="AK59" s="366" t="str">
        <f>IF(AND('MAPA DE RIESGOS'!$AP407="Alta",'MAPA DE RIESGOS'!$AR407="Menor"),CONCATENATE("R",'MAPA DE RIESGOS'!$H407,"C",'MAPA DE RIESGOS'!$AF407),"")</f>
        <v/>
      </c>
      <c r="AL59" s="366" t="str">
        <f>IF(AND('MAPA DE RIESGOS'!$AP408="Alta",'MAPA DE RIESGOS'!$AR408="Menor"),CONCATENATE("R",'MAPA DE RIESGOS'!$H408,"C",'MAPA DE RIESGOS'!$AF408),"")</f>
        <v/>
      </c>
      <c r="AM59" s="366" t="str">
        <f>IF(AND('MAPA DE RIESGOS'!$AP409="Alta",'MAPA DE RIESGOS'!$AR409="Menor"),CONCATENATE("R",'MAPA DE RIESGOS'!$H409,"C",'MAPA DE RIESGOS'!$AF409),"")</f>
        <v/>
      </c>
      <c r="AN59" s="366" t="str">
        <f>IF(AND('MAPA DE RIESGOS'!$AP410="Alta",'MAPA DE RIESGOS'!$AR410="Menor"),CONCATENATE("R",'MAPA DE RIESGOS'!$H410,"C",'MAPA DE RIESGOS'!$AF410),"")</f>
        <v/>
      </c>
      <c r="AO59" s="366" t="str">
        <f>IF(AND('MAPA DE RIESGOS'!$AP411="Alta",'MAPA DE RIESGOS'!$AR411="Menor"),CONCATENATE("R",'MAPA DE RIESGOS'!$H411,"C",'MAPA DE RIESGOS'!$AF411),"")</f>
        <v/>
      </c>
      <c r="AP59" s="366" t="str">
        <f>IF(AND('MAPA DE RIESGOS'!$AP412="Alta",'MAPA DE RIESGOS'!$AR412="Menor"),CONCATENATE("R",'MAPA DE RIESGOS'!$H412,"C",'MAPA DE RIESGOS'!$AF412),"")</f>
        <v/>
      </c>
      <c r="AQ59" s="366" t="str">
        <f>IF(AND('MAPA DE RIESGOS'!$AP413="Alta",'MAPA DE RIESGOS'!$AR413="Menor"),CONCATENATE("R",'MAPA DE RIESGOS'!$H413,"C",'MAPA DE RIESGOS'!$AF413),"")</f>
        <v/>
      </c>
      <c r="AR59" s="366" t="str">
        <f>IF(AND('MAPA DE RIESGOS'!$AP414="Alta",'MAPA DE RIESGOS'!$AR414="Menor"),CONCATENATE("R",'MAPA DE RIESGOS'!$H414,"C",'MAPA DE RIESGOS'!$AF414),"")</f>
        <v/>
      </c>
      <c r="AS59" s="367" t="str">
        <f>IF(AND('MAPA DE RIESGOS'!$AP415="Alta",'MAPA DE RIESGOS'!$AR415="Menor"),CONCATENATE("R",'MAPA DE RIESGOS'!$H415,"C",'MAPA DE RIESGOS'!$AF415),"")</f>
        <v/>
      </c>
      <c r="AT59" s="353" t="str">
        <f>IF(AND('MAPA DE RIESGOS'!$AP398="Alta",'MAPA DE RIESGOS'!$AR398="Moderado"),CONCATENATE("R",'MAPA DE RIESGOS'!$H398,"C",'MAPA DE RIESGOS'!$AF398),"")</f>
        <v/>
      </c>
      <c r="AU59" s="353" t="str">
        <f>IF(AND('MAPA DE RIESGOS'!$AP399="Alta",'MAPA DE RIESGOS'!$AR399="Moderado"),CONCATENATE("R",'MAPA DE RIESGOS'!$H399,"C",'MAPA DE RIESGOS'!$AF399),"")</f>
        <v/>
      </c>
      <c r="AV59" s="353" t="str">
        <f>IF(AND('MAPA DE RIESGOS'!$AP400="Alta",'MAPA DE RIESGOS'!$AR400="Moderado"),CONCATENATE("R",'MAPA DE RIESGOS'!$H400,"C",'MAPA DE RIESGOS'!$AF400),"")</f>
        <v/>
      </c>
      <c r="AW59" s="353" t="str">
        <f>IF(AND('MAPA DE RIESGOS'!$AP401="Alta",'MAPA DE RIESGOS'!$AR401="Moderado"),CONCATENATE("R",'MAPA DE RIESGOS'!$H401,"C",'MAPA DE RIESGOS'!$AF401),"")</f>
        <v/>
      </c>
      <c r="AX59" s="353" t="str">
        <f>IF(AND('MAPA DE RIESGOS'!$AP402="Alta",'MAPA DE RIESGOS'!$AR402="Moderado"),CONCATENATE("R",'MAPA DE RIESGOS'!$H402,"C",'MAPA DE RIESGOS'!$AF402),"")</f>
        <v/>
      </c>
      <c r="AY59" s="353" t="str">
        <f>IF(AND('MAPA DE RIESGOS'!$AP403="Alta",'MAPA DE RIESGOS'!$AR403="Moderado"),CONCATENATE("R",'MAPA DE RIESGOS'!$H403,"C",'MAPA DE RIESGOS'!$AF403),"")</f>
        <v/>
      </c>
      <c r="AZ59" s="353" t="str">
        <f>IF(AND('MAPA DE RIESGOS'!$AP404="Alta",'MAPA DE RIESGOS'!$AR404="Moderado"),CONCATENATE("R",'MAPA DE RIESGOS'!$H404,"C",'MAPA DE RIESGOS'!$AF404),"")</f>
        <v/>
      </c>
      <c r="BA59" s="353" t="str">
        <f>IF(AND('MAPA DE RIESGOS'!$AP405="Alta",'MAPA DE RIESGOS'!$AR405="Moderado"),CONCATENATE("R",'MAPA DE RIESGOS'!$H405,"C",'MAPA DE RIESGOS'!$AF405),"")</f>
        <v/>
      </c>
      <c r="BB59" s="353" t="str">
        <f>IF(AND('MAPA DE RIESGOS'!$AP406="Alta",'MAPA DE RIESGOS'!$AR406="Moderado"),CONCATENATE("R",'MAPA DE RIESGOS'!$H406,"C",'MAPA DE RIESGOS'!$AF406),"")</f>
        <v/>
      </c>
      <c r="BC59" s="353" t="str">
        <f>IF(AND('MAPA DE RIESGOS'!$AP407="Alta",'MAPA DE RIESGOS'!$AR407="Moderado"),CONCATENATE("R",'MAPA DE RIESGOS'!$H407,"C",'MAPA DE RIESGOS'!$AF407),"")</f>
        <v/>
      </c>
      <c r="BD59" s="353" t="str">
        <f>IF(AND('MAPA DE RIESGOS'!$AP408="Alta",'MAPA DE RIESGOS'!$AR408="Moderado"),CONCATENATE("R",'MAPA DE RIESGOS'!$H408,"C",'MAPA DE RIESGOS'!$AF408),"")</f>
        <v/>
      </c>
      <c r="BE59" s="353" t="str">
        <f>IF(AND('MAPA DE RIESGOS'!$AP409="Alta",'MAPA DE RIESGOS'!$AR409="Moderado"),CONCATENATE("R",'MAPA DE RIESGOS'!$H409,"C",'MAPA DE RIESGOS'!$AF409),"")</f>
        <v/>
      </c>
      <c r="BF59" s="353" t="str">
        <f>IF(AND('MAPA DE RIESGOS'!$AP410="Alta",'MAPA DE RIESGOS'!$AR410="Moderado"),CONCATENATE("R",'MAPA DE RIESGOS'!$H410,"C",'MAPA DE RIESGOS'!$AF410),"")</f>
        <v/>
      </c>
      <c r="BG59" s="353" t="str">
        <f>IF(AND('MAPA DE RIESGOS'!$AP411="Alta",'MAPA DE RIESGOS'!$AR411="Moderado"),CONCATENATE("R",'MAPA DE RIESGOS'!$H411,"C",'MAPA DE RIESGOS'!$AF411),"")</f>
        <v/>
      </c>
      <c r="BH59" s="353" t="str">
        <f>IF(AND('MAPA DE RIESGOS'!$AP412="Alta",'MAPA DE RIESGOS'!$AR412="Moderado"),CONCATENATE("R",'MAPA DE RIESGOS'!$H412,"C",'MAPA DE RIESGOS'!$AF412),"")</f>
        <v/>
      </c>
      <c r="BI59" s="353" t="str">
        <f>IF(AND('MAPA DE RIESGOS'!$AP413="Alta",'MAPA DE RIESGOS'!$AR413="Moderado"),CONCATENATE("R",'MAPA DE RIESGOS'!$H413,"C",'MAPA DE RIESGOS'!$AF413),"")</f>
        <v/>
      </c>
      <c r="BJ59" s="353" t="str">
        <f>IF(AND('MAPA DE RIESGOS'!$AP414="Alta",'MAPA DE RIESGOS'!$AR414="Moderado"),CONCATENATE("R",'MAPA DE RIESGOS'!$H414,"C",'MAPA DE RIESGOS'!$AF414),"")</f>
        <v/>
      </c>
      <c r="BK59" s="354" t="str">
        <f>IF(AND('MAPA DE RIESGOS'!$AP415="Alta",'MAPA DE RIESGOS'!$AR415="Moderado"),CONCATENATE("R",'MAPA DE RIESGOS'!$H415,"C",'MAPA DE RIESGOS'!$AF415),"")</f>
        <v/>
      </c>
      <c r="BL59" s="353" t="str">
        <f>IF(AND('MAPA DE RIESGOS'!$AP398="Alta",'MAPA DE RIESGOS'!$AR398="Mayor"),CONCATENATE("R",'MAPA DE RIESGOS'!$H398,"C",'MAPA DE RIESGOS'!$AF398),"")</f>
        <v/>
      </c>
      <c r="BM59" s="353" t="str">
        <f>IF(AND('MAPA DE RIESGOS'!$AP399="Alta",'MAPA DE RIESGOS'!$AR399="Mayor"),CONCATENATE("R",'MAPA DE RIESGOS'!$H399,"C",'MAPA DE RIESGOS'!$AF399),"")</f>
        <v/>
      </c>
      <c r="BN59" s="353" t="str">
        <f>IF(AND('MAPA DE RIESGOS'!$AP400="Alta",'MAPA DE RIESGOS'!$AR400="Mayor"),CONCATENATE("R",'MAPA DE RIESGOS'!$H400,"C",'MAPA DE RIESGOS'!$AF400),"")</f>
        <v/>
      </c>
      <c r="BO59" s="353" t="str">
        <f>IF(AND('MAPA DE RIESGOS'!$AP401="Alta",'MAPA DE RIESGOS'!$AR401="Mayor"),CONCATENATE("R",'MAPA DE RIESGOS'!$H401,"C",'MAPA DE RIESGOS'!$AF401),"")</f>
        <v/>
      </c>
      <c r="BP59" s="353" t="str">
        <f>IF(AND('MAPA DE RIESGOS'!$AP402="Alta",'MAPA DE RIESGOS'!$AR402="Mayor"),CONCATENATE("R",'MAPA DE RIESGOS'!$H402,"C",'MAPA DE RIESGOS'!$AF402),"")</f>
        <v/>
      </c>
      <c r="BQ59" s="353" t="str">
        <f>IF(AND('MAPA DE RIESGOS'!$AP403="Alta",'MAPA DE RIESGOS'!$AR403="Mayor"),CONCATENATE("R",'MAPA DE RIESGOS'!$H403,"C",'MAPA DE RIESGOS'!$AF403),"")</f>
        <v/>
      </c>
      <c r="BR59" s="353" t="str">
        <f>IF(AND('MAPA DE RIESGOS'!$AP404="Alta",'MAPA DE RIESGOS'!$AR404="Mayor"),CONCATENATE("R",'MAPA DE RIESGOS'!$H404,"C",'MAPA DE RIESGOS'!$AF404),"")</f>
        <v/>
      </c>
      <c r="BS59" s="353" t="str">
        <f>IF(AND('MAPA DE RIESGOS'!$AP405="Alta",'MAPA DE RIESGOS'!$AR405="Mayor"),CONCATENATE("R",'MAPA DE RIESGOS'!$H405,"C",'MAPA DE RIESGOS'!$AF405),"")</f>
        <v/>
      </c>
      <c r="BT59" s="353" t="str">
        <f>IF(AND('MAPA DE RIESGOS'!$AP406="Alta",'MAPA DE RIESGOS'!$AR406="Mayor"),CONCATENATE("R",'MAPA DE RIESGOS'!$H406,"C",'MAPA DE RIESGOS'!$AF406),"")</f>
        <v/>
      </c>
      <c r="BU59" s="353" t="str">
        <f>IF(AND('MAPA DE RIESGOS'!$AP407="Alta",'MAPA DE RIESGOS'!$AR407="Mayor"),CONCATENATE("R",'MAPA DE RIESGOS'!$H407,"C",'MAPA DE RIESGOS'!$AF407),"")</f>
        <v/>
      </c>
      <c r="BV59" s="353" t="str">
        <f>IF(AND('MAPA DE RIESGOS'!$AP408="Alta",'MAPA DE RIESGOS'!$AR408="Mayor"),CONCATENATE("R",'MAPA DE RIESGOS'!$H408,"C",'MAPA DE RIESGOS'!$AF408),"")</f>
        <v/>
      </c>
      <c r="BW59" s="353" t="str">
        <f>IF(AND('MAPA DE RIESGOS'!$AP409="Alta",'MAPA DE RIESGOS'!$AR409="Mayor"),CONCATENATE("R",'MAPA DE RIESGOS'!$H409,"C",'MAPA DE RIESGOS'!$AF409),"")</f>
        <v/>
      </c>
      <c r="BX59" s="353" t="str">
        <f>IF(AND('MAPA DE RIESGOS'!$AP410="Alta",'MAPA DE RIESGOS'!$AR410="Mayor"),CONCATENATE("R",'MAPA DE RIESGOS'!$H410,"C",'MAPA DE RIESGOS'!$AF410),"")</f>
        <v/>
      </c>
      <c r="BY59" s="353" t="str">
        <f>IF(AND('MAPA DE RIESGOS'!$AP411="Alta",'MAPA DE RIESGOS'!$AR411="Mayor"),CONCATENATE("R",'MAPA DE RIESGOS'!$H411,"C",'MAPA DE RIESGOS'!$AF411),"")</f>
        <v/>
      </c>
      <c r="BZ59" s="353" t="str">
        <f>IF(AND('MAPA DE RIESGOS'!$AP412="Alta",'MAPA DE RIESGOS'!$AR412="Mayor"),CONCATENATE("R",'MAPA DE RIESGOS'!$H412,"C",'MAPA DE RIESGOS'!$AF412),"")</f>
        <v/>
      </c>
      <c r="CA59" s="353" t="str">
        <f>IF(AND('MAPA DE RIESGOS'!$AP413="Alta",'MAPA DE RIESGOS'!$AR413="Mayor"),CONCATENATE("R",'MAPA DE RIESGOS'!$H413,"C",'MAPA DE RIESGOS'!$AF413),"")</f>
        <v/>
      </c>
      <c r="CB59" s="353" t="str">
        <f>IF(AND('MAPA DE RIESGOS'!$AP414="Alta",'MAPA DE RIESGOS'!$AR414="Mayor"),CONCATENATE("R",'MAPA DE RIESGOS'!$H414,"C",'MAPA DE RIESGOS'!$AF414),"")</f>
        <v/>
      </c>
      <c r="CC59" s="354" t="str">
        <f>IF(AND('MAPA DE RIESGOS'!$AP415="Alta",'MAPA DE RIESGOS'!$AR415="Mayor"),CONCATENATE("R",'MAPA DE RIESGOS'!$H415,"C",'MAPA DE RIESGOS'!$AF415),"")</f>
        <v/>
      </c>
      <c r="CD59" s="355" t="str">
        <f>IF(AND('MAPA DE RIESGOS'!$AP398="Alta",'MAPA DE RIESGOS'!$AR398="Catastrófico"),CONCATENATE("R",'MAPA DE RIESGOS'!$H398,"C",'MAPA DE RIESGOS'!$AF398),"")</f>
        <v/>
      </c>
      <c r="CE59" s="355" t="str">
        <f>IF(AND('MAPA DE RIESGOS'!$AP399="Alta",'MAPA DE RIESGOS'!$AR399="Catastrófico"),CONCATENATE("R",'MAPA DE RIESGOS'!$H399,"C",'MAPA DE RIESGOS'!$AF399),"")</f>
        <v/>
      </c>
      <c r="CF59" s="355" t="str">
        <f>IF(AND('MAPA DE RIESGOS'!$AP400="Alta",'MAPA DE RIESGOS'!$AR400="Catastrófico"),CONCATENATE("R",'MAPA DE RIESGOS'!$H400,"C",'MAPA DE RIESGOS'!$AF400),"")</f>
        <v/>
      </c>
      <c r="CG59" s="355" t="str">
        <f>IF(AND('MAPA DE RIESGOS'!$AP401="Alta",'MAPA DE RIESGOS'!$AR401="Catastrófico"),CONCATENATE("R",'MAPA DE RIESGOS'!$H401,"C",'MAPA DE RIESGOS'!$AF401),"")</f>
        <v/>
      </c>
      <c r="CH59" s="355" t="str">
        <f>IF(AND('MAPA DE RIESGOS'!$AP402="Alta",'MAPA DE RIESGOS'!$AR402="Catastrófico"),CONCATENATE("R",'MAPA DE RIESGOS'!$H402,"C",'MAPA DE RIESGOS'!$AF402),"")</f>
        <v/>
      </c>
      <c r="CI59" s="355" t="str">
        <f>IF(AND('MAPA DE RIESGOS'!$AP403="Alta",'MAPA DE RIESGOS'!$AR403="Catastrófico"),CONCATENATE("R",'MAPA DE RIESGOS'!$H403,"C",'MAPA DE RIESGOS'!$AF403),"")</f>
        <v/>
      </c>
      <c r="CJ59" s="355" t="str">
        <f>IF(AND('MAPA DE RIESGOS'!$AP404="Alta",'MAPA DE RIESGOS'!$AR404="Catastrófico"),CONCATENATE("R",'MAPA DE RIESGOS'!$H404,"C",'MAPA DE RIESGOS'!$AF404),"")</f>
        <v/>
      </c>
      <c r="CK59" s="355" t="str">
        <f>IF(AND('MAPA DE RIESGOS'!$AP405="Alta",'MAPA DE RIESGOS'!$AR405="Catastrófico"),CONCATENATE("R",'MAPA DE RIESGOS'!$H405,"C",'MAPA DE RIESGOS'!$AF405),"")</f>
        <v/>
      </c>
      <c r="CL59" s="355" t="str">
        <f>IF(AND('MAPA DE RIESGOS'!$AP406="Alta",'MAPA DE RIESGOS'!$AR406="Catastrófico"),CONCATENATE("R",'MAPA DE RIESGOS'!$H406,"C",'MAPA DE RIESGOS'!$AF406),"")</f>
        <v/>
      </c>
      <c r="CM59" s="355" t="str">
        <f>IF(AND('MAPA DE RIESGOS'!$AP407="Alta",'MAPA DE RIESGOS'!$AR407="Catastrófico"),CONCATENATE("R",'MAPA DE RIESGOS'!$H407,"C",'MAPA DE RIESGOS'!$AF407),"")</f>
        <v/>
      </c>
      <c r="CN59" s="355" t="str">
        <f>IF(AND('MAPA DE RIESGOS'!$AP408="Alta",'MAPA DE RIESGOS'!$AR408="Catastrófico"),CONCATENATE("R",'MAPA DE RIESGOS'!$H408,"C",'MAPA DE RIESGOS'!$AF408),"")</f>
        <v/>
      </c>
      <c r="CO59" s="355" t="str">
        <f>IF(AND('MAPA DE RIESGOS'!$AP409="Alta",'MAPA DE RIESGOS'!$AR409="Catastrófico"),CONCATENATE("R",'MAPA DE RIESGOS'!$H409,"C",'MAPA DE RIESGOS'!$AF409),"")</f>
        <v/>
      </c>
      <c r="CP59" s="355" t="str">
        <f>IF(AND('MAPA DE RIESGOS'!$AP410="Alta",'MAPA DE RIESGOS'!$AR410="Catastrófico"),CONCATENATE("R",'MAPA DE RIESGOS'!$H410,"C",'MAPA DE RIESGOS'!$AF410),"")</f>
        <v/>
      </c>
      <c r="CQ59" s="355" t="str">
        <f>IF(AND('MAPA DE RIESGOS'!$AP411="Alta",'MAPA DE RIESGOS'!$AR411="Catastrófico"),CONCATENATE("R",'MAPA DE RIESGOS'!$H411,"C",'MAPA DE RIESGOS'!$AF411),"")</f>
        <v/>
      </c>
      <c r="CR59" s="355" t="str">
        <f>IF(AND('MAPA DE RIESGOS'!$AP412="Alta",'MAPA DE RIESGOS'!$AR412="Catastrófico"),CONCATENATE("R",'MAPA DE RIESGOS'!$H412,"C",'MAPA DE RIESGOS'!$AF412),"")</f>
        <v/>
      </c>
      <c r="CS59" s="355" t="str">
        <f>IF(AND('MAPA DE RIESGOS'!$AP413="Alta",'MAPA DE RIESGOS'!$AR413="Catastrófico"),CONCATENATE("R",'MAPA DE RIESGOS'!$H413,"C",'MAPA DE RIESGOS'!$AF413),"")</f>
        <v/>
      </c>
      <c r="CT59" s="355" t="str">
        <f>IF(AND('MAPA DE RIESGOS'!$AP414="Alta",'MAPA DE RIESGOS'!$AR414="Catastrófico"),CONCATENATE("R",'MAPA DE RIESGOS'!$H414,"C",'MAPA DE RIESGOS'!$AF414),"")</f>
        <v/>
      </c>
      <c r="CU59" s="356" t="str">
        <f>IF(AND('MAPA DE RIESGOS'!$AP415="Alta",'MAPA DE RIESGOS'!$AR415="Catastrófico"),CONCATENATE("R",'MAPA DE RIESGOS'!$H415,"C",'MAPA DE RIESGOS'!$AF415),"")</f>
        <v/>
      </c>
      <c r="CV59" s="67"/>
      <c r="CW59" s="1137"/>
      <c r="CX59" s="1138"/>
      <c r="CY59" s="1138"/>
      <c r="CZ59" s="1138"/>
      <c r="DA59" s="1138"/>
      <c r="DB59" s="1139"/>
    </row>
    <row r="60" spans="2:106" ht="32.450000000000003" customHeight="1">
      <c r="B60" s="1142"/>
      <c r="C60" s="1142"/>
      <c r="D60" s="1143"/>
      <c r="E60" s="1113"/>
      <c r="F60" s="1114"/>
      <c r="G60" s="1114"/>
      <c r="H60" s="1114"/>
      <c r="I60" s="1114"/>
      <c r="J60" s="365" t="str">
        <f>IF(AND('MAPA DE RIESGOS'!$AP416="Alta",'MAPA DE RIESGOS'!$AR416="Leve"),CONCATENATE("R",'MAPA DE RIESGOS'!$H416,"C",'MAPA DE RIESGOS'!$AF416),"")</f>
        <v/>
      </c>
      <c r="K60" s="366" t="str">
        <f>IF(AND('MAPA DE RIESGOS'!$AP417="Alta",'MAPA DE RIESGOS'!$AR417="Leve"),CONCATENATE("R",'MAPA DE RIESGOS'!$H417,"C",'MAPA DE RIESGOS'!$AF417),"")</f>
        <v/>
      </c>
      <c r="L60" s="366" t="str">
        <f>IF(AND('MAPA DE RIESGOS'!$AP418="Alta",'MAPA DE RIESGOS'!$AR418="Leve"),CONCATENATE("R",'MAPA DE RIESGOS'!$H418,"C",'MAPA DE RIESGOS'!$AF418),"")</f>
        <v/>
      </c>
      <c r="M60" s="366" t="str">
        <f>IF(AND('MAPA DE RIESGOS'!$AP419="Alta",'MAPA DE RIESGOS'!$AR419="Leve"),CONCATENATE("R",'MAPA DE RIESGOS'!$H419,"C",'MAPA DE RIESGOS'!$AF419),"")</f>
        <v/>
      </c>
      <c r="N60" s="366" t="str">
        <f>IF(AND('MAPA DE RIESGOS'!$AP420="Alta",'MAPA DE RIESGOS'!$AR420="Leve"),CONCATENATE("R",'MAPA DE RIESGOS'!$H420,"C",'MAPA DE RIESGOS'!$AF420),"")</f>
        <v/>
      </c>
      <c r="O60" s="366" t="str">
        <f>IF(AND('MAPA DE RIESGOS'!$AP421="Alta",'MAPA DE RIESGOS'!$AR421="Leve"),CONCATENATE("R",'MAPA DE RIESGOS'!$H421,"C",'MAPA DE RIESGOS'!$AF421),"")</f>
        <v/>
      </c>
      <c r="P60" s="366" t="str">
        <f>IF(AND('MAPA DE RIESGOS'!$AP422="Alta",'MAPA DE RIESGOS'!$AR422="Leve"),CONCATENATE("R",'MAPA DE RIESGOS'!$H422,"C",'MAPA DE RIESGOS'!$AF422),"")</f>
        <v/>
      </c>
      <c r="Q60" s="366" t="str">
        <f>IF(AND('MAPA DE RIESGOS'!$AP423="Alta",'MAPA DE RIESGOS'!$AR423="Leve"),CONCATENATE("R",'MAPA DE RIESGOS'!$H423,"C",'MAPA DE RIESGOS'!$AF423),"")</f>
        <v/>
      </c>
      <c r="R60" s="366" t="str">
        <f>IF(AND('MAPA DE RIESGOS'!$AP424="Alta",'MAPA DE RIESGOS'!$AR424="Leve"),CONCATENATE("R",'MAPA DE RIESGOS'!$H424,"C",'MAPA DE RIESGOS'!$AF424),"")</f>
        <v/>
      </c>
      <c r="S60" s="366" t="str">
        <f>IF(AND('MAPA DE RIESGOS'!$AP425="Alta",'MAPA DE RIESGOS'!$AR425="Leve"),CONCATENATE("R",'MAPA DE RIESGOS'!$H425,"C",'MAPA DE RIESGOS'!$AF425),"")</f>
        <v/>
      </c>
      <c r="T60" s="366" t="str">
        <f>IF(AND('MAPA DE RIESGOS'!$AP426="Alta",'MAPA DE RIESGOS'!$AR426="Leve"),CONCATENATE("R",'MAPA DE RIESGOS'!$H426,"C",'MAPA DE RIESGOS'!$AF426),"")</f>
        <v/>
      </c>
      <c r="U60" s="366" t="str">
        <f>IF(AND('MAPA DE RIESGOS'!$AP427="Alta",'MAPA DE RIESGOS'!$AR427="Leve"),CONCATENATE("R",'MAPA DE RIESGOS'!$H427,"C",'MAPA DE RIESGOS'!$AF427),"")</f>
        <v/>
      </c>
      <c r="V60" s="366" t="str">
        <f>IF(AND('MAPA DE RIESGOS'!$AP428="Alta",'MAPA DE RIESGOS'!$AR428="Leve"),CONCATENATE("R",'MAPA DE RIESGOS'!$H428,"C",'MAPA DE RIESGOS'!$AF428),"")</f>
        <v/>
      </c>
      <c r="W60" s="366" t="str">
        <f>IF(AND('MAPA DE RIESGOS'!$AP429="Alta",'MAPA DE RIESGOS'!$AR429="Leve"),CONCATENATE("R",'MAPA DE RIESGOS'!$H429,"C",'MAPA DE RIESGOS'!$AF429),"")</f>
        <v/>
      </c>
      <c r="X60" s="366" t="str">
        <f>IF(AND('MAPA DE RIESGOS'!$AP430="Alta",'MAPA DE RIESGOS'!$AR430="Leve"),CONCATENATE("R",'MAPA DE RIESGOS'!$H430,"C",'MAPA DE RIESGOS'!$AF430),"")</f>
        <v/>
      </c>
      <c r="Y60" s="366" t="str">
        <f>IF(AND('MAPA DE RIESGOS'!$AP431="Alta",'MAPA DE RIESGOS'!$AR431="Leve"),CONCATENATE("R",'MAPA DE RIESGOS'!$H431,"C",'MAPA DE RIESGOS'!$AF431),"")</f>
        <v/>
      </c>
      <c r="Z60" s="366" t="str">
        <f>IF(AND('MAPA DE RIESGOS'!$AP432="Alta",'MAPA DE RIESGOS'!$AR432="Leve"),CONCATENATE("R",'MAPA DE RIESGOS'!$H432,"C",'MAPA DE RIESGOS'!$AF432),"")</f>
        <v/>
      </c>
      <c r="AA60" s="366" t="str">
        <f>IF(AND('MAPA DE RIESGOS'!$AP433="Alta",'MAPA DE RIESGOS'!$AR433="Leve"),CONCATENATE("R",'MAPA DE RIESGOS'!$H433,"C",'MAPA DE RIESGOS'!$AF433),"")</f>
        <v/>
      </c>
      <c r="AB60" s="365" t="str">
        <f>IF(AND('MAPA DE RIESGOS'!$AP416="Alta",'MAPA DE RIESGOS'!$AR416="Menor"),CONCATENATE("R",'MAPA DE RIESGOS'!$H416,"C",'MAPA DE RIESGOS'!$AF416),"")</f>
        <v/>
      </c>
      <c r="AC60" s="366" t="str">
        <f>IF(AND('MAPA DE RIESGOS'!$AP417="Alta",'MAPA DE RIESGOS'!$AR417="Menor"),CONCATENATE("R",'MAPA DE RIESGOS'!$H417,"C",'MAPA DE RIESGOS'!$AF417),"")</f>
        <v/>
      </c>
      <c r="AD60" s="366" t="str">
        <f>IF(AND('MAPA DE RIESGOS'!$AP418="Alta",'MAPA DE RIESGOS'!$AR418="Menor"),CONCATENATE("R",'MAPA DE RIESGOS'!$H418,"C",'MAPA DE RIESGOS'!$AF418),"")</f>
        <v/>
      </c>
      <c r="AE60" s="366" t="str">
        <f>IF(AND('MAPA DE RIESGOS'!$AP419="Alta",'MAPA DE RIESGOS'!$AR419="Menor"),CONCATENATE("R",'MAPA DE RIESGOS'!$H419,"C",'MAPA DE RIESGOS'!$AF419),"")</f>
        <v/>
      </c>
      <c r="AF60" s="366" t="str">
        <f>IF(AND('MAPA DE RIESGOS'!$AP420="Alta",'MAPA DE RIESGOS'!$AR420="Menor"),CONCATENATE("R",'MAPA DE RIESGOS'!$H420,"C",'MAPA DE RIESGOS'!$AF420),"")</f>
        <v/>
      </c>
      <c r="AG60" s="366" t="str">
        <f>IF(AND('MAPA DE RIESGOS'!$AP421="Alta",'MAPA DE RIESGOS'!$AR421="Menor"),CONCATENATE("R",'MAPA DE RIESGOS'!$H421,"C",'MAPA DE RIESGOS'!$AF421),"")</f>
        <v/>
      </c>
      <c r="AH60" s="366" t="str">
        <f>IF(AND('MAPA DE RIESGOS'!$AP422="Alta",'MAPA DE RIESGOS'!$AR422="Menor"),CONCATENATE("R",'MAPA DE RIESGOS'!$H422,"C",'MAPA DE RIESGOS'!$AF422),"")</f>
        <v/>
      </c>
      <c r="AI60" s="366" t="str">
        <f>IF(AND('MAPA DE RIESGOS'!$AP423="Alta",'MAPA DE RIESGOS'!$AR423="Menor"),CONCATENATE("R",'MAPA DE RIESGOS'!$H423,"C",'MAPA DE RIESGOS'!$AF423),"")</f>
        <v/>
      </c>
      <c r="AJ60" s="366" t="str">
        <f>IF(AND('MAPA DE RIESGOS'!$AP424="Alta",'MAPA DE RIESGOS'!$AR424="Menor"),CONCATENATE("R",'MAPA DE RIESGOS'!$H424,"C",'MAPA DE RIESGOS'!$AF424),"")</f>
        <v/>
      </c>
      <c r="AK60" s="366" t="str">
        <f>IF(AND('MAPA DE RIESGOS'!$AP425="Alta",'MAPA DE RIESGOS'!$AR425="Menor"),CONCATENATE("R",'MAPA DE RIESGOS'!$H425,"C",'MAPA DE RIESGOS'!$AF425),"")</f>
        <v/>
      </c>
      <c r="AL60" s="366" t="str">
        <f>IF(AND('MAPA DE RIESGOS'!$AP426="Alta",'MAPA DE RIESGOS'!$AR426="Menor"),CONCATENATE("R",'MAPA DE RIESGOS'!$H426,"C",'MAPA DE RIESGOS'!$AF426),"")</f>
        <v/>
      </c>
      <c r="AM60" s="366" t="str">
        <f>IF(AND('MAPA DE RIESGOS'!$AP427="Alta",'MAPA DE RIESGOS'!$AR427="Menor"),CONCATENATE("R",'MAPA DE RIESGOS'!$H427,"C",'MAPA DE RIESGOS'!$AF427),"")</f>
        <v/>
      </c>
      <c r="AN60" s="366" t="str">
        <f>IF(AND('MAPA DE RIESGOS'!$AP428="Alta",'MAPA DE RIESGOS'!$AR428="Menor"),CONCATENATE("R",'MAPA DE RIESGOS'!$H428,"C",'MAPA DE RIESGOS'!$AF428),"")</f>
        <v/>
      </c>
      <c r="AO60" s="366" t="str">
        <f>IF(AND('MAPA DE RIESGOS'!$AP429="Alta",'MAPA DE RIESGOS'!$AR429="Menor"),CONCATENATE("R",'MAPA DE RIESGOS'!$H429,"C",'MAPA DE RIESGOS'!$AF429),"")</f>
        <v/>
      </c>
      <c r="AP60" s="366" t="str">
        <f>IF(AND('MAPA DE RIESGOS'!$AP430="Alta",'MAPA DE RIESGOS'!$AR430="Menor"),CONCATENATE("R",'MAPA DE RIESGOS'!$H430,"C",'MAPA DE RIESGOS'!$AF430),"")</f>
        <v/>
      </c>
      <c r="AQ60" s="366" t="str">
        <f>IF(AND('MAPA DE RIESGOS'!$AP431="Alta",'MAPA DE RIESGOS'!$AR431="Menor"),CONCATENATE("R",'MAPA DE RIESGOS'!$H431,"C",'MAPA DE RIESGOS'!$AF431),"")</f>
        <v/>
      </c>
      <c r="AR60" s="366" t="str">
        <f>IF(AND('MAPA DE RIESGOS'!$AP432="Alta",'MAPA DE RIESGOS'!$AR432="Menor"),CONCATENATE("R",'MAPA DE RIESGOS'!$H432,"C",'MAPA DE RIESGOS'!$AF432),"")</f>
        <v/>
      </c>
      <c r="AS60" s="367" t="str">
        <f>IF(AND('MAPA DE RIESGOS'!$AP433="Alta",'MAPA DE RIESGOS'!$AR433="Menor"),CONCATENATE("R",'MAPA DE RIESGOS'!$H433,"C",'MAPA DE RIESGOS'!$AF433),"")</f>
        <v/>
      </c>
      <c r="AT60" s="353" t="str">
        <f>IF(AND('MAPA DE RIESGOS'!$AP416="Alta",'MAPA DE RIESGOS'!$AR416="Moderado"),CONCATENATE("R",'MAPA DE RIESGOS'!$H416,"C",'MAPA DE RIESGOS'!$AF416),"")</f>
        <v/>
      </c>
      <c r="AU60" s="353" t="str">
        <f>IF(AND('MAPA DE RIESGOS'!$AP417="Alta",'MAPA DE RIESGOS'!$AR417="Moderado"),CONCATENATE("R",'MAPA DE RIESGOS'!$H417,"C",'MAPA DE RIESGOS'!$AF417),"")</f>
        <v/>
      </c>
      <c r="AV60" s="353" t="str">
        <f>IF(AND('MAPA DE RIESGOS'!$AP418="Alta",'MAPA DE RIESGOS'!$AR418="Moderado"),CONCATENATE("R",'MAPA DE RIESGOS'!$H418,"C",'MAPA DE RIESGOS'!$AF418),"")</f>
        <v/>
      </c>
      <c r="AW60" s="353" t="str">
        <f>IF(AND('MAPA DE RIESGOS'!$AP419="Alta",'MAPA DE RIESGOS'!$AR419="Moderado"),CONCATENATE("R",'MAPA DE RIESGOS'!$H419,"C",'MAPA DE RIESGOS'!$AF419),"")</f>
        <v/>
      </c>
      <c r="AX60" s="353" t="str">
        <f>IF(AND('MAPA DE RIESGOS'!$AP420="Alta",'MAPA DE RIESGOS'!$AR420="Moderado"),CONCATENATE("R",'MAPA DE RIESGOS'!$H420,"C",'MAPA DE RIESGOS'!$AF420),"")</f>
        <v/>
      </c>
      <c r="AY60" s="353" t="str">
        <f>IF(AND('MAPA DE RIESGOS'!$AP421="Alta",'MAPA DE RIESGOS'!$AR421="Moderado"),CONCATENATE("R",'MAPA DE RIESGOS'!$H421,"C",'MAPA DE RIESGOS'!$AF421),"")</f>
        <v/>
      </c>
      <c r="AZ60" s="353" t="str">
        <f>IF(AND('MAPA DE RIESGOS'!$AP422="Alta",'MAPA DE RIESGOS'!$AR422="Moderado"),CONCATENATE("R",'MAPA DE RIESGOS'!$H422,"C",'MAPA DE RIESGOS'!$AF422),"")</f>
        <v/>
      </c>
      <c r="BA60" s="353" t="str">
        <f>IF(AND('MAPA DE RIESGOS'!$AP423="Alta",'MAPA DE RIESGOS'!$AR423="Moderado"),CONCATENATE("R",'MAPA DE RIESGOS'!$H423,"C",'MAPA DE RIESGOS'!$AF423),"")</f>
        <v/>
      </c>
      <c r="BB60" s="353" t="str">
        <f>IF(AND('MAPA DE RIESGOS'!$AP424="Alta",'MAPA DE RIESGOS'!$AR424="Moderado"),CONCATENATE("R",'MAPA DE RIESGOS'!$H424,"C",'MAPA DE RIESGOS'!$AF424),"")</f>
        <v/>
      </c>
      <c r="BC60" s="353" t="str">
        <f>IF(AND('MAPA DE RIESGOS'!$AP425="Alta",'MAPA DE RIESGOS'!$AR425="Moderado"),CONCATENATE("R",'MAPA DE RIESGOS'!$H425,"C",'MAPA DE RIESGOS'!$AF425),"")</f>
        <v/>
      </c>
      <c r="BD60" s="353" t="str">
        <f>IF(AND('MAPA DE RIESGOS'!$AP426="Alta",'MAPA DE RIESGOS'!$AR426="Moderado"),CONCATENATE("R",'MAPA DE RIESGOS'!$H426,"C",'MAPA DE RIESGOS'!$AF426),"")</f>
        <v/>
      </c>
      <c r="BE60" s="353" t="str">
        <f>IF(AND('MAPA DE RIESGOS'!$AP427="Alta",'MAPA DE RIESGOS'!$AR427="Moderado"),CONCATENATE("R",'MAPA DE RIESGOS'!$H427,"C",'MAPA DE RIESGOS'!$AF427),"")</f>
        <v/>
      </c>
      <c r="BF60" s="353" t="str">
        <f>IF(AND('MAPA DE RIESGOS'!$AP428="Alta",'MAPA DE RIESGOS'!$AR428="Moderado"),CONCATENATE("R",'MAPA DE RIESGOS'!$H428,"C",'MAPA DE RIESGOS'!$AF428),"")</f>
        <v/>
      </c>
      <c r="BG60" s="353" t="str">
        <f>IF(AND('MAPA DE RIESGOS'!$AP429="Alta",'MAPA DE RIESGOS'!$AR429="Moderado"),CONCATENATE("R",'MAPA DE RIESGOS'!$H429,"C",'MAPA DE RIESGOS'!$AF429),"")</f>
        <v/>
      </c>
      <c r="BH60" s="353" t="str">
        <f>IF(AND('MAPA DE RIESGOS'!$AP430="Alta",'MAPA DE RIESGOS'!$AR430="Moderado"),CONCATENATE("R",'MAPA DE RIESGOS'!$H430,"C",'MAPA DE RIESGOS'!$AF430),"")</f>
        <v/>
      </c>
      <c r="BI60" s="353" t="str">
        <f>IF(AND('MAPA DE RIESGOS'!$AP431="Alta",'MAPA DE RIESGOS'!$AR431="Moderado"),CONCATENATE("R",'MAPA DE RIESGOS'!$H431,"C",'MAPA DE RIESGOS'!$AF431),"")</f>
        <v/>
      </c>
      <c r="BJ60" s="353" t="str">
        <f>IF(AND('MAPA DE RIESGOS'!$AP432="Alta",'MAPA DE RIESGOS'!$AR432="Moderado"),CONCATENATE("R",'MAPA DE RIESGOS'!$H432,"C",'MAPA DE RIESGOS'!$AF432),"")</f>
        <v/>
      </c>
      <c r="BK60" s="354" t="str">
        <f>IF(AND('MAPA DE RIESGOS'!$AP433="Alta",'MAPA DE RIESGOS'!$AR433="Moderado"),CONCATENATE("R",'MAPA DE RIESGOS'!$H433,"C",'MAPA DE RIESGOS'!$AF433),"")</f>
        <v/>
      </c>
      <c r="BL60" s="353" t="str">
        <f>IF(AND('MAPA DE RIESGOS'!$AP416="Alta",'MAPA DE RIESGOS'!$AR416="Mayor"),CONCATENATE("R",'MAPA DE RIESGOS'!$H416,"C",'MAPA DE RIESGOS'!$AF416),"")</f>
        <v/>
      </c>
      <c r="BM60" s="353" t="str">
        <f>IF(AND('MAPA DE RIESGOS'!$AP417="Alta",'MAPA DE RIESGOS'!$AR417="Mayor"),CONCATENATE("R",'MAPA DE RIESGOS'!$H417,"C",'MAPA DE RIESGOS'!$AF417),"")</f>
        <v/>
      </c>
      <c r="BN60" s="353" t="str">
        <f>IF(AND('MAPA DE RIESGOS'!$AP418="Alta",'MAPA DE RIESGOS'!$AR418="Mayor"),CONCATENATE("R",'MAPA DE RIESGOS'!$H418,"C",'MAPA DE RIESGOS'!$AF418),"")</f>
        <v/>
      </c>
      <c r="BO60" s="353" t="str">
        <f>IF(AND('MAPA DE RIESGOS'!$AP419="Alta",'MAPA DE RIESGOS'!$AR419="Mayor"),CONCATENATE("R",'MAPA DE RIESGOS'!$H419,"C",'MAPA DE RIESGOS'!$AF419),"")</f>
        <v/>
      </c>
      <c r="BP60" s="353" t="str">
        <f>IF(AND('MAPA DE RIESGOS'!$AP420="Alta",'MAPA DE RIESGOS'!$AR420="Mayor"),CONCATENATE("R",'MAPA DE RIESGOS'!$H420,"C",'MAPA DE RIESGOS'!$AF420),"")</f>
        <v/>
      </c>
      <c r="BQ60" s="353" t="str">
        <f>IF(AND('MAPA DE RIESGOS'!$AP421="Alta",'MAPA DE RIESGOS'!$AR421="Mayor"),CONCATENATE("R",'MAPA DE RIESGOS'!$H421,"C",'MAPA DE RIESGOS'!$AF421),"")</f>
        <v/>
      </c>
      <c r="BR60" s="353" t="str">
        <f>IF(AND('MAPA DE RIESGOS'!$AP422="Alta",'MAPA DE RIESGOS'!$AR422="Mayor"),CONCATENATE("R",'MAPA DE RIESGOS'!$H422,"C",'MAPA DE RIESGOS'!$AF422),"")</f>
        <v/>
      </c>
      <c r="BS60" s="353" t="str">
        <f>IF(AND('MAPA DE RIESGOS'!$AP423="Alta",'MAPA DE RIESGOS'!$AR423="Mayor"),CONCATENATE("R",'MAPA DE RIESGOS'!$H423,"C",'MAPA DE RIESGOS'!$AF423),"")</f>
        <v/>
      </c>
      <c r="BT60" s="353" t="str">
        <f>IF(AND('MAPA DE RIESGOS'!$AP424="Alta",'MAPA DE RIESGOS'!$AR424="Mayor"),CONCATENATE("R",'MAPA DE RIESGOS'!$H424,"C",'MAPA DE RIESGOS'!$AF424),"")</f>
        <v/>
      </c>
      <c r="BU60" s="353" t="str">
        <f>IF(AND('MAPA DE RIESGOS'!$AP425="Alta",'MAPA DE RIESGOS'!$AR425="Mayor"),CONCATENATE("R",'MAPA DE RIESGOS'!$H425,"C",'MAPA DE RIESGOS'!$AF425),"")</f>
        <v/>
      </c>
      <c r="BV60" s="353" t="str">
        <f>IF(AND('MAPA DE RIESGOS'!$AP426="Alta",'MAPA DE RIESGOS'!$AR426="Mayor"),CONCATENATE("R",'MAPA DE RIESGOS'!$H426,"C",'MAPA DE RIESGOS'!$AF426),"")</f>
        <v/>
      </c>
      <c r="BW60" s="353" t="str">
        <f>IF(AND('MAPA DE RIESGOS'!$AP427="Alta",'MAPA DE RIESGOS'!$AR427="Mayor"),CONCATENATE("R",'MAPA DE RIESGOS'!$H427,"C",'MAPA DE RIESGOS'!$AF427),"")</f>
        <v/>
      </c>
      <c r="BX60" s="353" t="str">
        <f>IF(AND('MAPA DE RIESGOS'!$AP428="Alta",'MAPA DE RIESGOS'!$AR428="Mayor"),CONCATENATE("R",'MAPA DE RIESGOS'!$H428,"C",'MAPA DE RIESGOS'!$AF428),"")</f>
        <v/>
      </c>
      <c r="BY60" s="353" t="str">
        <f>IF(AND('MAPA DE RIESGOS'!$AP429="Alta",'MAPA DE RIESGOS'!$AR429="Mayor"),CONCATENATE("R",'MAPA DE RIESGOS'!$H429,"C",'MAPA DE RIESGOS'!$AF429),"")</f>
        <v/>
      </c>
      <c r="BZ60" s="353" t="str">
        <f>IF(AND('MAPA DE RIESGOS'!$AP430="Alta",'MAPA DE RIESGOS'!$AR430="Mayor"),CONCATENATE("R",'MAPA DE RIESGOS'!$H430,"C",'MAPA DE RIESGOS'!$AF430),"")</f>
        <v/>
      </c>
      <c r="CA60" s="353" t="str">
        <f>IF(AND('MAPA DE RIESGOS'!$AP431="Alta",'MAPA DE RIESGOS'!$AR431="Mayor"),CONCATENATE("R",'MAPA DE RIESGOS'!$H431,"C",'MAPA DE RIESGOS'!$AF431),"")</f>
        <v/>
      </c>
      <c r="CB60" s="353" t="str">
        <f>IF(AND('MAPA DE RIESGOS'!$AP432="Alta",'MAPA DE RIESGOS'!$AR432="Mayor"),CONCATENATE("R",'MAPA DE RIESGOS'!$H432,"C",'MAPA DE RIESGOS'!$AF432),"")</f>
        <v/>
      </c>
      <c r="CC60" s="354" t="str">
        <f>IF(AND('MAPA DE RIESGOS'!$AP433="Alta",'MAPA DE RIESGOS'!$AR433="Mayor"),CONCATENATE("R",'MAPA DE RIESGOS'!$H433,"C",'MAPA DE RIESGOS'!$AF433),"")</f>
        <v/>
      </c>
      <c r="CD60" s="355" t="str">
        <f>IF(AND('MAPA DE RIESGOS'!$AP416="Alta",'MAPA DE RIESGOS'!$AR416="Catastrófico"),CONCATENATE("R",'MAPA DE RIESGOS'!$H416,"C",'MAPA DE RIESGOS'!$AF416),"")</f>
        <v/>
      </c>
      <c r="CE60" s="355" t="str">
        <f>IF(AND('MAPA DE RIESGOS'!$AP417="Alta",'MAPA DE RIESGOS'!$AR417="Catastrófico"),CONCATENATE("R",'MAPA DE RIESGOS'!$H417,"C",'MAPA DE RIESGOS'!$AF417),"")</f>
        <v/>
      </c>
      <c r="CF60" s="355" t="str">
        <f>IF(AND('MAPA DE RIESGOS'!$AP418="Alta",'MAPA DE RIESGOS'!$AR418="Catastrófico"),CONCATENATE("R",'MAPA DE RIESGOS'!$H418,"C",'MAPA DE RIESGOS'!$AF418),"")</f>
        <v/>
      </c>
      <c r="CG60" s="355" t="str">
        <f>IF(AND('MAPA DE RIESGOS'!$AP419="Alta",'MAPA DE RIESGOS'!$AR419="Catastrófico"),CONCATENATE("R",'MAPA DE RIESGOS'!$H419,"C",'MAPA DE RIESGOS'!$AF419),"")</f>
        <v/>
      </c>
      <c r="CH60" s="355" t="str">
        <f>IF(AND('MAPA DE RIESGOS'!$AP420="Alta",'MAPA DE RIESGOS'!$AR420="Catastrófico"),CONCATENATE("R",'MAPA DE RIESGOS'!$H420,"C",'MAPA DE RIESGOS'!$AF420),"")</f>
        <v/>
      </c>
      <c r="CI60" s="355" t="str">
        <f>IF(AND('MAPA DE RIESGOS'!$AP421="Alta",'MAPA DE RIESGOS'!$AR421="Catastrófico"),CONCATENATE("R",'MAPA DE RIESGOS'!$H421,"C",'MAPA DE RIESGOS'!$AF421),"")</f>
        <v/>
      </c>
      <c r="CJ60" s="355" t="str">
        <f>IF(AND('MAPA DE RIESGOS'!$AP422="Alta",'MAPA DE RIESGOS'!$AR422="Catastrófico"),CONCATENATE("R",'MAPA DE RIESGOS'!$H422,"C",'MAPA DE RIESGOS'!$AF422),"")</f>
        <v/>
      </c>
      <c r="CK60" s="355" t="str">
        <f>IF(AND('MAPA DE RIESGOS'!$AP423="Alta",'MAPA DE RIESGOS'!$AR423="Catastrófico"),CONCATENATE("R",'MAPA DE RIESGOS'!$H423,"C",'MAPA DE RIESGOS'!$AF423),"")</f>
        <v/>
      </c>
      <c r="CL60" s="355" t="str">
        <f>IF(AND('MAPA DE RIESGOS'!$AP424="Alta",'MAPA DE RIESGOS'!$AR424="Catastrófico"),CONCATENATE("R",'MAPA DE RIESGOS'!$H424,"C",'MAPA DE RIESGOS'!$AF424),"")</f>
        <v/>
      </c>
      <c r="CM60" s="355" t="str">
        <f>IF(AND('MAPA DE RIESGOS'!$AP425="Alta",'MAPA DE RIESGOS'!$AR425="Catastrófico"),CONCATENATE("R",'MAPA DE RIESGOS'!$H425,"C",'MAPA DE RIESGOS'!$AF425),"")</f>
        <v/>
      </c>
      <c r="CN60" s="355" t="str">
        <f>IF(AND('MAPA DE RIESGOS'!$AP426="Alta",'MAPA DE RIESGOS'!$AR426="Catastrófico"),CONCATENATE("R",'MAPA DE RIESGOS'!$H426,"C",'MAPA DE RIESGOS'!$AF426),"")</f>
        <v/>
      </c>
      <c r="CO60" s="355" t="str">
        <f>IF(AND('MAPA DE RIESGOS'!$AP427="Alta",'MAPA DE RIESGOS'!$AR427="Catastrófico"),CONCATENATE("R",'MAPA DE RIESGOS'!$H427,"C",'MAPA DE RIESGOS'!$AF427),"")</f>
        <v/>
      </c>
      <c r="CP60" s="355" t="str">
        <f>IF(AND('MAPA DE RIESGOS'!$AP428="Alta",'MAPA DE RIESGOS'!$AR428="Catastrófico"),CONCATENATE("R",'MAPA DE RIESGOS'!$H428,"C",'MAPA DE RIESGOS'!$AF428),"")</f>
        <v/>
      </c>
      <c r="CQ60" s="355" t="str">
        <f>IF(AND('MAPA DE RIESGOS'!$AP429="Alta",'MAPA DE RIESGOS'!$AR429="Catastrófico"),CONCATENATE("R",'MAPA DE RIESGOS'!$H429,"C",'MAPA DE RIESGOS'!$AF429),"")</f>
        <v/>
      </c>
      <c r="CR60" s="355" t="str">
        <f>IF(AND('MAPA DE RIESGOS'!$AP430="Alta",'MAPA DE RIESGOS'!$AR430="Catastrófico"),CONCATENATE("R",'MAPA DE RIESGOS'!$H430,"C",'MAPA DE RIESGOS'!$AF430),"")</f>
        <v/>
      </c>
      <c r="CS60" s="355" t="str">
        <f>IF(AND('MAPA DE RIESGOS'!$AP431="Alta",'MAPA DE RIESGOS'!$AR431="Catastrófico"),CONCATENATE("R",'MAPA DE RIESGOS'!$H431,"C",'MAPA DE RIESGOS'!$AF431),"")</f>
        <v/>
      </c>
      <c r="CT60" s="355" t="str">
        <f>IF(AND('MAPA DE RIESGOS'!$AP432="Alta",'MAPA DE RIESGOS'!$AR432="Catastrófico"),CONCATENATE("R",'MAPA DE RIESGOS'!$H432,"C",'MAPA DE RIESGOS'!$AF432),"")</f>
        <v/>
      </c>
      <c r="CU60" s="356" t="str">
        <f>IF(AND('MAPA DE RIESGOS'!$AP433="Alta",'MAPA DE RIESGOS'!$AR433="Catastrófico"),CONCATENATE("R",'MAPA DE RIESGOS'!$H433,"C",'MAPA DE RIESGOS'!$AF433),"")</f>
        <v/>
      </c>
      <c r="CV60" s="67"/>
      <c r="CW60" s="1137"/>
      <c r="CX60" s="1138"/>
      <c r="CY60" s="1138"/>
      <c r="CZ60" s="1138"/>
      <c r="DA60" s="1138"/>
      <c r="DB60" s="1139"/>
    </row>
    <row r="61" spans="2:106" ht="32.450000000000003" customHeight="1">
      <c r="B61" s="1142"/>
      <c r="C61" s="1142"/>
      <c r="D61" s="1143"/>
      <c r="E61" s="1113"/>
      <c r="F61" s="1114"/>
      <c r="G61" s="1114"/>
      <c r="H61" s="1114"/>
      <c r="I61" s="1114"/>
      <c r="J61" s="365" t="str">
        <f>IF(AND('MAPA DE RIESGOS'!$AP434="Alta",'MAPA DE RIESGOS'!$AR434="Leve"),CONCATENATE("R",'MAPA DE RIESGOS'!$H434,"C",'MAPA DE RIESGOS'!$AF434),"")</f>
        <v/>
      </c>
      <c r="K61" s="366" t="str">
        <f>IF(AND('MAPA DE RIESGOS'!$AP435="Alta",'MAPA DE RIESGOS'!$AR435="Leve"),CONCATENATE("R",'MAPA DE RIESGOS'!$H435,"C",'MAPA DE RIESGOS'!$AF435),"")</f>
        <v/>
      </c>
      <c r="L61" s="366" t="str">
        <f>IF(AND('MAPA DE RIESGOS'!$AP436="Alta",'MAPA DE RIESGOS'!$AR436="Leve"),CONCATENATE("R",'MAPA DE RIESGOS'!$H436,"C",'MAPA DE RIESGOS'!$AF436),"")</f>
        <v/>
      </c>
      <c r="M61" s="366" t="str">
        <f>IF(AND('MAPA DE RIESGOS'!$AP437="Alta",'MAPA DE RIESGOS'!$AR437="Leve"),CONCATENATE("R",'MAPA DE RIESGOS'!$H437,"C",'MAPA DE RIESGOS'!$AF437),"")</f>
        <v/>
      </c>
      <c r="N61" s="366" t="str">
        <f>IF(AND('MAPA DE RIESGOS'!$AP438="Alta",'MAPA DE RIESGOS'!$AR438="Leve"),CONCATENATE("R",'MAPA DE RIESGOS'!$H438,"C",'MAPA DE RIESGOS'!$AF438),"")</f>
        <v/>
      </c>
      <c r="O61" s="366" t="str">
        <f>IF(AND('MAPA DE RIESGOS'!$AP439="Alta",'MAPA DE RIESGOS'!$AR439="Leve"),CONCATENATE("R",'MAPA DE RIESGOS'!$H439,"C",'MAPA DE RIESGOS'!$AF439),"")</f>
        <v/>
      </c>
      <c r="P61" s="366" t="str">
        <f>IF(AND('MAPA DE RIESGOS'!$AP440="Alta",'MAPA DE RIESGOS'!$AR440="Leve"),CONCATENATE("R",'MAPA DE RIESGOS'!$H440,"C",'MAPA DE RIESGOS'!$AF440),"")</f>
        <v/>
      </c>
      <c r="Q61" s="366" t="str">
        <f>IF(AND('MAPA DE RIESGOS'!$AP441="Alta",'MAPA DE RIESGOS'!$AR441="Leve"),CONCATENATE("R",'MAPA DE RIESGOS'!$H441,"C",'MAPA DE RIESGOS'!$AF441),"")</f>
        <v/>
      </c>
      <c r="R61" s="366" t="str">
        <f>IF(AND('MAPA DE RIESGOS'!$AP442="Alta",'MAPA DE RIESGOS'!$AR442="Leve"),CONCATENATE("R",'MAPA DE RIESGOS'!$H442,"C",'MAPA DE RIESGOS'!$AF442),"")</f>
        <v/>
      </c>
      <c r="S61" s="366" t="str">
        <f>IF(AND('MAPA DE RIESGOS'!$AP443="Alta",'MAPA DE RIESGOS'!$AR443="Leve"),CONCATENATE("R",'MAPA DE RIESGOS'!$H443,"C",'MAPA DE RIESGOS'!$AF443),"")</f>
        <v/>
      </c>
      <c r="T61" s="366" t="str">
        <f>IF(AND('MAPA DE RIESGOS'!$AP444="Alta",'MAPA DE RIESGOS'!$AR444="Leve"),CONCATENATE("R",'MAPA DE RIESGOS'!$H444,"C",'MAPA DE RIESGOS'!$AF444),"")</f>
        <v/>
      </c>
      <c r="U61" s="366" t="str">
        <f>IF(AND('MAPA DE RIESGOS'!$AP445="Alta",'MAPA DE RIESGOS'!$AR445="Leve"),CONCATENATE("R",'MAPA DE RIESGOS'!$H445,"C",'MAPA DE RIESGOS'!$AF445),"")</f>
        <v/>
      </c>
      <c r="V61" s="366" t="str">
        <f>IF(AND('MAPA DE RIESGOS'!$AP446="Alta",'MAPA DE RIESGOS'!$AR446="Leve"),CONCATENATE("R",'MAPA DE RIESGOS'!$H446,"C",'MAPA DE RIESGOS'!$AF446),"")</f>
        <v/>
      </c>
      <c r="W61" s="366" t="str">
        <f>IF(AND('MAPA DE RIESGOS'!$AP447="Alta",'MAPA DE RIESGOS'!$AR447="Leve"),CONCATENATE("R",'MAPA DE RIESGOS'!$H447,"C",'MAPA DE RIESGOS'!$AF447),"")</f>
        <v/>
      </c>
      <c r="X61" s="366" t="str">
        <f>IF(AND('MAPA DE RIESGOS'!$AP448="Alta",'MAPA DE RIESGOS'!$AR448="Leve"),CONCATENATE("R",'MAPA DE RIESGOS'!$H448,"C",'MAPA DE RIESGOS'!$AF448),"")</f>
        <v/>
      </c>
      <c r="Y61" s="366" t="str">
        <f>IF(AND('MAPA DE RIESGOS'!$AP449="Alta",'MAPA DE RIESGOS'!$AR449="Leve"),CONCATENATE("R",'MAPA DE RIESGOS'!$H449,"C",'MAPA DE RIESGOS'!$AF449),"")</f>
        <v/>
      </c>
      <c r="Z61" s="366" t="str">
        <f>IF(AND('MAPA DE RIESGOS'!$AP450="Alta",'MAPA DE RIESGOS'!$AR450="Leve"),CONCATENATE("R",'MAPA DE RIESGOS'!$H450,"C",'MAPA DE RIESGOS'!$AF450),"")</f>
        <v/>
      </c>
      <c r="AA61" s="366" t="str">
        <f>IF(AND('MAPA DE RIESGOS'!$AP451="Alta",'MAPA DE RIESGOS'!$AR451="Leve"),CONCATENATE("R",'MAPA DE RIESGOS'!$H451,"C",'MAPA DE RIESGOS'!$AF451),"")</f>
        <v/>
      </c>
      <c r="AB61" s="365" t="str">
        <f>IF(AND('MAPA DE RIESGOS'!$AP434="Alta",'MAPA DE RIESGOS'!$AR434="Menor"),CONCATENATE("R",'MAPA DE RIESGOS'!$H434,"C",'MAPA DE RIESGOS'!$AF434),"")</f>
        <v/>
      </c>
      <c r="AC61" s="366" t="str">
        <f>IF(AND('MAPA DE RIESGOS'!$AP435="Alta",'MAPA DE RIESGOS'!$AR435="Menor"),CONCATENATE("R",'MAPA DE RIESGOS'!$H435,"C",'MAPA DE RIESGOS'!$AF435),"")</f>
        <v/>
      </c>
      <c r="AD61" s="366" t="str">
        <f>IF(AND('MAPA DE RIESGOS'!$AP436="Alta",'MAPA DE RIESGOS'!$AR436="Menor"),CONCATENATE("R",'MAPA DE RIESGOS'!$H436,"C",'MAPA DE RIESGOS'!$AF436),"")</f>
        <v/>
      </c>
      <c r="AE61" s="366" t="str">
        <f>IF(AND('MAPA DE RIESGOS'!$AP437="Alta",'MAPA DE RIESGOS'!$AR437="Menor"),CONCATENATE("R",'MAPA DE RIESGOS'!$H437,"C",'MAPA DE RIESGOS'!$AF437),"")</f>
        <v/>
      </c>
      <c r="AF61" s="366" t="str">
        <f>IF(AND('MAPA DE RIESGOS'!$AP438="Alta",'MAPA DE RIESGOS'!$AR438="Menor"),CONCATENATE("R",'MAPA DE RIESGOS'!$H438,"C",'MAPA DE RIESGOS'!$AF438),"")</f>
        <v/>
      </c>
      <c r="AG61" s="366" t="str">
        <f>IF(AND('MAPA DE RIESGOS'!$AP439="Alta",'MAPA DE RIESGOS'!$AR439="Menor"),CONCATENATE("R",'MAPA DE RIESGOS'!$H439,"C",'MAPA DE RIESGOS'!$AF439),"")</f>
        <v/>
      </c>
      <c r="AH61" s="366" t="str">
        <f>IF(AND('MAPA DE RIESGOS'!$AP440="Alta",'MAPA DE RIESGOS'!$AR440="Menor"),CONCATENATE("R",'MAPA DE RIESGOS'!$H440,"C",'MAPA DE RIESGOS'!$AF440),"")</f>
        <v/>
      </c>
      <c r="AI61" s="366" t="str">
        <f>IF(AND('MAPA DE RIESGOS'!$AP441="Alta",'MAPA DE RIESGOS'!$AR441="Menor"),CONCATENATE("R",'MAPA DE RIESGOS'!$H441,"C",'MAPA DE RIESGOS'!$AF441),"")</f>
        <v/>
      </c>
      <c r="AJ61" s="366" t="str">
        <f>IF(AND('MAPA DE RIESGOS'!$AP442="Alta",'MAPA DE RIESGOS'!$AR442="Menor"),CONCATENATE("R",'MAPA DE RIESGOS'!$H442,"C",'MAPA DE RIESGOS'!$AF442),"")</f>
        <v/>
      </c>
      <c r="AK61" s="366" t="str">
        <f>IF(AND('MAPA DE RIESGOS'!$AP443="Alta",'MAPA DE RIESGOS'!$AR443="Menor"),CONCATENATE("R",'MAPA DE RIESGOS'!$H443,"C",'MAPA DE RIESGOS'!$AF443),"")</f>
        <v/>
      </c>
      <c r="AL61" s="366" t="str">
        <f>IF(AND('MAPA DE RIESGOS'!$AP444="Alta",'MAPA DE RIESGOS'!$AR444="Menor"),CONCATENATE("R",'MAPA DE RIESGOS'!$H444,"C",'MAPA DE RIESGOS'!$AF444),"")</f>
        <v/>
      </c>
      <c r="AM61" s="366" t="str">
        <f>IF(AND('MAPA DE RIESGOS'!$AP445="Alta",'MAPA DE RIESGOS'!$AR445="Menor"),CONCATENATE("R",'MAPA DE RIESGOS'!$H445,"C",'MAPA DE RIESGOS'!$AF445),"")</f>
        <v/>
      </c>
      <c r="AN61" s="366" t="str">
        <f>IF(AND('MAPA DE RIESGOS'!$AP446="Alta",'MAPA DE RIESGOS'!$AR446="Menor"),CONCATENATE("R",'MAPA DE RIESGOS'!$H446,"C",'MAPA DE RIESGOS'!$AF446),"")</f>
        <v/>
      </c>
      <c r="AO61" s="366" t="str">
        <f>IF(AND('MAPA DE RIESGOS'!$AP447="Alta",'MAPA DE RIESGOS'!$AR447="Menor"),CONCATENATE("R",'MAPA DE RIESGOS'!$H447,"C",'MAPA DE RIESGOS'!$AF447),"")</f>
        <v/>
      </c>
      <c r="AP61" s="366" t="str">
        <f>IF(AND('MAPA DE RIESGOS'!$AP448="Alta",'MAPA DE RIESGOS'!$AR448="Menor"),CONCATENATE("R",'MAPA DE RIESGOS'!$H448,"C",'MAPA DE RIESGOS'!$AF448),"")</f>
        <v/>
      </c>
      <c r="AQ61" s="366" t="str">
        <f>IF(AND('MAPA DE RIESGOS'!$AP449="Alta",'MAPA DE RIESGOS'!$AR449="Menor"),CONCATENATE("R",'MAPA DE RIESGOS'!$H449,"C",'MAPA DE RIESGOS'!$AF449),"")</f>
        <v/>
      </c>
      <c r="AR61" s="366" t="str">
        <f>IF(AND('MAPA DE RIESGOS'!$AP450="Alta",'MAPA DE RIESGOS'!$AR450="Menor"),CONCATENATE("R",'MAPA DE RIESGOS'!$H450,"C",'MAPA DE RIESGOS'!$AF450),"")</f>
        <v/>
      </c>
      <c r="AS61" s="367" t="str">
        <f>IF(AND('MAPA DE RIESGOS'!$AP451="Alta",'MAPA DE RIESGOS'!$AR451="Menor"),CONCATENATE("R",'MAPA DE RIESGOS'!$H451,"C",'MAPA DE RIESGOS'!$AF451),"")</f>
        <v/>
      </c>
      <c r="AT61" s="353" t="str">
        <f>IF(AND('MAPA DE RIESGOS'!$AP434="Alta",'MAPA DE RIESGOS'!$AR434="Moderado"),CONCATENATE("R",'MAPA DE RIESGOS'!$H434,"C",'MAPA DE RIESGOS'!$AF434),"")</f>
        <v/>
      </c>
      <c r="AU61" s="353" t="str">
        <f>IF(AND('MAPA DE RIESGOS'!$AP435="Alta",'MAPA DE RIESGOS'!$AR435="Moderado"),CONCATENATE("R",'MAPA DE RIESGOS'!$H435,"C",'MAPA DE RIESGOS'!$AF435),"")</f>
        <v/>
      </c>
      <c r="AV61" s="353" t="str">
        <f>IF(AND('MAPA DE RIESGOS'!$AP436="Alta",'MAPA DE RIESGOS'!$AR436="Moderado"),CONCATENATE("R",'MAPA DE RIESGOS'!$H436,"C",'MAPA DE RIESGOS'!$AF436),"")</f>
        <v/>
      </c>
      <c r="AW61" s="353" t="str">
        <f>IF(AND('MAPA DE RIESGOS'!$AP437="Alta",'MAPA DE RIESGOS'!$AR437="Moderado"),CONCATENATE("R",'MAPA DE RIESGOS'!$H437,"C",'MAPA DE RIESGOS'!$AF437),"")</f>
        <v/>
      </c>
      <c r="AX61" s="353" t="str">
        <f>IF(AND('MAPA DE RIESGOS'!$AP438="Alta",'MAPA DE RIESGOS'!$AR438="Moderado"),CONCATENATE("R",'MAPA DE RIESGOS'!$H438,"C",'MAPA DE RIESGOS'!$AF438),"")</f>
        <v/>
      </c>
      <c r="AY61" s="353" t="str">
        <f>IF(AND('MAPA DE RIESGOS'!$AP439="Alta",'MAPA DE RIESGOS'!$AR439="Moderado"),CONCATENATE("R",'MAPA DE RIESGOS'!$H439,"C",'MAPA DE RIESGOS'!$AF439),"")</f>
        <v/>
      </c>
      <c r="AZ61" s="353" t="str">
        <f>IF(AND('MAPA DE RIESGOS'!$AP440="Alta",'MAPA DE RIESGOS'!$AR440="Moderado"),CONCATENATE("R",'MAPA DE RIESGOS'!$H440,"C",'MAPA DE RIESGOS'!$AF440),"")</f>
        <v/>
      </c>
      <c r="BA61" s="353" t="str">
        <f>IF(AND('MAPA DE RIESGOS'!$AP441="Alta",'MAPA DE RIESGOS'!$AR441="Moderado"),CONCATENATE("R",'MAPA DE RIESGOS'!$H441,"C",'MAPA DE RIESGOS'!$AF441),"")</f>
        <v/>
      </c>
      <c r="BB61" s="353" t="str">
        <f>IF(AND('MAPA DE RIESGOS'!$AP442="Alta",'MAPA DE RIESGOS'!$AR442="Moderado"),CONCATENATE("R",'MAPA DE RIESGOS'!$H442,"C",'MAPA DE RIESGOS'!$AF442),"")</f>
        <v/>
      </c>
      <c r="BC61" s="353" t="str">
        <f>IF(AND('MAPA DE RIESGOS'!$AP443="Alta",'MAPA DE RIESGOS'!$AR443="Moderado"),CONCATENATE("R",'MAPA DE RIESGOS'!$H443,"C",'MAPA DE RIESGOS'!$AF443),"")</f>
        <v/>
      </c>
      <c r="BD61" s="353" t="str">
        <f>IF(AND('MAPA DE RIESGOS'!$AP444="Alta",'MAPA DE RIESGOS'!$AR444="Moderado"),CONCATENATE("R",'MAPA DE RIESGOS'!$H444,"C",'MAPA DE RIESGOS'!$AF444),"")</f>
        <v/>
      </c>
      <c r="BE61" s="353" t="str">
        <f>IF(AND('MAPA DE RIESGOS'!$AP445="Alta",'MAPA DE RIESGOS'!$AR445="Moderado"),CONCATENATE("R",'MAPA DE RIESGOS'!$H445,"C",'MAPA DE RIESGOS'!$AF445),"")</f>
        <v/>
      </c>
      <c r="BF61" s="353" t="str">
        <f>IF(AND('MAPA DE RIESGOS'!$AP446="Alta",'MAPA DE RIESGOS'!$AR446="Moderado"),CONCATENATE("R",'MAPA DE RIESGOS'!$H446,"C",'MAPA DE RIESGOS'!$AF446),"")</f>
        <v/>
      </c>
      <c r="BG61" s="353" t="str">
        <f>IF(AND('MAPA DE RIESGOS'!$AP447="Alta",'MAPA DE RIESGOS'!$AR447="Moderado"),CONCATENATE("R",'MAPA DE RIESGOS'!$H447,"C",'MAPA DE RIESGOS'!$AF447),"")</f>
        <v/>
      </c>
      <c r="BH61" s="353" t="str">
        <f>IF(AND('MAPA DE RIESGOS'!$AP448="Alta",'MAPA DE RIESGOS'!$AR448="Moderado"),CONCATENATE("R",'MAPA DE RIESGOS'!$H448,"C",'MAPA DE RIESGOS'!$AF448),"")</f>
        <v/>
      </c>
      <c r="BI61" s="353" t="str">
        <f>IF(AND('MAPA DE RIESGOS'!$AP449="Alta",'MAPA DE RIESGOS'!$AR449="Moderado"),CONCATENATE("R",'MAPA DE RIESGOS'!$H449,"C",'MAPA DE RIESGOS'!$AF449),"")</f>
        <v/>
      </c>
      <c r="BJ61" s="353" t="str">
        <f>IF(AND('MAPA DE RIESGOS'!$AP450="Alta",'MAPA DE RIESGOS'!$AR450="Moderado"),CONCATENATE("R",'MAPA DE RIESGOS'!$H450,"C",'MAPA DE RIESGOS'!$AF450),"")</f>
        <v/>
      </c>
      <c r="BK61" s="354" t="str">
        <f>IF(AND('MAPA DE RIESGOS'!$AP451="Alta",'MAPA DE RIESGOS'!$AR451="Moderado"),CONCATENATE("R",'MAPA DE RIESGOS'!$H451,"C",'MAPA DE RIESGOS'!$AF451),"")</f>
        <v/>
      </c>
      <c r="BL61" s="353" t="str">
        <f>IF(AND('MAPA DE RIESGOS'!$AP434="Alta",'MAPA DE RIESGOS'!$AR434="Mayor"),CONCATENATE("R",'MAPA DE RIESGOS'!$H434,"C",'MAPA DE RIESGOS'!$AF434),"")</f>
        <v/>
      </c>
      <c r="BM61" s="353" t="str">
        <f>IF(AND('MAPA DE RIESGOS'!$AP435="Alta",'MAPA DE RIESGOS'!$AR435="Mayor"),CONCATENATE("R",'MAPA DE RIESGOS'!$H435,"C",'MAPA DE RIESGOS'!$AF435),"")</f>
        <v/>
      </c>
      <c r="BN61" s="353" t="str">
        <f>IF(AND('MAPA DE RIESGOS'!$AP436="Alta",'MAPA DE RIESGOS'!$AR436="Mayor"),CONCATENATE("R",'MAPA DE RIESGOS'!$H436,"C",'MAPA DE RIESGOS'!$AF436),"")</f>
        <v/>
      </c>
      <c r="BO61" s="353" t="str">
        <f>IF(AND('MAPA DE RIESGOS'!$AP437="Alta",'MAPA DE RIESGOS'!$AR437="Mayor"),CONCATENATE("R",'MAPA DE RIESGOS'!$H437,"C",'MAPA DE RIESGOS'!$AF437),"")</f>
        <v/>
      </c>
      <c r="BP61" s="353" t="str">
        <f>IF(AND('MAPA DE RIESGOS'!$AP438="Alta",'MAPA DE RIESGOS'!$AR438="Mayor"),CONCATENATE("R",'MAPA DE RIESGOS'!$H438,"C",'MAPA DE RIESGOS'!$AF438),"")</f>
        <v/>
      </c>
      <c r="BQ61" s="353" t="str">
        <f>IF(AND('MAPA DE RIESGOS'!$AP439="Alta",'MAPA DE RIESGOS'!$AR439="Mayor"),CONCATENATE("R",'MAPA DE RIESGOS'!$H439,"C",'MAPA DE RIESGOS'!$AF439),"")</f>
        <v/>
      </c>
      <c r="BR61" s="353" t="str">
        <f>IF(AND('MAPA DE RIESGOS'!$AP440="Alta",'MAPA DE RIESGOS'!$AR440="Mayor"),CONCATENATE("R",'MAPA DE RIESGOS'!$H440,"C",'MAPA DE RIESGOS'!$AF440),"")</f>
        <v/>
      </c>
      <c r="BS61" s="353" t="str">
        <f>IF(AND('MAPA DE RIESGOS'!$AP441="Alta",'MAPA DE RIESGOS'!$AR441="Mayor"),CONCATENATE("R",'MAPA DE RIESGOS'!$H441,"C",'MAPA DE RIESGOS'!$AF441),"")</f>
        <v/>
      </c>
      <c r="BT61" s="353" t="str">
        <f>IF(AND('MAPA DE RIESGOS'!$AP442="Alta",'MAPA DE RIESGOS'!$AR442="Mayor"),CONCATENATE("R",'MAPA DE RIESGOS'!$H442,"C",'MAPA DE RIESGOS'!$AF442),"")</f>
        <v/>
      </c>
      <c r="BU61" s="353" t="str">
        <f>IF(AND('MAPA DE RIESGOS'!$AP443="Alta",'MAPA DE RIESGOS'!$AR443="Mayor"),CONCATENATE("R",'MAPA DE RIESGOS'!$H443,"C",'MAPA DE RIESGOS'!$AF443),"")</f>
        <v/>
      </c>
      <c r="BV61" s="353" t="str">
        <f>IF(AND('MAPA DE RIESGOS'!$AP444="Alta",'MAPA DE RIESGOS'!$AR444="Mayor"),CONCATENATE("R",'MAPA DE RIESGOS'!$H444,"C",'MAPA DE RIESGOS'!$AF444),"")</f>
        <v/>
      </c>
      <c r="BW61" s="353" t="str">
        <f>IF(AND('MAPA DE RIESGOS'!$AP445="Alta",'MAPA DE RIESGOS'!$AR445="Mayor"),CONCATENATE("R",'MAPA DE RIESGOS'!$H445,"C",'MAPA DE RIESGOS'!$AF445),"")</f>
        <v/>
      </c>
      <c r="BX61" s="353" t="str">
        <f>IF(AND('MAPA DE RIESGOS'!$AP446="Alta",'MAPA DE RIESGOS'!$AR446="Mayor"),CONCATENATE("R",'MAPA DE RIESGOS'!$H446,"C",'MAPA DE RIESGOS'!$AF446),"")</f>
        <v/>
      </c>
      <c r="BY61" s="353" t="str">
        <f>IF(AND('MAPA DE RIESGOS'!$AP447="Alta",'MAPA DE RIESGOS'!$AR447="Mayor"),CONCATENATE("R",'MAPA DE RIESGOS'!$H447,"C",'MAPA DE RIESGOS'!$AF447),"")</f>
        <v/>
      </c>
      <c r="BZ61" s="353" t="str">
        <f>IF(AND('MAPA DE RIESGOS'!$AP448="Alta",'MAPA DE RIESGOS'!$AR448="Mayor"),CONCATENATE("R",'MAPA DE RIESGOS'!$H448,"C",'MAPA DE RIESGOS'!$AF448),"")</f>
        <v/>
      </c>
      <c r="CA61" s="353" t="str">
        <f>IF(AND('MAPA DE RIESGOS'!$AP449="Alta",'MAPA DE RIESGOS'!$AR449="Mayor"),CONCATENATE("R",'MAPA DE RIESGOS'!$H449,"C",'MAPA DE RIESGOS'!$AF449),"")</f>
        <v/>
      </c>
      <c r="CB61" s="353" t="str">
        <f>IF(AND('MAPA DE RIESGOS'!$AP450="Alta",'MAPA DE RIESGOS'!$AR450="Mayor"),CONCATENATE("R",'MAPA DE RIESGOS'!$H450,"C",'MAPA DE RIESGOS'!$AF450),"")</f>
        <v/>
      </c>
      <c r="CC61" s="354" t="str">
        <f>IF(AND('MAPA DE RIESGOS'!$AP451="Alta",'MAPA DE RIESGOS'!$AR451="Mayor"),CONCATENATE("R",'MAPA DE RIESGOS'!$H451,"C",'MAPA DE RIESGOS'!$AF451),"")</f>
        <v/>
      </c>
      <c r="CD61" s="355" t="str">
        <f>IF(AND('MAPA DE RIESGOS'!$AP434="Alta",'MAPA DE RIESGOS'!$AR434="Catastrófico"),CONCATENATE("R",'MAPA DE RIESGOS'!$H434,"C",'MAPA DE RIESGOS'!$AF434),"")</f>
        <v/>
      </c>
      <c r="CE61" s="355" t="str">
        <f>IF(AND('MAPA DE RIESGOS'!$AP435="Alta",'MAPA DE RIESGOS'!$AR435="Catastrófico"),CONCATENATE("R",'MAPA DE RIESGOS'!$H435,"C",'MAPA DE RIESGOS'!$AF435),"")</f>
        <v/>
      </c>
      <c r="CF61" s="355" t="str">
        <f>IF(AND('MAPA DE RIESGOS'!$AP436="Alta",'MAPA DE RIESGOS'!$AR436="Catastrófico"),CONCATENATE("R",'MAPA DE RIESGOS'!$H436,"C",'MAPA DE RIESGOS'!$AF436),"")</f>
        <v/>
      </c>
      <c r="CG61" s="355" t="str">
        <f>IF(AND('MAPA DE RIESGOS'!$AP437="Alta",'MAPA DE RIESGOS'!$AR437="Catastrófico"),CONCATENATE("R",'MAPA DE RIESGOS'!$H437,"C",'MAPA DE RIESGOS'!$AF437),"")</f>
        <v/>
      </c>
      <c r="CH61" s="355" t="str">
        <f>IF(AND('MAPA DE RIESGOS'!$AP438="Alta",'MAPA DE RIESGOS'!$AR438="Catastrófico"),CONCATENATE("R",'MAPA DE RIESGOS'!$H438,"C",'MAPA DE RIESGOS'!$AF438),"")</f>
        <v/>
      </c>
      <c r="CI61" s="355" t="str">
        <f>IF(AND('MAPA DE RIESGOS'!$AP439="Alta",'MAPA DE RIESGOS'!$AR439="Catastrófico"),CONCATENATE("R",'MAPA DE RIESGOS'!$H439,"C",'MAPA DE RIESGOS'!$AF439),"")</f>
        <v/>
      </c>
      <c r="CJ61" s="355" t="str">
        <f>IF(AND('MAPA DE RIESGOS'!$AP440="Alta",'MAPA DE RIESGOS'!$AR440="Catastrófico"),CONCATENATE("R",'MAPA DE RIESGOS'!$H440,"C",'MAPA DE RIESGOS'!$AF440),"")</f>
        <v/>
      </c>
      <c r="CK61" s="355" t="str">
        <f>IF(AND('MAPA DE RIESGOS'!$AP441="Alta",'MAPA DE RIESGOS'!$AR441="Catastrófico"),CONCATENATE("R",'MAPA DE RIESGOS'!$H441,"C",'MAPA DE RIESGOS'!$AF441),"")</f>
        <v/>
      </c>
      <c r="CL61" s="355" t="str">
        <f>IF(AND('MAPA DE RIESGOS'!$AP442="Alta",'MAPA DE RIESGOS'!$AR442="Catastrófico"),CONCATENATE("R",'MAPA DE RIESGOS'!$H442,"C",'MAPA DE RIESGOS'!$AF442),"")</f>
        <v/>
      </c>
      <c r="CM61" s="355" t="str">
        <f>IF(AND('MAPA DE RIESGOS'!$AP443="Alta",'MAPA DE RIESGOS'!$AR443="Catastrófico"),CONCATENATE("R",'MAPA DE RIESGOS'!$H443,"C",'MAPA DE RIESGOS'!$AF443),"")</f>
        <v/>
      </c>
      <c r="CN61" s="355" t="str">
        <f>IF(AND('MAPA DE RIESGOS'!$AP444="Alta",'MAPA DE RIESGOS'!$AR444="Catastrófico"),CONCATENATE("R",'MAPA DE RIESGOS'!$H444,"C",'MAPA DE RIESGOS'!$AF444),"")</f>
        <v/>
      </c>
      <c r="CO61" s="355" t="str">
        <f>IF(AND('MAPA DE RIESGOS'!$AP445="Alta",'MAPA DE RIESGOS'!$AR445="Catastrófico"),CONCATENATE("R",'MAPA DE RIESGOS'!$H445,"C",'MAPA DE RIESGOS'!$AF445),"")</f>
        <v/>
      </c>
      <c r="CP61" s="355" t="str">
        <f>IF(AND('MAPA DE RIESGOS'!$AP446="Alta",'MAPA DE RIESGOS'!$AR446="Catastrófico"),CONCATENATE("R",'MAPA DE RIESGOS'!$H446,"C",'MAPA DE RIESGOS'!$AF446),"")</f>
        <v/>
      </c>
      <c r="CQ61" s="355" t="str">
        <f>IF(AND('MAPA DE RIESGOS'!$AP447="Alta",'MAPA DE RIESGOS'!$AR447="Catastrófico"),CONCATENATE("R",'MAPA DE RIESGOS'!$H447,"C",'MAPA DE RIESGOS'!$AF447),"")</f>
        <v/>
      </c>
      <c r="CR61" s="355" t="str">
        <f>IF(AND('MAPA DE RIESGOS'!$AP448="Alta",'MAPA DE RIESGOS'!$AR448="Catastrófico"),CONCATENATE("R",'MAPA DE RIESGOS'!$H448,"C",'MAPA DE RIESGOS'!$AF448),"")</f>
        <v/>
      </c>
      <c r="CS61" s="355" t="str">
        <f>IF(AND('MAPA DE RIESGOS'!$AP449="Alta",'MAPA DE RIESGOS'!$AR449="Catastrófico"),CONCATENATE("R",'MAPA DE RIESGOS'!$H449,"C",'MAPA DE RIESGOS'!$AF449),"")</f>
        <v/>
      </c>
      <c r="CT61" s="355" t="str">
        <f>IF(AND('MAPA DE RIESGOS'!$AP450="Alta",'MAPA DE RIESGOS'!$AR450="Catastrófico"),CONCATENATE("R",'MAPA DE RIESGOS'!$H450,"C",'MAPA DE RIESGOS'!$AF450),"")</f>
        <v/>
      </c>
      <c r="CU61" s="356" t="str">
        <f>IF(AND('MAPA DE RIESGOS'!$AP451="Alta",'MAPA DE RIESGOS'!$AR451="Catastrófico"),CONCATENATE("R",'MAPA DE RIESGOS'!$H451,"C",'MAPA DE RIESGOS'!$AF451),"")</f>
        <v/>
      </c>
      <c r="CV61" s="67"/>
      <c r="CW61" s="1137"/>
      <c r="CX61" s="1138"/>
      <c r="CY61" s="1138"/>
      <c r="CZ61" s="1138"/>
      <c r="DA61" s="1138"/>
      <c r="DB61" s="1139"/>
    </row>
    <row r="62" spans="2:106" ht="32.450000000000003" customHeight="1">
      <c r="B62" s="1142"/>
      <c r="C62" s="1142"/>
      <c r="D62" s="1143"/>
      <c r="E62" s="1113"/>
      <c r="F62" s="1114"/>
      <c r="G62" s="1114"/>
      <c r="H62" s="1114"/>
      <c r="I62" s="1114"/>
      <c r="J62" s="365" t="str">
        <f>IF(AND('MAPA DE RIESGOS'!$AP452="Alta",'MAPA DE RIESGOS'!$AR452="Leve"),CONCATENATE("R",'MAPA DE RIESGOS'!$H452,"C",'MAPA DE RIESGOS'!$AF452),"")</f>
        <v/>
      </c>
      <c r="K62" s="366" t="str">
        <f>IF(AND('MAPA DE RIESGOS'!$AP453="Alta",'MAPA DE RIESGOS'!$AR453="Leve"),CONCATENATE("R",'MAPA DE RIESGOS'!$H453,"C",'MAPA DE RIESGOS'!$AF453),"")</f>
        <v/>
      </c>
      <c r="L62" s="366" t="str">
        <f>IF(AND('MAPA DE RIESGOS'!$AP454="Alta",'MAPA DE RIESGOS'!$AR454="Leve"),CONCATENATE("R",'MAPA DE RIESGOS'!$H454,"C",'MAPA DE RIESGOS'!$AF454),"")</f>
        <v/>
      </c>
      <c r="M62" s="366" t="str">
        <f>IF(AND('MAPA DE RIESGOS'!$AP455="Alta",'MAPA DE RIESGOS'!$AR455="Leve"),CONCATENATE("R",'MAPA DE RIESGOS'!$H455,"C",'MAPA DE RIESGOS'!$AF455),"")</f>
        <v/>
      </c>
      <c r="N62" s="366" t="str">
        <f>IF(AND('MAPA DE RIESGOS'!$AP456="Alta",'MAPA DE RIESGOS'!$AR456="Leve"),CONCATENATE("R",'MAPA DE RIESGOS'!$H456,"C",'MAPA DE RIESGOS'!$AF456),"")</f>
        <v/>
      </c>
      <c r="O62" s="366" t="str">
        <f>IF(AND('MAPA DE RIESGOS'!$AP457="Alta",'MAPA DE RIESGOS'!$AR457="Leve"),CONCATENATE("R",'MAPA DE RIESGOS'!$H457,"C",'MAPA DE RIESGOS'!$AF457),"")</f>
        <v/>
      </c>
      <c r="P62" s="366" t="str">
        <f>IF(AND('MAPA DE RIESGOS'!$AP458="Alta",'MAPA DE RIESGOS'!$AR458="Leve"),CONCATENATE("R",'MAPA DE RIESGOS'!$H458,"C",'MAPA DE RIESGOS'!$AF458),"")</f>
        <v/>
      </c>
      <c r="Q62" s="366" t="str">
        <f>IF(AND('MAPA DE RIESGOS'!$AP459="Alta",'MAPA DE RIESGOS'!$AR459="Leve"),CONCATENATE("R",'MAPA DE RIESGOS'!$H459,"C",'MAPA DE RIESGOS'!$AF459),"")</f>
        <v/>
      </c>
      <c r="R62" s="366" t="str">
        <f>IF(AND('MAPA DE RIESGOS'!$AP460="Alta",'MAPA DE RIESGOS'!$AR460="Leve"),CONCATENATE("R",'MAPA DE RIESGOS'!$H460,"C",'MAPA DE RIESGOS'!$AF460),"")</f>
        <v/>
      </c>
      <c r="S62" s="366" t="str">
        <f>IF(AND('MAPA DE RIESGOS'!$AP461="Alta",'MAPA DE RIESGOS'!$AR461="Leve"),CONCATENATE("R",'MAPA DE RIESGOS'!$H461,"C",'MAPA DE RIESGOS'!$AF461),"")</f>
        <v/>
      </c>
      <c r="T62" s="366" t="str">
        <f>IF(AND('MAPA DE RIESGOS'!$AP462="Alta",'MAPA DE RIESGOS'!$AR462="Leve"),CONCATENATE("R",'MAPA DE RIESGOS'!$H462,"C",'MAPA DE RIESGOS'!$AF462),"")</f>
        <v/>
      </c>
      <c r="U62" s="366" t="str">
        <f>IF(AND('MAPA DE RIESGOS'!$AP463="Alta",'MAPA DE RIESGOS'!$AR463="Leve"),CONCATENATE("R",'MAPA DE RIESGOS'!$H463,"C",'MAPA DE RIESGOS'!$AF463),"")</f>
        <v/>
      </c>
      <c r="V62" s="366" t="str">
        <f>IF(AND('MAPA DE RIESGOS'!$AP464="Alta",'MAPA DE RIESGOS'!$AR464="Leve"),CONCATENATE("R",'MAPA DE RIESGOS'!$H464,"C",'MAPA DE RIESGOS'!$AF464),"")</f>
        <v/>
      </c>
      <c r="W62" s="366" t="str">
        <f>IF(AND('MAPA DE RIESGOS'!$AP465="Alta",'MAPA DE RIESGOS'!$AR465="Leve"),CONCATENATE("R",'MAPA DE RIESGOS'!$H465,"C",'MAPA DE RIESGOS'!$AF465),"")</f>
        <v/>
      </c>
      <c r="X62" s="366" t="str">
        <f>IF(AND('MAPA DE RIESGOS'!$AP466="Alta",'MAPA DE RIESGOS'!$AR466="Leve"),CONCATENATE("R",'MAPA DE RIESGOS'!$H466,"C",'MAPA DE RIESGOS'!$AF466),"")</f>
        <v/>
      </c>
      <c r="Y62" s="366" t="str">
        <f>IF(AND('MAPA DE RIESGOS'!$AP467="Alta",'MAPA DE RIESGOS'!$AR467="Leve"),CONCATENATE("R",'MAPA DE RIESGOS'!$H467,"C",'MAPA DE RIESGOS'!$AF467),"")</f>
        <v/>
      </c>
      <c r="Z62" s="366" t="str">
        <f>IF(AND('MAPA DE RIESGOS'!$AP468="Alta",'MAPA DE RIESGOS'!$AR468="Leve"),CONCATENATE("R",'MAPA DE RIESGOS'!$H468,"C",'MAPA DE RIESGOS'!$AF468),"")</f>
        <v/>
      </c>
      <c r="AA62" s="366" t="str">
        <f>IF(AND('MAPA DE RIESGOS'!$AP469="Alta",'MAPA DE RIESGOS'!$AR469="Leve"),CONCATENATE("R",'MAPA DE RIESGOS'!$H469,"C",'MAPA DE RIESGOS'!$AF469),"")</f>
        <v/>
      </c>
      <c r="AB62" s="365" t="str">
        <f>IF(AND('MAPA DE RIESGOS'!$AP452="Alta",'MAPA DE RIESGOS'!$AR452="Menor"),CONCATENATE("R",'MAPA DE RIESGOS'!$H452,"C",'MAPA DE RIESGOS'!$AF452),"")</f>
        <v/>
      </c>
      <c r="AC62" s="366" t="str">
        <f>IF(AND('MAPA DE RIESGOS'!$AP453="Alta",'MAPA DE RIESGOS'!$AR453="Menor"),CONCATENATE("R",'MAPA DE RIESGOS'!$H453,"C",'MAPA DE RIESGOS'!$AF453),"")</f>
        <v/>
      </c>
      <c r="AD62" s="366" t="str">
        <f>IF(AND('MAPA DE RIESGOS'!$AP454="Alta",'MAPA DE RIESGOS'!$AR454="Menor"),CONCATENATE("R",'MAPA DE RIESGOS'!$H454,"C",'MAPA DE RIESGOS'!$AF454),"")</f>
        <v/>
      </c>
      <c r="AE62" s="366" t="str">
        <f>IF(AND('MAPA DE RIESGOS'!$AP455="Alta",'MAPA DE RIESGOS'!$AR455="Menor"),CONCATENATE("R",'MAPA DE RIESGOS'!$H455,"C",'MAPA DE RIESGOS'!$AF455),"")</f>
        <v/>
      </c>
      <c r="AF62" s="366" t="str">
        <f>IF(AND('MAPA DE RIESGOS'!$AP456="Alta",'MAPA DE RIESGOS'!$AR456="Menor"),CONCATENATE("R",'MAPA DE RIESGOS'!$H456,"C",'MAPA DE RIESGOS'!$AF456),"")</f>
        <v/>
      </c>
      <c r="AG62" s="366" t="str">
        <f>IF(AND('MAPA DE RIESGOS'!$AP457="Alta",'MAPA DE RIESGOS'!$AR457="Menor"),CONCATENATE("R",'MAPA DE RIESGOS'!$H457,"C",'MAPA DE RIESGOS'!$AF457),"")</f>
        <v/>
      </c>
      <c r="AH62" s="366" t="str">
        <f>IF(AND('MAPA DE RIESGOS'!$AP458="Alta",'MAPA DE RIESGOS'!$AR458="Menor"),CONCATENATE("R",'MAPA DE RIESGOS'!$H458,"C",'MAPA DE RIESGOS'!$AF458),"")</f>
        <v/>
      </c>
      <c r="AI62" s="366" t="str">
        <f>IF(AND('MAPA DE RIESGOS'!$AP459="Alta",'MAPA DE RIESGOS'!$AR459="Menor"),CONCATENATE("R",'MAPA DE RIESGOS'!$H459,"C",'MAPA DE RIESGOS'!$AF459),"")</f>
        <v/>
      </c>
      <c r="AJ62" s="366" t="str">
        <f>IF(AND('MAPA DE RIESGOS'!$AP460="Alta",'MAPA DE RIESGOS'!$AR460="Menor"),CONCATENATE("R",'MAPA DE RIESGOS'!$H460,"C",'MAPA DE RIESGOS'!$AF460),"")</f>
        <v/>
      </c>
      <c r="AK62" s="366" t="str">
        <f>IF(AND('MAPA DE RIESGOS'!$AP461="Alta",'MAPA DE RIESGOS'!$AR461="Menor"),CONCATENATE("R",'MAPA DE RIESGOS'!$H461,"C",'MAPA DE RIESGOS'!$AF461),"")</f>
        <v/>
      </c>
      <c r="AL62" s="366" t="str">
        <f>IF(AND('MAPA DE RIESGOS'!$AP462="Alta",'MAPA DE RIESGOS'!$AR462="Menor"),CONCATENATE("R",'MAPA DE RIESGOS'!$H462,"C",'MAPA DE RIESGOS'!$AF462),"")</f>
        <v/>
      </c>
      <c r="AM62" s="366" t="str">
        <f>IF(AND('MAPA DE RIESGOS'!$AP463="Alta",'MAPA DE RIESGOS'!$AR463="Menor"),CONCATENATE("R",'MAPA DE RIESGOS'!$H463,"C",'MAPA DE RIESGOS'!$AF463),"")</f>
        <v/>
      </c>
      <c r="AN62" s="366" t="str">
        <f>IF(AND('MAPA DE RIESGOS'!$AP464="Alta",'MAPA DE RIESGOS'!$AR464="Menor"),CONCATENATE("R",'MAPA DE RIESGOS'!$H464,"C",'MAPA DE RIESGOS'!$AF464),"")</f>
        <v/>
      </c>
      <c r="AO62" s="366" t="str">
        <f>IF(AND('MAPA DE RIESGOS'!$AP465="Alta",'MAPA DE RIESGOS'!$AR465="Menor"),CONCATENATE("R",'MAPA DE RIESGOS'!$H465,"C",'MAPA DE RIESGOS'!$AF465),"")</f>
        <v/>
      </c>
      <c r="AP62" s="366" t="str">
        <f>IF(AND('MAPA DE RIESGOS'!$AP466="Alta",'MAPA DE RIESGOS'!$AR466="Menor"),CONCATENATE("R",'MAPA DE RIESGOS'!$H466,"C",'MAPA DE RIESGOS'!$AF466),"")</f>
        <v/>
      </c>
      <c r="AQ62" s="366" t="str">
        <f>IF(AND('MAPA DE RIESGOS'!$AP467="Alta",'MAPA DE RIESGOS'!$AR467="Menor"),CONCATENATE("R",'MAPA DE RIESGOS'!$H467,"C",'MAPA DE RIESGOS'!$AF467),"")</f>
        <v/>
      </c>
      <c r="AR62" s="366" t="str">
        <f>IF(AND('MAPA DE RIESGOS'!$AP468="Alta",'MAPA DE RIESGOS'!$AR468="Menor"),CONCATENATE("R",'MAPA DE RIESGOS'!$H468,"C",'MAPA DE RIESGOS'!$AF468),"")</f>
        <v/>
      </c>
      <c r="AS62" s="367" t="str">
        <f>IF(AND('MAPA DE RIESGOS'!$AP469="Alta",'MAPA DE RIESGOS'!$AR469="Menor"),CONCATENATE("R",'MAPA DE RIESGOS'!$H469,"C",'MAPA DE RIESGOS'!$AF469),"")</f>
        <v/>
      </c>
      <c r="AT62" s="353" t="str">
        <f>IF(AND('MAPA DE RIESGOS'!$AP452="Alta",'MAPA DE RIESGOS'!$AR452="Moderado"),CONCATENATE("R",'MAPA DE RIESGOS'!$H452,"C",'MAPA DE RIESGOS'!$AF452),"")</f>
        <v/>
      </c>
      <c r="AU62" s="353" t="str">
        <f>IF(AND('MAPA DE RIESGOS'!$AP453="Alta",'MAPA DE RIESGOS'!$AR453="Moderado"),CONCATENATE("R",'MAPA DE RIESGOS'!$H453,"C",'MAPA DE RIESGOS'!$AF453),"")</f>
        <v/>
      </c>
      <c r="AV62" s="353" t="str">
        <f>IF(AND('MAPA DE RIESGOS'!$AP454="Alta",'MAPA DE RIESGOS'!$AR454="Moderado"),CONCATENATE("R",'MAPA DE RIESGOS'!$H454,"C",'MAPA DE RIESGOS'!$AF454),"")</f>
        <v/>
      </c>
      <c r="AW62" s="353" t="str">
        <f>IF(AND('MAPA DE RIESGOS'!$AP455="Alta",'MAPA DE RIESGOS'!$AR455="Moderado"),CONCATENATE("R",'MAPA DE RIESGOS'!$H455,"C",'MAPA DE RIESGOS'!$AF455),"")</f>
        <v/>
      </c>
      <c r="AX62" s="353" t="str">
        <f>IF(AND('MAPA DE RIESGOS'!$AP456="Alta",'MAPA DE RIESGOS'!$AR456="Moderado"),CONCATENATE("R",'MAPA DE RIESGOS'!$H456,"C",'MAPA DE RIESGOS'!$AF456),"")</f>
        <v/>
      </c>
      <c r="AY62" s="353" t="str">
        <f>IF(AND('MAPA DE RIESGOS'!$AP457="Alta",'MAPA DE RIESGOS'!$AR457="Moderado"),CONCATENATE("R",'MAPA DE RIESGOS'!$H457,"C",'MAPA DE RIESGOS'!$AF457),"")</f>
        <v/>
      </c>
      <c r="AZ62" s="353" t="str">
        <f>IF(AND('MAPA DE RIESGOS'!$AP458="Alta",'MAPA DE RIESGOS'!$AR458="Moderado"),CONCATENATE("R",'MAPA DE RIESGOS'!$H458,"C",'MAPA DE RIESGOS'!$AF458),"")</f>
        <v/>
      </c>
      <c r="BA62" s="353" t="str">
        <f>IF(AND('MAPA DE RIESGOS'!$AP459="Alta",'MAPA DE RIESGOS'!$AR459="Moderado"),CONCATENATE("R",'MAPA DE RIESGOS'!$H459,"C",'MAPA DE RIESGOS'!$AF459),"")</f>
        <v/>
      </c>
      <c r="BB62" s="353" t="str">
        <f>IF(AND('MAPA DE RIESGOS'!$AP460="Alta",'MAPA DE RIESGOS'!$AR460="Moderado"),CONCATENATE("R",'MAPA DE RIESGOS'!$H460,"C",'MAPA DE RIESGOS'!$AF460),"")</f>
        <v/>
      </c>
      <c r="BC62" s="353" t="str">
        <f>IF(AND('MAPA DE RIESGOS'!$AP461="Alta",'MAPA DE RIESGOS'!$AR461="Moderado"),CONCATENATE("R",'MAPA DE RIESGOS'!$H461,"C",'MAPA DE RIESGOS'!$AF461),"")</f>
        <v/>
      </c>
      <c r="BD62" s="353" t="str">
        <f>IF(AND('MAPA DE RIESGOS'!$AP462="Alta",'MAPA DE RIESGOS'!$AR462="Moderado"),CONCATENATE("R",'MAPA DE RIESGOS'!$H462,"C",'MAPA DE RIESGOS'!$AF462),"")</f>
        <v/>
      </c>
      <c r="BE62" s="353" t="str">
        <f>IF(AND('MAPA DE RIESGOS'!$AP463="Alta",'MAPA DE RIESGOS'!$AR463="Moderado"),CONCATENATE("R",'MAPA DE RIESGOS'!$H463,"C",'MAPA DE RIESGOS'!$AF463),"")</f>
        <v/>
      </c>
      <c r="BF62" s="353" t="str">
        <f>IF(AND('MAPA DE RIESGOS'!$AP464="Alta",'MAPA DE RIESGOS'!$AR464="Moderado"),CONCATENATE("R",'MAPA DE RIESGOS'!$H464,"C",'MAPA DE RIESGOS'!$AF464),"")</f>
        <v/>
      </c>
      <c r="BG62" s="353" t="str">
        <f>IF(AND('MAPA DE RIESGOS'!$AP465="Alta",'MAPA DE RIESGOS'!$AR465="Moderado"),CONCATENATE("R",'MAPA DE RIESGOS'!$H465,"C",'MAPA DE RIESGOS'!$AF465),"")</f>
        <v/>
      </c>
      <c r="BH62" s="353" t="str">
        <f>IF(AND('MAPA DE RIESGOS'!$AP466="Alta",'MAPA DE RIESGOS'!$AR466="Moderado"),CONCATENATE("R",'MAPA DE RIESGOS'!$H466,"C",'MAPA DE RIESGOS'!$AF466),"")</f>
        <v/>
      </c>
      <c r="BI62" s="353" t="str">
        <f>IF(AND('MAPA DE RIESGOS'!$AP467="Alta",'MAPA DE RIESGOS'!$AR467="Moderado"),CONCATENATE("R",'MAPA DE RIESGOS'!$H467,"C",'MAPA DE RIESGOS'!$AF467),"")</f>
        <v/>
      </c>
      <c r="BJ62" s="353" t="str">
        <f>IF(AND('MAPA DE RIESGOS'!$AP468="Alta",'MAPA DE RIESGOS'!$AR468="Moderado"),CONCATENATE("R",'MAPA DE RIESGOS'!$H468,"C",'MAPA DE RIESGOS'!$AF468),"")</f>
        <v/>
      </c>
      <c r="BK62" s="354" t="str">
        <f>IF(AND('MAPA DE RIESGOS'!$AP469="Alta",'MAPA DE RIESGOS'!$AR469="Moderado"),CONCATENATE("R",'MAPA DE RIESGOS'!$H469,"C",'MAPA DE RIESGOS'!$AF469),"")</f>
        <v/>
      </c>
      <c r="BL62" s="353" t="str">
        <f>IF(AND('MAPA DE RIESGOS'!$AP452="Alta",'MAPA DE RIESGOS'!$AR452="Mayor"),CONCATENATE("R",'MAPA DE RIESGOS'!$H452,"C",'MAPA DE RIESGOS'!$AF452),"")</f>
        <v/>
      </c>
      <c r="BM62" s="353" t="str">
        <f>IF(AND('MAPA DE RIESGOS'!$AP453="Alta",'MAPA DE RIESGOS'!$AR453="Mayor"),CONCATENATE("R",'MAPA DE RIESGOS'!$H453,"C",'MAPA DE RIESGOS'!$AF453),"")</f>
        <v/>
      </c>
      <c r="BN62" s="353" t="str">
        <f>IF(AND('MAPA DE RIESGOS'!$AP454="Alta",'MAPA DE RIESGOS'!$AR454="Mayor"),CONCATENATE("R",'MAPA DE RIESGOS'!$H454,"C",'MAPA DE RIESGOS'!$AF454),"")</f>
        <v/>
      </c>
      <c r="BO62" s="353" t="str">
        <f>IF(AND('MAPA DE RIESGOS'!$AP455="Alta",'MAPA DE RIESGOS'!$AR455="Mayor"),CONCATENATE("R",'MAPA DE RIESGOS'!$H455,"C",'MAPA DE RIESGOS'!$AF455),"")</f>
        <v/>
      </c>
      <c r="BP62" s="353" t="str">
        <f>IF(AND('MAPA DE RIESGOS'!$AP456="Alta",'MAPA DE RIESGOS'!$AR456="Mayor"),CONCATENATE("R",'MAPA DE RIESGOS'!$H456,"C",'MAPA DE RIESGOS'!$AF456),"")</f>
        <v/>
      </c>
      <c r="BQ62" s="353" t="str">
        <f>IF(AND('MAPA DE RIESGOS'!$AP457="Alta",'MAPA DE RIESGOS'!$AR457="Mayor"),CONCATENATE("R",'MAPA DE RIESGOS'!$H457,"C",'MAPA DE RIESGOS'!$AF457),"")</f>
        <v/>
      </c>
      <c r="BR62" s="353" t="str">
        <f>IF(AND('MAPA DE RIESGOS'!$AP458="Alta",'MAPA DE RIESGOS'!$AR458="Mayor"),CONCATENATE("R",'MAPA DE RIESGOS'!$H458,"C",'MAPA DE RIESGOS'!$AF458),"")</f>
        <v/>
      </c>
      <c r="BS62" s="353" t="str">
        <f>IF(AND('MAPA DE RIESGOS'!$AP459="Alta",'MAPA DE RIESGOS'!$AR459="Mayor"),CONCATENATE("R",'MAPA DE RIESGOS'!$H459,"C",'MAPA DE RIESGOS'!$AF459),"")</f>
        <v/>
      </c>
      <c r="BT62" s="353" t="str">
        <f>IF(AND('MAPA DE RIESGOS'!$AP460="Alta",'MAPA DE RIESGOS'!$AR460="Mayor"),CONCATENATE("R",'MAPA DE RIESGOS'!$H460,"C",'MAPA DE RIESGOS'!$AF460),"")</f>
        <v/>
      </c>
      <c r="BU62" s="353" t="str">
        <f>IF(AND('MAPA DE RIESGOS'!$AP461="Alta",'MAPA DE RIESGOS'!$AR461="Mayor"),CONCATENATE("R",'MAPA DE RIESGOS'!$H461,"C",'MAPA DE RIESGOS'!$AF461),"")</f>
        <v/>
      </c>
      <c r="BV62" s="353" t="str">
        <f>IF(AND('MAPA DE RIESGOS'!$AP462="Alta",'MAPA DE RIESGOS'!$AR462="Mayor"),CONCATENATE("R",'MAPA DE RIESGOS'!$H462,"C",'MAPA DE RIESGOS'!$AF462),"")</f>
        <v/>
      </c>
      <c r="BW62" s="353" t="str">
        <f>IF(AND('MAPA DE RIESGOS'!$AP463="Alta",'MAPA DE RIESGOS'!$AR463="Mayor"),CONCATENATE("R",'MAPA DE RIESGOS'!$H463,"C",'MAPA DE RIESGOS'!$AF463),"")</f>
        <v/>
      </c>
      <c r="BX62" s="353" t="str">
        <f>IF(AND('MAPA DE RIESGOS'!$AP464="Alta",'MAPA DE RIESGOS'!$AR464="Mayor"),CONCATENATE("R",'MAPA DE RIESGOS'!$H464,"C",'MAPA DE RIESGOS'!$AF464),"")</f>
        <v/>
      </c>
      <c r="BY62" s="353" t="str">
        <f>IF(AND('MAPA DE RIESGOS'!$AP465="Alta",'MAPA DE RIESGOS'!$AR465="Mayor"),CONCATENATE("R",'MAPA DE RIESGOS'!$H465,"C",'MAPA DE RIESGOS'!$AF465),"")</f>
        <v/>
      </c>
      <c r="BZ62" s="353" t="str">
        <f>IF(AND('MAPA DE RIESGOS'!$AP466="Alta",'MAPA DE RIESGOS'!$AR466="Mayor"),CONCATENATE("R",'MAPA DE RIESGOS'!$H466,"C",'MAPA DE RIESGOS'!$AF466),"")</f>
        <v/>
      </c>
      <c r="CA62" s="353" t="str">
        <f>IF(AND('MAPA DE RIESGOS'!$AP467="Alta",'MAPA DE RIESGOS'!$AR467="Mayor"),CONCATENATE("R",'MAPA DE RIESGOS'!$H467,"C",'MAPA DE RIESGOS'!$AF467),"")</f>
        <v/>
      </c>
      <c r="CB62" s="353" t="str">
        <f>IF(AND('MAPA DE RIESGOS'!$AP468="Alta",'MAPA DE RIESGOS'!$AR468="Mayor"),CONCATENATE("R",'MAPA DE RIESGOS'!$H468,"C",'MAPA DE RIESGOS'!$AF468),"")</f>
        <v/>
      </c>
      <c r="CC62" s="354" t="str">
        <f>IF(AND('MAPA DE RIESGOS'!$AP469="Alta",'MAPA DE RIESGOS'!$AR469="Mayor"),CONCATENATE("R",'MAPA DE RIESGOS'!$H469,"C",'MAPA DE RIESGOS'!$AF469),"")</f>
        <v/>
      </c>
      <c r="CD62" s="355" t="str">
        <f>IF(AND('MAPA DE RIESGOS'!$AP452="Alta",'MAPA DE RIESGOS'!$AR452="Catastrófico"),CONCATENATE("R",'MAPA DE RIESGOS'!$H452,"C",'MAPA DE RIESGOS'!$AF452),"")</f>
        <v/>
      </c>
      <c r="CE62" s="355" t="str">
        <f>IF(AND('MAPA DE RIESGOS'!$AP453="Alta",'MAPA DE RIESGOS'!$AR453="Catastrófico"),CONCATENATE("R",'MAPA DE RIESGOS'!$H453,"C",'MAPA DE RIESGOS'!$AF453),"")</f>
        <v/>
      </c>
      <c r="CF62" s="355" t="str">
        <f>IF(AND('MAPA DE RIESGOS'!$AP454="Alta",'MAPA DE RIESGOS'!$AR454="Catastrófico"),CONCATENATE("R",'MAPA DE RIESGOS'!$H454,"C",'MAPA DE RIESGOS'!$AF454),"")</f>
        <v/>
      </c>
      <c r="CG62" s="355" t="str">
        <f>IF(AND('MAPA DE RIESGOS'!$AP455="Alta",'MAPA DE RIESGOS'!$AR455="Catastrófico"),CONCATENATE("R",'MAPA DE RIESGOS'!$H455,"C",'MAPA DE RIESGOS'!$AF455),"")</f>
        <v/>
      </c>
      <c r="CH62" s="355" t="str">
        <f>IF(AND('MAPA DE RIESGOS'!$AP456="Alta",'MAPA DE RIESGOS'!$AR456="Catastrófico"),CONCATENATE("R",'MAPA DE RIESGOS'!$H456,"C",'MAPA DE RIESGOS'!$AF456),"")</f>
        <v/>
      </c>
      <c r="CI62" s="355" t="str">
        <f>IF(AND('MAPA DE RIESGOS'!$AP457="Alta",'MAPA DE RIESGOS'!$AR457="Catastrófico"),CONCATENATE("R",'MAPA DE RIESGOS'!$H457,"C",'MAPA DE RIESGOS'!$AF457),"")</f>
        <v/>
      </c>
      <c r="CJ62" s="355" t="str">
        <f>IF(AND('MAPA DE RIESGOS'!$AP458="Alta",'MAPA DE RIESGOS'!$AR458="Catastrófico"),CONCATENATE("R",'MAPA DE RIESGOS'!$H458,"C",'MAPA DE RIESGOS'!$AF458),"")</f>
        <v/>
      </c>
      <c r="CK62" s="355" t="str">
        <f>IF(AND('MAPA DE RIESGOS'!$AP459="Alta",'MAPA DE RIESGOS'!$AR459="Catastrófico"),CONCATENATE("R",'MAPA DE RIESGOS'!$H459,"C",'MAPA DE RIESGOS'!$AF459),"")</f>
        <v/>
      </c>
      <c r="CL62" s="355" t="str">
        <f>IF(AND('MAPA DE RIESGOS'!$AP460="Alta",'MAPA DE RIESGOS'!$AR460="Catastrófico"),CONCATENATE("R",'MAPA DE RIESGOS'!$H460,"C",'MAPA DE RIESGOS'!$AF460),"")</f>
        <v/>
      </c>
      <c r="CM62" s="355" t="str">
        <f>IF(AND('MAPA DE RIESGOS'!$AP461="Alta",'MAPA DE RIESGOS'!$AR461="Catastrófico"),CONCATENATE("R",'MAPA DE RIESGOS'!$H461,"C",'MAPA DE RIESGOS'!$AF461),"")</f>
        <v/>
      </c>
      <c r="CN62" s="355" t="str">
        <f>IF(AND('MAPA DE RIESGOS'!$AP462="Alta",'MAPA DE RIESGOS'!$AR462="Catastrófico"),CONCATENATE("R",'MAPA DE RIESGOS'!$H462,"C",'MAPA DE RIESGOS'!$AF462),"")</f>
        <v/>
      </c>
      <c r="CO62" s="355" t="str">
        <f>IF(AND('MAPA DE RIESGOS'!$AP463="Alta",'MAPA DE RIESGOS'!$AR463="Catastrófico"),CONCATENATE("R",'MAPA DE RIESGOS'!$H463,"C",'MAPA DE RIESGOS'!$AF463),"")</f>
        <v/>
      </c>
      <c r="CP62" s="355" t="str">
        <f>IF(AND('MAPA DE RIESGOS'!$AP464="Alta",'MAPA DE RIESGOS'!$AR464="Catastrófico"),CONCATENATE("R",'MAPA DE RIESGOS'!$H464,"C",'MAPA DE RIESGOS'!$AF464),"")</f>
        <v/>
      </c>
      <c r="CQ62" s="355" t="str">
        <f>IF(AND('MAPA DE RIESGOS'!$AP465="Alta",'MAPA DE RIESGOS'!$AR465="Catastrófico"),CONCATENATE("R",'MAPA DE RIESGOS'!$H465,"C",'MAPA DE RIESGOS'!$AF465),"")</f>
        <v/>
      </c>
      <c r="CR62" s="355" t="str">
        <f>IF(AND('MAPA DE RIESGOS'!$AP466="Alta",'MAPA DE RIESGOS'!$AR466="Catastrófico"),CONCATENATE("R",'MAPA DE RIESGOS'!$H466,"C",'MAPA DE RIESGOS'!$AF466),"")</f>
        <v/>
      </c>
      <c r="CS62" s="355" t="str">
        <f>IF(AND('MAPA DE RIESGOS'!$AP467="Alta",'MAPA DE RIESGOS'!$AR467="Catastrófico"),CONCATENATE("R",'MAPA DE RIESGOS'!$H467,"C",'MAPA DE RIESGOS'!$AF467),"")</f>
        <v/>
      </c>
      <c r="CT62" s="355" t="str">
        <f>IF(AND('MAPA DE RIESGOS'!$AP468="Alta",'MAPA DE RIESGOS'!$AR468="Catastrófico"),CONCATENATE("R",'MAPA DE RIESGOS'!$H468,"C",'MAPA DE RIESGOS'!$AF468),"")</f>
        <v/>
      </c>
      <c r="CU62" s="356" t="str">
        <f>IF(AND('MAPA DE RIESGOS'!$AP469="Alta",'MAPA DE RIESGOS'!$AR469="Catastrófico"),CONCATENATE("R",'MAPA DE RIESGOS'!$H469,"C",'MAPA DE RIESGOS'!$AF469),"")</f>
        <v/>
      </c>
      <c r="CV62" s="67"/>
      <c r="CW62" s="1137"/>
      <c r="CX62" s="1138"/>
      <c r="CY62" s="1138"/>
      <c r="CZ62" s="1138"/>
      <c r="DA62" s="1138"/>
      <c r="DB62" s="1139"/>
    </row>
    <row r="63" spans="2:106" ht="32.450000000000003" customHeight="1">
      <c r="B63" s="1142"/>
      <c r="C63" s="1142"/>
      <c r="D63" s="1143"/>
      <c r="E63" s="1113"/>
      <c r="F63" s="1114"/>
      <c r="G63" s="1114"/>
      <c r="H63" s="1114"/>
      <c r="I63" s="1114"/>
      <c r="J63" s="365" t="str">
        <f>IF(AND('MAPA DE RIESGOS'!$AP470="Alta",'MAPA DE RIESGOS'!$AR470="Leve"),CONCATENATE("R",'MAPA DE RIESGOS'!$H470,"C",'MAPA DE RIESGOS'!$AF470),"")</f>
        <v/>
      </c>
      <c r="K63" s="366" t="str">
        <f>IF(AND('MAPA DE RIESGOS'!$AP471="Alta",'MAPA DE RIESGOS'!$AR471="Leve"),CONCATENATE("R",'MAPA DE RIESGOS'!$H471,"C",'MAPA DE RIESGOS'!$AF471),"")</f>
        <v/>
      </c>
      <c r="L63" s="366" t="str">
        <f>IF(AND('MAPA DE RIESGOS'!$AP472="Alta",'MAPA DE RIESGOS'!$AR472="Leve"),CONCATENATE("R",'MAPA DE RIESGOS'!$H472,"C",'MAPA DE RIESGOS'!$AF472),"")</f>
        <v/>
      </c>
      <c r="M63" s="366" t="str">
        <f>IF(AND('MAPA DE RIESGOS'!$AP473="Alta",'MAPA DE RIESGOS'!$AR473="Leve"),CONCATENATE("R",'MAPA DE RIESGOS'!$H473,"C",'MAPA DE RIESGOS'!$AF473),"")</f>
        <v/>
      </c>
      <c r="N63" s="366" t="str">
        <f>IF(AND('MAPA DE RIESGOS'!$AP474="Alta",'MAPA DE RIESGOS'!$AR474="Leve"),CONCATENATE("R",'MAPA DE RIESGOS'!$H474,"C",'MAPA DE RIESGOS'!$AF474),"")</f>
        <v/>
      </c>
      <c r="O63" s="366" t="str">
        <f>IF(AND('MAPA DE RIESGOS'!$AP475="Alta",'MAPA DE RIESGOS'!$AR475="Leve"),CONCATENATE("R",'MAPA DE RIESGOS'!$H475,"C",'MAPA DE RIESGOS'!$AF475),"")</f>
        <v/>
      </c>
      <c r="P63" s="366" t="str">
        <f>IF(AND('MAPA DE RIESGOS'!$AP476="Alta",'MAPA DE RIESGOS'!$AR476="Leve"),CONCATENATE("R",'MAPA DE RIESGOS'!$H476,"C",'MAPA DE RIESGOS'!$AF476),"")</f>
        <v/>
      </c>
      <c r="Q63" s="366" t="str">
        <f>IF(AND('MAPA DE RIESGOS'!$AP477="Alta",'MAPA DE RIESGOS'!$AR477="Leve"),CONCATENATE("R",'MAPA DE RIESGOS'!$H477,"C",'MAPA DE RIESGOS'!$AF477),"")</f>
        <v/>
      </c>
      <c r="R63" s="366" t="str">
        <f>IF(AND('MAPA DE RIESGOS'!$AP478="Alta",'MAPA DE RIESGOS'!$AR478="Leve"),CONCATENATE("R",'MAPA DE RIESGOS'!$H478,"C",'MAPA DE RIESGOS'!$AF478),"")</f>
        <v/>
      </c>
      <c r="S63" s="366" t="str">
        <f>IF(AND('MAPA DE RIESGOS'!$AP479="Alta",'MAPA DE RIESGOS'!$AR479="Leve"),CONCATENATE("R",'MAPA DE RIESGOS'!$H479,"C",'MAPA DE RIESGOS'!$AF479),"")</f>
        <v/>
      </c>
      <c r="T63" s="366" t="str">
        <f>IF(AND('MAPA DE RIESGOS'!$AP480="Alta",'MAPA DE RIESGOS'!$AR480="Leve"),CONCATENATE("R",'MAPA DE RIESGOS'!$H480,"C",'MAPA DE RIESGOS'!$AF480),"")</f>
        <v/>
      </c>
      <c r="U63" s="366" t="str">
        <f>IF(AND('MAPA DE RIESGOS'!$AP481="Alta",'MAPA DE RIESGOS'!$AR481="Leve"),CONCATENATE("R",'MAPA DE RIESGOS'!$H481,"C",'MAPA DE RIESGOS'!$AF481),"")</f>
        <v/>
      </c>
      <c r="V63" s="366" t="str">
        <f>IF(AND('MAPA DE RIESGOS'!$AP482="Alta",'MAPA DE RIESGOS'!$AR482="Leve"),CONCATENATE("R",'MAPA DE RIESGOS'!$H482,"C",'MAPA DE RIESGOS'!$AF482),"")</f>
        <v/>
      </c>
      <c r="W63" s="366" t="str">
        <f>IF(AND('MAPA DE RIESGOS'!$AP483="Alta",'MAPA DE RIESGOS'!$AR483="Leve"),CONCATENATE("R",'MAPA DE RIESGOS'!$H483,"C",'MAPA DE RIESGOS'!$AF483),"")</f>
        <v/>
      </c>
      <c r="X63" s="366" t="str">
        <f>IF(AND('MAPA DE RIESGOS'!$AP484="Alta",'MAPA DE RIESGOS'!$AR484="Leve"),CONCATENATE("R",'MAPA DE RIESGOS'!$H484,"C",'MAPA DE RIESGOS'!$AF484),"")</f>
        <v/>
      </c>
      <c r="Y63" s="366" t="str">
        <f>IF(AND('MAPA DE RIESGOS'!$AP485="Alta",'MAPA DE RIESGOS'!$AR485="Leve"),CONCATENATE("R",'MAPA DE RIESGOS'!$H485,"C",'MAPA DE RIESGOS'!$AF485),"")</f>
        <v/>
      </c>
      <c r="Z63" s="366" t="str">
        <f>IF(AND('MAPA DE RIESGOS'!$AP486="Alta",'MAPA DE RIESGOS'!$AR486="Leve"),CONCATENATE("R",'MAPA DE RIESGOS'!$H486,"C",'MAPA DE RIESGOS'!$AF486),"")</f>
        <v/>
      </c>
      <c r="AA63" s="366" t="str">
        <f>IF(AND('MAPA DE RIESGOS'!$AP487="Alta",'MAPA DE RIESGOS'!$AR487="Leve"),CONCATENATE("R",'MAPA DE RIESGOS'!$H487,"C",'MAPA DE RIESGOS'!$AF487),"")</f>
        <v/>
      </c>
      <c r="AB63" s="365" t="str">
        <f>IF(AND('MAPA DE RIESGOS'!$AP470="Alta",'MAPA DE RIESGOS'!$AR470="Menor"),CONCATENATE("R",'MAPA DE RIESGOS'!$H470,"C",'MAPA DE RIESGOS'!$AF470),"")</f>
        <v/>
      </c>
      <c r="AC63" s="366" t="str">
        <f>IF(AND('MAPA DE RIESGOS'!$AP471="Alta",'MAPA DE RIESGOS'!$AR471="Menor"),CONCATENATE("R",'MAPA DE RIESGOS'!$H471,"C",'MAPA DE RIESGOS'!$AF471),"")</f>
        <v/>
      </c>
      <c r="AD63" s="366" t="str">
        <f>IF(AND('MAPA DE RIESGOS'!$AP472="Alta",'MAPA DE RIESGOS'!$AR472="Menor"),CONCATENATE("R",'MAPA DE RIESGOS'!$H472,"C",'MAPA DE RIESGOS'!$AF472),"")</f>
        <v/>
      </c>
      <c r="AE63" s="366" t="str">
        <f>IF(AND('MAPA DE RIESGOS'!$AP473="Alta",'MAPA DE RIESGOS'!$AR473="Menor"),CONCATENATE("R",'MAPA DE RIESGOS'!$H473,"C",'MAPA DE RIESGOS'!$AF473),"")</f>
        <v/>
      </c>
      <c r="AF63" s="366" t="str">
        <f>IF(AND('MAPA DE RIESGOS'!$AP474="Alta",'MAPA DE RIESGOS'!$AR474="Menor"),CONCATENATE("R",'MAPA DE RIESGOS'!$H474,"C",'MAPA DE RIESGOS'!$AF474),"")</f>
        <v/>
      </c>
      <c r="AG63" s="366" t="str">
        <f>IF(AND('MAPA DE RIESGOS'!$AP475="Alta",'MAPA DE RIESGOS'!$AR475="Menor"),CONCATENATE("R",'MAPA DE RIESGOS'!$H475,"C",'MAPA DE RIESGOS'!$AF475),"")</f>
        <v/>
      </c>
      <c r="AH63" s="366" t="str">
        <f>IF(AND('MAPA DE RIESGOS'!$AP476="Alta",'MAPA DE RIESGOS'!$AR476="Menor"),CONCATENATE("R",'MAPA DE RIESGOS'!$H476,"C",'MAPA DE RIESGOS'!$AF476),"")</f>
        <v/>
      </c>
      <c r="AI63" s="366" t="str">
        <f>IF(AND('MAPA DE RIESGOS'!$AP477="Alta",'MAPA DE RIESGOS'!$AR477="Menor"),CONCATENATE("R",'MAPA DE RIESGOS'!$H477,"C",'MAPA DE RIESGOS'!$AF477),"")</f>
        <v/>
      </c>
      <c r="AJ63" s="366" t="str">
        <f>IF(AND('MAPA DE RIESGOS'!$AP478="Alta",'MAPA DE RIESGOS'!$AR478="Menor"),CONCATENATE("R",'MAPA DE RIESGOS'!$H478,"C",'MAPA DE RIESGOS'!$AF478),"")</f>
        <v/>
      </c>
      <c r="AK63" s="366" t="str">
        <f>IF(AND('MAPA DE RIESGOS'!$AP479="Alta",'MAPA DE RIESGOS'!$AR479="Menor"),CONCATENATE("R",'MAPA DE RIESGOS'!$H479,"C",'MAPA DE RIESGOS'!$AF479),"")</f>
        <v/>
      </c>
      <c r="AL63" s="366" t="str">
        <f>IF(AND('MAPA DE RIESGOS'!$AP480="Alta",'MAPA DE RIESGOS'!$AR480="Menor"),CONCATENATE("R",'MAPA DE RIESGOS'!$H480,"C",'MAPA DE RIESGOS'!$AF480),"")</f>
        <v/>
      </c>
      <c r="AM63" s="366" t="str">
        <f>IF(AND('MAPA DE RIESGOS'!$AP481="Alta",'MAPA DE RIESGOS'!$AR481="Menor"),CONCATENATE("R",'MAPA DE RIESGOS'!$H481,"C",'MAPA DE RIESGOS'!$AF481),"")</f>
        <v/>
      </c>
      <c r="AN63" s="366" t="str">
        <f>IF(AND('MAPA DE RIESGOS'!$AP482="Alta",'MAPA DE RIESGOS'!$AR482="Menor"),CONCATENATE("R",'MAPA DE RIESGOS'!$H482,"C",'MAPA DE RIESGOS'!$AF482),"")</f>
        <v/>
      </c>
      <c r="AO63" s="366" t="str">
        <f>IF(AND('MAPA DE RIESGOS'!$AP483="Alta",'MAPA DE RIESGOS'!$AR483="Menor"),CONCATENATE("R",'MAPA DE RIESGOS'!$H483,"C",'MAPA DE RIESGOS'!$AF483),"")</f>
        <v/>
      </c>
      <c r="AP63" s="366" t="str">
        <f>IF(AND('MAPA DE RIESGOS'!$AP484="Alta",'MAPA DE RIESGOS'!$AR484="Menor"),CONCATENATE("R",'MAPA DE RIESGOS'!$H484,"C",'MAPA DE RIESGOS'!$AF484),"")</f>
        <v/>
      </c>
      <c r="AQ63" s="366" t="str">
        <f>IF(AND('MAPA DE RIESGOS'!$AP485="Alta",'MAPA DE RIESGOS'!$AR485="Menor"),CONCATENATE("R",'MAPA DE RIESGOS'!$H485,"C",'MAPA DE RIESGOS'!$AF485),"")</f>
        <v/>
      </c>
      <c r="AR63" s="366" t="str">
        <f>IF(AND('MAPA DE RIESGOS'!$AP486="Alta",'MAPA DE RIESGOS'!$AR486="Menor"),CONCATENATE("R",'MAPA DE RIESGOS'!$H486,"C",'MAPA DE RIESGOS'!$AF486),"")</f>
        <v/>
      </c>
      <c r="AS63" s="367" t="str">
        <f>IF(AND('MAPA DE RIESGOS'!$AP487="Alta",'MAPA DE RIESGOS'!$AR487="Menor"),CONCATENATE("R",'MAPA DE RIESGOS'!$H487,"C",'MAPA DE RIESGOS'!$AF487),"")</f>
        <v/>
      </c>
      <c r="AT63" s="353" t="str">
        <f>IF(AND('MAPA DE RIESGOS'!$AP470="Alta",'MAPA DE RIESGOS'!$AR470="Moderado"),CONCATENATE("R",'MAPA DE RIESGOS'!$H470,"C",'MAPA DE RIESGOS'!$AF470),"")</f>
        <v/>
      </c>
      <c r="AU63" s="353" t="str">
        <f>IF(AND('MAPA DE RIESGOS'!$AP471="Alta",'MAPA DE RIESGOS'!$AR471="Moderado"),CONCATENATE("R",'MAPA DE RIESGOS'!$H471,"C",'MAPA DE RIESGOS'!$AF471),"")</f>
        <v/>
      </c>
      <c r="AV63" s="353" t="str">
        <f>IF(AND('MAPA DE RIESGOS'!$AP472="Alta",'MAPA DE RIESGOS'!$AR472="Moderado"),CONCATENATE("R",'MAPA DE RIESGOS'!$H472,"C",'MAPA DE RIESGOS'!$AF472),"")</f>
        <v/>
      </c>
      <c r="AW63" s="353" t="str">
        <f>IF(AND('MAPA DE RIESGOS'!$AP473="Alta",'MAPA DE RIESGOS'!$AR473="Moderado"),CONCATENATE("R",'MAPA DE RIESGOS'!$H473,"C",'MAPA DE RIESGOS'!$AF473),"")</f>
        <v/>
      </c>
      <c r="AX63" s="353" t="str">
        <f>IF(AND('MAPA DE RIESGOS'!$AP474="Alta",'MAPA DE RIESGOS'!$AR474="Moderado"),CONCATENATE("R",'MAPA DE RIESGOS'!$H474,"C",'MAPA DE RIESGOS'!$AF474),"")</f>
        <v/>
      </c>
      <c r="AY63" s="353" t="str">
        <f>IF(AND('MAPA DE RIESGOS'!$AP475="Alta",'MAPA DE RIESGOS'!$AR475="Moderado"),CONCATENATE("R",'MAPA DE RIESGOS'!$H475,"C",'MAPA DE RIESGOS'!$AF475),"")</f>
        <v/>
      </c>
      <c r="AZ63" s="353" t="str">
        <f>IF(AND('MAPA DE RIESGOS'!$AP476="Alta",'MAPA DE RIESGOS'!$AR476="Moderado"),CONCATENATE("R",'MAPA DE RIESGOS'!$H476,"C",'MAPA DE RIESGOS'!$AF476),"")</f>
        <v/>
      </c>
      <c r="BA63" s="353" t="str">
        <f>IF(AND('MAPA DE RIESGOS'!$AP477="Alta",'MAPA DE RIESGOS'!$AR477="Moderado"),CONCATENATE("R",'MAPA DE RIESGOS'!$H477,"C",'MAPA DE RIESGOS'!$AF477),"")</f>
        <v/>
      </c>
      <c r="BB63" s="353" t="str">
        <f>IF(AND('MAPA DE RIESGOS'!$AP478="Alta",'MAPA DE RIESGOS'!$AR478="Moderado"),CONCATENATE("R",'MAPA DE RIESGOS'!$H478,"C",'MAPA DE RIESGOS'!$AF478),"")</f>
        <v/>
      </c>
      <c r="BC63" s="353" t="str">
        <f>IF(AND('MAPA DE RIESGOS'!$AP479="Alta",'MAPA DE RIESGOS'!$AR479="Moderado"),CONCATENATE("R",'MAPA DE RIESGOS'!$H479,"C",'MAPA DE RIESGOS'!$AF479),"")</f>
        <v/>
      </c>
      <c r="BD63" s="353" t="str">
        <f>IF(AND('MAPA DE RIESGOS'!$AP480="Alta",'MAPA DE RIESGOS'!$AR480="Moderado"),CONCATENATE("R",'MAPA DE RIESGOS'!$H480,"C",'MAPA DE RIESGOS'!$AF480),"")</f>
        <v/>
      </c>
      <c r="BE63" s="353" t="str">
        <f>IF(AND('MAPA DE RIESGOS'!$AP481="Alta",'MAPA DE RIESGOS'!$AR481="Moderado"),CONCATENATE("R",'MAPA DE RIESGOS'!$H481,"C",'MAPA DE RIESGOS'!$AF481),"")</f>
        <v/>
      </c>
      <c r="BF63" s="353" t="str">
        <f>IF(AND('MAPA DE RIESGOS'!$AP482="Alta",'MAPA DE RIESGOS'!$AR482="Moderado"),CONCATENATE("R",'MAPA DE RIESGOS'!$H482,"C",'MAPA DE RIESGOS'!$AF482),"")</f>
        <v/>
      </c>
      <c r="BG63" s="353" t="str">
        <f>IF(AND('MAPA DE RIESGOS'!$AP483="Alta",'MAPA DE RIESGOS'!$AR483="Moderado"),CONCATENATE("R",'MAPA DE RIESGOS'!$H483,"C",'MAPA DE RIESGOS'!$AF483),"")</f>
        <v/>
      </c>
      <c r="BH63" s="353" t="str">
        <f>IF(AND('MAPA DE RIESGOS'!$AP484="Alta",'MAPA DE RIESGOS'!$AR484="Moderado"),CONCATENATE("R",'MAPA DE RIESGOS'!$H484,"C",'MAPA DE RIESGOS'!$AF484),"")</f>
        <v/>
      </c>
      <c r="BI63" s="353" t="str">
        <f>IF(AND('MAPA DE RIESGOS'!$AP485="Alta",'MAPA DE RIESGOS'!$AR485="Moderado"),CONCATENATE("R",'MAPA DE RIESGOS'!$H485,"C",'MAPA DE RIESGOS'!$AF485),"")</f>
        <v/>
      </c>
      <c r="BJ63" s="353" t="str">
        <f>IF(AND('MAPA DE RIESGOS'!$AP486="Alta",'MAPA DE RIESGOS'!$AR486="Moderado"),CONCATENATE("R",'MAPA DE RIESGOS'!$H486,"C",'MAPA DE RIESGOS'!$AF486),"")</f>
        <v/>
      </c>
      <c r="BK63" s="354" t="str">
        <f>IF(AND('MAPA DE RIESGOS'!$AP487="Alta",'MAPA DE RIESGOS'!$AR487="Moderado"),CONCATENATE("R",'MAPA DE RIESGOS'!$H487,"C",'MAPA DE RIESGOS'!$AF487),"")</f>
        <v/>
      </c>
      <c r="BL63" s="353" t="str">
        <f>IF(AND('MAPA DE RIESGOS'!$AP470="Alta",'MAPA DE RIESGOS'!$AR470="Mayor"),CONCATENATE("R",'MAPA DE RIESGOS'!$H470,"C",'MAPA DE RIESGOS'!$AF470),"")</f>
        <v/>
      </c>
      <c r="BM63" s="353" t="str">
        <f>IF(AND('MAPA DE RIESGOS'!$AP471="Alta",'MAPA DE RIESGOS'!$AR471="Mayor"),CONCATENATE("R",'MAPA DE RIESGOS'!$H471,"C",'MAPA DE RIESGOS'!$AF471),"")</f>
        <v/>
      </c>
      <c r="BN63" s="353" t="str">
        <f>IF(AND('MAPA DE RIESGOS'!$AP472="Alta",'MAPA DE RIESGOS'!$AR472="Mayor"),CONCATENATE("R",'MAPA DE RIESGOS'!$H472,"C",'MAPA DE RIESGOS'!$AF472),"")</f>
        <v/>
      </c>
      <c r="BO63" s="353" t="str">
        <f>IF(AND('MAPA DE RIESGOS'!$AP473="Alta",'MAPA DE RIESGOS'!$AR473="Mayor"),CONCATENATE("R",'MAPA DE RIESGOS'!$H473,"C",'MAPA DE RIESGOS'!$AF473),"")</f>
        <v/>
      </c>
      <c r="BP63" s="353" t="str">
        <f>IF(AND('MAPA DE RIESGOS'!$AP474="Alta",'MAPA DE RIESGOS'!$AR474="Mayor"),CONCATENATE("R",'MAPA DE RIESGOS'!$H474,"C",'MAPA DE RIESGOS'!$AF474),"")</f>
        <v/>
      </c>
      <c r="BQ63" s="353" t="str">
        <f>IF(AND('MAPA DE RIESGOS'!$AP475="Alta",'MAPA DE RIESGOS'!$AR475="Mayor"),CONCATENATE("R",'MAPA DE RIESGOS'!$H475,"C",'MAPA DE RIESGOS'!$AF475),"")</f>
        <v/>
      </c>
      <c r="BR63" s="353" t="str">
        <f>IF(AND('MAPA DE RIESGOS'!$AP476="Alta",'MAPA DE RIESGOS'!$AR476="Mayor"),CONCATENATE("R",'MAPA DE RIESGOS'!$H476,"C",'MAPA DE RIESGOS'!$AF476),"")</f>
        <v/>
      </c>
      <c r="BS63" s="353" t="str">
        <f>IF(AND('MAPA DE RIESGOS'!$AP477="Alta",'MAPA DE RIESGOS'!$AR477="Mayor"),CONCATENATE("R",'MAPA DE RIESGOS'!$H477,"C",'MAPA DE RIESGOS'!$AF477),"")</f>
        <v/>
      </c>
      <c r="BT63" s="353" t="str">
        <f>IF(AND('MAPA DE RIESGOS'!$AP478="Alta",'MAPA DE RIESGOS'!$AR478="Mayor"),CONCATENATE("R",'MAPA DE RIESGOS'!$H478,"C",'MAPA DE RIESGOS'!$AF478),"")</f>
        <v/>
      </c>
      <c r="BU63" s="353" t="str">
        <f>IF(AND('MAPA DE RIESGOS'!$AP479="Alta",'MAPA DE RIESGOS'!$AR479="Mayor"),CONCATENATE("R",'MAPA DE RIESGOS'!$H479,"C",'MAPA DE RIESGOS'!$AF479),"")</f>
        <v/>
      </c>
      <c r="BV63" s="353" t="str">
        <f>IF(AND('MAPA DE RIESGOS'!$AP480="Alta",'MAPA DE RIESGOS'!$AR480="Mayor"),CONCATENATE("R",'MAPA DE RIESGOS'!$H480,"C",'MAPA DE RIESGOS'!$AF480),"")</f>
        <v/>
      </c>
      <c r="BW63" s="353" t="str">
        <f>IF(AND('MAPA DE RIESGOS'!$AP481="Alta",'MAPA DE RIESGOS'!$AR481="Mayor"),CONCATENATE("R",'MAPA DE RIESGOS'!$H481,"C",'MAPA DE RIESGOS'!$AF481),"")</f>
        <v/>
      </c>
      <c r="BX63" s="353" t="str">
        <f>IF(AND('MAPA DE RIESGOS'!$AP482="Alta",'MAPA DE RIESGOS'!$AR482="Mayor"),CONCATENATE("R",'MAPA DE RIESGOS'!$H482,"C",'MAPA DE RIESGOS'!$AF482),"")</f>
        <v/>
      </c>
      <c r="BY63" s="353" t="str">
        <f>IF(AND('MAPA DE RIESGOS'!$AP483="Alta",'MAPA DE RIESGOS'!$AR483="Mayor"),CONCATENATE("R",'MAPA DE RIESGOS'!$H483,"C",'MAPA DE RIESGOS'!$AF483),"")</f>
        <v/>
      </c>
      <c r="BZ63" s="353" t="str">
        <f>IF(AND('MAPA DE RIESGOS'!$AP484="Alta",'MAPA DE RIESGOS'!$AR484="Mayor"),CONCATENATE("R",'MAPA DE RIESGOS'!$H484,"C",'MAPA DE RIESGOS'!$AF484),"")</f>
        <v/>
      </c>
      <c r="CA63" s="353" t="str">
        <f>IF(AND('MAPA DE RIESGOS'!$AP485="Alta",'MAPA DE RIESGOS'!$AR485="Mayor"),CONCATENATE("R",'MAPA DE RIESGOS'!$H485,"C",'MAPA DE RIESGOS'!$AF485),"")</f>
        <v/>
      </c>
      <c r="CB63" s="353" t="str">
        <f>IF(AND('MAPA DE RIESGOS'!$AP486="Alta",'MAPA DE RIESGOS'!$AR486="Mayor"),CONCATENATE("R",'MAPA DE RIESGOS'!$H486,"C",'MAPA DE RIESGOS'!$AF486),"")</f>
        <v/>
      </c>
      <c r="CC63" s="354" t="str">
        <f>IF(AND('MAPA DE RIESGOS'!$AP487="Alta",'MAPA DE RIESGOS'!$AR487="Mayor"),CONCATENATE("R",'MAPA DE RIESGOS'!$H487,"C",'MAPA DE RIESGOS'!$AF487),"")</f>
        <v/>
      </c>
      <c r="CD63" s="355" t="str">
        <f>IF(AND('MAPA DE RIESGOS'!$AP470="Alta",'MAPA DE RIESGOS'!$AR470="Catastrófico"),CONCATENATE("R",'MAPA DE RIESGOS'!$H470,"C",'MAPA DE RIESGOS'!$AF470),"")</f>
        <v/>
      </c>
      <c r="CE63" s="355" t="str">
        <f>IF(AND('MAPA DE RIESGOS'!$AP471="Alta",'MAPA DE RIESGOS'!$AR471="Catastrófico"),CONCATENATE("R",'MAPA DE RIESGOS'!$H471,"C",'MAPA DE RIESGOS'!$AF471),"")</f>
        <v/>
      </c>
      <c r="CF63" s="355" t="str">
        <f>IF(AND('MAPA DE RIESGOS'!$AP472="Alta",'MAPA DE RIESGOS'!$AR472="Catastrófico"),CONCATENATE("R",'MAPA DE RIESGOS'!$H472,"C",'MAPA DE RIESGOS'!$AF472),"")</f>
        <v/>
      </c>
      <c r="CG63" s="355" t="str">
        <f>IF(AND('MAPA DE RIESGOS'!$AP473="Alta",'MAPA DE RIESGOS'!$AR473="Catastrófico"),CONCATENATE("R",'MAPA DE RIESGOS'!$H473,"C",'MAPA DE RIESGOS'!$AF473),"")</f>
        <v/>
      </c>
      <c r="CH63" s="355" t="str">
        <f>IF(AND('MAPA DE RIESGOS'!$AP474="Alta",'MAPA DE RIESGOS'!$AR474="Catastrófico"),CONCATENATE("R",'MAPA DE RIESGOS'!$H474,"C",'MAPA DE RIESGOS'!$AF474),"")</f>
        <v/>
      </c>
      <c r="CI63" s="355" t="str">
        <f>IF(AND('MAPA DE RIESGOS'!$AP475="Alta",'MAPA DE RIESGOS'!$AR475="Catastrófico"),CONCATENATE("R",'MAPA DE RIESGOS'!$H475,"C",'MAPA DE RIESGOS'!$AF475),"")</f>
        <v/>
      </c>
      <c r="CJ63" s="355" t="str">
        <f>IF(AND('MAPA DE RIESGOS'!$AP476="Alta",'MAPA DE RIESGOS'!$AR476="Catastrófico"),CONCATENATE("R",'MAPA DE RIESGOS'!$H476,"C",'MAPA DE RIESGOS'!$AF476),"")</f>
        <v/>
      </c>
      <c r="CK63" s="355" t="str">
        <f>IF(AND('MAPA DE RIESGOS'!$AP477="Alta",'MAPA DE RIESGOS'!$AR477="Catastrófico"),CONCATENATE("R",'MAPA DE RIESGOS'!$H477,"C",'MAPA DE RIESGOS'!$AF477),"")</f>
        <v/>
      </c>
      <c r="CL63" s="355" t="str">
        <f>IF(AND('MAPA DE RIESGOS'!$AP478="Alta",'MAPA DE RIESGOS'!$AR478="Catastrófico"),CONCATENATE("R",'MAPA DE RIESGOS'!$H478,"C",'MAPA DE RIESGOS'!$AF478),"")</f>
        <v/>
      </c>
      <c r="CM63" s="355" t="str">
        <f>IF(AND('MAPA DE RIESGOS'!$AP479="Alta",'MAPA DE RIESGOS'!$AR479="Catastrófico"),CONCATENATE("R",'MAPA DE RIESGOS'!$H479,"C",'MAPA DE RIESGOS'!$AF479),"")</f>
        <v/>
      </c>
      <c r="CN63" s="355" t="str">
        <f>IF(AND('MAPA DE RIESGOS'!$AP480="Alta",'MAPA DE RIESGOS'!$AR480="Catastrófico"),CONCATENATE("R",'MAPA DE RIESGOS'!$H480,"C",'MAPA DE RIESGOS'!$AF480),"")</f>
        <v/>
      </c>
      <c r="CO63" s="355" t="str">
        <f>IF(AND('MAPA DE RIESGOS'!$AP481="Alta",'MAPA DE RIESGOS'!$AR481="Catastrófico"),CONCATENATE("R",'MAPA DE RIESGOS'!$H481,"C",'MAPA DE RIESGOS'!$AF481),"")</f>
        <v/>
      </c>
      <c r="CP63" s="355" t="str">
        <f>IF(AND('MAPA DE RIESGOS'!$AP482="Alta",'MAPA DE RIESGOS'!$AR482="Catastrófico"),CONCATENATE("R",'MAPA DE RIESGOS'!$H482,"C",'MAPA DE RIESGOS'!$AF482),"")</f>
        <v/>
      </c>
      <c r="CQ63" s="355" t="str">
        <f>IF(AND('MAPA DE RIESGOS'!$AP483="Alta",'MAPA DE RIESGOS'!$AR483="Catastrófico"),CONCATENATE("R",'MAPA DE RIESGOS'!$H483,"C",'MAPA DE RIESGOS'!$AF483),"")</f>
        <v/>
      </c>
      <c r="CR63" s="355" t="str">
        <f>IF(AND('MAPA DE RIESGOS'!$AP484="Alta",'MAPA DE RIESGOS'!$AR484="Catastrófico"),CONCATENATE("R",'MAPA DE RIESGOS'!$H484,"C",'MAPA DE RIESGOS'!$AF484),"")</f>
        <v/>
      </c>
      <c r="CS63" s="355" t="str">
        <f>IF(AND('MAPA DE RIESGOS'!$AP485="Alta",'MAPA DE RIESGOS'!$AR485="Catastrófico"),CONCATENATE("R",'MAPA DE RIESGOS'!$H485,"C",'MAPA DE RIESGOS'!$AF485),"")</f>
        <v/>
      </c>
      <c r="CT63" s="355" t="str">
        <f>IF(AND('MAPA DE RIESGOS'!$AP486="Alta",'MAPA DE RIESGOS'!$AR486="Catastrófico"),CONCATENATE("R",'MAPA DE RIESGOS'!$H486,"C",'MAPA DE RIESGOS'!$AF486),"")</f>
        <v/>
      </c>
      <c r="CU63" s="356" t="str">
        <f>IF(AND('MAPA DE RIESGOS'!$AP487="Alta",'MAPA DE RIESGOS'!$AR487="Catastrófico"),CONCATENATE("R",'MAPA DE RIESGOS'!$H487,"C",'MAPA DE RIESGOS'!$AF487),"")</f>
        <v/>
      </c>
      <c r="CV63" s="67"/>
      <c r="CW63" s="1137"/>
      <c r="CX63" s="1138"/>
      <c r="CY63" s="1138"/>
      <c r="CZ63" s="1138"/>
      <c r="DA63" s="1138"/>
      <c r="DB63" s="1139"/>
    </row>
    <row r="64" spans="2:106" ht="32.450000000000003" customHeight="1">
      <c r="B64" s="1142"/>
      <c r="C64" s="1142"/>
      <c r="D64" s="1143"/>
      <c r="E64" s="1113"/>
      <c r="F64" s="1114"/>
      <c r="G64" s="1114"/>
      <c r="H64" s="1114"/>
      <c r="I64" s="1114"/>
      <c r="J64" s="365" t="str">
        <f>IF(AND('MAPA DE RIESGOS'!$AP488="Alta",'MAPA DE RIESGOS'!$AR488="Leve"),CONCATENATE("R",'MAPA DE RIESGOS'!$H488,"C",'MAPA DE RIESGOS'!$AF488),"")</f>
        <v/>
      </c>
      <c r="K64" s="366" t="str">
        <f>IF(AND('MAPA DE RIESGOS'!$AP489="Alta",'MAPA DE RIESGOS'!$AR489="Leve"),CONCATENATE("R",'MAPA DE RIESGOS'!$H489,"C",'MAPA DE RIESGOS'!$AF489),"")</f>
        <v/>
      </c>
      <c r="L64" s="366" t="str">
        <f>IF(AND('MAPA DE RIESGOS'!$AP490="Alta",'MAPA DE RIESGOS'!$AR490="Leve"),CONCATENATE("R",'MAPA DE RIESGOS'!$H490,"C",'MAPA DE RIESGOS'!$AF490),"")</f>
        <v/>
      </c>
      <c r="M64" s="366" t="str">
        <f>IF(AND('MAPA DE RIESGOS'!$AP491="Alta",'MAPA DE RIESGOS'!$AR491="Leve"),CONCATENATE("R",'MAPA DE RIESGOS'!$H491,"C",'MAPA DE RIESGOS'!$AF491),"")</f>
        <v/>
      </c>
      <c r="N64" s="366" t="str">
        <f>IF(AND('MAPA DE RIESGOS'!$AP492="Alta",'MAPA DE RIESGOS'!$AR492="Leve"),CONCATENATE("R",'MAPA DE RIESGOS'!$H492,"C",'MAPA DE RIESGOS'!$AF492),"")</f>
        <v/>
      </c>
      <c r="O64" s="366" t="str">
        <f>IF(AND('MAPA DE RIESGOS'!$AP493="Alta",'MAPA DE RIESGOS'!$AR493="Leve"),CONCATENATE("R",'MAPA DE RIESGOS'!$H493,"C",'MAPA DE RIESGOS'!$AF493),"")</f>
        <v/>
      </c>
      <c r="P64" s="366" t="str">
        <f>IF(AND('MAPA DE RIESGOS'!$AP494="Alta",'MAPA DE RIESGOS'!$AR494="Leve"),CONCATENATE("R",'MAPA DE RIESGOS'!$H494,"C",'MAPA DE RIESGOS'!$AF494),"")</f>
        <v/>
      </c>
      <c r="Q64" s="366" t="str">
        <f>IF(AND('MAPA DE RIESGOS'!$AP495="Alta",'MAPA DE RIESGOS'!$AR495="Leve"),CONCATENATE("R",'MAPA DE RIESGOS'!$H495,"C",'MAPA DE RIESGOS'!$AF495),"")</f>
        <v/>
      </c>
      <c r="R64" s="366" t="str">
        <f>IF(AND('MAPA DE RIESGOS'!$AP496="Alta",'MAPA DE RIESGOS'!$AR496="Leve"),CONCATENATE("R",'MAPA DE RIESGOS'!$H496,"C",'MAPA DE RIESGOS'!$AF496),"")</f>
        <v/>
      </c>
      <c r="S64" s="366" t="str">
        <f>IF(AND('MAPA DE RIESGOS'!$AP497="Alta",'MAPA DE RIESGOS'!$AR497="Leve"),CONCATENATE("R",'MAPA DE RIESGOS'!$H497,"C",'MAPA DE RIESGOS'!$AF497),"")</f>
        <v/>
      </c>
      <c r="T64" s="366" t="str">
        <f>IF(AND('MAPA DE RIESGOS'!$AP498="Alta",'MAPA DE RIESGOS'!$AR498="Leve"),CONCATENATE("R",'MAPA DE RIESGOS'!$H498,"C",'MAPA DE RIESGOS'!$AF498),"")</f>
        <v/>
      </c>
      <c r="U64" s="366" t="str">
        <f>IF(AND('MAPA DE RIESGOS'!$AP499="Alta",'MAPA DE RIESGOS'!$AR499="Leve"),CONCATENATE("R",'MAPA DE RIESGOS'!$H499,"C",'MAPA DE RIESGOS'!$AF499),"")</f>
        <v/>
      </c>
      <c r="V64" s="366" t="str">
        <f>IF(AND('MAPA DE RIESGOS'!$AP500="Alta",'MAPA DE RIESGOS'!$AR500="Leve"),CONCATENATE("R",'MAPA DE RIESGOS'!$H500,"C",'MAPA DE RIESGOS'!$AF500),"")</f>
        <v/>
      </c>
      <c r="W64" s="366" t="str">
        <f>IF(AND('MAPA DE RIESGOS'!$AP501="Alta",'MAPA DE RIESGOS'!$AR501="Leve"),CONCATENATE("R",'MAPA DE RIESGOS'!$H501,"C",'MAPA DE RIESGOS'!$AF501),"")</f>
        <v/>
      </c>
      <c r="X64" s="366" t="str">
        <f>IF(AND('MAPA DE RIESGOS'!$AP502="Alta",'MAPA DE RIESGOS'!$AR502="Leve"),CONCATENATE("R",'MAPA DE RIESGOS'!$H502,"C",'MAPA DE RIESGOS'!$AF502),"")</f>
        <v/>
      </c>
      <c r="Y64" s="366" t="str">
        <f>IF(AND('MAPA DE RIESGOS'!$AP503="Alta",'MAPA DE RIESGOS'!$AR503="Leve"),CONCATENATE("R",'MAPA DE RIESGOS'!$H503,"C",'MAPA DE RIESGOS'!$AF503),"")</f>
        <v/>
      </c>
      <c r="Z64" s="366" t="str">
        <f>IF(AND('MAPA DE RIESGOS'!$AP504="Alta",'MAPA DE RIESGOS'!$AR504="Leve"),CONCATENATE("R",'MAPA DE RIESGOS'!$H504,"C",'MAPA DE RIESGOS'!$AF504),"")</f>
        <v/>
      </c>
      <c r="AA64" s="366" t="str">
        <f>IF(AND('MAPA DE RIESGOS'!$AP505="Alta",'MAPA DE RIESGOS'!$AR505="Leve"),CONCATENATE("R",'MAPA DE RIESGOS'!$H505,"C",'MAPA DE RIESGOS'!$AF505),"")</f>
        <v/>
      </c>
      <c r="AB64" s="365" t="str">
        <f>IF(AND('MAPA DE RIESGOS'!$AP488="Alta",'MAPA DE RIESGOS'!$AR488="Menor"),CONCATENATE("R",'MAPA DE RIESGOS'!$H488,"C",'MAPA DE RIESGOS'!$AF488),"")</f>
        <v/>
      </c>
      <c r="AC64" s="366" t="str">
        <f>IF(AND('MAPA DE RIESGOS'!$AP489="Alta",'MAPA DE RIESGOS'!$AR489="Menor"),CONCATENATE("R",'MAPA DE RIESGOS'!$H489,"C",'MAPA DE RIESGOS'!$AF489),"")</f>
        <v/>
      </c>
      <c r="AD64" s="366" t="str">
        <f>IF(AND('MAPA DE RIESGOS'!$AP490="Alta",'MAPA DE RIESGOS'!$AR490="Menor"),CONCATENATE("R",'MAPA DE RIESGOS'!$H490,"C",'MAPA DE RIESGOS'!$AF490),"")</f>
        <v/>
      </c>
      <c r="AE64" s="366" t="str">
        <f>IF(AND('MAPA DE RIESGOS'!$AP491="Alta",'MAPA DE RIESGOS'!$AR491="Menor"),CONCATENATE("R",'MAPA DE RIESGOS'!$H491,"C",'MAPA DE RIESGOS'!$AF491),"")</f>
        <v/>
      </c>
      <c r="AF64" s="366" t="str">
        <f>IF(AND('MAPA DE RIESGOS'!$AP492="Alta",'MAPA DE RIESGOS'!$AR492="Menor"),CONCATENATE("R",'MAPA DE RIESGOS'!$H492,"C",'MAPA DE RIESGOS'!$AF492),"")</f>
        <v/>
      </c>
      <c r="AG64" s="366" t="str">
        <f>IF(AND('MAPA DE RIESGOS'!$AP493="Alta",'MAPA DE RIESGOS'!$AR493="Menor"),CONCATENATE("R",'MAPA DE RIESGOS'!$H493,"C",'MAPA DE RIESGOS'!$AF493),"")</f>
        <v/>
      </c>
      <c r="AH64" s="366" t="str">
        <f>IF(AND('MAPA DE RIESGOS'!$AP494="Alta",'MAPA DE RIESGOS'!$AR494="Menor"),CONCATENATE("R",'MAPA DE RIESGOS'!$H494,"C",'MAPA DE RIESGOS'!$AF494),"")</f>
        <v/>
      </c>
      <c r="AI64" s="366" t="str">
        <f>IF(AND('MAPA DE RIESGOS'!$AP495="Alta",'MAPA DE RIESGOS'!$AR495="Menor"),CONCATENATE("R",'MAPA DE RIESGOS'!$H495,"C",'MAPA DE RIESGOS'!$AF495),"")</f>
        <v/>
      </c>
      <c r="AJ64" s="366" t="str">
        <f>IF(AND('MAPA DE RIESGOS'!$AP496="Alta",'MAPA DE RIESGOS'!$AR496="Menor"),CONCATENATE("R",'MAPA DE RIESGOS'!$H496,"C",'MAPA DE RIESGOS'!$AF496),"")</f>
        <v/>
      </c>
      <c r="AK64" s="366" t="str">
        <f>IF(AND('MAPA DE RIESGOS'!$AP497="Alta",'MAPA DE RIESGOS'!$AR497="Menor"),CONCATENATE("R",'MAPA DE RIESGOS'!$H497,"C",'MAPA DE RIESGOS'!$AF497),"")</f>
        <v/>
      </c>
      <c r="AL64" s="366" t="str">
        <f>IF(AND('MAPA DE RIESGOS'!$AP498="Alta",'MAPA DE RIESGOS'!$AR498="Menor"),CONCATENATE("R",'MAPA DE RIESGOS'!$H498,"C",'MAPA DE RIESGOS'!$AF498),"")</f>
        <v/>
      </c>
      <c r="AM64" s="366" t="str">
        <f>IF(AND('MAPA DE RIESGOS'!$AP499="Alta",'MAPA DE RIESGOS'!$AR499="Menor"),CONCATENATE("R",'MAPA DE RIESGOS'!$H499,"C",'MAPA DE RIESGOS'!$AF499),"")</f>
        <v/>
      </c>
      <c r="AN64" s="366" t="str">
        <f>IF(AND('MAPA DE RIESGOS'!$AP500="Alta",'MAPA DE RIESGOS'!$AR500="Menor"),CONCATENATE("R",'MAPA DE RIESGOS'!$H500,"C",'MAPA DE RIESGOS'!$AF500),"")</f>
        <v/>
      </c>
      <c r="AO64" s="366" t="str">
        <f>IF(AND('MAPA DE RIESGOS'!$AP501="Alta",'MAPA DE RIESGOS'!$AR501="Menor"),CONCATENATE("R",'MAPA DE RIESGOS'!$H501,"C",'MAPA DE RIESGOS'!$AF501),"")</f>
        <v/>
      </c>
      <c r="AP64" s="366" t="str">
        <f>IF(AND('MAPA DE RIESGOS'!$AP502="Alta",'MAPA DE RIESGOS'!$AR502="Menor"),CONCATENATE("R",'MAPA DE RIESGOS'!$H502,"C",'MAPA DE RIESGOS'!$AF502),"")</f>
        <v/>
      </c>
      <c r="AQ64" s="366" t="str">
        <f>IF(AND('MAPA DE RIESGOS'!$AP503="Alta",'MAPA DE RIESGOS'!$AR503="Menor"),CONCATENATE("R",'MAPA DE RIESGOS'!$H503,"C",'MAPA DE RIESGOS'!$AF503),"")</f>
        <v/>
      </c>
      <c r="AR64" s="366" t="str">
        <f>IF(AND('MAPA DE RIESGOS'!$AP504="Alta",'MAPA DE RIESGOS'!$AR504="Menor"),CONCATENATE("R",'MAPA DE RIESGOS'!$H504,"C",'MAPA DE RIESGOS'!$AF504),"")</f>
        <v/>
      </c>
      <c r="AS64" s="367" t="str">
        <f>IF(AND('MAPA DE RIESGOS'!$AP505="Alta",'MAPA DE RIESGOS'!$AR505="Menor"),CONCATENATE("R",'MAPA DE RIESGOS'!$H505,"C",'MAPA DE RIESGOS'!$AF505),"")</f>
        <v/>
      </c>
      <c r="AT64" s="353" t="str">
        <f>IF(AND('MAPA DE RIESGOS'!$AP488="Alta",'MAPA DE RIESGOS'!$AR488="Moderado"),CONCATENATE("R",'MAPA DE RIESGOS'!$H488,"C",'MAPA DE RIESGOS'!$AF488),"")</f>
        <v/>
      </c>
      <c r="AU64" s="353" t="str">
        <f>IF(AND('MAPA DE RIESGOS'!$AP489="Alta",'MAPA DE RIESGOS'!$AR489="Moderado"),CONCATENATE("R",'MAPA DE RIESGOS'!$H489,"C",'MAPA DE RIESGOS'!$AF489),"")</f>
        <v/>
      </c>
      <c r="AV64" s="353" t="str">
        <f>IF(AND('MAPA DE RIESGOS'!$AP490="Alta",'MAPA DE RIESGOS'!$AR490="Moderado"),CONCATENATE("R",'MAPA DE RIESGOS'!$H490,"C",'MAPA DE RIESGOS'!$AF490),"")</f>
        <v/>
      </c>
      <c r="AW64" s="353" t="str">
        <f>IF(AND('MAPA DE RIESGOS'!$AP491="Alta",'MAPA DE RIESGOS'!$AR491="Moderado"),CONCATENATE("R",'MAPA DE RIESGOS'!$H491,"C",'MAPA DE RIESGOS'!$AF491),"")</f>
        <v/>
      </c>
      <c r="AX64" s="353" t="str">
        <f>IF(AND('MAPA DE RIESGOS'!$AP492="Alta",'MAPA DE RIESGOS'!$AR492="Moderado"),CONCATENATE("R",'MAPA DE RIESGOS'!$H492,"C",'MAPA DE RIESGOS'!$AF492),"")</f>
        <v/>
      </c>
      <c r="AY64" s="353" t="str">
        <f>IF(AND('MAPA DE RIESGOS'!$AP493="Alta",'MAPA DE RIESGOS'!$AR493="Moderado"),CONCATENATE("R",'MAPA DE RIESGOS'!$H493,"C",'MAPA DE RIESGOS'!$AF493),"")</f>
        <v/>
      </c>
      <c r="AZ64" s="353" t="str">
        <f>IF(AND('MAPA DE RIESGOS'!$AP494="Alta",'MAPA DE RIESGOS'!$AR494="Moderado"),CONCATENATE("R",'MAPA DE RIESGOS'!$H494,"C",'MAPA DE RIESGOS'!$AF494),"")</f>
        <v/>
      </c>
      <c r="BA64" s="353" t="str">
        <f>IF(AND('MAPA DE RIESGOS'!$AP495="Alta",'MAPA DE RIESGOS'!$AR495="Moderado"),CONCATENATE("R",'MAPA DE RIESGOS'!$H495,"C",'MAPA DE RIESGOS'!$AF495),"")</f>
        <v/>
      </c>
      <c r="BB64" s="353" t="str">
        <f>IF(AND('MAPA DE RIESGOS'!$AP496="Alta",'MAPA DE RIESGOS'!$AR496="Moderado"),CONCATENATE("R",'MAPA DE RIESGOS'!$H496,"C",'MAPA DE RIESGOS'!$AF496),"")</f>
        <v/>
      </c>
      <c r="BC64" s="353" t="str">
        <f>IF(AND('MAPA DE RIESGOS'!$AP497="Alta",'MAPA DE RIESGOS'!$AR497="Moderado"),CONCATENATE("R",'MAPA DE RIESGOS'!$H497,"C",'MAPA DE RIESGOS'!$AF497),"")</f>
        <v/>
      </c>
      <c r="BD64" s="353" t="str">
        <f>IF(AND('MAPA DE RIESGOS'!$AP498="Alta",'MAPA DE RIESGOS'!$AR498="Moderado"),CONCATENATE("R",'MAPA DE RIESGOS'!$H498,"C",'MAPA DE RIESGOS'!$AF498),"")</f>
        <v/>
      </c>
      <c r="BE64" s="353" t="str">
        <f>IF(AND('MAPA DE RIESGOS'!$AP499="Alta",'MAPA DE RIESGOS'!$AR499="Moderado"),CONCATENATE("R",'MAPA DE RIESGOS'!$H499,"C",'MAPA DE RIESGOS'!$AF499),"")</f>
        <v/>
      </c>
      <c r="BF64" s="353" t="str">
        <f>IF(AND('MAPA DE RIESGOS'!$AP500="Alta",'MAPA DE RIESGOS'!$AR500="Moderado"),CONCATENATE("R",'MAPA DE RIESGOS'!$H500,"C",'MAPA DE RIESGOS'!$AF500),"")</f>
        <v/>
      </c>
      <c r="BG64" s="353" t="str">
        <f>IF(AND('MAPA DE RIESGOS'!$AP501="Alta",'MAPA DE RIESGOS'!$AR501="Moderado"),CONCATENATE("R",'MAPA DE RIESGOS'!$H501,"C",'MAPA DE RIESGOS'!$AF501),"")</f>
        <v/>
      </c>
      <c r="BH64" s="353" t="str">
        <f>IF(AND('MAPA DE RIESGOS'!$AP502="Alta",'MAPA DE RIESGOS'!$AR502="Moderado"),CONCATENATE("R",'MAPA DE RIESGOS'!$H502,"C",'MAPA DE RIESGOS'!$AF502),"")</f>
        <v/>
      </c>
      <c r="BI64" s="353" t="str">
        <f>IF(AND('MAPA DE RIESGOS'!$AP503="Alta",'MAPA DE RIESGOS'!$AR503="Moderado"),CONCATENATE("R",'MAPA DE RIESGOS'!$H503,"C",'MAPA DE RIESGOS'!$AF503),"")</f>
        <v/>
      </c>
      <c r="BJ64" s="353" t="str">
        <f>IF(AND('MAPA DE RIESGOS'!$AP504="Alta",'MAPA DE RIESGOS'!$AR504="Moderado"),CONCATENATE("R",'MAPA DE RIESGOS'!$H504,"C",'MAPA DE RIESGOS'!$AF504),"")</f>
        <v/>
      </c>
      <c r="BK64" s="354" t="str">
        <f>IF(AND('MAPA DE RIESGOS'!$AP505="Alta",'MAPA DE RIESGOS'!$AR505="Moderado"),CONCATENATE("R",'MAPA DE RIESGOS'!$H505,"C",'MAPA DE RIESGOS'!$AF505),"")</f>
        <v/>
      </c>
      <c r="BL64" s="353" t="str">
        <f>IF(AND('MAPA DE RIESGOS'!$AP488="Alta",'MAPA DE RIESGOS'!$AR488="Mayor"),CONCATENATE("R",'MAPA DE RIESGOS'!$H488,"C",'MAPA DE RIESGOS'!$AF488),"")</f>
        <v/>
      </c>
      <c r="BM64" s="353" t="str">
        <f>IF(AND('MAPA DE RIESGOS'!$AP489="Alta",'MAPA DE RIESGOS'!$AR489="Mayor"),CONCATENATE("R",'MAPA DE RIESGOS'!$H489,"C",'MAPA DE RIESGOS'!$AF489),"")</f>
        <v/>
      </c>
      <c r="BN64" s="353" t="str">
        <f>IF(AND('MAPA DE RIESGOS'!$AP490="Alta",'MAPA DE RIESGOS'!$AR490="Mayor"),CONCATENATE("R",'MAPA DE RIESGOS'!$H490,"C",'MAPA DE RIESGOS'!$AF490),"")</f>
        <v/>
      </c>
      <c r="BO64" s="353" t="str">
        <f>IF(AND('MAPA DE RIESGOS'!$AP491="Alta",'MAPA DE RIESGOS'!$AR491="Mayor"),CONCATENATE("R",'MAPA DE RIESGOS'!$H491,"C",'MAPA DE RIESGOS'!$AF491),"")</f>
        <v/>
      </c>
      <c r="BP64" s="353" t="str">
        <f>IF(AND('MAPA DE RIESGOS'!$AP492="Alta",'MAPA DE RIESGOS'!$AR492="Mayor"),CONCATENATE("R",'MAPA DE RIESGOS'!$H492,"C",'MAPA DE RIESGOS'!$AF492),"")</f>
        <v/>
      </c>
      <c r="BQ64" s="353" t="str">
        <f>IF(AND('MAPA DE RIESGOS'!$AP493="Alta",'MAPA DE RIESGOS'!$AR493="Mayor"),CONCATENATE("R",'MAPA DE RIESGOS'!$H493,"C",'MAPA DE RIESGOS'!$AF493),"")</f>
        <v/>
      </c>
      <c r="BR64" s="353" t="str">
        <f>IF(AND('MAPA DE RIESGOS'!$AP494="Alta",'MAPA DE RIESGOS'!$AR494="Mayor"),CONCATENATE("R",'MAPA DE RIESGOS'!$H494,"C",'MAPA DE RIESGOS'!$AF494),"")</f>
        <v/>
      </c>
      <c r="BS64" s="353" t="str">
        <f>IF(AND('MAPA DE RIESGOS'!$AP495="Alta",'MAPA DE RIESGOS'!$AR495="Mayor"),CONCATENATE("R",'MAPA DE RIESGOS'!$H495,"C",'MAPA DE RIESGOS'!$AF495),"")</f>
        <v/>
      </c>
      <c r="BT64" s="353" t="str">
        <f>IF(AND('MAPA DE RIESGOS'!$AP496="Alta",'MAPA DE RIESGOS'!$AR496="Mayor"),CONCATENATE("R",'MAPA DE RIESGOS'!$H496,"C",'MAPA DE RIESGOS'!$AF496),"")</f>
        <v/>
      </c>
      <c r="BU64" s="353" t="str">
        <f>IF(AND('MAPA DE RIESGOS'!$AP497="Alta",'MAPA DE RIESGOS'!$AR497="Mayor"),CONCATENATE("R",'MAPA DE RIESGOS'!$H497,"C",'MAPA DE RIESGOS'!$AF497),"")</f>
        <v/>
      </c>
      <c r="BV64" s="353" t="str">
        <f>IF(AND('MAPA DE RIESGOS'!$AP498="Alta",'MAPA DE RIESGOS'!$AR498="Mayor"),CONCATENATE("R",'MAPA DE RIESGOS'!$H498,"C",'MAPA DE RIESGOS'!$AF498),"")</f>
        <v/>
      </c>
      <c r="BW64" s="353" t="str">
        <f>IF(AND('MAPA DE RIESGOS'!$AP499="Alta",'MAPA DE RIESGOS'!$AR499="Mayor"),CONCATENATE("R",'MAPA DE RIESGOS'!$H499,"C",'MAPA DE RIESGOS'!$AF499),"")</f>
        <v/>
      </c>
      <c r="BX64" s="353" t="str">
        <f>IF(AND('MAPA DE RIESGOS'!$AP500="Alta",'MAPA DE RIESGOS'!$AR500="Mayor"),CONCATENATE("R",'MAPA DE RIESGOS'!$H500,"C",'MAPA DE RIESGOS'!$AF500),"")</f>
        <v/>
      </c>
      <c r="BY64" s="353" t="str">
        <f>IF(AND('MAPA DE RIESGOS'!$AP501="Alta",'MAPA DE RIESGOS'!$AR501="Mayor"),CONCATENATE("R",'MAPA DE RIESGOS'!$H501,"C",'MAPA DE RIESGOS'!$AF501),"")</f>
        <v/>
      </c>
      <c r="BZ64" s="353" t="str">
        <f>IF(AND('MAPA DE RIESGOS'!$AP502="Alta",'MAPA DE RIESGOS'!$AR502="Mayor"),CONCATENATE("R",'MAPA DE RIESGOS'!$H502,"C",'MAPA DE RIESGOS'!$AF502),"")</f>
        <v/>
      </c>
      <c r="CA64" s="353" t="str">
        <f>IF(AND('MAPA DE RIESGOS'!$AP503="Alta",'MAPA DE RIESGOS'!$AR503="Mayor"),CONCATENATE("R",'MAPA DE RIESGOS'!$H503,"C",'MAPA DE RIESGOS'!$AF503),"")</f>
        <v/>
      </c>
      <c r="CB64" s="353" t="str">
        <f>IF(AND('MAPA DE RIESGOS'!$AP504="Alta",'MAPA DE RIESGOS'!$AR504="Mayor"),CONCATENATE("R",'MAPA DE RIESGOS'!$H504,"C",'MAPA DE RIESGOS'!$AF504),"")</f>
        <v/>
      </c>
      <c r="CC64" s="354" t="str">
        <f>IF(AND('MAPA DE RIESGOS'!$AP505="Alta",'MAPA DE RIESGOS'!$AR505="Mayor"),CONCATENATE("R",'MAPA DE RIESGOS'!$H505,"C",'MAPA DE RIESGOS'!$AF505),"")</f>
        <v/>
      </c>
      <c r="CD64" s="355" t="str">
        <f>IF(AND('MAPA DE RIESGOS'!$AP488="Alta",'MAPA DE RIESGOS'!$AR488="Catastrófico"),CONCATENATE("R",'MAPA DE RIESGOS'!$H488,"C",'MAPA DE RIESGOS'!$AF488),"")</f>
        <v/>
      </c>
      <c r="CE64" s="355" t="str">
        <f>IF(AND('MAPA DE RIESGOS'!$AP489="Alta",'MAPA DE RIESGOS'!$AR489="Catastrófico"),CONCATENATE("R",'MAPA DE RIESGOS'!$H489,"C",'MAPA DE RIESGOS'!$AF489),"")</f>
        <v/>
      </c>
      <c r="CF64" s="355" t="str">
        <f>IF(AND('MAPA DE RIESGOS'!$AP490="Alta",'MAPA DE RIESGOS'!$AR490="Catastrófico"),CONCATENATE("R",'MAPA DE RIESGOS'!$H490,"C",'MAPA DE RIESGOS'!$AF490),"")</f>
        <v/>
      </c>
      <c r="CG64" s="355" t="str">
        <f>IF(AND('MAPA DE RIESGOS'!$AP491="Alta",'MAPA DE RIESGOS'!$AR491="Catastrófico"),CONCATENATE("R",'MAPA DE RIESGOS'!$H491,"C",'MAPA DE RIESGOS'!$AF491),"")</f>
        <v/>
      </c>
      <c r="CH64" s="355" t="str">
        <f>IF(AND('MAPA DE RIESGOS'!$AP492="Alta",'MAPA DE RIESGOS'!$AR492="Catastrófico"),CONCATENATE("R",'MAPA DE RIESGOS'!$H492,"C",'MAPA DE RIESGOS'!$AF492),"")</f>
        <v/>
      </c>
      <c r="CI64" s="355" t="str">
        <f>IF(AND('MAPA DE RIESGOS'!$AP493="Alta",'MAPA DE RIESGOS'!$AR493="Catastrófico"),CONCATENATE("R",'MAPA DE RIESGOS'!$H493,"C",'MAPA DE RIESGOS'!$AF493),"")</f>
        <v/>
      </c>
      <c r="CJ64" s="355" t="str">
        <f>IF(AND('MAPA DE RIESGOS'!$AP494="Alta",'MAPA DE RIESGOS'!$AR494="Catastrófico"),CONCATENATE("R",'MAPA DE RIESGOS'!$H494,"C",'MAPA DE RIESGOS'!$AF494),"")</f>
        <v/>
      </c>
      <c r="CK64" s="355" t="str">
        <f>IF(AND('MAPA DE RIESGOS'!$AP495="Alta",'MAPA DE RIESGOS'!$AR495="Catastrófico"),CONCATENATE("R",'MAPA DE RIESGOS'!$H495,"C",'MAPA DE RIESGOS'!$AF495),"")</f>
        <v/>
      </c>
      <c r="CL64" s="355" t="str">
        <f>IF(AND('MAPA DE RIESGOS'!$AP496="Alta",'MAPA DE RIESGOS'!$AR496="Catastrófico"),CONCATENATE("R",'MAPA DE RIESGOS'!$H496,"C",'MAPA DE RIESGOS'!$AF496),"")</f>
        <v/>
      </c>
      <c r="CM64" s="355" t="str">
        <f>IF(AND('MAPA DE RIESGOS'!$AP497="Alta",'MAPA DE RIESGOS'!$AR497="Catastrófico"),CONCATENATE("R",'MAPA DE RIESGOS'!$H497,"C",'MAPA DE RIESGOS'!$AF497),"")</f>
        <v/>
      </c>
      <c r="CN64" s="355" t="str">
        <f>IF(AND('MAPA DE RIESGOS'!$AP498="Alta",'MAPA DE RIESGOS'!$AR498="Catastrófico"),CONCATENATE("R",'MAPA DE RIESGOS'!$H498,"C",'MAPA DE RIESGOS'!$AF498),"")</f>
        <v/>
      </c>
      <c r="CO64" s="355" t="str">
        <f>IF(AND('MAPA DE RIESGOS'!$AP499="Alta",'MAPA DE RIESGOS'!$AR499="Catastrófico"),CONCATENATE("R",'MAPA DE RIESGOS'!$H499,"C",'MAPA DE RIESGOS'!$AF499),"")</f>
        <v/>
      </c>
      <c r="CP64" s="355" t="str">
        <f>IF(AND('MAPA DE RIESGOS'!$AP500="Alta",'MAPA DE RIESGOS'!$AR500="Catastrófico"),CONCATENATE("R",'MAPA DE RIESGOS'!$H500,"C",'MAPA DE RIESGOS'!$AF500),"")</f>
        <v/>
      </c>
      <c r="CQ64" s="355" t="str">
        <f>IF(AND('MAPA DE RIESGOS'!$AP501="Alta",'MAPA DE RIESGOS'!$AR501="Catastrófico"),CONCATENATE("R",'MAPA DE RIESGOS'!$H501,"C",'MAPA DE RIESGOS'!$AF501),"")</f>
        <v/>
      </c>
      <c r="CR64" s="355" t="str">
        <f>IF(AND('MAPA DE RIESGOS'!$AP502="Alta",'MAPA DE RIESGOS'!$AR502="Catastrófico"),CONCATENATE("R",'MAPA DE RIESGOS'!$H502,"C",'MAPA DE RIESGOS'!$AF502),"")</f>
        <v/>
      </c>
      <c r="CS64" s="355" t="str">
        <f>IF(AND('MAPA DE RIESGOS'!$AP503="Alta",'MAPA DE RIESGOS'!$AR503="Catastrófico"),CONCATENATE("R",'MAPA DE RIESGOS'!$H503,"C",'MAPA DE RIESGOS'!$AF503),"")</f>
        <v/>
      </c>
      <c r="CT64" s="355" t="str">
        <f>IF(AND('MAPA DE RIESGOS'!$AP504="Alta",'MAPA DE RIESGOS'!$AR504="Catastrófico"),CONCATENATE("R",'MAPA DE RIESGOS'!$H504,"C",'MAPA DE RIESGOS'!$AF504),"")</f>
        <v/>
      </c>
      <c r="CU64" s="356" t="str">
        <f>IF(AND('MAPA DE RIESGOS'!$AP505="Alta",'MAPA DE RIESGOS'!$AR505="Catastrófico"),CONCATENATE("R",'MAPA DE RIESGOS'!$H505,"C",'MAPA DE RIESGOS'!$AF505),"")</f>
        <v/>
      </c>
      <c r="CV64" s="67"/>
      <c r="CW64" s="1137"/>
      <c r="CX64" s="1138"/>
      <c r="CY64" s="1138"/>
      <c r="CZ64" s="1138"/>
      <c r="DA64" s="1138"/>
      <c r="DB64" s="1139"/>
    </row>
    <row r="65" spans="2:106" ht="32.450000000000003" customHeight="1">
      <c r="B65" s="1142"/>
      <c r="C65" s="1142"/>
      <c r="D65" s="1143"/>
      <c r="E65" s="1113"/>
      <c r="F65" s="1114"/>
      <c r="G65" s="1114"/>
      <c r="H65" s="1114"/>
      <c r="I65" s="1114"/>
      <c r="J65" s="365" t="str">
        <f>IF(AND('MAPA DE RIESGOS'!$AP506="Alta",'MAPA DE RIESGOS'!$AR506="Leve"),CONCATENATE("R",'MAPA DE RIESGOS'!$H506,"C",'MAPA DE RIESGOS'!$AF506),"")</f>
        <v/>
      </c>
      <c r="K65" s="366" t="str">
        <f>IF(AND('MAPA DE RIESGOS'!$AP507="Alta",'MAPA DE RIESGOS'!$AR507="Leve"),CONCATENATE("R",'MAPA DE RIESGOS'!$H507,"C",'MAPA DE RIESGOS'!$AF507),"")</f>
        <v/>
      </c>
      <c r="L65" s="366" t="str">
        <f>IF(AND('MAPA DE RIESGOS'!$AP508="Alta",'MAPA DE RIESGOS'!$AR508="Leve"),CONCATENATE("R",'MAPA DE RIESGOS'!$H508,"C",'MAPA DE RIESGOS'!$AF508),"")</f>
        <v/>
      </c>
      <c r="M65" s="366" t="str">
        <f>IF(AND('MAPA DE RIESGOS'!$AP509="Alta",'MAPA DE RIESGOS'!$AR509="Leve"),CONCATENATE("R",'MAPA DE RIESGOS'!$H509,"C",'MAPA DE RIESGOS'!$AF509),"")</f>
        <v/>
      </c>
      <c r="N65" s="366" t="str">
        <f>IF(AND('MAPA DE RIESGOS'!$AP510="Alta",'MAPA DE RIESGOS'!$AR510="Leve"),CONCATENATE("R",'MAPA DE RIESGOS'!$H510,"C",'MAPA DE RIESGOS'!$AF510),"")</f>
        <v/>
      </c>
      <c r="O65" s="366" t="str">
        <f>IF(AND('MAPA DE RIESGOS'!$AP511="Alta",'MAPA DE RIESGOS'!$AR511="Leve"),CONCATENATE("R",'MAPA DE RIESGOS'!$H511,"C",'MAPA DE RIESGOS'!$AF511),"")</f>
        <v/>
      </c>
      <c r="P65" s="366" t="str">
        <f>IF(AND('MAPA DE RIESGOS'!$AP512="Alta",'MAPA DE RIESGOS'!$AR512="Leve"),CONCATENATE("R",'MAPA DE RIESGOS'!$H512,"C",'MAPA DE RIESGOS'!$AF512),"")</f>
        <v/>
      </c>
      <c r="Q65" s="366" t="str">
        <f>IF(AND('MAPA DE RIESGOS'!$AP513="Alta",'MAPA DE RIESGOS'!$AR513="Leve"),CONCATENATE("R",'MAPA DE RIESGOS'!$H513,"C",'MAPA DE RIESGOS'!$AF513),"")</f>
        <v/>
      </c>
      <c r="R65" s="366" t="str">
        <f>IF(AND('MAPA DE RIESGOS'!$AP514="Alta",'MAPA DE RIESGOS'!$AR514="Leve"),CONCATENATE("R",'MAPA DE RIESGOS'!$H514,"C",'MAPA DE RIESGOS'!$AF514),"")</f>
        <v/>
      </c>
      <c r="S65" s="366" t="str">
        <f>IF(AND('MAPA DE RIESGOS'!$AP515="Alta",'MAPA DE RIESGOS'!$AR515="Leve"),CONCATENATE("R",'MAPA DE RIESGOS'!$H515,"C",'MAPA DE RIESGOS'!$AF515),"")</f>
        <v/>
      </c>
      <c r="T65" s="366" t="str">
        <f>IF(AND('MAPA DE RIESGOS'!$AP516="Alta",'MAPA DE RIESGOS'!$AR516="Leve"),CONCATENATE("R",'MAPA DE RIESGOS'!$H516,"C",'MAPA DE RIESGOS'!$AF516),"")</f>
        <v/>
      </c>
      <c r="U65" s="366" t="str">
        <f>IF(AND('MAPA DE RIESGOS'!$AP517="Alta",'MAPA DE RIESGOS'!$AR517="Leve"),CONCATENATE("R",'MAPA DE RIESGOS'!$H517,"C",'MAPA DE RIESGOS'!$AF517),"")</f>
        <v/>
      </c>
      <c r="V65" s="366" t="str">
        <f>IF(AND('MAPA DE RIESGOS'!$AP518="Alta",'MAPA DE RIESGOS'!$AR518="Leve"),CONCATENATE("R",'MAPA DE RIESGOS'!$H518,"C",'MAPA DE RIESGOS'!$AF518),"")</f>
        <v/>
      </c>
      <c r="W65" s="366" t="str">
        <f>IF(AND('MAPA DE RIESGOS'!$AP519="Alta",'MAPA DE RIESGOS'!$AR519="Leve"),CONCATENATE("R",'MAPA DE RIESGOS'!$H519,"C",'MAPA DE RIESGOS'!$AF519),"")</f>
        <v/>
      </c>
      <c r="X65" s="366" t="str">
        <f>IF(AND('MAPA DE RIESGOS'!$AP520="Alta",'MAPA DE RIESGOS'!$AR520="Leve"),CONCATENATE("R",'MAPA DE RIESGOS'!$H520,"C",'MAPA DE RIESGOS'!$AF520),"")</f>
        <v/>
      </c>
      <c r="Y65" s="366" t="str">
        <f>IF(AND('MAPA DE RIESGOS'!$AP521="Alta",'MAPA DE RIESGOS'!$AR521="Leve"),CONCATENATE("R",'MAPA DE RIESGOS'!$H521,"C",'MAPA DE RIESGOS'!$AF521),"")</f>
        <v/>
      </c>
      <c r="Z65" s="366" t="str">
        <f>IF(AND('MAPA DE RIESGOS'!$AP522="Alta",'MAPA DE RIESGOS'!$AR522="Leve"),CONCATENATE("R",'MAPA DE RIESGOS'!$H522,"C",'MAPA DE RIESGOS'!$AF522),"")</f>
        <v/>
      </c>
      <c r="AA65" s="366" t="str">
        <f>IF(AND('MAPA DE RIESGOS'!$AP523="Alta",'MAPA DE RIESGOS'!$AR523="Leve"),CONCATENATE("R",'MAPA DE RIESGOS'!$H523,"C",'MAPA DE RIESGOS'!$AF523),"")</f>
        <v/>
      </c>
      <c r="AB65" s="365" t="str">
        <f>IF(AND('MAPA DE RIESGOS'!$AP506="Alta",'MAPA DE RIESGOS'!$AR506="Menor"),CONCATENATE("R",'MAPA DE RIESGOS'!$H506,"C",'MAPA DE RIESGOS'!$AF506),"")</f>
        <v/>
      </c>
      <c r="AC65" s="366" t="str">
        <f>IF(AND('MAPA DE RIESGOS'!$AP507="Alta",'MAPA DE RIESGOS'!$AR507="Menor"),CONCATENATE("R",'MAPA DE RIESGOS'!$H507,"C",'MAPA DE RIESGOS'!$AF507),"")</f>
        <v/>
      </c>
      <c r="AD65" s="366" t="str">
        <f>IF(AND('MAPA DE RIESGOS'!$AP508="Alta",'MAPA DE RIESGOS'!$AR508="Menor"),CONCATENATE("R",'MAPA DE RIESGOS'!$H508,"C",'MAPA DE RIESGOS'!$AF508),"")</f>
        <v/>
      </c>
      <c r="AE65" s="366" t="str">
        <f>IF(AND('MAPA DE RIESGOS'!$AP509="Alta",'MAPA DE RIESGOS'!$AR509="Menor"),CONCATENATE("R",'MAPA DE RIESGOS'!$H509,"C",'MAPA DE RIESGOS'!$AF509),"")</f>
        <v/>
      </c>
      <c r="AF65" s="366" t="str">
        <f>IF(AND('MAPA DE RIESGOS'!$AP510="Alta",'MAPA DE RIESGOS'!$AR510="Menor"),CONCATENATE("R",'MAPA DE RIESGOS'!$H510,"C",'MAPA DE RIESGOS'!$AF510),"")</f>
        <v/>
      </c>
      <c r="AG65" s="366" t="str">
        <f>IF(AND('MAPA DE RIESGOS'!$AP511="Alta",'MAPA DE RIESGOS'!$AR511="Menor"),CONCATENATE("R",'MAPA DE RIESGOS'!$H511,"C",'MAPA DE RIESGOS'!$AF511),"")</f>
        <v/>
      </c>
      <c r="AH65" s="366" t="str">
        <f>IF(AND('MAPA DE RIESGOS'!$AP512="Alta",'MAPA DE RIESGOS'!$AR512="Menor"),CONCATENATE("R",'MAPA DE RIESGOS'!$H512,"C",'MAPA DE RIESGOS'!$AF512),"")</f>
        <v/>
      </c>
      <c r="AI65" s="366" t="str">
        <f>IF(AND('MAPA DE RIESGOS'!$AP513="Alta",'MAPA DE RIESGOS'!$AR513="Menor"),CONCATENATE("R",'MAPA DE RIESGOS'!$H513,"C",'MAPA DE RIESGOS'!$AF513),"")</f>
        <v/>
      </c>
      <c r="AJ65" s="366" t="str">
        <f>IF(AND('MAPA DE RIESGOS'!$AP514="Alta",'MAPA DE RIESGOS'!$AR514="Menor"),CONCATENATE("R",'MAPA DE RIESGOS'!$H514,"C",'MAPA DE RIESGOS'!$AF514),"")</f>
        <v/>
      </c>
      <c r="AK65" s="366" t="str">
        <f>IF(AND('MAPA DE RIESGOS'!$AP515="Alta",'MAPA DE RIESGOS'!$AR515="Menor"),CONCATENATE("R",'MAPA DE RIESGOS'!$H515,"C",'MAPA DE RIESGOS'!$AF515),"")</f>
        <v/>
      </c>
      <c r="AL65" s="366" t="str">
        <f>IF(AND('MAPA DE RIESGOS'!$AP516="Alta",'MAPA DE RIESGOS'!$AR516="Menor"),CONCATENATE("R",'MAPA DE RIESGOS'!$H516,"C",'MAPA DE RIESGOS'!$AF516),"")</f>
        <v/>
      </c>
      <c r="AM65" s="366" t="str">
        <f>IF(AND('MAPA DE RIESGOS'!$AP517="Alta",'MAPA DE RIESGOS'!$AR517="Menor"),CONCATENATE("R",'MAPA DE RIESGOS'!$H517,"C",'MAPA DE RIESGOS'!$AF517),"")</f>
        <v/>
      </c>
      <c r="AN65" s="366" t="str">
        <f>IF(AND('MAPA DE RIESGOS'!$AP518="Alta",'MAPA DE RIESGOS'!$AR518="Menor"),CONCATENATE("R",'MAPA DE RIESGOS'!$H518,"C",'MAPA DE RIESGOS'!$AF518),"")</f>
        <v/>
      </c>
      <c r="AO65" s="366" t="str">
        <f>IF(AND('MAPA DE RIESGOS'!$AP519="Alta",'MAPA DE RIESGOS'!$AR519="Menor"),CONCATENATE("R",'MAPA DE RIESGOS'!$H519,"C",'MAPA DE RIESGOS'!$AF519),"")</f>
        <v/>
      </c>
      <c r="AP65" s="366" t="str">
        <f>IF(AND('MAPA DE RIESGOS'!$AP520="Alta",'MAPA DE RIESGOS'!$AR520="Menor"),CONCATENATE("R",'MAPA DE RIESGOS'!$H520,"C",'MAPA DE RIESGOS'!$AF520),"")</f>
        <v/>
      </c>
      <c r="AQ65" s="366" t="str">
        <f>IF(AND('MAPA DE RIESGOS'!$AP521="Alta",'MAPA DE RIESGOS'!$AR521="Menor"),CONCATENATE("R",'MAPA DE RIESGOS'!$H521,"C",'MAPA DE RIESGOS'!$AF521),"")</f>
        <v/>
      </c>
      <c r="AR65" s="366" t="str">
        <f>IF(AND('MAPA DE RIESGOS'!$AP522="Alta",'MAPA DE RIESGOS'!$AR522="Menor"),CONCATENATE("R",'MAPA DE RIESGOS'!$H522,"C",'MAPA DE RIESGOS'!$AF522),"")</f>
        <v/>
      </c>
      <c r="AS65" s="367" t="str">
        <f>IF(AND('MAPA DE RIESGOS'!$AP523="Alta",'MAPA DE RIESGOS'!$AR523="Menor"),CONCATENATE("R",'MAPA DE RIESGOS'!$H523,"C",'MAPA DE RIESGOS'!$AF523),"")</f>
        <v/>
      </c>
      <c r="AT65" s="353" t="str">
        <f>IF(AND('MAPA DE RIESGOS'!$AP506="Alta",'MAPA DE RIESGOS'!$AR506="Moderado"),CONCATENATE("R",'MAPA DE RIESGOS'!$H506,"C",'MAPA DE RIESGOS'!$AF506),"")</f>
        <v/>
      </c>
      <c r="AU65" s="353" t="str">
        <f>IF(AND('MAPA DE RIESGOS'!$AP507="Alta",'MAPA DE RIESGOS'!$AR507="Moderado"),CONCATENATE("R",'MAPA DE RIESGOS'!$H507,"C",'MAPA DE RIESGOS'!$AF507),"")</f>
        <v/>
      </c>
      <c r="AV65" s="353" t="str">
        <f>IF(AND('MAPA DE RIESGOS'!$AP508="Alta",'MAPA DE RIESGOS'!$AR508="Moderado"),CONCATENATE("R",'MAPA DE RIESGOS'!$H508,"C",'MAPA DE RIESGOS'!$AF508),"")</f>
        <v/>
      </c>
      <c r="AW65" s="353" t="str">
        <f>IF(AND('MAPA DE RIESGOS'!$AP509="Alta",'MAPA DE RIESGOS'!$AR509="Moderado"),CONCATENATE("R",'MAPA DE RIESGOS'!$H509,"C",'MAPA DE RIESGOS'!$AF509),"")</f>
        <v/>
      </c>
      <c r="AX65" s="353" t="str">
        <f>IF(AND('MAPA DE RIESGOS'!$AP510="Alta",'MAPA DE RIESGOS'!$AR510="Moderado"),CONCATENATE("R",'MAPA DE RIESGOS'!$H510,"C",'MAPA DE RIESGOS'!$AF510),"")</f>
        <v/>
      </c>
      <c r="AY65" s="353" t="str">
        <f>IF(AND('MAPA DE RIESGOS'!$AP511="Alta",'MAPA DE RIESGOS'!$AR511="Moderado"),CONCATENATE("R",'MAPA DE RIESGOS'!$H511,"C",'MAPA DE RIESGOS'!$AF511),"")</f>
        <v/>
      </c>
      <c r="AZ65" s="353" t="str">
        <f>IF(AND('MAPA DE RIESGOS'!$AP512="Alta",'MAPA DE RIESGOS'!$AR512="Moderado"),CONCATENATE("R",'MAPA DE RIESGOS'!$H512,"C",'MAPA DE RIESGOS'!$AF512),"")</f>
        <v/>
      </c>
      <c r="BA65" s="353" t="str">
        <f>IF(AND('MAPA DE RIESGOS'!$AP513="Alta",'MAPA DE RIESGOS'!$AR513="Moderado"),CONCATENATE("R",'MAPA DE RIESGOS'!$H513,"C",'MAPA DE RIESGOS'!$AF513),"")</f>
        <v/>
      </c>
      <c r="BB65" s="353" t="str">
        <f>IF(AND('MAPA DE RIESGOS'!$AP514="Alta",'MAPA DE RIESGOS'!$AR514="Moderado"),CONCATENATE("R",'MAPA DE RIESGOS'!$H514,"C",'MAPA DE RIESGOS'!$AF514),"")</f>
        <v/>
      </c>
      <c r="BC65" s="353" t="str">
        <f>IF(AND('MAPA DE RIESGOS'!$AP515="Alta",'MAPA DE RIESGOS'!$AR515="Moderado"),CONCATENATE("R",'MAPA DE RIESGOS'!$H515,"C",'MAPA DE RIESGOS'!$AF515),"")</f>
        <v/>
      </c>
      <c r="BD65" s="353" t="str">
        <f>IF(AND('MAPA DE RIESGOS'!$AP516="Alta",'MAPA DE RIESGOS'!$AR516="Moderado"),CONCATENATE("R",'MAPA DE RIESGOS'!$H516,"C",'MAPA DE RIESGOS'!$AF516),"")</f>
        <v/>
      </c>
      <c r="BE65" s="353" t="str">
        <f>IF(AND('MAPA DE RIESGOS'!$AP517="Alta",'MAPA DE RIESGOS'!$AR517="Moderado"),CONCATENATE("R",'MAPA DE RIESGOS'!$H517,"C",'MAPA DE RIESGOS'!$AF517),"")</f>
        <v/>
      </c>
      <c r="BF65" s="353" t="str">
        <f>IF(AND('MAPA DE RIESGOS'!$AP518="Alta",'MAPA DE RIESGOS'!$AR518="Moderado"),CONCATENATE("R",'MAPA DE RIESGOS'!$H518,"C",'MAPA DE RIESGOS'!$AF518),"")</f>
        <v/>
      </c>
      <c r="BG65" s="353" t="str">
        <f>IF(AND('MAPA DE RIESGOS'!$AP519="Alta",'MAPA DE RIESGOS'!$AR519="Moderado"),CONCATENATE("R",'MAPA DE RIESGOS'!$H519,"C",'MAPA DE RIESGOS'!$AF519),"")</f>
        <v/>
      </c>
      <c r="BH65" s="353" t="str">
        <f>IF(AND('MAPA DE RIESGOS'!$AP520="Alta",'MAPA DE RIESGOS'!$AR520="Moderado"),CONCATENATE("R",'MAPA DE RIESGOS'!$H520,"C",'MAPA DE RIESGOS'!$AF520),"")</f>
        <v/>
      </c>
      <c r="BI65" s="353" t="str">
        <f>IF(AND('MAPA DE RIESGOS'!$AP521="Alta",'MAPA DE RIESGOS'!$AR521="Moderado"),CONCATENATE("R",'MAPA DE RIESGOS'!$H521,"C",'MAPA DE RIESGOS'!$AF521),"")</f>
        <v/>
      </c>
      <c r="BJ65" s="353" t="str">
        <f>IF(AND('MAPA DE RIESGOS'!$AP522="Alta",'MAPA DE RIESGOS'!$AR522="Moderado"),CONCATENATE("R",'MAPA DE RIESGOS'!$H522,"C",'MAPA DE RIESGOS'!$AF522),"")</f>
        <v/>
      </c>
      <c r="BK65" s="354" t="str">
        <f>IF(AND('MAPA DE RIESGOS'!$AP523="Alta",'MAPA DE RIESGOS'!$AR523="Moderado"),CONCATENATE("R",'MAPA DE RIESGOS'!$H523,"C",'MAPA DE RIESGOS'!$AF523),"")</f>
        <v/>
      </c>
      <c r="BL65" s="353" t="str">
        <f>IF(AND('MAPA DE RIESGOS'!$AP506="Alta",'MAPA DE RIESGOS'!$AR506="Mayor"),CONCATENATE("R",'MAPA DE RIESGOS'!$H506,"C",'MAPA DE RIESGOS'!$AF506),"")</f>
        <v/>
      </c>
      <c r="BM65" s="353" t="str">
        <f>IF(AND('MAPA DE RIESGOS'!$AP507="Alta",'MAPA DE RIESGOS'!$AR507="Mayor"),CONCATENATE("R",'MAPA DE RIESGOS'!$H507,"C",'MAPA DE RIESGOS'!$AF507),"")</f>
        <v/>
      </c>
      <c r="BN65" s="353" t="str">
        <f>IF(AND('MAPA DE RIESGOS'!$AP508="Alta",'MAPA DE RIESGOS'!$AR508="Mayor"),CONCATENATE("R",'MAPA DE RIESGOS'!$H508,"C",'MAPA DE RIESGOS'!$AF508),"")</f>
        <v/>
      </c>
      <c r="BO65" s="353" t="str">
        <f>IF(AND('MAPA DE RIESGOS'!$AP509="Alta",'MAPA DE RIESGOS'!$AR509="Mayor"),CONCATENATE("R",'MAPA DE RIESGOS'!$H509,"C",'MAPA DE RIESGOS'!$AF509),"")</f>
        <v/>
      </c>
      <c r="BP65" s="353" t="str">
        <f>IF(AND('MAPA DE RIESGOS'!$AP510="Alta",'MAPA DE RIESGOS'!$AR510="Mayor"),CONCATENATE("R",'MAPA DE RIESGOS'!$H510,"C",'MAPA DE RIESGOS'!$AF510),"")</f>
        <v/>
      </c>
      <c r="BQ65" s="353" t="str">
        <f>IF(AND('MAPA DE RIESGOS'!$AP511="Alta",'MAPA DE RIESGOS'!$AR511="Mayor"),CONCATENATE("R",'MAPA DE RIESGOS'!$H511,"C",'MAPA DE RIESGOS'!$AF511),"")</f>
        <v/>
      </c>
      <c r="BR65" s="353" t="str">
        <f>IF(AND('MAPA DE RIESGOS'!$AP512="Alta",'MAPA DE RIESGOS'!$AR512="Mayor"),CONCATENATE("R",'MAPA DE RIESGOS'!$H512,"C",'MAPA DE RIESGOS'!$AF512),"")</f>
        <v/>
      </c>
      <c r="BS65" s="353" t="str">
        <f>IF(AND('MAPA DE RIESGOS'!$AP513="Alta",'MAPA DE RIESGOS'!$AR513="Mayor"),CONCATENATE("R",'MAPA DE RIESGOS'!$H513,"C",'MAPA DE RIESGOS'!$AF513),"")</f>
        <v/>
      </c>
      <c r="BT65" s="353" t="str">
        <f>IF(AND('MAPA DE RIESGOS'!$AP514="Alta",'MAPA DE RIESGOS'!$AR514="Mayor"),CONCATENATE("R",'MAPA DE RIESGOS'!$H514,"C",'MAPA DE RIESGOS'!$AF514),"")</f>
        <v/>
      </c>
      <c r="BU65" s="353" t="str">
        <f>IF(AND('MAPA DE RIESGOS'!$AP515="Alta",'MAPA DE RIESGOS'!$AR515="Mayor"),CONCATENATE("R",'MAPA DE RIESGOS'!$H515,"C",'MAPA DE RIESGOS'!$AF515),"")</f>
        <v/>
      </c>
      <c r="BV65" s="353" t="str">
        <f>IF(AND('MAPA DE RIESGOS'!$AP516="Alta",'MAPA DE RIESGOS'!$AR516="Mayor"),CONCATENATE("R",'MAPA DE RIESGOS'!$H516,"C",'MAPA DE RIESGOS'!$AF516),"")</f>
        <v/>
      </c>
      <c r="BW65" s="353" t="str">
        <f>IF(AND('MAPA DE RIESGOS'!$AP517="Alta",'MAPA DE RIESGOS'!$AR517="Mayor"),CONCATENATE("R",'MAPA DE RIESGOS'!$H517,"C",'MAPA DE RIESGOS'!$AF517),"")</f>
        <v/>
      </c>
      <c r="BX65" s="353" t="str">
        <f>IF(AND('MAPA DE RIESGOS'!$AP518="Alta",'MAPA DE RIESGOS'!$AR518="Mayor"),CONCATENATE("R",'MAPA DE RIESGOS'!$H518,"C",'MAPA DE RIESGOS'!$AF518),"")</f>
        <v/>
      </c>
      <c r="BY65" s="353" t="str">
        <f>IF(AND('MAPA DE RIESGOS'!$AP519="Alta",'MAPA DE RIESGOS'!$AR519="Mayor"),CONCATENATE("R",'MAPA DE RIESGOS'!$H519,"C",'MAPA DE RIESGOS'!$AF519),"")</f>
        <v/>
      </c>
      <c r="BZ65" s="353" t="str">
        <f>IF(AND('MAPA DE RIESGOS'!$AP520="Alta",'MAPA DE RIESGOS'!$AR520="Mayor"),CONCATENATE("R",'MAPA DE RIESGOS'!$H520,"C",'MAPA DE RIESGOS'!$AF520),"")</f>
        <v/>
      </c>
      <c r="CA65" s="353" t="str">
        <f>IF(AND('MAPA DE RIESGOS'!$AP521="Alta",'MAPA DE RIESGOS'!$AR521="Mayor"),CONCATENATE("R",'MAPA DE RIESGOS'!$H521,"C",'MAPA DE RIESGOS'!$AF521),"")</f>
        <v/>
      </c>
      <c r="CB65" s="353" t="str">
        <f>IF(AND('MAPA DE RIESGOS'!$AP522="Alta",'MAPA DE RIESGOS'!$AR522="Mayor"),CONCATENATE("R",'MAPA DE RIESGOS'!$H522,"C",'MAPA DE RIESGOS'!$AF522),"")</f>
        <v/>
      </c>
      <c r="CC65" s="354" t="str">
        <f>IF(AND('MAPA DE RIESGOS'!$AP523="Alta",'MAPA DE RIESGOS'!$AR523="Mayor"),CONCATENATE("R",'MAPA DE RIESGOS'!$H523,"C",'MAPA DE RIESGOS'!$AF523),"")</f>
        <v/>
      </c>
      <c r="CD65" s="355" t="str">
        <f>IF(AND('MAPA DE RIESGOS'!$AP506="Alta",'MAPA DE RIESGOS'!$AR506="Catastrófico"),CONCATENATE("R",'MAPA DE RIESGOS'!$H506,"C",'MAPA DE RIESGOS'!$AF506),"")</f>
        <v/>
      </c>
      <c r="CE65" s="355" t="str">
        <f>IF(AND('MAPA DE RIESGOS'!$AP507="Alta",'MAPA DE RIESGOS'!$AR507="Catastrófico"),CONCATENATE("R",'MAPA DE RIESGOS'!$H507,"C",'MAPA DE RIESGOS'!$AF507),"")</f>
        <v/>
      </c>
      <c r="CF65" s="355" t="str">
        <f>IF(AND('MAPA DE RIESGOS'!$AP508="Alta",'MAPA DE RIESGOS'!$AR508="Catastrófico"),CONCATENATE("R",'MAPA DE RIESGOS'!$H508,"C",'MAPA DE RIESGOS'!$AF508),"")</f>
        <v/>
      </c>
      <c r="CG65" s="355" t="str">
        <f>IF(AND('MAPA DE RIESGOS'!$AP509="Alta",'MAPA DE RIESGOS'!$AR509="Catastrófico"),CONCATENATE("R",'MAPA DE RIESGOS'!$H509,"C",'MAPA DE RIESGOS'!$AF509),"")</f>
        <v/>
      </c>
      <c r="CH65" s="355" t="str">
        <f>IF(AND('MAPA DE RIESGOS'!$AP510="Alta",'MAPA DE RIESGOS'!$AR510="Catastrófico"),CONCATENATE("R",'MAPA DE RIESGOS'!$H510,"C",'MAPA DE RIESGOS'!$AF510),"")</f>
        <v/>
      </c>
      <c r="CI65" s="355" t="str">
        <f>IF(AND('MAPA DE RIESGOS'!$AP511="Alta",'MAPA DE RIESGOS'!$AR511="Catastrófico"),CONCATENATE("R",'MAPA DE RIESGOS'!$H511,"C",'MAPA DE RIESGOS'!$AF511),"")</f>
        <v/>
      </c>
      <c r="CJ65" s="355" t="str">
        <f>IF(AND('MAPA DE RIESGOS'!$AP512="Alta",'MAPA DE RIESGOS'!$AR512="Catastrófico"),CONCATENATE("R",'MAPA DE RIESGOS'!$H512,"C",'MAPA DE RIESGOS'!$AF512),"")</f>
        <v/>
      </c>
      <c r="CK65" s="355" t="str">
        <f>IF(AND('MAPA DE RIESGOS'!$AP513="Alta",'MAPA DE RIESGOS'!$AR513="Catastrófico"),CONCATENATE("R",'MAPA DE RIESGOS'!$H513,"C",'MAPA DE RIESGOS'!$AF513),"")</f>
        <v/>
      </c>
      <c r="CL65" s="355" t="str">
        <f>IF(AND('MAPA DE RIESGOS'!$AP514="Alta",'MAPA DE RIESGOS'!$AR514="Catastrófico"),CONCATENATE("R",'MAPA DE RIESGOS'!$H514,"C",'MAPA DE RIESGOS'!$AF514),"")</f>
        <v/>
      </c>
      <c r="CM65" s="355" t="str">
        <f>IF(AND('MAPA DE RIESGOS'!$AP515="Alta",'MAPA DE RIESGOS'!$AR515="Catastrófico"),CONCATENATE("R",'MAPA DE RIESGOS'!$H515,"C",'MAPA DE RIESGOS'!$AF515),"")</f>
        <v/>
      </c>
      <c r="CN65" s="355" t="str">
        <f>IF(AND('MAPA DE RIESGOS'!$AP516="Alta",'MAPA DE RIESGOS'!$AR516="Catastrófico"),CONCATENATE("R",'MAPA DE RIESGOS'!$H516,"C",'MAPA DE RIESGOS'!$AF516),"")</f>
        <v/>
      </c>
      <c r="CO65" s="355" t="str">
        <f>IF(AND('MAPA DE RIESGOS'!$AP517="Alta",'MAPA DE RIESGOS'!$AR517="Catastrófico"),CONCATENATE("R",'MAPA DE RIESGOS'!$H517,"C",'MAPA DE RIESGOS'!$AF517),"")</f>
        <v/>
      </c>
      <c r="CP65" s="355" t="str">
        <f>IF(AND('MAPA DE RIESGOS'!$AP518="Alta",'MAPA DE RIESGOS'!$AR518="Catastrófico"),CONCATENATE("R",'MAPA DE RIESGOS'!$H518,"C",'MAPA DE RIESGOS'!$AF518),"")</f>
        <v/>
      </c>
      <c r="CQ65" s="355" t="str">
        <f>IF(AND('MAPA DE RIESGOS'!$AP519="Alta",'MAPA DE RIESGOS'!$AR519="Catastrófico"),CONCATENATE("R",'MAPA DE RIESGOS'!$H519,"C",'MAPA DE RIESGOS'!$AF519),"")</f>
        <v/>
      </c>
      <c r="CR65" s="355" t="str">
        <f>IF(AND('MAPA DE RIESGOS'!$AP520="Alta",'MAPA DE RIESGOS'!$AR520="Catastrófico"),CONCATENATE("R",'MAPA DE RIESGOS'!$H520,"C",'MAPA DE RIESGOS'!$AF520),"")</f>
        <v/>
      </c>
      <c r="CS65" s="355" t="str">
        <f>IF(AND('MAPA DE RIESGOS'!$AP521="Alta",'MAPA DE RIESGOS'!$AR521="Catastrófico"),CONCATENATE("R",'MAPA DE RIESGOS'!$H521,"C",'MAPA DE RIESGOS'!$AF521),"")</f>
        <v/>
      </c>
      <c r="CT65" s="355" t="str">
        <f>IF(AND('MAPA DE RIESGOS'!$AP522="Alta",'MAPA DE RIESGOS'!$AR522="Catastrófico"),CONCATENATE("R",'MAPA DE RIESGOS'!$H522,"C",'MAPA DE RIESGOS'!$AF522),"")</f>
        <v/>
      </c>
      <c r="CU65" s="356" t="str">
        <f>IF(AND('MAPA DE RIESGOS'!$AP523="Alta",'MAPA DE RIESGOS'!$AR523="Catastrófico"),CONCATENATE("R",'MAPA DE RIESGOS'!$H523,"C",'MAPA DE RIESGOS'!$AF523),"")</f>
        <v/>
      </c>
      <c r="CV65" s="67"/>
      <c r="CW65" s="1137"/>
      <c r="CX65" s="1138"/>
      <c r="CY65" s="1138"/>
      <c r="CZ65" s="1138"/>
      <c r="DA65" s="1138"/>
      <c r="DB65" s="1139"/>
    </row>
    <row r="66" spans="2:106" ht="32.450000000000003" customHeight="1">
      <c r="B66" s="1142"/>
      <c r="C66" s="1142"/>
      <c r="D66" s="1143"/>
      <c r="E66" s="1113"/>
      <c r="F66" s="1114"/>
      <c r="G66" s="1114"/>
      <c r="H66" s="1114"/>
      <c r="I66" s="1114"/>
      <c r="J66" s="365" t="str">
        <f>IF(AND('MAPA DE RIESGOS'!$AP524="Alta",'MAPA DE RIESGOS'!$AR524="Leve"),CONCATENATE("R",'MAPA DE RIESGOS'!$H524,"C",'MAPA DE RIESGOS'!$AF524),"")</f>
        <v/>
      </c>
      <c r="K66" s="366" t="str">
        <f>IF(AND('MAPA DE RIESGOS'!$AP525="Alta",'MAPA DE RIESGOS'!$AR525="Leve"),CONCATENATE("R",'MAPA DE RIESGOS'!$H525,"C",'MAPA DE RIESGOS'!$AF525),"")</f>
        <v/>
      </c>
      <c r="L66" s="366" t="str">
        <f>IF(AND('MAPA DE RIESGOS'!$AP526="Alta",'MAPA DE RIESGOS'!$AR526="Leve"),CONCATENATE("R",'MAPA DE RIESGOS'!$H526,"C",'MAPA DE RIESGOS'!$AF526),"")</f>
        <v/>
      </c>
      <c r="M66" s="366" t="str">
        <f>IF(AND('MAPA DE RIESGOS'!$AP527="Alta",'MAPA DE RIESGOS'!$AR527="Leve"),CONCATENATE("R",'MAPA DE RIESGOS'!$H527,"C",'MAPA DE RIESGOS'!$AF527),"")</f>
        <v/>
      </c>
      <c r="N66" s="366" t="str">
        <f>IF(AND('MAPA DE RIESGOS'!$AP528="Alta",'MAPA DE RIESGOS'!$AR528="Leve"),CONCATENATE("R",'MAPA DE RIESGOS'!$H528,"C",'MAPA DE RIESGOS'!$AF528),"")</f>
        <v/>
      </c>
      <c r="O66" s="366" t="str">
        <f>IF(AND('MAPA DE RIESGOS'!$AP529="Alta",'MAPA DE RIESGOS'!$AR529="Leve"),CONCATENATE("R",'MAPA DE RIESGOS'!$H529,"C",'MAPA DE RIESGOS'!$AF529),"")</f>
        <v/>
      </c>
      <c r="P66" s="366" t="str">
        <f>IF(AND('MAPA DE RIESGOS'!$AP530="Alta",'MAPA DE RIESGOS'!$AR530="Leve"),CONCATENATE("R",'MAPA DE RIESGOS'!$H530,"C",'MAPA DE RIESGOS'!$AF530),"")</f>
        <v/>
      </c>
      <c r="Q66" s="366" t="str">
        <f>IF(AND('MAPA DE RIESGOS'!$AP531="Alta",'MAPA DE RIESGOS'!$AR531="Leve"),CONCATENATE("R",'MAPA DE RIESGOS'!$H531,"C",'MAPA DE RIESGOS'!$AF531),"")</f>
        <v/>
      </c>
      <c r="R66" s="366" t="str">
        <f>IF(AND('MAPA DE RIESGOS'!$AP532="Alta",'MAPA DE RIESGOS'!$AR532="Leve"),CONCATENATE("R",'MAPA DE RIESGOS'!$H532,"C",'MAPA DE RIESGOS'!$AF532),"")</f>
        <v/>
      </c>
      <c r="S66" s="366" t="str">
        <f>IF(AND('MAPA DE RIESGOS'!$AP533="Alta",'MAPA DE RIESGOS'!$AR533="Leve"),CONCATENATE("R",'MAPA DE RIESGOS'!$H533,"C",'MAPA DE RIESGOS'!$AF533),"")</f>
        <v/>
      </c>
      <c r="T66" s="366" t="str">
        <f>IF(AND('MAPA DE RIESGOS'!$AP534="Alta",'MAPA DE RIESGOS'!$AR534="Leve"),CONCATENATE("R",'MAPA DE RIESGOS'!$H534,"C",'MAPA DE RIESGOS'!$AF534),"")</f>
        <v/>
      </c>
      <c r="U66" s="366" t="str">
        <f>IF(AND('MAPA DE RIESGOS'!$AP535="Alta",'MAPA DE RIESGOS'!$AR535="Leve"),CONCATENATE("R",'MAPA DE RIESGOS'!$H535,"C",'MAPA DE RIESGOS'!$AF535),"")</f>
        <v/>
      </c>
      <c r="V66" s="366" t="str">
        <f>IF(AND('MAPA DE RIESGOS'!$AP536="Alta",'MAPA DE RIESGOS'!$AR536="Leve"),CONCATENATE("R",'MAPA DE RIESGOS'!$H536,"C",'MAPA DE RIESGOS'!$AF536),"")</f>
        <v/>
      </c>
      <c r="W66" s="366" t="str">
        <f>IF(AND('MAPA DE RIESGOS'!$AP537="Alta",'MAPA DE RIESGOS'!$AR537="Leve"),CONCATENATE("R",'MAPA DE RIESGOS'!$H537,"C",'MAPA DE RIESGOS'!$AF537),"")</f>
        <v/>
      </c>
      <c r="X66" s="366" t="str">
        <f>IF(AND('MAPA DE RIESGOS'!$AP538="Alta",'MAPA DE RIESGOS'!$AR538="Leve"),CONCATENATE("R",'MAPA DE RIESGOS'!$H538,"C",'MAPA DE RIESGOS'!$AF538),"")</f>
        <v/>
      </c>
      <c r="Y66" s="366" t="str">
        <f>IF(AND('MAPA DE RIESGOS'!$AP539="Alta",'MAPA DE RIESGOS'!$AR539="Leve"),CONCATENATE("R",'MAPA DE RIESGOS'!$H539,"C",'MAPA DE RIESGOS'!$AF539),"")</f>
        <v/>
      </c>
      <c r="Z66" s="366" t="str">
        <f>IF(AND('MAPA DE RIESGOS'!$AP540="Alta",'MAPA DE RIESGOS'!$AR540="Leve"),CONCATENATE("R",'MAPA DE RIESGOS'!$H540,"C",'MAPA DE RIESGOS'!$AF540),"")</f>
        <v/>
      </c>
      <c r="AA66" s="366" t="str">
        <f>IF(AND('MAPA DE RIESGOS'!$AP541="Alta",'MAPA DE RIESGOS'!$AR541="Leve"),CONCATENATE("R",'MAPA DE RIESGOS'!$H541,"C",'MAPA DE RIESGOS'!$AF541),"")</f>
        <v/>
      </c>
      <c r="AB66" s="365" t="str">
        <f>IF(AND('MAPA DE RIESGOS'!$AP524="Alta",'MAPA DE RIESGOS'!$AR524="Menor"),CONCATENATE("R",'MAPA DE RIESGOS'!$H524,"C",'MAPA DE RIESGOS'!$AF524),"")</f>
        <v/>
      </c>
      <c r="AC66" s="366" t="str">
        <f>IF(AND('MAPA DE RIESGOS'!$AP525="Alta",'MAPA DE RIESGOS'!$AR525="Menor"),CONCATENATE("R",'MAPA DE RIESGOS'!$H525,"C",'MAPA DE RIESGOS'!$AF525),"")</f>
        <v/>
      </c>
      <c r="AD66" s="366" t="str">
        <f>IF(AND('MAPA DE RIESGOS'!$AP526="Alta",'MAPA DE RIESGOS'!$AR526="Menor"),CONCATENATE("R",'MAPA DE RIESGOS'!$H526,"C",'MAPA DE RIESGOS'!$AF526),"")</f>
        <v/>
      </c>
      <c r="AE66" s="366" t="str">
        <f>IF(AND('MAPA DE RIESGOS'!$AP527="Alta",'MAPA DE RIESGOS'!$AR527="Menor"),CONCATENATE("R",'MAPA DE RIESGOS'!$H527,"C",'MAPA DE RIESGOS'!$AF527),"")</f>
        <v/>
      </c>
      <c r="AF66" s="366" t="str">
        <f>IF(AND('MAPA DE RIESGOS'!$AP528="Alta",'MAPA DE RIESGOS'!$AR528="Menor"),CONCATENATE("R",'MAPA DE RIESGOS'!$H528,"C",'MAPA DE RIESGOS'!$AF528),"")</f>
        <v/>
      </c>
      <c r="AG66" s="366" t="str">
        <f>IF(AND('MAPA DE RIESGOS'!$AP529="Alta",'MAPA DE RIESGOS'!$AR529="Menor"),CONCATENATE("R",'MAPA DE RIESGOS'!$H529,"C",'MAPA DE RIESGOS'!$AF529),"")</f>
        <v/>
      </c>
      <c r="AH66" s="366" t="str">
        <f>IF(AND('MAPA DE RIESGOS'!$AP530="Alta",'MAPA DE RIESGOS'!$AR530="Menor"),CONCATENATE("R",'MAPA DE RIESGOS'!$H530,"C",'MAPA DE RIESGOS'!$AF530),"")</f>
        <v/>
      </c>
      <c r="AI66" s="366" t="str">
        <f>IF(AND('MAPA DE RIESGOS'!$AP531="Alta",'MAPA DE RIESGOS'!$AR531="Menor"),CONCATENATE("R",'MAPA DE RIESGOS'!$H531,"C",'MAPA DE RIESGOS'!$AF531),"")</f>
        <v/>
      </c>
      <c r="AJ66" s="366" t="str">
        <f>IF(AND('MAPA DE RIESGOS'!$AP532="Alta",'MAPA DE RIESGOS'!$AR532="Menor"),CONCATENATE("R",'MAPA DE RIESGOS'!$H532,"C",'MAPA DE RIESGOS'!$AF532),"")</f>
        <v/>
      </c>
      <c r="AK66" s="366" t="str">
        <f>IF(AND('MAPA DE RIESGOS'!$AP533="Alta",'MAPA DE RIESGOS'!$AR533="Menor"),CONCATENATE("R",'MAPA DE RIESGOS'!$H533,"C",'MAPA DE RIESGOS'!$AF533),"")</f>
        <v/>
      </c>
      <c r="AL66" s="366" t="str">
        <f>IF(AND('MAPA DE RIESGOS'!$AP534="Alta",'MAPA DE RIESGOS'!$AR534="Menor"),CONCATENATE("R",'MAPA DE RIESGOS'!$H534,"C",'MAPA DE RIESGOS'!$AF534),"")</f>
        <v/>
      </c>
      <c r="AM66" s="366" t="str">
        <f>IF(AND('MAPA DE RIESGOS'!$AP535="Alta",'MAPA DE RIESGOS'!$AR535="Menor"),CONCATENATE("R",'MAPA DE RIESGOS'!$H535,"C",'MAPA DE RIESGOS'!$AF535),"")</f>
        <v/>
      </c>
      <c r="AN66" s="366" t="str">
        <f>IF(AND('MAPA DE RIESGOS'!$AP536="Alta",'MAPA DE RIESGOS'!$AR536="Menor"),CONCATENATE("R",'MAPA DE RIESGOS'!$H536,"C",'MAPA DE RIESGOS'!$AF536),"")</f>
        <v/>
      </c>
      <c r="AO66" s="366" t="str">
        <f>IF(AND('MAPA DE RIESGOS'!$AP537="Alta",'MAPA DE RIESGOS'!$AR537="Menor"),CONCATENATE("R",'MAPA DE RIESGOS'!$H537,"C",'MAPA DE RIESGOS'!$AF537),"")</f>
        <v/>
      </c>
      <c r="AP66" s="366" t="str">
        <f>IF(AND('MAPA DE RIESGOS'!$AP538="Alta",'MAPA DE RIESGOS'!$AR538="Menor"),CONCATENATE("R",'MAPA DE RIESGOS'!$H538,"C",'MAPA DE RIESGOS'!$AF538),"")</f>
        <v/>
      </c>
      <c r="AQ66" s="366" t="str">
        <f>IF(AND('MAPA DE RIESGOS'!$AP539="Alta",'MAPA DE RIESGOS'!$AR539="Menor"),CONCATENATE("R",'MAPA DE RIESGOS'!$H539,"C",'MAPA DE RIESGOS'!$AF539),"")</f>
        <v/>
      </c>
      <c r="AR66" s="366" t="str">
        <f>IF(AND('MAPA DE RIESGOS'!$AP540="Alta",'MAPA DE RIESGOS'!$AR540="Menor"),CONCATENATE("R",'MAPA DE RIESGOS'!$H540,"C",'MAPA DE RIESGOS'!$AF540),"")</f>
        <v/>
      </c>
      <c r="AS66" s="367" t="str">
        <f>IF(AND('MAPA DE RIESGOS'!$AP541="Alta",'MAPA DE RIESGOS'!$AR541="Menor"),CONCATENATE("R",'MAPA DE RIESGOS'!$H541,"C",'MAPA DE RIESGOS'!$AF541),"")</f>
        <v/>
      </c>
      <c r="AT66" s="353" t="str">
        <f>IF(AND('MAPA DE RIESGOS'!$AP524="Alta",'MAPA DE RIESGOS'!$AR524="Moderado"),CONCATENATE("R",'MAPA DE RIESGOS'!$H524,"C",'MAPA DE RIESGOS'!$AF524),"")</f>
        <v/>
      </c>
      <c r="AU66" s="353" t="str">
        <f>IF(AND('MAPA DE RIESGOS'!$AP525="Alta",'MAPA DE RIESGOS'!$AR525="Moderado"),CONCATENATE("R",'MAPA DE RIESGOS'!$H525,"C",'MAPA DE RIESGOS'!$AF525),"")</f>
        <v/>
      </c>
      <c r="AV66" s="353" t="str">
        <f>IF(AND('MAPA DE RIESGOS'!$AP526="Alta",'MAPA DE RIESGOS'!$AR526="Moderado"),CONCATENATE("R",'MAPA DE RIESGOS'!$H526,"C",'MAPA DE RIESGOS'!$AF526),"")</f>
        <v/>
      </c>
      <c r="AW66" s="353" t="str">
        <f>IF(AND('MAPA DE RIESGOS'!$AP527="Alta",'MAPA DE RIESGOS'!$AR527="Moderado"),CONCATENATE("R",'MAPA DE RIESGOS'!$H527,"C",'MAPA DE RIESGOS'!$AF527),"")</f>
        <v/>
      </c>
      <c r="AX66" s="353" t="str">
        <f>IF(AND('MAPA DE RIESGOS'!$AP528="Alta",'MAPA DE RIESGOS'!$AR528="Moderado"),CONCATENATE("R",'MAPA DE RIESGOS'!$H528,"C",'MAPA DE RIESGOS'!$AF528),"")</f>
        <v/>
      </c>
      <c r="AY66" s="353" t="str">
        <f>IF(AND('MAPA DE RIESGOS'!$AP529="Alta",'MAPA DE RIESGOS'!$AR529="Moderado"),CONCATENATE("R",'MAPA DE RIESGOS'!$H529,"C",'MAPA DE RIESGOS'!$AF529),"")</f>
        <v/>
      </c>
      <c r="AZ66" s="353" t="str">
        <f>IF(AND('MAPA DE RIESGOS'!$AP530="Alta",'MAPA DE RIESGOS'!$AR530="Moderado"),CONCATENATE("R",'MAPA DE RIESGOS'!$H530,"C",'MAPA DE RIESGOS'!$AF530),"")</f>
        <v/>
      </c>
      <c r="BA66" s="353" t="str">
        <f>IF(AND('MAPA DE RIESGOS'!$AP531="Alta",'MAPA DE RIESGOS'!$AR531="Moderado"),CONCATENATE("R",'MAPA DE RIESGOS'!$H531,"C",'MAPA DE RIESGOS'!$AF531),"")</f>
        <v/>
      </c>
      <c r="BB66" s="353" t="str">
        <f>IF(AND('MAPA DE RIESGOS'!$AP532="Alta",'MAPA DE RIESGOS'!$AR532="Moderado"),CONCATENATE("R",'MAPA DE RIESGOS'!$H532,"C",'MAPA DE RIESGOS'!$AF532),"")</f>
        <v/>
      </c>
      <c r="BC66" s="353" t="str">
        <f>IF(AND('MAPA DE RIESGOS'!$AP533="Alta",'MAPA DE RIESGOS'!$AR533="Moderado"),CONCATENATE("R",'MAPA DE RIESGOS'!$H533,"C",'MAPA DE RIESGOS'!$AF533),"")</f>
        <v/>
      </c>
      <c r="BD66" s="353" t="str">
        <f>IF(AND('MAPA DE RIESGOS'!$AP534="Alta",'MAPA DE RIESGOS'!$AR534="Moderado"),CONCATENATE("R",'MAPA DE RIESGOS'!$H534,"C",'MAPA DE RIESGOS'!$AF534),"")</f>
        <v/>
      </c>
      <c r="BE66" s="353" t="str">
        <f>IF(AND('MAPA DE RIESGOS'!$AP535="Alta",'MAPA DE RIESGOS'!$AR535="Moderado"),CONCATENATE("R",'MAPA DE RIESGOS'!$H535,"C",'MAPA DE RIESGOS'!$AF535),"")</f>
        <v/>
      </c>
      <c r="BF66" s="353" t="str">
        <f>IF(AND('MAPA DE RIESGOS'!$AP536="Alta",'MAPA DE RIESGOS'!$AR536="Moderado"),CONCATENATE("R",'MAPA DE RIESGOS'!$H536,"C",'MAPA DE RIESGOS'!$AF536),"")</f>
        <v/>
      </c>
      <c r="BG66" s="353" t="str">
        <f>IF(AND('MAPA DE RIESGOS'!$AP537="Alta",'MAPA DE RIESGOS'!$AR537="Moderado"),CONCATENATE("R",'MAPA DE RIESGOS'!$H537,"C",'MAPA DE RIESGOS'!$AF537),"")</f>
        <v/>
      </c>
      <c r="BH66" s="353" t="str">
        <f>IF(AND('MAPA DE RIESGOS'!$AP538="Alta",'MAPA DE RIESGOS'!$AR538="Moderado"),CONCATENATE("R",'MAPA DE RIESGOS'!$H538,"C",'MAPA DE RIESGOS'!$AF538),"")</f>
        <v/>
      </c>
      <c r="BI66" s="353" t="str">
        <f>IF(AND('MAPA DE RIESGOS'!$AP539="Alta",'MAPA DE RIESGOS'!$AR539="Moderado"),CONCATENATE("R",'MAPA DE RIESGOS'!$H539,"C",'MAPA DE RIESGOS'!$AF539),"")</f>
        <v/>
      </c>
      <c r="BJ66" s="353" t="str">
        <f>IF(AND('MAPA DE RIESGOS'!$AP540="Alta",'MAPA DE RIESGOS'!$AR540="Moderado"),CONCATENATE("R",'MAPA DE RIESGOS'!$H540,"C",'MAPA DE RIESGOS'!$AF540),"")</f>
        <v/>
      </c>
      <c r="BK66" s="354" t="str">
        <f>IF(AND('MAPA DE RIESGOS'!$AP541="Alta",'MAPA DE RIESGOS'!$AR541="Moderado"),CONCATENATE("R",'MAPA DE RIESGOS'!$H541,"C",'MAPA DE RIESGOS'!$AF541),"")</f>
        <v/>
      </c>
      <c r="BL66" s="353" t="str">
        <f>IF(AND('MAPA DE RIESGOS'!$AP524="Alta",'MAPA DE RIESGOS'!$AR524="Mayor"),CONCATENATE("R",'MAPA DE RIESGOS'!$H524,"C",'MAPA DE RIESGOS'!$AF524),"")</f>
        <v/>
      </c>
      <c r="BM66" s="353" t="str">
        <f>IF(AND('MAPA DE RIESGOS'!$AP525="Alta",'MAPA DE RIESGOS'!$AR525="Mayor"),CONCATENATE("R",'MAPA DE RIESGOS'!$H525,"C",'MAPA DE RIESGOS'!$AF525),"")</f>
        <v/>
      </c>
      <c r="BN66" s="353" t="str">
        <f>IF(AND('MAPA DE RIESGOS'!$AP526="Alta",'MAPA DE RIESGOS'!$AR526="Mayor"),CONCATENATE("R",'MAPA DE RIESGOS'!$H526,"C",'MAPA DE RIESGOS'!$AF526),"")</f>
        <v/>
      </c>
      <c r="BO66" s="353" t="str">
        <f>IF(AND('MAPA DE RIESGOS'!$AP527="Alta",'MAPA DE RIESGOS'!$AR527="Mayor"),CONCATENATE("R",'MAPA DE RIESGOS'!$H527,"C",'MAPA DE RIESGOS'!$AF527),"")</f>
        <v/>
      </c>
      <c r="BP66" s="353" t="str">
        <f>IF(AND('MAPA DE RIESGOS'!$AP528="Alta",'MAPA DE RIESGOS'!$AR528="Mayor"),CONCATENATE("R",'MAPA DE RIESGOS'!$H528,"C",'MAPA DE RIESGOS'!$AF528),"")</f>
        <v/>
      </c>
      <c r="BQ66" s="353" t="str">
        <f>IF(AND('MAPA DE RIESGOS'!$AP529="Alta",'MAPA DE RIESGOS'!$AR529="Mayor"),CONCATENATE("R",'MAPA DE RIESGOS'!$H529,"C",'MAPA DE RIESGOS'!$AF529),"")</f>
        <v/>
      </c>
      <c r="BR66" s="353" t="str">
        <f>IF(AND('MAPA DE RIESGOS'!$AP530="Alta",'MAPA DE RIESGOS'!$AR530="Mayor"),CONCATENATE("R",'MAPA DE RIESGOS'!$H530,"C",'MAPA DE RIESGOS'!$AF530),"")</f>
        <v/>
      </c>
      <c r="BS66" s="353" t="str">
        <f>IF(AND('MAPA DE RIESGOS'!$AP531="Alta",'MAPA DE RIESGOS'!$AR531="Mayor"),CONCATENATE("R",'MAPA DE RIESGOS'!$H531,"C",'MAPA DE RIESGOS'!$AF531),"")</f>
        <v/>
      </c>
      <c r="BT66" s="353" t="str">
        <f>IF(AND('MAPA DE RIESGOS'!$AP532="Alta",'MAPA DE RIESGOS'!$AR532="Mayor"),CONCATENATE("R",'MAPA DE RIESGOS'!$H532,"C",'MAPA DE RIESGOS'!$AF532),"")</f>
        <v/>
      </c>
      <c r="BU66" s="353" t="str">
        <f>IF(AND('MAPA DE RIESGOS'!$AP533="Alta",'MAPA DE RIESGOS'!$AR533="Mayor"),CONCATENATE("R",'MAPA DE RIESGOS'!$H533,"C",'MAPA DE RIESGOS'!$AF533),"")</f>
        <v/>
      </c>
      <c r="BV66" s="353" t="str">
        <f>IF(AND('MAPA DE RIESGOS'!$AP534="Alta",'MAPA DE RIESGOS'!$AR534="Mayor"),CONCATENATE("R",'MAPA DE RIESGOS'!$H534,"C",'MAPA DE RIESGOS'!$AF534),"")</f>
        <v/>
      </c>
      <c r="BW66" s="353" t="str">
        <f>IF(AND('MAPA DE RIESGOS'!$AP535="Alta",'MAPA DE RIESGOS'!$AR535="Mayor"),CONCATENATE("R",'MAPA DE RIESGOS'!$H535,"C",'MAPA DE RIESGOS'!$AF535),"")</f>
        <v/>
      </c>
      <c r="BX66" s="353" t="str">
        <f>IF(AND('MAPA DE RIESGOS'!$AP536="Alta",'MAPA DE RIESGOS'!$AR536="Mayor"),CONCATENATE("R",'MAPA DE RIESGOS'!$H536,"C",'MAPA DE RIESGOS'!$AF536),"")</f>
        <v/>
      </c>
      <c r="BY66" s="353" t="str">
        <f>IF(AND('MAPA DE RIESGOS'!$AP537="Alta",'MAPA DE RIESGOS'!$AR537="Mayor"),CONCATENATE("R",'MAPA DE RIESGOS'!$H537,"C",'MAPA DE RIESGOS'!$AF537),"")</f>
        <v/>
      </c>
      <c r="BZ66" s="353" t="str">
        <f>IF(AND('MAPA DE RIESGOS'!$AP538="Alta",'MAPA DE RIESGOS'!$AR538="Mayor"),CONCATENATE("R",'MAPA DE RIESGOS'!$H538,"C",'MAPA DE RIESGOS'!$AF538),"")</f>
        <v/>
      </c>
      <c r="CA66" s="353" t="str">
        <f>IF(AND('MAPA DE RIESGOS'!$AP539="Alta",'MAPA DE RIESGOS'!$AR539="Mayor"),CONCATENATE("R",'MAPA DE RIESGOS'!$H539,"C",'MAPA DE RIESGOS'!$AF539),"")</f>
        <v/>
      </c>
      <c r="CB66" s="353" t="str">
        <f>IF(AND('MAPA DE RIESGOS'!$AP540="Alta",'MAPA DE RIESGOS'!$AR540="Mayor"),CONCATENATE("R",'MAPA DE RIESGOS'!$H540,"C",'MAPA DE RIESGOS'!$AF540),"")</f>
        <v/>
      </c>
      <c r="CC66" s="354" t="str">
        <f>IF(AND('MAPA DE RIESGOS'!$AP541="Alta",'MAPA DE RIESGOS'!$AR541="Mayor"),CONCATENATE("R",'MAPA DE RIESGOS'!$H541,"C",'MAPA DE RIESGOS'!$AF541),"")</f>
        <v/>
      </c>
      <c r="CD66" s="355" t="str">
        <f>IF(AND('MAPA DE RIESGOS'!$AP524="Alta",'MAPA DE RIESGOS'!$AR524="Catastrófico"),CONCATENATE("R",'MAPA DE RIESGOS'!$H524,"C",'MAPA DE RIESGOS'!$AF524),"")</f>
        <v/>
      </c>
      <c r="CE66" s="355" t="str">
        <f>IF(AND('MAPA DE RIESGOS'!$AP525="Alta",'MAPA DE RIESGOS'!$AR525="Catastrófico"),CONCATENATE("R",'MAPA DE RIESGOS'!$H525,"C",'MAPA DE RIESGOS'!$AF525),"")</f>
        <v/>
      </c>
      <c r="CF66" s="355" t="str">
        <f>IF(AND('MAPA DE RIESGOS'!$AP526="Alta",'MAPA DE RIESGOS'!$AR526="Catastrófico"),CONCATENATE("R",'MAPA DE RIESGOS'!$H526,"C",'MAPA DE RIESGOS'!$AF526),"")</f>
        <v/>
      </c>
      <c r="CG66" s="355" t="str">
        <f>IF(AND('MAPA DE RIESGOS'!$AP527="Alta",'MAPA DE RIESGOS'!$AR527="Catastrófico"),CONCATENATE("R",'MAPA DE RIESGOS'!$H527,"C",'MAPA DE RIESGOS'!$AF527),"")</f>
        <v/>
      </c>
      <c r="CH66" s="355" t="str">
        <f>IF(AND('MAPA DE RIESGOS'!$AP528="Alta",'MAPA DE RIESGOS'!$AR528="Catastrófico"),CONCATENATE("R",'MAPA DE RIESGOS'!$H528,"C",'MAPA DE RIESGOS'!$AF528),"")</f>
        <v/>
      </c>
      <c r="CI66" s="355" t="str">
        <f>IF(AND('MAPA DE RIESGOS'!$AP529="Alta",'MAPA DE RIESGOS'!$AR529="Catastrófico"),CONCATENATE("R",'MAPA DE RIESGOS'!$H529,"C",'MAPA DE RIESGOS'!$AF529),"")</f>
        <v/>
      </c>
      <c r="CJ66" s="355" t="str">
        <f>IF(AND('MAPA DE RIESGOS'!$AP530="Alta",'MAPA DE RIESGOS'!$AR530="Catastrófico"),CONCATENATE("R",'MAPA DE RIESGOS'!$H530,"C",'MAPA DE RIESGOS'!$AF530),"")</f>
        <v/>
      </c>
      <c r="CK66" s="355" t="str">
        <f>IF(AND('MAPA DE RIESGOS'!$AP531="Alta",'MAPA DE RIESGOS'!$AR531="Catastrófico"),CONCATENATE("R",'MAPA DE RIESGOS'!$H531,"C",'MAPA DE RIESGOS'!$AF531),"")</f>
        <v/>
      </c>
      <c r="CL66" s="355" t="str">
        <f>IF(AND('MAPA DE RIESGOS'!$AP532="Alta",'MAPA DE RIESGOS'!$AR532="Catastrófico"),CONCATENATE("R",'MAPA DE RIESGOS'!$H532,"C",'MAPA DE RIESGOS'!$AF532),"")</f>
        <v/>
      </c>
      <c r="CM66" s="355" t="str">
        <f>IF(AND('MAPA DE RIESGOS'!$AP533="Alta",'MAPA DE RIESGOS'!$AR533="Catastrófico"),CONCATENATE("R",'MAPA DE RIESGOS'!$H533,"C",'MAPA DE RIESGOS'!$AF533),"")</f>
        <v/>
      </c>
      <c r="CN66" s="355" t="str">
        <f>IF(AND('MAPA DE RIESGOS'!$AP534="Alta",'MAPA DE RIESGOS'!$AR534="Catastrófico"),CONCATENATE("R",'MAPA DE RIESGOS'!$H534,"C",'MAPA DE RIESGOS'!$AF534),"")</f>
        <v/>
      </c>
      <c r="CO66" s="355" t="str">
        <f>IF(AND('MAPA DE RIESGOS'!$AP535="Alta",'MAPA DE RIESGOS'!$AR535="Catastrófico"),CONCATENATE("R",'MAPA DE RIESGOS'!$H535,"C",'MAPA DE RIESGOS'!$AF535),"")</f>
        <v/>
      </c>
      <c r="CP66" s="355" t="str">
        <f>IF(AND('MAPA DE RIESGOS'!$AP536="Alta",'MAPA DE RIESGOS'!$AR536="Catastrófico"),CONCATENATE("R",'MAPA DE RIESGOS'!$H536,"C",'MAPA DE RIESGOS'!$AF536),"")</f>
        <v/>
      </c>
      <c r="CQ66" s="355" t="str">
        <f>IF(AND('MAPA DE RIESGOS'!$AP537="Alta",'MAPA DE RIESGOS'!$AR537="Catastrófico"),CONCATENATE("R",'MAPA DE RIESGOS'!$H537,"C",'MAPA DE RIESGOS'!$AF537),"")</f>
        <v/>
      </c>
      <c r="CR66" s="355" t="str">
        <f>IF(AND('MAPA DE RIESGOS'!$AP538="Alta",'MAPA DE RIESGOS'!$AR538="Catastrófico"),CONCATENATE("R",'MAPA DE RIESGOS'!$H538,"C",'MAPA DE RIESGOS'!$AF538),"")</f>
        <v/>
      </c>
      <c r="CS66" s="355" t="str">
        <f>IF(AND('MAPA DE RIESGOS'!$AP539="Alta",'MAPA DE RIESGOS'!$AR539="Catastrófico"),CONCATENATE("R",'MAPA DE RIESGOS'!$H539,"C",'MAPA DE RIESGOS'!$AF539),"")</f>
        <v/>
      </c>
      <c r="CT66" s="355" t="str">
        <f>IF(AND('MAPA DE RIESGOS'!$AP540="Alta",'MAPA DE RIESGOS'!$AR540="Catastrófico"),CONCATENATE("R",'MAPA DE RIESGOS'!$H540,"C",'MAPA DE RIESGOS'!$AF540),"")</f>
        <v/>
      </c>
      <c r="CU66" s="356" t="str">
        <f>IF(AND('MAPA DE RIESGOS'!$AP541="Alta",'MAPA DE RIESGOS'!$AR541="Catastrófico"),CONCATENATE("R",'MAPA DE RIESGOS'!$H541,"C",'MAPA DE RIESGOS'!$AF541),"")</f>
        <v/>
      </c>
      <c r="CV66" s="67"/>
      <c r="CW66" s="1137"/>
      <c r="CX66" s="1138"/>
      <c r="CY66" s="1138"/>
      <c r="CZ66" s="1138"/>
      <c r="DA66" s="1138"/>
      <c r="DB66" s="1139"/>
    </row>
    <row r="67" spans="2:106" ht="32.450000000000003" customHeight="1">
      <c r="B67" s="1142"/>
      <c r="C67" s="1142"/>
      <c r="D67" s="1143"/>
      <c r="E67" s="1113"/>
      <c r="F67" s="1114"/>
      <c r="G67" s="1114"/>
      <c r="H67" s="1114"/>
      <c r="I67" s="1114"/>
      <c r="J67" s="365" t="str">
        <f>IF(AND('MAPA DE RIESGOS'!$AP542="Alta",'MAPA DE RIESGOS'!$AR542="Leve"),CONCATENATE("R",'MAPA DE RIESGOS'!$H542,"C",'MAPA DE RIESGOS'!$AF542),"")</f>
        <v/>
      </c>
      <c r="K67" s="366" t="str">
        <f>IF(AND('MAPA DE RIESGOS'!$AP543="Alta",'MAPA DE RIESGOS'!$AR543="Leve"),CONCATENATE("R",'MAPA DE RIESGOS'!$H543,"C",'MAPA DE RIESGOS'!$AF543),"")</f>
        <v/>
      </c>
      <c r="L67" s="366" t="str">
        <f>IF(AND('MAPA DE RIESGOS'!$AP544="Alta",'MAPA DE RIESGOS'!$AR544="Leve"),CONCATENATE("R",'MAPA DE RIESGOS'!$H544,"C",'MAPA DE RIESGOS'!$AF544),"")</f>
        <v/>
      </c>
      <c r="M67" s="366" t="str">
        <f>IF(AND('MAPA DE RIESGOS'!$AP545="Alta",'MAPA DE RIESGOS'!$AR545="Leve"),CONCATENATE("R",'MAPA DE RIESGOS'!$H545,"C",'MAPA DE RIESGOS'!$AF545),"")</f>
        <v/>
      </c>
      <c r="N67" s="366" t="str">
        <f>IF(AND('MAPA DE RIESGOS'!$AP546="Alta",'MAPA DE RIESGOS'!$AR546="Leve"),CONCATENATE("R",'MAPA DE RIESGOS'!$H546,"C",'MAPA DE RIESGOS'!$AF546),"")</f>
        <v/>
      </c>
      <c r="O67" s="366" t="str">
        <f>IF(AND('MAPA DE RIESGOS'!$AP547="Alta",'MAPA DE RIESGOS'!$AR547="Leve"),CONCATENATE("R",'MAPA DE RIESGOS'!$H547,"C",'MAPA DE RIESGOS'!$AF547),"")</f>
        <v/>
      </c>
      <c r="P67" s="366" t="str">
        <f>IF(AND('MAPA DE RIESGOS'!$AP548="Alta",'MAPA DE RIESGOS'!$AR548="Leve"),CONCATENATE("R",'MAPA DE RIESGOS'!$H548,"C",'MAPA DE RIESGOS'!$AF548),"")</f>
        <v/>
      </c>
      <c r="Q67" s="366" t="str">
        <f>IF(AND('MAPA DE RIESGOS'!$AP549="Alta",'MAPA DE RIESGOS'!$AR549="Leve"),CONCATENATE("R",'MAPA DE RIESGOS'!$H549,"C",'MAPA DE RIESGOS'!$AF549),"")</f>
        <v/>
      </c>
      <c r="R67" s="366" t="str">
        <f>IF(AND('MAPA DE RIESGOS'!$AP550="Alta",'MAPA DE RIESGOS'!$AR550="Leve"),CONCATENATE("R",'MAPA DE RIESGOS'!$H550,"C",'MAPA DE RIESGOS'!$AF550),"")</f>
        <v/>
      </c>
      <c r="S67" s="366" t="str">
        <f>IF(AND('MAPA DE RIESGOS'!$AP551="Alta",'MAPA DE RIESGOS'!$AR551="Leve"),CONCATENATE("R",'MAPA DE RIESGOS'!$H551,"C",'MAPA DE RIESGOS'!$AF551),"")</f>
        <v/>
      </c>
      <c r="T67" s="366" t="str">
        <f>IF(AND('MAPA DE RIESGOS'!$AP552="Alta",'MAPA DE RIESGOS'!$AR552="Leve"),CONCATENATE("R",'MAPA DE RIESGOS'!$H552,"C",'MAPA DE RIESGOS'!$AF552),"")</f>
        <v/>
      </c>
      <c r="U67" s="366" t="str">
        <f>IF(AND('MAPA DE RIESGOS'!$AP553="Alta",'MAPA DE RIESGOS'!$AR553="Leve"),CONCATENATE("R",'MAPA DE RIESGOS'!$H553,"C",'MAPA DE RIESGOS'!$AF553),"")</f>
        <v/>
      </c>
      <c r="V67" s="366" t="str">
        <f>IF(AND('MAPA DE RIESGOS'!$AP554="Alta",'MAPA DE RIESGOS'!$AR554="Leve"),CONCATENATE("R",'MAPA DE RIESGOS'!$H554,"C",'MAPA DE RIESGOS'!$AF554),"")</f>
        <v/>
      </c>
      <c r="W67" s="366" t="str">
        <f>IF(AND('MAPA DE RIESGOS'!$AP555="Alta",'MAPA DE RIESGOS'!$AR555="Leve"),CONCATENATE("R",'MAPA DE RIESGOS'!$H555,"C",'MAPA DE RIESGOS'!$AF555),"")</f>
        <v/>
      </c>
      <c r="X67" s="366" t="str">
        <f>IF(AND('MAPA DE RIESGOS'!$AP556="Alta",'MAPA DE RIESGOS'!$AR556="Leve"),CONCATENATE("R",'MAPA DE RIESGOS'!$H556,"C",'MAPA DE RIESGOS'!$AF556),"")</f>
        <v/>
      </c>
      <c r="Y67" s="366" t="str">
        <f>IF(AND('MAPA DE RIESGOS'!$AP557="Alta",'MAPA DE RIESGOS'!$AR557="Leve"),CONCATENATE("R",'MAPA DE RIESGOS'!$H557,"C",'MAPA DE RIESGOS'!$AF557),"")</f>
        <v/>
      </c>
      <c r="Z67" s="366" t="str">
        <f>IF(AND('MAPA DE RIESGOS'!$AP558="Alta",'MAPA DE RIESGOS'!$AR558="Leve"),CONCATENATE("R",'MAPA DE RIESGOS'!$H558,"C",'MAPA DE RIESGOS'!$AF558),"")</f>
        <v/>
      </c>
      <c r="AA67" s="366" t="str">
        <f>IF(AND('MAPA DE RIESGOS'!$AP559="Alta",'MAPA DE RIESGOS'!$AR559="Leve"),CONCATENATE("R",'MAPA DE RIESGOS'!$H559,"C",'MAPA DE RIESGOS'!$AF559),"")</f>
        <v/>
      </c>
      <c r="AB67" s="365" t="str">
        <f>IF(AND('MAPA DE RIESGOS'!$AP542="Alta",'MAPA DE RIESGOS'!$AR542="Menor"),CONCATENATE("R",'MAPA DE RIESGOS'!$H542,"C",'MAPA DE RIESGOS'!$AF542),"")</f>
        <v/>
      </c>
      <c r="AC67" s="366" t="str">
        <f>IF(AND('MAPA DE RIESGOS'!$AP543="Alta",'MAPA DE RIESGOS'!$AR543="Menor"),CONCATENATE("R",'MAPA DE RIESGOS'!$H543,"C",'MAPA DE RIESGOS'!$AF543),"")</f>
        <v/>
      </c>
      <c r="AD67" s="366" t="str">
        <f>IF(AND('MAPA DE RIESGOS'!$AP544="Alta",'MAPA DE RIESGOS'!$AR544="Menor"),CONCATENATE("R",'MAPA DE RIESGOS'!$H544,"C",'MAPA DE RIESGOS'!$AF544),"")</f>
        <v/>
      </c>
      <c r="AE67" s="366" t="str">
        <f>IF(AND('MAPA DE RIESGOS'!$AP545="Alta",'MAPA DE RIESGOS'!$AR545="Menor"),CONCATENATE("R",'MAPA DE RIESGOS'!$H545,"C",'MAPA DE RIESGOS'!$AF545),"")</f>
        <v/>
      </c>
      <c r="AF67" s="366" t="str">
        <f>IF(AND('MAPA DE RIESGOS'!$AP546="Alta",'MAPA DE RIESGOS'!$AR546="Menor"),CONCATENATE("R",'MAPA DE RIESGOS'!$H546,"C",'MAPA DE RIESGOS'!$AF546),"")</f>
        <v/>
      </c>
      <c r="AG67" s="366" t="str">
        <f>IF(AND('MAPA DE RIESGOS'!$AP547="Alta",'MAPA DE RIESGOS'!$AR547="Menor"),CONCATENATE("R",'MAPA DE RIESGOS'!$H547,"C",'MAPA DE RIESGOS'!$AF547),"")</f>
        <v/>
      </c>
      <c r="AH67" s="366" t="str">
        <f>IF(AND('MAPA DE RIESGOS'!$AP548="Alta",'MAPA DE RIESGOS'!$AR548="Menor"),CONCATENATE("R",'MAPA DE RIESGOS'!$H548,"C",'MAPA DE RIESGOS'!$AF548),"")</f>
        <v/>
      </c>
      <c r="AI67" s="366" t="str">
        <f>IF(AND('MAPA DE RIESGOS'!$AP549="Alta",'MAPA DE RIESGOS'!$AR549="Menor"),CONCATENATE("R",'MAPA DE RIESGOS'!$H549,"C",'MAPA DE RIESGOS'!$AF549),"")</f>
        <v/>
      </c>
      <c r="AJ67" s="366" t="str">
        <f>IF(AND('MAPA DE RIESGOS'!$AP550="Alta",'MAPA DE RIESGOS'!$AR550="Menor"),CONCATENATE("R",'MAPA DE RIESGOS'!$H550,"C",'MAPA DE RIESGOS'!$AF550),"")</f>
        <v/>
      </c>
      <c r="AK67" s="366" t="str">
        <f>IF(AND('MAPA DE RIESGOS'!$AP551="Alta",'MAPA DE RIESGOS'!$AR551="Menor"),CONCATENATE("R",'MAPA DE RIESGOS'!$H551,"C",'MAPA DE RIESGOS'!$AF551),"")</f>
        <v/>
      </c>
      <c r="AL67" s="366" t="str">
        <f>IF(AND('MAPA DE RIESGOS'!$AP552="Alta",'MAPA DE RIESGOS'!$AR552="Menor"),CONCATENATE("R",'MAPA DE RIESGOS'!$H552,"C",'MAPA DE RIESGOS'!$AF552),"")</f>
        <v/>
      </c>
      <c r="AM67" s="366" t="str">
        <f>IF(AND('MAPA DE RIESGOS'!$AP553="Alta",'MAPA DE RIESGOS'!$AR553="Menor"),CONCATENATE("R",'MAPA DE RIESGOS'!$H553,"C",'MAPA DE RIESGOS'!$AF553),"")</f>
        <v/>
      </c>
      <c r="AN67" s="366" t="str">
        <f>IF(AND('MAPA DE RIESGOS'!$AP554="Alta",'MAPA DE RIESGOS'!$AR554="Menor"),CONCATENATE("R",'MAPA DE RIESGOS'!$H554,"C",'MAPA DE RIESGOS'!$AF554),"")</f>
        <v/>
      </c>
      <c r="AO67" s="366" t="str">
        <f>IF(AND('MAPA DE RIESGOS'!$AP555="Alta",'MAPA DE RIESGOS'!$AR555="Menor"),CONCATENATE("R",'MAPA DE RIESGOS'!$H555,"C",'MAPA DE RIESGOS'!$AF555),"")</f>
        <v/>
      </c>
      <c r="AP67" s="366" t="str">
        <f>IF(AND('MAPA DE RIESGOS'!$AP556="Alta",'MAPA DE RIESGOS'!$AR556="Menor"),CONCATENATE("R",'MAPA DE RIESGOS'!$H556,"C",'MAPA DE RIESGOS'!$AF556),"")</f>
        <v/>
      </c>
      <c r="AQ67" s="366" t="str">
        <f>IF(AND('MAPA DE RIESGOS'!$AP557="Alta",'MAPA DE RIESGOS'!$AR557="Menor"),CONCATENATE("R",'MAPA DE RIESGOS'!$H557,"C",'MAPA DE RIESGOS'!$AF557),"")</f>
        <v/>
      </c>
      <c r="AR67" s="366" t="str">
        <f>IF(AND('MAPA DE RIESGOS'!$AP558="Alta",'MAPA DE RIESGOS'!$AR558="Menor"),CONCATENATE("R",'MAPA DE RIESGOS'!$H558,"C",'MAPA DE RIESGOS'!$AF558),"")</f>
        <v/>
      </c>
      <c r="AS67" s="367" t="str">
        <f>IF(AND('MAPA DE RIESGOS'!$AP559="Alta",'MAPA DE RIESGOS'!$AR559="Menor"),CONCATENATE("R",'MAPA DE RIESGOS'!$H559,"C",'MAPA DE RIESGOS'!$AF559),"")</f>
        <v/>
      </c>
      <c r="AT67" s="353" t="str">
        <f>IF(AND('MAPA DE RIESGOS'!$AP542="Alta",'MAPA DE RIESGOS'!$AR542="Moderado"),CONCATENATE("R",'MAPA DE RIESGOS'!$H542,"C",'MAPA DE RIESGOS'!$AF542),"")</f>
        <v/>
      </c>
      <c r="AU67" s="353" t="str">
        <f>IF(AND('MAPA DE RIESGOS'!$AP543="Alta",'MAPA DE RIESGOS'!$AR543="Moderado"),CONCATENATE("R",'MAPA DE RIESGOS'!$H543,"C",'MAPA DE RIESGOS'!$AF543),"")</f>
        <v/>
      </c>
      <c r="AV67" s="353" t="str">
        <f>IF(AND('MAPA DE RIESGOS'!$AP544="Alta",'MAPA DE RIESGOS'!$AR544="Moderado"),CONCATENATE("R",'MAPA DE RIESGOS'!$H544,"C",'MAPA DE RIESGOS'!$AF544),"")</f>
        <v/>
      </c>
      <c r="AW67" s="353" t="str">
        <f>IF(AND('MAPA DE RIESGOS'!$AP545="Alta",'MAPA DE RIESGOS'!$AR545="Moderado"),CONCATENATE("R",'MAPA DE RIESGOS'!$H545,"C",'MAPA DE RIESGOS'!$AF545),"")</f>
        <v/>
      </c>
      <c r="AX67" s="353" t="str">
        <f>IF(AND('MAPA DE RIESGOS'!$AP546="Alta",'MAPA DE RIESGOS'!$AR546="Moderado"),CONCATENATE("R",'MAPA DE RIESGOS'!$H546,"C",'MAPA DE RIESGOS'!$AF546),"")</f>
        <v/>
      </c>
      <c r="AY67" s="353" t="str">
        <f>IF(AND('MAPA DE RIESGOS'!$AP547="Alta",'MAPA DE RIESGOS'!$AR547="Moderado"),CONCATENATE("R",'MAPA DE RIESGOS'!$H547,"C",'MAPA DE RIESGOS'!$AF547),"")</f>
        <v/>
      </c>
      <c r="AZ67" s="353" t="str">
        <f>IF(AND('MAPA DE RIESGOS'!$AP548="Alta",'MAPA DE RIESGOS'!$AR548="Moderado"),CONCATENATE("R",'MAPA DE RIESGOS'!$H548,"C",'MAPA DE RIESGOS'!$AF548),"")</f>
        <v/>
      </c>
      <c r="BA67" s="353" t="str">
        <f>IF(AND('MAPA DE RIESGOS'!$AP549="Alta",'MAPA DE RIESGOS'!$AR549="Moderado"),CONCATENATE("R",'MAPA DE RIESGOS'!$H549,"C",'MAPA DE RIESGOS'!$AF549),"")</f>
        <v/>
      </c>
      <c r="BB67" s="353" t="str">
        <f>IF(AND('MAPA DE RIESGOS'!$AP550="Alta",'MAPA DE RIESGOS'!$AR550="Moderado"),CONCATENATE("R",'MAPA DE RIESGOS'!$H550,"C",'MAPA DE RIESGOS'!$AF550),"")</f>
        <v/>
      </c>
      <c r="BC67" s="353" t="str">
        <f>IF(AND('MAPA DE RIESGOS'!$AP551="Alta",'MAPA DE RIESGOS'!$AR551="Moderado"),CONCATENATE("R",'MAPA DE RIESGOS'!$H551,"C",'MAPA DE RIESGOS'!$AF551),"")</f>
        <v/>
      </c>
      <c r="BD67" s="353" t="str">
        <f>IF(AND('MAPA DE RIESGOS'!$AP552="Alta",'MAPA DE RIESGOS'!$AR552="Moderado"),CONCATENATE("R",'MAPA DE RIESGOS'!$H552,"C",'MAPA DE RIESGOS'!$AF552),"")</f>
        <v/>
      </c>
      <c r="BE67" s="353" t="str">
        <f>IF(AND('MAPA DE RIESGOS'!$AP553="Alta",'MAPA DE RIESGOS'!$AR553="Moderado"),CONCATENATE("R",'MAPA DE RIESGOS'!$H553,"C",'MAPA DE RIESGOS'!$AF553),"")</f>
        <v/>
      </c>
      <c r="BF67" s="353" t="str">
        <f>IF(AND('MAPA DE RIESGOS'!$AP554="Alta",'MAPA DE RIESGOS'!$AR554="Moderado"),CONCATENATE("R",'MAPA DE RIESGOS'!$H554,"C",'MAPA DE RIESGOS'!$AF554),"")</f>
        <v/>
      </c>
      <c r="BG67" s="353" t="str">
        <f>IF(AND('MAPA DE RIESGOS'!$AP555="Alta",'MAPA DE RIESGOS'!$AR555="Moderado"),CONCATENATE("R",'MAPA DE RIESGOS'!$H555,"C",'MAPA DE RIESGOS'!$AF555),"")</f>
        <v/>
      </c>
      <c r="BH67" s="353" t="str">
        <f>IF(AND('MAPA DE RIESGOS'!$AP556="Alta",'MAPA DE RIESGOS'!$AR556="Moderado"),CONCATENATE("R",'MAPA DE RIESGOS'!$H556,"C",'MAPA DE RIESGOS'!$AF556),"")</f>
        <v/>
      </c>
      <c r="BI67" s="353" t="str">
        <f>IF(AND('MAPA DE RIESGOS'!$AP557="Alta",'MAPA DE RIESGOS'!$AR557="Moderado"),CONCATENATE("R",'MAPA DE RIESGOS'!$H557,"C",'MAPA DE RIESGOS'!$AF557),"")</f>
        <v/>
      </c>
      <c r="BJ67" s="353" t="str">
        <f>IF(AND('MAPA DE RIESGOS'!$AP558="Alta",'MAPA DE RIESGOS'!$AR558="Moderado"),CONCATENATE("R",'MAPA DE RIESGOS'!$H558,"C",'MAPA DE RIESGOS'!$AF558),"")</f>
        <v/>
      </c>
      <c r="BK67" s="354" t="str">
        <f>IF(AND('MAPA DE RIESGOS'!$AP559="Alta",'MAPA DE RIESGOS'!$AR559="Moderado"),CONCATENATE("R",'MAPA DE RIESGOS'!$H559,"C",'MAPA DE RIESGOS'!$AF559),"")</f>
        <v/>
      </c>
      <c r="BL67" s="353" t="str">
        <f>IF(AND('MAPA DE RIESGOS'!$AP542="Alta",'MAPA DE RIESGOS'!$AR542="Mayor"),CONCATENATE("R",'MAPA DE RIESGOS'!$H542,"C",'MAPA DE RIESGOS'!$AF542),"")</f>
        <v/>
      </c>
      <c r="BM67" s="353" t="str">
        <f>IF(AND('MAPA DE RIESGOS'!$AP543="Alta",'MAPA DE RIESGOS'!$AR543="Mayor"),CONCATENATE("R",'MAPA DE RIESGOS'!$H543,"C",'MAPA DE RIESGOS'!$AF543),"")</f>
        <v/>
      </c>
      <c r="BN67" s="353" t="str">
        <f>IF(AND('MAPA DE RIESGOS'!$AP544="Alta",'MAPA DE RIESGOS'!$AR544="Mayor"),CONCATENATE("R",'MAPA DE RIESGOS'!$H544,"C",'MAPA DE RIESGOS'!$AF544),"")</f>
        <v/>
      </c>
      <c r="BO67" s="353" t="str">
        <f>IF(AND('MAPA DE RIESGOS'!$AP545="Alta",'MAPA DE RIESGOS'!$AR545="Mayor"),CONCATENATE("R",'MAPA DE RIESGOS'!$H545,"C",'MAPA DE RIESGOS'!$AF545),"")</f>
        <v/>
      </c>
      <c r="BP67" s="353" t="str">
        <f>IF(AND('MAPA DE RIESGOS'!$AP546="Alta",'MAPA DE RIESGOS'!$AR546="Mayor"),CONCATENATE("R",'MAPA DE RIESGOS'!$H546,"C",'MAPA DE RIESGOS'!$AF546),"")</f>
        <v/>
      </c>
      <c r="BQ67" s="353" t="str">
        <f>IF(AND('MAPA DE RIESGOS'!$AP547="Alta",'MAPA DE RIESGOS'!$AR547="Mayor"),CONCATENATE("R",'MAPA DE RIESGOS'!$H547,"C",'MAPA DE RIESGOS'!$AF547),"")</f>
        <v/>
      </c>
      <c r="BR67" s="353" t="str">
        <f>IF(AND('MAPA DE RIESGOS'!$AP548="Alta",'MAPA DE RIESGOS'!$AR548="Mayor"),CONCATENATE("R",'MAPA DE RIESGOS'!$H548,"C",'MAPA DE RIESGOS'!$AF548),"")</f>
        <v/>
      </c>
      <c r="BS67" s="353" t="str">
        <f>IF(AND('MAPA DE RIESGOS'!$AP549="Alta",'MAPA DE RIESGOS'!$AR549="Mayor"),CONCATENATE("R",'MAPA DE RIESGOS'!$H549,"C",'MAPA DE RIESGOS'!$AF549),"")</f>
        <v/>
      </c>
      <c r="BT67" s="353" t="str">
        <f>IF(AND('MAPA DE RIESGOS'!$AP550="Alta",'MAPA DE RIESGOS'!$AR550="Mayor"),CONCATENATE("R",'MAPA DE RIESGOS'!$H550,"C",'MAPA DE RIESGOS'!$AF550),"")</f>
        <v/>
      </c>
      <c r="BU67" s="353" t="str">
        <f>IF(AND('MAPA DE RIESGOS'!$AP551="Alta",'MAPA DE RIESGOS'!$AR551="Mayor"),CONCATENATE("R",'MAPA DE RIESGOS'!$H551,"C",'MAPA DE RIESGOS'!$AF551),"")</f>
        <v/>
      </c>
      <c r="BV67" s="353" t="str">
        <f>IF(AND('MAPA DE RIESGOS'!$AP552="Alta",'MAPA DE RIESGOS'!$AR552="Mayor"),CONCATENATE("R",'MAPA DE RIESGOS'!$H552,"C",'MAPA DE RIESGOS'!$AF552),"")</f>
        <v/>
      </c>
      <c r="BW67" s="353" t="str">
        <f>IF(AND('MAPA DE RIESGOS'!$AP553="Alta",'MAPA DE RIESGOS'!$AR553="Mayor"),CONCATENATE("R",'MAPA DE RIESGOS'!$H553,"C",'MAPA DE RIESGOS'!$AF553),"")</f>
        <v/>
      </c>
      <c r="BX67" s="353" t="str">
        <f>IF(AND('MAPA DE RIESGOS'!$AP554="Alta",'MAPA DE RIESGOS'!$AR554="Mayor"),CONCATENATE("R",'MAPA DE RIESGOS'!$H554,"C",'MAPA DE RIESGOS'!$AF554),"")</f>
        <v/>
      </c>
      <c r="BY67" s="353" t="str">
        <f>IF(AND('MAPA DE RIESGOS'!$AP555="Alta",'MAPA DE RIESGOS'!$AR555="Mayor"),CONCATENATE("R",'MAPA DE RIESGOS'!$H555,"C",'MAPA DE RIESGOS'!$AF555),"")</f>
        <v/>
      </c>
      <c r="BZ67" s="353" t="str">
        <f>IF(AND('MAPA DE RIESGOS'!$AP556="Alta",'MAPA DE RIESGOS'!$AR556="Mayor"),CONCATENATE("R",'MAPA DE RIESGOS'!$H556,"C",'MAPA DE RIESGOS'!$AF556),"")</f>
        <v/>
      </c>
      <c r="CA67" s="353" t="str">
        <f>IF(AND('MAPA DE RIESGOS'!$AP557="Alta",'MAPA DE RIESGOS'!$AR557="Mayor"),CONCATENATE("R",'MAPA DE RIESGOS'!$H557,"C",'MAPA DE RIESGOS'!$AF557),"")</f>
        <v/>
      </c>
      <c r="CB67" s="353" t="str">
        <f>IF(AND('MAPA DE RIESGOS'!$AP558="Alta",'MAPA DE RIESGOS'!$AR558="Mayor"),CONCATENATE("R",'MAPA DE RIESGOS'!$H558,"C",'MAPA DE RIESGOS'!$AF558),"")</f>
        <v/>
      </c>
      <c r="CC67" s="354" t="str">
        <f>IF(AND('MAPA DE RIESGOS'!$AP559="Alta",'MAPA DE RIESGOS'!$AR559="Mayor"),CONCATENATE("R",'MAPA DE RIESGOS'!$H559,"C",'MAPA DE RIESGOS'!$AF559),"")</f>
        <v/>
      </c>
      <c r="CD67" s="355" t="str">
        <f>IF(AND('MAPA DE RIESGOS'!$AP542="Alta",'MAPA DE RIESGOS'!$AR542="Catastrófico"),CONCATENATE("R",'MAPA DE RIESGOS'!$H542,"C",'MAPA DE RIESGOS'!$AF542),"")</f>
        <v/>
      </c>
      <c r="CE67" s="355" t="str">
        <f>IF(AND('MAPA DE RIESGOS'!$AP543="Alta",'MAPA DE RIESGOS'!$AR543="Catastrófico"),CONCATENATE("R",'MAPA DE RIESGOS'!$H543,"C",'MAPA DE RIESGOS'!$AF543),"")</f>
        <v/>
      </c>
      <c r="CF67" s="355" t="str">
        <f>IF(AND('MAPA DE RIESGOS'!$AP544="Alta",'MAPA DE RIESGOS'!$AR544="Catastrófico"),CONCATENATE("R",'MAPA DE RIESGOS'!$H544,"C",'MAPA DE RIESGOS'!$AF544),"")</f>
        <v/>
      </c>
      <c r="CG67" s="355" t="str">
        <f>IF(AND('MAPA DE RIESGOS'!$AP545="Alta",'MAPA DE RIESGOS'!$AR545="Catastrófico"),CONCATENATE("R",'MAPA DE RIESGOS'!$H545,"C",'MAPA DE RIESGOS'!$AF545),"")</f>
        <v/>
      </c>
      <c r="CH67" s="355" t="str">
        <f>IF(AND('MAPA DE RIESGOS'!$AP546="Alta",'MAPA DE RIESGOS'!$AR546="Catastrófico"),CONCATENATE("R",'MAPA DE RIESGOS'!$H546,"C",'MAPA DE RIESGOS'!$AF546),"")</f>
        <v/>
      </c>
      <c r="CI67" s="355" t="str">
        <f>IF(AND('MAPA DE RIESGOS'!$AP547="Alta",'MAPA DE RIESGOS'!$AR547="Catastrófico"),CONCATENATE("R",'MAPA DE RIESGOS'!$H547,"C",'MAPA DE RIESGOS'!$AF547),"")</f>
        <v/>
      </c>
      <c r="CJ67" s="355" t="str">
        <f>IF(AND('MAPA DE RIESGOS'!$AP548="Alta",'MAPA DE RIESGOS'!$AR548="Catastrófico"),CONCATENATE("R",'MAPA DE RIESGOS'!$H548,"C",'MAPA DE RIESGOS'!$AF548),"")</f>
        <v/>
      </c>
      <c r="CK67" s="355" t="str">
        <f>IF(AND('MAPA DE RIESGOS'!$AP549="Alta",'MAPA DE RIESGOS'!$AR549="Catastrófico"),CONCATENATE("R",'MAPA DE RIESGOS'!$H549,"C",'MAPA DE RIESGOS'!$AF549),"")</f>
        <v/>
      </c>
      <c r="CL67" s="355" t="str">
        <f>IF(AND('MAPA DE RIESGOS'!$AP550="Alta",'MAPA DE RIESGOS'!$AR550="Catastrófico"),CONCATENATE("R",'MAPA DE RIESGOS'!$H550,"C",'MAPA DE RIESGOS'!$AF550),"")</f>
        <v/>
      </c>
      <c r="CM67" s="355" t="str">
        <f>IF(AND('MAPA DE RIESGOS'!$AP551="Alta",'MAPA DE RIESGOS'!$AR551="Catastrófico"),CONCATENATE("R",'MAPA DE RIESGOS'!$H551,"C",'MAPA DE RIESGOS'!$AF551),"")</f>
        <v/>
      </c>
      <c r="CN67" s="355" t="str">
        <f>IF(AND('MAPA DE RIESGOS'!$AP552="Alta",'MAPA DE RIESGOS'!$AR552="Catastrófico"),CONCATENATE("R",'MAPA DE RIESGOS'!$H552,"C",'MAPA DE RIESGOS'!$AF552),"")</f>
        <v/>
      </c>
      <c r="CO67" s="355" t="str">
        <f>IF(AND('MAPA DE RIESGOS'!$AP553="Alta",'MAPA DE RIESGOS'!$AR553="Catastrófico"),CONCATENATE("R",'MAPA DE RIESGOS'!$H553,"C",'MAPA DE RIESGOS'!$AF553),"")</f>
        <v/>
      </c>
      <c r="CP67" s="355" t="str">
        <f>IF(AND('MAPA DE RIESGOS'!$AP554="Alta",'MAPA DE RIESGOS'!$AR554="Catastrófico"),CONCATENATE("R",'MAPA DE RIESGOS'!$H554,"C",'MAPA DE RIESGOS'!$AF554),"")</f>
        <v/>
      </c>
      <c r="CQ67" s="355" t="str">
        <f>IF(AND('MAPA DE RIESGOS'!$AP555="Alta",'MAPA DE RIESGOS'!$AR555="Catastrófico"),CONCATENATE("R",'MAPA DE RIESGOS'!$H555,"C",'MAPA DE RIESGOS'!$AF555),"")</f>
        <v/>
      </c>
      <c r="CR67" s="355" t="str">
        <f>IF(AND('MAPA DE RIESGOS'!$AP556="Alta",'MAPA DE RIESGOS'!$AR556="Catastrófico"),CONCATENATE("R",'MAPA DE RIESGOS'!$H556,"C",'MAPA DE RIESGOS'!$AF556),"")</f>
        <v/>
      </c>
      <c r="CS67" s="355" t="str">
        <f>IF(AND('MAPA DE RIESGOS'!$AP557="Alta",'MAPA DE RIESGOS'!$AR557="Catastrófico"),CONCATENATE("R",'MAPA DE RIESGOS'!$H557,"C",'MAPA DE RIESGOS'!$AF557),"")</f>
        <v/>
      </c>
      <c r="CT67" s="355" t="str">
        <f>IF(AND('MAPA DE RIESGOS'!$AP558="Alta",'MAPA DE RIESGOS'!$AR558="Catastrófico"),CONCATENATE("R",'MAPA DE RIESGOS'!$H558,"C",'MAPA DE RIESGOS'!$AF558),"")</f>
        <v/>
      </c>
      <c r="CU67" s="356" t="str">
        <f>IF(AND('MAPA DE RIESGOS'!$AP559="Alta",'MAPA DE RIESGOS'!$AR559="Catastrófico"),CONCATENATE("R",'MAPA DE RIESGOS'!$H559,"C",'MAPA DE RIESGOS'!$AF559),"")</f>
        <v/>
      </c>
      <c r="CV67" s="67"/>
      <c r="CW67" s="1137"/>
      <c r="CX67" s="1138"/>
      <c r="CY67" s="1138"/>
      <c r="CZ67" s="1138"/>
      <c r="DA67" s="1138"/>
      <c r="DB67" s="1139"/>
    </row>
    <row r="68" spans="2:106" ht="32.450000000000003" customHeight="1">
      <c r="B68" s="1142"/>
      <c r="C68" s="1142"/>
      <c r="D68" s="1143"/>
      <c r="E68" s="1113"/>
      <c r="F68" s="1114"/>
      <c r="G68" s="1114"/>
      <c r="H68" s="1114"/>
      <c r="I68" s="1114"/>
      <c r="J68" s="365" t="str">
        <f>IF(AND('MAPA DE RIESGOS'!$AP560="Alta",'MAPA DE RIESGOS'!$AR560="Leve"),CONCATENATE("R",'MAPA DE RIESGOS'!$H560,"C",'MAPA DE RIESGOS'!$AF560),"")</f>
        <v/>
      </c>
      <c r="K68" s="366" t="str">
        <f>IF(AND('MAPA DE RIESGOS'!$AP561="Alta",'MAPA DE RIESGOS'!$AR561="Leve"),CONCATENATE("R",'MAPA DE RIESGOS'!$H561,"C",'MAPA DE RIESGOS'!$AF561),"")</f>
        <v/>
      </c>
      <c r="L68" s="366" t="str">
        <f>IF(AND('MAPA DE RIESGOS'!$AP562="Alta",'MAPA DE RIESGOS'!$AR562="Leve"),CONCATENATE("R",'MAPA DE RIESGOS'!$H562,"C",'MAPA DE RIESGOS'!$AF562),"")</f>
        <v/>
      </c>
      <c r="M68" s="366" t="str">
        <f>IF(AND('MAPA DE RIESGOS'!$AP563="Alta",'MAPA DE RIESGOS'!$AR563="Leve"),CONCATENATE("R",'MAPA DE RIESGOS'!$H563,"C",'MAPA DE RIESGOS'!$AF563),"")</f>
        <v/>
      </c>
      <c r="N68" s="366" t="str">
        <f>IF(AND('MAPA DE RIESGOS'!$AP564="Alta",'MAPA DE RIESGOS'!$AR564="Leve"),CONCATENATE("R",'MAPA DE RIESGOS'!$H564,"C",'MAPA DE RIESGOS'!$AF564),"")</f>
        <v/>
      </c>
      <c r="O68" s="366" t="str">
        <f>IF(AND('MAPA DE RIESGOS'!$AP565="Alta",'MAPA DE RIESGOS'!$AR565="Leve"),CONCATENATE("R",'MAPA DE RIESGOS'!$H565,"C",'MAPA DE RIESGOS'!$AF565),"")</f>
        <v/>
      </c>
      <c r="P68" s="366" t="str">
        <f>IF(AND('MAPA DE RIESGOS'!$AP566="Alta",'MAPA DE RIESGOS'!$AR566="Leve"),CONCATENATE("R",'MAPA DE RIESGOS'!$H566,"C",'MAPA DE RIESGOS'!$AF566),"")</f>
        <v/>
      </c>
      <c r="Q68" s="366" t="str">
        <f>IF(AND('MAPA DE RIESGOS'!$AP567="Alta",'MAPA DE RIESGOS'!$AR567="Leve"),CONCATENATE("R",'MAPA DE RIESGOS'!$H567,"C",'MAPA DE RIESGOS'!$AF567),"")</f>
        <v/>
      </c>
      <c r="R68" s="366" t="str">
        <f>IF(AND('MAPA DE RIESGOS'!$AP568="Alta",'MAPA DE RIESGOS'!$AR568="Leve"),CONCATENATE("R",'MAPA DE RIESGOS'!$H568,"C",'MAPA DE RIESGOS'!$AF568),"")</f>
        <v/>
      </c>
      <c r="S68" s="366" t="str">
        <f>IF(AND('MAPA DE RIESGOS'!$AP569="Alta",'MAPA DE RIESGOS'!$AR569="Leve"),CONCATENATE("R",'MAPA DE RIESGOS'!$H569,"C",'MAPA DE RIESGOS'!$AF569),"")</f>
        <v/>
      </c>
      <c r="T68" s="366" t="str">
        <f>IF(AND('MAPA DE RIESGOS'!$AP570="Alta",'MAPA DE RIESGOS'!$AR570="Leve"),CONCATENATE("R",'MAPA DE RIESGOS'!$H570,"C",'MAPA DE RIESGOS'!$AF570),"")</f>
        <v/>
      </c>
      <c r="U68" s="366" t="str">
        <f>IF(AND('MAPA DE RIESGOS'!$AP571="Alta",'MAPA DE RIESGOS'!$AR571="Leve"),CONCATENATE("R",'MAPA DE RIESGOS'!$H571,"C",'MAPA DE RIESGOS'!$AF571),"")</f>
        <v/>
      </c>
      <c r="V68" s="366" t="str">
        <f>IF(AND('MAPA DE RIESGOS'!$AP572="Alta",'MAPA DE RIESGOS'!$AR572="Leve"),CONCATENATE("R",'MAPA DE RIESGOS'!$H572,"C",'MAPA DE RIESGOS'!$AF572),"")</f>
        <v/>
      </c>
      <c r="W68" s="366" t="str">
        <f>IF(AND('MAPA DE RIESGOS'!$AP573="Alta",'MAPA DE RIESGOS'!$AR573="Leve"),CONCATENATE("R",'MAPA DE RIESGOS'!$H573,"C",'MAPA DE RIESGOS'!$AF573),"")</f>
        <v/>
      </c>
      <c r="X68" s="366" t="str">
        <f>IF(AND('MAPA DE RIESGOS'!$AP574="Alta",'MAPA DE RIESGOS'!$AR574="Leve"),CONCATENATE("R",'MAPA DE RIESGOS'!$H574,"C",'MAPA DE RIESGOS'!$AF574),"")</f>
        <v/>
      </c>
      <c r="Y68" s="366" t="str">
        <f>IF(AND('MAPA DE RIESGOS'!$AP575="Alta",'MAPA DE RIESGOS'!$AR575="Leve"),CONCATENATE("R",'MAPA DE RIESGOS'!$H575,"C",'MAPA DE RIESGOS'!$AF575),"")</f>
        <v/>
      </c>
      <c r="Z68" s="366" t="str">
        <f>IF(AND('MAPA DE RIESGOS'!$AP576="Alta",'MAPA DE RIESGOS'!$AR576="Leve"),CONCATENATE("R",'MAPA DE RIESGOS'!$H576,"C",'MAPA DE RIESGOS'!$AF576),"")</f>
        <v/>
      </c>
      <c r="AA68" s="366" t="str">
        <f>IF(AND('MAPA DE RIESGOS'!$AP577="Alta",'MAPA DE RIESGOS'!$AR577="Leve"),CONCATENATE("R",'MAPA DE RIESGOS'!$H577,"C",'MAPA DE RIESGOS'!$AF577),"")</f>
        <v/>
      </c>
      <c r="AB68" s="365" t="str">
        <f>IF(AND('MAPA DE RIESGOS'!$AP560="Alta",'MAPA DE RIESGOS'!$AR560="Menor"),CONCATENATE("R",'MAPA DE RIESGOS'!$H560,"C",'MAPA DE RIESGOS'!$AF560),"")</f>
        <v/>
      </c>
      <c r="AC68" s="366" t="str">
        <f>IF(AND('MAPA DE RIESGOS'!$AP561="Alta",'MAPA DE RIESGOS'!$AR561="Menor"),CONCATENATE("R",'MAPA DE RIESGOS'!$H561,"C",'MAPA DE RIESGOS'!$AF561),"")</f>
        <v/>
      </c>
      <c r="AD68" s="366" t="str">
        <f>IF(AND('MAPA DE RIESGOS'!$AP562="Alta",'MAPA DE RIESGOS'!$AR562="Menor"),CONCATENATE("R",'MAPA DE RIESGOS'!$H562,"C",'MAPA DE RIESGOS'!$AF562),"")</f>
        <v/>
      </c>
      <c r="AE68" s="366" t="str">
        <f>IF(AND('MAPA DE RIESGOS'!$AP563="Alta",'MAPA DE RIESGOS'!$AR563="Menor"),CONCATENATE("R",'MAPA DE RIESGOS'!$H563,"C",'MAPA DE RIESGOS'!$AF563),"")</f>
        <v/>
      </c>
      <c r="AF68" s="366" t="str">
        <f>IF(AND('MAPA DE RIESGOS'!$AP564="Alta",'MAPA DE RIESGOS'!$AR564="Menor"),CONCATENATE("R",'MAPA DE RIESGOS'!$H564,"C",'MAPA DE RIESGOS'!$AF564),"")</f>
        <v/>
      </c>
      <c r="AG68" s="366" t="str">
        <f>IF(AND('MAPA DE RIESGOS'!$AP565="Alta",'MAPA DE RIESGOS'!$AR565="Menor"),CONCATENATE("R",'MAPA DE RIESGOS'!$H565,"C",'MAPA DE RIESGOS'!$AF565),"")</f>
        <v/>
      </c>
      <c r="AH68" s="366" t="str">
        <f>IF(AND('MAPA DE RIESGOS'!$AP566="Alta",'MAPA DE RIESGOS'!$AR566="Menor"),CONCATENATE("R",'MAPA DE RIESGOS'!$H566,"C",'MAPA DE RIESGOS'!$AF566),"")</f>
        <v/>
      </c>
      <c r="AI68" s="366" t="str">
        <f>IF(AND('MAPA DE RIESGOS'!$AP567="Alta",'MAPA DE RIESGOS'!$AR567="Menor"),CONCATENATE("R",'MAPA DE RIESGOS'!$H567,"C",'MAPA DE RIESGOS'!$AF567),"")</f>
        <v/>
      </c>
      <c r="AJ68" s="366" t="str">
        <f>IF(AND('MAPA DE RIESGOS'!$AP568="Alta",'MAPA DE RIESGOS'!$AR568="Menor"),CONCATENATE("R",'MAPA DE RIESGOS'!$H568,"C",'MAPA DE RIESGOS'!$AF568),"")</f>
        <v/>
      </c>
      <c r="AK68" s="366" t="str">
        <f>IF(AND('MAPA DE RIESGOS'!$AP569="Alta",'MAPA DE RIESGOS'!$AR569="Menor"),CONCATENATE("R",'MAPA DE RIESGOS'!$H569,"C",'MAPA DE RIESGOS'!$AF569),"")</f>
        <v/>
      </c>
      <c r="AL68" s="366" t="str">
        <f>IF(AND('MAPA DE RIESGOS'!$AP570="Alta",'MAPA DE RIESGOS'!$AR570="Menor"),CONCATENATE("R",'MAPA DE RIESGOS'!$H570,"C",'MAPA DE RIESGOS'!$AF570),"")</f>
        <v/>
      </c>
      <c r="AM68" s="366" t="str">
        <f>IF(AND('MAPA DE RIESGOS'!$AP571="Alta",'MAPA DE RIESGOS'!$AR571="Menor"),CONCATENATE("R",'MAPA DE RIESGOS'!$H571,"C",'MAPA DE RIESGOS'!$AF571),"")</f>
        <v/>
      </c>
      <c r="AN68" s="366" t="str">
        <f>IF(AND('MAPA DE RIESGOS'!$AP572="Alta",'MAPA DE RIESGOS'!$AR572="Menor"),CONCATENATE("R",'MAPA DE RIESGOS'!$H572,"C",'MAPA DE RIESGOS'!$AF572),"")</f>
        <v/>
      </c>
      <c r="AO68" s="366" t="str">
        <f>IF(AND('MAPA DE RIESGOS'!$AP573="Alta",'MAPA DE RIESGOS'!$AR573="Menor"),CONCATENATE("R",'MAPA DE RIESGOS'!$H573,"C",'MAPA DE RIESGOS'!$AF573),"")</f>
        <v/>
      </c>
      <c r="AP68" s="366" t="str">
        <f>IF(AND('MAPA DE RIESGOS'!$AP574="Alta",'MAPA DE RIESGOS'!$AR574="Menor"),CONCATENATE("R",'MAPA DE RIESGOS'!$H574,"C",'MAPA DE RIESGOS'!$AF574),"")</f>
        <v/>
      </c>
      <c r="AQ68" s="366" t="str">
        <f>IF(AND('MAPA DE RIESGOS'!$AP575="Alta",'MAPA DE RIESGOS'!$AR575="Menor"),CONCATENATE("R",'MAPA DE RIESGOS'!$H575,"C",'MAPA DE RIESGOS'!$AF575),"")</f>
        <v/>
      </c>
      <c r="AR68" s="366" t="str">
        <f>IF(AND('MAPA DE RIESGOS'!$AP576="Alta",'MAPA DE RIESGOS'!$AR576="Menor"),CONCATENATE("R",'MAPA DE RIESGOS'!$H576,"C",'MAPA DE RIESGOS'!$AF576),"")</f>
        <v/>
      </c>
      <c r="AS68" s="367" t="str">
        <f>IF(AND('MAPA DE RIESGOS'!$AP577="Alta",'MAPA DE RIESGOS'!$AR577="Menor"),CONCATENATE("R",'MAPA DE RIESGOS'!$H577,"C",'MAPA DE RIESGOS'!$AF577),"")</f>
        <v/>
      </c>
      <c r="AT68" s="353" t="str">
        <f>IF(AND('MAPA DE RIESGOS'!$AP560="Alta",'MAPA DE RIESGOS'!$AR560="Moderado"),CONCATENATE("R",'MAPA DE RIESGOS'!$H560,"C",'MAPA DE RIESGOS'!$AF560),"")</f>
        <v/>
      </c>
      <c r="AU68" s="353" t="str">
        <f>IF(AND('MAPA DE RIESGOS'!$AP561="Alta",'MAPA DE RIESGOS'!$AR561="Moderado"),CONCATENATE("R",'MAPA DE RIESGOS'!$H561,"C",'MAPA DE RIESGOS'!$AF561),"")</f>
        <v/>
      </c>
      <c r="AV68" s="353" t="str">
        <f>IF(AND('MAPA DE RIESGOS'!$AP562="Alta",'MAPA DE RIESGOS'!$AR562="Moderado"),CONCATENATE("R",'MAPA DE RIESGOS'!$H562,"C",'MAPA DE RIESGOS'!$AF562),"")</f>
        <v/>
      </c>
      <c r="AW68" s="353" t="str">
        <f>IF(AND('MAPA DE RIESGOS'!$AP563="Alta",'MAPA DE RIESGOS'!$AR563="Moderado"),CONCATENATE("R",'MAPA DE RIESGOS'!$H563,"C",'MAPA DE RIESGOS'!$AF563),"")</f>
        <v/>
      </c>
      <c r="AX68" s="353" t="str">
        <f>IF(AND('MAPA DE RIESGOS'!$AP564="Alta",'MAPA DE RIESGOS'!$AR564="Moderado"),CONCATENATE("R",'MAPA DE RIESGOS'!$H564,"C",'MAPA DE RIESGOS'!$AF564),"")</f>
        <v/>
      </c>
      <c r="AY68" s="353" t="str">
        <f>IF(AND('MAPA DE RIESGOS'!$AP565="Alta",'MAPA DE RIESGOS'!$AR565="Moderado"),CONCATENATE("R",'MAPA DE RIESGOS'!$H565,"C",'MAPA DE RIESGOS'!$AF565),"")</f>
        <v/>
      </c>
      <c r="AZ68" s="353" t="str">
        <f>IF(AND('MAPA DE RIESGOS'!$AP566="Alta",'MAPA DE RIESGOS'!$AR566="Moderado"),CONCATENATE("R",'MAPA DE RIESGOS'!$H566,"C",'MAPA DE RIESGOS'!$AF566),"")</f>
        <v/>
      </c>
      <c r="BA68" s="353" t="str">
        <f>IF(AND('MAPA DE RIESGOS'!$AP567="Alta",'MAPA DE RIESGOS'!$AR567="Moderado"),CONCATENATE("R",'MAPA DE RIESGOS'!$H567,"C",'MAPA DE RIESGOS'!$AF567),"")</f>
        <v/>
      </c>
      <c r="BB68" s="353" t="str">
        <f>IF(AND('MAPA DE RIESGOS'!$AP568="Alta",'MAPA DE RIESGOS'!$AR568="Moderado"),CONCATENATE("R",'MAPA DE RIESGOS'!$H568,"C",'MAPA DE RIESGOS'!$AF568),"")</f>
        <v/>
      </c>
      <c r="BC68" s="353" t="str">
        <f>IF(AND('MAPA DE RIESGOS'!$AP569="Alta",'MAPA DE RIESGOS'!$AR569="Moderado"),CONCATENATE("R",'MAPA DE RIESGOS'!$H569,"C",'MAPA DE RIESGOS'!$AF569),"")</f>
        <v/>
      </c>
      <c r="BD68" s="353" t="str">
        <f>IF(AND('MAPA DE RIESGOS'!$AP570="Alta",'MAPA DE RIESGOS'!$AR570="Moderado"),CONCATENATE("R",'MAPA DE RIESGOS'!$H570,"C",'MAPA DE RIESGOS'!$AF570),"")</f>
        <v/>
      </c>
      <c r="BE68" s="353" t="str">
        <f>IF(AND('MAPA DE RIESGOS'!$AP571="Alta",'MAPA DE RIESGOS'!$AR571="Moderado"),CONCATENATE("R",'MAPA DE RIESGOS'!$H571,"C",'MAPA DE RIESGOS'!$AF571),"")</f>
        <v/>
      </c>
      <c r="BF68" s="353" t="str">
        <f>IF(AND('MAPA DE RIESGOS'!$AP572="Alta",'MAPA DE RIESGOS'!$AR572="Moderado"),CONCATENATE("R",'MAPA DE RIESGOS'!$H572,"C",'MAPA DE RIESGOS'!$AF572),"")</f>
        <v/>
      </c>
      <c r="BG68" s="353" t="str">
        <f>IF(AND('MAPA DE RIESGOS'!$AP573="Alta",'MAPA DE RIESGOS'!$AR573="Moderado"),CONCATENATE("R",'MAPA DE RIESGOS'!$H573,"C",'MAPA DE RIESGOS'!$AF573),"")</f>
        <v/>
      </c>
      <c r="BH68" s="353" t="str">
        <f>IF(AND('MAPA DE RIESGOS'!$AP574="Alta",'MAPA DE RIESGOS'!$AR574="Moderado"),CONCATENATE("R",'MAPA DE RIESGOS'!$H574,"C",'MAPA DE RIESGOS'!$AF574),"")</f>
        <v/>
      </c>
      <c r="BI68" s="353" t="str">
        <f>IF(AND('MAPA DE RIESGOS'!$AP575="Alta",'MAPA DE RIESGOS'!$AR575="Moderado"),CONCATENATE("R",'MAPA DE RIESGOS'!$H575,"C",'MAPA DE RIESGOS'!$AF575),"")</f>
        <v/>
      </c>
      <c r="BJ68" s="353" t="str">
        <f>IF(AND('MAPA DE RIESGOS'!$AP576="Alta",'MAPA DE RIESGOS'!$AR576="Moderado"),CONCATENATE("R",'MAPA DE RIESGOS'!$H576,"C",'MAPA DE RIESGOS'!$AF576),"")</f>
        <v/>
      </c>
      <c r="BK68" s="354" t="str">
        <f>IF(AND('MAPA DE RIESGOS'!$AP577="Alta",'MAPA DE RIESGOS'!$AR577="Moderado"),CONCATENATE("R",'MAPA DE RIESGOS'!$H577,"C",'MAPA DE RIESGOS'!$AF577),"")</f>
        <v/>
      </c>
      <c r="BL68" s="353" t="str">
        <f>IF(AND('MAPA DE RIESGOS'!$AP560="Alta",'MAPA DE RIESGOS'!$AR560="Mayor"),CONCATENATE("R",'MAPA DE RIESGOS'!$H560,"C",'MAPA DE RIESGOS'!$AF560),"")</f>
        <v/>
      </c>
      <c r="BM68" s="353" t="str">
        <f>IF(AND('MAPA DE RIESGOS'!$AP561="Alta",'MAPA DE RIESGOS'!$AR561="Mayor"),CONCATENATE("R",'MAPA DE RIESGOS'!$H561,"C",'MAPA DE RIESGOS'!$AF561),"")</f>
        <v/>
      </c>
      <c r="BN68" s="353" t="str">
        <f>IF(AND('MAPA DE RIESGOS'!$AP562="Alta",'MAPA DE RIESGOS'!$AR562="Mayor"),CONCATENATE("R",'MAPA DE RIESGOS'!$H562,"C",'MAPA DE RIESGOS'!$AF562),"")</f>
        <v/>
      </c>
      <c r="BO68" s="353" t="str">
        <f>IF(AND('MAPA DE RIESGOS'!$AP563="Alta",'MAPA DE RIESGOS'!$AR563="Mayor"),CONCATENATE("R",'MAPA DE RIESGOS'!$H563,"C",'MAPA DE RIESGOS'!$AF563),"")</f>
        <v/>
      </c>
      <c r="BP68" s="353" t="str">
        <f>IF(AND('MAPA DE RIESGOS'!$AP564="Alta",'MAPA DE RIESGOS'!$AR564="Mayor"),CONCATENATE("R",'MAPA DE RIESGOS'!$H564,"C",'MAPA DE RIESGOS'!$AF564),"")</f>
        <v/>
      </c>
      <c r="BQ68" s="353" t="str">
        <f>IF(AND('MAPA DE RIESGOS'!$AP565="Alta",'MAPA DE RIESGOS'!$AR565="Mayor"),CONCATENATE("R",'MAPA DE RIESGOS'!$H565,"C",'MAPA DE RIESGOS'!$AF565),"")</f>
        <v/>
      </c>
      <c r="BR68" s="353" t="str">
        <f>IF(AND('MAPA DE RIESGOS'!$AP566="Alta",'MAPA DE RIESGOS'!$AR566="Mayor"),CONCATENATE("R",'MAPA DE RIESGOS'!$H566,"C",'MAPA DE RIESGOS'!$AF566),"")</f>
        <v/>
      </c>
      <c r="BS68" s="353" t="str">
        <f>IF(AND('MAPA DE RIESGOS'!$AP567="Alta",'MAPA DE RIESGOS'!$AR567="Mayor"),CONCATENATE("R",'MAPA DE RIESGOS'!$H567,"C",'MAPA DE RIESGOS'!$AF567),"")</f>
        <v/>
      </c>
      <c r="BT68" s="353" t="str">
        <f>IF(AND('MAPA DE RIESGOS'!$AP568="Alta",'MAPA DE RIESGOS'!$AR568="Mayor"),CONCATENATE("R",'MAPA DE RIESGOS'!$H568,"C",'MAPA DE RIESGOS'!$AF568),"")</f>
        <v/>
      </c>
      <c r="BU68" s="353" t="str">
        <f>IF(AND('MAPA DE RIESGOS'!$AP569="Alta",'MAPA DE RIESGOS'!$AR569="Mayor"),CONCATENATE("R",'MAPA DE RIESGOS'!$H569,"C",'MAPA DE RIESGOS'!$AF569),"")</f>
        <v/>
      </c>
      <c r="BV68" s="353" t="str">
        <f>IF(AND('MAPA DE RIESGOS'!$AP570="Alta",'MAPA DE RIESGOS'!$AR570="Mayor"),CONCATENATE("R",'MAPA DE RIESGOS'!$H570,"C",'MAPA DE RIESGOS'!$AF570),"")</f>
        <v/>
      </c>
      <c r="BW68" s="353" t="str">
        <f>IF(AND('MAPA DE RIESGOS'!$AP571="Alta",'MAPA DE RIESGOS'!$AR571="Mayor"),CONCATENATE("R",'MAPA DE RIESGOS'!$H571,"C",'MAPA DE RIESGOS'!$AF571),"")</f>
        <v/>
      </c>
      <c r="BX68" s="353" t="str">
        <f>IF(AND('MAPA DE RIESGOS'!$AP572="Alta",'MAPA DE RIESGOS'!$AR572="Mayor"),CONCATENATE("R",'MAPA DE RIESGOS'!$H572,"C",'MAPA DE RIESGOS'!$AF572),"")</f>
        <v/>
      </c>
      <c r="BY68" s="353" t="str">
        <f>IF(AND('MAPA DE RIESGOS'!$AP573="Alta",'MAPA DE RIESGOS'!$AR573="Mayor"),CONCATENATE("R",'MAPA DE RIESGOS'!$H573,"C",'MAPA DE RIESGOS'!$AF573),"")</f>
        <v/>
      </c>
      <c r="BZ68" s="353" t="str">
        <f>IF(AND('MAPA DE RIESGOS'!$AP574="Alta",'MAPA DE RIESGOS'!$AR574="Mayor"),CONCATENATE("R",'MAPA DE RIESGOS'!$H574,"C",'MAPA DE RIESGOS'!$AF574),"")</f>
        <v/>
      </c>
      <c r="CA68" s="353" t="str">
        <f>IF(AND('MAPA DE RIESGOS'!$AP575="Alta",'MAPA DE RIESGOS'!$AR575="Mayor"),CONCATENATE("R",'MAPA DE RIESGOS'!$H575,"C",'MAPA DE RIESGOS'!$AF575),"")</f>
        <v/>
      </c>
      <c r="CB68" s="353" t="str">
        <f>IF(AND('MAPA DE RIESGOS'!$AP576="Alta",'MAPA DE RIESGOS'!$AR576="Mayor"),CONCATENATE("R",'MAPA DE RIESGOS'!$H576,"C",'MAPA DE RIESGOS'!$AF576),"")</f>
        <v/>
      </c>
      <c r="CC68" s="354" t="str">
        <f>IF(AND('MAPA DE RIESGOS'!$AP577="Alta",'MAPA DE RIESGOS'!$AR577="Mayor"),CONCATENATE("R",'MAPA DE RIESGOS'!$H577,"C",'MAPA DE RIESGOS'!$AF577),"")</f>
        <v/>
      </c>
      <c r="CD68" s="355" t="str">
        <f>IF(AND('MAPA DE RIESGOS'!$AP560="Alta",'MAPA DE RIESGOS'!$AR560="Catastrófico"),CONCATENATE("R",'MAPA DE RIESGOS'!$H560,"C",'MAPA DE RIESGOS'!$AF560),"")</f>
        <v/>
      </c>
      <c r="CE68" s="355" t="str">
        <f>IF(AND('MAPA DE RIESGOS'!$AP561="Alta",'MAPA DE RIESGOS'!$AR561="Catastrófico"),CONCATENATE("R",'MAPA DE RIESGOS'!$H561,"C",'MAPA DE RIESGOS'!$AF561),"")</f>
        <v/>
      </c>
      <c r="CF68" s="355" t="str">
        <f>IF(AND('MAPA DE RIESGOS'!$AP562="Alta",'MAPA DE RIESGOS'!$AR562="Catastrófico"),CONCATENATE("R",'MAPA DE RIESGOS'!$H562,"C",'MAPA DE RIESGOS'!$AF562),"")</f>
        <v/>
      </c>
      <c r="CG68" s="355" t="str">
        <f>IF(AND('MAPA DE RIESGOS'!$AP563="Alta",'MAPA DE RIESGOS'!$AR563="Catastrófico"),CONCATENATE("R",'MAPA DE RIESGOS'!$H563,"C",'MAPA DE RIESGOS'!$AF563),"")</f>
        <v/>
      </c>
      <c r="CH68" s="355" t="str">
        <f>IF(AND('MAPA DE RIESGOS'!$AP564="Alta",'MAPA DE RIESGOS'!$AR564="Catastrófico"),CONCATENATE("R",'MAPA DE RIESGOS'!$H564,"C",'MAPA DE RIESGOS'!$AF564),"")</f>
        <v/>
      </c>
      <c r="CI68" s="355" t="str">
        <f>IF(AND('MAPA DE RIESGOS'!$AP565="Alta",'MAPA DE RIESGOS'!$AR565="Catastrófico"),CONCATENATE("R",'MAPA DE RIESGOS'!$H565,"C",'MAPA DE RIESGOS'!$AF565),"")</f>
        <v/>
      </c>
      <c r="CJ68" s="355" t="str">
        <f>IF(AND('MAPA DE RIESGOS'!$AP566="Alta",'MAPA DE RIESGOS'!$AR566="Catastrófico"),CONCATENATE("R",'MAPA DE RIESGOS'!$H566,"C",'MAPA DE RIESGOS'!$AF566),"")</f>
        <v/>
      </c>
      <c r="CK68" s="355" t="str">
        <f>IF(AND('MAPA DE RIESGOS'!$AP567="Alta",'MAPA DE RIESGOS'!$AR567="Catastrófico"),CONCATENATE("R",'MAPA DE RIESGOS'!$H567,"C",'MAPA DE RIESGOS'!$AF567),"")</f>
        <v/>
      </c>
      <c r="CL68" s="355" t="str">
        <f>IF(AND('MAPA DE RIESGOS'!$AP568="Alta",'MAPA DE RIESGOS'!$AR568="Catastrófico"),CONCATENATE("R",'MAPA DE RIESGOS'!$H568,"C",'MAPA DE RIESGOS'!$AF568),"")</f>
        <v/>
      </c>
      <c r="CM68" s="355" t="str">
        <f>IF(AND('MAPA DE RIESGOS'!$AP569="Alta",'MAPA DE RIESGOS'!$AR569="Catastrófico"),CONCATENATE("R",'MAPA DE RIESGOS'!$H569,"C",'MAPA DE RIESGOS'!$AF569),"")</f>
        <v/>
      </c>
      <c r="CN68" s="355" t="str">
        <f>IF(AND('MAPA DE RIESGOS'!$AP570="Alta",'MAPA DE RIESGOS'!$AR570="Catastrófico"),CONCATENATE("R",'MAPA DE RIESGOS'!$H570,"C",'MAPA DE RIESGOS'!$AF570),"")</f>
        <v/>
      </c>
      <c r="CO68" s="355" t="str">
        <f>IF(AND('MAPA DE RIESGOS'!$AP571="Alta",'MAPA DE RIESGOS'!$AR571="Catastrófico"),CONCATENATE("R",'MAPA DE RIESGOS'!$H571,"C",'MAPA DE RIESGOS'!$AF571),"")</f>
        <v/>
      </c>
      <c r="CP68" s="355" t="str">
        <f>IF(AND('MAPA DE RIESGOS'!$AP572="Alta",'MAPA DE RIESGOS'!$AR572="Catastrófico"),CONCATENATE("R",'MAPA DE RIESGOS'!$H572,"C",'MAPA DE RIESGOS'!$AF572),"")</f>
        <v/>
      </c>
      <c r="CQ68" s="355" t="str">
        <f>IF(AND('MAPA DE RIESGOS'!$AP573="Alta",'MAPA DE RIESGOS'!$AR573="Catastrófico"),CONCATENATE("R",'MAPA DE RIESGOS'!$H573,"C",'MAPA DE RIESGOS'!$AF573),"")</f>
        <v/>
      </c>
      <c r="CR68" s="355" t="str">
        <f>IF(AND('MAPA DE RIESGOS'!$AP574="Alta",'MAPA DE RIESGOS'!$AR574="Catastrófico"),CONCATENATE("R",'MAPA DE RIESGOS'!$H574,"C",'MAPA DE RIESGOS'!$AF574),"")</f>
        <v/>
      </c>
      <c r="CS68" s="355" t="str">
        <f>IF(AND('MAPA DE RIESGOS'!$AP575="Alta",'MAPA DE RIESGOS'!$AR575="Catastrófico"),CONCATENATE("R",'MAPA DE RIESGOS'!$H575,"C",'MAPA DE RIESGOS'!$AF575),"")</f>
        <v/>
      </c>
      <c r="CT68" s="355" t="str">
        <f>IF(AND('MAPA DE RIESGOS'!$AP576="Alta",'MAPA DE RIESGOS'!$AR576="Catastrófico"),CONCATENATE("R",'MAPA DE RIESGOS'!$H576,"C",'MAPA DE RIESGOS'!$AF576),"")</f>
        <v/>
      </c>
      <c r="CU68" s="356" t="str">
        <f>IF(AND('MAPA DE RIESGOS'!$AP577="Alta",'MAPA DE RIESGOS'!$AR577="Catastrófico"),CONCATENATE("R",'MAPA DE RIESGOS'!$H577,"C",'MAPA DE RIESGOS'!$AF577),"")</f>
        <v/>
      </c>
      <c r="CV68" s="67"/>
      <c r="CW68" s="1137"/>
      <c r="CX68" s="1138"/>
      <c r="CY68" s="1138"/>
      <c r="CZ68" s="1138"/>
      <c r="DA68" s="1138"/>
      <c r="DB68" s="1139"/>
    </row>
    <row r="69" spans="2:106" ht="32.450000000000003" customHeight="1">
      <c r="B69" s="1142"/>
      <c r="C69" s="1142"/>
      <c r="D69" s="1143"/>
      <c r="E69" s="1113"/>
      <c r="F69" s="1114"/>
      <c r="G69" s="1114"/>
      <c r="H69" s="1114"/>
      <c r="I69" s="1114"/>
      <c r="J69" s="365" t="str">
        <f>IF(AND('MAPA DE RIESGOS'!$AP578="Alta",'MAPA DE RIESGOS'!$AR578="Leve"),CONCATENATE("R",'MAPA DE RIESGOS'!$H578,"C",'MAPA DE RIESGOS'!$AF578),"")</f>
        <v/>
      </c>
      <c r="K69" s="366" t="str">
        <f>IF(AND('MAPA DE RIESGOS'!$AP579="Alta",'MAPA DE RIESGOS'!$AR579="Leve"),CONCATENATE("R",'MAPA DE RIESGOS'!$H579,"C",'MAPA DE RIESGOS'!$AF579),"")</f>
        <v/>
      </c>
      <c r="L69" s="366" t="str">
        <f>IF(AND('MAPA DE RIESGOS'!$AP580="Alta",'MAPA DE RIESGOS'!$AR580="Leve"),CONCATENATE("R",'MAPA DE RIESGOS'!$H580,"C",'MAPA DE RIESGOS'!$AF580),"")</f>
        <v/>
      </c>
      <c r="M69" s="366" t="str">
        <f>IF(AND('MAPA DE RIESGOS'!$AP581="Alta",'MAPA DE RIESGOS'!$AR581="Leve"),CONCATENATE("R",'MAPA DE RIESGOS'!$H581,"C",'MAPA DE RIESGOS'!$AF581),"")</f>
        <v/>
      </c>
      <c r="N69" s="366" t="str">
        <f>IF(AND('MAPA DE RIESGOS'!$AP582="Alta",'MAPA DE RIESGOS'!$AR582="Leve"),CONCATENATE("R",'MAPA DE RIESGOS'!$H582,"C",'MAPA DE RIESGOS'!$AF582),"")</f>
        <v/>
      </c>
      <c r="O69" s="366" t="str">
        <f>IF(AND('MAPA DE RIESGOS'!$AP583="Alta",'MAPA DE RIESGOS'!$AR583="Leve"),CONCATENATE("R",'MAPA DE RIESGOS'!$H583,"C",'MAPA DE RIESGOS'!$AF583),"")</f>
        <v/>
      </c>
      <c r="P69" s="366" t="str">
        <f>IF(AND('MAPA DE RIESGOS'!$AP584="Alta",'MAPA DE RIESGOS'!$AR584="Leve"),CONCATENATE("R",'MAPA DE RIESGOS'!$H584,"C",'MAPA DE RIESGOS'!$AF584),"")</f>
        <v/>
      </c>
      <c r="Q69" s="366" t="str">
        <f>IF(AND('MAPA DE RIESGOS'!$AP585="Alta",'MAPA DE RIESGOS'!$AR585="Leve"),CONCATENATE("R",'MAPA DE RIESGOS'!$H585,"C",'MAPA DE RIESGOS'!$AF585),"")</f>
        <v/>
      </c>
      <c r="R69" s="366" t="str">
        <f>IF(AND('MAPA DE RIESGOS'!$AP586="Alta",'MAPA DE RIESGOS'!$AR586="Leve"),CONCATENATE("R",'MAPA DE RIESGOS'!$H586,"C",'MAPA DE RIESGOS'!$AF586),"")</f>
        <v/>
      </c>
      <c r="S69" s="366" t="str">
        <f>IF(AND('MAPA DE RIESGOS'!$AP587="Alta",'MAPA DE RIESGOS'!$AR587="Leve"),CONCATENATE("R",'MAPA DE RIESGOS'!$H587,"C",'MAPA DE RIESGOS'!$AF587),"")</f>
        <v/>
      </c>
      <c r="T69" s="366" t="str">
        <f>IF(AND('MAPA DE RIESGOS'!$AP588="Alta",'MAPA DE RIESGOS'!$AR588="Leve"),CONCATENATE("R",'MAPA DE RIESGOS'!$H588,"C",'MAPA DE RIESGOS'!$AF588),"")</f>
        <v/>
      </c>
      <c r="U69" s="366" t="str">
        <f>IF(AND('MAPA DE RIESGOS'!$AP589="Alta",'MAPA DE RIESGOS'!$AR589="Leve"),CONCATENATE("R",'MAPA DE RIESGOS'!$H589,"C",'MAPA DE RIESGOS'!$AF589),"")</f>
        <v/>
      </c>
      <c r="V69" s="366" t="str">
        <f>IF(AND('MAPA DE RIESGOS'!$AP590="Alta",'MAPA DE RIESGOS'!$AR590="Leve"),CONCATENATE("R",'MAPA DE RIESGOS'!$H590,"C",'MAPA DE RIESGOS'!$AF590),"")</f>
        <v/>
      </c>
      <c r="W69" s="366" t="str">
        <f>IF(AND('MAPA DE RIESGOS'!$AP591="Alta",'MAPA DE RIESGOS'!$AR591="Leve"),CONCATENATE("R",'MAPA DE RIESGOS'!$H591,"C",'MAPA DE RIESGOS'!$AF591),"")</f>
        <v/>
      </c>
      <c r="X69" s="366" t="str">
        <f>IF(AND('MAPA DE RIESGOS'!$AP592="Alta",'MAPA DE RIESGOS'!$AR592="Leve"),CONCATENATE("R",'MAPA DE RIESGOS'!$H592,"C",'MAPA DE RIESGOS'!$AF592),"")</f>
        <v/>
      </c>
      <c r="Y69" s="366" t="str">
        <f>IF(AND('MAPA DE RIESGOS'!$AP593="Alta",'MAPA DE RIESGOS'!$AR593="Leve"),CONCATENATE("R",'MAPA DE RIESGOS'!$H593,"C",'MAPA DE RIESGOS'!$AF593),"")</f>
        <v/>
      </c>
      <c r="Z69" s="366" t="str">
        <f>IF(AND('MAPA DE RIESGOS'!$AP594="Alta",'MAPA DE RIESGOS'!$AR594="Leve"),CONCATENATE("R",'MAPA DE RIESGOS'!$H594,"C",'MAPA DE RIESGOS'!$AF594),"")</f>
        <v/>
      </c>
      <c r="AA69" s="366" t="str">
        <f>IF(AND('MAPA DE RIESGOS'!$AP595="Alta",'MAPA DE RIESGOS'!$AR595="Leve"),CONCATENATE("R",'MAPA DE RIESGOS'!$H595,"C",'MAPA DE RIESGOS'!$AF595),"")</f>
        <v/>
      </c>
      <c r="AB69" s="365" t="str">
        <f>IF(AND('MAPA DE RIESGOS'!$AP578="Alta",'MAPA DE RIESGOS'!$AR578="Menor"),CONCATENATE("R",'MAPA DE RIESGOS'!$H578,"C",'MAPA DE RIESGOS'!$AF578),"")</f>
        <v/>
      </c>
      <c r="AC69" s="366" t="str">
        <f>IF(AND('MAPA DE RIESGOS'!$AP579="Alta",'MAPA DE RIESGOS'!$AR579="Menor"),CONCATENATE("R",'MAPA DE RIESGOS'!$H579,"C",'MAPA DE RIESGOS'!$AF579),"")</f>
        <v/>
      </c>
      <c r="AD69" s="366" t="str">
        <f>IF(AND('MAPA DE RIESGOS'!$AP580="Alta",'MAPA DE RIESGOS'!$AR580="Menor"),CONCATENATE("R",'MAPA DE RIESGOS'!$H580,"C",'MAPA DE RIESGOS'!$AF580),"")</f>
        <v/>
      </c>
      <c r="AE69" s="366" t="str">
        <f>IF(AND('MAPA DE RIESGOS'!$AP581="Alta",'MAPA DE RIESGOS'!$AR581="Menor"),CONCATENATE("R",'MAPA DE RIESGOS'!$H581,"C",'MAPA DE RIESGOS'!$AF581),"")</f>
        <v/>
      </c>
      <c r="AF69" s="366" t="str">
        <f>IF(AND('MAPA DE RIESGOS'!$AP582="Alta",'MAPA DE RIESGOS'!$AR582="Menor"),CONCATENATE("R",'MAPA DE RIESGOS'!$H582,"C",'MAPA DE RIESGOS'!$AF582),"")</f>
        <v/>
      </c>
      <c r="AG69" s="366" t="str">
        <f>IF(AND('MAPA DE RIESGOS'!$AP583="Alta",'MAPA DE RIESGOS'!$AR583="Menor"),CONCATENATE("R",'MAPA DE RIESGOS'!$H583,"C",'MAPA DE RIESGOS'!$AF583),"")</f>
        <v/>
      </c>
      <c r="AH69" s="366" t="str">
        <f>IF(AND('MAPA DE RIESGOS'!$AP584="Alta",'MAPA DE RIESGOS'!$AR584="Menor"),CONCATENATE("R",'MAPA DE RIESGOS'!$H584,"C",'MAPA DE RIESGOS'!$AF584),"")</f>
        <v/>
      </c>
      <c r="AI69" s="366" t="str">
        <f>IF(AND('MAPA DE RIESGOS'!$AP585="Alta",'MAPA DE RIESGOS'!$AR585="Menor"),CONCATENATE("R",'MAPA DE RIESGOS'!$H585,"C",'MAPA DE RIESGOS'!$AF585),"")</f>
        <v/>
      </c>
      <c r="AJ69" s="366" t="str">
        <f>IF(AND('MAPA DE RIESGOS'!$AP586="Alta",'MAPA DE RIESGOS'!$AR586="Menor"),CONCATENATE("R",'MAPA DE RIESGOS'!$H586,"C",'MAPA DE RIESGOS'!$AF586),"")</f>
        <v/>
      </c>
      <c r="AK69" s="366" t="str">
        <f>IF(AND('MAPA DE RIESGOS'!$AP587="Alta",'MAPA DE RIESGOS'!$AR587="Menor"),CONCATENATE("R",'MAPA DE RIESGOS'!$H587,"C",'MAPA DE RIESGOS'!$AF587),"")</f>
        <v/>
      </c>
      <c r="AL69" s="366" t="str">
        <f>IF(AND('MAPA DE RIESGOS'!$AP588="Alta",'MAPA DE RIESGOS'!$AR588="Menor"),CONCATENATE("R",'MAPA DE RIESGOS'!$H588,"C",'MAPA DE RIESGOS'!$AF588),"")</f>
        <v/>
      </c>
      <c r="AM69" s="366" t="str">
        <f>IF(AND('MAPA DE RIESGOS'!$AP589="Alta",'MAPA DE RIESGOS'!$AR589="Menor"),CONCATENATE("R",'MAPA DE RIESGOS'!$H589,"C",'MAPA DE RIESGOS'!$AF589),"")</f>
        <v/>
      </c>
      <c r="AN69" s="366" t="str">
        <f>IF(AND('MAPA DE RIESGOS'!$AP590="Alta",'MAPA DE RIESGOS'!$AR590="Menor"),CONCATENATE("R",'MAPA DE RIESGOS'!$H590,"C",'MAPA DE RIESGOS'!$AF590),"")</f>
        <v/>
      </c>
      <c r="AO69" s="366" t="str">
        <f>IF(AND('MAPA DE RIESGOS'!$AP591="Alta",'MAPA DE RIESGOS'!$AR591="Menor"),CONCATENATE("R",'MAPA DE RIESGOS'!$H591,"C",'MAPA DE RIESGOS'!$AF591),"")</f>
        <v/>
      </c>
      <c r="AP69" s="366" t="str">
        <f>IF(AND('MAPA DE RIESGOS'!$AP592="Alta",'MAPA DE RIESGOS'!$AR592="Menor"),CONCATENATE("R",'MAPA DE RIESGOS'!$H592,"C",'MAPA DE RIESGOS'!$AF592),"")</f>
        <v/>
      </c>
      <c r="AQ69" s="366" t="str">
        <f>IF(AND('MAPA DE RIESGOS'!$AP593="Alta",'MAPA DE RIESGOS'!$AR593="Menor"),CONCATENATE("R",'MAPA DE RIESGOS'!$H593,"C",'MAPA DE RIESGOS'!$AF593),"")</f>
        <v/>
      </c>
      <c r="AR69" s="366" t="str">
        <f>IF(AND('MAPA DE RIESGOS'!$AP594="Alta",'MAPA DE RIESGOS'!$AR594="Menor"),CONCATENATE("R",'MAPA DE RIESGOS'!$H594,"C",'MAPA DE RIESGOS'!$AF594),"")</f>
        <v/>
      </c>
      <c r="AS69" s="367" t="str">
        <f>IF(AND('MAPA DE RIESGOS'!$AP595="Alta",'MAPA DE RIESGOS'!$AR595="Menor"),CONCATENATE("R",'MAPA DE RIESGOS'!$H595,"C",'MAPA DE RIESGOS'!$AF595),"")</f>
        <v/>
      </c>
      <c r="AT69" s="353" t="str">
        <f>IF(AND('MAPA DE RIESGOS'!$AP578="Alta",'MAPA DE RIESGOS'!$AR578="Moderado"),CONCATENATE("R",'MAPA DE RIESGOS'!$H578,"C",'MAPA DE RIESGOS'!$AF578),"")</f>
        <v/>
      </c>
      <c r="AU69" s="353" t="str">
        <f>IF(AND('MAPA DE RIESGOS'!$AP579="Alta",'MAPA DE RIESGOS'!$AR579="Moderado"),CONCATENATE("R",'MAPA DE RIESGOS'!$H579,"C",'MAPA DE RIESGOS'!$AF579),"")</f>
        <v/>
      </c>
      <c r="AV69" s="353" t="str">
        <f>IF(AND('MAPA DE RIESGOS'!$AP580="Alta",'MAPA DE RIESGOS'!$AR580="Moderado"),CONCATENATE("R",'MAPA DE RIESGOS'!$H580,"C",'MAPA DE RIESGOS'!$AF580),"")</f>
        <v/>
      </c>
      <c r="AW69" s="353" t="str">
        <f>IF(AND('MAPA DE RIESGOS'!$AP581="Alta",'MAPA DE RIESGOS'!$AR581="Moderado"),CONCATENATE("R",'MAPA DE RIESGOS'!$H581,"C",'MAPA DE RIESGOS'!$AF581),"")</f>
        <v/>
      </c>
      <c r="AX69" s="353" t="str">
        <f>IF(AND('MAPA DE RIESGOS'!$AP582="Alta",'MAPA DE RIESGOS'!$AR582="Moderado"),CONCATENATE("R",'MAPA DE RIESGOS'!$H582,"C",'MAPA DE RIESGOS'!$AF582),"")</f>
        <v/>
      </c>
      <c r="AY69" s="353" t="str">
        <f>IF(AND('MAPA DE RIESGOS'!$AP583="Alta",'MAPA DE RIESGOS'!$AR583="Moderado"),CONCATENATE("R",'MAPA DE RIESGOS'!$H583,"C",'MAPA DE RIESGOS'!$AF583),"")</f>
        <v/>
      </c>
      <c r="AZ69" s="353" t="str">
        <f>IF(AND('MAPA DE RIESGOS'!$AP584="Alta",'MAPA DE RIESGOS'!$AR584="Moderado"),CONCATENATE("R",'MAPA DE RIESGOS'!$H584,"C",'MAPA DE RIESGOS'!$AF584),"")</f>
        <v/>
      </c>
      <c r="BA69" s="353" t="str">
        <f>IF(AND('MAPA DE RIESGOS'!$AP585="Alta",'MAPA DE RIESGOS'!$AR585="Moderado"),CONCATENATE("R",'MAPA DE RIESGOS'!$H585,"C",'MAPA DE RIESGOS'!$AF585),"")</f>
        <v/>
      </c>
      <c r="BB69" s="353" t="str">
        <f>IF(AND('MAPA DE RIESGOS'!$AP586="Alta",'MAPA DE RIESGOS'!$AR586="Moderado"),CONCATENATE("R",'MAPA DE RIESGOS'!$H586,"C",'MAPA DE RIESGOS'!$AF586),"")</f>
        <v/>
      </c>
      <c r="BC69" s="353" t="str">
        <f>IF(AND('MAPA DE RIESGOS'!$AP587="Alta",'MAPA DE RIESGOS'!$AR587="Moderado"),CONCATENATE("R",'MAPA DE RIESGOS'!$H587,"C",'MAPA DE RIESGOS'!$AF587),"")</f>
        <v/>
      </c>
      <c r="BD69" s="353" t="str">
        <f>IF(AND('MAPA DE RIESGOS'!$AP588="Alta",'MAPA DE RIESGOS'!$AR588="Moderado"),CONCATENATE("R",'MAPA DE RIESGOS'!$H588,"C",'MAPA DE RIESGOS'!$AF588),"")</f>
        <v/>
      </c>
      <c r="BE69" s="353" t="str">
        <f>IF(AND('MAPA DE RIESGOS'!$AP589="Alta",'MAPA DE RIESGOS'!$AR589="Moderado"),CONCATENATE("R",'MAPA DE RIESGOS'!$H589,"C",'MAPA DE RIESGOS'!$AF589),"")</f>
        <v/>
      </c>
      <c r="BF69" s="353" t="str">
        <f>IF(AND('MAPA DE RIESGOS'!$AP590="Alta",'MAPA DE RIESGOS'!$AR590="Moderado"),CONCATENATE("R",'MAPA DE RIESGOS'!$H590,"C",'MAPA DE RIESGOS'!$AF590),"")</f>
        <v/>
      </c>
      <c r="BG69" s="353" t="str">
        <f>IF(AND('MAPA DE RIESGOS'!$AP591="Alta",'MAPA DE RIESGOS'!$AR591="Moderado"),CONCATENATE("R",'MAPA DE RIESGOS'!$H591,"C",'MAPA DE RIESGOS'!$AF591),"")</f>
        <v/>
      </c>
      <c r="BH69" s="353" t="str">
        <f>IF(AND('MAPA DE RIESGOS'!$AP592="Alta",'MAPA DE RIESGOS'!$AR592="Moderado"),CONCATENATE("R",'MAPA DE RIESGOS'!$H592,"C",'MAPA DE RIESGOS'!$AF592),"")</f>
        <v/>
      </c>
      <c r="BI69" s="353" t="str">
        <f>IF(AND('MAPA DE RIESGOS'!$AP593="Alta",'MAPA DE RIESGOS'!$AR593="Moderado"),CONCATENATE("R",'MAPA DE RIESGOS'!$H593,"C",'MAPA DE RIESGOS'!$AF593),"")</f>
        <v/>
      </c>
      <c r="BJ69" s="353" t="str">
        <f>IF(AND('MAPA DE RIESGOS'!$AP594="Alta",'MAPA DE RIESGOS'!$AR594="Moderado"),CONCATENATE("R",'MAPA DE RIESGOS'!$H594,"C",'MAPA DE RIESGOS'!$AF594),"")</f>
        <v/>
      </c>
      <c r="BK69" s="354" t="str">
        <f>IF(AND('MAPA DE RIESGOS'!$AP595="Alta",'MAPA DE RIESGOS'!$AR595="Moderado"),CONCATENATE("R",'MAPA DE RIESGOS'!$H595,"C",'MAPA DE RIESGOS'!$AF595),"")</f>
        <v/>
      </c>
      <c r="BL69" s="353" t="str">
        <f>IF(AND('MAPA DE RIESGOS'!$AP578="Alta",'MAPA DE RIESGOS'!$AR578="Mayor"),CONCATENATE("R",'MAPA DE RIESGOS'!$H578,"C",'MAPA DE RIESGOS'!$AF578),"")</f>
        <v/>
      </c>
      <c r="BM69" s="353" t="str">
        <f>IF(AND('MAPA DE RIESGOS'!$AP579="Alta",'MAPA DE RIESGOS'!$AR579="Mayor"),CONCATENATE("R",'MAPA DE RIESGOS'!$H579,"C",'MAPA DE RIESGOS'!$AF579),"")</f>
        <v/>
      </c>
      <c r="BN69" s="353" t="str">
        <f>IF(AND('MAPA DE RIESGOS'!$AP580="Alta",'MAPA DE RIESGOS'!$AR580="Mayor"),CONCATENATE("R",'MAPA DE RIESGOS'!$H580,"C",'MAPA DE RIESGOS'!$AF580),"")</f>
        <v/>
      </c>
      <c r="BO69" s="353" t="str">
        <f>IF(AND('MAPA DE RIESGOS'!$AP581="Alta",'MAPA DE RIESGOS'!$AR581="Mayor"),CONCATENATE("R",'MAPA DE RIESGOS'!$H581,"C",'MAPA DE RIESGOS'!$AF581),"")</f>
        <v/>
      </c>
      <c r="BP69" s="353" t="str">
        <f>IF(AND('MAPA DE RIESGOS'!$AP582="Alta",'MAPA DE RIESGOS'!$AR582="Mayor"),CONCATENATE("R",'MAPA DE RIESGOS'!$H582,"C",'MAPA DE RIESGOS'!$AF582),"")</f>
        <v/>
      </c>
      <c r="BQ69" s="353" t="str">
        <f>IF(AND('MAPA DE RIESGOS'!$AP583="Alta",'MAPA DE RIESGOS'!$AR583="Mayor"),CONCATENATE("R",'MAPA DE RIESGOS'!$H583,"C",'MAPA DE RIESGOS'!$AF583),"")</f>
        <v/>
      </c>
      <c r="BR69" s="353" t="str">
        <f>IF(AND('MAPA DE RIESGOS'!$AP584="Alta",'MAPA DE RIESGOS'!$AR584="Mayor"),CONCATENATE("R",'MAPA DE RIESGOS'!$H584,"C",'MAPA DE RIESGOS'!$AF584),"")</f>
        <v/>
      </c>
      <c r="BS69" s="353" t="str">
        <f>IF(AND('MAPA DE RIESGOS'!$AP585="Alta",'MAPA DE RIESGOS'!$AR585="Mayor"),CONCATENATE("R",'MAPA DE RIESGOS'!$H585,"C",'MAPA DE RIESGOS'!$AF585),"")</f>
        <v/>
      </c>
      <c r="BT69" s="353" t="str">
        <f>IF(AND('MAPA DE RIESGOS'!$AP586="Alta",'MAPA DE RIESGOS'!$AR586="Mayor"),CONCATENATE("R",'MAPA DE RIESGOS'!$H586,"C",'MAPA DE RIESGOS'!$AF586),"")</f>
        <v/>
      </c>
      <c r="BU69" s="353" t="str">
        <f>IF(AND('MAPA DE RIESGOS'!$AP587="Alta",'MAPA DE RIESGOS'!$AR587="Mayor"),CONCATENATE("R",'MAPA DE RIESGOS'!$H587,"C",'MAPA DE RIESGOS'!$AF587),"")</f>
        <v/>
      </c>
      <c r="BV69" s="353" t="str">
        <f>IF(AND('MAPA DE RIESGOS'!$AP588="Alta",'MAPA DE RIESGOS'!$AR588="Mayor"),CONCATENATE("R",'MAPA DE RIESGOS'!$H588,"C",'MAPA DE RIESGOS'!$AF588),"")</f>
        <v/>
      </c>
      <c r="BW69" s="353" t="str">
        <f>IF(AND('MAPA DE RIESGOS'!$AP589="Alta",'MAPA DE RIESGOS'!$AR589="Mayor"),CONCATENATE("R",'MAPA DE RIESGOS'!$H589,"C",'MAPA DE RIESGOS'!$AF589),"")</f>
        <v/>
      </c>
      <c r="BX69" s="353" t="str">
        <f>IF(AND('MAPA DE RIESGOS'!$AP590="Alta",'MAPA DE RIESGOS'!$AR590="Mayor"),CONCATENATE("R",'MAPA DE RIESGOS'!$H590,"C",'MAPA DE RIESGOS'!$AF590),"")</f>
        <v/>
      </c>
      <c r="BY69" s="353" t="str">
        <f>IF(AND('MAPA DE RIESGOS'!$AP591="Alta",'MAPA DE RIESGOS'!$AR591="Mayor"),CONCATENATE("R",'MAPA DE RIESGOS'!$H591,"C",'MAPA DE RIESGOS'!$AF591),"")</f>
        <v/>
      </c>
      <c r="BZ69" s="353" t="str">
        <f>IF(AND('MAPA DE RIESGOS'!$AP592="Alta",'MAPA DE RIESGOS'!$AR592="Mayor"),CONCATENATE("R",'MAPA DE RIESGOS'!$H592,"C",'MAPA DE RIESGOS'!$AF592),"")</f>
        <v/>
      </c>
      <c r="CA69" s="353" t="str">
        <f>IF(AND('MAPA DE RIESGOS'!$AP593="Alta",'MAPA DE RIESGOS'!$AR593="Mayor"),CONCATENATE("R",'MAPA DE RIESGOS'!$H593,"C",'MAPA DE RIESGOS'!$AF593),"")</f>
        <v/>
      </c>
      <c r="CB69" s="353" t="str">
        <f>IF(AND('MAPA DE RIESGOS'!$AP594="Alta",'MAPA DE RIESGOS'!$AR594="Mayor"),CONCATENATE("R",'MAPA DE RIESGOS'!$H594,"C",'MAPA DE RIESGOS'!$AF594),"")</f>
        <v/>
      </c>
      <c r="CC69" s="354" t="str">
        <f>IF(AND('MAPA DE RIESGOS'!$AP595="Alta",'MAPA DE RIESGOS'!$AR595="Mayor"),CONCATENATE("R",'MAPA DE RIESGOS'!$H595,"C",'MAPA DE RIESGOS'!$AF595),"")</f>
        <v/>
      </c>
      <c r="CD69" s="355" t="str">
        <f>IF(AND('MAPA DE RIESGOS'!$AP578="Alta",'MAPA DE RIESGOS'!$AR578="Catastrófico"),CONCATENATE("R",'MAPA DE RIESGOS'!$H578,"C",'MAPA DE RIESGOS'!$AF578),"")</f>
        <v/>
      </c>
      <c r="CE69" s="355" t="str">
        <f>IF(AND('MAPA DE RIESGOS'!$AP579="Alta",'MAPA DE RIESGOS'!$AR579="Catastrófico"),CONCATENATE("R",'MAPA DE RIESGOS'!$H579,"C",'MAPA DE RIESGOS'!$AF579),"")</f>
        <v/>
      </c>
      <c r="CF69" s="355" t="str">
        <f>IF(AND('MAPA DE RIESGOS'!$AP580="Alta",'MAPA DE RIESGOS'!$AR580="Catastrófico"),CONCATENATE("R",'MAPA DE RIESGOS'!$H580,"C",'MAPA DE RIESGOS'!$AF580),"")</f>
        <v/>
      </c>
      <c r="CG69" s="355" t="str">
        <f>IF(AND('MAPA DE RIESGOS'!$AP581="Alta",'MAPA DE RIESGOS'!$AR581="Catastrófico"),CONCATENATE("R",'MAPA DE RIESGOS'!$H581,"C",'MAPA DE RIESGOS'!$AF581),"")</f>
        <v/>
      </c>
      <c r="CH69" s="355" t="str">
        <f>IF(AND('MAPA DE RIESGOS'!$AP582="Alta",'MAPA DE RIESGOS'!$AR582="Catastrófico"),CONCATENATE("R",'MAPA DE RIESGOS'!$H582,"C",'MAPA DE RIESGOS'!$AF582),"")</f>
        <v/>
      </c>
      <c r="CI69" s="355" t="str">
        <f>IF(AND('MAPA DE RIESGOS'!$AP583="Alta",'MAPA DE RIESGOS'!$AR583="Catastrófico"),CONCATENATE("R",'MAPA DE RIESGOS'!$H583,"C",'MAPA DE RIESGOS'!$AF583),"")</f>
        <v/>
      </c>
      <c r="CJ69" s="355" t="str">
        <f>IF(AND('MAPA DE RIESGOS'!$AP584="Alta",'MAPA DE RIESGOS'!$AR584="Catastrófico"),CONCATENATE("R",'MAPA DE RIESGOS'!$H584,"C",'MAPA DE RIESGOS'!$AF584),"")</f>
        <v/>
      </c>
      <c r="CK69" s="355" t="str">
        <f>IF(AND('MAPA DE RIESGOS'!$AP585="Alta",'MAPA DE RIESGOS'!$AR585="Catastrófico"),CONCATENATE("R",'MAPA DE RIESGOS'!$H585,"C",'MAPA DE RIESGOS'!$AF585),"")</f>
        <v/>
      </c>
      <c r="CL69" s="355" t="str">
        <f>IF(AND('MAPA DE RIESGOS'!$AP586="Alta",'MAPA DE RIESGOS'!$AR586="Catastrófico"),CONCATENATE("R",'MAPA DE RIESGOS'!$H586,"C",'MAPA DE RIESGOS'!$AF586),"")</f>
        <v/>
      </c>
      <c r="CM69" s="355" t="str">
        <f>IF(AND('MAPA DE RIESGOS'!$AP587="Alta",'MAPA DE RIESGOS'!$AR587="Catastrófico"),CONCATENATE("R",'MAPA DE RIESGOS'!$H587,"C",'MAPA DE RIESGOS'!$AF587),"")</f>
        <v/>
      </c>
      <c r="CN69" s="355" t="str">
        <f>IF(AND('MAPA DE RIESGOS'!$AP588="Alta",'MAPA DE RIESGOS'!$AR588="Catastrófico"),CONCATENATE("R",'MAPA DE RIESGOS'!$H588,"C",'MAPA DE RIESGOS'!$AF588),"")</f>
        <v/>
      </c>
      <c r="CO69" s="355" t="str">
        <f>IF(AND('MAPA DE RIESGOS'!$AP589="Alta",'MAPA DE RIESGOS'!$AR589="Catastrófico"),CONCATENATE("R",'MAPA DE RIESGOS'!$H589,"C",'MAPA DE RIESGOS'!$AF589),"")</f>
        <v/>
      </c>
      <c r="CP69" s="355" t="str">
        <f>IF(AND('MAPA DE RIESGOS'!$AP590="Alta",'MAPA DE RIESGOS'!$AR590="Catastrófico"),CONCATENATE("R",'MAPA DE RIESGOS'!$H590,"C",'MAPA DE RIESGOS'!$AF590),"")</f>
        <v/>
      </c>
      <c r="CQ69" s="355" t="str">
        <f>IF(AND('MAPA DE RIESGOS'!$AP591="Alta",'MAPA DE RIESGOS'!$AR591="Catastrófico"),CONCATENATE("R",'MAPA DE RIESGOS'!$H591,"C",'MAPA DE RIESGOS'!$AF591),"")</f>
        <v/>
      </c>
      <c r="CR69" s="355" t="str">
        <f>IF(AND('MAPA DE RIESGOS'!$AP592="Alta",'MAPA DE RIESGOS'!$AR592="Catastrófico"),CONCATENATE("R",'MAPA DE RIESGOS'!$H592,"C",'MAPA DE RIESGOS'!$AF592),"")</f>
        <v/>
      </c>
      <c r="CS69" s="355" t="str">
        <f>IF(AND('MAPA DE RIESGOS'!$AP593="Alta",'MAPA DE RIESGOS'!$AR593="Catastrófico"),CONCATENATE("R",'MAPA DE RIESGOS'!$H593,"C",'MAPA DE RIESGOS'!$AF593),"")</f>
        <v/>
      </c>
      <c r="CT69" s="355" t="str">
        <f>IF(AND('MAPA DE RIESGOS'!$AP594="Alta",'MAPA DE RIESGOS'!$AR594="Catastrófico"),CONCATENATE("R",'MAPA DE RIESGOS'!$H594,"C",'MAPA DE RIESGOS'!$AF594),"")</f>
        <v/>
      </c>
      <c r="CU69" s="356" t="str">
        <f>IF(AND('MAPA DE RIESGOS'!$AP595="Alta",'MAPA DE RIESGOS'!$AR595="Catastrófico"),CONCATENATE("R",'MAPA DE RIESGOS'!$H595,"C",'MAPA DE RIESGOS'!$AF595),"")</f>
        <v/>
      </c>
      <c r="CV69" s="67"/>
      <c r="CW69" s="1137"/>
      <c r="CX69" s="1138"/>
      <c r="CY69" s="1138"/>
      <c r="CZ69" s="1138"/>
      <c r="DA69" s="1138"/>
      <c r="DB69" s="1139"/>
    </row>
    <row r="70" spans="2:106" ht="32.450000000000003" customHeight="1">
      <c r="B70" s="1142"/>
      <c r="C70" s="1142"/>
      <c r="D70" s="1143"/>
      <c r="E70" s="1113"/>
      <c r="F70" s="1114"/>
      <c r="G70" s="1114"/>
      <c r="H70" s="1114"/>
      <c r="I70" s="1114"/>
      <c r="J70" s="365" t="str">
        <f>IF(AND('MAPA DE RIESGOS'!$AP596="Alta",'MAPA DE RIESGOS'!$AR596="Leve"),CONCATENATE("R",'MAPA DE RIESGOS'!$H596,"C",'MAPA DE RIESGOS'!$AF596),"")</f>
        <v/>
      </c>
      <c r="K70" s="366" t="str">
        <f>IF(AND('MAPA DE RIESGOS'!$AP597="Alta",'MAPA DE RIESGOS'!$AR597="Leve"),CONCATENATE("R",'MAPA DE RIESGOS'!$H597,"C",'MAPA DE RIESGOS'!$AF597),"")</f>
        <v/>
      </c>
      <c r="L70" s="366" t="str">
        <f>IF(AND('MAPA DE RIESGOS'!$AP598="Alta",'MAPA DE RIESGOS'!$AR598="Leve"),CONCATENATE("R",'MAPA DE RIESGOS'!$H598,"C",'MAPA DE RIESGOS'!$AF598),"")</f>
        <v/>
      </c>
      <c r="M70" s="366" t="str">
        <f>IF(AND('MAPA DE RIESGOS'!$AP599="Alta",'MAPA DE RIESGOS'!$AR599="Leve"),CONCATENATE("R",'MAPA DE RIESGOS'!$H599,"C",'MAPA DE RIESGOS'!$AF599),"")</f>
        <v/>
      </c>
      <c r="N70" s="366" t="str">
        <f>IF(AND('MAPA DE RIESGOS'!$AP600="Alta",'MAPA DE RIESGOS'!$AR600="Leve"),CONCATENATE("R",'MAPA DE RIESGOS'!$H600,"C",'MAPA DE RIESGOS'!$AF600),"")</f>
        <v/>
      </c>
      <c r="O70" s="366" t="str">
        <f>IF(AND('MAPA DE RIESGOS'!$AP601="Alta",'MAPA DE RIESGOS'!$AR601="Leve"),CONCATENATE("R",'MAPA DE RIESGOS'!$H601,"C",'MAPA DE RIESGOS'!$AF601),"")</f>
        <v/>
      </c>
      <c r="P70" s="366" t="str">
        <f>IF(AND('MAPA DE RIESGOS'!$AP602="Alta",'MAPA DE RIESGOS'!$AR602="Leve"),CONCATENATE("R",'MAPA DE RIESGOS'!$H602,"C",'MAPA DE RIESGOS'!$AF602),"")</f>
        <v/>
      </c>
      <c r="Q70" s="366" t="str">
        <f>IF(AND('MAPA DE RIESGOS'!$AP603="Alta",'MAPA DE RIESGOS'!$AR603="Leve"),CONCATENATE("R",'MAPA DE RIESGOS'!$H603,"C",'MAPA DE RIESGOS'!$AF603),"")</f>
        <v/>
      </c>
      <c r="R70" s="366" t="str">
        <f>IF(AND('MAPA DE RIESGOS'!$AP604="Alta",'MAPA DE RIESGOS'!$AR604="Leve"),CONCATENATE("R",'MAPA DE RIESGOS'!$H604,"C",'MAPA DE RIESGOS'!$AF604),"")</f>
        <v/>
      </c>
      <c r="S70" s="366" t="str">
        <f>IF(AND('MAPA DE RIESGOS'!$AP605="Alta",'MAPA DE RIESGOS'!$AR605="Leve"),CONCATENATE("R",'MAPA DE RIESGOS'!$H605,"C",'MAPA DE RIESGOS'!$AF605),"")</f>
        <v/>
      </c>
      <c r="T70" s="366" t="str">
        <f>IF(AND('MAPA DE RIESGOS'!$AP606="Alta",'MAPA DE RIESGOS'!$AR606="Leve"),CONCATENATE("R",'MAPA DE RIESGOS'!$H606,"C",'MAPA DE RIESGOS'!$AF606),"")</f>
        <v/>
      </c>
      <c r="U70" s="366" t="str">
        <f>IF(AND('MAPA DE RIESGOS'!$AP607="Alta",'MAPA DE RIESGOS'!$AR607="Leve"),CONCATENATE("R",'MAPA DE RIESGOS'!$H607,"C",'MAPA DE RIESGOS'!$AF607),"")</f>
        <v/>
      </c>
      <c r="V70" s="366" t="str">
        <f>IF(AND('MAPA DE RIESGOS'!$AP608="Alta",'MAPA DE RIESGOS'!$AR608="Leve"),CONCATENATE("R",'MAPA DE RIESGOS'!$H608,"C",'MAPA DE RIESGOS'!$AF608),"")</f>
        <v/>
      </c>
      <c r="W70" s="366" t="str">
        <f>IF(AND('MAPA DE RIESGOS'!$AP609="Alta",'MAPA DE RIESGOS'!$AR609="Leve"),CONCATENATE("R",'MAPA DE RIESGOS'!$H609,"C",'MAPA DE RIESGOS'!$AF609),"")</f>
        <v/>
      </c>
      <c r="X70" s="366" t="str">
        <f>IF(AND('MAPA DE RIESGOS'!$AP610="Alta",'MAPA DE RIESGOS'!$AR610="Leve"),CONCATENATE("R",'MAPA DE RIESGOS'!$H610,"C",'MAPA DE RIESGOS'!$AF610),"")</f>
        <v/>
      </c>
      <c r="Y70" s="366" t="str">
        <f>IF(AND('MAPA DE RIESGOS'!$AP611="Alta",'MAPA DE RIESGOS'!$AR611="Leve"),CONCATENATE("R",'MAPA DE RIESGOS'!$H611,"C",'MAPA DE RIESGOS'!$AF611),"")</f>
        <v/>
      </c>
      <c r="Z70" s="366" t="str">
        <f>IF(AND('MAPA DE RIESGOS'!$AP612="Alta",'MAPA DE RIESGOS'!$AR612="Leve"),CONCATENATE("R",'MAPA DE RIESGOS'!$H612,"C",'MAPA DE RIESGOS'!$AF612),"")</f>
        <v/>
      </c>
      <c r="AA70" s="366" t="str">
        <f>IF(AND('MAPA DE RIESGOS'!$AP613="Alta",'MAPA DE RIESGOS'!$AR613="Leve"),CONCATENATE("R",'MAPA DE RIESGOS'!$H613,"C",'MAPA DE RIESGOS'!$AF613),"")</f>
        <v/>
      </c>
      <c r="AB70" s="365" t="str">
        <f>IF(AND('MAPA DE RIESGOS'!$AP596="Alta",'MAPA DE RIESGOS'!$AR596="Menor"),CONCATENATE("R",'MAPA DE RIESGOS'!$H596,"C",'MAPA DE RIESGOS'!$AF596),"")</f>
        <v/>
      </c>
      <c r="AC70" s="366" t="str">
        <f>IF(AND('MAPA DE RIESGOS'!$AP597="Alta",'MAPA DE RIESGOS'!$AR597="Menor"),CONCATENATE("R",'MAPA DE RIESGOS'!$H597,"C",'MAPA DE RIESGOS'!$AF597),"")</f>
        <v/>
      </c>
      <c r="AD70" s="366" t="str">
        <f>IF(AND('MAPA DE RIESGOS'!$AP598="Alta",'MAPA DE RIESGOS'!$AR598="Menor"),CONCATENATE("R",'MAPA DE RIESGOS'!$H598,"C",'MAPA DE RIESGOS'!$AF598),"")</f>
        <v/>
      </c>
      <c r="AE70" s="366" t="str">
        <f>IF(AND('MAPA DE RIESGOS'!$AP599="Alta",'MAPA DE RIESGOS'!$AR599="Menor"),CONCATENATE("R",'MAPA DE RIESGOS'!$H599,"C",'MAPA DE RIESGOS'!$AF599),"")</f>
        <v/>
      </c>
      <c r="AF70" s="366" t="str">
        <f>IF(AND('MAPA DE RIESGOS'!$AP600="Alta",'MAPA DE RIESGOS'!$AR600="Menor"),CONCATENATE("R",'MAPA DE RIESGOS'!$H600,"C",'MAPA DE RIESGOS'!$AF600),"")</f>
        <v/>
      </c>
      <c r="AG70" s="366" t="str">
        <f>IF(AND('MAPA DE RIESGOS'!$AP601="Alta",'MAPA DE RIESGOS'!$AR601="Menor"),CONCATENATE("R",'MAPA DE RIESGOS'!$H601,"C",'MAPA DE RIESGOS'!$AF601),"")</f>
        <v/>
      </c>
      <c r="AH70" s="366" t="str">
        <f>IF(AND('MAPA DE RIESGOS'!$AP602="Alta",'MAPA DE RIESGOS'!$AR602="Menor"),CONCATENATE("R",'MAPA DE RIESGOS'!$H602,"C",'MAPA DE RIESGOS'!$AF602),"")</f>
        <v/>
      </c>
      <c r="AI70" s="366" t="str">
        <f>IF(AND('MAPA DE RIESGOS'!$AP603="Alta",'MAPA DE RIESGOS'!$AR603="Menor"),CONCATENATE("R",'MAPA DE RIESGOS'!$H603,"C",'MAPA DE RIESGOS'!$AF603),"")</f>
        <v/>
      </c>
      <c r="AJ70" s="366" t="str">
        <f>IF(AND('MAPA DE RIESGOS'!$AP604="Alta",'MAPA DE RIESGOS'!$AR604="Menor"),CONCATENATE("R",'MAPA DE RIESGOS'!$H604,"C",'MAPA DE RIESGOS'!$AF604),"")</f>
        <v/>
      </c>
      <c r="AK70" s="366" t="str">
        <f>IF(AND('MAPA DE RIESGOS'!$AP605="Alta",'MAPA DE RIESGOS'!$AR605="Menor"),CONCATENATE("R",'MAPA DE RIESGOS'!$H605,"C",'MAPA DE RIESGOS'!$AF605),"")</f>
        <v/>
      </c>
      <c r="AL70" s="366" t="str">
        <f>IF(AND('MAPA DE RIESGOS'!$AP606="Alta",'MAPA DE RIESGOS'!$AR606="Menor"),CONCATENATE("R",'MAPA DE RIESGOS'!$H606,"C",'MAPA DE RIESGOS'!$AF606),"")</f>
        <v/>
      </c>
      <c r="AM70" s="366" t="str">
        <f>IF(AND('MAPA DE RIESGOS'!$AP607="Alta",'MAPA DE RIESGOS'!$AR607="Menor"),CONCATENATE("R",'MAPA DE RIESGOS'!$H607,"C",'MAPA DE RIESGOS'!$AF607),"")</f>
        <v/>
      </c>
      <c r="AN70" s="366" t="str">
        <f>IF(AND('MAPA DE RIESGOS'!$AP608="Alta",'MAPA DE RIESGOS'!$AR608="Menor"),CONCATENATE("R",'MAPA DE RIESGOS'!$H608,"C",'MAPA DE RIESGOS'!$AF608),"")</f>
        <v/>
      </c>
      <c r="AO70" s="366" t="str">
        <f>IF(AND('MAPA DE RIESGOS'!$AP609="Alta",'MAPA DE RIESGOS'!$AR609="Menor"),CONCATENATE("R",'MAPA DE RIESGOS'!$H609,"C",'MAPA DE RIESGOS'!$AF609),"")</f>
        <v/>
      </c>
      <c r="AP70" s="366" t="str">
        <f>IF(AND('MAPA DE RIESGOS'!$AP610="Alta",'MAPA DE RIESGOS'!$AR610="Menor"),CONCATENATE("R",'MAPA DE RIESGOS'!$H610,"C",'MAPA DE RIESGOS'!$AF610),"")</f>
        <v/>
      </c>
      <c r="AQ70" s="366" t="str">
        <f>IF(AND('MAPA DE RIESGOS'!$AP611="Alta",'MAPA DE RIESGOS'!$AR611="Menor"),CONCATENATE("R",'MAPA DE RIESGOS'!$H611,"C",'MAPA DE RIESGOS'!$AF611),"")</f>
        <v/>
      </c>
      <c r="AR70" s="366" t="str">
        <f>IF(AND('MAPA DE RIESGOS'!$AP612="Alta",'MAPA DE RIESGOS'!$AR612="Menor"),CONCATENATE("R",'MAPA DE RIESGOS'!$H612,"C",'MAPA DE RIESGOS'!$AF612),"")</f>
        <v/>
      </c>
      <c r="AS70" s="367" t="str">
        <f>IF(AND('MAPA DE RIESGOS'!$AP613="Alta",'MAPA DE RIESGOS'!$AR613="Menor"),CONCATENATE("R",'MAPA DE RIESGOS'!$H613,"C",'MAPA DE RIESGOS'!$AF613),"")</f>
        <v/>
      </c>
      <c r="AT70" s="353" t="str">
        <f>IF(AND('MAPA DE RIESGOS'!$AP596="Alta",'MAPA DE RIESGOS'!$AR596="Moderado"),CONCATENATE("R",'MAPA DE RIESGOS'!$H596,"C",'MAPA DE RIESGOS'!$AF596),"")</f>
        <v/>
      </c>
      <c r="AU70" s="353" t="str">
        <f>IF(AND('MAPA DE RIESGOS'!$AP597="Alta",'MAPA DE RIESGOS'!$AR597="Moderado"),CONCATENATE("R",'MAPA DE RIESGOS'!$H597,"C",'MAPA DE RIESGOS'!$AF597),"")</f>
        <v/>
      </c>
      <c r="AV70" s="353" t="str">
        <f>IF(AND('MAPA DE RIESGOS'!$AP598="Alta",'MAPA DE RIESGOS'!$AR598="Moderado"),CONCATENATE("R",'MAPA DE RIESGOS'!$H598,"C",'MAPA DE RIESGOS'!$AF598),"")</f>
        <v/>
      </c>
      <c r="AW70" s="353" t="str">
        <f>IF(AND('MAPA DE RIESGOS'!$AP599="Alta",'MAPA DE RIESGOS'!$AR599="Moderado"),CONCATENATE("R",'MAPA DE RIESGOS'!$H599,"C",'MAPA DE RIESGOS'!$AF599),"")</f>
        <v/>
      </c>
      <c r="AX70" s="353" t="str">
        <f>IF(AND('MAPA DE RIESGOS'!$AP600="Alta",'MAPA DE RIESGOS'!$AR600="Moderado"),CONCATENATE("R",'MAPA DE RIESGOS'!$H600,"C",'MAPA DE RIESGOS'!$AF600),"")</f>
        <v/>
      </c>
      <c r="AY70" s="353" t="str">
        <f>IF(AND('MAPA DE RIESGOS'!$AP601="Alta",'MAPA DE RIESGOS'!$AR601="Moderado"),CONCATENATE("R",'MAPA DE RIESGOS'!$H601,"C",'MAPA DE RIESGOS'!$AF601),"")</f>
        <v/>
      </c>
      <c r="AZ70" s="353" t="str">
        <f>IF(AND('MAPA DE RIESGOS'!$AP602="Alta",'MAPA DE RIESGOS'!$AR602="Moderado"),CONCATENATE("R",'MAPA DE RIESGOS'!$H602,"C",'MAPA DE RIESGOS'!$AF602),"")</f>
        <v/>
      </c>
      <c r="BA70" s="353" t="str">
        <f>IF(AND('MAPA DE RIESGOS'!$AP603="Alta",'MAPA DE RIESGOS'!$AR603="Moderado"),CONCATENATE("R",'MAPA DE RIESGOS'!$H603,"C",'MAPA DE RIESGOS'!$AF603),"")</f>
        <v/>
      </c>
      <c r="BB70" s="353" t="str">
        <f>IF(AND('MAPA DE RIESGOS'!$AP604="Alta",'MAPA DE RIESGOS'!$AR604="Moderado"),CONCATENATE("R",'MAPA DE RIESGOS'!$H604,"C",'MAPA DE RIESGOS'!$AF604),"")</f>
        <v/>
      </c>
      <c r="BC70" s="353" t="str">
        <f>IF(AND('MAPA DE RIESGOS'!$AP605="Alta",'MAPA DE RIESGOS'!$AR605="Moderado"),CONCATENATE("R",'MAPA DE RIESGOS'!$H605,"C",'MAPA DE RIESGOS'!$AF605),"")</f>
        <v/>
      </c>
      <c r="BD70" s="353" t="str">
        <f>IF(AND('MAPA DE RIESGOS'!$AP606="Alta",'MAPA DE RIESGOS'!$AR606="Moderado"),CONCATENATE("R",'MAPA DE RIESGOS'!$H606,"C",'MAPA DE RIESGOS'!$AF606),"")</f>
        <v/>
      </c>
      <c r="BE70" s="353" t="str">
        <f>IF(AND('MAPA DE RIESGOS'!$AP607="Alta",'MAPA DE RIESGOS'!$AR607="Moderado"),CONCATENATE("R",'MAPA DE RIESGOS'!$H607,"C",'MAPA DE RIESGOS'!$AF607),"")</f>
        <v/>
      </c>
      <c r="BF70" s="353" t="str">
        <f>IF(AND('MAPA DE RIESGOS'!$AP608="Alta",'MAPA DE RIESGOS'!$AR608="Moderado"),CONCATENATE("R",'MAPA DE RIESGOS'!$H608,"C",'MAPA DE RIESGOS'!$AF608),"")</f>
        <v/>
      </c>
      <c r="BG70" s="353" t="str">
        <f>IF(AND('MAPA DE RIESGOS'!$AP609="Alta",'MAPA DE RIESGOS'!$AR609="Moderado"),CONCATENATE("R",'MAPA DE RIESGOS'!$H609,"C",'MAPA DE RIESGOS'!$AF609),"")</f>
        <v/>
      </c>
      <c r="BH70" s="353" t="str">
        <f>IF(AND('MAPA DE RIESGOS'!$AP610="Alta",'MAPA DE RIESGOS'!$AR610="Moderado"),CONCATENATE("R",'MAPA DE RIESGOS'!$H610,"C",'MAPA DE RIESGOS'!$AF610),"")</f>
        <v/>
      </c>
      <c r="BI70" s="353" t="str">
        <f>IF(AND('MAPA DE RIESGOS'!$AP611="Alta",'MAPA DE RIESGOS'!$AR611="Moderado"),CONCATENATE("R",'MAPA DE RIESGOS'!$H611,"C",'MAPA DE RIESGOS'!$AF611),"")</f>
        <v/>
      </c>
      <c r="BJ70" s="353" t="str">
        <f>IF(AND('MAPA DE RIESGOS'!$AP612="Alta",'MAPA DE RIESGOS'!$AR612="Moderado"),CONCATENATE("R",'MAPA DE RIESGOS'!$H612,"C",'MAPA DE RIESGOS'!$AF612),"")</f>
        <v/>
      </c>
      <c r="BK70" s="354" t="str">
        <f>IF(AND('MAPA DE RIESGOS'!$AP613="Alta",'MAPA DE RIESGOS'!$AR613="Moderado"),CONCATENATE("R",'MAPA DE RIESGOS'!$H613,"C",'MAPA DE RIESGOS'!$AF613),"")</f>
        <v/>
      </c>
      <c r="BL70" s="353" t="str">
        <f>IF(AND('MAPA DE RIESGOS'!$AP596="Alta",'MAPA DE RIESGOS'!$AR596="Mayor"),CONCATENATE("R",'MAPA DE RIESGOS'!$H596,"C",'MAPA DE RIESGOS'!$AF596),"")</f>
        <v/>
      </c>
      <c r="BM70" s="353" t="str">
        <f>IF(AND('MAPA DE RIESGOS'!$AP597="Alta",'MAPA DE RIESGOS'!$AR597="Mayor"),CONCATENATE("R",'MAPA DE RIESGOS'!$H597,"C",'MAPA DE RIESGOS'!$AF597),"")</f>
        <v/>
      </c>
      <c r="BN70" s="353" t="str">
        <f>IF(AND('MAPA DE RIESGOS'!$AP598="Alta",'MAPA DE RIESGOS'!$AR598="Mayor"),CONCATENATE("R",'MAPA DE RIESGOS'!$H598,"C",'MAPA DE RIESGOS'!$AF598),"")</f>
        <v/>
      </c>
      <c r="BO70" s="353" t="str">
        <f>IF(AND('MAPA DE RIESGOS'!$AP599="Alta",'MAPA DE RIESGOS'!$AR599="Mayor"),CONCATENATE("R",'MAPA DE RIESGOS'!$H599,"C",'MAPA DE RIESGOS'!$AF599),"")</f>
        <v/>
      </c>
      <c r="BP70" s="353" t="str">
        <f>IF(AND('MAPA DE RIESGOS'!$AP600="Alta",'MAPA DE RIESGOS'!$AR600="Mayor"),CONCATENATE("R",'MAPA DE RIESGOS'!$H600,"C",'MAPA DE RIESGOS'!$AF600),"")</f>
        <v/>
      </c>
      <c r="BQ70" s="353" t="str">
        <f>IF(AND('MAPA DE RIESGOS'!$AP601="Alta",'MAPA DE RIESGOS'!$AR601="Mayor"),CONCATENATE("R",'MAPA DE RIESGOS'!$H601,"C",'MAPA DE RIESGOS'!$AF601),"")</f>
        <v/>
      </c>
      <c r="BR70" s="353" t="str">
        <f>IF(AND('MAPA DE RIESGOS'!$AP602="Alta",'MAPA DE RIESGOS'!$AR602="Mayor"),CONCATENATE("R",'MAPA DE RIESGOS'!$H602,"C",'MAPA DE RIESGOS'!$AF602),"")</f>
        <v/>
      </c>
      <c r="BS70" s="353" t="str">
        <f>IF(AND('MAPA DE RIESGOS'!$AP603="Alta",'MAPA DE RIESGOS'!$AR603="Mayor"),CONCATENATE("R",'MAPA DE RIESGOS'!$H603,"C",'MAPA DE RIESGOS'!$AF603),"")</f>
        <v/>
      </c>
      <c r="BT70" s="353" t="str">
        <f>IF(AND('MAPA DE RIESGOS'!$AP604="Alta",'MAPA DE RIESGOS'!$AR604="Mayor"),CONCATENATE("R",'MAPA DE RIESGOS'!$H604,"C",'MAPA DE RIESGOS'!$AF604),"")</f>
        <v/>
      </c>
      <c r="BU70" s="353" t="str">
        <f>IF(AND('MAPA DE RIESGOS'!$AP605="Alta",'MAPA DE RIESGOS'!$AR605="Mayor"),CONCATENATE("R",'MAPA DE RIESGOS'!$H605,"C",'MAPA DE RIESGOS'!$AF605),"")</f>
        <v/>
      </c>
      <c r="BV70" s="353" t="str">
        <f>IF(AND('MAPA DE RIESGOS'!$AP606="Alta",'MAPA DE RIESGOS'!$AR606="Mayor"),CONCATENATE("R",'MAPA DE RIESGOS'!$H606,"C",'MAPA DE RIESGOS'!$AF606),"")</f>
        <v/>
      </c>
      <c r="BW70" s="353" t="str">
        <f>IF(AND('MAPA DE RIESGOS'!$AP607="Alta",'MAPA DE RIESGOS'!$AR607="Mayor"),CONCATENATE("R",'MAPA DE RIESGOS'!$H607,"C",'MAPA DE RIESGOS'!$AF607),"")</f>
        <v/>
      </c>
      <c r="BX70" s="353" t="str">
        <f>IF(AND('MAPA DE RIESGOS'!$AP608="Alta",'MAPA DE RIESGOS'!$AR608="Mayor"),CONCATENATE("R",'MAPA DE RIESGOS'!$H608,"C",'MAPA DE RIESGOS'!$AF608),"")</f>
        <v/>
      </c>
      <c r="BY70" s="353" t="str">
        <f>IF(AND('MAPA DE RIESGOS'!$AP609="Alta",'MAPA DE RIESGOS'!$AR609="Mayor"),CONCATENATE("R",'MAPA DE RIESGOS'!$H609,"C",'MAPA DE RIESGOS'!$AF609),"")</f>
        <v/>
      </c>
      <c r="BZ70" s="353" t="str">
        <f>IF(AND('MAPA DE RIESGOS'!$AP610="Alta",'MAPA DE RIESGOS'!$AR610="Mayor"),CONCATENATE("R",'MAPA DE RIESGOS'!$H610,"C",'MAPA DE RIESGOS'!$AF610),"")</f>
        <v/>
      </c>
      <c r="CA70" s="353" t="str">
        <f>IF(AND('MAPA DE RIESGOS'!$AP611="Alta",'MAPA DE RIESGOS'!$AR611="Mayor"),CONCATENATE("R",'MAPA DE RIESGOS'!$H611,"C",'MAPA DE RIESGOS'!$AF611),"")</f>
        <v/>
      </c>
      <c r="CB70" s="353" t="str">
        <f>IF(AND('MAPA DE RIESGOS'!$AP612="Alta",'MAPA DE RIESGOS'!$AR612="Mayor"),CONCATENATE("R",'MAPA DE RIESGOS'!$H612,"C",'MAPA DE RIESGOS'!$AF612),"")</f>
        <v/>
      </c>
      <c r="CC70" s="354" t="str">
        <f>IF(AND('MAPA DE RIESGOS'!$AP613="Alta",'MAPA DE RIESGOS'!$AR613="Mayor"),CONCATENATE("R",'MAPA DE RIESGOS'!$H613,"C",'MAPA DE RIESGOS'!$AF613),"")</f>
        <v/>
      </c>
      <c r="CD70" s="355" t="str">
        <f>IF(AND('MAPA DE RIESGOS'!$AP596="Alta",'MAPA DE RIESGOS'!$AR596="Catastrófico"),CONCATENATE("R",'MAPA DE RIESGOS'!$H596,"C",'MAPA DE RIESGOS'!$AF596),"")</f>
        <v/>
      </c>
      <c r="CE70" s="355" t="str">
        <f>IF(AND('MAPA DE RIESGOS'!$AP597="Alta",'MAPA DE RIESGOS'!$AR597="Catastrófico"),CONCATENATE("R",'MAPA DE RIESGOS'!$H597,"C",'MAPA DE RIESGOS'!$AF597),"")</f>
        <v/>
      </c>
      <c r="CF70" s="355" t="str">
        <f>IF(AND('MAPA DE RIESGOS'!$AP598="Alta",'MAPA DE RIESGOS'!$AR598="Catastrófico"),CONCATENATE("R",'MAPA DE RIESGOS'!$H598,"C",'MAPA DE RIESGOS'!$AF598),"")</f>
        <v/>
      </c>
      <c r="CG70" s="355" t="str">
        <f>IF(AND('MAPA DE RIESGOS'!$AP599="Alta",'MAPA DE RIESGOS'!$AR599="Catastrófico"),CONCATENATE("R",'MAPA DE RIESGOS'!$H599,"C",'MAPA DE RIESGOS'!$AF599),"")</f>
        <v/>
      </c>
      <c r="CH70" s="355" t="str">
        <f>IF(AND('MAPA DE RIESGOS'!$AP600="Alta",'MAPA DE RIESGOS'!$AR600="Catastrófico"),CONCATENATE("R",'MAPA DE RIESGOS'!$H600,"C",'MAPA DE RIESGOS'!$AF600),"")</f>
        <v/>
      </c>
      <c r="CI70" s="355" t="str">
        <f>IF(AND('MAPA DE RIESGOS'!$AP601="Alta",'MAPA DE RIESGOS'!$AR601="Catastrófico"),CONCATENATE("R",'MAPA DE RIESGOS'!$H601,"C",'MAPA DE RIESGOS'!$AF601),"")</f>
        <v/>
      </c>
      <c r="CJ70" s="355" t="str">
        <f>IF(AND('MAPA DE RIESGOS'!$AP602="Alta",'MAPA DE RIESGOS'!$AR602="Catastrófico"),CONCATENATE("R",'MAPA DE RIESGOS'!$H602,"C",'MAPA DE RIESGOS'!$AF602),"")</f>
        <v/>
      </c>
      <c r="CK70" s="355" t="str">
        <f>IF(AND('MAPA DE RIESGOS'!$AP603="Alta",'MAPA DE RIESGOS'!$AR603="Catastrófico"),CONCATENATE("R",'MAPA DE RIESGOS'!$H603,"C",'MAPA DE RIESGOS'!$AF603),"")</f>
        <v/>
      </c>
      <c r="CL70" s="355" t="str">
        <f>IF(AND('MAPA DE RIESGOS'!$AP604="Alta",'MAPA DE RIESGOS'!$AR604="Catastrófico"),CONCATENATE("R",'MAPA DE RIESGOS'!$H604,"C",'MAPA DE RIESGOS'!$AF604),"")</f>
        <v/>
      </c>
      <c r="CM70" s="355" t="str">
        <f>IF(AND('MAPA DE RIESGOS'!$AP605="Alta",'MAPA DE RIESGOS'!$AR605="Catastrófico"),CONCATENATE("R",'MAPA DE RIESGOS'!$H605,"C",'MAPA DE RIESGOS'!$AF605),"")</f>
        <v/>
      </c>
      <c r="CN70" s="355" t="str">
        <f>IF(AND('MAPA DE RIESGOS'!$AP606="Alta",'MAPA DE RIESGOS'!$AR606="Catastrófico"),CONCATENATE("R",'MAPA DE RIESGOS'!$H606,"C",'MAPA DE RIESGOS'!$AF606),"")</f>
        <v/>
      </c>
      <c r="CO70" s="355" t="str">
        <f>IF(AND('MAPA DE RIESGOS'!$AP607="Alta",'MAPA DE RIESGOS'!$AR607="Catastrófico"),CONCATENATE("R",'MAPA DE RIESGOS'!$H607,"C",'MAPA DE RIESGOS'!$AF607),"")</f>
        <v/>
      </c>
      <c r="CP70" s="355" t="str">
        <f>IF(AND('MAPA DE RIESGOS'!$AP608="Alta",'MAPA DE RIESGOS'!$AR608="Catastrófico"),CONCATENATE("R",'MAPA DE RIESGOS'!$H608,"C",'MAPA DE RIESGOS'!$AF608),"")</f>
        <v/>
      </c>
      <c r="CQ70" s="355" t="str">
        <f>IF(AND('MAPA DE RIESGOS'!$AP609="Alta",'MAPA DE RIESGOS'!$AR609="Catastrófico"),CONCATENATE("R",'MAPA DE RIESGOS'!$H609,"C",'MAPA DE RIESGOS'!$AF609),"")</f>
        <v/>
      </c>
      <c r="CR70" s="355" t="str">
        <f>IF(AND('MAPA DE RIESGOS'!$AP610="Alta",'MAPA DE RIESGOS'!$AR610="Catastrófico"),CONCATENATE("R",'MAPA DE RIESGOS'!$H610,"C",'MAPA DE RIESGOS'!$AF610),"")</f>
        <v/>
      </c>
      <c r="CS70" s="355" t="str">
        <f>IF(AND('MAPA DE RIESGOS'!$AP611="Alta",'MAPA DE RIESGOS'!$AR611="Catastrófico"),CONCATENATE("R",'MAPA DE RIESGOS'!$H611,"C",'MAPA DE RIESGOS'!$AF611),"")</f>
        <v/>
      </c>
      <c r="CT70" s="355" t="str">
        <f>IF(AND('MAPA DE RIESGOS'!$AP612="Alta",'MAPA DE RIESGOS'!$AR612="Catastrófico"),CONCATENATE("R",'MAPA DE RIESGOS'!$H612,"C",'MAPA DE RIESGOS'!$AF612),"")</f>
        <v/>
      </c>
      <c r="CU70" s="356" t="str">
        <f>IF(AND('MAPA DE RIESGOS'!$AP613="Alta",'MAPA DE RIESGOS'!$AR613="Catastrófico"),CONCATENATE("R",'MAPA DE RIESGOS'!$H613,"C",'MAPA DE RIESGOS'!$AF613),"")</f>
        <v/>
      </c>
      <c r="CV70" s="67"/>
      <c r="CW70" s="1137"/>
      <c r="CX70" s="1138"/>
      <c r="CY70" s="1138"/>
      <c r="CZ70" s="1138"/>
      <c r="DA70" s="1138"/>
      <c r="DB70" s="1139"/>
    </row>
    <row r="71" spans="2:106" ht="32.450000000000003" customHeight="1">
      <c r="B71" s="1142"/>
      <c r="C71" s="1142"/>
      <c r="D71" s="1143"/>
      <c r="E71" s="1113"/>
      <c r="F71" s="1114"/>
      <c r="G71" s="1114"/>
      <c r="H71" s="1114"/>
      <c r="I71" s="1114"/>
      <c r="J71" s="365" t="str">
        <f>IF(AND('MAPA DE RIESGOS'!$AP614="Alta",'MAPA DE RIESGOS'!$AR614="Leve"),CONCATENATE("R",'MAPA DE RIESGOS'!$H614,"C",'MAPA DE RIESGOS'!$AF614),"")</f>
        <v/>
      </c>
      <c r="K71" s="366" t="str">
        <f>IF(AND('MAPA DE RIESGOS'!$AP615="Alta",'MAPA DE RIESGOS'!$AR615="Leve"),CONCATENATE("R",'MAPA DE RIESGOS'!$H615,"C",'MAPA DE RIESGOS'!$AF615),"")</f>
        <v/>
      </c>
      <c r="L71" s="366" t="str">
        <f>IF(AND('MAPA DE RIESGOS'!$AP616="Alta",'MAPA DE RIESGOS'!$AR616="Leve"),CONCATENATE("R",'MAPA DE RIESGOS'!$H616,"C",'MAPA DE RIESGOS'!$AF616),"")</f>
        <v/>
      </c>
      <c r="M71" s="366" t="str">
        <f>IF(AND('MAPA DE RIESGOS'!$AP617="Alta",'MAPA DE RIESGOS'!$AR617="Leve"),CONCATENATE("R",'MAPA DE RIESGOS'!$H617,"C",'MAPA DE RIESGOS'!$AF617),"")</f>
        <v/>
      </c>
      <c r="N71" s="366" t="str">
        <f>IF(AND('MAPA DE RIESGOS'!$AP618="Alta",'MAPA DE RIESGOS'!$AR618="Leve"),CONCATENATE("R",'MAPA DE RIESGOS'!$H618,"C",'MAPA DE RIESGOS'!$AF618),"")</f>
        <v/>
      </c>
      <c r="O71" s="366" t="str">
        <f>IF(AND('MAPA DE RIESGOS'!$AP619="Alta",'MAPA DE RIESGOS'!$AR619="Leve"),CONCATENATE("R",'MAPA DE RIESGOS'!$H619,"C",'MAPA DE RIESGOS'!$AF619),"")</f>
        <v/>
      </c>
      <c r="P71" s="366" t="str">
        <f>IF(AND('MAPA DE RIESGOS'!$AP620="Alta",'MAPA DE RIESGOS'!$AR620="Leve"),CONCATENATE("R",'MAPA DE RIESGOS'!$H620,"C",'MAPA DE RIESGOS'!$AF620),"")</f>
        <v/>
      </c>
      <c r="Q71" s="366" t="str">
        <f>IF(AND('MAPA DE RIESGOS'!$AP621="Alta",'MAPA DE RIESGOS'!$AR621="Leve"),CONCATENATE("R",'MAPA DE RIESGOS'!$H621,"C",'MAPA DE RIESGOS'!$AF621),"")</f>
        <v/>
      </c>
      <c r="R71" s="366" t="str">
        <f>IF(AND('MAPA DE RIESGOS'!$AP622="Alta",'MAPA DE RIESGOS'!$AR622="Leve"),CONCATENATE("R",'MAPA DE RIESGOS'!$H622,"C",'MAPA DE RIESGOS'!$AF622),"")</f>
        <v/>
      </c>
      <c r="S71" s="366" t="str">
        <f>IF(AND('MAPA DE RIESGOS'!$AP623="Alta",'MAPA DE RIESGOS'!$AR623="Leve"),CONCATENATE("R",'MAPA DE RIESGOS'!$B623,"C",'MAPA DE RIESGOS'!$AF623),"")</f>
        <v/>
      </c>
      <c r="T71" s="366" t="str">
        <f>IF(AND('MAPA DE RIESGOS'!$AP624="Alta",'MAPA DE RIESGOS'!$AR624="Leve"),CONCATENATE("R",'MAPA DE RIESGOS'!$B624,"C",'MAPA DE RIESGOS'!$AF624),"")</f>
        <v/>
      </c>
      <c r="U71" s="366" t="str">
        <f>IF(AND('MAPA DE RIESGOS'!$AP625="Alta",'MAPA DE RIESGOS'!$AR625="Leve"),CONCATENATE("R",'MAPA DE RIESGOS'!$B625,"C",'MAPA DE RIESGOS'!$AF625),"")</f>
        <v/>
      </c>
      <c r="V71" s="366" t="str">
        <f>IF(AND('MAPA DE RIESGOS'!$AP626="Alta",'MAPA DE RIESGOS'!$AR626="Leve"),CONCATENATE("R",'MAPA DE RIESGOS'!$H626,"C",'MAPA DE RIESGOS'!$AF626),"")</f>
        <v/>
      </c>
      <c r="W71" s="366" t="str">
        <f>IF(AND('MAPA DE RIESGOS'!$AP627="Alta",'MAPA DE RIESGOS'!$AR627="Leve"),CONCATENATE("R",'MAPA DE RIESGOS'!$H627,"C",'MAPA DE RIESGOS'!$AF627),"")</f>
        <v/>
      </c>
      <c r="X71" s="366" t="str">
        <f>IF(AND('MAPA DE RIESGOS'!$AP628="Alta",'MAPA DE RIESGOS'!$AR628="Leve"),CONCATENATE("R",'MAPA DE RIESGOS'!$H628,"C",'MAPA DE RIESGOS'!$AF628),"")</f>
        <v/>
      </c>
      <c r="Y71" s="366" t="str">
        <f>IF(AND('MAPA DE RIESGOS'!$AP629="Alta",'MAPA DE RIESGOS'!$AR629="Leve"),CONCATENATE("R",'MAPA DE RIESGOS'!$H629,"C",'MAPA DE RIESGOS'!$AF629),"")</f>
        <v/>
      </c>
      <c r="Z71" s="366" t="str">
        <f>IF(AND('MAPA DE RIESGOS'!$AP630="Alta",'MAPA DE RIESGOS'!$AR630="Leve"),CONCATENATE("R",'MAPA DE RIESGOS'!$H630,"C",'MAPA DE RIESGOS'!$AF630),"")</f>
        <v/>
      </c>
      <c r="AA71" s="366" t="str">
        <f>IF(AND('MAPA DE RIESGOS'!$AP631="Alta",'MAPA DE RIESGOS'!$AR631="Leve"),CONCATENATE("R",'MAPA DE RIESGOS'!$H631,"C",'MAPA DE RIESGOS'!$AF631),"")</f>
        <v/>
      </c>
      <c r="AB71" s="365" t="str">
        <f>IF(AND('MAPA DE RIESGOS'!$AP614="Alta",'MAPA DE RIESGOS'!$AR614="Menor"),CONCATENATE("R",'MAPA DE RIESGOS'!$H614,"C",'MAPA DE RIESGOS'!$AF614),"")</f>
        <v/>
      </c>
      <c r="AC71" s="366" t="str">
        <f>IF(AND('MAPA DE RIESGOS'!$AP615="Alta",'MAPA DE RIESGOS'!$AR615="Menor"),CONCATENATE("R",'MAPA DE RIESGOS'!$H615,"C",'MAPA DE RIESGOS'!$AF615),"")</f>
        <v/>
      </c>
      <c r="AD71" s="366" t="str">
        <f>IF(AND('MAPA DE RIESGOS'!$AP616="Alta",'MAPA DE RIESGOS'!$AR616="Menor"),CONCATENATE("R",'MAPA DE RIESGOS'!$H616,"C",'MAPA DE RIESGOS'!$AF616),"")</f>
        <v/>
      </c>
      <c r="AE71" s="366" t="str">
        <f>IF(AND('MAPA DE RIESGOS'!$AP617="Alta",'MAPA DE RIESGOS'!$AR617="Menor"),CONCATENATE("R",'MAPA DE RIESGOS'!$H617,"C",'MAPA DE RIESGOS'!$AF617),"")</f>
        <v/>
      </c>
      <c r="AF71" s="366" t="str">
        <f>IF(AND('MAPA DE RIESGOS'!$AP618="Alta",'MAPA DE RIESGOS'!$AR618="Menor"),CONCATENATE("R",'MAPA DE RIESGOS'!$H618,"C",'MAPA DE RIESGOS'!$AF618),"")</f>
        <v/>
      </c>
      <c r="AG71" s="366" t="str">
        <f>IF(AND('MAPA DE RIESGOS'!$AP619="Alta",'MAPA DE RIESGOS'!$AR619="Menor"),CONCATENATE("R",'MAPA DE RIESGOS'!$H619,"C",'MAPA DE RIESGOS'!$AF619),"")</f>
        <v/>
      </c>
      <c r="AH71" s="366" t="str">
        <f>IF(AND('MAPA DE RIESGOS'!$AP620="Alta",'MAPA DE RIESGOS'!$AR620="Menor"),CONCATENATE("R",'MAPA DE RIESGOS'!$H620,"C",'MAPA DE RIESGOS'!$AF620),"")</f>
        <v/>
      </c>
      <c r="AI71" s="366" t="str">
        <f>IF(AND('MAPA DE RIESGOS'!$AP621="Alta",'MAPA DE RIESGOS'!$AR621="Menor"),CONCATENATE("R",'MAPA DE RIESGOS'!$H621,"C",'MAPA DE RIESGOS'!$AF621),"")</f>
        <v/>
      </c>
      <c r="AJ71" s="366" t="str">
        <f>IF(AND('MAPA DE RIESGOS'!$AP622="Alta",'MAPA DE RIESGOS'!$AR622="Menor"),CONCATENATE("R",'MAPA DE RIESGOS'!$H622,"C",'MAPA DE RIESGOS'!$AF622),"")</f>
        <v/>
      </c>
      <c r="AK71" s="366" t="str">
        <f>IF(AND('MAPA DE RIESGOS'!$AP623="Alta",'MAPA DE RIESGOS'!$AR623="Menor"),CONCATENATE("R",'MAPA DE RIESGOS'!$B623,"C",'MAPA DE RIESGOS'!$AF623),"")</f>
        <v/>
      </c>
      <c r="AL71" s="366" t="str">
        <f>IF(AND('MAPA DE RIESGOS'!$AP624="Alta",'MAPA DE RIESGOS'!$AR624="Menor"),CONCATENATE("R",'MAPA DE RIESGOS'!$B624,"C",'MAPA DE RIESGOS'!$AF624),"")</f>
        <v/>
      </c>
      <c r="AM71" s="366" t="str">
        <f>IF(AND('MAPA DE RIESGOS'!$AP625="Alta",'MAPA DE RIESGOS'!$AR625="Menor"),CONCATENATE("R",'MAPA DE RIESGOS'!$B625,"C",'MAPA DE RIESGOS'!$AF625),"")</f>
        <v/>
      </c>
      <c r="AN71" s="366" t="str">
        <f>IF(AND('MAPA DE RIESGOS'!$AP626="Alta",'MAPA DE RIESGOS'!$AR626="Menor"),CONCATENATE("R",'MAPA DE RIESGOS'!$H626,"C",'MAPA DE RIESGOS'!$AF626),"")</f>
        <v/>
      </c>
      <c r="AO71" s="366" t="str">
        <f>IF(AND('MAPA DE RIESGOS'!$AP627="Alta",'MAPA DE RIESGOS'!$AR627="Menor"),CONCATENATE("R",'MAPA DE RIESGOS'!$H627,"C",'MAPA DE RIESGOS'!$AF627),"")</f>
        <v/>
      </c>
      <c r="AP71" s="366" t="str">
        <f>IF(AND('MAPA DE RIESGOS'!$AP628="Alta",'MAPA DE RIESGOS'!$AR628="Menor"),CONCATENATE("R",'MAPA DE RIESGOS'!$H628,"C",'MAPA DE RIESGOS'!$AF628),"")</f>
        <v/>
      </c>
      <c r="AQ71" s="366" t="str">
        <f>IF(AND('MAPA DE RIESGOS'!$AP629="Alta",'MAPA DE RIESGOS'!$AR629="Menor"),CONCATENATE("R",'MAPA DE RIESGOS'!$H629,"C",'MAPA DE RIESGOS'!$AF629),"")</f>
        <v/>
      </c>
      <c r="AR71" s="366" t="str">
        <f>IF(AND('MAPA DE RIESGOS'!$AP630="Alta",'MAPA DE RIESGOS'!$AR630="Menor"),CONCATENATE("R",'MAPA DE RIESGOS'!$H630,"C",'MAPA DE RIESGOS'!$AF630),"")</f>
        <v/>
      </c>
      <c r="AS71" s="367" t="str">
        <f>IF(AND('MAPA DE RIESGOS'!$AP631="Alta",'MAPA DE RIESGOS'!$AR631="Menor"),CONCATENATE("R",'MAPA DE RIESGOS'!$H631,"C",'MAPA DE RIESGOS'!$AF631),"")</f>
        <v/>
      </c>
      <c r="AT71" s="353" t="str">
        <f>IF(AND('MAPA DE RIESGOS'!$AP614="Alta",'MAPA DE RIESGOS'!$AR614="Moderado"),CONCATENATE("R",'MAPA DE RIESGOS'!$H614,"C",'MAPA DE RIESGOS'!$AF614),"")</f>
        <v/>
      </c>
      <c r="AU71" s="353" t="str">
        <f>IF(AND('MAPA DE RIESGOS'!$AP615="Alta",'MAPA DE RIESGOS'!$AR615="Moderado"),CONCATENATE("R",'MAPA DE RIESGOS'!$H615,"C",'MAPA DE RIESGOS'!$AF615),"")</f>
        <v/>
      </c>
      <c r="AV71" s="353" t="str">
        <f>IF(AND('MAPA DE RIESGOS'!$AP616="Alta",'MAPA DE RIESGOS'!$AR616="Moderado"),CONCATENATE("R",'MAPA DE RIESGOS'!$H616,"C",'MAPA DE RIESGOS'!$AF616),"")</f>
        <v/>
      </c>
      <c r="AW71" s="353" t="str">
        <f>IF(AND('MAPA DE RIESGOS'!$AP617="Alta",'MAPA DE RIESGOS'!$AR617="Moderado"),CONCATENATE("R",'MAPA DE RIESGOS'!$H617,"C",'MAPA DE RIESGOS'!$AF617),"")</f>
        <v/>
      </c>
      <c r="AX71" s="353" t="str">
        <f>IF(AND('MAPA DE RIESGOS'!$AP618="Alta",'MAPA DE RIESGOS'!$AR618="Moderado"),CONCATENATE("R",'MAPA DE RIESGOS'!$H618,"C",'MAPA DE RIESGOS'!$AF618),"")</f>
        <v/>
      </c>
      <c r="AY71" s="353" t="str">
        <f>IF(AND('MAPA DE RIESGOS'!$AP619="Alta",'MAPA DE RIESGOS'!$AR619="Moderado"),CONCATENATE("R",'MAPA DE RIESGOS'!$H619,"C",'MAPA DE RIESGOS'!$AF619),"")</f>
        <v/>
      </c>
      <c r="AZ71" s="353" t="str">
        <f>IF(AND('MAPA DE RIESGOS'!$AP620="Alta",'MAPA DE RIESGOS'!$AR620="Moderado"),CONCATENATE("R",'MAPA DE RIESGOS'!$H620,"C",'MAPA DE RIESGOS'!$AF620),"")</f>
        <v/>
      </c>
      <c r="BA71" s="353" t="str">
        <f>IF(AND('MAPA DE RIESGOS'!$AP621="Alta",'MAPA DE RIESGOS'!$AR621="Moderado"),CONCATENATE("R",'MAPA DE RIESGOS'!$H621,"C",'MAPA DE RIESGOS'!$AF621),"")</f>
        <v/>
      </c>
      <c r="BB71" s="353" t="str">
        <f>IF(AND('MAPA DE RIESGOS'!$AP622="Alta",'MAPA DE RIESGOS'!$AR622="Moderado"),CONCATENATE("R",'MAPA DE RIESGOS'!$H622,"C",'MAPA DE RIESGOS'!$AF622),"")</f>
        <v/>
      </c>
      <c r="BC71" s="353" t="str">
        <f>IF(AND('MAPA DE RIESGOS'!$AP623="Alta",'MAPA DE RIESGOS'!$AR623="Moderado"),CONCATENATE("R",'MAPA DE RIESGOS'!$B623,"C",'MAPA DE RIESGOS'!$AF623),"")</f>
        <v/>
      </c>
      <c r="BD71" s="353" t="str">
        <f>IF(AND('MAPA DE RIESGOS'!$AP624="Alta",'MAPA DE RIESGOS'!$AR624="Moderado"),CONCATENATE("R",'MAPA DE RIESGOS'!$B624,"C",'MAPA DE RIESGOS'!$AF624),"")</f>
        <v/>
      </c>
      <c r="BE71" s="353" t="str">
        <f>IF(AND('MAPA DE RIESGOS'!$AP625="Alta",'MAPA DE RIESGOS'!$AR625="Moderado"),CONCATENATE("R",'MAPA DE RIESGOS'!$B625,"C",'MAPA DE RIESGOS'!$AF625),"")</f>
        <v/>
      </c>
      <c r="BF71" s="353" t="str">
        <f>IF(AND('MAPA DE RIESGOS'!$AP626="Alta",'MAPA DE RIESGOS'!$AR626="Moderado"),CONCATENATE("R",'MAPA DE RIESGOS'!$H626,"C",'MAPA DE RIESGOS'!$AF626),"")</f>
        <v/>
      </c>
      <c r="BG71" s="353" t="str">
        <f>IF(AND('MAPA DE RIESGOS'!$AP627="Alta",'MAPA DE RIESGOS'!$AR627="Moderado"),CONCATENATE("R",'MAPA DE RIESGOS'!$H627,"C",'MAPA DE RIESGOS'!$AF627),"")</f>
        <v/>
      </c>
      <c r="BH71" s="353" t="str">
        <f>IF(AND('MAPA DE RIESGOS'!$AP628="Alta",'MAPA DE RIESGOS'!$AR628="Moderado"),CONCATENATE("R",'MAPA DE RIESGOS'!$H628,"C",'MAPA DE RIESGOS'!$AF628),"")</f>
        <v/>
      </c>
      <c r="BI71" s="353" t="str">
        <f>IF(AND('MAPA DE RIESGOS'!$AP629="Alta",'MAPA DE RIESGOS'!$AR629="Moderado"),CONCATENATE("R",'MAPA DE RIESGOS'!$H629,"C",'MAPA DE RIESGOS'!$AF629),"")</f>
        <v/>
      </c>
      <c r="BJ71" s="353" t="str">
        <f>IF(AND('MAPA DE RIESGOS'!$AP630="Alta",'MAPA DE RIESGOS'!$AR630="Moderado"),CONCATENATE("R",'MAPA DE RIESGOS'!$H630,"C",'MAPA DE RIESGOS'!$AF630),"")</f>
        <v/>
      </c>
      <c r="BK71" s="354" t="str">
        <f>IF(AND('MAPA DE RIESGOS'!$AP631="Alta",'MAPA DE RIESGOS'!$AR631="Moderado"),CONCATENATE("R",'MAPA DE RIESGOS'!$H631,"C",'MAPA DE RIESGOS'!$AF631),"")</f>
        <v/>
      </c>
      <c r="BL71" s="353" t="str">
        <f>IF(AND('MAPA DE RIESGOS'!$AP614="Alta",'MAPA DE RIESGOS'!$AR614="Mayor"),CONCATENATE("R",'MAPA DE RIESGOS'!$H614,"C",'MAPA DE RIESGOS'!$AF614),"")</f>
        <v/>
      </c>
      <c r="BM71" s="353" t="str">
        <f>IF(AND('MAPA DE RIESGOS'!$AP615="Alta",'MAPA DE RIESGOS'!$AR615="Mayor"),CONCATENATE("R",'MAPA DE RIESGOS'!$H615,"C",'MAPA DE RIESGOS'!$AF615),"")</f>
        <v/>
      </c>
      <c r="BN71" s="353" t="str">
        <f>IF(AND('MAPA DE RIESGOS'!$AP616="Alta",'MAPA DE RIESGOS'!$AR616="Mayor"),CONCATENATE("R",'MAPA DE RIESGOS'!$H616,"C",'MAPA DE RIESGOS'!$AF616),"")</f>
        <v/>
      </c>
      <c r="BO71" s="353" t="str">
        <f>IF(AND('MAPA DE RIESGOS'!$AP617="Alta",'MAPA DE RIESGOS'!$AR617="Mayor"),CONCATENATE("R",'MAPA DE RIESGOS'!$H617,"C",'MAPA DE RIESGOS'!$AF617),"")</f>
        <v/>
      </c>
      <c r="BP71" s="353" t="str">
        <f>IF(AND('MAPA DE RIESGOS'!$AP618="Alta",'MAPA DE RIESGOS'!$AR618="Mayor"),CONCATENATE("R",'MAPA DE RIESGOS'!$H618,"C",'MAPA DE RIESGOS'!$AF618),"")</f>
        <v/>
      </c>
      <c r="BQ71" s="353" t="str">
        <f>IF(AND('MAPA DE RIESGOS'!$AP619="Alta",'MAPA DE RIESGOS'!$AR619="Mayor"),CONCATENATE("R",'MAPA DE RIESGOS'!$H619,"C",'MAPA DE RIESGOS'!$AF619),"")</f>
        <v/>
      </c>
      <c r="BR71" s="353" t="str">
        <f>IF(AND('MAPA DE RIESGOS'!$AP620="Alta",'MAPA DE RIESGOS'!$AR620="Mayor"),CONCATENATE("R",'MAPA DE RIESGOS'!$H620,"C",'MAPA DE RIESGOS'!$AF620),"")</f>
        <v/>
      </c>
      <c r="BS71" s="353" t="str">
        <f>IF(AND('MAPA DE RIESGOS'!$AP621="Alta",'MAPA DE RIESGOS'!$AR621="Mayor"),CONCATENATE("R",'MAPA DE RIESGOS'!$H621,"C",'MAPA DE RIESGOS'!$AF621),"")</f>
        <v/>
      </c>
      <c r="BT71" s="353" t="str">
        <f>IF(AND('MAPA DE RIESGOS'!$AP622="Alta",'MAPA DE RIESGOS'!$AR622="Mayor"),CONCATENATE("R",'MAPA DE RIESGOS'!$H622,"C",'MAPA DE RIESGOS'!$AF622),"")</f>
        <v/>
      </c>
      <c r="BU71" s="353" t="str">
        <f>IF(AND('MAPA DE RIESGOS'!$AP623="Alta",'MAPA DE RIESGOS'!$AR623="Mayor"),CONCATENATE("R",'MAPA DE RIESGOS'!$B623,"C",'MAPA DE RIESGOS'!$AF623),"")</f>
        <v/>
      </c>
      <c r="BV71" s="353" t="str">
        <f>IF(AND('MAPA DE RIESGOS'!$AP624="Alta",'MAPA DE RIESGOS'!$AR624="Mayor"),CONCATENATE("R",'MAPA DE RIESGOS'!$B624,"C",'MAPA DE RIESGOS'!$AF624),"")</f>
        <v/>
      </c>
      <c r="BW71" s="353" t="str">
        <f>IF(AND('MAPA DE RIESGOS'!$AP625="Alta",'MAPA DE RIESGOS'!$AR625="Mayor"),CONCATENATE("R",'MAPA DE RIESGOS'!$B625,"C",'MAPA DE RIESGOS'!$AF625),"")</f>
        <v/>
      </c>
      <c r="BX71" s="353" t="str">
        <f>IF(AND('MAPA DE RIESGOS'!$AP626="Alta",'MAPA DE RIESGOS'!$AR626="Mayor"),CONCATENATE("R",'MAPA DE RIESGOS'!$H626,"C",'MAPA DE RIESGOS'!$AF626),"")</f>
        <v/>
      </c>
      <c r="BY71" s="353" t="str">
        <f>IF(AND('MAPA DE RIESGOS'!$AP627="Alta",'MAPA DE RIESGOS'!$AR627="Mayor"),CONCATENATE("R",'MAPA DE RIESGOS'!$H627,"C",'MAPA DE RIESGOS'!$AF627),"")</f>
        <v/>
      </c>
      <c r="BZ71" s="353" t="str">
        <f>IF(AND('MAPA DE RIESGOS'!$AP628="Alta",'MAPA DE RIESGOS'!$AR628="Mayor"),CONCATENATE("R",'MAPA DE RIESGOS'!$H628,"C",'MAPA DE RIESGOS'!$AF628),"")</f>
        <v/>
      </c>
      <c r="CA71" s="353" t="str">
        <f>IF(AND('MAPA DE RIESGOS'!$AP629="Alta",'MAPA DE RIESGOS'!$AR629="Mayor"),CONCATENATE("R",'MAPA DE RIESGOS'!$H629,"C",'MAPA DE RIESGOS'!$AF629),"")</f>
        <v/>
      </c>
      <c r="CB71" s="353" t="str">
        <f>IF(AND('MAPA DE RIESGOS'!$AP630="Alta",'MAPA DE RIESGOS'!$AR630="Mayor"),CONCATENATE("R",'MAPA DE RIESGOS'!$H630,"C",'MAPA DE RIESGOS'!$AF630),"")</f>
        <v/>
      </c>
      <c r="CC71" s="354" t="str">
        <f>IF(AND('MAPA DE RIESGOS'!$AP631="Alta",'MAPA DE RIESGOS'!$AR631="Mayor"),CONCATENATE("R",'MAPA DE RIESGOS'!$H631,"C",'MAPA DE RIESGOS'!$AF631),"")</f>
        <v/>
      </c>
      <c r="CD71" s="355" t="str">
        <f>IF(AND('MAPA DE RIESGOS'!$AP614="Alta",'MAPA DE RIESGOS'!$AR614="Catastrófico"),CONCATENATE("R",'MAPA DE RIESGOS'!$H614,"C",'MAPA DE RIESGOS'!$AF614),"")</f>
        <v/>
      </c>
      <c r="CE71" s="355" t="str">
        <f>IF(AND('MAPA DE RIESGOS'!$AP615="Alta",'MAPA DE RIESGOS'!$AR615="Catastrófico"),CONCATENATE("R",'MAPA DE RIESGOS'!$H615,"C",'MAPA DE RIESGOS'!$AF615),"")</f>
        <v/>
      </c>
      <c r="CF71" s="355" t="str">
        <f>IF(AND('MAPA DE RIESGOS'!$AP616="Alta",'MAPA DE RIESGOS'!$AR616="Catastrófico"),CONCATENATE("R",'MAPA DE RIESGOS'!$H616,"C",'MAPA DE RIESGOS'!$AF616),"")</f>
        <v/>
      </c>
      <c r="CG71" s="355" t="str">
        <f>IF(AND('MAPA DE RIESGOS'!$AP617="Alta",'MAPA DE RIESGOS'!$AR617="Catastrófico"),CONCATENATE("R",'MAPA DE RIESGOS'!$H617,"C",'MAPA DE RIESGOS'!$AF617),"")</f>
        <v/>
      </c>
      <c r="CH71" s="355" t="str">
        <f>IF(AND('MAPA DE RIESGOS'!$AP618="Alta",'MAPA DE RIESGOS'!$AR618="Catastrófico"),CONCATENATE("R",'MAPA DE RIESGOS'!$H618,"C",'MAPA DE RIESGOS'!$AF618),"")</f>
        <v/>
      </c>
      <c r="CI71" s="355" t="str">
        <f>IF(AND('MAPA DE RIESGOS'!$AP619="Alta",'MAPA DE RIESGOS'!$AR619="Catastrófico"),CONCATENATE("R",'MAPA DE RIESGOS'!$H619,"C",'MAPA DE RIESGOS'!$AF619),"")</f>
        <v/>
      </c>
      <c r="CJ71" s="355" t="str">
        <f>IF(AND('MAPA DE RIESGOS'!$AP620="Alta",'MAPA DE RIESGOS'!$AR620="Catastrófico"),CONCATENATE("R",'MAPA DE RIESGOS'!$H620,"C",'MAPA DE RIESGOS'!$AF620),"")</f>
        <v/>
      </c>
      <c r="CK71" s="355" t="str">
        <f>IF(AND('MAPA DE RIESGOS'!$AP621="Alta",'MAPA DE RIESGOS'!$AR621="Catastrófico"),CONCATENATE("R",'MAPA DE RIESGOS'!$H621,"C",'MAPA DE RIESGOS'!$AF621),"")</f>
        <v/>
      </c>
      <c r="CL71" s="355" t="str">
        <f>IF(AND('MAPA DE RIESGOS'!$AP622="Alta",'MAPA DE RIESGOS'!$AR622="Catastrófico"),CONCATENATE("R",'MAPA DE RIESGOS'!$H622,"C",'MAPA DE RIESGOS'!$AF622),"")</f>
        <v/>
      </c>
      <c r="CM71" s="355" t="str">
        <f>IF(AND('MAPA DE RIESGOS'!$AP623="Alta",'MAPA DE RIESGOS'!$AR623="Catastrófico"),CONCATENATE("R",'MAPA DE RIESGOS'!$B623,"C",'MAPA DE RIESGOS'!$AF623),"")</f>
        <v/>
      </c>
      <c r="CN71" s="355" t="str">
        <f>IF(AND('MAPA DE RIESGOS'!$AP624="Alta",'MAPA DE RIESGOS'!$AR624="Catastrófico"),CONCATENATE("R",'MAPA DE RIESGOS'!$B624,"C",'MAPA DE RIESGOS'!$AF624),"")</f>
        <v/>
      </c>
      <c r="CO71" s="355" t="str">
        <f>IF(AND('MAPA DE RIESGOS'!$AP625="Alta",'MAPA DE RIESGOS'!$AR625="Catastrófico"),CONCATENATE("R",'MAPA DE RIESGOS'!$B625,"C",'MAPA DE RIESGOS'!$AF625),"")</f>
        <v/>
      </c>
      <c r="CP71" s="355" t="str">
        <f>IF(AND('MAPA DE RIESGOS'!$AP626="Alta",'MAPA DE RIESGOS'!$AR626="Catastrófico"),CONCATENATE("R",'MAPA DE RIESGOS'!$H626,"C",'MAPA DE RIESGOS'!$AF626),"")</f>
        <v/>
      </c>
      <c r="CQ71" s="355" t="str">
        <f>IF(AND('MAPA DE RIESGOS'!$AP627="Alta",'MAPA DE RIESGOS'!$AR627="Catastrófico"),CONCATENATE("R",'MAPA DE RIESGOS'!$H627,"C",'MAPA DE RIESGOS'!$AF627),"")</f>
        <v/>
      </c>
      <c r="CR71" s="355" t="str">
        <f>IF(AND('MAPA DE RIESGOS'!$AP628="Alta",'MAPA DE RIESGOS'!$AR628="Catastrófico"),CONCATENATE("R",'MAPA DE RIESGOS'!$H628,"C",'MAPA DE RIESGOS'!$AF628),"")</f>
        <v/>
      </c>
      <c r="CS71" s="355" t="str">
        <f>IF(AND('MAPA DE RIESGOS'!$AP629="Alta",'MAPA DE RIESGOS'!$AR629="Catastrófico"),CONCATENATE("R",'MAPA DE RIESGOS'!$H629,"C",'MAPA DE RIESGOS'!$AF629),"")</f>
        <v/>
      </c>
      <c r="CT71" s="355" t="str">
        <f>IF(AND('MAPA DE RIESGOS'!$AP630="Alta",'MAPA DE RIESGOS'!$AR630="Catastrófico"),CONCATENATE("R",'MAPA DE RIESGOS'!$H630,"C",'MAPA DE RIESGOS'!$AF630),"")</f>
        <v/>
      </c>
      <c r="CU71" s="356" t="str">
        <f>IF(AND('MAPA DE RIESGOS'!$AP631="Alta",'MAPA DE RIESGOS'!$AR631="Catastrófico"),CONCATENATE("R",'MAPA DE RIESGOS'!$H631,"C",'MAPA DE RIESGOS'!$AF631),"")</f>
        <v/>
      </c>
      <c r="CV71" s="67"/>
      <c r="CW71" s="1137"/>
      <c r="CX71" s="1138"/>
      <c r="CY71" s="1138"/>
      <c r="CZ71" s="1138"/>
      <c r="DA71" s="1138"/>
      <c r="DB71" s="1139"/>
    </row>
    <row r="72" spans="2:106" ht="32.450000000000003" customHeight="1">
      <c r="B72" s="1142"/>
      <c r="C72" s="1142"/>
      <c r="D72" s="1143"/>
      <c r="E72" s="1113"/>
      <c r="F72" s="1114"/>
      <c r="G72" s="1114"/>
      <c r="H72" s="1114"/>
      <c r="I72" s="1114"/>
      <c r="J72" s="365" t="str">
        <f>IF(AND('MAPA DE RIESGOS'!$AP632="Alta",'MAPA DE RIESGOS'!$AR632="Leve"),CONCATENATE("R",'MAPA DE RIESGOS'!$H632,"C",'MAPA DE RIESGOS'!$AF632),"")</f>
        <v/>
      </c>
      <c r="K72" s="366" t="str">
        <f>IF(AND('MAPA DE RIESGOS'!$AP633="Alta",'MAPA DE RIESGOS'!$AR633="Leve"),CONCATENATE("R",'MAPA DE RIESGOS'!$H633,"C",'MAPA DE RIESGOS'!$AF633),"")</f>
        <v/>
      </c>
      <c r="L72" s="366" t="str">
        <f>IF(AND('MAPA DE RIESGOS'!$AP634="Alta",'MAPA DE RIESGOS'!$AR634="Leve"),CONCATENATE("R",'MAPA DE RIESGOS'!$H634,"C",'MAPA DE RIESGOS'!$AF634),"")</f>
        <v/>
      </c>
      <c r="M72" s="366" t="str">
        <f>IF(AND('MAPA DE RIESGOS'!$AP635="Alta",'MAPA DE RIESGOS'!$AR635="Leve"),CONCATENATE("R",'MAPA DE RIESGOS'!$H635,"C",'MAPA DE RIESGOS'!$AF635),"")</f>
        <v/>
      </c>
      <c r="N72" s="366" t="str">
        <f>IF(AND('MAPA DE RIESGOS'!$AP636="Alta",'MAPA DE RIESGOS'!$AR636="Leve"),CONCATENATE("R",'MAPA DE RIESGOS'!$H636,"C",'MAPA DE RIESGOS'!$AF636),"")</f>
        <v/>
      </c>
      <c r="O72" s="366" t="str">
        <f>IF(AND('MAPA DE RIESGOS'!$AP637="Alta",'MAPA DE RIESGOS'!$AR637="Leve"),CONCATENATE("R",'MAPA DE RIESGOS'!$H637,"C",'MAPA DE RIESGOS'!$AF637),"")</f>
        <v/>
      </c>
      <c r="P72" s="366" t="str">
        <f>IF(AND('MAPA DE RIESGOS'!$AP638="Alta",'MAPA DE RIESGOS'!$AR638="Leve"),CONCATENATE("R",'MAPA DE RIESGOS'!$H638,"C",'MAPA DE RIESGOS'!$AF638),"")</f>
        <v/>
      </c>
      <c r="Q72" s="366" t="str">
        <f>IF(AND('MAPA DE RIESGOS'!$AP639="Alta",'MAPA DE RIESGOS'!$AR639="Leve"),CONCATENATE("R",'MAPA DE RIESGOS'!$H639,"C",'MAPA DE RIESGOS'!$AF639),"")</f>
        <v/>
      </c>
      <c r="R72" s="366" t="str">
        <f>IF(AND('MAPA DE RIESGOS'!$AP640="Alta",'MAPA DE RIESGOS'!$AR640="Leve"),CONCATENATE("R",'MAPA DE RIESGOS'!$H640,"C",'MAPA DE RIESGOS'!$AF640),"")</f>
        <v/>
      </c>
      <c r="S72" s="366" t="str">
        <f>IF(AND('MAPA DE RIESGOS'!$AP641="Alta",'MAPA DE RIESGOS'!$AR641="Leve"),CONCATENATE("R",'MAPA DE RIESGOS'!$H641,"C",'MAPA DE RIESGOS'!$AF641),"")</f>
        <v/>
      </c>
      <c r="T72" s="366" t="str">
        <f>IF(AND('MAPA DE RIESGOS'!$AP642="Alta",'MAPA DE RIESGOS'!$AR642="Leve"),CONCATENATE("R",'MAPA DE RIESGOS'!$H642,"C",'MAPA DE RIESGOS'!$AF642),"")</f>
        <v/>
      </c>
      <c r="U72" s="366" t="str">
        <f>IF(AND('MAPA DE RIESGOS'!$AP643="Alta",'MAPA DE RIESGOS'!$AR643="Leve"),CONCATENATE("R",'MAPA DE RIESGOS'!$H643,"C",'MAPA DE RIESGOS'!$AF643),"")</f>
        <v/>
      </c>
      <c r="V72" s="366" t="str">
        <f>IF(AND('MAPA DE RIESGOS'!$AP644="Alta",'MAPA DE RIESGOS'!$AR644="Leve"),CONCATENATE("R",'MAPA DE RIESGOS'!$H644,"C",'MAPA DE RIESGOS'!$AF644),"")</f>
        <v/>
      </c>
      <c r="W72" s="366" t="str">
        <f>IF(AND('MAPA DE RIESGOS'!$AP645="Alta",'MAPA DE RIESGOS'!$AR645="Leve"),CONCATENATE("R",'MAPA DE RIESGOS'!$H645,"C",'MAPA DE RIESGOS'!$AF645),"")</f>
        <v/>
      </c>
      <c r="X72" s="366" t="str">
        <f>IF(AND('MAPA DE RIESGOS'!$AP646="Alta",'MAPA DE RIESGOS'!$AR646="Leve"),CONCATENATE("R",'MAPA DE RIESGOS'!$H646,"C",'MAPA DE RIESGOS'!$AF646),"")</f>
        <v/>
      </c>
      <c r="Y72" s="366" t="str">
        <f>IF(AND('MAPA DE RIESGOS'!$AP647="Alta",'MAPA DE RIESGOS'!$AR647="Leve"),CONCATENATE("R",'MAPA DE RIESGOS'!$H647,"C",'MAPA DE RIESGOS'!$AF647),"")</f>
        <v/>
      </c>
      <c r="Z72" s="366" t="str">
        <f>IF(AND('MAPA DE RIESGOS'!$AP648="Alta",'MAPA DE RIESGOS'!$AR648="Leve"),CONCATENATE("R",'MAPA DE RIESGOS'!$H648,"C",'MAPA DE RIESGOS'!$AF648),"")</f>
        <v/>
      </c>
      <c r="AA72" s="366" t="str">
        <f>IF(AND('MAPA DE RIESGOS'!$AP649="Alta",'MAPA DE RIESGOS'!$AR649="Leve"),CONCATENATE("R",'MAPA DE RIESGOS'!$H649,"C",'MAPA DE RIESGOS'!$AF649),"")</f>
        <v/>
      </c>
      <c r="AB72" s="365" t="str">
        <f>IF(AND('MAPA DE RIESGOS'!$AP632="Alta",'MAPA DE RIESGOS'!$AR632="Menor"),CONCATENATE("R",'MAPA DE RIESGOS'!$H632,"C",'MAPA DE RIESGOS'!$AF632),"")</f>
        <v/>
      </c>
      <c r="AC72" s="366" t="str">
        <f>IF(AND('MAPA DE RIESGOS'!$AP633="Alta",'MAPA DE RIESGOS'!$AR633="Menor"),CONCATENATE("R",'MAPA DE RIESGOS'!$H633,"C",'MAPA DE RIESGOS'!$AF633),"")</f>
        <v/>
      </c>
      <c r="AD72" s="366" t="str">
        <f>IF(AND('MAPA DE RIESGOS'!$AP634="Alta",'MAPA DE RIESGOS'!$AR634="Menor"),CONCATENATE("R",'MAPA DE RIESGOS'!$H634,"C",'MAPA DE RIESGOS'!$AF634),"")</f>
        <v/>
      </c>
      <c r="AE72" s="366" t="str">
        <f>IF(AND('MAPA DE RIESGOS'!$AP635="Alta",'MAPA DE RIESGOS'!$AR635="Menor"),CONCATENATE("R",'MAPA DE RIESGOS'!$H635,"C",'MAPA DE RIESGOS'!$AF635),"")</f>
        <v/>
      </c>
      <c r="AF72" s="366" t="str">
        <f>IF(AND('MAPA DE RIESGOS'!$AP636="Alta",'MAPA DE RIESGOS'!$AR636="Menor"),CONCATENATE("R",'MAPA DE RIESGOS'!$H636,"C",'MAPA DE RIESGOS'!$AF636),"")</f>
        <v/>
      </c>
      <c r="AG72" s="366" t="str">
        <f>IF(AND('MAPA DE RIESGOS'!$AP637="Alta",'MAPA DE RIESGOS'!$AR637="Menor"),CONCATENATE("R",'MAPA DE RIESGOS'!$H637,"C",'MAPA DE RIESGOS'!$AF637),"")</f>
        <v/>
      </c>
      <c r="AH72" s="366" t="str">
        <f>IF(AND('MAPA DE RIESGOS'!$AP638="Alta",'MAPA DE RIESGOS'!$AR638="Menor"),CONCATENATE("R",'MAPA DE RIESGOS'!$H638,"C",'MAPA DE RIESGOS'!$AF638),"")</f>
        <v/>
      </c>
      <c r="AI72" s="366" t="str">
        <f>IF(AND('MAPA DE RIESGOS'!$AP639="Alta",'MAPA DE RIESGOS'!$AR639="Menor"),CONCATENATE("R",'MAPA DE RIESGOS'!$H639,"C",'MAPA DE RIESGOS'!$AF639),"")</f>
        <v/>
      </c>
      <c r="AJ72" s="366" t="str">
        <f>IF(AND('MAPA DE RIESGOS'!$AP640="Alta",'MAPA DE RIESGOS'!$AR640="Menor"),CONCATENATE("R",'MAPA DE RIESGOS'!$H640,"C",'MAPA DE RIESGOS'!$AF640),"")</f>
        <v/>
      </c>
      <c r="AK72" s="366" t="str">
        <f>IF(AND('MAPA DE RIESGOS'!$AP641="Alta",'MAPA DE RIESGOS'!$AR641="Menor"),CONCATENATE("R",'MAPA DE RIESGOS'!$H641,"C",'MAPA DE RIESGOS'!$AF641),"")</f>
        <v/>
      </c>
      <c r="AL72" s="366" t="str">
        <f>IF(AND('MAPA DE RIESGOS'!$AP642="Alta",'MAPA DE RIESGOS'!$AR642="Menor"),CONCATENATE("R",'MAPA DE RIESGOS'!$H642,"C",'MAPA DE RIESGOS'!$AF642),"")</f>
        <v/>
      </c>
      <c r="AM72" s="366" t="str">
        <f>IF(AND('MAPA DE RIESGOS'!$AP643="Alta",'MAPA DE RIESGOS'!$AR643="Menor"),CONCATENATE("R",'MAPA DE RIESGOS'!$H643,"C",'MAPA DE RIESGOS'!$AF643),"")</f>
        <v/>
      </c>
      <c r="AN72" s="366" t="str">
        <f>IF(AND('MAPA DE RIESGOS'!$AP644="Alta",'MAPA DE RIESGOS'!$AR644="Menor"),CONCATENATE("R",'MAPA DE RIESGOS'!$H644,"C",'MAPA DE RIESGOS'!$AF644),"")</f>
        <v/>
      </c>
      <c r="AO72" s="366" t="str">
        <f>IF(AND('MAPA DE RIESGOS'!$AP645="Alta",'MAPA DE RIESGOS'!$AR645="Menor"),CONCATENATE("R",'MAPA DE RIESGOS'!$H645,"C",'MAPA DE RIESGOS'!$AF645),"")</f>
        <v/>
      </c>
      <c r="AP72" s="366" t="str">
        <f>IF(AND('MAPA DE RIESGOS'!$AP646="Alta",'MAPA DE RIESGOS'!$AR646="Menor"),CONCATENATE("R",'MAPA DE RIESGOS'!$H646,"C",'MAPA DE RIESGOS'!$AF646),"")</f>
        <v/>
      </c>
      <c r="AQ72" s="366" t="str">
        <f>IF(AND('MAPA DE RIESGOS'!$AP647="Alta",'MAPA DE RIESGOS'!$AR647="Menor"),CONCATENATE("R",'MAPA DE RIESGOS'!$H647,"C",'MAPA DE RIESGOS'!$AF647),"")</f>
        <v/>
      </c>
      <c r="AR72" s="366" t="str">
        <f>IF(AND('MAPA DE RIESGOS'!$AP648="Alta",'MAPA DE RIESGOS'!$AR648="Menor"),CONCATENATE("R",'MAPA DE RIESGOS'!$H648,"C",'MAPA DE RIESGOS'!$AF648),"")</f>
        <v/>
      </c>
      <c r="AS72" s="367" t="str">
        <f>IF(AND('MAPA DE RIESGOS'!$AP649="Alta",'MAPA DE RIESGOS'!$AR649="Menor"),CONCATENATE("R",'MAPA DE RIESGOS'!$H649,"C",'MAPA DE RIESGOS'!$AF649),"")</f>
        <v/>
      </c>
      <c r="AT72" s="353" t="str">
        <f>IF(AND('MAPA DE RIESGOS'!$AP632="Alta",'MAPA DE RIESGOS'!$AR632="Moderado"),CONCATENATE("R",'MAPA DE RIESGOS'!$H632,"C",'MAPA DE RIESGOS'!$AF632),"")</f>
        <v/>
      </c>
      <c r="AU72" s="353" t="str">
        <f>IF(AND('MAPA DE RIESGOS'!$AP633="Alta",'MAPA DE RIESGOS'!$AR633="Moderado"),CONCATENATE("R",'MAPA DE RIESGOS'!$H633,"C",'MAPA DE RIESGOS'!$AF633),"")</f>
        <v/>
      </c>
      <c r="AV72" s="353" t="str">
        <f>IF(AND('MAPA DE RIESGOS'!$AP634="Alta",'MAPA DE RIESGOS'!$AR634="Moderado"),CONCATENATE("R",'MAPA DE RIESGOS'!$H634,"C",'MAPA DE RIESGOS'!$AF634),"")</f>
        <v/>
      </c>
      <c r="AW72" s="353" t="str">
        <f>IF(AND('MAPA DE RIESGOS'!$AP635="Alta",'MAPA DE RIESGOS'!$AR635="Moderado"),CONCATENATE("R",'MAPA DE RIESGOS'!$H635,"C",'MAPA DE RIESGOS'!$AF635),"")</f>
        <v/>
      </c>
      <c r="AX72" s="353" t="str">
        <f>IF(AND('MAPA DE RIESGOS'!$AP636="Alta",'MAPA DE RIESGOS'!$AR636="Moderado"),CONCATENATE("R",'MAPA DE RIESGOS'!$H636,"C",'MAPA DE RIESGOS'!$AF636),"")</f>
        <v/>
      </c>
      <c r="AY72" s="353" t="str">
        <f>IF(AND('MAPA DE RIESGOS'!$AP637="Alta",'MAPA DE RIESGOS'!$AR637="Moderado"),CONCATENATE("R",'MAPA DE RIESGOS'!$H637,"C",'MAPA DE RIESGOS'!$AF637),"")</f>
        <v/>
      </c>
      <c r="AZ72" s="353" t="str">
        <f>IF(AND('MAPA DE RIESGOS'!$AP638="Alta",'MAPA DE RIESGOS'!$AR638="Moderado"),CONCATENATE("R",'MAPA DE RIESGOS'!$H638,"C",'MAPA DE RIESGOS'!$AF638),"")</f>
        <v/>
      </c>
      <c r="BA72" s="353" t="str">
        <f>IF(AND('MAPA DE RIESGOS'!$AP639="Alta",'MAPA DE RIESGOS'!$AR639="Moderado"),CONCATENATE("R",'MAPA DE RIESGOS'!$H639,"C",'MAPA DE RIESGOS'!$AF639),"")</f>
        <v/>
      </c>
      <c r="BB72" s="353" t="str">
        <f>IF(AND('MAPA DE RIESGOS'!$AP640="Alta",'MAPA DE RIESGOS'!$AR640="Moderado"),CONCATENATE("R",'MAPA DE RIESGOS'!$H640,"C",'MAPA DE RIESGOS'!$AF640),"")</f>
        <v/>
      </c>
      <c r="BC72" s="353" t="str">
        <f>IF(AND('MAPA DE RIESGOS'!$AP641="Alta",'MAPA DE RIESGOS'!$AR641="Moderado"),CONCATENATE("R",'MAPA DE RIESGOS'!$H641,"C",'MAPA DE RIESGOS'!$AF641),"")</f>
        <v/>
      </c>
      <c r="BD72" s="353" t="str">
        <f>IF(AND('MAPA DE RIESGOS'!$AP642="Alta",'MAPA DE RIESGOS'!$AR642="Moderado"),CONCATENATE("R",'MAPA DE RIESGOS'!$H642,"C",'MAPA DE RIESGOS'!$AF642),"")</f>
        <v/>
      </c>
      <c r="BE72" s="353" t="str">
        <f>IF(AND('MAPA DE RIESGOS'!$AP643="Alta",'MAPA DE RIESGOS'!$AR643="Moderado"),CONCATENATE("R",'MAPA DE RIESGOS'!$H643,"C",'MAPA DE RIESGOS'!$AF643),"")</f>
        <v/>
      </c>
      <c r="BF72" s="353" t="str">
        <f>IF(AND('MAPA DE RIESGOS'!$AP644="Alta",'MAPA DE RIESGOS'!$AR644="Moderado"),CONCATENATE("R",'MAPA DE RIESGOS'!$H644,"C",'MAPA DE RIESGOS'!$AF644),"")</f>
        <v/>
      </c>
      <c r="BG72" s="353" t="str">
        <f>IF(AND('MAPA DE RIESGOS'!$AP645="Alta",'MAPA DE RIESGOS'!$AR645="Moderado"),CONCATENATE("R",'MAPA DE RIESGOS'!$H645,"C",'MAPA DE RIESGOS'!$AF645),"")</f>
        <v/>
      </c>
      <c r="BH72" s="353" t="str">
        <f>IF(AND('MAPA DE RIESGOS'!$AP646="Alta",'MAPA DE RIESGOS'!$AR646="Moderado"),CONCATENATE("R",'MAPA DE RIESGOS'!$H646,"C",'MAPA DE RIESGOS'!$AF646),"")</f>
        <v/>
      </c>
      <c r="BI72" s="353" t="str">
        <f>IF(AND('MAPA DE RIESGOS'!$AP647="Alta",'MAPA DE RIESGOS'!$AR647="Moderado"),CONCATENATE("R",'MAPA DE RIESGOS'!$H647,"C",'MAPA DE RIESGOS'!$AF647),"")</f>
        <v/>
      </c>
      <c r="BJ72" s="353" t="str">
        <f>IF(AND('MAPA DE RIESGOS'!$AP648="Alta",'MAPA DE RIESGOS'!$AR648="Moderado"),CONCATENATE("R",'MAPA DE RIESGOS'!$H648,"C",'MAPA DE RIESGOS'!$AF648),"")</f>
        <v/>
      </c>
      <c r="BK72" s="354" t="str">
        <f>IF(AND('MAPA DE RIESGOS'!$AP649="Alta",'MAPA DE RIESGOS'!$AR649="Moderado"),CONCATENATE("R",'MAPA DE RIESGOS'!$H649,"C",'MAPA DE RIESGOS'!$AF649),"")</f>
        <v/>
      </c>
      <c r="BL72" s="353" t="str">
        <f>IF(AND('MAPA DE RIESGOS'!$AP632="Alta",'MAPA DE RIESGOS'!$AR632="Mayor"),CONCATENATE("R",'MAPA DE RIESGOS'!$H632,"C",'MAPA DE RIESGOS'!$AF632),"")</f>
        <v/>
      </c>
      <c r="BM72" s="353" t="str">
        <f>IF(AND('MAPA DE RIESGOS'!$AP633="Alta",'MAPA DE RIESGOS'!$AR633="Mayor"),CONCATENATE("R",'MAPA DE RIESGOS'!$H633,"C",'MAPA DE RIESGOS'!$AF633),"")</f>
        <v/>
      </c>
      <c r="BN72" s="353" t="str">
        <f>IF(AND('MAPA DE RIESGOS'!$AP634="Alta",'MAPA DE RIESGOS'!$AR634="Mayor"),CONCATENATE("R",'MAPA DE RIESGOS'!$H634,"C",'MAPA DE RIESGOS'!$AF634),"")</f>
        <v/>
      </c>
      <c r="BO72" s="353" t="str">
        <f>IF(AND('MAPA DE RIESGOS'!$AP635="Alta",'MAPA DE RIESGOS'!$AR635="Mayor"),CONCATENATE("R",'MAPA DE RIESGOS'!$H635,"C",'MAPA DE RIESGOS'!$AF635),"")</f>
        <v/>
      </c>
      <c r="BP72" s="353" t="str">
        <f>IF(AND('MAPA DE RIESGOS'!$AP636="Alta",'MAPA DE RIESGOS'!$AR636="Mayor"),CONCATENATE("R",'MAPA DE RIESGOS'!$H636,"C",'MAPA DE RIESGOS'!$AF636),"")</f>
        <v/>
      </c>
      <c r="BQ72" s="353" t="str">
        <f>IF(AND('MAPA DE RIESGOS'!$AP637="Alta",'MAPA DE RIESGOS'!$AR637="Mayor"),CONCATENATE("R",'MAPA DE RIESGOS'!$H637,"C",'MAPA DE RIESGOS'!$AF637),"")</f>
        <v/>
      </c>
      <c r="BR72" s="353" t="str">
        <f>IF(AND('MAPA DE RIESGOS'!$AP638="Alta",'MAPA DE RIESGOS'!$AR638="Mayor"),CONCATENATE("R",'MAPA DE RIESGOS'!$H638,"C",'MAPA DE RIESGOS'!$AF638),"")</f>
        <v/>
      </c>
      <c r="BS72" s="353" t="str">
        <f>IF(AND('MAPA DE RIESGOS'!$AP639="Alta",'MAPA DE RIESGOS'!$AR639="Mayor"),CONCATENATE("R",'MAPA DE RIESGOS'!$H639,"C",'MAPA DE RIESGOS'!$AF639),"")</f>
        <v/>
      </c>
      <c r="BT72" s="353" t="str">
        <f>IF(AND('MAPA DE RIESGOS'!$AP640="Alta",'MAPA DE RIESGOS'!$AR640="Mayor"),CONCATENATE("R",'MAPA DE RIESGOS'!$H640,"C",'MAPA DE RIESGOS'!$AF640),"")</f>
        <v/>
      </c>
      <c r="BU72" s="353" t="str">
        <f>IF(AND('MAPA DE RIESGOS'!$AP641="Alta",'MAPA DE RIESGOS'!$AR641="Mayor"),CONCATENATE("R",'MAPA DE RIESGOS'!$H641,"C",'MAPA DE RIESGOS'!$AF641),"")</f>
        <v/>
      </c>
      <c r="BV72" s="353" t="str">
        <f>IF(AND('MAPA DE RIESGOS'!$AP642="Alta",'MAPA DE RIESGOS'!$AR642="Mayor"),CONCATENATE("R",'MAPA DE RIESGOS'!$H642,"C",'MAPA DE RIESGOS'!$AF642),"")</f>
        <v/>
      </c>
      <c r="BW72" s="353" t="str">
        <f>IF(AND('MAPA DE RIESGOS'!$AP643="Alta",'MAPA DE RIESGOS'!$AR643="Mayor"),CONCATENATE("R",'MAPA DE RIESGOS'!$H643,"C",'MAPA DE RIESGOS'!$AF643),"")</f>
        <v/>
      </c>
      <c r="BX72" s="353" t="str">
        <f>IF(AND('MAPA DE RIESGOS'!$AP644="Alta",'MAPA DE RIESGOS'!$AR644="Mayor"),CONCATENATE("R",'MAPA DE RIESGOS'!$H644,"C",'MAPA DE RIESGOS'!$AF644),"")</f>
        <v/>
      </c>
      <c r="BY72" s="353" t="str">
        <f>IF(AND('MAPA DE RIESGOS'!$AP645="Alta",'MAPA DE RIESGOS'!$AR645="Mayor"),CONCATENATE("R",'MAPA DE RIESGOS'!$H645,"C",'MAPA DE RIESGOS'!$AF645),"")</f>
        <v/>
      </c>
      <c r="BZ72" s="353" t="str">
        <f>IF(AND('MAPA DE RIESGOS'!$AP646="Alta",'MAPA DE RIESGOS'!$AR646="Mayor"),CONCATENATE("R",'MAPA DE RIESGOS'!$H646,"C",'MAPA DE RIESGOS'!$AF646),"")</f>
        <v/>
      </c>
      <c r="CA72" s="353" t="str">
        <f>IF(AND('MAPA DE RIESGOS'!$AP647="Alta",'MAPA DE RIESGOS'!$AR647="Mayor"),CONCATENATE("R",'MAPA DE RIESGOS'!$H647,"C",'MAPA DE RIESGOS'!$AF647),"")</f>
        <v/>
      </c>
      <c r="CB72" s="353" t="str">
        <f>IF(AND('MAPA DE RIESGOS'!$AP648="Alta",'MAPA DE RIESGOS'!$AR648="Mayor"),CONCATENATE("R",'MAPA DE RIESGOS'!$H648,"C",'MAPA DE RIESGOS'!$AF648),"")</f>
        <v/>
      </c>
      <c r="CC72" s="354" t="str">
        <f>IF(AND('MAPA DE RIESGOS'!$AP649="Alta",'MAPA DE RIESGOS'!$AR649="Mayor"),CONCATENATE("R",'MAPA DE RIESGOS'!$H649,"C",'MAPA DE RIESGOS'!$AF649),"")</f>
        <v/>
      </c>
      <c r="CD72" s="355" t="str">
        <f>IF(AND('MAPA DE RIESGOS'!$AP632="Alta",'MAPA DE RIESGOS'!$AR632="Catastrófico"),CONCATENATE("R",'MAPA DE RIESGOS'!$H632,"C",'MAPA DE RIESGOS'!$AF632),"")</f>
        <v/>
      </c>
      <c r="CE72" s="355" t="str">
        <f>IF(AND('MAPA DE RIESGOS'!$AP633="Alta",'MAPA DE RIESGOS'!$AR633="Catastrófico"),CONCATENATE("R",'MAPA DE RIESGOS'!$H633,"C",'MAPA DE RIESGOS'!$AF633),"")</f>
        <v/>
      </c>
      <c r="CF72" s="355" t="str">
        <f>IF(AND('MAPA DE RIESGOS'!$AP634="Alta",'MAPA DE RIESGOS'!$AR634="Catastrófico"),CONCATENATE("R",'MAPA DE RIESGOS'!$H634,"C",'MAPA DE RIESGOS'!$AF634),"")</f>
        <v/>
      </c>
      <c r="CG72" s="355" t="str">
        <f>IF(AND('MAPA DE RIESGOS'!$AP635="Alta",'MAPA DE RIESGOS'!$AR635="Catastrófico"),CONCATENATE("R",'MAPA DE RIESGOS'!$H635,"C",'MAPA DE RIESGOS'!$AF635),"")</f>
        <v/>
      </c>
      <c r="CH72" s="355" t="str">
        <f>IF(AND('MAPA DE RIESGOS'!$AP636="Alta",'MAPA DE RIESGOS'!$AR636="Catastrófico"),CONCATENATE("R",'MAPA DE RIESGOS'!$H636,"C",'MAPA DE RIESGOS'!$AF636),"")</f>
        <v/>
      </c>
      <c r="CI72" s="355" t="str">
        <f>IF(AND('MAPA DE RIESGOS'!$AP637="Alta",'MAPA DE RIESGOS'!$AR637="Catastrófico"),CONCATENATE("R",'MAPA DE RIESGOS'!$H637,"C",'MAPA DE RIESGOS'!$AF637),"")</f>
        <v/>
      </c>
      <c r="CJ72" s="355" t="str">
        <f>IF(AND('MAPA DE RIESGOS'!$AP638="Alta",'MAPA DE RIESGOS'!$AR638="Catastrófico"),CONCATENATE("R",'MAPA DE RIESGOS'!$H638,"C",'MAPA DE RIESGOS'!$AF638),"")</f>
        <v/>
      </c>
      <c r="CK72" s="355" t="str">
        <f>IF(AND('MAPA DE RIESGOS'!$AP639="Alta",'MAPA DE RIESGOS'!$AR639="Catastrófico"),CONCATENATE("R",'MAPA DE RIESGOS'!$H639,"C",'MAPA DE RIESGOS'!$AF639),"")</f>
        <v/>
      </c>
      <c r="CL72" s="355" t="str">
        <f>IF(AND('MAPA DE RIESGOS'!$AP640="Alta",'MAPA DE RIESGOS'!$AR640="Catastrófico"),CONCATENATE("R",'MAPA DE RIESGOS'!$H640,"C",'MAPA DE RIESGOS'!$AF640),"")</f>
        <v/>
      </c>
      <c r="CM72" s="355" t="str">
        <f>IF(AND('MAPA DE RIESGOS'!$AP641="Alta",'MAPA DE RIESGOS'!$AR641="Catastrófico"),CONCATENATE("R",'MAPA DE RIESGOS'!$H641,"C",'MAPA DE RIESGOS'!$AF641),"")</f>
        <v/>
      </c>
      <c r="CN72" s="355" t="str">
        <f>IF(AND('MAPA DE RIESGOS'!$AP642="Alta",'MAPA DE RIESGOS'!$AR642="Catastrófico"),CONCATENATE("R",'MAPA DE RIESGOS'!$H642,"C",'MAPA DE RIESGOS'!$AF642),"")</f>
        <v/>
      </c>
      <c r="CO72" s="355" t="str">
        <f>IF(AND('MAPA DE RIESGOS'!$AP643="Alta",'MAPA DE RIESGOS'!$AR643="Catastrófico"),CONCATENATE("R",'MAPA DE RIESGOS'!$H643,"C",'MAPA DE RIESGOS'!$AF643),"")</f>
        <v/>
      </c>
      <c r="CP72" s="355" t="str">
        <f>IF(AND('MAPA DE RIESGOS'!$AP644="Alta",'MAPA DE RIESGOS'!$AR644="Catastrófico"),CONCATENATE("R",'MAPA DE RIESGOS'!$H644,"C",'MAPA DE RIESGOS'!$AF644),"")</f>
        <v/>
      </c>
      <c r="CQ72" s="355" t="str">
        <f>IF(AND('MAPA DE RIESGOS'!$AP645="Alta",'MAPA DE RIESGOS'!$AR645="Catastrófico"),CONCATENATE("R",'MAPA DE RIESGOS'!$H645,"C",'MAPA DE RIESGOS'!$AF645),"")</f>
        <v/>
      </c>
      <c r="CR72" s="355" t="str">
        <f>IF(AND('MAPA DE RIESGOS'!$AP646="Alta",'MAPA DE RIESGOS'!$AR646="Catastrófico"),CONCATENATE("R",'MAPA DE RIESGOS'!$H646,"C",'MAPA DE RIESGOS'!$AF646),"")</f>
        <v/>
      </c>
      <c r="CS72" s="355" t="str">
        <f>IF(AND('MAPA DE RIESGOS'!$AP647="Alta",'MAPA DE RIESGOS'!$AR647="Catastrófico"),CONCATENATE("R",'MAPA DE RIESGOS'!$H647,"C",'MAPA DE RIESGOS'!$AF647),"")</f>
        <v/>
      </c>
      <c r="CT72" s="355" t="str">
        <f>IF(AND('MAPA DE RIESGOS'!$AP648="Alta",'MAPA DE RIESGOS'!$AR648="Catastrófico"),CONCATENATE("R",'MAPA DE RIESGOS'!$H648,"C",'MAPA DE RIESGOS'!$AF648),"")</f>
        <v/>
      </c>
      <c r="CU72" s="356" t="str">
        <f>IF(AND('MAPA DE RIESGOS'!$AP649="Alta",'MAPA DE RIESGOS'!$AR649="Catastrófico"),CONCATENATE("R",'MAPA DE RIESGOS'!$H649,"C",'MAPA DE RIESGOS'!$AF649),"")</f>
        <v/>
      </c>
      <c r="CV72" s="67"/>
      <c r="CW72" s="1137"/>
      <c r="CX72" s="1138"/>
      <c r="CY72" s="1138"/>
      <c r="CZ72" s="1138"/>
      <c r="DA72" s="1138"/>
      <c r="DB72" s="1139"/>
    </row>
    <row r="73" spans="2:106" ht="32.450000000000003" customHeight="1" thickBot="1">
      <c r="B73" s="1142"/>
      <c r="C73" s="1142"/>
      <c r="D73" s="1143"/>
      <c r="E73" s="1116"/>
      <c r="F73" s="1117"/>
      <c r="G73" s="1117"/>
      <c r="H73" s="1117"/>
      <c r="I73" s="1117"/>
      <c r="J73" s="368" t="str">
        <f>IF(AND('MAPA DE RIESGOS'!$AP650="Alta",'MAPA DE RIESGOS'!$AR650="Leve"),CONCATENATE("R",'MAPA DE RIESGOS'!$H650,"C",'MAPA DE RIESGOS'!$AF650),"")</f>
        <v/>
      </c>
      <c r="K73" s="369" t="str">
        <f>IF(AND('MAPA DE RIESGOS'!$AP651="Alta",'MAPA DE RIESGOS'!$AR651="Leve"),CONCATENATE("R",'MAPA DE RIESGOS'!$H651,"C",'MAPA DE RIESGOS'!$AF651),"")</f>
        <v/>
      </c>
      <c r="L73" s="369" t="str">
        <f>IF(AND('MAPA DE RIESGOS'!$AP652="Alta",'MAPA DE RIESGOS'!$AR652="Leve"),CONCATENATE("R",'MAPA DE RIESGOS'!$H652,"C",'MAPA DE RIESGOS'!$AF652),"")</f>
        <v/>
      </c>
      <c r="M73" s="369" t="str">
        <f>IF(AND('MAPA DE RIESGOS'!$AP653="Alta",'MAPA DE RIESGOS'!$AR653="Leve"),CONCATENATE("R",'MAPA DE RIESGOS'!$H653,"C",'MAPA DE RIESGOS'!$AF653),"")</f>
        <v/>
      </c>
      <c r="N73" s="369" t="str">
        <f>IF(AND('MAPA DE RIESGOS'!$AP654="Alta",'MAPA DE RIESGOS'!$AR654="Leve"),CONCATENATE("R",'MAPA DE RIESGOS'!$H654,"C",'MAPA DE RIESGOS'!$AF654),"")</f>
        <v/>
      </c>
      <c r="O73" s="369" t="str">
        <f>IF(AND('MAPA DE RIESGOS'!$AP655="Alta",'MAPA DE RIESGOS'!$AR655="Leve"),CONCATENATE("R",'MAPA DE RIESGOS'!$H655,"C",'MAPA DE RIESGOS'!$AF655),"")</f>
        <v/>
      </c>
      <c r="P73" s="369"/>
      <c r="Q73" s="369"/>
      <c r="R73" s="369"/>
      <c r="S73" s="369"/>
      <c r="T73" s="369"/>
      <c r="U73" s="369"/>
      <c r="V73" s="369"/>
      <c r="W73" s="369"/>
      <c r="X73" s="369"/>
      <c r="Y73" s="369"/>
      <c r="Z73" s="369"/>
      <c r="AA73" s="369"/>
      <c r="AB73" s="368" t="str">
        <f>IF(AND('MAPA DE RIESGOS'!$AP650="Alta",'MAPA DE RIESGOS'!$AR650="Menor"),CONCATENATE("R",'MAPA DE RIESGOS'!$H650,"C",'MAPA DE RIESGOS'!$AF650),"")</f>
        <v/>
      </c>
      <c r="AC73" s="369" t="str">
        <f>IF(AND('MAPA DE RIESGOS'!$AP651="Alta",'MAPA DE RIESGOS'!$AR651="Menor"),CONCATENATE("R",'MAPA DE RIESGOS'!$H651,"C",'MAPA DE RIESGOS'!$AF651),"")</f>
        <v/>
      </c>
      <c r="AD73" s="369" t="str">
        <f>IF(AND('MAPA DE RIESGOS'!$AP652="Alta",'MAPA DE RIESGOS'!$AR652="Menor"),CONCATENATE("R",'MAPA DE RIESGOS'!$H652,"C",'MAPA DE RIESGOS'!$AF652),"")</f>
        <v/>
      </c>
      <c r="AE73" s="369" t="str">
        <f>IF(AND('MAPA DE RIESGOS'!$AP653="Alta",'MAPA DE RIESGOS'!$AR653="Menor"),CONCATENATE("R",'MAPA DE RIESGOS'!$H653,"C",'MAPA DE RIESGOS'!$AF653),"")</f>
        <v/>
      </c>
      <c r="AF73" s="369" t="str">
        <f>IF(AND('MAPA DE RIESGOS'!$AP654="Alta",'MAPA DE RIESGOS'!$AR654="Menor"),CONCATENATE("R",'MAPA DE RIESGOS'!$H654,"C",'MAPA DE RIESGOS'!$AF654),"")</f>
        <v/>
      </c>
      <c r="AG73" s="369" t="str">
        <f>IF(AND('MAPA DE RIESGOS'!$AP655="Alta",'MAPA DE RIESGOS'!$AR655="Menor"),CONCATENATE("R",'MAPA DE RIESGOS'!$H655,"C",'MAPA DE RIESGOS'!$AF655),"")</f>
        <v/>
      </c>
      <c r="AH73" s="369"/>
      <c r="AI73" s="369"/>
      <c r="AJ73" s="369"/>
      <c r="AK73" s="369"/>
      <c r="AL73" s="369"/>
      <c r="AM73" s="369"/>
      <c r="AN73" s="369"/>
      <c r="AO73" s="369"/>
      <c r="AP73" s="369"/>
      <c r="AQ73" s="369"/>
      <c r="AR73" s="369"/>
      <c r="AS73" s="370"/>
      <c r="AT73" s="353" t="str">
        <f>IF(AND('MAPA DE RIESGOS'!$AP650="Alta",'MAPA DE RIESGOS'!$AR650="Moderado"),CONCATENATE("R",'MAPA DE RIESGOS'!$H650,"C",'MAPA DE RIESGOS'!$AF650),"")</f>
        <v/>
      </c>
      <c r="AU73" s="353" t="str">
        <f>IF(AND('MAPA DE RIESGOS'!$AP651="Alta",'MAPA DE RIESGOS'!$AR651="Moderado"),CONCATENATE("R",'MAPA DE RIESGOS'!$H651,"C",'MAPA DE RIESGOS'!$AF651),"")</f>
        <v/>
      </c>
      <c r="AV73" s="353" t="str">
        <f>IF(AND('MAPA DE RIESGOS'!$AP652="Alta",'MAPA DE RIESGOS'!$AR652="Moderado"),CONCATENATE("R",'MAPA DE RIESGOS'!$H652,"C",'MAPA DE RIESGOS'!$AF652),"")</f>
        <v/>
      </c>
      <c r="AW73" s="353" t="str">
        <f>IF(AND('MAPA DE RIESGOS'!$AP653="Alta",'MAPA DE RIESGOS'!$AR653="Moderado"),CONCATENATE("R",'MAPA DE RIESGOS'!$H653,"C",'MAPA DE RIESGOS'!$AF653),"")</f>
        <v/>
      </c>
      <c r="AX73" s="353" t="str">
        <f>IF(AND('MAPA DE RIESGOS'!$AP654="Alta",'MAPA DE RIESGOS'!$AR654="Moderado"),CONCATENATE("R",'MAPA DE RIESGOS'!$H654,"C",'MAPA DE RIESGOS'!$AF654),"")</f>
        <v/>
      </c>
      <c r="AY73" s="353" t="str">
        <f>IF(AND('MAPA DE RIESGOS'!$AP655="Alta",'MAPA DE RIESGOS'!$AR655="Moderado"),CONCATENATE("R",'MAPA DE RIESGOS'!$H655,"C",'MAPA DE RIESGOS'!$AF655),"")</f>
        <v/>
      </c>
      <c r="AZ73" s="353"/>
      <c r="BA73" s="353"/>
      <c r="BB73" s="353"/>
      <c r="BC73" s="353"/>
      <c r="BD73" s="353"/>
      <c r="BE73" s="353"/>
      <c r="BF73" s="353"/>
      <c r="BG73" s="353"/>
      <c r="BH73" s="353"/>
      <c r="BI73" s="353"/>
      <c r="BJ73" s="353"/>
      <c r="BK73" s="354"/>
      <c r="BL73" s="353" t="str">
        <f>IF(AND('MAPA DE RIESGOS'!$AP650="Alta",'MAPA DE RIESGOS'!$AR650="Mayor"),CONCATENATE("R",'MAPA DE RIESGOS'!$H650,"C",'MAPA DE RIESGOS'!$AF650),"")</f>
        <v/>
      </c>
      <c r="BM73" s="353" t="str">
        <f>IF(AND('MAPA DE RIESGOS'!$AP651="Alta",'MAPA DE RIESGOS'!$AR651="Mayor"),CONCATENATE("R",'MAPA DE RIESGOS'!$H651,"C",'MAPA DE RIESGOS'!$AF651),"")</f>
        <v/>
      </c>
      <c r="BN73" s="353" t="str">
        <f>IF(AND('MAPA DE RIESGOS'!$AP652="Alta",'MAPA DE RIESGOS'!$AR652="Mayor"),CONCATENATE("R",'MAPA DE RIESGOS'!$H652,"C",'MAPA DE RIESGOS'!$AF652),"")</f>
        <v/>
      </c>
      <c r="BO73" s="353" t="str">
        <f>IF(AND('MAPA DE RIESGOS'!$AP653="Alta",'MAPA DE RIESGOS'!$AR653="Mayor"),CONCATENATE("R",'MAPA DE RIESGOS'!$H653,"C",'MAPA DE RIESGOS'!$AF653),"")</f>
        <v/>
      </c>
      <c r="BP73" s="353" t="str">
        <f>IF(AND('MAPA DE RIESGOS'!$AP654="Alta",'MAPA DE RIESGOS'!$AR654="Mayor"),CONCATENATE("R",'MAPA DE RIESGOS'!$H654,"C",'MAPA DE RIESGOS'!$AF654),"")</f>
        <v/>
      </c>
      <c r="BQ73" s="353" t="str">
        <f>IF(AND('MAPA DE RIESGOS'!$AP655="Alta",'MAPA DE RIESGOS'!$AR655="Mayor"),CONCATENATE("R",'MAPA DE RIESGOS'!$H655,"C",'MAPA DE RIESGOS'!$AF655),"")</f>
        <v/>
      </c>
      <c r="BR73" s="353"/>
      <c r="BS73" s="353"/>
      <c r="BT73" s="353"/>
      <c r="BU73" s="353"/>
      <c r="BV73" s="353"/>
      <c r="BW73" s="353"/>
      <c r="BX73" s="353"/>
      <c r="BY73" s="353"/>
      <c r="BZ73" s="353"/>
      <c r="CA73" s="353"/>
      <c r="CB73" s="353"/>
      <c r="CC73" s="354"/>
      <c r="CD73" s="355" t="str">
        <f>IF(AND('MAPA DE RIESGOS'!$AP650="Alta",'MAPA DE RIESGOS'!$AR650="Catastrófico"),CONCATENATE("R",'MAPA DE RIESGOS'!$H650,"C",'MAPA DE RIESGOS'!$AF650),"")</f>
        <v/>
      </c>
      <c r="CE73" s="355" t="str">
        <f>IF(AND('MAPA DE RIESGOS'!$AP651="Alta",'MAPA DE RIESGOS'!$AR651="Catastrófico"),CONCATENATE("R",'MAPA DE RIESGOS'!$H651,"C",'MAPA DE RIESGOS'!$AF651),"")</f>
        <v/>
      </c>
      <c r="CF73" s="355" t="str">
        <f>IF(AND('MAPA DE RIESGOS'!$AP652="Alta",'MAPA DE RIESGOS'!$AR652="Catastrófico"),CONCATENATE("R",'MAPA DE RIESGOS'!$H652,"C",'MAPA DE RIESGOS'!$AF652),"")</f>
        <v/>
      </c>
      <c r="CG73" s="355" t="str">
        <f>IF(AND('MAPA DE RIESGOS'!$AP653="Alta",'MAPA DE RIESGOS'!$AR653="Catastrófico"),CONCATENATE("R",'MAPA DE RIESGOS'!$H653,"C",'MAPA DE RIESGOS'!$AF653),"")</f>
        <v/>
      </c>
      <c r="CH73" s="355" t="str">
        <f>IF(AND('MAPA DE RIESGOS'!$AP654="Alta",'MAPA DE RIESGOS'!$AR654="Catastrófico"),CONCATENATE("R",'MAPA DE RIESGOS'!$H654,"C",'MAPA DE RIESGOS'!$AF654),"")</f>
        <v/>
      </c>
      <c r="CI73" s="355" t="str">
        <f>IF(AND('MAPA DE RIESGOS'!$AP655="Alta",'MAPA DE RIESGOS'!$AR655="Catastrófico"),CONCATENATE("R",'MAPA DE RIESGOS'!$H655,"C",'MAPA DE RIESGOS'!$AF655),"")</f>
        <v/>
      </c>
      <c r="CJ73" s="355"/>
      <c r="CK73" s="355"/>
      <c r="CL73" s="355"/>
      <c r="CM73" s="355"/>
      <c r="CN73" s="355"/>
      <c r="CO73" s="355"/>
      <c r="CP73" s="355"/>
      <c r="CQ73" s="355"/>
      <c r="CR73" s="355"/>
      <c r="CS73" s="355"/>
      <c r="CT73" s="355"/>
      <c r="CU73" s="356"/>
      <c r="CV73" s="67"/>
      <c r="CW73" s="1137"/>
      <c r="CX73" s="1138"/>
      <c r="CY73" s="1138"/>
      <c r="CZ73" s="1138"/>
      <c r="DA73" s="1138"/>
      <c r="DB73" s="1139"/>
    </row>
    <row r="74" spans="2:106" ht="32.450000000000003" customHeight="1">
      <c r="B74" s="1142"/>
      <c r="C74" s="1142"/>
      <c r="D74" s="1143"/>
      <c r="E74" s="1110" t="s">
        <v>280</v>
      </c>
      <c r="F74" s="1111"/>
      <c r="G74" s="1111"/>
      <c r="H74" s="1111"/>
      <c r="I74" s="1112"/>
      <c r="J74" s="362" t="str">
        <f>IF(AND('MAPA DE RIESGOS'!$AP78="Media",'MAPA DE RIESGOS'!$AR78="Leve"),CONCATENATE("R",'MAPA DE RIESGOS'!$H78,"C",'MAPA DE RIESGOS'!$AF78),"")</f>
        <v/>
      </c>
      <c r="K74" s="363" t="str">
        <f>IF(AND('MAPA DE RIESGOS'!$AP79="Media",'MAPA DE RIESGOS'!$AR79="Leve"),CONCATENATE("R",'MAPA DE RIESGOS'!$H79,"C",'MAPA DE RIESGOS'!$AF79),"")</f>
        <v/>
      </c>
      <c r="L74" s="363" t="str">
        <f>IF(AND('MAPA DE RIESGOS'!$AP80="Media",'MAPA DE RIESGOS'!$AR80="Leve"),CONCATENATE("R",'MAPA DE RIESGOS'!$H80,"C",'MAPA DE RIESGOS'!$AF80),"")</f>
        <v/>
      </c>
      <c r="M74" s="363" t="str">
        <f>IF(AND('MAPA DE RIESGOS'!$AP81="Media",'MAPA DE RIESGOS'!$AR81="Leve"),CONCATENATE("R",'MAPA DE RIESGOS'!$H81,"C",'MAPA DE RIESGOS'!$AF81),"")</f>
        <v/>
      </c>
      <c r="N74" s="363" t="str">
        <f>IF(AND('MAPA DE RIESGOS'!$AP82="Media",'MAPA DE RIESGOS'!$AR82="Leve"),CONCATENATE("R",'MAPA DE RIESGOS'!$H82,"C",'MAPA DE RIESGOS'!$AF82),"")</f>
        <v/>
      </c>
      <c r="O74" s="363" t="str">
        <f>IF(AND('MAPA DE RIESGOS'!$AP83="Media",'MAPA DE RIESGOS'!$AR83="Leve"),CONCATENATE("R",'MAPA DE RIESGOS'!$H83,"C",'MAPA DE RIESGOS'!$AF83),"")</f>
        <v/>
      </c>
      <c r="P74" s="363" t="str">
        <f>IF(AND('MAPA DE RIESGOS'!$AP84="Media",'MAPA DE RIESGOS'!$AR84="Leve"),CONCATENATE("R",'MAPA DE RIESGOS'!$H84,"C",'MAPA DE RIESGOS'!$AF84),"")</f>
        <v/>
      </c>
      <c r="Q74" s="363" t="str">
        <f>IF(AND('MAPA DE RIESGOS'!$AP85="Media",'MAPA DE RIESGOS'!$AR85="Leve"),CONCATENATE("R",'MAPA DE RIESGOS'!$H85,"C",'MAPA DE RIESGOS'!$AF85),"")</f>
        <v/>
      </c>
      <c r="R74" s="363" t="str">
        <f>IF(AND('MAPA DE RIESGOS'!$AP86="Media",'MAPA DE RIESGOS'!$AR86="Leve"),CONCATENATE("R",'MAPA DE RIESGOS'!$H86,"C",'MAPA DE RIESGOS'!$AF86),"")</f>
        <v/>
      </c>
      <c r="S74" s="363" t="str">
        <f>IF(AND('MAPA DE RIESGOS'!$AP87="Media",'MAPA DE RIESGOS'!$AR87="Leve"),CONCATENATE("R",'MAPA DE RIESGOS'!$H87,"C",'MAPA DE RIESGOS'!$AF87),"")</f>
        <v/>
      </c>
      <c r="T74" s="363" t="str">
        <f>IF(AND('MAPA DE RIESGOS'!$AP88="Media",'MAPA DE RIESGOS'!$AR88="Leve"),CONCATENATE("R",'MAPA DE RIESGOS'!$H88,"C",'MAPA DE RIESGOS'!$AF88),"")</f>
        <v/>
      </c>
      <c r="U74" s="363" t="str">
        <f>IF(AND('MAPA DE RIESGOS'!$AP89="Media",'MAPA DE RIESGOS'!$AR89="Leve"),CONCATENATE("R",'MAPA DE RIESGOS'!$H89,"C",'MAPA DE RIESGOS'!$AF89),"")</f>
        <v/>
      </c>
      <c r="V74" s="363" t="str">
        <f>IF(AND('MAPA DE RIESGOS'!$AP90="Media",'MAPA DE RIESGOS'!$AR90="Leve"),CONCATENATE("R",'MAPA DE RIESGOS'!$H90,"C",'MAPA DE RIESGOS'!$AF90),"")</f>
        <v/>
      </c>
      <c r="W74" s="363" t="str">
        <f>IF(AND('MAPA DE RIESGOS'!$AP91="Media",'MAPA DE RIESGOS'!$AR91="Leve"),CONCATENATE("R",'MAPA DE RIESGOS'!$H91,"C",'MAPA DE RIESGOS'!$AF91),"")</f>
        <v/>
      </c>
      <c r="X74" s="363" t="str">
        <f>IF(AND('MAPA DE RIESGOS'!$AP92="Media",'MAPA DE RIESGOS'!$AR92="Leve"),CONCATENATE("R",'MAPA DE RIESGOS'!$H92,"C",'MAPA DE RIESGOS'!$AF92),"")</f>
        <v/>
      </c>
      <c r="Y74" s="363" t="str">
        <f>IF(AND('MAPA DE RIESGOS'!$AP93="Media",'MAPA DE RIESGOS'!$AR93="Leve"),CONCATENATE("R",'MAPA DE RIESGOS'!$H93,"C",'MAPA DE RIESGOS'!$AF93),"")</f>
        <v/>
      </c>
      <c r="Z74" s="363" t="str">
        <f>IF(AND('MAPA DE RIESGOS'!$AP94="Media",'MAPA DE RIESGOS'!$AR94="Leve"),CONCATENATE("R",'MAPA DE RIESGOS'!$H94,"C",'MAPA DE RIESGOS'!$AF94),"")</f>
        <v/>
      </c>
      <c r="AA74" s="363" t="str">
        <f>IF(AND('MAPA DE RIESGOS'!$AP95="Media",'MAPA DE RIESGOS'!$AR95="Leve"),CONCATENATE("R",'MAPA DE RIESGOS'!$H95,"C",'MAPA DE RIESGOS'!$AF95),"")</f>
        <v/>
      </c>
      <c r="AB74" s="362" t="str">
        <f>IF(AND('MAPA DE RIESGOS'!$AP78="Media",'MAPA DE RIESGOS'!$AR78="Menor"),CONCATENATE("R",'MAPA DE RIESGOS'!$H78,"C",'MAPA DE RIESGOS'!$AF78),"")</f>
        <v/>
      </c>
      <c r="AC74" s="363" t="str">
        <f>IF(AND('MAPA DE RIESGOS'!$AP79="Media",'MAPA DE RIESGOS'!$AR79="Menor"),CONCATENATE("R",'MAPA DE RIESGOS'!$H79,"C",'MAPA DE RIESGOS'!$AF79),"")</f>
        <v/>
      </c>
      <c r="AD74" s="363" t="str">
        <f>IF(AND('MAPA DE RIESGOS'!$AP80="Media",'MAPA DE RIESGOS'!$AR80="Menor"),CONCATENATE("R",'MAPA DE RIESGOS'!$H80,"C",'MAPA DE RIESGOS'!$AF80),"")</f>
        <v/>
      </c>
      <c r="AE74" s="363" t="str">
        <f>IF(AND('MAPA DE RIESGOS'!$AP81="Media",'MAPA DE RIESGOS'!$AR81="Menor"),CONCATENATE("R",'MAPA DE RIESGOS'!$H81,"C",'MAPA DE RIESGOS'!$AF81),"")</f>
        <v/>
      </c>
      <c r="AF74" s="363" t="str">
        <f>IF(AND('MAPA DE RIESGOS'!$AP82="Media",'MAPA DE RIESGOS'!$AR82="Menor"),CONCATENATE("R",'MAPA DE RIESGOS'!$H82,"C",'MAPA DE RIESGOS'!$AF82),"")</f>
        <v/>
      </c>
      <c r="AG74" s="363" t="str">
        <f>IF(AND('MAPA DE RIESGOS'!$AP83="Media",'MAPA DE RIESGOS'!$AR83="Menor"),CONCATENATE("R",'MAPA DE RIESGOS'!$H83,"C",'MAPA DE RIESGOS'!$AF83),"")</f>
        <v/>
      </c>
      <c r="AH74" s="363" t="str">
        <f>IF(AND('MAPA DE RIESGOS'!$AP84="Media",'MAPA DE RIESGOS'!$AR84="Menor"),CONCATENATE("R",'MAPA DE RIESGOS'!$H84,"C",'MAPA DE RIESGOS'!$AF84),"")</f>
        <v/>
      </c>
      <c r="AI74" s="363" t="str">
        <f>IF(AND('MAPA DE RIESGOS'!$AP85="Media",'MAPA DE RIESGOS'!$AR85="Menor"),CONCATENATE("R",'MAPA DE RIESGOS'!$H85,"C",'MAPA DE RIESGOS'!$AF85),"")</f>
        <v/>
      </c>
      <c r="AJ74" s="363" t="str">
        <f>IF(AND('MAPA DE RIESGOS'!$AP86="Media",'MAPA DE RIESGOS'!$AR86="Menor"),CONCATENATE("R",'MAPA DE RIESGOS'!$H86,"C",'MAPA DE RIESGOS'!$AF86),"")</f>
        <v/>
      </c>
      <c r="AK74" s="363" t="str">
        <f>IF(AND('MAPA DE RIESGOS'!$AP87="Media",'MAPA DE RIESGOS'!$AR87="Menor"),CONCATENATE("R",'MAPA DE RIESGOS'!$H87,"C",'MAPA DE RIESGOS'!$AF87),"")</f>
        <v/>
      </c>
      <c r="AL74" s="363" t="str">
        <f>IF(AND('MAPA DE RIESGOS'!$AP88="Media",'MAPA DE RIESGOS'!$AR88="Menor"),CONCATENATE("R",'MAPA DE RIESGOS'!$H88,"C",'MAPA DE RIESGOS'!$AF88),"")</f>
        <v/>
      </c>
      <c r="AM74" s="363" t="str">
        <f>IF(AND('MAPA DE RIESGOS'!$AP89="Media",'MAPA DE RIESGOS'!$AR89="Menor"),CONCATENATE("R",'MAPA DE RIESGOS'!$H89,"C",'MAPA DE RIESGOS'!$AF89),"")</f>
        <v/>
      </c>
      <c r="AN74" s="363" t="str">
        <f>IF(AND('MAPA DE RIESGOS'!$AP90="Media",'MAPA DE RIESGOS'!$AR90="Menor"),CONCATENATE("R",'MAPA DE RIESGOS'!$H90,"C",'MAPA DE RIESGOS'!$AF90),"")</f>
        <v/>
      </c>
      <c r="AO74" s="363" t="str">
        <f>IF(AND('MAPA DE RIESGOS'!$AP91="Media",'MAPA DE RIESGOS'!$AR91="Menor"),CONCATENATE("R",'MAPA DE RIESGOS'!$H91,"C",'MAPA DE RIESGOS'!$AF91),"")</f>
        <v/>
      </c>
      <c r="AP74" s="363" t="str">
        <f>IF(AND('MAPA DE RIESGOS'!$AP92="Media",'MAPA DE RIESGOS'!$AR92="Menor"),CONCATENATE("R",'MAPA DE RIESGOS'!$H92,"C",'MAPA DE RIESGOS'!$AF92),"")</f>
        <v/>
      </c>
      <c r="AQ74" s="363" t="str">
        <f>IF(AND('MAPA DE RIESGOS'!$AP93="Media",'MAPA DE RIESGOS'!$AR93="Menor"),CONCATENATE("R",'MAPA DE RIESGOS'!$H93,"C",'MAPA DE RIESGOS'!$AF93),"")</f>
        <v/>
      </c>
      <c r="AR74" s="363" t="str">
        <f>IF(AND('MAPA DE RIESGOS'!$AP94="Media",'MAPA DE RIESGOS'!$AR94="Menor"),CONCATENATE("R",'MAPA DE RIESGOS'!$H94,"C",'MAPA DE RIESGOS'!$AF94),"")</f>
        <v/>
      </c>
      <c r="AS74" s="363" t="str">
        <f>IF(AND('MAPA DE RIESGOS'!$AP95="Media",'MAPA DE RIESGOS'!$AR95="Menor"),CONCATENATE("R",'MAPA DE RIESGOS'!$H95,"C",'MAPA DE RIESGOS'!$AF95),"")</f>
        <v/>
      </c>
      <c r="AT74" s="362" t="str">
        <f>IF(AND('MAPA DE RIESGOS'!$AP78="Media",'MAPA DE RIESGOS'!$AR78="Moderado"),CONCATENATE("R",'MAPA DE RIESGOS'!$H78,"C",'MAPA DE RIESGOS'!$AF78),"")</f>
        <v/>
      </c>
      <c r="AU74" s="363" t="str">
        <f>IF(AND('MAPA DE RIESGOS'!$AP79="Media",'MAPA DE RIESGOS'!$AR79="Moderado"),CONCATENATE("R",'MAPA DE RIESGOS'!$H79,"C",'MAPA DE RIESGOS'!$AF79),"")</f>
        <v/>
      </c>
      <c r="AV74" s="363" t="str">
        <f>IF(AND('MAPA DE RIESGOS'!$AP80="Media",'MAPA DE RIESGOS'!$AR80="Moderado"),CONCATENATE("R",'MAPA DE RIESGOS'!$H80,"C",'MAPA DE RIESGOS'!$AF80),"")</f>
        <v/>
      </c>
      <c r="AW74" s="363" t="str">
        <f>IF(AND('MAPA DE RIESGOS'!$AP81="Media",'MAPA DE RIESGOS'!$AR81="Moderado"),CONCATENATE("R",'MAPA DE RIESGOS'!$H81,"C",'MAPA DE RIESGOS'!$AF81),"")</f>
        <v/>
      </c>
      <c r="AX74" s="363" t="str">
        <f>IF(AND('MAPA DE RIESGOS'!$AP82="Media",'MAPA DE RIESGOS'!$AR82="Moderado"),CONCATENATE("R",'MAPA DE RIESGOS'!$H82,"C",'MAPA DE RIESGOS'!$AF82),"")</f>
        <v/>
      </c>
      <c r="AY74" s="363" t="str">
        <f>IF(AND('MAPA DE RIESGOS'!$AP83="Media",'MAPA DE RIESGOS'!$AR83="Moderado"),CONCATENATE("R",'MAPA DE RIESGOS'!$H83,"C",'MAPA DE RIESGOS'!$AF83),"")</f>
        <v/>
      </c>
      <c r="AZ74" s="363" t="str">
        <f>IF(AND('MAPA DE RIESGOS'!$AP84="Media",'MAPA DE RIESGOS'!$AR84="Moderado"),CONCATENATE("R",'MAPA DE RIESGOS'!$H84,"C",'MAPA DE RIESGOS'!$AF84),"")</f>
        <v/>
      </c>
      <c r="BA74" s="363" t="str">
        <f>IF(AND('MAPA DE RIESGOS'!$AP85="Media",'MAPA DE RIESGOS'!$AR85="Moderado"),CONCATENATE("R",'MAPA DE RIESGOS'!$H85,"C",'MAPA DE RIESGOS'!$AF85),"")</f>
        <v/>
      </c>
      <c r="BB74" s="363" t="str">
        <f>IF(AND('MAPA DE RIESGOS'!$AP86="Media",'MAPA DE RIESGOS'!$AR86="Moderado"),CONCATENATE("R",'MAPA DE RIESGOS'!$H86,"C",'MAPA DE RIESGOS'!$AF86),"")</f>
        <v/>
      </c>
      <c r="BC74" s="363" t="str">
        <f>IF(AND('MAPA DE RIESGOS'!$AP87="Media",'MAPA DE RIESGOS'!$AR87="Moderado"),CONCATENATE("R",'MAPA DE RIESGOS'!$H87,"C",'MAPA DE RIESGOS'!$AF87),"")</f>
        <v/>
      </c>
      <c r="BD74" s="363" t="str">
        <f>IF(AND('MAPA DE RIESGOS'!$AP88="Media",'MAPA DE RIESGOS'!$AR88="Moderado"),CONCATENATE("R",'MAPA DE RIESGOS'!$H88,"C",'MAPA DE RIESGOS'!$AF88),"")</f>
        <v/>
      </c>
      <c r="BE74" s="363" t="str">
        <f>IF(AND('MAPA DE RIESGOS'!$AP89="Media",'MAPA DE RIESGOS'!$AR89="Moderado"),CONCATENATE("R",'MAPA DE RIESGOS'!$H89,"C",'MAPA DE RIESGOS'!$AF89),"")</f>
        <v/>
      </c>
      <c r="BF74" s="363" t="str">
        <f>IF(AND('MAPA DE RIESGOS'!$AP90="Media",'MAPA DE RIESGOS'!$AR90="Moderado"),CONCATENATE("R",'MAPA DE RIESGOS'!$H90,"C",'MAPA DE RIESGOS'!$AF90),"")</f>
        <v/>
      </c>
      <c r="BG74" s="363" t="str">
        <f>IF(AND('MAPA DE RIESGOS'!$AP91="Media",'MAPA DE RIESGOS'!$AR91="Moderado"),CONCATENATE("R",'MAPA DE RIESGOS'!$H91,"C",'MAPA DE RIESGOS'!$AF91),"")</f>
        <v/>
      </c>
      <c r="BH74" s="363" t="str">
        <f>IF(AND('MAPA DE RIESGOS'!$AP92="Media",'MAPA DE RIESGOS'!$AR92="Moderado"),CONCATENATE("R",'MAPA DE RIESGOS'!$H92,"C",'MAPA DE RIESGOS'!$AF92),"")</f>
        <v/>
      </c>
      <c r="BI74" s="363" t="str">
        <f>IF(AND('MAPA DE RIESGOS'!$AP93="Media",'MAPA DE RIESGOS'!$AR93="Moderado"),CONCATENATE("R",'MAPA DE RIESGOS'!$H93,"C",'MAPA DE RIESGOS'!$AF93),"")</f>
        <v/>
      </c>
      <c r="BJ74" s="363" t="str">
        <f>IF(AND('MAPA DE RIESGOS'!$AP94="Media",'MAPA DE RIESGOS'!$AR94="Moderado"),CONCATENATE("R",'MAPA DE RIESGOS'!$H94,"C",'MAPA DE RIESGOS'!$AF94),"")</f>
        <v/>
      </c>
      <c r="BK74" s="364" t="str">
        <f>IF(AND('MAPA DE RIESGOS'!$AP95="Media",'MAPA DE RIESGOS'!$AR95="Moderado"),CONCATENATE("R",'MAPA DE RIESGOS'!$H95,"C",'MAPA DE RIESGOS'!$AF95),"")</f>
        <v/>
      </c>
      <c r="BL74" s="348" t="str">
        <f>IF(AND('MAPA DE RIESGOS'!$AP78="Media",'MAPA DE RIESGOS'!$AR78="Mayor"),CONCATENATE("R",'MAPA DE RIESGOS'!$H78,"C",'MAPA DE RIESGOS'!$AF78),"")</f>
        <v/>
      </c>
      <c r="BM74" s="348" t="str">
        <f>IF(AND('MAPA DE RIESGOS'!$AP79="Media",'MAPA DE RIESGOS'!$AR79="Mayor"),CONCATENATE("R",'MAPA DE RIESGOS'!$H79,"C",'MAPA DE RIESGOS'!$AF79),"")</f>
        <v/>
      </c>
      <c r="BN74" s="348" t="str">
        <f>IF(AND('MAPA DE RIESGOS'!$AP80="Media",'MAPA DE RIESGOS'!$AR80="Mayor"),CONCATENATE("R",'MAPA DE RIESGOS'!$H80,"C",'MAPA DE RIESGOS'!$AF80),"")</f>
        <v/>
      </c>
      <c r="BO74" s="348" t="str">
        <f>IF(AND('MAPA DE RIESGOS'!$AP81="Media",'MAPA DE RIESGOS'!$AR81="Mayor"),CONCATENATE("R",'MAPA DE RIESGOS'!$H81,"C",'MAPA DE RIESGOS'!$AF81),"")</f>
        <v/>
      </c>
      <c r="BP74" s="348" t="str">
        <f>IF(AND('MAPA DE RIESGOS'!$AP82="Media",'MAPA DE RIESGOS'!$AR82="Mayor"),CONCATENATE("R",'MAPA DE RIESGOS'!$H82,"C",'MAPA DE RIESGOS'!$AF82),"")</f>
        <v/>
      </c>
      <c r="BQ74" s="348" t="str">
        <f>IF(AND('MAPA DE RIESGOS'!$AP83="Media",'MAPA DE RIESGOS'!$AR83="Mayor"),CONCATENATE("R",'MAPA DE RIESGOS'!$H83,"C",'MAPA DE RIESGOS'!$AF83),"")</f>
        <v/>
      </c>
      <c r="BR74" s="348" t="str">
        <f>IF(AND('MAPA DE RIESGOS'!$AP84="Media",'MAPA DE RIESGOS'!$AR84="Mayor"),CONCATENATE("R",'MAPA DE RIESGOS'!$H84,"C",'MAPA DE RIESGOS'!$AF84),"")</f>
        <v/>
      </c>
      <c r="BS74" s="348" t="str">
        <f>IF(AND('MAPA DE RIESGOS'!$AP85="Media",'MAPA DE RIESGOS'!$AR85="Mayor"),CONCATENATE("R",'MAPA DE RIESGOS'!$H85,"C",'MAPA DE RIESGOS'!$AF85),"")</f>
        <v/>
      </c>
      <c r="BT74" s="348" t="str">
        <f>IF(AND('MAPA DE RIESGOS'!$AP86="Media",'MAPA DE RIESGOS'!$AR86="Mayor"),CONCATENATE("R",'MAPA DE RIESGOS'!$H86,"C",'MAPA DE RIESGOS'!$AF86),"")</f>
        <v/>
      </c>
      <c r="BU74" s="348" t="str">
        <f>IF(AND('MAPA DE RIESGOS'!$AP87="Media",'MAPA DE RIESGOS'!$AR87="Mayor"),CONCATENATE("R",'MAPA DE RIESGOS'!$H87,"C",'MAPA DE RIESGOS'!$AF87),"")</f>
        <v/>
      </c>
      <c r="BV74" s="348" t="str">
        <f>IF(AND('MAPA DE RIESGOS'!$AP88="Media",'MAPA DE RIESGOS'!$AR88="Mayor"),CONCATENATE("R",'MAPA DE RIESGOS'!$H88,"C",'MAPA DE RIESGOS'!$AF88),"")</f>
        <v/>
      </c>
      <c r="BW74" s="348" t="str">
        <f>IF(AND('MAPA DE RIESGOS'!$AP89="Media",'MAPA DE RIESGOS'!$AR89="Mayor"),CONCATENATE("R",'MAPA DE RIESGOS'!$H89,"C",'MAPA DE RIESGOS'!$AF89),"")</f>
        <v/>
      </c>
      <c r="BX74" s="348" t="str">
        <f>IF(AND('MAPA DE RIESGOS'!$AP90="Media",'MAPA DE RIESGOS'!$AR90="Mayor"),CONCATENATE("R",'MAPA DE RIESGOS'!$H90,"C",'MAPA DE RIESGOS'!$AF90),"")</f>
        <v/>
      </c>
      <c r="BY74" s="348" t="str">
        <f>IF(AND('MAPA DE RIESGOS'!$AP91="Media",'MAPA DE RIESGOS'!$AR91="Mayor"),CONCATENATE("R",'MAPA DE RIESGOS'!$H91,"C",'MAPA DE RIESGOS'!$AF91),"")</f>
        <v/>
      </c>
      <c r="BZ74" s="348" t="str">
        <f>IF(AND('MAPA DE RIESGOS'!$AP92="Media",'MAPA DE RIESGOS'!$AR92="Mayor"),CONCATENATE("R",'MAPA DE RIESGOS'!$H92,"C",'MAPA DE RIESGOS'!$AF92),"")</f>
        <v/>
      </c>
      <c r="CA74" s="348" t="str">
        <f>IF(AND('MAPA DE RIESGOS'!$AP93="Media",'MAPA DE RIESGOS'!$AR93="Mayor"),CONCATENATE("R",'MAPA DE RIESGOS'!$H93,"C",'MAPA DE RIESGOS'!$AF93),"")</f>
        <v/>
      </c>
      <c r="CB74" s="348" t="str">
        <f>IF(AND('MAPA DE RIESGOS'!$AP94="Media",'MAPA DE RIESGOS'!$AR94="Mayor"),CONCATENATE("R",'MAPA DE RIESGOS'!$H94,"C",'MAPA DE RIESGOS'!$AF94),"")</f>
        <v/>
      </c>
      <c r="CC74" s="349" t="str">
        <f>IF(AND('MAPA DE RIESGOS'!$AP95="Media",'MAPA DE RIESGOS'!$AR95="Mayor"),CONCATENATE("R",'MAPA DE RIESGOS'!$H95,"C",'MAPA DE RIESGOS'!$AF95),"")</f>
        <v/>
      </c>
      <c r="CD74" s="350" t="str">
        <f>IF(AND('MAPA DE RIESGOS'!$AP78="Media",'MAPA DE RIESGOS'!$AR78="Catastrófico"),CONCATENATE("R",'MAPA DE RIESGOS'!$H78,"C",'MAPA DE RIESGOS'!$AF78),"")</f>
        <v/>
      </c>
      <c r="CE74" s="350" t="str">
        <f>IF(AND('MAPA DE RIESGOS'!$AP79="Media",'MAPA DE RIESGOS'!$AR79="Catastrófico"),CONCATENATE("R",'MAPA DE RIESGOS'!$H79,"C",'MAPA DE RIESGOS'!$AF79),"")</f>
        <v/>
      </c>
      <c r="CF74" s="350" t="str">
        <f>IF(AND('MAPA DE RIESGOS'!$AP80="Media",'MAPA DE RIESGOS'!$AR80="Catastrófico"),CONCATENATE("R",'MAPA DE RIESGOS'!$H80,"C",'MAPA DE RIESGOS'!$AF80),"")</f>
        <v/>
      </c>
      <c r="CG74" s="350" t="str">
        <f>IF(AND('MAPA DE RIESGOS'!$AP81="Media",'MAPA DE RIESGOS'!$AR81="Catastrófico"),CONCATENATE("R",'MAPA DE RIESGOS'!$H81,"C",'MAPA DE RIESGOS'!$AF81),"")</f>
        <v/>
      </c>
      <c r="CH74" s="350" t="str">
        <f>IF(AND('MAPA DE RIESGOS'!$AP82="Media",'MAPA DE RIESGOS'!$AR82="Catastrófico"),CONCATENATE("R",'MAPA DE RIESGOS'!$H82,"C",'MAPA DE RIESGOS'!$AF82),"")</f>
        <v/>
      </c>
      <c r="CI74" s="350" t="str">
        <f>IF(AND('MAPA DE RIESGOS'!$AP83="Media",'MAPA DE RIESGOS'!$AR83="Catastrófico"),CONCATENATE("R",'MAPA DE RIESGOS'!$H83,"C",'MAPA DE RIESGOS'!$AF83),"")</f>
        <v/>
      </c>
      <c r="CJ74" s="350" t="str">
        <f>IF(AND('MAPA DE RIESGOS'!$AP84="Media",'MAPA DE RIESGOS'!$AR84="Catastrófico"),CONCATENATE("R",'MAPA DE RIESGOS'!$H84,"C",'MAPA DE RIESGOS'!$AF84),"")</f>
        <v/>
      </c>
      <c r="CK74" s="350" t="str">
        <f>IF(AND('MAPA DE RIESGOS'!$AP85="Media",'MAPA DE RIESGOS'!$AR85="Catastrófico"),CONCATENATE("R",'MAPA DE RIESGOS'!$H85,"C",'MAPA DE RIESGOS'!$AF85),"")</f>
        <v/>
      </c>
      <c r="CL74" s="350" t="str">
        <f>IF(AND('MAPA DE RIESGOS'!$AP86="Media",'MAPA DE RIESGOS'!$AR86="Catastrófico"),CONCATENATE("R",'MAPA DE RIESGOS'!$H86,"C",'MAPA DE RIESGOS'!$AF86),"")</f>
        <v/>
      </c>
      <c r="CM74" s="350" t="str">
        <f>IF(AND('MAPA DE RIESGOS'!$AP87="Media",'MAPA DE RIESGOS'!$AR87="Catastrófico"),CONCATENATE("R",'MAPA DE RIESGOS'!$H87,"C",'MAPA DE RIESGOS'!$AF87),"")</f>
        <v/>
      </c>
      <c r="CN74" s="350" t="str">
        <f>IF(AND('MAPA DE RIESGOS'!$AP88="Media",'MAPA DE RIESGOS'!$AR88="Catastrófico"),CONCATENATE("R",'MAPA DE RIESGOS'!$H88,"C",'MAPA DE RIESGOS'!$AF88),"")</f>
        <v/>
      </c>
      <c r="CO74" s="350" t="str">
        <f>IF(AND('MAPA DE RIESGOS'!$AP89="Media",'MAPA DE RIESGOS'!$AR89="Catastrófico"),CONCATENATE("R",'MAPA DE RIESGOS'!$H89,"C",'MAPA DE RIESGOS'!$AF89),"")</f>
        <v/>
      </c>
      <c r="CP74" s="350" t="str">
        <f>IF(AND('MAPA DE RIESGOS'!$AP90="Media",'MAPA DE RIESGOS'!$AR90="Catastrófico"),CONCATENATE("R",'MAPA DE RIESGOS'!$H90,"C",'MAPA DE RIESGOS'!$AF90),"")</f>
        <v/>
      </c>
      <c r="CQ74" s="350" t="str">
        <f>IF(AND('MAPA DE RIESGOS'!$AP91="Media",'MAPA DE RIESGOS'!$AR91="Catastrófico"),CONCATENATE("R",'MAPA DE RIESGOS'!$H91,"C",'MAPA DE RIESGOS'!$AF91),"")</f>
        <v/>
      </c>
      <c r="CR74" s="350" t="str">
        <f>IF(AND('MAPA DE RIESGOS'!$AP92="Media",'MAPA DE RIESGOS'!$AR92="Catastrófico"),CONCATENATE("R",'MAPA DE RIESGOS'!$H92,"C",'MAPA DE RIESGOS'!$AF92),"")</f>
        <v/>
      </c>
      <c r="CS74" s="350" t="str">
        <f>IF(AND('MAPA DE RIESGOS'!$AP93="Media",'MAPA DE RIESGOS'!$AR93="Catastrófico"),CONCATENATE("R",'MAPA DE RIESGOS'!$H93,"C",'MAPA DE RIESGOS'!$AF93),"")</f>
        <v/>
      </c>
      <c r="CT74" s="350" t="str">
        <f>IF(AND('MAPA DE RIESGOS'!$AP94="Media",'MAPA DE RIESGOS'!$AR94="Catastrófico"),CONCATENATE("R",'MAPA DE RIESGOS'!$H94,"C",'MAPA DE RIESGOS'!$AF94),"")</f>
        <v/>
      </c>
      <c r="CU74" s="351" t="str">
        <f>IF(AND('MAPA DE RIESGOS'!$AP95="Media",'MAPA DE RIESGOS'!$AR95="Catastrófico"),CONCATENATE("R",'MAPA DE RIESGOS'!$H95,"C",'MAPA DE RIESGOS'!$AF95),"")</f>
        <v/>
      </c>
      <c r="CV74" s="67"/>
      <c r="CW74" s="1128" t="s">
        <v>12</v>
      </c>
      <c r="CX74" s="1129"/>
      <c r="CY74" s="1129"/>
      <c r="CZ74" s="1129"/>
      <c r="DA74" s="1129"/>
      <c r="DB74" s="1130"/>
    </row>
    <row r="75" spans="2:106" ht="32.450000000000003" customHeight="1">
      <c r="B75" s="1142"/>
      <c r="C75" s="1142"/>
      <c r="D75" s="1143"/>
      <c r="E75" s="1113"/>
      <c r="F75" s="1114"/>
      <c r="G75" s="1114"/>
      <c r="H75" s="1114"/>
      <c r="I75" s="1115"/>
      <c r="J75" s="365" t="str">
        <f>IF(AND('MAPA DE RIESGOS'!$AP96="Media",'MAPA DE RIESGOS'!$AR96="Leve"),CONCATENATE("R",'MAPA DE RIESGOS'!$H96,"C",'MAPA DE RIESGOS'!$AF96),"")</f>
        <v/>
      </c>
      <c r="K75" s="366" t="str">
        <f>IF(AND('MAPA DE RIESGOS'!$AP97="Media",'MAPA DE RIESGOS'!$AR97="Leve"),CONCATENATE("R",'MAPA DE RIESGOS'!$H97,"C",'MAPA DE RIESGOS'!$AF97),"")</f>
        <v/>
      </c>
      <c r="L75" s="366" t="str">
        <f>IF(AND('MAPA DE RIESGOS'!$AP98="Media",'MAPA DE RIESGOS'!$AR98="Leve"),CONCATENATE("R",'MAPA DE RIESGOS'!$H98,"C",'MAPA DE RIESGOS'!$AF98),"")</f>
        <v/>
      </c>
      <c r="M75" s="366" t="str">
        <f>IF(AND('MAPA DE RIESGOS'!$AP99="Media",'MAPA DE RIESGOS'!$AR99="Leve"),CONCATENATE("R",'MAPA DE RIESGOS'!$H99,"C",'MAPA DE RIESGOS'!$AF99),"")</f>
        <v/>
      </c>
      <c r="N75" s="366" t="str">
        <f>IF(AND('MAPA DE RIESGOS'!$AP100="Media",'MAPA DE RIESGOS'!$AR100="Leve"),CONCATENATE("R",'MAPA DE RIESGOS'!$H100,"C",'MAPA DE RIESGOS'!$AF100),"")</f>
        <v/>
      </c>
      <c r="O75" s="366" t="str">
        <f>IF(AND('MAPA DE RIESGOS'!$AP101="Media",'MAPA DE RIESGOS'!$AR101="Leve"),CONCATENATE("R",'MAPA DE RIESGOS'!$H101,"C",'MAPA DE RIESGOS'!$AF101),"")</f>
        <v/>
      </c>
      <c r="P75" s="366" t="str">
        <f>IF(AND('MAPA DE RIESGOS'!$AP102="Media",'MAPA DE RIESGOS'!$AR102="Leve"),CONCATENATE("R",'MAPA DE RIESGOS'!$H102,"C",'MAPA DE RIESGOS'!$AF102),"")</f>
        <v/>
      </c>
      <c r="Q75" s="366" t="str">
        <f>IF(AND('MAPA DE RIESGOS'!$AP103="Media",'MAPA DE RIESGOS'!$AR103="Leve"),CONCATENATE("R",'MAPA DE RIESGOS'!$H103,"C",'MAPA DE RIESGOS'!$AF103),"")</f>
        <v/>
      </c>
      <c r="R75" s="366" t="str">
        <f>IF(AND('MAPA DE RIESGOS'!$AP104="Media",'MAPA DE RIESGOS'!$AR104="Leve"),CONCATENATE("R",'MAPA DE RIESGOS'!$H104,"C",'MAPA DE RIESGOS'!$AF104),"")</f>
        <v/>
      </c>
      <c r="S75" s="366" t="str">
        <f>IF(AND('MAPA DE RIESGOS'!$AP105="Media",'MAPA DE RIESGOS'!$AR105="Leve"),CONCATENATE("R",'MAPA DE RIESGOS'!$H105,"C",'MAPA DE RIESGOS'!$AF105),"")</f>
        <v/>
      </c>
      <c r="T75" s="366" t="str">
        <f>IF(AND('MAPA DE RIESGOS'!$AP106="Media",'MAPA DE RIESGOS'!$AR106="Leve"),CONCATENATE("R",'MAPA DE RIESGOS'!$H106,"C",'MAPA DE RIESGOS'!$AF106),"")</f>
        <v/>
      </c>
      <c r="U75" s="366" t="str">
        <f>IF(AND('MAPA DE RIESGOS'!$AP107="Media",'MAPA DE RIESGOS'!$AR107="Leve"),CONCATENATE("R",'MAPA DE RIESGOS'!$H107,"C",'MAPA DE RIESGOS'!$AF107),"")</f>
        <v/>
      </c>
      <c r="V75" s="366" t="str">
        <f>IF(AND('MAPA DE RIESGOS'!$AP108="Media",'MAPA DE RIESGOS'!$AR108="Leve"),CONCATENATE("R",'MAPA DE RIESGOS'!$H108,"C",'MAPA DE RIESGOS'!$AF108),"")</f>
        <v/>
      </c>
      <c r="W75" s="366" t="str">
        <f>IF(AND('MAPA DE RIESGOS'!$AP109="Media",'MAPA DE RIESGOS'!$AR109="Leve"),CONCATENATE("R",'MAPA DE RIESGOS'!$H109,"C",'MAPA DE RIESGOS'!$AF109),"")</f>
        <v/>
      </c>
      <c r="X75" s="366" t="str">
        <f>IF(AND('MAPA DE RIESGOS'!$AP110="Media",'MAPA DE RIESGOS'!$AR110="Leve"),CONCATENATE("R",'MAPA DE RIESGOS'!$H110,"C",'MAPA DE RIESGOS'!$AF110),"")</f>
        <v/>
      </c>
      <c r="Y75" s="366" t="str">
        <f>IF(AND('MAPA DE RIESGOS'!$AP111="Media",'MAPA DE RIESGOS'!$AR111="Leve"),CONCATENATE("R",'MAPA DE RIESGOS'!$H111,"C",'MAPA DE RIESGOS'!$AF111),"")</f>
        <v/>
      </c>
      <c r="Z75" s="366" t="str">
        <f>IF(AND('MAPA DE RIESGOS'!$AP112="Media",'MAPA DE RIESGOS'!$AR112="Leve"),CONCATENATE("R",'MAPA DE RIESGOS'!$H112,"C",'MAPA DE RIESGOS'!$AF112),"")</f>
        <v/>
      </c>
      <c r="AA75" s="366" t="str">
        <f>IF(AND('MAPA DE RIESGOS'!$AP113="Media",'MAPA DE RIESGOS'!$AR113="Leve"),CONCATENATE("R",'MAPA DE RIESGOS'!$H113,"C",'MAPA DE RIESGOS'!$AF113),"")</f>
        <v/>
      </c>
      <c r="AB75" s="365" t="str">
        <f>IF(AND('MAPA DE RIESGOS'!$AP96="Media",'MAPA DE RIESGOS'!$AR96="Menor"),CONCATENATE("R",'MAPA DE RIESGOS'!$H96,"C",'MAPA DE RIESGOS'!$AF96),"")</f>
        <v/>
      </c>
      <c r="AC75" s="366" t="str">
        <f>IF(AND('MAPA DE RIESGOS'!$AP97="Media",'MAPA DE RIESGOS'!$AR97="Menor"),CONCATENATE("R",'MAPA DE RIESGOS'!$H97,"C",'MAPA DE RIESGOS'!$AF97),"")</f>
        <v/>
      </c>
      <c r="AD75" s="366" t="str">
        <f>IF(AND('MAPA DE RIESGOS'!$AP98="Media",'MAPA DE RIESGOS'!$AR98="Menor"),CONCATENATE("R",'MAPA DE RIESGOS'!$H98,"C",'MAPA DE RIESGOS'!$AF98),"")</f>
        <v/>
      </c>
      <c r="AE75" s="366" t="str">
        <f>IF(AND('MAPA DE RIESGOS'!$AP99="Media",'MAPA DE RIESGOS'!$AR99="Menor"),CONCATENATE("R",'MAPA DE RIESGOS'!$H99,"C",'MAPA DE RIESGOS'!$AF99),"")</f>
        <v/>
      </c>
      <c r="AF75" s="366" t="str">
        <f>IF(AND('MAPA DE RIESGOS'!$AP100="Media",'MAPA DE RIESGOS'!$AR100="Menor"),CONCATENATE("R",'MAPA DE RIESGOS'!$H100,"C",'MAPA DE RIESGOS'!$AF100),"")</f>
        <v/>
      </c>
      <c r="AG75" s="366" t="str">
        <f>IF(AND('MAPA DE RIESGOS'!$AP101="Media",'MAPA DE RIESGOS'!$AR101="Menor"),CONCATENATE("R",'MAPA DE RIESGOS'!$H101,"C",'MAPA DE RIESGOS'!$AF101),"")</f>
        <v/>
      </c>
      <c r="AH75" s="366" t="str">
        <f>IF(AND('MAPA DE RIESGOS'!$AP102="Media",'MAPA DE RIESGOS'!$AR102="Menor"),CONCATENATE("R",'MAPA DE RIESGOS'!$H102,"C",'MAPA DE RIESGOS'!$AF102),"")</f>
        <v/>
      </c>
      <c r="AI75" s="366" t="str">
        <f>IF(AND('MAPA DE RIESGOS'!$AP103="Media",'MAPA DE RIESGOS'!$AR103="Menor"),CONCATENATE("R",'MAPA DE RIESGOS'!$H103,"C",'MAPA DE RIESGOS'!$AF103),"")</f>
        <v/>
      </c>
      <c r="AJ75" s="366" t="str">
        <f>IF(AND('MAPA DE RIESGOS'!$AP104="Media",'MAPA DE RIESGOS'!$AR104="Menor"),CONCATENATE("R",'MAPA DE RIESGOS'!$H104,"C",'MAPA DE RIESGOS'!$AF104),"")</f>
        <v/>
      </c>
      <c r="AK75" s="366" t="str">
        <f>IF(AND('MAPA DE RIESGOS'!$AP105="Media",'MAPA DE RIESGOS'!$AR105="Menor"),CONCATENATE("R",'MAPA DE RIESGOS'!$H105,"C",'MAPA DE RIESGOS'!$AF105),"")</f>
        <v/>
      </c>
      <c r="AL75" s="366" t="str">
        <f>IF(AND('MAPA DE RIESGOS'!$AP106="Media",'MAPA DE RIESGOS'!$AR106="Menor"),CONCATENATE("R",'MAPA DE RIESGOS'!$H106,"C",'MAPA DE RIESGOS'!$AF106),"")</f>
        <v/>
      </c>
      <c r="AM75" s="366" t="str">
        <f>IF(AND('MAPA DE RIESGOS'!$AP107="Media",'MAPA DE RIESGOS'!$AR107="Menor"),CONCATENATE("R",'MAPA DE RIESGOS'!$H107,"C",'MAPA DE RIESGOS'!$AF107),"")</f>
        <v/>
      </c>
      <c r="AN75" s="366" t="str">
        <f>IF(AND('MAPA DE RIESGOS'!$AP108="Media",'MAPA DE RIESGOS'!$AR108="Menor"),CONCATENATE("R",'MAPA DE RIESGOS'!$H108,"C",'MAPA DE RIESGOS'!$AF108),"")</f>
        <v/>
      </c>
      <c r="AO75" s="366" t="str">
        <f>IF(AND('MAPA DE RIESGOS'!$AP109="Media",'MAPA DE RIESGOS'!$AR109="Menor"),CONCATENATE("R",'MAPA DE RIESGOS'!$H109,"C",'MAPA DE RIESGOS'!$AF109),"")</f>
        <v/>
      </c>
      <c r="AP75" s="366" t="str">
        <f>IF(AND('MAPA DE RIESGOS'!$AP110="Media",'MAPA DE RIESGOS'!$AR110="Menor"),CONCATENATE("R",'MAPA DE RIESGOS'!$H110,"C",'MAPA DE RIESGOS'!$AF110),"")</f>
        <v/>
      </c>
      <c r="AQ75" s="366" t="str">
        <f>IF(AND('MAPA DE RIESGOS'!$AP111="Media",'MAPA DE RIESGOS'!$AR111="Menor"),CONCATENATE("R",'MAPA DE RIESGOS'!$H111,"C",'MAPA DE RIESGOS'!$AF111),"")</f>
        <v/>
      </c>
      <c r="AR75" s="366" t="str">
        <f>IF(AND('MAPA DE RIESGOS'!$AP112="Media",'MAPA DE RIESGOS'!$AR112="Menor"),CONCATENATE("R",'MAPA DE RIESGOS'!$H112,"C",'MAPA DE RIESGOS'!$AF112),"")</f>
        <v/>
      </c>
      <c r="AS75" s="366" t="str">
        <f>IF(AND('MAPA DE RIESGOS'!$AP113="Media",'MAPA DE RIESGOS'!$AR113="Menor"),CONCATENATE("R",'MAPA DE RIESGOS'!$H113,"C",'MAPA DE RIESGOS'!$AF113),"")</f>
        <v/>
      </c>
      <c r="AT75" s="365" t="str">
        <f>IF(AND('MAPA DE RIESGOS'!$AP96="Media",'MAPA DE RIESGOS'!$AR96="Moderado"),CONCATENATE("R",'MAPA DE RIESGOS'!$H96,"C",'MAPA DE RIESGOS'!$AF96),"")</f>
        <v/>
      </c>
      <c r="AU75" s="366" t="str">
        <f>IF(AND('MAPA DE RIESGOS'!$AP97="Media",'MAPA DE RIESGOS'!$AR97="Moderado"),CONCATENATE("R",'MAPA DE RIESGOS'!$H97,"C",'MAPA DE RIESGOS'!$AF97),"")</f>
        <v/>
      </c>
      <c r="AV75" s="366" t="str">
        <f>IF(AND('MAPA DE RIESGOS'!$AP98="Media",'MAPA DE RIESGOS'!$AR98="Moderado"),CONCATENATE("R",'MAPA DE RIESGOS'!$H98,"C",'MAPA DE RIESGOS'!$AF98),"")</f>
        <v/>
      </c>
      <c r="AW75" s="366" t="str">
        <f>IF(AND('MAPA DE RIESGOS'!$AP99="Media",'MAPA DE RIESGOS'!$AR99="Moderado"),CONCATENATE("R",'MAPA DE RIESGOS'!$H99,"C",'MAPA DE RIESGOS'!$AF99),"")</f>
        <v/>
      </c>
      <c r="AX75" s="366" t="str">
        <f>IF(AND('MAPA DE RIESGOS'!$AP100="Media",'MAPA DE RIESGOS'!$AR100="Moderado"),CONCATENATE("R",'MAPA DE RIESGOS'!$H100,"C",'MAPA DE RIESGOS'!$AF100),"")</f>
        <v/>
      </c>
      <c r="AY75" s="366" t="str">
        <f>IF(AND('MAPA DE RIESGOS'!$AP101="Media",'MAPA DE RIESGOS'!$AR101="Moderado"),CONCATENATE("R",'MAPA DE RIESGOS'!$H101,"C",'MAPA DE RIESGOS'!$AF101),"")</f>
        <v/>
      </c>
      <c r="AZ75" s="366" t="str">
        <f>IF(AND('MAPA DE RIESGOS'!$AP102="Media",'MAPA DE RIESGOS'!$AR102="Moderado"),CONCATENATE("R",'MAPA DE RIESGOS'!$H102,"C",'MAPA DE RIESGOS'!$AF102),"")</f>
        <v/>
      </c>
      <c r="BA75" s="366" t="str">
        <f>IF(AND('MAPA DE RIESGOS'!$AP103="Media",'MAPA DE RIESGOS'!$AR103="Moderado"),CONCATENATE("R",'MAPA DE RIESGOS'!$H103,"C",'MAPA DE RIESGOS'!$AF103),"")</f>
        <v/>
      </c>
      <c r="BB75" s="366" t="str">
        <f>IF(AND('MAPA DE RIESGOS'!$AP104="Media",'MAPA DE RIESGOS'!$AR104="Moderado"),CONCATENATE("R",'MAPA DE RIESGOS'!$H104,"C",'MAPA DE RIESGOS'!$AF104),"")</f>
        <v/>
      </c>
      <c r="BC75" s="366" t="str">
        <f>IF(AND('MAPA DE RIESGOS'!$AP105="Media",'MAPA DE RIESGOS'!$AR105="Moderado"),CONCATENATE("R",'MAPA DE RIESGOS'!$H105,"C",'MAPA DE RIESGOS'!$AF105),"")</f>
        <v/>
      </c>
      <c r="BD75" s="366" t="str">
        <f>IF(AND('MAPA DE RIESGOS'!$AP106="Media",'MAPA DE RIESGOS'!$AR106="Moderado"),CONCATENATE("R",'MAPA DE RIESGOS'!$H106,"C",'MAPA DE RIESGOS'!$AF106),"")</f>
        <v/>
      </c>
      <c r="BE75" s="366" t="str">
        <f>IF(AND('MAPA DE RIESGOS'!$AP107="Media",'MAPA DE RIESGOS'!$AR107="Moderado"),CONCATENATE("R",'MAPA DE RIESGOS'!$H107,"C",'MAPA DE RIESGOS'!$AF107),"")</f>
        <v/>
      </c>
      <c r="BF75" s="366" t="str">
        <f>IF(AND('MAPA DE RIESGOS'!$AP108="Media",'MAPA DE RIESGOS'!$AR108="Moderado"),CONCATENATE("R",'MAPA DE RIESGOS'!$H108,"C",'MAPA DE RIESGOS'!$AF108),"")</f>
        <v/>
      </c>
      <c r="BG75" s="366" t="str">
        <f>IF(AND('MAPA DE RIESGOS'!$AP109="Media",'MAPA DE RIESGOS'!$AR109="Moderado"),CONCATENATE("R",'MAPA DE RIESGOS'!$H109,"C",'MAPA DE RIESGOS'!$AF109),"")</f>
        <v/>
      </c>
      <c r="BH75" s="366" t="str">
        <f>IF(AND('MAPA DE RIESGOS'!$AP110="Media",'MAPA DE RIESGOS'!$AR110="Moderado"),CONCATENATE("R",'MAPA DE RIESGOS'!$H110,"C",'MAPA DE RIESGOS'!$AF110),"")</f>
        <v/>
      </c>
      <c r="BI75" s="366" t="str">
        <f>IF(AND('MAPA DE RIESGOS'!$AP111="Media",'MAPA DE RIESGOS'!$AR111="Moderado"),CONCATENATE("R",'MAPA DE RIESGOS'!$H111,"C",'MAPA DE RIESGOS'!$AF111),"")</f>
        <v/>
      </c>
      <c r="BJ75" s="366" t="str">
        <f>IF(AND('MAPA DE RIESGOS'!$AP112="Media",'MAPA DE RIESGOS'!$AR112="Moderado"),CONCATENATE("R",'MAPA DE RIESGOS'!$H112,"C",'MAPA DE RIESGOS'!$AF112),"")</f>
        <v/>
      </c>
      <c r="BK75" s="367" t="str">
        <f>IF(AND('MAPA DE RIESGOS'!$AP113="Media",'MAPA DE RIESGOS'!$AR113="Moderado"),CONCATENATE("R",'MAPA DE RIESGOS'!$H113,"C",'MAPA DE RIESGOS'!$AF113),"")</f>
        <v/>
      </c>
      <c r="BL75" s="353" t="str">
        <f>IF(AND('MAPA DE RIESGOS'!$AP96="Media",'MAPA DE RIESGOS'!$AR96="Mayor"),CONCATENATE("R",'MAPA DE RIESGOS'!$H96,"C",'MAPA DE RIESGOS'!$AF96),"")</f>
        <v/>
      </c>
      <c r="BM75" s="353" t="str">
        <f>IF(AND('MAPA DE RIESGOS'!$AP97="Media",'MAPA DE RIESGOS'!$AR97="Mayor"),CONCATENATE("R",'MAPA DE RIESGOS'!$H97,"C",'MAPA DE RIESGOS'!$AF97),"")</f>
        <v/>
      </c>
      <c r="BN75" s="353" t="str">
        <f>IF(AND('MAPA DE RIESGOS'!$AP98="Media",'MAPA DE RIESGOS'!$AR98="Mayor"),CONCATENATE("R",'MAPA DE RIESGOS'!$H98,"C",'MAPA DE RIESGOS'!$AF98),"")</f>
        <v/>
      </c>
      <c r="BO75" s="353" t="str">
        <f>IF(AND('MAPA DE RIESGOS'!$AP99="Media",'MAPA DE RIESGOS'!$AR99="Mayor"),CONCATENATE("R",'MAPA DE RIESGOS'!$H99,"C",'MAPA DE RIESGOS'!$AF99),"")</f>
        <v/>
      </c>
      <c r="BP75" s="353" t="str">
        <f>IF(AND('MAPA DE RIESGOS'!$AP100="Media",'MAPA DE RIESGOS'!$AR100="Mayor"),CONCATENATE("R",'MAPA DE RIESGOS'!$H100,"C",'MAPA DE RIESGOS'!$AF100),"")</f>
        <v/>
      </c>
      <c r="BQ75" s="353" t="str">
        <f>IF(AND('MAPA DE RIESGOS'!$AP101="Media",'MAPA DE RIESGOS'!$AR101="Mayor"),CONCATENATE("R",'MAPA DE RIESGOS'!$H101,"C",'MAPA DE RIESGOS'!$AF101),"")</f>
        <v/>
      </c>
      <c r="BR75" s="353" t="str">
        <f>IF(AND('MAPA DE RIESGOS'!$AP102="Media",'MAPA DE RIESGOS'!$AR102="Mayor"),CONCATENATE("R",'MAPA DE RIESGOS'!$H102,"C",'MAPA DE RIESGOS'!$AF102),"")</f>
        <v/>
      </c>
      <c r="BS75" s="353" t="str">
        <f>IF(AND('MAPA DE RIESGOS'!$AP103="Media",'MAPA DE RIESGOS'!$AR103="Mayor"),CONCATENATE("R",'MAPA DE RIESGOS'!$H103,"C",'MAPA DE RIESGOS'!$AF103),"")</f>
        <v/>
      </c>
      <c r="BT75" s="353" t="str">
        <f>IF(AND('MAPA DE RIESGOS'!$AP104="Media",'MAPA DE RIESGOS'!$AR104="Mayor"),CONCATENATE("R",'MAPA DE RIESGOS'!$H104,"C",'MAPA DE RIESGOS'!$AF104),"")</f>
        <v/>
      </c>
      <c r="BU75" s="353" t="str">
        <f>IF(AND('MAPA DE RIESGOS'!$AP105="Media",'MAPA DE RIESGOS'!$AR105="Mayor"),CONCATENATE("R",'MAPA DE RIESGOS'!$H105,"C",'MAPA DE RIESGOS'!$AF105),"")</f>
        <v/>
      </c>
      <c r="BV75" s="353" t="str">
        <f>IF(AND('MAPA DE RIESGOS'!$AP106="Media",'MAPA DE RIESGOS'!$AR106="Mayor"),CONCATENATE("R",'MAPA DE RIESGOS'!$H106,"C",'MAPA DE RIESGOS'!$AF106),"")</f>
        <v/>
      </c>
      <c r="BW75" s="353" t="str">
        <f>IF(AND('MAPA DE RIESGOS'!$AP107="Media",'MAPA DE RIESGOS'!$AR107="Mayor"),CONCATENATE("R",'MAPA DE RIESGOS'!$H107,"C",'MAPA DE RIESGOS'!$AF107),"")</f>
        <v/>
      </c>
      <c r="BX75" s="353" t="str">
        <f>IF(AND('MAPA DE RIESGOS'!$AP108="Media",'MAPA DE RIESGOS'!$AR108="Mayor"),CONCATENATE("R",'MAPA DE RIESGOS'!$H108,"C",'MAPA DE RIESGOS'!$AF108),"")</f>
        <v/>
      </c>
      <c r="BY75" s="353" t="str">
        <f>IF(AND('MAPA DE RIESGOS'!$AP109="Media",'MAPA DE RIESGOS'!$AR109="Mayor"),CONCATENATE("R",'MAPA DE RIESGOS'!$H109,"C",'MAPA DE RIESGOS'!$AF109),"")</f>
        <v/>
      </c>
      <c r="BZ75" s="353" t="str">
        <f>IF(AND('MAPA DE RIESGOS'!$AP110="Media",'MAPA DE RIESGOS'!$AR110="Mayor"),CONCATENATE("R",'MAPA DE RIESGOS'!$H110,"C",'MAPA DE RIESGOS'!$AF110),"")</f>
        <v/>
      </c>
      <c r="CA75" s="353" t="str">
        <f>IF(AND('MAPA DE RIESGOS'!$AP111="Media",'MAPA DE RIESGOS'!$AR111="Mayor"),CONCATENATE("R",'MAPA DE RIESGOS'!$H111,"C",'MAPA DE RIESGOS'!$AF111),"")</f>
        <v/>
      </c>
      <c r="CB75" s="353" t="str">
        <f>IF(AND('MAPA DE RIESGOS'!$AP112="Media",'MAPA DE RIESGOS'!$AR112="Mayor"),CONCATENATE("R",'MAPA DE RIESGOS'!$H112,"C",'MAPA DE RIESGOS'!$AF112),"")</f>
        <v/>
      </c>
      <c r="CC75" s="354" t="str">
        <f>IF(AND('MAPA DE RIESGOS'!$AP113="Media",'MAPA DE RIESGOS'!$AR113="Mayor"),CONCATENATE("R",'MAPA DE RIESGOS'!$H113,"C",'MAPA DE RIESGOS'!$AF113),"")</f>
        <v/>
      </c>
      <c r="CD75" s="355" t="str">
        <f>IF(AND('MAPA DE RIESGOS'!$AP96="Media",'MAPA DE RIESGOS'!$AR96="Catastrófico"),CONCATENATE("R",'MAPA DE RIESGOS'!$H96,"C",'MAPA DE RIESGOS'!$AF96),"")</f>
        <v/>
      </c>
      <c r="CE75" s="355" t="str">
        <f>IF(AND('MAPA DE RIESGOS'!$AP97="Media",'MAPA DE RIESGOS'!$AR97="Catastrófico"),CONCATENATE("R",'MAPA DE RIESGOS'!$H97,"C",'MAPA DE RIESGOS'!$AF97),"")</f>
        <v/>
      </c>
      <c r="CF75" s="355" t="str">
        <f>IF(AND('MAPA DE RIESGOS'!$AP98="Media",'MAPA DE RIESGOS'!$AR98="Catastrófico"),CONCATENATE("R",'MAPA DE RIESGOS'!$H98,"C",'MAPA DE RIESGOS'!$AF98),"")</f>
        <v/>
      </c>
      <c r="CG75" s="355" t="str">
        <f>IF(AND('MAPA DE RIESGOS'!$AP99="Media",'MAPA DE RIESGOS'!$AR99="Catastrófico"),CONCATENATE("R",'MAPA DE RIESGOS'!$H99,"C",'MAPA DE RIESGOS'!$AF99),"")</f>
        <v/>
      </c>
      <c r="CH75" s="355" t="str">
        <f>IF(AND('MAPA DE RIESGOS'!$AP100="Media",'MAPA DE RIESGOS'!$AR100="Catastrófico"),CONCATENATE("R",'MAPA DE RIESGOS'!$H100,"C",'MAPA DE RIESGOS'!$AF100),"")</f>
        <v/>
      </c>
      <c r="CI75" s="355" t="str">
        <f>IF(AND('MAPA DE RIESGOS'!$AP101="Media",'MAPA DE RIESGOS'!$AR101="Catastrófico"),CONCATENATE("R",'MAPA DE RIESGOS'!$H101,"C",'MAPA DE RIESGOS'!$AF101),"")</f>
        <v/>
      </c>
      <c r="CJ75" s="355" t="str">
        <f>IF(AND('MAPA DE RIESGOS'!$AP102="Media",'MAPA DE RIESGOS'!$AR102="Catastrófico"),CONCATENATE("R",'MAPA DE RIESGOS'!$H102,"C",'MAPA DE RIESGOS'!$AF102),"")</f>
        <v/>
      </c>
      <c r="CK75" s="355" t="str">
        <f>IF(AND('MAPA DE RIESGOS'!$AP103="Media",'MAPA DE RIESGOS'!$AR103="Catastrófico"),CONCATENATE("R",'MAPA DE RIESGOS'!$H103,"C",'MAPA DE RIESGOS'!$AF103),"")</f>
        <v/>
      </c>
      <c r="CL75" s="355" t="str">
        <f>IF(AND('MAPA DE RIESGOS'!$AP104="Media",'MAPA DE RIESGOS'!$AR104="Catastrófico"),CONCATENATE("R",'MAPA DE RIESGOS'!$H104,"C",'MAPA DE RIESGOS'!$AF104),"")</f>
        <v/>
      </c>
      <c r="CM75" s="355" t="str">
        <f>IF(AND('MAPA DE RIESGOS'!$AP105="Media",'MAPA DE RIESGOS'!$AR105="Catastrófico"),CONCATENATE("R",'MAPA DE RIESGOS'!$H105,"C",'MAPA DE RIESGOS'!$AF105),"")</f>
        <v/>
      </c>
      <c r="CN75" s="355" t="str">
        <f>IF(AND('MAPA DE RIESGOS'!$AP106="Media",'MAPA DE RIESGOS'!$AR106="Catastrófico"),CONCATENATE("R",'MAPA DE RIESGOS'!$H106,"C",'MAPA DE RIESGOS'!$AF106),"")</f>
        <v/>
      </c>
      <c r="CO75" s="355" t="str">
        <f>IF(AND('MAPA DE RIESGOS'!$AP107="Media",'MAPA DE RIESGOS'!$AR107="Catastrófico"),CONCATENATE("R",'MAPA DE RIESGOS'!$H107,"C",'MAPA DE RIESGOS'!$AF107),"")</f>
        <v/>
      </c>
      <c r="CP75" s="355" t="str">
        <f>IF(AND('MAPA DE RIESGOS'!$AP108="Media",'MAPA DE RIESGOS'!$AR108="Catastrófico"),CONCATENATE("R",'MAPA DE RIESGOS'!$H108,"C",'MAPA DE RIESGOS'!$AF108),"")</f>
        <v/>
      </c>
      <c r="CQ75" s="355" t="str">
        <f>IF(AND('MAPA DE RIESGOS'!$AP109="Media",'MAPA DE RIESGOS'!$AR109="Catastrófico"),CONCATENATE("R",'MAPA DE RIESGOS'!$H109,"C",'MAPA DE RIESGOS'!$AF109),"")</f>
        <v/>
      </c>
      <c r="CR75" s="355" t="str">
        <f>IF(AND('MAPA DE RIESGOS'!$AP110="Media",'MAPA DE RIESGOS'!$AR110="Catastrófico"),CONCATENATE("R",'MAPA DE RIESGOS'!$H110,"C",'MAPA DE RIESGOS'!$AF110),"")</f>
        <v/>
      </c>
      <c r="CS75" s="355" t="str">
        <f>IF(AND('MAPA DE RIESGOS'!$AP111="Media",'MAPA DE RIESGOS'!$AR111="Catastrófico"),CONCATENATE("R",'MAPA DE RIESGOS'!$H111,"C",'MAPA DE RIESGOS'!$AF111),"")</f>
        <v/>
      </c>
      <c r="CT75" s="355" t="str">
        <f>IF(AND('MAPA DE RIESGOS'!$AP112="Media",'MAPA DE RIESGOS'!$AR112="Catastrófico"),CONCATENATE("R",'MAPA DE RIESGOS'!$H112,"C",'MAPA DE RIESGOS'!$AF112),"")</f>
        <v/>
      </c>
      <c r="CU75" s="356" t="str">
        <f>IF(AND('MAPA DE RIESGOS'!$AP113="Media",'MAPA DE RIESGOS'!$AR113="Catastrófico"),CONCATENATE("R",'MAPA DE RIESGOS'!$H113,"C",'MAPA DE RIESGOS'!$AF113),"")</f>
        <v/>
      </c>
      <c r="CV75" s="67"/>
      <c r="CW75" s="1128"/>
      <c r="CX75" s="1129"/>
      <c r="CY75" s="1129"/>
      <c r="CZ75" s="1129"/>
      <c r="DA75" s="1129"/>
      <c r="DB75" s="1130"/>
    </row>
    <row r="76" spans="2:106" ht="32.450000000000003" customHeight="1">
      <c r="B76" s="1142"/>
      <c r="C76" s="1142"/>
      <c r="D76" s="1143"/>
      <c r="E76" s="1113"/>
      <c r="F76" s="1114"/>
      <c r="G76" s="1114"/>
      <c r="H76" s="1114"/>
      <c r="I76" s="1115"/>
      <c r="J76" s="365" t="str">
        <f>IF(AND('MAPA DE RIESGOS'!$AP114="Media",'MAPA DE RIESGOS'!$AR114="Leve"),CONCATENATE("R",'MAPA DE RIESGOS'!$H114,"C",'MAPA DE RIESGOS'!$AF114),"")</f>
        <v/>
      </c>
      <c r="K76" s="366" t="str">
        <f>IF(AND('MAPA DE RIESGOS'!$AP115="Media",'MAPA DE RIESGOS'!$AR115="Leve"),CONCATENATE("R",'MAPA DE RIESGOS'!$H115,"C",'MAPA DE RIESGOS'!$AF115),"")</f>
        <v/>
      </c>
      <c r="L76" s="366" t="str">
        <f>IF(AND('MAPA DE RIESGOS'!$AP116="Media",'MAPA DE RIESGOS'!$AR116="Leve"),CONCATENATE("R",'MAPA DE RIESGOS'!$H116,"C",'MAPA DE RIESGOS'!$AF116),"")</f>
        <v/>
      </c>
      <c r="M76" s="366" t="str">
        <f>IF(AND('MAPA DE RIESGOS'!$AP117="Media",'MAPA DE RIESGOS'!$AR117="Leve"),CONCATENATE("R",'MAPA DE RIESGOS'!$H117,"C",'MAPA DE RIESGOS'!$AF117),"")</f>
        <v/>
      </c>
      <c r="N76" s="366" t="str">
        <f>IF(AND('MAPA DE RIESGOS'!$AP118="Media",'MAPA DE RIESGOS'!$AR118="Leve"),CONCATENATE("R",'MAPA DE RIESGOS'!$H118,"C",'MAPA DE RIESGOS'!$AF118),"")</f>
        <v/>
      </c>
      <c r="O76" s="366" t="str">
        <f>IF(AND('MAPA DE RIESGOS'!$AP119="Media",'MAPA DE RIESGOS'!$AR119="Leve"),CONCATENATE("R",'MAPA DE RIESGOS'!$H119,"C",'MAPA DE RIESGOS'!$AF119),"")</f>
        <v/>
      </c>
      <c r="P76" s="366" t="str">
        <f>IF(AND('MAPA DE RIESGOS'!$AP120="Media",'MAPA DE RIESGOS'!$AR120="Leve"),CONCATENATE("R",'MAPA DE RIESGOS'!$H120,"C",'MAPA DE RIESGOS'!$AF120),"")</f>
        <v/>
      </c>
      <c r="Q76" s="366" t="str">
        <f>IF(AND('MAPA DE RIESGOS'!$AP121="Media",'MAPA DE RIESGOS'!$AR121="Leve"),CONCATENATE("R",'MAPA DE RIESGOS'!$H121,"C",'MAPA DE RIESGOS'!$AF121),"")</f>
        <v/>
      </c>
      <c r="R76" s="366" t="str">
        <f>IF(AND('MAPA DE RIESGOS'!$AP122="Media",'MAPA DE RIESGOS'!$AR122="Leve"),CONCATENATE("R",'MAPA DE RIESGOS'!$H122,"C",'MAPA DE RIESGOS'!$AF122),"")</f>
        <v/>
      </c>
      <c r="S76" s="366" t="str">
        <f>IF(AND('MAPA DE RIESGOS'!$AP123="Media",'MAPA DE RIESGOS'!$AR123="Leve"),CONCATENATE("R",'MAPA DE RIESGOS'!$H123,"C",'MAPA DE RIESGOS'!$AF123),"")</f>
        <v/>
      </c>
      <c r="T76" s="366" t="str">
        <f>IF(AND('MAPA DE RIESGOS'!$AP124="Media",'MAPA DE RIESGOS'!$AR124="Leve"),CONCATENATE("R",'MAPA DE RIESGOS'!$H124,"C",'MAPA DE RIESGOS'!$AF124),"")</f>
        <v/>
      </c>
      <c r="U76" s="366" t="str">
        <f>IF(AND('MAPA DE RIESGOS'!$AP125="Media",'MAPA DE RIESGOS'!$AR125="Leve"),CONCATENATE("R",'MAPA DE RIESGOS'!$H125,"C",'MAPA DE RIESGOS'!$AF125),"")</f>
        <v/>
      </c>
      <c r="V76" s="366" t="str">
        <f>IF(AND('MAPA DE RIESGOS'!$AP126="Media",'MAPA DE RIESGOS'!$AR126="Leve"),CONCATENATE("R",'MAPA DE RIESGOS'!$H126,"C",'MAPA DE RIESGOS'!$AF126),"")</f>
        <v/>
      </c>
      <c r="W76" s="366" t="str">
        <f>IF(AND('MAPA DE RIESGOS'!$AP127="Media",'MAPA DE RIESGOS'!$AR127="Leve"),CONCATENATE("R",'MAPA DE RIESGOS'!$H127,"C",'MAPA DE RIESGOS'!$AF127),"")</f>
        <v/>
      </c>
      <c r="X76" s="366" t="str">
        <f>IF(AND('MAPA DE RIESGOS'!$AP128="Media",'MAPA DE RIESGOS'!$AR128="Leve"),CONCATENATE("R",'MAPA DE RIESGOS'!$H128,"C",'MAPA DE RIESGOS'!$AF128),"")</f>
        <v/>
      </c>
      <c r="Y76" s="366" t="str">
        <f>IF(AND('MAPA DE RIESGOS'!$AP129="Media",'MAPA DE RIESGOS'!$AR129="Leve"),CONCATENATE("R",'MAPA DE RIESGOS'!$H129,"C",'MAPA DE RIESGOS'!$AF129),"")</f>
        <v/>
      </c>
      <c r="Z76" s="366" t="str">
        <f>IF(AND('MAPA DE RIESGOS'!$AP136="Media",'MAPA DE RIESGOS'!$AR136="Leve"),CONCATENATE("R",'MAPA DE RIESGOS'!$H136,"C",'MAPA DE RIESGOS'!$AF136),"")</f>
        <v/>
      </c>
      <c r="AA76" s="366" t="str">
        <f>IF(AND('MAPA DE RIESGOS'!$AP137="Media",'MAPA DE RIESGOS'!$AR137="Leve"),CONCATENATE("R",'MAPA DE RIESGOS'!$H137,"C",'MAPA DE RIESGOS'!$AF137),"")</f>
        <v/>
      </c>
      <c r="AB76" s="365" t="str">
        <f>IF(AND('MAPA DE RIESGOS'!$AP114="Media",'MAPA DE RIESGOS'!$AR114="Menor"),CONCATENATE("R",'MAPA DE RIESGOS'!$H114,"C",'MAPA DE RIESGOS'!$AF114),"")</f>
        <v/>
      </c>
      <c r="AC76" s="366" t="str">
        <f>IF(AND('MAPA DE RIESGOS'!$AP115="Media",'MAPA DE RIESGOS'!$AR115="Menor"),CONCATENATE("R",'MAPA DE RIESGOS'!$H115,"C",'MAPA DE RIESGOS'!$AF115),"")</f>
        <v/>
      </c>
      <c r="AD76" s="366" t="str">
        <f>IF(AND('MAPA DE RIESGOS'!$AP116="Media",'MAPA DE RIESGOS'!$AR116="Menor"),CONCATENATE("R",'MAPA DE RIESGOS'!$H116,"C",'MAPA DE RIESGOS'!$AF116),"")</f>
        <v/>
      </c>
      <c r="AE76" s="366" t="str">
        <f>IF(AND('MAPA DE RIESGOS'!$AP117="Media",'MAPA DE RIESGOS'!$AR117="Menor"),CONCATENATE("R",'MAPA DE RIESGOS'!$H117,"C",'MAPA DE RIESGOS'!$AF117),"")</f>
        <v/>
      </c>
      <c r="AF76" s="366" t="str">
        <f>IF(AND('MAPA DE RIESGOS'!$AP118="Media",'MAPA DE RIESGOS'!$AR118="Menor"),CONCATENATE("R",'MAPA DE RIESGOS'!$H118,"C",'MAPA DE RIESGOS'!$AF118),"")</f>
        <v/>
      </c>
      <c r="AG76" s="366" t="str">
        <f>IF(AND('MAPA DE RIESGOS'!$AP119="Media",'MAPA DE RIESGOS'!$AR119="Menor"),CONCATENATE("R",'MAPA DE RIESGOS'!$H119,"C",'MAPA DE RIESGOS'!$AF119),"")</f>
        <v/>
      </c>
      <c r="AH76" s="366" t="str">
        <f>IF(AND('MAPA DE RIESGOS'!$AP120="Media",'MAPA DE RIESGOS'!$AR120="Menor"),CONCATENATE("R",'MAPA DE RIESGOS'!$H120,"C",'MAPA DE RIESGOS'!$AF120),"")</f>
        <v/>
      </c>
      <c r="AI76" s="366" t="str">
        <f>IF(AND('MAPA DE RIESGOS'!$AP121="Media",'MAPA DE RIESGOS'!$AR121="Menor"),CONCATENATE("R",'MAPA DE RIESGOS'!$H121,"C",'MAPA DE RIESGOS'!$AF121),"")</f>
        <v/>
      </c>
      <c r="AJ76" s="366" t="str">
        <f>IF(AND('MAPA DE RIESGOS'!$AP122="Media",'MAPA DE RIESGOS'!$AR122="Menor"),CONCATENATE("R",'MAPA DE RIESGOS'!$H122,"C",'MAPA DE RIESGOS'!$AF122),"")</f>
        <v/>
      </c>
      <c r="AK76" s="366" t="str">
        <f>IF(AND('MAPA DE RIESGOS'!$AP123="Media",'MAPA DE RIESGOS'!$AR123="Menor"),CONCATENATE("R",'MAPA DE RIESGOS'!$H123,"C",'MAPA DE RIESGOS'!$AF123),"")</f>
        <v/>
      </c>
      <c r="AL76" s="366" t="str">
        <f>IF(AND('MAPA DE RIESGOS'!$AP124="Media",'MAPA DE RIESGOS'!$AR124="Menor"),CONCATENATE("R",'MAPA DE RIESGOS'!$H124,"C",'MAPA DE RIESGOS'!$AF124),"")</f>
        <v/>
      </c>
      <c r="AM76" s="366" t="str">
        <f>IF(AND('MAPA DE RIESGOS'!$AP125="Media",'MAPA DE RIESGOS'!$AR125="Menor"),CONCATENATE("R",'MAPA DE RIESGOS'!$H125,"C",'MAPA DE RIESGOS'!$AF125),"")</f>
        <v/>
      </c>
      <c r="AN76" s="366" t="str">
        <f>IF(AND('MAPA DE RIESGOS'!$AP126="Media",'MAPA DE RIESGOS'!$AR126="Menor"),CONCATENATE("R",'MAPA DE RIESGOS'!$H126,"C",'MAPA DE RIESGOS'!$AF126),"")</f>
        <v/>
      </c>
      <c r="AO76" s="366" t="str">
        <f>IF(AND('MAPA DE RIESGOS'!$AP127="Media",'MAPA DE RIESGOS'!$AR127="Menor"),CONCATENATE("R",'MAPA DE RIESGOS'!$H127,"C",'MAPA DE RIESGOS'!$AF127),"")</f>
        <v/>
      </c>
      <c r="AP76" s="366" t="str">
        <f>IF(AND('MAPA DE RIESGOS'!$AP128="Media",'MAPA DE RIESGOS'!$AR128="Menor"),CONCATENATE("R",'MAPA DE RIESGOS'!$H128,"C",'MAPA DE RIESGOS'!$AF128),"")</f>
        <v/>
      </c>
      <c r="AQ76" s="366" t="str">
        <f>IF(AND('MAPA DE RIESGOS'!$AP129="Media",'MAPA DE RIESGOS'!$AR129="Menor"),CONCATENATE("R",'MAPA DE RIESGOS'!$H129,"C",'MAPA DE RIESGOS'!$AF129),"")</f>
        <v/>
      </c>
      <c r="AR76" s="366" t="str">
        <f>IF(AND('MAPA DE RIESGOS'!$AP136="Media",'MAPA DE RIESGOS'!$AR136="Menor"),CONCATENATE("R",'MAPA DE RIESGOS'!$H136,"C",'MAPA DE RIESGOS'!$AF136),"")</f>
        <v/>
      </c>
      <c r="AS76" s="366" t="str">
        <f>IF(AND('MAPA DE RIESGOS'!$AP137="Media",'MAPA DE RIESGOS'!$AR137="Menor"),CONCATENATE("R",'MAPA DE RIESGOS'!$H137,"C",'MAPA DE RIESGOS'!$AF137),"")</f>
        <v/>
      </c>
      <c r="AT76" s="365" t="str">
        <f>IF(AND('MAPA DE RIESGOS'!$AP114="Media",'MAPA DE RIESGOS'!$AR114="Moderado"),CONCATENATE("R",'MAPA DE RIESGOS'!$H114,"C",'MAPA DE RIESGOS'!$AF114),"")</f>
        <v/>
      </c>
      <c r="AU76" s="366" t="str">
        <f>IF(AND('MAPA DE RIESGOS'!$AP115="Media",'MAPA DE RIESGOS'!$AR115="Moderado"),CONCATENATE("R",'MAPA DE RIESGOS'!$H115,"C",'MAPA DE RIESGOS'!$AF115),"")</f>
        <v/>
      </c>
      <c r="AV76" s="366" t="str">
        <f>IF(AND('MAPA DE RIESGOS'!$AP116="Media",'MAPA DE RIESGOS'!$AR116="Moderado"),CONCATENATE("R",'MAPA DE RIESGOS'!$H116,"C",'MAPA DE RIESGOS'!$AF116),"")</f>
        <v/>
      </c>
      <c r="AW76" s="366" t="str">
        <f>IF(AND('MAPA DE RIESGOS'!$AP117="Media",'MAPA DE RIESGOS'!$AR117="Moderado"),CONCATENATE("R",'MAPA DE RIESGOS'!$H117,"C",'MAPA DE RIESGOS'!$AF117),"")</f>
        <v/>
      </c>
      <c r="AX76" s="366" t="str">
        <f>IF(AND('MAPA DE RIESGOS'!$AP118="Media",'MAPA DE RIESGOS'!$AR118="Moderado"),CONCATENATE("R",'MAPA DE RIESGOS'!$H118,"C",'MAPA DE RIESGOS'!$AF118),"")</f>
        <v/>
      </c>
      <c r="AY76" s="366" t="str">
        <f>IF(AND('MAPA DE RIESGOS'!$AP119="Media",'MAPA DE RIESGOS'!$AR119="Moderado"),CONCATENATE("R",'MAPA DE RIESGOS'!$H119,"C",'MAPA DE RIESGOS'!$AF119),"")</f>
        <v/>
      </c>
      <c r="AZ76" s="366" t="str">
        <f>IF(AND('MAPA DE RIESGOS'!$AP120="Media",'MAPA DE RIESGOS'!$AR120="Moderado"),CONCATENATE("R",'MAPA DE RIESGOS'!$H120,"C",'MAPA DE RIESGOS'!$AF120),"")</f>
        <v/>
      </c>
      <c r="BA76" s="366" t="str">
        <f>IF(AND('MAPA DE RIESGOS'!$AP121="Media",'MAPA DE RIESGOS'!$AR121="Moderado"),CONCATENATE("R",'MAPA DE RIESGOS'!$H121,"C",'MAPA DE RIESGOS'!$AF121),"")</f>
        <v/>
      </c>
      <c r="BB76" s="366" t="str">
        <f>IF(AND('MAPA DE RIESGOS'!$AP122="Media",'MAPA DE RIESGOS'!$AR122="Moderado"),CONCATENATE("R",'MAPA DE RIESGOS'!$H122,"C",'MAPA DE RIESGOS'!$AF122),"")</f>
        <v/>
      </c>
      <c r="BC76" s="366" t="str">
        <f>IF(AND('MAPA DE RIESGOS'!$AP123="Media",'MAPA DE RIESGOS'!$AR123="Moderado"),CONCATENATE("R",'MAPA DE RIESGOS'!$H123,"C",'MAPA DE RIESGOS'!$AF123),"")</f>
        <v/>
      </c>
      <c r="BD76" s="366" t="str">
        <f>IF(AND('MAPA DE RIESGOS'!$AP124="Media",'MAPA DE RIESGOS'!$AR124="Moderado"),CONCATENATE("R",'MAPA DE RIESGOS'!$H124,"C",'MAPA DE RIESGOS'!$AF124),"")</f>
        <v/>
      </c>
      <c r="BE76" s="366" t="str">
        <f>IF(AND('MAPA DE RIESGOS'!$AP125="Media",'MAPA DE RIESGOS'!$AR125="Moderado"),CONCATENATE("R",'MAPA DE RIESGOS'!$H125,"C",'MAPA DE RIESGOS'!$AF125),"")</f>
        <v/>
      </c>
      <c r="BF76" s="366" t="str">
        <f>IF(AND('MAPA DE RIESGOS'!$AP126="Media",'MAPA DE RIESGOS'!$AR126="Moderado"),CONCATENATE("R",'MAPA DE RIESGOS'!$H126,"C",'MAPA DE RIESGOS'!$AF126),"")</f>
        <v/>
      </c>
      <c r="BG76" s="366" t="str">
        <f>IF(AND('MAPA DE RIESGOS'!$AP127="Media",'MAPA DE RIESGOS'!$AR127="Moderado"),CONCATENATE("R",'MAPA DE RIESGOS'!$H127,"C",'MAPA DE RIESGOS'!$AF127),"")</f>
        <v/>
      </c>
      <c r="BH76" s="366" t="str">
        <f>IF(AND('MAPA DE RIESGOS'!$AP128="Media",'MAPA DE RIESGOS'!$AR128="Moderado"),CONCATENATE("R",'MAPA DE RIESGOS'!$H128,"C",'MAPA DE RIESGOS'!$AF128),"")</f>
        <v/>
      </c>
      <c r="BI76" s="366" t="str">
        <f>IF(AND('MAPA DE RIESGOS'!$AP129="Media",'MAPA DE RIESGOS'!$AR129="Moderado"),CONCATENATE("R",'MAPA DE RIESGOS'!$H129,"C",'MAPA DE RIESGOS'!$AF129),"")</f>
        <v/>
      </c>
      <c r="BJ76" s="366" t="str">
        <f>IF(AND('MAPA DE RIESGOS'!$AP136="Media",'MAPA DE RIESGOS'!$AR136="Moderado"),CONCATENATE("R",'MAPA DE RIESGOS'!$H136,"C",'MAPA DE RIESGOS'!$AF136),"")</f>
        <v/>
      </c>
      <c r="BK76" s="367" t="str">
        <f>IF(AND('MAPA DE RIESGOS'!$AP137="Media",'MAPA DE RIESGOS'!$AR137="Moderado"),CONCATENATE("R",'MAPA DE RIESGOS'!$H137,"C",'MAPA DE RIESGOS'!$AF137),"")</f>
        <v/>
      </c>
      <c r="BL76" s="353" t="str">
        <f>IF(AND('MAPA DE RIESGOS'!$AP114="Media",'MAPA DE RIESGOS'!$AR114="Mayor"),CONCATENATE("R",'MAPA DE RIESGOS'!$H114,"C",'MAPA DE RIESGOS'!$AF114),"")</f>
        <v/>
      </c>
      <c r="BM76" s="353" t="str">
        <f>IF(AND('MAPA DE RIESGOS'!$AP115="Media",'MAPA DE RIESGOS'!$AR115="Mayor"),CONCATENATE("R",'MAPA DE RIESGOS'!$H115,"C",'MAPA DE RIESGOS'!$AF115),"")</f>
        <v/>
      </c>
      <c r="BN76" s="353" t="str">
        <f>IF(AND('MAPA DE RIESGOS'!$AP116="Media",'MAPA DE RIESGOS'!$AR116="Mayor"),CONCATENATE("R",'MAPA DE RIESGOS'!$H116,"C",'MAPA DE RIESGOS'!$AF116),"")</f>
        <v/>
      </c>
      <c r="BO76" s="353" t="str">
        <f>IF(AND('MAPA DE RIESGOS'!$AP117="Media",'MAPA DE RIESGOS'!$AR117="Mayor"),CONCATENATE("R",'MAPA DE RIESGOS'!$H117,"C",'MAPA DE RIESGOS'!$AF117),"")</f>
        <v/>
      </c>
      <c r="BP76" s="353" t="str">
        <f>IF(AND('MAPA DE RIESGOS'!$AP118="Media",'MAPA DE RIESGOS'!$AR118="Mayor"),CONCATENATE("R",'MAPA DE RIESGOS'!$H118,"C",'MAPA DE RIESGOS'!$AF118),"")</f>
        <v/>
      </c>
      <c r="BQ76" s="353" t="str">
        <f>IF(AND('MAPA DE RIESGOS'!$AP119="Media",'MAPA DE RIESGOS'!$AR119="Mayor"),CONCATENATE("R",'MAPA DE RIESGOS'!$H119,"C",'MAPA DE RIESGOS'!$AF119),"")</f>
        <v/>
      </c>
      <c r="BR76" s="353" t="str">
        <f>IF(AND('MAPA DE RIESGOS'!$AP120="Media",'MAPA DE RIESGOS'!$AR120="Mayor"),CONCATENATE("R",'MAPA DE RIESGOS'!$H120,"C",'MAPA DE RIESGOS'!$AF120),"")</f>
        <v/>
      </c>
      <c r="BS76" s="353" t="str">
        <f>IF(AND('MAPA DE RIESGOS'!$AP121="Media",'MAPA DE RIESGOS'!$AR121="Mayor"),CONCATENATE("R",'MAPA DE RIESGOS'!$H121,"C",'MAPA DE RIESGOS'!$AF121),"")</f>
        <v/>
      </c>
      <c r="BT76" s="353" t="str">
        <f>IF(AND('MAPA DE RIESGOS'!$AP122="Media",'MAPA DE RIESGOS'!$AR122="Mayor"),CONCATENATE("R",'MAPA DE RIESGOS'!$H122,"C",'MAPA DE RIESGOS'!$AF122),"")</f>
        <v/>
      </c>
      <c r="BU76" s="353" t="str">
        <f>IF(AND('MAPA DE RIESGOS'!$AP123="Media",'MAPA DE RIESGOS'!$AR123="Mayor"),CONCATENATE("R",'MAPA DE RIESGOS'!$H123,"C",'MAPA DE RIESGOS'!$AF123),"")</f>
        <v/>
      </c>
      <c r="BV76" s="353" t="str">
        <f>IF(AND('MAPA DE RIESGOS'!$AP124="Media",'MAPA DE RIESGOS'!$AR124="Mayor"),CONCATENATE("R",'MAPA DE RIESGOS'!$H124,"C",'MAPA DE RIESGOS'!$AF124),"")</f>
        <v/>
      </c>
      <c r="BW76" s="353" t="str">
        <f>IF(AND('MAPA DE RIESGOS'!$AP125="Media",'MAPA DE RIESGOS'!$AR125="Mayor"),CONCATENATE("R",'MAPA DE RIESGOS'!$H125,"C",'MAPA DE RIESGOS'!$AF125),"")</f>
        <v/>
      </c>
      <c r="BX76" s="353" t="str">
        <f>IF(AND('MAPA DE RIESGOS'!$AP126="Media",'MAPA DE RIESGOS'!$AR126="Mayor"),CONCATENATE("R",'MAPA DE RIESGOS'!$H126,"C",'MAPA DE RIESGOS'!$AF126),"")</f>
        <v/>
      </c>
      <c r="BY76" s="353" t="str">
        <f>IF(AND('MAPA DE RIESGOS'!$AP127="Media",'MAPA DE RIESGOS'!$AR127="Mayor"),CONCATENATE("R",'MAPA DE RIESGOS'!$H127,"C",'MAPA DE RIESGOS'!$AF127),"")</f>
        <v/>
      </c>
      <c r="BZ76" s="353" t="str">
        <f>IF(AND('MAPA DE RIESGOS'!$AP128="Media",'MAPA DE RIESGOS'!$AR128="Mayor"),CONCATENATE("R",'MAPA DE RIESGOS'!$H128,"C",'MAPA DE RIESGOS'!$AF128),"")</f>
        <v/>
      </c>
      <c r="CA76" s="353" t="str">
        <f>IF(AND('MAPA DE RIESGOS'!$AP129="Media",'MAPA DE RIESGOS'!$AR129="Mayor"),CONCATENATE("R",'MAPA DE RIESGOS'!$H129,"C",'MAPA DE RIESGOS'!$AF129),"")</f>
        <v/>
      </c>
      <c r="CB76" s="353" t="str">
        <f>IF(AND('MAPA DE RIESGOS'!$AP136="Media",'MAPA DE RIESGOS'!$AR136="Mayor"),CONCATENATE("R",'MAPA DE RIESGOS'!$H136,"C",'MAPA DE RIESGOS'!$AF136),"")</f>
        <v/>
      </c>
      <c r="CC76" s="354" t="str">
        <f>IF(AND('MAPA DE RIESGOS'!$AP137="Media",'MAPA DE RIESGOS'!$AR137="Mayor"),CONCATENATE("R",'MAPA DE RIESGOS'!$H137,"C",'MAPA DE RIESGOS'!$AF137),"")</f>
        <v/>
      </c>
      <c r="CD76" s="355" t="str">
        <f>IF(AND('MAPA DE RIESGOS'!$AP114="Media",'MAPA DE RIESGOS'!$AR114="Catastrófico"),CONCATENATE("R",'MAPA DE RIESGOS'!$H114,"C",'MAPA DE RIESGOS'!$AF114),"")</f>
        <v/>
      </c>
      <c r="CE76" s="355" t="str">
        <f>IF(AND('MAPA DE RIESGOS'!$AP115="Media",'MAPA DE RIESGOS'!$AR115="Catastrófico"),CONCATENATE("R",'MAPA DE RIESGOS'!$H115,"C",'MAPA DE RIESGOS'!$AF115),"")</f>
        <v/>
      </c>
      <c r="CF76" s="355" t="str">
        <f>IF(AND('MAPA DE RIESGOS'!$AP116="Media",'MAPA DE RIESGOS'!$AR116="Catastrófico"),CONCATENATE("R",'MAPA DE RIESGOS'!$H116,"C",'MAPA DE RIESGOS'!$AF116),"")</f>
        <v/>
      </c>
      <c r="CG76" s="355" t="str">
        <f>IF(AND('MAPA DE RIESGOS'!$AP117="Media",'MAPA DE RIESGOS'!$AR117="Catastrófico"),CONCATENATE("R",'MAPA DE RIESGOS'!$H117,"C",'MAPA DE RIESGOS'!$AF117),"")</f>
        <v/>
      </c>
      <c r="CH76" s="355" t="str">
        <f>IF(AND('MAPA DE RIESGOS'!$AP118="Media",'MAPA DE RIESGOS'!$AR118="Catastrófico"),CONCATENATE("R",'MAPA DE RIESGOS'!$H118,"C",'MAPA DE RIESGOS'!$AF118),"")</f>
        <v/>
      </c>
      <c r="CI76" s="355" t="str">
        <f>IF(AND('MAPA DE RIESGOS'!$AP119="Media",'MAPA DE RIESGOS'!$AR119="Catastrófico"),CONCATENATE("R",'MAPA DE RIESGOS'!$H119,"C",'MAPA DE RIESGOS'!$AF119),"")</f>
        <v/>
      </c>
      <c r="CJ76" s="355" t="str">
        <f>IF(AND('MAPA DE RIESGOS'!$AP120="Media",'MAPA DE RIESGOS'!$AR120="Catastrófico"),CONCATENATE("R",'MAPA DE RIESGOS'!$H120,"C",'MAPA DE RIESGOS'!$AF120),"")</f>
        <v/>
      </c>
      <c r="CK76" s="355" t="str">
        <f>IF(AND('MAPA DE RIESGOS'!$AP121="Media",'MAPA DE RIESGOS'!$AR121="Catastrófico"),CONCATENATE("R",'MAPA DE RIESGOS'!$H121,"C",'MAPA DE RIESGOS'!$AF121),"")</f>
        <v/>
      </c>
      <c r="CL76" s="355" t="str">
        <f>IF(AND('MAPA DE RIESGOS'!$AP122="Media",'MAPA DE RIESGOS'!$AR122="Catastrófico"),CONCATENATE("R",'MAPA DE RIESGOS'!$H122,"C",'MAPA DE RIESGOS'!$AF122),"")</f>
        <v/>
      </c>
      <c r="CM76" s="355" t="str">
        <f>IF(AND('MAPA DE RIESGOS'!$AP123="Media",'MAPA DE RIESGOS'!$AR123="Catastrófico"),CONCATENATE("R",'MAPA DE RIESGOS'!$H123,"C",'MAPA DE RIESGOS'!$AF123),"")</f>
        <v/>
      </c>
      <c r="CN76" s="355" t="str">
        <f>IF(AND('MAPA DE RIESGOS'!$AP124="Media",'MAPA DE RIESGOS'!$AR124="Catastrófico"),CONCATENATE("R",'MAPA DE RIESGOS'!$H124,"C",'MAPA DE RIESGOS'!$AF124),"")</f>
        <v/>
      </c>
      <c r="CO76" s="355" t="str">
        <f>IF(AND('MAPA DE RIESGOS'!$AP125="Media",'MAPA DE RIESGOS'!$AR125="Catastrófico"),CONCATENATE("R",'MAPA DE RIESGOS'!$H125,"C",'MAPA DE RIESGOS'!$AF125),"")</f>
        <v/>
      </c>
      <c r="CP76" s="355" t="str">
        <f>IF(AND('MAPA DE RIESGOS'!$AP126="Media",'MAPA DE RIESGOS'!$AR126="Catastrófico"),CONCATENATE("R",'MAPA DE RIESGOS'!$H126,"C",'MAPA DE RIESGOS'!$AF126),"")</f>
        <v/>
      </c>
      <c r="CQ76" s="355" t="str">
        <f>IF(AND('MAPA DE RIESGOS'!$AP127="Media",'MAPA DE RIESGOS'!$AR127="Catastrófico"),CONCATENATE("R",'MAPA DE RIESGOS'!$H127,"C",'MAPA DE RIESGOS'!$AF127),"")</f>
        <v/>
      </c>
      <c r="CR76" s="355" t="str">
        <f>IF(AND('MAPA DE RIESGOS'!$AP128="Media",'MAPA DE RIESGOS'!$AR128="Catastrófico"),CONCATENATE("R",'MAPA DE RIESGOS'!$H128,"C",'MAPA DE RIESGOS'!$AF128),"")</f>
        <v/>
      </c>
      <c r="CS76" s="355" t="str">
        <f>IF(AND('MAPA DE RIESGOS'!$AP129="Media",'MAPA DE RIESGOS'!$AR129="Catastrófico"),CONCATENATE("R",'MAPA DE RIESGOS'!$H129,"C",'MAPA DE RIESGOS'!$AF129),"")</f>
        <v/>
      </c>
      <c r="CT76" s="355" t="str">
        <f>IF(AND('MAPA DE RIESGOS'!$AP136="Media",'MAPA DE RIESGOS'!$AR136="Catastrófico"),CONCATENATE("R",'MAPA DE RIESGOS'!$H136,"C",'MAPA DE RIESGOS'!$AF136),"")</f>
        <v/>
      </c>
      <c r="CU76" s="356" t="str">
        <f>IF(AND('MAPA DE RIESGOS'!$AP137="Media",'MAPA DE RIESGOS'!$AR137="Catastrófico"),CONCATENATE("R",'MAPA DE RIESGOS'!$H137,"C",'MAPA DE RIESGOS'!$AF137),"")</f>
        <v/>
      </c>
      <c r="CV76" s="67"/>
      <c r="CW76" s="1128"/>
      <c r="CX76" s="1129"/>
      <c r="CY76" s="1129"/>
      <c r="CZ76" s="1129"/>
      <c r="DA76" s="1129"/>
      <c r="DB76" s="1130"/>
    </row>
    <row r="77" spans="2:106" ht="32.450000000000003" customHeight="1">
      <c r="B77" s="1142"/>
      <c r="C77" s="1142"/>
      <c r="D77" s="1143"/>
      <c r="E77" s="1113"/>
      <c r="F77" s="1114"/>
      <c r="G77" s="1114"/>
      <c r="H77" s="1114"/>
      <c r="I77" s="1115"/>
      <c r="J77" s="365" t="str">
        <f>IF(AND('MAPA DE RIESGOS'!$AP138="Media",'MAPA DE RIESGOS'!$AR138="Leve"),CONCATENATE("R",'MAPA DE RIESGOS'!$H138,"C",'MAPA DE RIESGOS'!$AF138),"")</f>
        <v/>
      </c>
      <c r="K77" s="366" t="str">
        <f>IF(AND('MAPA DE RIESGOS'!$AP139="Media",'MAPA DE RIESGOS'!$AR139="Leve"),CONCATENATE("R",'MAPA DE RIESGOS'!$H139,"C",'MAPA DE RIESGOS'!$AF139),"")</f>
        <v/>
      </c>
      <c r="L77" s="366" t="str">
        <f>IF(AND('MAPA DE RIESGOS'!$AP140="Media",'MAPA DE RIESGOS'!$AR140="Leve"),CONCATENATE("R",'MAPA DE RIESGOS'!$H140,"C",'MAPA DE RIESGOS'!$AF140),"")</f>
        <v/>
      </c>
      <c r="M77" s="366" t="str">
        <f>IF(AND('MAPA DE RIESGOS'!$AP141="Media",'MAPA DE RIESGOS'!$AR141="Leve"),CONCATENATE("R",'MAPA DE RIESGOS'!$H141,"C",'MAPA DE RIESGOS'!$AF141),"")</f>
        <v/>
      </c>
      <c r="N77" s="366" t="str">
        <f>IF(AND('MAPA DE RIESGOS'!$AP142="Media",'MAPA DE RIESGOS'!$AR142="Leve"),CONCATENATE("R",'MAPA DE RIESGOS'!$H142,"C",'MAPA DE RIESGOS'!$AF142),"")</f>
        <v/>
      </c>
      <c r="O77" s="366" t="str">
        <f>IF(AND('MAPA DE RIESGOS'!$AP143="Media",'MAPA DE RIESGOS'!$AR143="Leve"),CONCATENATE("R",'MAPA DE RIESGOS'!$H143,"C",'MAPA DE RIESGOS'!$AF143),"")</f>
        <v/>
      </c>
      <c r="P77" s="366" t="str">
        <f>IF(AND('MAPA DE RIESGOS'!$AP144="Media",'MAPA DE RIESGOS'!$AR144="Leve"),CONCATENATE("R",'MAPA DE RIESGOS'!$H144,"C",'MAPA DE RIESGOS'!$AF144),"")</f>
        <v/>
      </c>
      <c r="Q77" s="366" t="str">
        <f>IF(AND('MAPA DE RIESGOS'!$AP145="Media",'MAPA DE RIESGOS'!$AR145="Leve"),CONCATENATE("R",'MAPA DE RIESGOS'!$H145,"C",'MAPA DE RIESGOS'!$AF145),"")</f>
        <v/>
      </c>
      <c r="R77" s="366" t="str">
        <f>IF(AND('MAPA DE RIESGOS'!$AP146="Media",'MAPA DE RIESGOS'!$AR146="Leve"),CONCATENATE("R",'MAPA DE RIESGOS'!$H146,"C",'MAPA DE RIESGOS'!$AF146),"")</f>
        <v/>
      </c>
      <c r="S77" s="366" t="str">
        <f>IF(AND('MAPA DE RIESGOS'!$AP147="Media",'MAPA DE RIESGOS'!$AR147="Leve"),CONCATENATE("R",'MAPA DE RIESGOS'!$H147,"C",'MAPA DE RIESGOS'!$AF147),"")</f>
        <v/>
      </c>
      <c r="T77" s="366" t="str">
        <f>IF(AND('MAPA DE RIESGOS'!$AP148="Media",'MAPA DE RIESGOS'!$AR148="Leve"),CONCATENATE("R",'MAPA DE RIESGOS'!$H148,"C",'MAPA DE RIESGOS'!$AF148),"")</f>
        <v/>
      </c>
      <c r="U77" s="366" t="str">
        <f>IF(AND('MAPA DE RIESGOS'!$AP149="Media",'MAPA DE RIESGOS'!$AR149="Leve"),CONCATENATE("R",'MAPA DE RIESGOS'!$H149,"C",'MAPA DE RIESGOS'!$AF149),"")</f>
        <v/>
      </c>
      <c r="V77" s="366" t="str">
        <f>IF(AND('MAPA DE RIESGOS'!$AP150="Media",'MAPA DE RIESGOS'!$AR150="Leve"),CONCATENATE("R",'MAPA DE RIESGOS'!$H150,"C",'MAPA DE RIESGOS'!$AF150),"")</f>
        <v/>
      </c>
      <c r="W77" s="366" t="str">
        <f>IF(AND('MAPA DE RIESGOS'!$AP151="Media",'MAPA DE RIESGOS'!$AR151="Leve"),CONCATENATE("R",'MAPA DE RIESGOS'!$H151,"C",'MAPA DE RIESGOS'!$AF151),"")</f>
        <v/>
      </c>
      <c r="X77" s="366" t="str">
        <f>IF(AND('MAPA DE RIESGOS'!$AP152="Media",'MAPA DE RIESGOS'!$AR152="Leve"),CONCATENATE("R",'MAPA DE RIESGOS'!$H152,"C",'MAPA DE RIESGOS'!$AF152),"")</f>
        <v/>
      </c>
      <c r="Y77" s="366" t="str">
        <f>IF(AND('MAPA DE RIESGOS'!$AP153="Media",'MAPA DE RIESGOS'!$AR153="Leve"),CONCATENATE("R",'MAPA DE RIESGOS'!$H153,"C",'MAPA DE RIESGOS'!$AF153),"")</f>
        <v/>
      </c>
      <c r="Z77" s="366" t="str">
        <f>IF(AND('MAPA DE RIESGOS'!$AP154="Media",'MAPA DE RIESGOS'!$AR154="Leve"),CONCATENATE("R",'MAPA DE RIESGOS'!$H154,"C",'MAPA DE RIESGOS'!$AF154),"")</f>
        <v/>
      </c>
      <c r="AA77" s="366" t="str">
        <f>IF(AND('MAPA DE RIESGOS'!$AP155="Media",'MAPA DE RIESGOS'!$AR155="Leve"),CONCATENATE("R",'MAPA DE RIESGOS'!$H155,"C",'MAPA DE RIESGOS'!$AF155),"")</f>
        <v/>
      </c>
      <c r="AB77" s="365" t="str">
        <f>IF(AND('MAPA DE RIESGOS'!$AP138="Media",'MAPA DE RIESGOS'!$AR138="Menor"),CONCATENATE("R",'MAPA DE RIESGOS'!$H138,"C",'MAPA DE RIESGOS'!$AF138),"")</f>
        <v/>
      </c>
      <c r="AC77" s="366" t="str">
        <f>IF(AND('MAPA DE RIESGOS'!$AP139="Media",'MAPA DE RIESGOS'!$AR139="Menor"),CONCATENATE("R",'MAPA DE RIESGOS'!$H139,"C",'MAPA DE RIESGOS'!$AF139),"")</f>
        <v/>
      </c>
      <c r="AD77" s="366" t="str">
        <f>IF(AND('MAPA DE RIESGOS'!$AP140="Media",'MAPA DE RIESGOS'!$AR140="Menor"),CONCATENATE("R",'MAPA DE RIESGOS'!$H140,"C",'MAPA DE RIESGOS'!$AF140),"")</f>
        <v/>
      </c>
      <c r="AE77" s="366" t="str">
        <f>IF(AND('MAPA DE RIESGOS'!$AP141="Media",'MAPA DE RIESGOS'!$AR141="Menor"),CONCATENATE("R",'MAPA DE RIESGOS'!$H141,"C",'MAPA DE RIESGOS'!$AF141),"")</f>
        <v/>
      </c>
      <c r="AF77" s="366" t="str">
        <f>IF(AND('MAPA DE RIESGOS'!$AP142="Media",'MAPA DE RIESGOS'!$AR142="Menor"),CONCATENATE("R",'MAPA DE RIESGOS'!$H142,"C",'MAPA DE RIESGOS'!$AF142),"")</f>
        <v/>
      </c>
      <c r="AG77" s="366" t="str">
        <f>IF(AND('MAPA DE RIESGOS'!$AP143="Media",'MAPA DE RIESGOS'!$AR143="Menor"),CONCATENATE("R",'MAPA DE RIESGOS'!$H143,"C",'MAPA DE RIESGOS'!$AF143),"")</f>
        <v/>
      </c>
      <c r="AH77" s="366" t="str">
        <f>IF(AND('MAPA DE RIESGOS'!$AP144="Media",'MAPA DE RIESGOS'!$AR144="Menor"),CONCATENATE("R",'MAPA DE RIESGOS'!$H144,"C",'MAPA DE RIESGOS'!$AF144),"")</f>
        <v/>
      </c>
      <c r="AI77" s="366" t="str">
        <f>IF(AND('MAPA DE RIESGOS'!$AP145="Media",'MAPA DE RIESGOS'!$AR145="Menor"),CONCATENATE("R",'MAPA DE RIESGOS'!$H145,"C",'MAPA DE RIESGOS'!$AF145),"")</f>
        <v/>
      </c>
      <c r="AJ77" s="366" t="str">
        <f>IF(AND('MAPA DE RIESGOS'!$AP146="Media",'MAPA DE RIESGOS'!$AR146="Menor"),CONCATENATE("R",'MAPA DE RIESGOS'!$H146,"C",'MAPA DE RIESGOS'!$AF146),"")</f>
        <v/>
      </c>
      <c r="AK77" s="366" t="str">
        <f>IF(AND('MAPA DE RIESGOS'!$AP147="Media",'MAPA DE RIESGOS'!$AR147="Menor"),CONCATENATE("R",'MAPA DE RIESGOS'!$H147,"C",'MAPA DE RIESGOS'!$AF147),"")</f>
        <v/>
      </c>
      <c r="AL77" s="366" t="str">
        <f>IF(AND('MAPA DE RIESGOS'!$AP148="Media",'MAPA DE RIESGOS'!$AR148="Menor"),CONCATENATE("R",'MAPA DE RIESGOS'!$H148,"C",'MAPA DE RIESGOS'!$AF148),"")</f>
        <v/>
      </c>
      <c r="AM77" s="366" t="str">
        <f>IF(AND('MAPA DE RIESGOS'!$AP149="Media",'MAPA DE RIESGOS'!$AR149="Menor"),CONCATENATE("R",'MAPA DE RIESGOS'!$H149,"C",'MAPA DE RIESGOS'!$AF149),"")</f>
        <v/>
      </c>
      <c r="AN77" s="366" t="str">
        <f>IF(AND('MAPA DE RIESGOS'!$AP150="Media",'MAPA DE RIESGOS'!$AR150="Menor"),CONCATENATE("R",'MAPA DE RIESGOS'!$H150,"C",'MAPA DE RIESGOS'!$AF150),"")</f>
        <v/>
      </c>
      <c r="AO77" s="366" t="str">
        <f>IF(AND('MAPA DE RIESGOS'!$AP151="Media",'MAPA DE RIESGOS'!$AR151="Menor"),CONCATENATE("R",'MAPA DE RIESGOS'!$H151,"C",'MAPA DE RIESGOS'!$AF151),"")</f>
        <v/>
      </c>
      <c r="AP77" s="366" t="str">
        <f>IF(AND('MAPA DE RIESGOS'!$AP152="Media",'MAPA DE RIESGOS'!$AR152="Menor"),CONCATENATE("R",'MAPA DE RIESGOS'!$H152,"C",'MAPA DE RIESGOS'!$AF152),"")</f>
        <v/>
      </c>
      <c r="AQ77" s="366" t="str">
        <f>IF(AND('MAPA DE RIESGOS'!$AP153="Media",'MAPA DE RIESGOS'!$AR153="Menor"),CONCATENATE("R",'MAPA DE RIESGOS'!$H153,"C",'MAPA DE RIESGOS'!$AF153),"")</f>
        <v/>
      </c>
      <c r="AR77" s="366" t="str">
        <f>IF(AND('MAPA DE RIESGOS'!$AP154="Media",'MAPA DE RIESGOS'!$AR154="Menor"),CONCATENATE("R",'MAPA DE RIESGOS'!$H154,"C",'MAPA DE RIESGOS'!$AF154),"")</f>
        <v/>
      </c>
      <c r="AS77" s="366" t="str">
        <f>IF(AND('MAPA DE RIESGOS'!$AP155="Media",'MAPA DE RIESGOS'!$AR155="Menor"),CONCATENATE("R",'MAPA DE RIESGOS'!$H155,"C",'MAPA DE RIESGOS'!$AF155),"")</f>
        <v/>
      </c>
      <c r="AT77" s="365" t="str">
        <f>IF(AND('MAPA DE RIESGOS'!$AP138="Media",'MAPA DE RIESGOS'!$AR138="Moderado"),CONCATENATE("R",'MAPA DE RIESGOS'!$H138,"C",'MAPA DE RIESGOS'!$AF138),"")</f>
        <v/>
      </c>
      <c r="AU77" s="366" t="str">
        <f>IF(AND('MAPA DE RIESGOS'!$AP139="Media",'MAPA DE RIESGOS'!$AR139="Moderado"),CONCATENATE("R",'MAPA DE RIESGOS'!$H139,"C",'MAPA DE RIESGOS'!$AF139),"")</f>
        <v/>
      </c>
      <c r="AV77" s="366" t="str">
        <f>IF(AND('MAPA DE RIESGOS'!$AP140="Media",'MAPA DE RIESGOS'!$AR140="Moderado"),CONCATENATE("R",'MAPA DE RIESGOS'!$H140,"C",'MAPA DE RIESGOS'!$AF140),"")</f>
        <v/>
      </c>
      <c r="AW77" s="366" t="str">
        <f>IF(AND('MAPA DE RIESGOS'!$AP141="Media",'MAPA DE RIESGOS'!$AR141="Moderado"),CONCATENATE("R",'MAPA DE RIESGOS'!$H141,"C",'MAPA DE RIESGOS'!$AF141),"")</f>
        <v/>
      </c>
      <c r="AX77" s="366" t="str">
        <f>IF(AND('MAPA DE RIESGOS'!$AP142="Media",'MAPA DE RIESGOS'!$AR142="Moderado"),CONCATENATE("R",'MAPA DE RIESGOS'!$H142,"C",'MAPA DE RIESGOS'!$AF142),"")</f>
        <v/>
      </c>
      <c r="AY77" s="366" t="str">
        <f>IF(AND('MAPA DE RIESGOS'!$AP143="Media",'MAPA DE RIESGOS'!$AR143="Moderado"),CONCATENATE("R",'MAPA DE RIESGOS'!$H143,"C",'MAPA DE RIESGOS'!$AF143),"")</f>
        <v/>
      </c>
      <c r="AZ77" s="366" t="str">
        <f>IF(AND('MAPA DE RIESGOS'!$AP144="Media",'MAPA DE RIESGOS'!$AR144="Moderado"),CONCATENATE("R",'MAPA DE RIESGOS'!$H144,"C",'MAPA DE RIESGOS'!$AF144),"")</f>
        <v/>
      </c>
      <c r="BA77" s="366" t="str">
        <f>IF(AND('MAPA DE RIESGOS'!$AP145="Media",'MAPA DE RIESGOS'!$AR145="Moderado"),CONCATENATE("R",'MAPA DE RIESGOS'!$H145,"C",'MAPA DE RIESGOS'!$AF145),"")</f>
        <v/>
      </c>
      <c r="BB77" s="366" t="str">
        <f>IF(AND('MAPA DE RIESGOS'!$AP146="Media",'MAPA DE RIESGOS'!$AR146="Moderado"),CONCATENATE("R",'MAPA DE RIESGOS'!$H146,"C",'MAPA DE RIESGOS'!$AF146),"")</f>
        <v/>
      </c>
      <c r="BC77" s="366" t="str">
        <f>IF(AND('MAPA DE RIESGOS'!$AP147="Media",'MAPA DE RIESGOS'!$AR147="Moderado"),CONCATENATE("R",'MAPA DE RIESGOS'!$H147,"C",'MAPA DE RIESGOS'!$AF147),"")</f>
        <v/>
      </c>
      <c r="BD77" s="366" t="str">
        <f>IF(AND('MAPA DE RIESGOS'!$AP148="Media",'MAPA DE RIESGOS'!$AR148="Moderado"),CONCATENATE("R",'MAPA DE RIESGOS'!$H148,"C",'MAPA DE RIESGOS'!$AF148),"")</f>
        <v/>
      </c>
      <c r="BE77" s="366" t="str">
        <f>IF(AND('MAPA DE RIESGOS'!$AP149="Media",'MAPA DE RIESGOS'!$AR149="Moderado"),CONCATENATE("R",'MAPA DE RIESGOS'!$H149,"C",'MAPA DE RIESGOS'!$AF149),"")</f>
        <v/>
      </c>
      <c r="BF77" s="366" t="str">
        <f>IF(AND('MAPA DE RIESGOS'!$AP150="Media",'MAPA DE RIESGOS'!$AR150="Moderado"),CONCATENATE("R",'MAPA DE RIESGOS'!$H150,"C",'MAPA DE RIESGOS'!$AF150),"")</f>
        <v/>
      </c>
      <c r="BG77" s="366" t="str">
        <f>IF(AND('MAPA DE RIESGOS'!$AP151="Media",'MAPA DE RIESGOS'!$AR151="Moderado"),CONCATENATE("R",'MAPA DE RIESGOS'!$H151,"C",'MAPA DE RIESGOS'!$AF151),"")</f>
        <v/>
      </c>
      <c r="BH77" s="366" t="str">
        <f>IF(AND('MAPA DE RIESGOS'!$AP152="Media",'MAPA DE RIESGOS'!$AR152="Moderado"),CONCATENATE("R",'MAPA DE RIESGOS'!$H152,"C",'MAPA DE RIESGOS'!$AF152),"")</f>
        <v/>
      </c>
      <c r="BI77" s="366" t="str">
        <f>IF(AND('MAPA DE RIESGOS'!$AP153="Media",'MAPA DE RIESGOS'!$AR153="Moderado"),CONCATENATE("R",'MAPA DE RIESGOS'!$H153,"C",'MAPA DE RIESGOS'!$AF153),"")</f>
        <v/>
      </c>
      <c r="BJ77" s="366" t="str">
        <f>IF(AND('MAPA DE RIESGOS'!$AP154="Media",'MAPA DE RIESGOS'!$AR154="Moderado"),CONCATENATE("R",'MAPA DE RIESGOS'!$H154,"C",'MAPA DE RIESGOS'!$AF154),"")</f>
        <v/>
      </c>
      <c r="BK77" s="367" t="str">
        <f>IF(AND('MAPA DE RIESGOS'!$AP155="Media",'MAPA DE RIESGOS'!$AR155="Moderado"),CONCATENATE("R",'MAPA DE RIESGOS'!$H155,"C",'MAPA DE RIESGOS'!$AF155),"")</f>
        <v/>
      </c>
      <c r="BL77" s="353" t="str">
        <f>IF(AND('MAPA DE RIESGOS'!$AP138="Media",'MAPA DE RIESGOS'!$AR138="Mayor"),CONCATENATE("R",'MAPA DE RIESGOS'!$H138,"C",'MAPA DE RIESGOS'!$AF138),"")</f>
        <v/>
      </c>
      <c r="BM77" s="353" t="str">
        <f>IF(AND('MAPA DE RIESGOS'!$AP139="Media",'MAPA DE RIESGOS'!$AR139="Mayor"),CONCATENATE("R",'MAPA DE RIESGOS'!$H139,"C",'MAPA DE RIESGOS'!$AF139),"")</f>
        <v/>
      </c>
      <c r="BN77" s="353" t="str">
        <f>IF(AND('MAPA DE RIESGOS'!$AP140="Media",'MAPA DE RIESGOS'!$AR140="Mayor"),CONCATENATE("R",'MAPA DE RIESGOS'!$H140,"C",'MAPA DE RIESGOS'!$AF140),"")</f>
        <v/>
      </c>
      <c r="BO77" s="353" t="str">
        <f>IF(AND('MAPA DE RIESGOS'!$AP141="Media",'MAPA DE RIESGOS'!$AR141="Mayor"),CONCATENATE("R",'MAPA DE RIESGOS'!$H141,"C",'MAPA DE RIESGOS'!$AF141),"")</f>
        <v/>
      </c>
      <c r="BP77" s="353" t="str">
        <f>IF(AND('MAPA DE RIESGOS'!$AP142="Media",'MAPA DE RIESGOS'!$AR142="Mayor"),CONCATENATE("R",'MAPA DE RIESGOS'!$H142,"C",'MAPA DE RIESGOS'!$AF142),"")</f>
        <v/>
      </c>
      <c r="BQ77" s="353" t="str">
        <f>IF(AND('MAPA DE RIESGOS'!$AP143="Media",'MAPA DE RIESGOS'!$AR143="Mayor"),CONCATENATE("R",'MAPA DE RIESGOS'!$H143,"C",'MAPA DE RIESGOS'!$AF143),"")</f>
        <v/>
      </c>
      <c r="BR77" s="353" t="str">
        <f>IF(AND('MAPA DE RIESGOS'!$AP144="Media",'MAPA DE RIESGOS'!$AR144="Mayor"),CONCATENATE("R",'MAPA DE RIESGOS'!$H144,"C",'MAPA DE RIESGOS'!$AF144),"")</f>
        <v/>
      </c>
      <c r="BS77" s="353" t="str">
        <f>IF(AND('MAPA DE RIESGOS'!$AP145="Media",'MAPA DE RIESGOS'!$AR145="Mayor"),CONCATENATE("R",'MAPA DE RIESGOS'!$H145,"C",'MAPA DE RIESGOS'!$AF145),"")</f>
        <v/>
      </c>
      <c r="BT77" s="353" t="str">
        <f>IF(AND('MAPA DE RIESGOS'!$AP146="Media",'MAPA DE RIESGOS'!$AR146="Mayor"),CONCATENATE("R",'MAPA DE RIESGOS'!$H146,"C",'MAPA DE RIESGOS'!$AF146),"")</f>
        <v/>
      </c>
      <c r="BU77" s="353" t="str">
        <f>IF(AND('MAPA DE RIESGOS'!$AP147="Media",'MAPA DE RIESGOS'!$AR147="Mayor"),CONCATENATE("R",'MAPA DE RIESGOS'!$H147,"C",'MAPA DE RIESGOS'!$AF147),"")</f>
        <v/>
      </c>
      <c r="BV77" s="353" t="str">
        <f>IF(AND('MAPA DE RIESGOS'!$AP148="Media",'MAPA DE RIESGOS'!$AR148="Mayor"),CONCATENATE("R",'MAPA DE RIESGOS'!$H148,"C",'MAPA DE RIESGOS'!$AF148),"")</f>
        <v/>
      </c>
      <c r="BW77" s="353" t="str">
        <f>IF(AND('MAPA DE RIESGOS'!$AP149="Media",'MAPA DE RIESGOS'!$AR149="Mayor"),CONCATENATE("R",'MAPA DE RIESGOS'!$H149,"C",'MAPA DE RIESGOS'!$AF149),"")</f>
        <v/>
      </c>
      <c r="BX77" s="353" t="str">
        <f>IF(AND('MAPA DE RIESGOS'!$AP150="Media",'MAPA DE RIESGOS'!$AR150="Mayor"),CONCATENATE("R",'MAPA DE RIESGOS'!$H150,"C",'MAPA DE RIESGOS'!$AF150),"")</f>
        <v/>
      </c>
      <c r="BY77" s="353" t="str">
        <f>IF(AND('MAPA DE RIESGOS'!$AP151="Media",'MAPA DE RIESGOS'!$AR151="Mayor"),CONCATENATE("R",'MAPA DE RIESGOS'!$H151,"C",'MAPA DE RIESGOS'!$AF151),"")</f>
        <v/>
      </c>
      <c r="BZ77" s="353" t="str">
        <f>IF(AND('MAPA DE RIESGOS'!$AP152="Media",'MAPA DE RIESGOS'!$AR152="Mayor"),CONCATENATE("R",'MAPA DE RIESGOS'!$H152,"C",'MAPA DE RIESGOS'!$AF152),"")</f>
        <v/>
      </c>
      <c r="CA77" s="353" t="str">
        <f>IF(AND('MAPA DE RIESGOS'!$AP153="Media",'MAPA DE RIESGOS'!$AR153="Mayor"),CONCATENATE("R",'MAPA DE RIESGOS'!$H153,"C",'MAPA DE RIESGOS'!$AF153),"")</f>
        <v/>
      </c>
      <c r="CB77" s="353" t="str">
        <f>IF(AND('MAPA DE RIESGOS'!$AP154="Media",'MAPA DE RIESGOS'!$AR154="Mayor"),CONCATENATE("R",'MAPA DE RIESGOS'!$H154,"C",'MAPA DE RIESGOS'!$AF154),"")</f>
        <v/>
      </c>
      <c r="CC77" s="354" t="str">
        <f>IF(AND('MAPA DE RIESGOS'!$AP155="Media",'MAPA DE RIESGOS'!$AR155="Mayor"),CONCATENATE("R",'MAPA DE RIESGOS'!$H155,"C",'MAPA DE RIESGOS'!$AF155),"")</f>
        <v/>
      </c>
      <c r="CD77" s="355" t="str">
        <f>IF(AND('MAPA DE RIESGOS'!$AP138="Media",'MAPA DE RIESGOS'!$AR138="Catastrófico"),CONCATENATE("R",'MAPA DE RIESGOS'!$H138,"C",'MAPA DE RIESGOS'!$AF138),"")</f>
        <v/>
      </c>
      <c r="CE77" s="355" t="str">
        <f>IF(AND('MAPA DE RIESGOS'!$AP139="Media",'MAPA DE RIESGOS'!$AR139="Catastrófico"),CONCATENATE("R",'MAPA DE RIESGOS'!$H139,"C",'MAPA DE RIESGOS'!$AF139),"")</f>
        <v/>
      </c>
      <c r="CF77" s="355" t="str">
        <f>IF(AND('MAPA DE RIESGOS'!$AP140="Media",'MAPA DE RIESGOS'!$AR140="Catastrófico"),CONCATENATE("R",'MAPA DE RIESGOS'!$H140,"C",'MAPA DE RIESGOS'!$AF140),"")</f>
        <v/>
      </c>
      <c r="CG77" s="355" t="str">
        <f>IF(AND('MAPA DE RIESGOS'!$AP141="Media",'MAPA DE RIESGOS'!$AR141="Catastrófico"),CONCATENATE("R",'MAPA DE RIESGOS'!$H141,"C",'MAPA DE RIESGOS'!$AF141),"")</f>
        <v/>
      </c>
      <c r="CH77" s="355" t="str">
        <f>IF(AND('MAPA DE RIESGOS'!$AP142="Media",'MAPA DE RIESGOS'!$AR142="Catastrófico"),CONCATENATE("R",'MAPA DE RIESGOS'!$H142,"C",'MAPA DE RIESGOS'!$AF142),"")</f>
        <v/>
      </c>
      <c r="CI77" s="355" t="str">
        <f>IF(AND('MAPA DE RIESGOS'!$AP143="Media",'MAPA DE RIESGOS'!$AR143="Catastrófico"),CONCATENATE("R",'MAPA DE RIESGOS'!$H143,"C",'MAPA DE RIESGOS'!$AF143),"")</f>
        <v/>
      </c>
      <c r="CJ77" s="355" t="str">
        <f>IF(AND('MAPA DE RIESGOS'!$AP144="Media",'MAPA DE RIESGOS'!$AR144="Catastrófico"),CONCATENATE("R",'MAPA DE RIESGOS'!$H144,"C",'MAPA DE RIESGOS'!$AF144),"")</f>
        <v/>
      </c>
      <c r="CK77" s="355" t="str">
        <f>IF(AND('MAPA DE RIESGOS'!$AP145="Media",'MAPA DE RIESGOS'!$AR145="Catastrófico"),CONCATENATE("R",'MAPA DE RIESGOS'!$H145,"C",'MAPA DE RIESGOS'!$AF145),"")</f>
        <v/>
      </c>
      <c r="CL77" s="355" t="str">
        <f>IF(AND('MAPA DE RIESGOS'!$AP146="Media",'MAPA DE RIESGOS'!$AR146="Catastrófico"),CONCATENATE("R",'MAPA DE RIESGOS'!$H146,"C",'MAPA DE RIESGOS'!$AF146),"")</f>
        <v/>
      </c>
      <c r="CM77" s="355" t="str">
        <f>IF(AND('MAPA DE RIESGOS'!$AP147="Media",'MAPA DE RIESGOS'!$AR147="Catastrófico"),CONCATENATE("R",'MAPA DE RIESGOS'!$H147,"C",'MAPA DE RIESGOS'!$AF147),"")</f>
        <v/>
      </c>
      <c r="CN77" s="355" t="str">
        <f>IF(AND('MAPA DE RIESGOS'!$AP148="Media",'MAPA DE RIESGOS'!$AR148="Catastrófico"),CONCATENATE("R",'MAPA DE RIESGOS'!$H148,"C",'MAPA DE RIESGOS'!$AF148),"")</f>
        <v/>
      </c>
      <c r="CO77" s="355" t="str">
        <f>IF(AND('MAPA DE RIESGOS'!$AP149="Media",'MAPA DE RIESGOS'!$AR149="Catastrófico"),CONCATENATE("R",'MAPA DE RIESGOS'!$H149,"C",'MAPA DE RIESGOS'!$AF149),"")</f>
        <v/>
      </c>
      <c r="CP77" s="355" t="str">
        <f>IF(AND('MAPA DE RIESGOS'!$AP150="Media",'MAPA DE RIESGOS'!$AR150="Catastrófico"),CONCATENATE("R",'MAPA DE RIESGOS'!$H150,"C",'MAPA DE RIESGOS'!$AF150),"")</f>
        <v/>
      </c>
      <c r="CQ77" s="355" t="str">
        <f>IF(AND('MAPA DE RIESGOS'!$AP151="Media",'MAPA DE RIESGOS'!$AR151="Catastrófico"),CONCATENATE("R",'MAPA DE RIESGOS'!$H151,"C",'MAPA DE RIESGOS'!$AF151),"")</f>
        <v/>
      </c>
      <c r="CR77" s="355" t="str">
        <f>IF(AND('MAPA DE RIESGOS'!$AP152="Media",'MAPA DE RIESGOS'!$AR152="Catastrófico"),CONCATENATE("R",'MAPA DE RIESGOS'!$H152,"C",'MAPA DE RIESGOS'!$AF152),"")</f>
        <v/>
      </c>
      <c r="CS77" s="355" t="str">
        <f>IF(AND('MAPA DE RIESGOS'!$AP153="Media",'MAPA DE RIESGOS'!$AR153="Catastrófico"),CONCATENATE("R",'MAPA DE RIESGOS'!$H153,"C",'MAPA DE RIESGOS'!$AF153),"")</f>
        <v/>
      </c>
      <c r="CT77" s="355" t="str">
        <f>IF(AND('MAPA DE RIESGOS'!$AP154="Media",'MAPA DE RIESGOS'!$AR154="Catastrófico"),CONCATENATE("R",'MAPA DE RIESGOS'!$H154,"C",'MAPA DE RIESGOS'!$AF154),"")</f>
        <v/>
      </c>
      <c r="CU77" s="356" t="str">
        <f>IF(AND('MAPA DE RIESGOS'!$AP155="Media",'MAPA DE RIESGOS'!$AR155="Catastrófico"),CONCATENATE("R",'MAPA DE RIESGOS'!$H155,"C",'MAPA DE RIESGOS'!$AF155),"")</f>
        <v/>
      </c>
      <c r="CV77" s="67"/>
      <c r="CW77" s="1128"/>
      <c r="CX77" s="1129"/>
      <c r="CY77" s="1129"/>
      <c r="CZ77" s="1129"/>
      <c r="DA77" s="1129"/>
      <c r="DB77" s="1130"/>
    </row>
    <row r="78" spans="2:106" ht="32.450000000000003" customHeight="1">
      <c r="B78" s="1142"/>
      <c r="C78" s="1142"/>
      <c r="D78" s="1143"/>
      <c r="E78" s="1113"/>
      <c r="F78" s="1114"/>
      <c r="G78" s="1114"/>
      <c r="H78" s="1114"/>
      <c r="I78" s="1115"/>
      <c r="J78" s="365" t="str">
        <f>IF(AND('MAPA DE RIESGOS'!$AP156="Media",'MAPA DE RIESGOS'!$AR156="Leve"),CONCATENATE("R",'MAPA DE RIESGOS'!$H156,"C",'MAPA DE RIESGOS'!$AF156),"")</f>
        <v/>
      </c>
      <c r="K78" s="366" t="str">
        <f>IF(AND('MAPA DE RIESGOS'!$AP157="Media",'MAPA DE RIESGOS'!$AR157="Leve"),CONCATENATE("R",'MAPA DE RIESGOS'!$H157,"C",'MAPA DE RIESGOS'!$AF157),"")</f>
        <v/>
      </c>
      <c r="L78" s="366" t="str">
        <f>IF(AND('MAPA DE RIESGOS'!$AP158="Media",'MAPA DE RIESGOS'!$AR158="Leve"),CONCATENATE("R",'MAPA DE RIESGOS'!$H158,"C",'MAPA DE RIESGOS'!$AF158),"")</f>
        <v/>
      </c>
      <c r="M78" s="366" t="str">
        <f>IF(AND('MAPA DE RIESGOS'!$AP159="Media",'MAPA DE RIESGOS'!$AR159="Leve"),CONCATENATE("R",'MAPA DE RIESGOS'!$H159,"C",'MAPA DE RIESGOS'!$AF159),"")</f>
        <v/>
      </c>
      <c r="N78" s="366" t="str">
        <f>IF(AND('MAPA DE RIESGOS'!$AP160="Media",'MAPA DE RIESGOS'!$AR160="Leve"),CONCATENATE("R",'MAPA DE RIESGOS'!$H160,"C",'MAPA DE RIESGOS'!$AF160),"")</f>
        <v/>
      </c>
      <c r="O78" s="366" t="str">
        <f>IF(AND('MAPA DE RIESGOS'!$AP161="Media",'MAPA DE RIESGOS'!$AR161="Leve"),CONCATENATE("R",'MAPA DE RIESGOS'!$H161,"C",'MAPA DE RIESGOS'!$AF161),"")</f>
        <v/>
      </c>
      <c r="P78" s="366" t="str">
        <f>IF(AND('MAPA DE RIESGOS'!$AP162="Media",'MAPA DE RIESGOS'!$AR162="Leve"),CONCATENATE("R",'MAPA DE RIESGOS'!$H162,"C",'MAPA DE RIESGOS'!$AF162),"")</f>
        <v/>
      </c>
      <c r="Q78" s="366" t="str">
        <f>IF(AND('MAPA DE RIESGOS'!$AP163="Media",'MAPA DE RIESGOS'!$AR163="Leve"),CONCATENATE("R",'MAPA DE RIESGOS'!$H163,"C",'MAPA DE RIESGOS'!$AF163),"")</f>
        <v/>
      </c>
      <c r="R78" s="366" t="str">
        <f>IF(AND('MAPA DE RIESGOS'!$AP164="Media",'MAPA DE RIESGOS'!$AR164="Leve"),CONCATENATE("R",'MAPA DE RIESGOS'!$H164,"C",'MAPA DE RIESGOS'!$AF164),"")</f>
        <v/>
      </c>
      <c r="S78" s="366" t="str">
        <f>IF(AND('MAPA DE RIESGOS'!$AP165="Media",'MAPA DE RIESGOS'!$AR165="Leve"),CONCATENATE("R",'MAPA DE RIESGOS'!$H165,"C",'MAPA DE RIESGOS'!$AF165),"")</f>
        <v/>
      </c>
      <c r="T78" s="366" t="str">
        <f>IF(AND('MAPA DE RIESGOS'!$AP166="Media",'MAPA DE RIESGOS'!$AR166="Leve"),CONCATENATE("R",'MAPA DE RIESGOS'!$H166,"C",'MAPA DE RIESGOS'!$AF166),"")</f>
        <v/>
      </c>
      <c r="U78" s="366" t="str">
        <f>IF(AND('MAPA DE RIESGOS'!$AP167="Media",'MAPA DE RIESGOS'!$AR167="Leve"),CONCATENATE("R",'MAPA DE RIESGOS'!$H167,"C",'MAPA DE RIESGOS'!$AF167),"")</f>
        <v/>
      </c>
      <c r="V78" s="366" t="str">
        <f>IF(AND('MAPA DE RIESGOS'!$AP168="Media",'MAPA DE RIESGOS'!$AR168="Leve"),CONCATENATE("R",'MAPA DE RIESGOS'!$H168,"C",'MAPA DE RIESGOS'!$AF168),"")</f>
        <v/>
      </c>
      <c r="W78" s="366" t="str">
        <f>IF(AND('MAPA DE RIESGOS'!$AP169="Media",'MAPA DE RIESGOS'!$AR169="Leve"),CONCATENATE("R",'MAPA DE RIESGOS'!$H169,"C",'MAPA DE RIESGOS'!$AF169),"")</f>
        <v/>
      </c>
      <c r="X78" s="366" t="str">
        <f>IF(AND('MAPA DE RIESGOS'!$AP170="Media",'MAPA DE RIESGOS'!$AR170="Leve"),CONCATENATE("R",'MAPA DE RIESGOS'!$H170,"C",'MAPA DE RIESGOS'!$AF170),"")</f>
        <v/>
      </c>
      <c r="Y78" s="366" t="str">
        <f>IF(AND('MAPA DE RIESGOS'!$AP171="Media",'MAPA DE RIESGOS'!$AR171="Leve"),CONCATENATE("R",'MAPA DE RIESGOS'!$H171,"C",'MAPA DE RIESGOS'!$AF171),"")</f>
        <v/>
      </c>
      <c r="Z78" s="366" t="str">
        <f>IF(AND('MAPA DE RIESGOS'!$AP172="Media",'MAPA DE RIESGOS'!$AR172="Leve"),CONCATENATE("R",'MAPA DE RIESGOS'!$H172,"C",'MAPA DE RIESGOS'!$AF172),"")</f>
        <v/>
      </c>
      <c r="AA78" s="366" t="str">
        <f>IF(AND('MAPA DE RIESGOS'!$AP173="Media",'MAPA DE RIESGOS'!$AR173="Leve"),CONCATENATE("R",'MAPA DE RIESGOS'!$H173,"C",'MAPA DE RIESGOS'!$AF173),"")</f>
        <v/>
      </c>
      <c r="AB78" s="365" t="str">
        <f>IF(AND('MAPA DE RIESGOS'!$AP156="Media",'MAPA DE RIESGOS'!$AR156="Menor"),CONCATENATE("R",'MAPA DE RIESGOS'!$H156,"C",'MAPA DE RIESGOS'!$AF156),"")</f>
        <v/>
      </c>
      <c r="AC78" s="366" t="str">
        <f>IF(AND('MAPA DE RIESGOS'!$AP157="Media",'MAPA DE RIESGOS'!$AR157="Menor"),CONCATENATE("R",'MAPA DE RIESGOS'!$H157,"C",'MAPA DE RIESGOS'!$AF157),"")</f>
        <v/>
      </c>
      <c r="AD78" s="366" t="str">
        <f>IF(AND('MAPA DE RIESGOS'!$AP158="Media",'MAPA DE RIESGOS'!$AR158="Menor"),CONCATENATE("R",'MAPA DE RIESGOS'!$H158,"C",'MAPA DE RIESGOS'!$AF158),"")</f>
        <v/>
      </c>
      <c r="AE78" s="366" t="str">
        <f>IF(AND('MAPA DE RIESGOS'!$AP159="Media",'MAPA DE RIESGOS'!$AR159="Menor"),CONCATENATE("R",'MAPA DE RIESGOS'!$H159,"C",'MAPA DE RIESGOS'!$AF159),"")</f>
        <v/>
      </c>
      <c r="AF78" s="366" t="str">
        <f>IF(AND('MAPA DE RIESGOS'!$AP160="Media",'MAPA DE RIESGOS'!$AR160="Menor"),CONCATENATE("R",'MAPA DE RIESGOS'!$H160,"C",'MAPA DE RIESGOS'!$AF160),"")</f>
        <v/>
      </c>
      <c r="AG78" s="366" t="str">
        <f>IF(AND('MAPA DE RIESGOS'!$AP161="Media",'MAPA DE RIESGOS'!$AR161="Menor"),CONCATENATE("R",'MAPA DE RIESGOS'!$H161,"C",'MAPA DE RIESGOS'!$AF161),"")</f>
        <v/>
      </c>
      <c r="AH78" s="366" t="str">
        <f>IF(AND('MAPA DE RIESGOS'!$AP162="Media",'MAPA DE RIESGOS'!$AR162="Menor"),CONCATENATE("R",'MAPA DE RIESGOS'!$H162,"C",'MAPA DE RIESGOS'!$AF162),"")</f>
        <v/>
      </c>
      <c r="AI78" s="366" t="str">
        <f>IF(AND('MAPA DE RIESGOS'!$AP163="Media",'MAPA DE RIESGOS'!$AR163="Menor"),CONCATENATE("R",'MAPA DE RIESGOS'!$H163,"C",'MAPA DE RIESGOS'!$AF163),"")</f>
        <v/>
      </c>
      <c r="AJ78" s="366" t="str">
        <f>IF(AND('MAPA DE RIESGOS'!$AP164="Media",'MAPA DE RIESGOS'!$AR164="Menor"),CONCATENATE("R",'MAPA DE RIESGOS'!$H164,"C",'MAPA DE RIESGOS'!$AF164),"")</f>
        <v/>
      </c>
      <c r="AK78" s="366" t="str">
        <f>IF(AND('MAPA DE RIESGOS'!$AP165="Media",'MAPA DE RIESGOS'!$AR165="Menor"),CONCATENATE("R",'MAPA DE RIESGOS'!$H165,"C",'MAPA DE RIESGOS'!$AF165),"")</f>
        <v/>
      </c>
      <c r="AL78" s="366" t="str">
        <f>IF(AND('MAPA DE RIESGOS'!$AP166="Media",'MAPA DE RIESGOS'!$AR166="Menor"),CONCATENATE("R",'MAPA DE RIESGOS'!$H166,"C",'MAPA DE RIESGOS'!$AF166),"")</f>
        <v/>
      </c>
      <c r="AM78" s="366" t="str">
        <f>IF(AND('MAPA DE RIESGOS'!$AP167="Media",'MAPA DE RIESGOS'!$AR167="Menor"),CONCATENATE("R",'MAPA DE RIESGOS'!$H167,"C",'MAPA DE RIESGOS'!$AF167),"")</f>
        <v/>
      </c>
      <c r="AN78" s="366" t="str">
        <f>IF(AND('MAPA DE RIESGOS'!$AP168="Media",'MAPA DE RIESGOS'!$AR168="Menor"),CONCATENATE("R",'MAPA DE RIESGOS'!$H168,"C",'MAPA DE RIESGOS'!$AF168),"")</f>
        <v/>
      </c>
      <c r="AO78" s="366" t="str">
        <f>IF(AND('MAPA DE RIESGOS'!$AP169="Media",'MAPA DE RIESGOS'!$AR169="Menor"),CONCATENATE("R",'MAPA DE RIESGOS'!$H169,"C",'MAPA DE RIESGOS'!$AF169),"")</f>
        <v/>
      </c>
      <c r="AP78" s="366" t="str">
        <f>IF(AND('MAPA DE RIESGOS'!$AP170="Media",'MAPA DE RIESGOS'!$AR170="Menor"),CONCATENATE("R",'MAPA DE RIESGOS'!$H170,"C",'MAPA DE RIESGOS'!$AF170),"")</f>
        <v/>
      </c>
      <c r="AQ78" s="366" t="str">
        <f>IF(AND('MAPA DE RIESGOS'!$AP171="Media",'MAPA DE RIESGOS'!$AR171="Menor"),CONCATENATE("R",'MAPA DE RIESGOS'!$H171,"C",'MAPA DE RIESGOS'!$AF171),"")</f>
        <v/>
      </c>
      <c r="AR78" s="366" t="str">
        <f>IF(AND('MAPA DE RIESGOS'!$AP172="Media",'MAPA DE RIESGOS'!$AR172="Menor"),CONCATENATE("R",'MAPA DE RIESGOS'!$H172,"C",'MAPA DE RIESGOS'!$AF172),"")</f>
        <v/>
      </c>
      <c r="AS78" s="366" t="str">
        <f>IF(AND('MAPA DE RIESGOS'!$AP173="Media",'MAPA DE RIESGOS'!$AR173="Menor"),CONCATENATE("R",'MAPA DE RIESGOS'!$H173,"C",'MAPA DE RIESGOS'!$AF173),"")</f>
        <v/>
      </c>
      <c r="AT78" s="365" t="str">
        <f>IF(AND('MAPA DE RIESGOS'!$AP156="Media",'MAPA DE RIESGOS'!$AR156="Moderado"),CONCATENATE("R",'MAPA DE RIESGOS'!$H156,"C",'MAPA DE RIESGOS'!$AF156),"")</f>
        <v/>
      </c>
      <c r="AU78" s="366" t="str">
        <f>IF(AND('MAPA DE RIESGOS'!$AP157="Media",'MAPA DE RIESGOS'!$AR157="Moderado"),CONCATENATE("R",'MAPA DE RIESGOS'!$H157,"C",'MAPA DE RIESGOS'!$AF157),"")</f>
        <v/>
      </c>
      <c r="AV78" s="366" t="str">
        <f>IF(AND('MAPA DE RIESGOS'!$AP158="Media",'MAPA DE RIESGOS'!$AR158="Moderado"),CONCATENATE("R",'MAPA DE RIESGOS'!$H158,"C",'MAPA DE RIESGOS'!$AF158),"")</f>
        <v/>
      </c>
      <c r="AW78" s="366" t="str">
        <f>IF(AND('MAPA DE RIESGOS'!$AP159="Media",'MAPA DE RIESGOS'!$AR159="Moderado"),CONCATENATE("R",'MAPA DE RIESGOS'!$H159,"C",'MAPA DE RIESGOS'!$AF159),"")</f>
        <v/>
      </c>
      <c r="AX78" s="366" t="str">
        <f>IF(AND('MAPA DE RIESGOS'!$AP160="Media",'MAPA DE RIESGOS'!$AR160="Moderado"),CONCATENATE("R",'MAPA DE RIESGOS'!$H160,"C",'MAPA DE RIESGOS'!$AF160),"")</f>
        <v/>
      </c>
      <c r="AY78" s="366" t="str">
        <f>IF(AND('MAPA DE RIESGOS'!$AP161="Media",'MAPA DE RIESGOS'!$AR161="Moderado"),CONCATENATE("R",'MAPA DE RIESGOS'!$H161,"C",'MAPA DE RIESGOS'!$AF161),"")</f>
        <v/>
      </c>
      <c r="AZ78" s="366" t="str">
        <f>IF(AND('MAPA DE RIESGOS'!$AP162="Media",'MAPA DE RIESGOS'!$AR162="Moderado"),CONCATENATE("R",'MAPA DE RIESGOS'!$H162,"C",'MAPA DE RIESGOS'!$AF162),"")</f>
        <v/>
      </c>
      <c r="BA78" s="366" t="str">
        <f>IF(AND('MAPA DE RIESGOS'!$AP163="Media",'MAPA DE RIESGOS'!$AR163="Moderado"),CONCATENATE("R",'MAPA DE RIESGOS'!$H163,"C",'MAPA DE RIESGOS'!$AF163),"")</f>
        <v/>
      </c>
      <c r="BB78" s="366" t="str">
        <f>IF(AND('MAPA DE RIESGOS'!$AP164="Media",'MAPA DE RIESGOS'!$AR164="Moderado"),CONCATENATE("R",'MAPA DE RIESGOS'!$H164,"C",'MAPA DE RIESGOS'!$AF164),"")</f>
        <v/>
      </c>
      <c r="BC78" s="366" t="str">
        <f>IF(AND('MAPA DE RIESGOS'!$AP165="Media",'MAPA DE RIESGOS'!$AR165="Moderado"),CONCATENATE("R",'MAPA DE RIESGOS'!$H165,"C",'MAPA DE RIESGOS'!$AF165),"")</f>
        <v/>
      </c>
      <c r="BD78" s="366" t="str">
        <f>IF(AND('MAPA DE RIESGOS'!$AP166="Media",'MAPA DE RIESGOS'!$AR166="Moderado"),CONCATENATE("R",'MAPA DE RIESGOS'!$H166,"C",'MAPA DE RIESGOS'!$AF166),"")</f>
        <v/>
      </c>
      <c r="BE78" s="366" t="str">
        <f>IF(AND('MAPA DE RIESGOS'!$AP167="Media",'MAPA DE RIESGOS'!$AR167="Moderado"),CONCATENATE("R",'MAPA DE RIESGOS'!$H167,"C",'MAPA DE RIESGOS'!$AF167),"")</f>
        <v/>
      </c>
      <c r="BF78" s="366" t="str">
        <f>IF(AND('MAPA DE RIESGOS'!$AP168="Media",'MAPA DE RIESGOS'!$AR168="Moderado"),CONCATENATE("R",'MAPA DE RIESGOS'!$H168,"C",'MAPA DE RIESGOS'!$AF168),"")</f>
        <v/>
      </c>
      <c r="BG78" s="366" t="str">
        <f>IF(AND('MAPA DE RIESGOS'!$AP169="Media",'MAPA DE RIESGOS'!$AR169="Moderado"),CONCATENATE("R",'MAPA DE RIESGOS'!$H169,"C",'MAPA DE RIESGOS'!$AF169),"")</f>
        <v/>
      </c>
      <c r="BH78" s="366" t="str">
        <f>IF(AND('MAPA DE RIESGOS'!$AP170="Media",'MAPA DE RIESGOS'!$AR170="Moderado"),CONCATENATE("R",'MAPA DE RIESGOS'!$H170,"C",'MAPA DE RIESGOS'!$AF170),"")</f>
        <v/>
      </c>
      <c r="BI78" s="366" t="str">
        <f>IF(AND('MAPA DE RIESGOS'!$AP171="Media",'MAPA DE RIESGOS'!$AR171="Moderado"),CONCATENATE("R",'MAPA DE RIESGOS'!$H171,"C",'MAPA DE RIESGOS'!$AF171),"")</f>
        <v/>
      </c>
      <c r="BJ78" s="366" t="str">
        <f>IF(AND('MAPA DE RIESGOS'!$AP172="Media",'MAPA DE RIESGOS'!$AR172="Moderado"),CONCATENATE("R",'MAPA DE RIESGOS'!$H172,"C",'MAPA DE RIESGOS'!$AF172),"")</f>
        <v/>
      </c>
      <c r="BK78" s="367" t="str">
        <f>IF(AND('MAPA DE RIESGOS'!$AP173="Media",'MAPA DE RIESGOS'!$AR173="Moderado"),CONCATENATE("R",'MAPA DE RIESGOS'!$H173,"C",'MAPA DE RIESGOS'!$AF173),"")</f>
        <v/>
      </c>
      <c r="BL78" s="353" t="str">
        <f>IF(AND('MAPA DE RIESGOS'!$AP156="Media",'MAPA DE RIESGOS'!$AR156="Mayor"),CONCATENATE("R",'MAPA DE RIESGOS'!$H156,"C",'MAPA DE RIESGOS'!$AF156),"")</f>
        <v/>
      </c>
      <c r="BM78" s="353" t="str">
        <f>IF(AND('MAPA DE RIESGOS'!$AP157="Media",'MAPA DE RIESGOS'!$AR157="Mayor"),CONCATENATE("R",'MAPA DE RIESGOS'!$H157,"C",'MAPA DE RIESGOS'!$AF157),"")</f>
        <v/>
      </c>
      <c r="BN78" s="353" t="str">
        <f>IF(AND('MAPA DE RIESGOS'!$AP158="Media",'MAPA DE RIESGOS'!$AR158="Mayor"),CONCATENATE("R",'MAPA DE RIESGOS'!$H158,"C",'MAPA DE RIESGOS'!$AF158),"")</f>
        <v/>
      </c>
      <c r="BO78" s="353" t="str">
        <f>IF(AND('MAPA DE RIESGOS'!$AP159="Media",'MAPA DE RIESGOS'!$AR159="Mayor"),CONCATENATE("R",'MAPA DE RIESGOS'!$H159,"C",'MAPA DE RIESGOS'!$AF159),"")</f>
        <v/>
      </c>
      <c r="BP78" s="353" t="str">
        <f>IF(AND('MAPA DE RIESGOS'!$AP160="Media",'MAPA DE RIESGOS'!$AR160="Mayor"),CONCATENATE("R",'MAPA DE RIESGOS'!$H160,"C",'MAPA DE RIESGOS'!$AF160),"")</f>
        <v/>
      </c>
      <c r="BQ78" s="353" t="str">
        <f>IF(AND('MAPA DE RIESGOS'!$AP161="Media",'MAPA DE RIESGOS'!$AR161="Mayor"),CONCATENATE("R",'MAPA DE RIESGOS'!$H161,"C",'MAPA DE RIESGOS'!$AF161),"")</f>
        <v/>
      </c>
      <c r="BR78" s="353" t="str">
        <f>IF(AND('MAPA DE RIESGOS'!$AP162="Media",'MAPA DE RIESGOS'!$AR162="Mayor"),CONCATENATE("R",'MAPA DE RIESGOS'!$H162,"C",'MAPA DE RIESGOS'!$AF162),"")</f>
        <v/>
      </c>
      <c r="BS78" s="353" t="str">
        <f>IF(AND('MAPA DE RIESGOS'!$AP163="Media",'MAPA DE RIESGOS'!$AR163="Mayor"),CONCATENATE("R",'MAPA DE RIESGOS'!$H163,"C",'MAPA DE RIESGOS'!$AF163),"")</f>
        <v/>
      </c>
      <c r="BT78" s="353" t="str">
        <f>IF(AND('MAPA DE RIESGOS'!$AP164="Media",'MAPA DE RIESGOS'!$AR164="Mayor"),CONCATENATE("R",'MAPA DE RIESGOS'!$H164,"C",'MAPA DE RIESGOS'!$AF164),"")</f>
        <v/>
      </c>
      <c r="BU78" s="353" t="str">
        <f>IF(AND('MAPA DE RIESGOS'!$AP165="Media",'MAPA DE RIESGOS'!$AR165="Mayor"),CONCATENATE("R",'MAPA DE RIESGOS'!$H165,"C",'MAPA DE RIESGOS'!$AF165),"")</f>
        <v/>
      </c>
      <c r="BV78" s="353" t="str">
        <f>IF(AND('MAPA DE RIESGOS'!$AP166="Media",'MAPA DE RIESGOS'!$AR166="Mayor"),CONCATENATE("R",'MAPA DE RIESGOS'!$H166,"C",'MAPA DE RIESGOS'!$AF166),"")</f>
        <v/>
      </c>
      <c r="BW78" s="353" t="str">
        <f>IF(AND('MAPA DE RIESGOS'!$AP167="Media",'MAPA DE RIESGOS'!$AR167="Mayor"),CONCATENATE("R",'MAPA DE RIESGOS'!$H167,"C",'MAPA DE RIESGOS'!$AF167),"")</f>
        <v/>
      </c>
      <c r="BX78" s="353" t="str">
        <f>IF(AND('MAPA DE RIESGOS'!$AP168="Media",'MAPA DE RIESGOS'!$AR168="Mayor"),CONCATENATE("R",'MAPA DE RIESGOS'!$H168,"C",'MAPA DE RIESGOS'!$AF168),"")</f>
        <v/>
      </c>
      <c r="BY78" s="353" t="str">
        <f>IF(AND('MAPA DE RIESGOS'!$AP169="Media",'MAPA DE RIESGOS'!$AR169="Mayor"),CONCATENATE("R",'MAPA DE RIESGOS'!$H169,"C",'MAPA DE RIESGOS'!$AF169),"")</f>
        <v/>
      </c>
      <c r="BZ78" s="353" t="str">
        <f>IF(AND('MAPA DE RIESGOS'!$AP170="Media",'MAPA DE RIESGOS'!$AR170="Mayor"),CONCATENATE("R",'MAPA DE RIESGOS'!$H170,"C",'MAPA DE RIESGOS'!$AF170),"")</f>
        <v/>
      </c>
      <c r="CA78" s="353" t="str">
        <f>IF(AND('MAPA DE RIESGOS'!$AP171="Media",'MAPA DE RIESGOS'!$AR171="Mayor"),CONCATENATE("R",'MAPA DE RIESGOS'!$H171,"C",'MAPA DE RIESGOS'!$AF171),"")</f>
        <v/>
      </c>
      <c r="CB78" s="353" t="str">
        <f>IF(AND('MAPA DE RIESGOS'!$AP172="Media",'MAPA DE RIESGOS'!$AR172="Mayor"),CONCATENATE("R",'MAPA DE RIESGOS'!$H172,"C",'MAPA DE RIESGOS'!$AF172),"")</f>
        <v/>
      </c>
      <c r="CC78" s="354" t="str">
        <f>IF(AND('MAPA DE RIESGOS'!$AP173="Media",'MAPA DE RIESGOS'!$AR173="Mayor"),CONCATENATE("R",'MAPA DE RIESGOS'!$H173,"C",'MAPA DE RIESGOS'!$AF173),"")</f>
        <v/>
      </c>
      <c r="CD78" s="355" t="str">
        <f>IF(AND('MAPA DE RIESGOS'!$AP156="Media",'MAPA DE RIESGOS'!$AR156="Catastrófico"),CONCATENATE("R",'MAPA DE RIESGOS'!$H156,"C",'MAPA DE RIESGOS'!$AF156),"")</f>
        <v/>
      </c>
      <c r="CE78" s="355" t="str">
        <f>IF(AND('MAPA DE RIESGOS'!$AP157="Media",'MAPA DE RIESGOS'!$AR157="Catastrófico"),CONCATENATE("R",'MAPA DE RIESGOS'!$H157,"C",'MAPA DE RIESGOS'!$AF157),"")</f>
        <v/>
      </c>
      <c r="CF78" s="355" t="str">
        <f>IF(AND('MAPA DE RIESGOS'!$AP158="Media",'MAPA DE RIESGOS'!$AR158="Catastrófico"),CONCATENATE("R",'MAPA DE RIESGOS'!$H158,"C",'MAPA DE RIESGOS'!$AF158),"")</f>
        <v/>
      </c>
      <c r="CG78" s="355" t="str">
        <f>IF(AND('MAPA DE RIESGOS'!$AP159="Media",'MAPA DE RIESGOS'!$AR159="Catastrófico"),CONCATENATE("R",'MAPA DE RIESGOS'!$H159,"C",'MAPA DE RIESGOS'!$AF159),"")</f>
        <v/>
      </c>
      <c r="CH78" s="355" t="str">
        <f>IF(AND('MAPA DE RIESGOS'!$AP160="Media",'MAPA DE RIESGOS'!$AR160="Catastrófico"),CONCATENATE("R",'MAPA DE RIESGOS'!$H160,"C",'MAPA DE RIESGOS'!$AF160),"")</f>
        <v/>
      </c>
      <c r="CI78" s="355" t="str">
        <f>IF(AND('MAPA DE RIESGOS'!$AP161="Media",'MAPA DE RIESGOS'!$AR161="Catastrófico"),CONCATENATE("R",'MAPA DE RIESGOS'!$H161,"C",'MAPA DE RIESGOS'!$AF161),"")</f>
        <v/>
      </c>
      <c r="CJ78" s="355" t="str">
        <f>IF(AND('MAPA DE RIESGOS'!$AP162="Media",'MAPA DE RIESGOS'!$AR162="Catastrófico"),CONCATENATE("R",'MAPA DE RIESGOS'!$H162,"C",'MAPA DE RIESGOS'!$AF162),"")</f>
        <v/>
      </c>
      <c r="CK78" s="355" t="str">
        <f>IF(AND('MAPA DE RIESGOS'!$AP163="Media",'MAPA DE RIESGOS'!$AR163="Catastrófico"),CONCATENATE("R",'MAPA DE RIESGOS'!$H163,"C",'MAPA DE RIESGOS'!$AF163),"")</f>
        <v/>
      </c>
      <c r="CL78" s="355" t="str">
        <f>IF(AND('MAPA DE RIESGOS'!$AP164="Media",'MAPA DE RIESGOS'!$AR164="Catastrófico"),CONCATENATE("R",'MAPA DE RIESGOS'!$H164,"C",'MAPA DE RIESGOS'!$AF164),"")</f>
        <v/>
      </c>
      <c r="CM78" s="355" t="str">
        <f>IF(AND('MAPA DE RIESGOS'!$AP165="Media",'MAPA DE RIESGOS'!$AR165="Catastrófico"),CONCATENATE("R",'MAPA DE RIESGOS'!$H165,"C",'MAPA DE RIESGOS'!$AF165),"")</f>
        <v/>
      </c>
      <c r="CN78" s="355" t="str">
        <f>IF(AND('MAPA DE RIESGOS'!$AP166="Media",'MAPA DE RIESGOS'!$AR166="Catastrófico"),CONCATENATE("R",'MAPA DE RIESGOS'!$H166,"C",'MAPA DE RIESGOS'!$AF166),"")</f>
        <v/>
      </c>
      <c r="CO78" s="355" t="str">
        <f>IF(AND('MAPA DE RIESGOS'!$AP167="Media",'MAPA DE RIESGOS'!$AR167="Catastrófico"),CONCATENATE("R",'MAPA DE RIESGOS'!$H167,"C",'MAPA DE RIESGOS'!$AF167),"")</f>
        <v/>
      </c>
      <c r="CP78" s="355" t="str">
        <f>IF(AND('MAPA DE RIESGOS'!$AP168="Media",'MAPA DE RIESGOS'!$AR168="Catastrófico"),CONCATENATE("R",'MAPA DE RIESGOS'!$H168,"C",'MAPA DE RIESGOS'!$AF168),"")</f>
        <v/>
      </c>
      <c r="CQ78" s="355" t="str">
        <f>IF(AND('MAPA DE RIESGOS'!$AP169="Media",'MAPA DE RIESGOS'!$AR169="Catastrófico"),CONCATENATE("R",'MAPA DE RIESGOS'!$H169,"C",'MAPA DE RIESGOS'!$AF169),"")</f>
        <v/>
      </c>
      <c r="CR78" s="355" t="str">
        <f>IF(AND('MAPA DE RIESGOS'!$AP170="Media",'MAPA DE RIESGOS'!$AR170="Catastrófico"),CONCATENATE("R",'MAPA DE RIESGOS'!$H170,"C",'MAPA DE RIESGOS'!$AF170),"")</f>
        <v/>
      </c>
      <c r="CS78" s="355" t="str">
        <f>IF(AND('MAPA DE RIESGOS'!$AP171="Media",'MAPA DE RIESGOS'!$AR171="Catastrófico"),CONCATENATE("R",'MAPA DE RIESGOS'!$H171,"C",'MAPA DE RIESGOS'!$AF171),"")</f>
        <v/>
      </c>
      <c r="CT78" s="355" t="str">
        <f>IF(AND('MAPA DE RIESGOS'!$AP172="Media",'MAPA DE RIESGOS'!$AR172="Catastrófico"),CONCATENATE("R",'MAPA DE RIESGOS'!$H172,"C",'MAPA DE RIESGOS'!$AF172),"")</f>
        <v/>
      </c>
      <c r="CU78" s="356" t="str">
        <f>IF(AND('MAPA DE RIESGOS'!$AP173="Media",'MAPA DE RIESGOS'!$AR173="Catastrófico"),CONCATENATE("R",'MAPA DE RIESGOS'!$H173,"C",'MAPA DE RIESGOS'!$AF173),"")</f>
        <v/>
      </c>
      <c r="CV78" s="67"/>
      <c r="CW78" s="1128"/>
      <c r="CX78" s="1129"/>
      <c r="CY78" s="1129"/>
      <c r="CZ78" s="1129"/>
      <c r="DA78" s="1129"/>
      <c r="DB78" s="1130"/>
    </row>
    <row r="79" spans="2:106" ht="32.450000000000003" customHeight="1">
      <c r="B79" s="1142"/>
      <c r="C79" s="1142"/>
      <c r="D79" s="1143"/>
      <c r="E79" s="1113"/>
      <c r="F79" s="1114"/>
      <c r="G79" s="1114"/>
      <c r="H79" s="1114"/>
      <c r="I79" s="1115"/>
      <c r="J79" s="365" t="str">
        <f>IF(AND('MAPA DE RIESGOS'!$AP174="Media",'MAPA DE RIESGOS'!$AR174="Leve"),CONCATENATE("R",'MAPA DE RIESGOS'!$H174,"C",'MAPA DE RIESGOS'!$AF174),"")</f>
        <v/>
      </c>
      <c r="K79" s="366" t="str">
        <f>IF(AND('MAPA DE RIESGOS'!$AP175="Media",'MAPA DE RIESGOS'!$AR175="Leve"),CONCATENATE("R",'MAPA DE RIESGOS'!$H175,"C",'MAPA DE RIESGOS'!$AF175),"")</f>
        <v/>
      </c>
      <c r="L79" s="366" t="str">
        <f>IF(AND('MAPA DE RIESGOS'!$AP176="Media",'MAPA DE RIESGOS'!$AR176="Leve"),CONCATENATE("R",'MAPA DE RIESGOS'!$H176,"C",'MAPA DE RIESGOS'!$AF176),"")</f>
        <v/>
      </c>
      <c r="M79" s="366" t="str">
        <f>IF(AND('MAPA DE RIESGOS'!$AP177="Media",'MAPA DE RIESGOS'!$AR177="Leve"),CONCATENATE("R",'MAPA DE RIESGOS'!$H177,"C",'MAPA DE RIESGOS'!$AF177),"")</f>
        <v/>
      </c>
      <c r="N79" s="366" t="str">
        <f>IF(AND('MAPA DE RIESGOS'!$AP178="Media",'MAPA DE RIESGOS'!$AR178="Leve"),CONCATENATE("R",'MAPA DE RIESGOS'!$H178,"C",'MAPA DE RIESGOS'!$AF178),"")</f>
        <v/>
      </c>
      <c r="O79" s="366" t="str">
        <f>IF(AND('MAPA DE RIESGOS'!$AP179="Media",'MAPA DE RIESGOS'!$AR179="Leve"),CONCATENATE("R",'MAPA DE RIESGOS'!$H179,"C",'MAPA DE RIESGOS'!$AF179),"")</f>
        <v/>
      </c>
      <c r="P79" s="366" t="str">
        <f>IF(AND('MAPA DE RIESGOS'!$AP180="Media",'MAPA DE RIESGOS'!$AR180="Leve"),CONCATENATE("R",'MAPA DE RIESGOS'!$H180,"C",'MAPA DE RIESGOS'!$AF180),"")</f>
        <v/>
      </c>
      <c r="Q79" s="366" t="str">
        <f>IF(AND('MAPA DE RIESGOS'!$AP181="Media",'MAPA DE RIESGOS'!$AR181="Leve"),CONCATENATE("R",'MAPA DE RIESGOS'!$H181,"C",'MAPA DE RIESGOS'!$AF181),"")</f>
        <v/>
      </c>
      <c r="R79" s="366" t="str">
        <f>IF(AND('MAPA DE RIESGOS'!$AP182="Media",'MAPA DE RIESGOS'!$AR182="Leve"),CONCATENATE("R",'MAPA DE RIESGOS'!$H182,"C",'MAPA DE RIESGOS'!$AF182),"")</f>
        <v/>
      </c>
      <c r="S79" s="366" t="str">
        <f>IF(AND('MAPA DE RIESGOS'!$AP183="Media",'MAPA DE RIESGOS'!$AR183="Leve"),CONCATENATE("R",'MAPA DE RIESGOS'!$H183,"C",'MAPA DE RIESGOS'!$AF183),"")</f>
        <v/>
      </c>
      <c r="T79" s="366" t="str">
        <f>IF(AND('MAPA DE RIESGOS'!$AP184="Media",'MAPA DE RIESGOS'!$AR184="Leve"),CONCATENATE("R",'MAPA DE RIESGOS'!$H184,"C",'MAPA DE RIESGOS'!$AF184),"")</f>
        <v/>
      </c>
      <c r="U79" s="366" t="str">
        <f>IF(AND('MAPA DE RIESGOS'!$AP185="Media",'MAPA DE RIESGOS'!$AR185="Leve"),CONCATENATE("R",'MAPA DE RIESGOS'!$H185,"C",'MAPA DE RIESGOS'!$AF185),"")</f>
        <v/>
      </c>
      <c r="V79" s="366" t="str">
        <f>IF(AND('MAPA DE RIESGOS'!$AP186="Media",'MAPA DE RIESGOS'!$AR186="Leve"),CONCATENATE("R",'MAPA DE RIESGOS'!$H186,"C",'MAPA DE RIESGOS'!$AF186),"")</f>
        <v/>
      </c>
      <c r="W79" s="366" t="str">
        <f>IF(AND('MAPA DE RIESGOS'!$AP187="Media",'MAPA DE RIESGOS'!$AR187="Leve"),CONCATENATE("R",'MAPA DE RIESGOS'!$H187,"C",'MAPA DE RIESGOS'!$AF187),"")</f>
        <v/>
      </c>
      <c r="X79" s="366" t="str">
        <f>IF(AND('MAPA DE RIESGOS'!$AP188="Media",'MAPA DE RIESGOS'!$AR188="Leve"),CONCATENATE("R",'MAPA DE RIESGOS'!$H188,"C",'MAPA DE RIESGOS'!$AF188),"")</f>
        <v/>
      </c>
      <c r="Y79" s="366" t="str">
        <f>IF(AND('MAPA DE RIESGOS'!$AP189="Media",'MAPA DE RIESGOS'!$AR189="Leve"),CONCATENATE("R",'MAPA DE RIESGOS'!$H189,"C",'MAPA DE RIESGOS'!$AF189),"")</f>
        <v/>
      </c>
      <c r="Z79" s="366" t="str">
        <f>IF(AND('MAPA DE RIESGOS'!$AP190="Media",'MAPA DE RIESGOS'!$AR190="Leve"),CONCATENATE("R",'MAPA DE RIESGOS'!$H190,"C",'MAPA DE RIESGOS'!$AF190),"")</f>
        <v/>
      </c>
      <c r="AA79" s="366" t="str">
        <f>IF(AND('MAPA DE RIESGOS'!$AP191="Media",'MAPA DE RIESGOS'!$AR191="Leve"),CONCATENATE("R",'MAPA DE RIESGOS'!$H191,"C",'MAPA DE RIESGOS'!$AF191),"")</f>
        <v/>
      </c>
      <c r="AB79" s="365" t="str">
        <f>IF(AND('MAPA DE RIESGOS'!$AP174="Media",'MAPA DE RIESGOS'!$AR174="Menor"),CONCATENATE("R",'MAPA DE RIESGOS'!$H174,"C",'MAPA DE RIESGOS'!$AF174),"")</f>
        <v/>
      </c>
      <c r="AC79" s="366" t="str">
        <f>IF(AND('MAPA DE RIESGOS'!$AP175="Media",'MAPA DE RIESGOS'!$AR175="Menor"),CONCATENATE("R",'MAPA DE RIESGOS'!$H175,"C",'MAPA DE RIESGOS'!$AF175),"")</f>
        <v/>
      </c>
      <c r="AD79" s="366" t="str">
        <f>IF(AND('MAPA DE RIESGOS'!$AP176="Media",'MAPA DE RIESGOS'!$AR176="Menor"),CONCATENATE("R",'MAPA DE RIESGOS'!$H176,"C",'MAPA DE RIESGOS'!$AF176),"")</f>
        <v/>
      </c>
      <c r="AE79" s="366" t="str">
        <f>IF(AND('MAPA DE RIESGOS'!$AP177="Media",'MAPA DE RIESGOS'!$AR177="Menor"),CONCATENATE("R",'MAPA DE RIESGOS'!$H177,"C",'MAPA DE RIESGOS'!$AF177),"")</f>
        <v/>
      </c>
      <c r="AF79" s="366" t="str">
        <f>IF(AND('MAPA DE RIESGOS'!$AP178="Media",'MAPA DE RIESGOS'!$AR178="Menor"),CONCATENATE("R",'MAPA DE RIESGOS'!$H178,"C",'MAPA DE RIESGOS'!$AF178),"")</f>
        <v/>
      </c>
      <c r="AG79" s="366" t="str">
        <f>IF(AND('MAPA DE RIESGOS'!$AP179="Media",'MAPA DE RIESGOS'!$AR179="Menor"),CONCATENATE("R",'MAPA DE RIESGOS'!$H179,"C",'MAPA DE RIESGOS'!$AF179),"")</f>
        <v/>
      </c>
      <c r="AH79" s="366" t="str">
        <f>IF(AND('MAPA DE RIESGOS'!$AP180="Media",'MAPA DE RIESGOS'!$AR180="Menor"),CONCATENATE("R",'MAPA DE RIESGOS'!$H180,"C",'MAPA DE RIESGOS'!$AF180),"")</f>
        <v/>
      </c>
      <c r="AI79" s="366" t="str">
        <f>IF(AND('MAPA DE RIESGOS'!$AP181="Media",'MAPA DE RIESGOS'!$AR181="Menor"),CONCATENATE("R",'MAPA DE RIESGOS'!$H181,"C",'MAPA DE RIESGOS'!$AF181),"")</f>
        <v/>
      </c>
      <c r="AJ79" s="366" t="str">
        <f>IF(AND('MAPA DE RIESGOS'!$AP182="Media",'MAPA DE RIESGOS'!$AR182="Menor"),CONCATENATE("R",'MAPA DE RIESGOS'!$H182,"C",'MAPA DE RIESGOS'!$AF182),"")</f>
        <v/>
      </c>
      <c r="AK79" s="366" t="str">
        <f>IF(AND('MAPA DE RIESGOS'!$AP183="Media",'MAPA DE RIESGOS'!$AR183="Menor"),CONCATENATE("R",'MAPA DE RIESGOS'!$H183,"C",'MAPA DE RIESGOS'!$AF183),"")</f>
        <v/>
      </c>
      <c r="AL79" s="366" t="str">
        <f>IF(AND('MAPA DE RIESGOS'!$AP184="Media",'MAPA DE RIESGOS'!$AR184="Menor"),CONCATENATE("R",'MAPA DE RIESGOS'!$H184,"C",'MAPA DE RIESGOS'!$AF184),"")</f>
        <v/>
      </c>
      <c r="AM79" s="366" t="str">
        <f>IF(AND('MAPA DE RIESGOS'!$AP185="Media",'MAPA DE RIESGOS'!$AR185="Menor"),CONCATENATE("R",'MAPA DE RIESGOS'!$H185,"C",'MAPA DE RIESGOS'!$AF185),"")</f>
        <v/>
      </c>
      <c r="AN79" s="366" t="str">
        <f>IF(AND('MAPA DE RIESGOS'!$AP186="Media",'MAPA DE RIESGOS'!$AR186="Menor"),CONCATENATE("R",'MAPA DE RIESGOS'!$H186,"C",'MAPA DE RIESGOS'!$AF186),"")</f>
        <v/>
      </c>
      <c r="AO79" s="366" t="str">
        <f>IF(AND('MAPA DE RIESGOS'!$AP187="Media",'MAPA DE RIESGOS'!$AR187="Menor"),CONCATENATE("R",'MAPA DE RIESGOS'!$H187,"C",'MAPA DE RIESGOS'!$AF187),"")</f>
        <v/>
      </c>
      <c r="AP79" s="366" t="str">
        <f>IF(AND('MAPA DE RIESGOS'!$AP188="Media",'MAPA DE RIESGOS'!$AR188="Menor"),CONCATENATE("R",'MAPA DE RIESGOS'!$H188,"C",'MAPA DE RIESGOS'!$AF188),"")</f>
        <v/>
      </c>
      <c r="AQ79" s="366" t="str">
        <f>IF(AND('MAPA DE RIESGOS'!$AP189="Media",'MAPA DE RIESGOS'!$AR189="Menor"),CONCATENATE("R",'MAPA DE RIESGOS'!$H189,"C",'MAPA DE RIESGOS'!$AF189),"")</f>
        <v/>
      </c>
      <c r="AR79" s="366" t="str">
        <f>IF(AND('MAPA DE RIESGOS'!$AP190="Media",'MAPA DE RIESGOS'!$AR190="Menor"),CONCATENATE("R",'MAPA DE RIESGOS'!$H190,"C",'MAPA DE RIESGOS'!$AF190),"")</f>
        <v/>
      </c>
      <c r="AS79" s="366" t="str">
        <f>IF(AND('MAPA DE RIESGOS'!$AP191="Media",'MAPA DE RIESGOS'!$AR191="Menor"),CONCATENATE("R",'MAPA DE RIESGOS'!$H191,"C",'MAPA DE RIESGOS'!$AF191),"")</f>
        <v/>
      </c>
      <c r="AT79" s="365" t="str">
        <f>IF(AND('MAPA DE RIESGOS'!$AP174="Media",'MAPA DE RIESGOS'!$AR174="Moderado"),CONCATENATE("R",'MAPA DE RIESGOS'!$H174,"C",'MAPA DE RIESGOS'!$AF174),"")</f>
        <v/>
      </c>
      <c r="AU79" s="366" t="str">
        <f>IF(AND('MAPA DE RIESGOS'!$AP175="Media",'MAPA DE RIESGOS'!$AR175="Moderado"),CONCATENATE("R",'MAPA DE RIESGOS'!$H175,"C",'MAPA DE RIESGOS'!$AF175),"")</f>
        <v/>
      </c>
      <c r="AV79" s="366" t="str">
        <f>IF(AND('MAPA DE RIESGOS'!$AP176="Media",'MAPA DE RIESGOS'!$AR176="Moderado"),CONCATENATE("R",'MAPA DE RIESGOS'!$H176,"C",'MAPA DE RIESGOS'!$AF176),"")</f>
        <v/>
      </c>
      <c r="AW79" s="366" t="str">
        <f>IF(AND('MAPA DE RIESGOS'!$AP177="Media",'MAPA DE RIESGOS'!$AR177="Moderado"),CONCATENATE("R",'MAPA DE RIESGOS'!$H177,"C",'MAPA DE RIESGOS'!$AF177),"")</f>
        <v/>
      </c>
      <c r="AX79" s="366" t="str">
        <f>IF(AND('MAPA DE RIESGOS'!$AP178="Media",'MAPA DE RIESGOS'!$AR178="Moderado"),CONCATENATE("R",'MAPA DE RIESGOS'!$H178,"C",'MAPA DE RIESGOS'!$AF178),"")</f>
        <v/>
      </c>
      <c r="AY79" s="366" t="str">
        <f>IF(AND('MAPA DE RIESGOS'!$AP179="Media",'MAPA DE RIESGOS'!$AR179="Moderado"),CONCATENATE("R",'MAPA DE RIESGOS'!$H179,"C",'MAPA DE RIESGOS'!$AF179),"")</f>
        <v/>
      </c>
      <c r="AZ79" s="366" t="str">
        <f>IF(AND('MAPA DE RIESGOS'!$AP180="Media",'MAPA DE RIESGOS'!$AR180="Moderado"),CONCATENATE("R",'MAPA DE RIESGOS'!$H180,"C",'MAPA DE RIESGOS'!$AF180),"")</f>
        <v/>
      </c>
      <c r="BA79" s="366" t="str">
        <f>IF(AND('MAPA DE RIESGOS'!$AP181="Media",'MAPA DE RIESGOS'!$AR181="Moderado"),CONCATENATE("R",'MAPA DE RIESGOS'!$H181,"C",'MAPA DE RIESGOS'!$AF181),"")</f>
        <v/>
      </c>
      <c r="BB79" s="366" t="str">
        <f>IF(AND('MAPA DE RIESGOS'!$AP182="Media",'MAPA DE RIESGOS'!$AR182="Moderado"),CONCATENATE("R",'MAPA DE RIESGOS'!$H182,"C",'MAPA DE RIESGOS'!$AF182),"")</f>
        <v/>
      </c>
      <c r="BC79" s="366" t="str">
        <f>IF(AND('MAPA DE RIESGOS'!$AP183="Media",'MAPA DE RIESGOS'!$AR183="Moderado"),CONCATENATE("R",'MAPA DE RIESGOS'!$H183,"C",'MAPA DE RIESGOS'!$AF183),"")</f>
        <v/>
      </c>
      <c r="BD79" s="366" t="str">
        <f>IF(AND('MAPA DE RIESGOS'!$AP184="Media",'MAPA DE RIESGOS'!$AR184="Moderado"),CONCATENATE("R",'MAPA DE RIESGOS'!$H184,"C",'MAPA DE RIESGOS'!$AF184),"")</f>
        <v/>
      </c>
      <c r="BE79" s="366" t="str">
        <f>IF(AND('MAPA DE RIESGOS'!$AP185="Media",'MAPA DE RIESGOS'!$AR185="Moderado"),CONCATENATE("R",'MAPA DE RIESGOS'!$H185,"C",'MAPA DE RIESGOS'!$AF185),"")</f>
        <v/>
      </c>
      <c r="BF79" s="366" t="str">
        <f>IF(AND('MAPA DE RIESGOS'!$AP186="Media",'MAPA DE RIESGOS'!$AR186="Moderado"),CONCATENATE("R",'MAPA DE RIESGOS'!$H186,"C",'MAPA DE RIESGOS'!$AF186),"")</f>
        <v/>
      </c>
      <c r="BG79" s="366" t="str">
        <f>IF(AND('MAPA DE RIESGOS'!$AP187="Media",'MAPA DE RIESGOS'!$AR187="Moderado"),CONCATENATE("R",'MAPA DE RIESGOS'!$H187,"C",'MAPA DE RIESGOS'!$AF187),"")</f>
        <v/>
      </c>
      <c r="BH79" s="366" t="str">
        <f>IF(AND('MAPA DE RIESGOS'!$AP188="Media",'MAPA DE RIESGOS'!$AR188="Moderado"),CONCATENATE("R",'MAPA DE RIESGOS'!$H188,"C",'MAPA DE RIESGOS'!$AF188),"")</f>
        <v/>
      </c>
      <c r="BI79" s="366" t="str">
        <f>IF(AND('MAPA DE RIESGOS'!$AP189="Media",'MAPA DE RIESGOS'!$AR189="Moderado"),CONCATENATE("R",'MAPA DE RIESGOS'!$H189,"C",'MAPA DE RIESGOS'!$AF189),"")</f>
        <v/>
      </c>
      <c r="BJ79" s="366" t="str">
        <f>IF(AND('MAPA DE RIESGOS'!$AP190="Media",'MAPA DE RIESGOS'!$AR190="Moderado"),CONCATENATE("R",'MAPA DE RIESGOS'!$H190,"C",'MAPA DE RIESGOS'!$AF190),"")</f>
        <v/>
      </c>
      <c r="BK79" s="367" t="str">
        <f>IF(AND('MAPA DE RIESGOS'!$AP191="Media",'MAPA DE RIESGOS'!$AR191="Moderado"),CONCATENATE("R",'MAPA DE RIESGOS'!$H191,"C",'MAPA DE RIESGOS'!$AF191),"")</f>
        <v/>
      </c>
      <c r="BL79" s="353" t="str">
        <f>IF(AND('MAPA DE RIESGOS'!$AP174="Media",'MAPA DE RIESGOS'!$AR174="Mayor"),CONCATENATE("R",'MAPA DE RIESGOS'!$H174,"C",'MAPA DE RIESGOS'!$AF174),"")</f>
        <v/>
      </c>
      <c r="BM79" s="353" t="str">
        <f>IF(AND('MAPA DE RIESGOS'!$AP175="Media",'MAPA DE RIESGOS'!$AR175="Mayor"),CONCATENATE("R",'MAPA DE RIESGOS'!$H175,"C",'MAPA DE RIESGOS'!$AF175),"")</f>
        <v/>
      </c>
      <c r="BN79" s="353" t="str">
        <f>IF(AND('MAPA DE RIESGOS'!$AP176="Media",'MAPA DE RIESGOS'!$AR176="Mayor"),CONCATENATE("R",'MAPA DE RIESGOS'!$H176,"C",'MAPA DE RIESGOS'!$AF176),"")</f>
        <v/>
      </c>
      <c r="BO79" s="353" t="str">
        <f>IF(AND('MAPA DE RIESGOS'!$AP177="Media",'MAPA DE RIESGOS'!$AR177="Mayor"),CONCATENATE("R",'MAPA DE RIESGOS'!$H177,"C",'MAPA DE RIESGOS'!$AF177),"")</f>
        <v/>
      </c>
      <c r="BP79" s="353" t="str">
        <f>IF(AND('MAPA DE RIESGOS'!$AP178="Media",'MAPA DE RIESGOS'!$AR178="Mayor"),CONCATENATE("R",'MAPA DE RIESGOS'!$H178,"C",'MAPA DE RIESGOS'!$AF178),"")</f>
        <v/>
      </c>
      <c r="BQ79" s="353" t="str">
        <f>IF(AND('MAPA DE RIESGOS'!$AP179="Media",'MAPA DE RIESGOS'!$AR179="Mayor"),CONCATENATE("R",'MAPA DE RIESGOS'!$H179,"C",'MAPA DE RIESGOS'!$AF179),"")</f>
        <v/>
      </c>
      <c r="BR79" s="353" t="str">
        <f>IF(AND('MAPA DE RIESGOS'!$AP180="Media",'MAPA DE RIESGOS'!$AR180="Mayor"),CONCATENATE("R",'MAPA DE RIESGOS'!$H180,"C",'MAPA DE RIESGOS'!$AF180),"")</f>
        <v/>
      </c>
      <c r="BS79" s="353" t="str">
        <f>IF(AND('MAPA DE RIESGOS'!$AP181="Media",'MAPA DE RIESGOS'!$AR181="Mayor"),CONCATENATE("R",'MAPA DE RIESGOS'!$H181,"C",'MAPA DE RIESGOS'!$AF181),"")</f>
        <v/>
      </c>
      <c r="BT79" s="353" t="str">
        <f>IF(AND('MAPA DE RIESGOS'!$AP182="Media",'MAPA DE RIESGOS'!$AR182="Mayor"),CONCATENATE("R",'MAPA DE RIESGOS'!$H182,"C",'MAPA DE RIESGOS'!$AF182),"")</f>
        <v/>
      </c>
      <c r="BU79" s="353" t="str">
        <f>IF(AND('MAPA DE RIESGOS'!$AP183="Media",'MAPA DE RIESGOS'!$AR183="Mayor"),CONCATENATE("R",'MAPA DE RIESGOS'!$H183,"C",'MAPA DE RIESGOS'!$AF183),"")</f>
        <v/>
      </c>
      <c r="BV79" s="353" t="str">
        <f>IF(AND('MAPA DE RIESGOS'!$AP184="Media",'MAPA DE RIESGOS'!$AR184="Mayor"),CONCATENATE("R",'MAPA DE RIESGOS'!$H184,"C",'MAPA DE RIESGOS'!$AF184),"")</f>
        <v/>
      </c>
      <c r="BW79" s="353" t="str">
        <f>IF(AND('MAPA DE RIESGOS'!$AP185="Media",'MAPA DE RIESGOS'!$AR185="Mayor"),CONCATENATE("R",'MAPA DE RIESGOS'!$H185,"C",'MAPA DE RIESGOS'!$AF185),"")</f>
        <v/>
      </c>
      <c r="BX79" s="353" t="str">
        <f>IF(AND('MAPA DE RIESGOS'!$AP186="Media",'MAPA DE RIESGOS'!$AR186="Mayor"),CONCATENATE("R",'MAPA DE RIESGOS'!$H186,"C",'MAPA DE RIESGOS'!$AF186),"")</f>
        <v/>
      </c>
      <c r="BY79" s="353" t="str">
        <f>IF(AND('MAPA DE RIESGOS'!$AP187="Media",'MAPA DE RIESGOS'!$AR187="Mayor"),CONCATENATE("R",'MAPA DE RIESGOS'!$H187,"C",'MAPA DE RIESGOS'!$AF187),"")</f>
        <v/>
      </c>
      <c r="BZ79" s="353" t="str">
        <f>IF(AND('MAPA DE RIESGOS'!$AP188="Media",'MAPA DE RIESGOS'!$AR188="Mayor"),CONCATENATE("R",'MAPA DE RIESGOS'!$H188,"C",'MAPA DE RIESGOS'!$AF188),"")</f>
        <v/>
      </c>
      <c r="CA79" s="353" t="str">
        <f>IF(AND('MAPA DE RIESGOS'!$AP189="Media",'MAPA DE RIESGOS'!$AR189="Mayor"),CONCATENATE("R",'MAPA DE RIESGOS'!$H189,"C",'MAPA DE RIESGOS'!$AF189),"")</f>
        <v/>
      </c>
      <c r="CB79" s="353" t="str">
        <f>IF(AND('MAPA DE RIESGOS'!$AP190="Media",'MAPA DE RIESGOS'!$AR190="Mayor"),CONCATENATE("R",'MAPA DE RIESGOS'!$H190,"C",'MAPA DE RIESGOS'!$AF190),"")</f>
        <v/>
      </c>
      <c r="CC79" s="354" t="str">
        <f>IF(AND('MAPA DE RIESGOS'!$AP191="Media",'MAPA DE RIESGOS'!$AR191="Mayor"),CONCATENATE("R",'MAPA DE RIESGOS'!$H191,"C",'MAPA DE RIESGOS'!$AF191),"")</f>
        <v/>
      </c>
      <c r="CD79" s="355" t="str">
        <f>IF(AND('MAPA DE RIESGOS'!$AP174="Media",'MAPA DE RIESGOS'!$AR174="Catastrófico"),CONCATENATE("R",'MAPA DE RIESGOS'!$H174,"C",'MAPA DE RIESGOS'!$AF174),"")</f>
        <v/>
      </c>
      <c r="CE79" s="355" t="str">
        <f>IF(AND('MAPA DE RIESGOS'!$AP175="Media",'MAPA DE RIESGOS'!$AR175="Catastrófico"),CONCATENATE("R",'MAPA DE RIESGOS'!$H175,"C",'MAPA DE RIESGOS'!$AF175),"")</f>
        <v/>
      </c>
      <c r="CF79" s="355" t="str">
        <f>IF(AND('MAPA DE RIESGOS'!$AP176="Media",'MAPA DE RIESGOS'!$AR176="Catastrófico"),CONCATENATE("R",'MAPA DE RIESGOS'!$H176,"C",'MAPA DE RIESGOS'!$AF176),"")</f>
        <v/>
      </c>
      <c r="CG79" s="355" t="str">
        <f>IF(AND('MAPA DE RIESGOS'!$AP177="Media",'MAPA DE RIESGOS'!$AR177="Catastrófico"),CONCATENATE("R",'MAPA DE RIESGOS'!$H177,"C",'MAPA DE RIESGOS'!$AF177),"")</f>
        <v/>
      </c>
      <c r="CH79" s="355" t="str">
        <f>IF(AND('MAPA DE RIESGOS'!$AP178="Media",'MAPA DE RIESGOS'!$AR178="Catastrófico"),CONCATENATE("R",'MAPA DE RIESGOS'!$H178,"C",'MAPA DE RIESGOS'!$AF178),"")</f>
        <v/>
      </c>
      <c r="CI79" s="355" t="str">
        <f>IF(AND('MAPA DE RIESGOS'!$AP179="Media",'MAPA DE RIESGOS'!$AR179="Catastrófico"),CONCATENATE("R",'MAPA DE RIESGOS'!$H179,"C",'MAPA DE RIESGOS'!$AF179),"")</f>
        <v/>
      </c>
      <c r="CJ79" s="355" t="str">
        <f>IF(AND('MAPA DE RIESGOS'!$AP180="Media",'MAPA DE RIESGOS'!$AR180="Catastrófico"),CONCATENATE("R",'MAPA DE RIESGOS'!$H180,"C",'MAPA DE RIESGOS'!$AF180),"")</f>
        <v/>
      </c>
      <c r="CK79" s="355" t="str">
        <f>IF(AND('MAPA DE RIESGOS'!$AP181="Media",'MAPA DE RIESGOS'!$AR181="Catastrófico"),CONCATENATE("R",'MAPA DE RIESGOS'!$H181,"C",'MAPA DE RIESGOS'!$AF181),"")</f>
        <v/>
      </c>
      <c r="CL79" s="355" t="str">
        <f>IF(AND('MAPA DE RIESGOS'!$AP182="Media",'MAPA DE RIESGOS'!$AR182="Catastrófico"),CONCATENATE("R",'MAPA DE RIESGOS'!$H182,"C",'MAPA DE RIESGOS'!$AF182),"")</f>
        <v/>
      </c>
      <c r="CM79" s="355" t="str">
        <f>IF(AND('MAPA DE RIESGOS'!$AP183="Media",'MAPA DE RIESGOS'!$AR183="Catastrófico"),CONCATENATE("R",'MAPA DE RIESGOS'!$H183,"C",'MAPA DE RIESGOS'!$AF183),"")</f>
        <v/>
      </c>
      <c r="CN79" s="355" t="str">
        <f>IF(AND('MAPA DE RIESGOS'!$AP184="Media",'MAPA DE RIESGOS'!$AR184="Catastrófico"),CONCATENATE("R",'MAPA DE RIESGOS'!$H184,"C",'MAPA DE RIESGOS'!$AF184),"")</f>
        <v/>
      </c>
      <c r="CO79" s="355" t="str">
        <f>IF(AND('MAPA DE RIESGOS'!$AP185="Media",'MAPA DE RIESGOS'!$AR185="Catastrófico"),CONCATENATE("R",'MAPA DE RIESGOS'!$H185,"C",'MAPA DE RIESGOS'!$AF185),"")</f>
        <v/>
      </c>
      <c r="CP79" s="355" t="str">
        <f>IF(AND('MAPA DE RIESGOS'!$AP186="Media",'MAPA DE RIESGOS'!$AR186="Catastrófico"),CONCATENATE("R",'MAPA DE RIESGOS'!$H186,"C",'MAPA DE RIESGOS'!$AF186),"")</f>
        <v/>
      </c>
      <c r="CQ79" s="355" t="str">
        <f>IF(AND('MAPA DE RIESGOS'!$AP187="Media",'MAPA DE RIESGOS'!$AR187="Catastrófico"),CONCATENATE("R",'MAPA DE RIESGOS'!$H187,"C",'MAPA DE RIESGOS'!$AF187),"")</f>
        <v/>
      </c>
      <c r="CR79" s="355" t="str">
        <f>IF(AND('MAPA DE RIESGOS'!$AP188="Media",'MAPA DE RIESGOS'!$AR188="Catastrófico"),CONCATENATE("R",'MAPA DE RIESGOS'!$H188,"C",'MAPA DE RIESGOS'!$AF188),"")</f>
        <v/>
      </c>
      <c r="CS79" s="355" t="str">
        <f>IF(AND('MAPA DE RIESGOS'!$AP189="Media",'MAPA DE RIESGOS'!$AR189="Catastrófico"),CONCATENATE("R",'MAPA DE RIESGOS'!$H189,"C",'MAPA DE RIESGOS'!$AF189),"")</f>
        <v/>
      </c>
      <c r="CT79" s="355" t="str">
        <f>IF(AND('MAPA DE RIESGOS'!$AP190="Media",'MAPA DE RIESGOS'!$AR190="Catastrófico"),CONCATENATE("R",'MAPA DE RIESGOS'!$H190,"C",'MAPA DE RIESGOS'!$AF190),"")</f>
        <v/>
      </c>
      <c r="CU79" s="356" t="str">
        <f>IF(AND('MAPA DE RIESGOS'!$AP191="Media",'MAPA DE RIESGOS'!$AR191="Catastrófico"),CONCATENATE("R",'MAPA DE RIESGOS'!$H191,"C",'MAPA DE RIESGOS'!$AF191),"")</f>
        <v/>
      </c>
      <c r="CV79" s="67"/>
      <c r="CW79" s="1128"/>
      <c r="CX79" s="1129"/>
      <c r="CY79" s="1129"/>
      <c r="CZ79" s="1129"/>
      <c r="DA79" s="1129"/>
      <c r="DB79" s="1130"/>
    </row>
    <row r="80" spans="2:106" ht="32.450000000000003" customHeight="1">
      <c r="B80" s="1142"/>
      <c r="C80" s="1142"/>
      <c r="D80" s="1143"/>
      <c r="E80" s="1113"/>
      <c r="F80" s="1114"/>
      <c r="G80" s="1114"/>
      <c r="H80" s="1114"/>
      <c r="I80" s="1115"/>
      <c r="J80" s="365" t="str">
        <f>IF(AND('MAPA DE RIESGOS'!$AP192="Media",'MAPA DE RIESGOS'!$AR192="Leve"),CONCATENATE("R",'MAPA DE RIESGOS'!$H192,"C",'MAPA DE RIESGOS'!$AF192),"")</f>
        <v/>
      </c>
      <c r="K80" s="366" t="str">
        <f>IF(AND('MAPA DE RIESGOS'!$AP193="Media",'MAPA DE RIESGOS'!$AR193="Leve"),CONCATENATE("R",'MAPA DE RIESGOS'!$H193,"C",'MAPA DE RIESGOS'!$AF193),"")</f>
        <v/>
      </c>
      <c r="L80" s="366" t="str">
        <f>IF(AND('MAPA DE RIESGOS'!$AP194="Media",'MAPA DE RIESGOS'!$AR194="Leve"),CONCATENATE("R",'MAPA DE RIESGOS'!$H194,"C",'MAPA DE RIESGOS'!$AF194),"")</f>
        <v/>
      </c>
      <c r="M80" s="366" t="str">
        <f>IF(AND('MAPA DE RIESGOS'!$AP195="Media",'MAPA DE RIESGOS'!$AR195="Leve"),CONCATENATE("R",'MAPA DE RIESGOS'!$H195,"C",'MAPA DE RIESGOS'!$AF195),"")</f>
        <v/>
      </c>
      <c r="N80" s="366" t="str">
        <f>IF(AND('MAPA DE RIESGOS'!$AP196="Media",'MAPA DE RIESGOS'!$AR196="Leve"),CONCATENATE("R",'MAPA DE RIESGOS'!$H196,"C",'MAPA DE RIESGOS'!$AF196),"")</f>
        <v/>
      </c>
      <c r="O80" s="366" t="str">
        <f>IF(AND('MAPA DE RIESGOS'!$AP197="Media",'MAPA DE RIESGOS'!$AR197="Leve"),CONCATENATE("R",'MAPA DE RIESGOS'!$H197,"C",'MAPA DE RIESGOS'!$AF197),"")</f>
        <v/>
      </c>
      <c r="P80" s="366" t="str">
        <f>IF(AND('MAPA DE RIESGOS'!$AP198="Media",'MAPA DE RIESGOS'!$AR198="Leve"),CONCATENATE("R",'MAPA DE RIESGOS'!$H198,"C",'MAPA DE RIESGOS'!$AF198),"")</f>
        <v/>
      </c>
      <c r="Q80" s="366" t="str">
        <f>IF(AND('MAPA DE RIESGOS'!$AP199="Media",'MAPA DE RIESGOS'!$AR199="Leve"),CONCATENATE("R",'MAPA DE RIESGOS'!$H199,"C",'MAPA DE RIESGOS'!$AF199),"")</f>
        <v/>
      </c>
      <c r="R80" s="366" t="str">
        <f>IF(AND('MAPA DE RIESGOS'!$AP200="Media",'MAPA DE RIESGOS'!$AR200="Leve"),CONCATENATE("R",'MAPA DE RIESGOS'!$H200,"C",'MAPA DE RIESGOS'!$AF200),"")</f>
        <v/>
      </c>
      <c r="S80" s="366" t="str">
        <f>IF(AND('MAPA DE RIESGOS'!$AP201="Media",'MAPA DE RIESGOS'!$AR201="Leve"),CONCATENATE("R",'MAPA DE RIESGOS'!$H201,"C",'MAPA DE RIESGOS'!$AF201),"")</f>
        <v/>
      </c>
      <c r="T80" s="366" t="str">
        <f>IF(AND('MAPA DE RIESGOS'!$AP202="Media",'MAPA DE RIESGOS'!$AR202="Leve"),CONCATENATE("R",'MAPA DE RIESGOS'!$H202,"C",'MAPA DE RIESGOS'!$AF202),"")</f>
        <v/>
      </c>
      <c r="U80" s="366" t="str">
        <f>IF(AND('MAPA DE RIESGOS'!$AP203="Media",'MAPA DE RIESGOS'!$AR203="Leve"),CONCATENATE("R",'MAPA DE RIESGOS'!$H203,"C",'MAPA DE RIESGOS'!$AF203),"")</f>
        <v/>
      </c>
      <c r="V80" s="366" t="str">
        <f>IF(AND('MAPA DE RIESGOS'!$AP204="Media",'MAPA DE RIESGOS'!$AR204="Leve"),CONCATENATE("R",'MAPA DE RIESGOS'!$H204,"C",'MAPA DE RIESGOS'!$AF204),"")</f>
        <v/>
      </c>
      <c r="W80" s="366" t="str">
        <f>IF(AND('MAPA DE RIESGOS'!$AP205="Media",'MAPA DE RIESGOS'!$AR205="Leve"),CONCATENATE("R",'MAPA DE RIESGOS'!$H205,"C",'MAPA DE RIESGOS'!$AF205),"")</f>
        <v/>
      </c>
      <c r="X80" s="366" t="str">
        <f>IF(AND('MAPA DE RIESGOS'!$AP206="Media",'MAPA DE RIESGOS'!$AR206="Leve"),CONCATENATE("R",'MAPA DE RIESGOS'!$H206,"C",'MAPA DE RIESGOS'!$AF206),"")</f>
        <v/>
      </c>
      <c r="Y80" s="366" t="str">
        <f>IF(AND('MAPA DE RIESGOS'!$AP207="Media",'MAPA DE RIESGOS'!$AR207="Leve"),CONCATENATE("R",'MAPA DE RIESGOS'!$H207,"C",'MAPA DE RIESGOS'!$AF207),"")</f>
        <v/>
      </c>
      <c r="Z80" s="366" t="str">
        <f>IF(AND('MAPA DE RIESGOS'!$AP208="Media",'MAPA DE RIESGOS'!$AR208="Leve"),CONCATENATE("R",'MAPA DE RIESGOS'!$H208,"C",'MAPA DE RIESGOS'!$AF208),"")</f>
        <v/>
      </c>
      <c r="AA80" s="366" t="str">
        <f>IF(AND('MAPA DE RIESGOS'!$AP209="Media",'MAPA DE RIESGOS'!$AR209="Leve"),CONCATENATE("R",'MAPA DE RIESGOS'!$H209,"C",'MAPA DE RIESGOS'!$AF209),"")</f>
        <v/>
      </c>
      <c r="AB80" s="365" t="str">
        <f>IF(AND('MAPA DE RIESGOS'!$AP192="Media",'MAPA DE RIESGOS'!$AR192="Menor"),CONCATENATE("R",'MAPA DE RIESGOS'!$H192,"C",'MAPA DE RIESGOS'!$AF192),"")</f>
        <v/>
      </c>
      <c r="AC80" s="366" t="str">
        <f>IF(AND('MAPA DE RIESGOS'!$AP193="Media",'MAPA DE RIESGOS'!$AR193="Menor"),CONCATENATE("R",'MAPA DE RIESGOS'!$H193,"C",'MAPA DE RIESGOS'!$AF193),"")</f>
        <v/>
      </c>
      <c r="AD80" s="366" t="str">
        <f>IF(AND('MAPA DE RIESGOS'!$AP194="Media",'MAPA DE RIESGOS'!$AR194="Menor"),CONCATENATE("R",'MAPA DE RIESGOS'!$H194,"C",'MAPA DE RIESGOS'!$AF194),"")</f>
        <v/>
      </c>
      <c r="AE80" s="366" t="str">
        <f>IF(AND('MAPA DE RIESGOS'!$AP195="Media",'MAPA DE RIESGOS'!$AR195="Menor"),CONCATENATE("R",'MAPA DE RIESGOS'!$H195,"C",'MAPA DE RIESGOS'!$AF195),"")</f>
        <v/>
      </c>
      <c r="AF80" s="366" t="str">
        <f>IF(AND('MAPA DE RIESGOS'!$AP196="Media",'MAPA DE RIESGOS'!$AR196="Menor"),CONCATENATE("R",'MAPA DE RIESGOS'!$H196,"C",'MAPA DE RIESGOS'!$AF196),"")</f>
        <v/>
      </c>
      <c r="AG80" s="366" t="str">
        <f>IF(AND('MAPA DE RIESGOS'!$AP197="Media",'MAPA DE RIESGOS'!$AR197="Menor"),CONCATENATE("R",'MAPA DE RIESGOS'!$H197,"C",'MAPA DE RIESGOS'!$AF197),"")</f>
        <v/>
      </c>
      <c r="AH80" s="366" t="str">
        <f>IF(AND('MAPA DE RIESGOS'!$AP198="Media",'MAPA DE RIESGOS'!$AR198="Menor"),CONCATENATE("R",'MAPA DE RIESGOS'!$H198,"C",'MAPA DE RIESGOS'!$AF198),"")</f>
        <v/>
      </c>
      <c r="AI80" s="366" t="str">
        <f>IF(AND('MAPA DE RIESGOS'!$AP199="Media",'MAPA DE RIESGOS'!$AR199="Menor"),CONCATENATE("R",'MAPA DE RIESGOS'!$H199,"C",'MAPA DE RIESGOS'!$AF199),"")</f>
        <v/>
      </c>
      <c r="AJ80" s="366" t="str">
        <f>IF(AND('MAPA DE RIESGOS'!$AP200="Media",'MAPA DE RIESGOS'!$AR200="Menor"),CONCATENATE("R",'MAPA DE RIESGOS'!$H200,"C",'MAPA DE RIESGOS'!$AF200),"")</f>
        <v/>
      </c>
      <c r="AK80" s="366" t="str">
        <f>IF(AND('MAPA DE RIESGOS'!$AP201="Media",'MAPA DE RIESGOS'!$AR201="Menor"),CONCATENATE("R",'MAPA DE RIESGOS'!$H201,"C",'MAPA DE RIESGOS'!$AF201),"")</f>
        <v/>
      </c>
      <c r="AL80" s="366" t="str">
        <f>IF(AND('MAPA DE RIESGOS'!$AP202="Media",'MAPA DE RIESGOS'!$AR202="Menor"),CONCATENATE("R",'MAPA DE RIESGOS'!$H202,"C",'MAPA DE RIESGOS'!$AF202),"")</f>
        <v/>
      </c>
      <c r="AM80" s="366" t="str">
        <f>IF(AND('MAPA DE RIESGOS'!$AP203="Media",'MAPA DE RIESGOS'!$AR203="Menor"),CONCATENATE("R",'MAPA DE RIESGOS'!$H203,"C",'MAPA DE RIESGOS'!$AF203),"")</f>
        <v/>
      </c>
      <c r="AN80" s="366" t="str">
        <f>IF(AND('MAPA DE RIESGOS'!$AP204="Media",'MAPA DE RIESGOS'!$AR204="Menor"),CONCATENATE("R",'MAPA DE RIESGOS'!$H204,"C",'MAPA DE RIESGOS'!$AF204),"")</f>
        <v/>
      </c>
      <c r="AO80" s="366" t="str">
        <f>IF(AND('MAPA DE RIESGOS'!$AP205="Media",'MAPA DE RIESGOS'!$AR205="Menor"),CONCATENATE("R",'MAPA DE RIESGOS'!$H205,"C",'MAPA DE RIESGOS'!$AF205),"")</f>
        <v/>
      </c>
      <c r="AP80" s="366" t="str">
        <f>IF(AND('MAPA DE RIESGOS'!$AP206="Media",'MAPA DE RIESGOS'!$AR206="Menor"),CONCATENATE("R",'MAPA DE RIESGOS'!$H206,"C",'MAPA DE RIESGOS'!$AF206),"")</f>
        <v/>
      </c>
      <c r="AQ80" s="366" t="str">
        <f>IF(AND('MAPA DE RIESGOS'!$AP207="Media",'MAPA DE RIESGOS'!$AR207="Menor"),CONCATENATE("R",'MAPA DE RIESGOS'!$H207,"C",'MAPA DE RIESGOS'!$AF207),"")</f>
        <v/>
      </c>
      <c r="AR80" s="366" t="str">
        <f>IF(AND('MAPA DE RIESGOS'!$AP208="Media",'MAPA DE RIESGOS'!$AR208="Menor"),CONCATENATE("R",'MAPA DE RIESGOS'!$H208,"C",'MAPA DE RIESGOS'!$AF208),"")</f>
        <v/>
      </c>
      <c r="AS80" s="366" t="str">
        <f>IF(AND('MAPA DE RIESGOS'!$AP209="Media",'MAPA DE RIESGOS'!$AR209="Menor"),CONCATENATE("R",'MAPA DE RIESGOS'!$H209,"C",'MAPA DE RIESGOS'!$AF209),"")</f>
        <v/>
      </c>
      <c r="AT80" s="365" t="str">
        <f>IF(AND('MAPA DE RIESGOS'!$AP192="Media",'MAPA DE RIESGOS'!$AR192="Moderado"),CONCATENATE("R",'MAPA DE RIESGOS'!$H192,"C",'MAPA DE RIESGOS'!$AF192),"")</f>
        <v/>
      </c>
      <c r="AU80" s="366" t="str">
        <f>IF(AND('MAPA DE RIESGOS'!$AP193="Media",'MAPA DE RIESGOS'!$AR193="Moderado"),CONCATENATE("R",'MAPA DE RIESGOS'!$H193,"C",'MAPA DE RIESGOS'!$AF193),"")</f>
        <v/>
      </c>
      <c r="AV80" s="366" t="str">
        <f>IF(AND('MAPA DE RIESGOS'!$AP194="Media",'MAPA DE RIESGOS'!$AR194="Moderado"),CONCATENATE("R",'MAPA DE RIESGOS'!$H194,"C",'MAPA DE RIESGOS'!$AF194),"")</f>
        <v/>
      </c>
      <c r="AW80" s="366" t="str">
        <f>IF(AND('MAPA DE RIESGOS'!$AP195="Media",'MAPA DE RIESGOS'!$AR195="Moderado"),CONCATENATE("R",'MAPA DE RIESGOS'!$H195,"C",'MAPA DE RIESGOS'!$AF195),"")</f>
        <v/>
      </c>
      <c r="AX80" s="366" t="str">
        <f>IF(AND('MAPA DE RIESGOS'!$AP196="Media",'MAPA DE RIESGOS'!$AR196="Moderado"),CONCATENATE("R",'MAPA DE RIESGOS'!$H196,"C",'MAPA DE RIESGOS'!$AF196),"")</f>
        <v/>
      </c>
      <c r="AY80" s="366" t="str">
        <f>IF(AND('MAPA DE RIESGOS'!$AP197="Media",'MAPA DE RIESGOS'!$AR197="Moderado"),CONCATENATE("R",'MAPA DE RIESGOS'!$H197,"C",'MAPA DE RIESGOS'!$AF197),"")</f>
        <v/>
      </c>
      <c r="AZ80" s="366" t="str">
        <f>IF(AND('MAPA DE RIESGOS'!$AP198="Media",'MAPA DE RIESGOS'!$AR198="Moderado"),CONCATENATE("R",'MAPA DE RIESGOS'!$H198,"C",'MAPA DE RIESGOS'!$AF198),"")</f>
        <v/>
      </c>
      <c r="BA80" s="366" t="str">
        <f>IF(AND('MAPA DE RIESGOS'!$AP199="Media",'MAPA DE RIESGOS'!$AR199="Moderado"),CONCATENATE("R",'MAPA DE RIESGOS'!$H199,"C",'MAPA DE RIESGOS'!$AF199),"")</f>
        <v/>
      </c>
      <c r="BB80" s="366" t="str">
        <f>IF(AND('MAPA DE RIESGOS'!$AP200="Media",'MAPA DE RIESGOS'!$AR200="Moderado"),CONCATENATE("R",'MAPA DE RIESGOS'!$H200,"C",'MAPA DE RIESGOS'!$AF200),"")</f>
        <v/>
      </c>
      <c r="BC80" s="366" t="str">
        <f>IF(AND('MAPA DE RIESGOS'!$AP201="Media",'MAPA DE RIESGOS'!$AR201="Moderado"),CONCATENATE("R",'MAPA DE RIESGOS'!$H201,"C",'MAPA DE RIESGOS'!$AF201),"")</f>
        <v/>
      </c>
      <c r="BD80" s="366" t="str">
        <f>IF(AND('MAPA DE RIESGOS'!$AP202="Media",'MAPA DE RIESGOS'!$AR202="Moderado"),CONCATENATE("R",'MAPA DE RIESGOS'!$H202,"C",'MAPA DE RIESGOS'!$AF202),"")</f>
        <v/>
      </c>
      <c r="BE80" s="366" t="str">
        <f>IF(AND('MAPA DE RIESGOS'!$AP203="Media",'MAPA DE RIESGOS'!$AR203="Moderado"),CONCATENATE("R",'MAPA DE RIESGOS'!$H203,"C",'MAPA DE RIESGOS'!$AF203),"")</f>
        <v/>
      </c>
      <c r="BF80" s="366" t="str">
        <f>IF(AND('MAPA DE RIESGOS'!$AP204="Media",'MAPA DE RIESGOS'!$AR204="Moderado"),CONCATENATE("R",'MAPA DE RIESGOS'!$H204,"C",'MAPA DE RIESGOS'!$AF204),"")</f>
        <v/>
      </c>
      <c r="BG80" s="366" t="str">
        <f>IF(AND('MAPA DE RIESGOS'!$AP205="Media",'MAPA DE RIESGOS'!$AR205="Moderado"),CONCATENATE("R",'MAPA DE RIESGOS'!$H205,"C",'MAPA DE RIESGOS'!$AF205),"")</f>
        <v/>
      </c>
      <c r="BH80" s="366" t="str">
        <f>IF(AND('MAPA DE RIESGOS'!$AP206="Media",'MAPA DE RIESGOS'!$AR206="Moderado"),CONCATENATE("R",'MAPA DE RIESGOS'!$H206,"C",'MAPA DE RIESGOS'!$AF206),"")</f>
        <v/>
      </c>
      <c r="BI80" s="366" t="str">
        <f>IF(AND('MAPA DE RIESGOS'!$AP207="Media",'MAPA DE RIESGOS'!$AR207="Moderado"),CONCATENATE("R",'MAPA DE RIESGOS'!$H207,"C",'MAPA DE RIESGOS'!$AF207),"")</f>
        <v/>
      </c>
      <c r="BJ80" s="366" t="str">
        <f>IF(AND('MAPA DE RIESGOS'!$AP208="Media",'MAPA DE RIESGOS'!$AR208="Moderado"),CONCATENATE("R",'MAPA DE RIESGOS'!$H208,"C",'MAPA DE RIESGOS'!$AF208),"")</f>
        <v/>
      </c>
      <c r="BK80" s="367" t="str">
        <f>IF(AND('MAPA DE RIESGOS'!$AP209="Media",'MAPA DE RIESGOS'!$AR209="Moderado"),CONCATENATE("R",'MAPA DE RIESGOS'!$H209,"C",'MAPA DE RIESGOS'!$AF209),"")</f>
        <v/>
      </c>
      <c r="BL80" s="353" t="str">
        <f>IF(AND('MAPA DE RIESGOS'!$AP192="Media",'MAPA DE RIESGOS'!$AR192="Mayor"),CONCATENATE("R",'MAPA DE RIESGOS'!$H192,"C",'MAPA DE RIESGOS'!$AF192),"")</f>
        <v/>
      </c>
      <c r="BM80" s="353" t="str">
        <f>IF(AND('MAPA DE RIESGOS'!$AP193="Media",'MAPA DE RIESGOS'!$AR193="Mayor"),CONCATENATE("R",'MAPA DE RIESGOS'!$H193,"C",'MAPA DE RIESGOS'!$AF193),"")</f>
        <v/>
      </c>
      <c r="BN80" s="353" t="str">
        <f>IF(AND('MAPA DE RIESGOS'!$AP194="Media",'MAPA DE RIESGOS'!$AR194="Mayor"),CONCATENATE("R",'MAPA DE RIESGOS'!$H194,"C",'MAPA DE RIESGOS'!$AF194),"")</f>
        <v/>
      </c>
      <c r="BO80" s="353" t="str">
        <f>IF(AND('MAPA DE RIESGOS'!$AP195="Media",'MAPA DE RIESGOS'!$AR195="Mayor"),CONCATENATE("R",'MAPA DE RIESGOS'!$H195,"C",'MAPA DE RIESGOS'!$AF195),"")</f>
        <v/>
      </c>
      <c r="BP80" s="353" t="str">
        <f>IF(AND('MAPA DE RIESGOS'!$AP196="Media",'MAPA DE RIESGOS'!$AR196="Mayor"),CONCATENATE("R",'MAPA DE RIESGOS'!$H196,"C",'MAPA DE RIESGOS'!$AF196),"")</f>
        <v/>
      </c>
      <c r="BQ80" s="353" t="str">
        <f>IF(AND('MAPA DE RIESGOS'!$AP197="Media",'MAPA DE RIESGOS'!$AR197="Mayor"),CONCATENATE("R",'MAPA DE RIESGOS'!$H197,"C",'MAPA DE RIESGOS'!$AF197),"")</f>
        <v/>
      </c>
      <c r="BR80" s="353" t="str">
        <f>IF(AND('MAPA DE RIESGOS'!$AP198="Media",'MAPA DE RIESGOS'!$AR198="Mayor"),CONCATENATE("R",'MAPA DE RIESGOS'!$H198,"C",'MAPA DE RIESGOS'!$AF198),"")</f>
        <v/>
      </c>
      <c r="BS80" s="353" t="str">
        <f>IF(AND('MAPA DE RIESGOS'!$AP199="Media",'MAPA DE RIESGOS'!$AR199="Mayor"),CONCATENATE("R",'MAPA DE RIESGOS'!$H199,"C",'MAPA DE RIESGOS'!$AF199),"")</f>
        <v/>
      </c>
      <c r="BT80" s="353" t="str">
        <f>IF(AND('MAPA DE RIESGOS'!$AP200="Media",'MAPA DE RIESGOS'!$AR200="Mayor"),CONCATENATE("R",'MAPA DE RIESGOS'!$H200,"C",'MAPA DE RIESGOS'!$AF200),"")</f>
        <v/>
      </c>
      <c r="BU80" s="353" t="str">
        <f>IF(AND('MAPA DE RIESGOS'!$AP201="Media",'MAPA DE RIESGOS'!$AR201="Mayor"),CONCATENATE("R",'MAPA DE RIESGOS'!$H201,"C",'MAPA DE RIESGOS'!$AF201),"")</f>
        <v/>
      </c>
      <c r="BV80" s="353" t="str">
        <f>IF(AND('MAPA DE RIESGOS'!$AP202="Media",'MAPA DE RIESGOS'!$AR202="Mayor"),CONCATENATE("R",'MAPA DE RIESGOS'!$H202,"C",'MAPA DE RIESGOS'!$AF202),"")</f>
        <v/>
      </c>
      <c r="BW80" s="353" t="str">
        <f>IF(AND('MAPA DE RIESGOS'!$AP203="Media",'MAPA DE RIESGOS'!$AR203="Mayor"),CONCATENATE("R",'MAPA DE RIESGOS'!$H203,"C",'MAPA DE RIESGOS'!$AF203),"")</f>
        <v/>
      </c>
      <c r="BX80" s="353" t="str">
        <f>IF(AND('MAPA DE RIESGOS'!$AP204="Media",'MAPA DE RIESGOS'!$AR204="Mayor"),CONCATENATE("R",'MAPA DE RIESGOS'!$H204,"C",'MAPA DE RIESGOS'!$AF204),"")</f>
        <v/>
      </c>
      <c r="BY80" s="353" t="str">
        <f>IF(AND('MAPA DE RIESGOS'!$AP205="Media",'MAPA DE RIESGOS'!$AR205="Mayor"),CONCATENATE("R",'MAPA DE RIESGOS'!$H205,"C",'MAPA DE RIESGOS'!$AF205),"")</f>
        <v/>
      </c>
      <c r="BZ80" s="353" t="str">
        <f>IF(AND('MAPA DE RIESGOS'!$AP206="Media",'MAPA DE RIESGOS'!$AR206="Mayor"),CONCATENATE("R",'MAPA DE RIESGOS'!$H206,"C",'MAPA DE RIESGOS'!$AF206),"")</f>
        <v/>
      </c>
      <c r="CA80" s="353" t="str">
        <f>IF(AND('MAPA DE RIESGOS'!$AP207="Media",'MAPA DE RIESGOS'!$AR207="Mayor"),CONCATENATE("R",'MAPA DE RIESGOS'!$H207,"C",'MAPA DE RIESGOS'!$AF207),"")</f>
        <v/>
      </c>
      <c r="CB80" s="353" t="str">
        <f>IF(AND('MAPA DE RIESGOS'!$AP208="Media",'MAPA DE RIESGOS'!$AR208="Mayor"),CONCATENATE("R",'MAPA DE RIESGOS'!$H208,"C",'MAPA DE RIESGOS'!$AF208),"")</f>
        <v/>
      </c>
      <c r="CC80" s="354" t="str">
        <f>IF(AND('MAPA DE RIESGOS'!$AP209="Media",'MAPA DE RIESGOS'!$AR209="Mayor"),CONCATENATE("R",'MAPA DE RIESGOS'!$H209,"C",'MAPA DE RIESGOS'!$AF209),"")</f>
        <v/>
      </c>
      <c r="CD80" s="355" t="str">
        <f>IF(AND('MAPA DE RIESGOS'!$AP192="Media",'MAPA DE RIESGOS'!$AR192="Catastrófico"),CONCATENATE("R",'MAPA DE RIESGOS'!$H192,"C",'MAPA DE RIESGOS'!$AF192),"")</f>
        <v/>
      </c>
      <c r="CE80" s="355" t="str">
        <f>IF(AND('MAPA DE RIESGOS'!$AP193="Media",'MAPA DE RIESGOS'!$AR193="Catastrófico"),CONCATENATE("R",'MAPA DE RIESGOS'!$H193,"C",'MAPA DE RIESGOS'!$AF193),"")</f>
        <v/>
      </c>
      <c r="CF80" s="355" t="str">
        <f>IF(AND('MAPA DE RIESGOS'!$AP194="Media",'MAPA DE RIESGOS'!$AR194="Catastrófico"),CONCATENATE("R",'MAPA DE RIESGOS'!$H194,"C",'MAPA DE RIESGOS'!$AF194),"")</f>
        <v/>
      </c>
      <c r="CG80" s="355" t="str">
        <f>IF(AND('MAPA DE RIESGOS'!$AP195="Media",'MAPA DE RIESGOS'!$AR195="Catastrófico"),CONCATENATE("R",'MAPA DE RIESGOS'!$H195,"C",'MAPA DE RIESGOS'!$AF195),"")</f>
        <v/>
      </c>
      <c r="CH80" s="355" t="str">
        <f>IF(AND('MAPA DE RIESGOS'!$AP196="Media",'MAPA DE RIESGOS'!$AR196="Catastrófico"),CONCATENATE("R",'MAPA DE RIESGOS'!$H196,"C",'MAPA DE RIESGOS'!$AF196),"")</f>
        <v/>
      </c>
      <c r="CI80" s="355" t="str">
        <f>IF(AND('MAPA DE RIESGOS'!$AP197="Media",'MAPA DE RIESGOS'!$AR197="Catastrófico"),CONCATENATE("R",'MAPA DE RIESGOS'!$H197,"C",'MAPA DE RIESGOS'!$AF197),"")</f>
        <v/>
      </c>
      <c r="CJ80" s="355" t="str">
        <f>IF(AND('MAPA DE RIESGOS'!$AP198="Media",'MAPA DE RIESGOS'!$AR198="Catastrófico"),CONCATENATE("R",'MAPA DE RIESGOS'!$H198,"C",'MAPA DE RIESGOS'!$AF198),"")</f>
        <v/>
      </c>
      <c r="CK80" s="355" t="str">
        <f>IF(AND('MAPA DE RIESGOS'!$AP199="Media",'MAPA DE RIESGOS'!$AR199="Catastrófico"),CONCATENATE("R",'MAPA DE RIESGOS'!$H199,"C",'MAPA DE RIESGOS'!$AF199),"")</f>
        <v/>
      </c>
      <c r="CL80" s="355" t="str">
        <f>IF(AND('MAPA DE RIESGOS'!$AP200="Media",'MAPA DE RIESGOS'!$AR200="Catastrófico"),CONCATENATE("R",'MAPA DE RIESGOS'!$H200,"C",'MAPA DE RIESGOS'!$AF200),"")</f>
        <v/>
      </c>
      <c r="CM80" s="355" t="str">
        <f>IF(AND('MAPA DE RIESGOS'!$AP201="Media",'MAPA DE RIESGOS'!$AR201="Catastrófico"),CONCATENATE("R",'MAPA DE RIESGOS'!$H201,"C",'MAPA DE RIESGOS'!$AF201),"")</f>
        <v/>
      </c>
      <c r="CN80" s="355" t="str">
        <f>IF(AND('MAPA DE RIESGOS'!$AP202="Media",'MAPA DE RIESGOS'!$AR202="Catastrófico"),CONCATENATE("R",'MAPA DE RIESGOS'!$H202,"C",'MAPA DE RIESGOS'!$AF202),"")</f>
        <v/>
      </c>
      <c r="CO80" s="355" t="str">
        <f>IF(AND('MAPA DE RIESGOS'!$AP203="Media",'MAPA DE RIESGOS'!$AR203="Catastrófico"),CONCATENATE("R",'MAPA DE RIESGOS'!$H203,"C",'MAPA DE RIESGOS'!$AF203),"")</f>
        <v/>
      </c>
      <c r="CP80" s="355" t="str">
        <f>IF(AND('MAPA DE RIESGOS'!$AP204="Media",'MAPA DE RIESGOS'!$AR204="Catastrófico"),CONCATENATE("R",'MAPA DE RIESGOS'!$H204,"C",'MAPA DE RIESGOS'!$AF204),"")</f>
        <v/>
      </c>
      <c r="CQ80" s="355" t="str">
        <f>IF(AND('MAPA DE RIESGOS'!$AP205="Media",'MAPA DE RIESGOS'!$AR205="Catastrófico"),CONCATENATE("R",'MAPA DE RIESGOS'!$H205,"C",'MAPA DE RIESGOS'!$AF205),"")</f>
        <v/>
      </c>
      <c r="CR80" s="355" t="str">
        <f>IF(AND('MAPA DE RIESGOS'!$AP206="Media",'MAPA DE RIESGOS'!$AR206="Catastrófico"),CONCATENATE("R",'MAPA DE RIESGOS'!$H206,"C",'MAPA DE RIESGOS'!$AF206),"")</f>
        <v/>
      </c>
      <c r="CS80" s="355" t="str">
        <f>IF(AND('MAPA DE RIESGOS'!$AP207="Media",'MAPA DE RIESGOS'!$AR207="Catastrófico"),CONCATENATE("R",'MAPA DE RIESGOS'!$H207,"C",'MAPA DE RIESGOS'!$AF207),"")</f>
        <v/>
      </c>
      <c r="CT80" s="355" t="str">
        <f>IF(AND('MAPA DE RIESGOS'!$AP208="Media",'MAPA DE RIESGOS'!$AR208="Catastrófico"),CONCATENATE("R",'MAPA DE RIESGOS'!$H208,"C",'MAPA DE RIESGOS'!$AF208),"")</f>
        <v/>
      </c>
      <c r="CU80" s="356" t="str">
        <f>IF(AND('MAPA DE RIESGOS'!$AP209="Media",'MAPA DE RIESGOS'!$AR209="Catastrófico"),CONCATENATE("R",'MAPA DE RIESGOS'!$H209,"C",'MAPA DE RIESGOS'!$AF209),"")</f>
        <v/>
      </c>
      <c r="CV80" s="67"/>
      <c r="CW80" s="1128"/>
      <c r="CX80" s="1129"/>
      <c r="CY80" s="1129"/>
      <c r="CZ80" s="1129"/>
      <c r="DA80" s="1129"/>
      <c r="DB80" s="1130"/>
    </row>
    <row r="81" spans="2:106" ht="32.450000000000003" customHeight="1">
      <c r="B81" s="1142"/>
      <c r="C81" s="1142"/>
      <c r="D81" s="1143"/>
      <c r="E81" s="1113"/>
      <c r="F81" s="1114"/>
      <c r="G81" s="1114"/>
      <c r="H81" s="1114"/>
      <c r="I81" s="1115"/>
      <c r="J81" s="365" t="str">
        <f>IF(AND('MAPA DE RIESGOS'!$AP210="Media",'MAPA DE RIESGOS'!$AR210="Leve"),CONCATENATE("R",'MAPA DE RIESGOS'!$H210,"C",'MAPA DE RIESGOS'!$AF210),"")</f>
        <v/>
      </c>
      <c r="K81" s="366" t="str">
        <f>IF(AND('MAPA DE RIESGOS'!$AP211="Media",'MAPA DE RIESGOS'!$AR211="Leve"),CONCATENATE("R",'MAPA DE RIESGOS'!$H211,"C",'MAPA DE RIESGOS'!$AF211),"")</f>
        <v/>
      </c>
      <c r="L81" s="366" t="str">
        <f>IF(AND('MAPA DE RIESGOS'!$AP212="Media",'MAPA DE RIESGOS'!$AR212="Leve"),CONCATENATE("R",'MAPA DE RIESGOS'!$H212,"C",'MAPA DE RIESGOS'!$AF212),"")</f>
        <v/>
      </c>
      <c r="M81" s="366" t="str">
        <f>IF(AND('MAPA DE RIESGOS'!$AP213="Media",'MAPA DE RIESGOS'!$AR213="Leve"),CONCATENATE("R",'MAPA DE RIESGOS'!$H213,"C",'MAPA DE RIESGOS'!$AF213),"")</f>
        <v/>
      </c>
      <c r="N81" s="366" t="str">
        <f>IF(AND('MAPA DE RIESGOS'!$AP214="Media",'MAPA DE RIESGOS'!$AR214="Leve"),CONCATENATE("R",'MAPA DE RIESGOS'!$H214,"C",'MAPA DE RIESGOS'!$AF214),"")</f>
        <v/>
      </c>
      <c r="O81" s="366" t="str">
        <f>IF(AND('MAPA DE RIESGOS'!$AP215="Media",'MAPA DE RIESGOS'!$AR215="Leve"),CONCATENATE("R",'MAPA DE RIESGOS'!$H215,"C",'MAPA DE RIESGOS'!$AF215),"")</f>
        <v/>
      </c>
      <c r="P81" s="366" t="str">
        <f>IF(AND('MAPA DE RIESGOS'!$AP216="Media",'MAPA DE RIESGOS'!$AR216="Leve"),CONCATENATE("R",'MAPA DE RIESGOS'!$H216,"C",'MAPA DE RIESGOS'!$AF216),"")</f>
        <v/>
      </c>
      <c r="Q81" s="366" t="str">
        <f>IF(AND('MAPA DE RIESGOS'!$AP217="Media",'MAPA DE RIESGOS'!$AR217="Leve"),CONCATENATE("R",'MAPA DE RIESGOS'!$H217,"C",'MAPA DE RIESGOS'!$AF217),"")</f>
        <v/>
      </c>
      <c r="R81" s="366" t="str">
        <f>IF(AND('MAPA DE RIESGOS'!$AP218="Media",'MAPA DE RIESGOS'!$AR218="Leve"),CONCATENATE("R",'MAPA DE RIESGOS'!$H218,"C",'MAPA DE RIESGOS'!$AF218),"")</f>
        <v/>
      </c>
      <c r="S81" s="366" t="str">
        <f>IF(AND('MAPA DE RIESGOS'!$AP219="Media",'MAPA DE RIESGOS'!$AR219="Leve"),CONCATENATE("R",'MAPA DE RIESGOS'!$H219,"C",'MAPA DE RIESGOS'!$AF219),"")</f>
        <v/>
      </c>
      <c r="T81" s="366" t="str">
        <f>IF(AND('MAPA DE RIESGOS'!$AP220="Media",'MAPA DE RIESGOS'!$AR220="Leve"),CONCATENATE("R",'MAPA DE RIESGOS'!$H220,"C",'MAPA DE RIESGOS'!$AF220),"")</f>
        <v/>
      </c>
      <c r="U81" s="366" t="str">
        <f>IF(AND('MAPA DE RIESGOS'!$AP221="Media",'MAPA DE RIESGOS'!$AR221="Leve"),CONCATENATE("R",'MAPA DE RIESGOS'!$H221,"C",'MAPA DE RIESGOS'!$AF221),"")</f>
        <v/>
      </c>
      <c r="V81" s="366" t="str">
        <f>IF(AND('MAPA DE RIESGOS'!$AP222="Media",'MAPA DE RIESGOS'!$AR222="Leve"),CONCATENATE("R",'MAPA DE RIESGOS'!$H222,"C",'MAPA DE RIESGOS'!$AF222),"")</f>
        <v/>
      </c>
      <c r="W81" s="366" t="str">
        <f>IF(AND('MAPA DE RIESGOS'!$AP223="Media",'MAPA DE RIESGOS'!$AR223="Leve"),CONCATENATE("R",'MAPA DE RIESGOS'!$H223,"C",'MAPA DE RIESGOS'!$AF223),"")</f>
        <v/>
      </c>
      <c r="X81" s="366" t="str">
        <f>IF(AND('MAPA DE RIESGOS'!$AP224="Media",'MAPA DE RIESGOS'!$AR224="Leve"),CONCATENATE("R",'MAPA DE RIESGOS'!$H224,"C",'MAPA DE RIESGOS'!$AF224),"")</f>
        <v/>
      </c>
      <c r="Y81" s="366" t="str">
        <f>IF(AND('MAPA DE RIESGOS'!$AP225="Media",'MAPA DE RIESGOS'!$AR225="Leve"),CONCATENATE("R",'MAPA DE RIESGOS'!$H225,"C",'MAPA DE RIESGOS'!$AF225),"")</f>
        <v/>
      </c>
      <c r="Z81" s="366" t="str">
        <f>IF(AND('MAPA DE RIESGOS'!$AP232="Media",'MAPA DE RIESGOS'!$AR232="Leve"),CONCATENATE("R",'MAPA DE RIESGOS'!$H232,"C",'MAPA DE RIESGOS'!$AF232),"")</f>
        <v/>
      </c>
      <c r="AA81" s="366" t="str">
        <f>IF(AND('MAPA DE RIESGOS'!$AP233="Media",'MAPA DE RIESGOS'!$AR233="Leve"),CONCATENATE("R",'MAPA DE RIESGOS'!$H233,"C",'MAPA DE RIESGOS'!$AF233),"")</f>
        <v/>
      </c>
      <c r="AB81" s="365" t="str">
        <f>IF(AND('MAPA DE RIESGOS'!$AP210="Media",'MAPA DE RIESGOS'!$AR210="Menor"),CONCATENATE("R",'MAPA DE RIESGOS'!$H210,"C",'MAPA DE RIESGOS'!$AF210),"")</f>
        <v/>
      </c>
      <c r="AC81" s="366" t="str">
        <f>IF(AND('MAPA DE RIESGOS'!$AP211="Media",'MAPA DE RIESGOS'!$AR211="Menor"),CONCATENATE("R",'MAPA DE RIESGOS'!$H211,"C",'MAPA DE RIESGOS'!$AF211),"")</f>
        <v/>
      </c>
      <c r="AD81" s="366" t="str">
        <f>IF(AND('MAPA DE RIESGOS'!$AP212="Media",'MAPA DE RIESGOS'!$AR212="Menor"),CONCATENATE("R",'MAPA DE RIESGOS'!$H212,"C",'MAPA DE RIESGOS'!$AF212),"")</f>
        <v/>
      </c>
      <c r="AE81" s="366" t="str">
        <f>IF(AND('MAPA DE RIESGOS'!$AP213="Media",'MAPA DE RIESGOS'!$AR213="Menor"),CONCATENATE("R",'MAPA DE RIESGOS'!$H213,"C",'MAPA DE RIESGOS'!$AF213),"")</f>
        <v/>
      </c>
      <c r="AF81" s="366" t="str">
        <f>IF(AND('MAPA DE RIESGOS'!$AP214="Media",'MAPA DE RIESGOS'!$AR214="Menor"),CONCATENATE("R",'MAPA DE RIESGOS'!$H214,"C",'MAPA DE RIESGOS'!$AF214),"")</f>
        <v/>
      </c>
      <c r="AG81" s="366" t="str">
        <f>IF(AND('MAPA DE RIESGOS'!$AP215="Media",'MAPA DE RIESGOS'!$AR215="Menor"),CONCATENATE("R",'MAPA DE RIESGOS'!$H215,"C",'MAPA DE RIESGOS'!$AF215),"")</f>
        <v/>
      </c>
      <c r="AH81" s="366" t="str">
        <f>IF(AND('MAPA DE RIESGOS'!$AP216="Media",'MAPA DE RIESGOS'!$AR216="Menor"),CONCATENATE("R",'MAPA DE RIESGOS'!$H216,"C",'MAPA DE RIESGOS'!$AF216),"")</f>
        <v/>
      </c>
      <c r="AI81" s="366" t="str">
        <f>IF(AND('MAPA DE RIESGOS'!$AP217="Media",'MAPA DE RIESGOS'!$AR217="Menor"),CONCATENATE("R",'MAPA DE RIESGOS'!$H217,"C",'MAPA DE RIESGOS'!$AF217),"")</f>
        <v/>
      </c>
      <c r="AJ81" s="366" t="str">
        <f>IF(AND('MAPA DE RIESGOS'!$AP218="Media",'MAPA DE RIESGOS'!$AR218="Menor"),CONCATENATE("R",'MAPA DE RIESGOS'!$H218,"C",'MAPA DE RIESGOS'!$AF218),"")</f>
        <v/>
      </c>
      <c r="AK81" s="366" t="str">
        <f>IF(AND('MAPA DE RIESGOS'!$AP219="Media",'MAPA DE RIESGOS'!$AR219="Menor"),CONCATENATE("R",'MAPA DE RIESGOS'!$H219,"C",'MAPA DE RIESGOS'!$AF219),"")</f>
        <v/>
      </c>
      <c r="AL81" s="366" t="str">
        <f>IF(AND('MAPA DE RIESGOS'!$AP220="Media",'MAPA DE RIESGOS'!$AR220="Menor"),CONCATENATE("R",'MAPA DE RIESGOS'!$H220,"C",'MAPA DE RIESGOS'!$AF220),"")</f>
        <v/>
      </c>
      <c r="AM81" s="366" t="str">
        <f>IF(AND('MAPA DE RIESGOS'!$AP221="Media",'MAPA DE RIESGOS'!$AR221="Menor"),CONCATENATE("R",'MAPA DE RIESGOS'!$H221,"C",'MAPA DE RIESGOS'!$AF221),"")</f>
        <v/>
      </c>
      <c r="AN81" s="366" t="str">
        <f>IF(AND('MAPA DE RIESGOS'!$AP222="Media",'MAPA DE RIESGOS'!$AR222="Menor"),CONCATENATE("R",'MAPA DE RIESGOS'!$H222,"C",'MAPA DE RIESGOS'!$AF222),"")</f>
        <v/>
      </c>
      <c r="AO81" s="366" t="str">
        <f>IF(AND('MAPA DE RIESGOS'!$AP223="Media",'MAPA DE RIESGOS'!$AR223="Menor"),CONCATENATE("R",'MAPA DE RIESGOS'!$H223,"C",'MAPA DE RIESGOS'!$AF223),"")</f>
        <v/>
      </c>
      <c r="AP81" s="366" t="str">
        <f>IF(AND('MAPA DE RIESGOS'!$AP224="Media",'MAPA DE RIESGOS'!$AR224="Menor"),CONCATENATE("R",'MAPA DE RIESGOS'!$H224,"C",'MAPA DE RIESGOS'!$AF224),"")</f>
        <v/>
      </c>
      <c r="AQ81" s="366" t="str">
        <f>IF(AND('MAPA DE RIESGOS'!$AP225="Media",'MAPA DE RIESGOS'!$AR225="Menor"),CONCATENATE("R",'MAPA DE RIESGOS'!$H225,"C",'MAPA DE RIESGOS'!$AF225),"")</f>
        <v/>
      </c>
      <c r="AR81" s="366" t="str">
        <f>IF(AND('MAPA DE RIESGOS'!$AP232="Media",'MAPA DE RIESGOS'!$AR232="Menor"),CONCATENATE("R",'MAPA DE RIESGOS'!$H232,"C",'MAPA DE RIESGOS'!$AF232),"")</f>
        <v/>
      </c>
      <c r="AS81" s="366" t="str">
        <f>IF(AND('MAPA DE RIESGOS'!$AP233="Media",'MAPA DE RIESGOS'!$AR233="Menor"),CONCATENATE("R",'MAPA DE RIESGOS'!$H233,"C",'MAPA DE RIESGOS'!$AF233),"")</f>
        <v/>
      </c>
      <c r="AT81" s="365" t="str">
        <f>IF(AND('MAPA DE RIESGOS'!$AP210="Media",'MAPA DE RIESGOS'!$AR210="Moderado"),CONCATENATE("R",'MAPA DE RIESGOS'!$H210,"C",'MAPA DE RIESGOS'!$AF210),"")</f>
        <v/>
      </c>
      <c r="AU81" s="366" t="str">
        <f>IF(AND('MAPA DE RIESGOS'!$AP211="Media",'MAPA DE RIESGOS'!$AR211="Moderado"),CONCATENATE("R",'MAPA DE RIESGOS'!$H211,"C",'MAPA DE RIESGOS'!$AF211),"")</f>
        <v/>
      </c>
      <c r="AV81" s="366" t="str">
        <f>IF(AND('MAPA DE RIESGOS'!$AP212="Media",'MAPA DE RIESGOS'!$AR212="Moderado"),CONCATENATE("R",'MAPA DE RIESGOS'!$H212,"C",'MAPA DE RIESGOS'!$AF212),"")</f>
        <v/>
      </c>
      <c r="AW81" s="366" t="str">
        <f>IF(AND('MAPA DE RIESGOS'!$AP213="Media",'MAPA DE RIESGOS'!$AR213="Moderado"),CONCATENATE("R",'MAPA DE RIESGOS'!$H213,"C",'MAPA DE RIESGOS'!$AF213),"")</f>
        <v/>
      </c>
      <c r="AX81" s="366" t="str">
        <f>IF(AND('MAPA DE RIESGOS'!$AP214="Media",'MAPA DE RIESGOS'!$AR214="Moderado"),CONCATENATE("R",'MAPA DE RIESGOS'!$H214,"C",'MAPA DE RIESGOS'!$AF214),"")</f>
        <v/>
      </c>
      <c r="AY81" s="366" t="str">
        <f>IF(AND('MAPA DE RIESGOS'!$AP215="Media",'MAPA DE RIESGOS'!$AR215="Moderado"),CONCATENATE("R",'MAPA DE RIESGOS'!$H215,"C",'MAPA DE RIESGOS'!$AF215),"")</f>
        <v/>
      </c>
      <c r="AZ81" s="366" t="str">
        <f>IF(AND('MAPA DE RIESGOS'!$AP216="Media",'MAPA DE RIESGOS'!$AR216="Moderado"),CONCATENATE("R",'MAPA DE RIESGOS'!$H216,"C",'MAPA DE RIESGOS'!$AF216),"")</f>
        <v/>
      </c>
      <c r="BA81" s="366" t="str">
        <f>IF(AND('MAPA DE RIESGOS'!$AP217="Media",'MAPA DE RIESGOS'!$AR217="Moderado"),CONCATENATE("R",'MAPA DE RIESGOS'!$H217,"C",'MAPA DE RIESGOS'!$AF217),"")</f>
        <v/>
      </c>
      <c r="BB81" s="366" t="str">
        <f>IF(AND('MAPA DE RIESGOS'!$AP218="Media",'MAPA DE RIESGOS'!$AR218="Moderado"),CONCATENATE("R",'MAPA DE RIESGOS'!$H218,"C",'MAPA DE RIESGOS'!$AF218),"")</f>
        <v/>
      </c>
      <c r="BC81" s="366" t="str">
        <f>IF(AND('MAPA DE RIESGOS'!$AP219="Media",'MAPA DE RIESGOS'!$AR219="Moderado"),CONCATENATE("R",'MAPA DE RIESGOS'!$H219,"C",'MAPA DE RIESGOS'!$AF219),"")</f>
        <v/>
      </c>
      <c r="BD81" s="366" t="str">
        <f>IF(AND('MAPA DE RIESGOS'!$AP220="Media",'MAPA DE RIESGOS'!$AR220="Moderado"),CONCATENATE("R",'MAPA DE RIESGOS'!$H220,"C",'MAPA DE RIESGOS'!$AF220),"")</f>
        <v/>
      </c>
      <c r="BE81" s="366" t="str">
        <f>IF(AND('MAPA DE RIESGOS'!$AP221="Media",'MAPA DE RIESGOS'!$AR221="Moderado"),CONCATENATE("R",'MAPA DE RIESGOS'!$H221,"C",'MAPA DE RIESGOS'!$AF221),"")</f>
        <v/>
      </c>
      <c r="BF81" s="366" t="str">
        <f>IF(AND('MAPA DE RIESGOS'!$AP222="Media",'MAPA DE RIESGOS'!$AR222="Moderado"),CONCATENATE("R",'MAPA DE RIESGOS'!$H222,"C",'MAPA DE RIESGOS'!$AF222),"")</f>
        <v/>
      </c>
      <c r="BG81" s="366" t="str">
        <f>IF(AND('MAPA DE RIESGOS'!$AP223="Media",'MAPA DE RIESGOS'!$AR223="Moderado"),CONCATENATE("R",'MAPA DE RIESGOS'!$H223,"C",'MAPA DE RIESGOS'!$AF223),"")</f>
        <v/>
      </c>
      <c r="BH81" s="366" t="str">
        <f>IF(AND('MAPA DE RIESGOS'!$AP224="Media",'MAPA DE RIESGOS'!$AR224="Moderado"),CONCATENATE("R",'MAPA DE RIESGOS'!$H224,"C",'MAPA DE RIESGOS'!$AF224),"")</f>
        <v/>
      </c>
      <c r="BI81" s="366" t="str">
        <f>IF(AND('MAPA DE RIESGOS'!$AP225="Media",'MAPA DE RIESGOS'!$AR225="Moderado"),CONCATENATE("R",'MAPA DE RIESGOS'!$H225,"C",'MAPA DE RIESGOS'!$AF225),"")</f>
        <v/>
      </c>
      <c r="BJ81" s="366" t="str">
        <f>IF(AND('MAPA DE RIESGOS'!$AP232="Media",'MAPA DE RIESGOS'!$AR232="Moderado"),CONCATENATE("R",'MAPA DE RIESGOS'!$H232,"C",'MAPA DE RIESGOS'!$AF232),"")</f>
        <v/>
      </c>
      <c r="BK81" s="367" t="str">
        <f>IF(AND('MAPA DE RIESGOS'!$AP233="Media",'MAPA DE RIESGOS'!$AR233="Moderado"),CONCATENATE("R",'MAPA DE RIESGOS'!$H233,"C",'MAPA DE RIESGOS'!$AF233),"")</f>
        <v/>
      </c>
      <c r="BL81" s="353" t="str">
        <f>IF(AND('MAPA DE RIESGOS'!$AP210="Media",'MAPA DE RIESGOS'!$AR210="Mayor"),CONCATENATE("R",'MAPA DE RIESGOS'!$H210,"C",'MAPA DE RIESGOS'!$AF210),"")</f>
        <v/>
      </c>
      <c r="BM81" s="353" t="str">
        <f>IF(AND('MAPA DE RIESGOS'!$AP211="Media",'MAPA DE RIESGOS'!$AR211="Mayor"),CONCATENATE("R",'MAPA DE RIESGOS'!$H211,"C",'MAPA DE RIESGOS'!$AF211),"")</f>
        <v/>
      </c>
      <c r="BN81" s="353" t="str">
        <f>IF(AND('MAPA DE RIESGOS'!$AP212="Media",'MAPA DE RIESGOS'!$AR212="Mayor"),CONCATENATE("R",'MAPA DE RIESGOS'!$H212,"C",'MAPA DE RIESGOS'!$AF212),"")</f>
        <v/>
      </c>
      <c r="BO81" s="353" t="str">
        <f>IF(AND('MAPA DE RIESGOS'!$AP213="Media",'MAPA DE RIESGOS'!$AR213="Mayor"),CONCATENATE("R",'MAPA DE RIESGOS'!$H213,"C",'MAPA DE RIESGOS'!$AF213),"")</f>
        <v/>
      </c>
      <c r="BP81" s="353" t="str">
        <f>IF(AND('MAPA DE RIESGOS'!$AP214="Media",'MAPA DE RIESGOS'!$AR214="Mayor"),CONCATENATE("R",'MAPA DE RIESGOS'!$H214,"C",'MAPA DE RIESGOS'!$AF214),"")</f>
        <v/>
      </c>
      <c r="BQ81" s="353" t="str">
        <f>IF(AND('MAPA DE RIESGOS'!$AP215="Media",'MAPA DE RIESGOS'!$AR215="Mayor"),CONCATENATE("R",'MAPA DE RIESGOS'!$H215,"C",'MAPA DE RIESGOS'!$AF215),"")</f>
        <v/>
      </c>
      <c r="BR81" s="353" t="str">
        <f>IF(AND('MAPA DE RIESGOS'!$AP216="Media",'MAPA DE RIESGOS'!$AR216="Mayor"),CONCATENATE("R",'MAPA DE RIESGOS'!$H216,"C",'MAPA DE RIESGOS'!$AF216),"")</f>
        <v/>
      </c>
      <c r="BS81" s="353" t="str">
        <f>IF(AND('MAPA DE RIESGOS'!$AP217="Media",'MAPA DE RIESGOS'!$AR217="Mayor"),CONCATENATE("R",'MAPA DE RIESGOS'!$H217,"C",'MAPA DE RIESGOS'!$AF217),"")</f>
        <v/>
      </c>
      <c r="BT81" s="353" t="str">
        <f>IF(AND('MAPA DE RIESGOS'!$AP218="Media",'MAPA DE RIESGOS'!$AR218="Mayor"),CONCATENATE("R",'MAPA DE RIESGOS'!$H218,"C",'MAPA DE RIESGOS'!$AF218),"")</f>
        <v/>
      </c>
      <c r="BU81" s="353" t="str">
        <f>IF(AND('MAPA DE RIESGOS'!$AP219="Media",'MAPA DE RIESGOS'!$AR219="Mayor"),CONCATENATE("R",'MAPA DE RIESGOS'!$H219,"C",'MAPA DE RIESGOS'!$AF219),"")</f>
        <v/>
      </c>
      <c r="BV81" s="353" t="str">
        <f>IF(AND('MAPA DE RIESGOS'!$AP220="Media",'MAPA DE RIESGOS'!$AR220="Mayor"),CONCATENATE("R",'MAPA DE RIESGOS'!$H220,"C",'MAPA DE RIESGOS'!$AF220),"")</f>
        <v/>
      </c>
      <c r="BW81" s="353" t="str">
        <f>IF(AND('MAPA DE RIESGOS'!$AP221="Media",'MAPA DE RIESGOS'!$AR221="Mayor"),CONCATENATE("R",'MAPA DE RIESGOS'!$H221,"C",'MAPA DE RIESGOS'!$AF221),"")</f>
        <v/>
      </c>
      <c r="BX81" s="353" t="str">
        <f>IF(AND('MAPA DE RIESGOS'!$AP222="Media",'MAPA DE RIESGOS'!$AR222="Mayor"),CONCATENATE("R",'MAPA DE RIESGOS'!$H222,"C",'MAPA DE RIESGOS'!$AF222),"")</f>
        <v/>
      </c>
      <c r="BY81" s="353" t="str">
        <f>IF(AND('MAPA DE RIESGOS'!$AP223="Media",'MAPA DE RIESGOS'!$AR223="Mayor"),CONCATENATE("R",'MAPA DE RIESGOS'!$H223,"C",'MAPA DE RIESGOS'!$AF223),"")</f>
        <v/>
      </c>
      <c r="BZ81" s="353" t="str">
        <f>IF(AND('MAPA DE RIESGOS'!$AP224="Media",'MAPA DE RIESGOS'!$AR224="Mayor"),CONCATENATE("R",'MAPA DE RIESGOS'!$H224,"C",'MAPA DE RIESGOS'!$AF224),"")</f>
        <v/>
      </c>
      <c r="CA81" s="353" t="str">
        <f>IF(AND('MAPA DE RIESGOS'!$AP225="Media",'MAPA DE RIESGOS'!$AR225="Mayor"),CONCATENATE("R",'MAPA DE RIESGOS'!$H225,"C",'MAPA DE RIESGOS'!$AF225),"")</f>
        <v/>
      </c>
      <c r="CB81" s="353" t="str">
        <f>IF(AND('MAPA DE RIESGOS'!$AP232="Media",'MAPA DE RIESGOS'!$AR232="Mayor"),CONCATENATE("R",'MAPA DE RIESGOS'!$H232,"C",'MAPA DE RIESGOS'!$AF232),"")</f>
        <v/>
      </c>
      <c r="CC81" s="354" t="str">
        <f>IF(AND('MAPA DE RIESGOS'!$AP233="Media",'MAPA DE RIESGOS'!$AR233="Mayor"),CONCATENATE("R",'MAPA DE RIESGOS'!$H233,"C",'MAPA DE RIESGOS'!$AF233),"")</f>
        <v/>
      </c>
      <c r="CD81" s="355" t="str">
        <f>IF(AND('MAPA DE RIESGOS'!$AP210="Media",'MAPA DE RIESGOS'!$AR210="Catastrófico"),CONCATENATE("R",'MAPA DE RIESGOS'!$H210,"C",'MAPA DE RIESGOS'!$AF210),"")</f>
        <v/>
      </c>
      <c r="CE81" s="355" t="str">
        <f>IF(AND('MAPA DE RIESGOS'!$AP211="Media",'MAPA DE RIESGOS'!$AR211="Catastrófico"),CONCATENATE("R",'MAPA DE RIESGOS'!$H211,"C",'MAPA DE RIESGOS'!$AF211),"")</f>
        <v/>
      </c>
      <c r="CF81" s="355" t="str">
        <f>IF(AND('MAPA DE RIESGOS'!$AP212="Media",'MAPA DE RIESGOS'!$AR212="Catastrófico"),CONCATENATE("R",'MAPA DE RIESGOS'!$H212,"C",'MAPA DE RIESGOS'!$AF212),"")</f>
        <v/>
      </c>
      <c r="CG81" s="355" t="str">
        <f>IF(AND('MAPA DE RIESGOS'!$AP213="Media",'MAPA DE RIESGOS'!$AR213="Catastrófico"),CONCATENATE("R",'MAPA DE RIESGOS'!$H213,"C",'MAPA DE RIESGOS'!$AF213),"")</f>
        <v/>
      </c>
      <c r="CH81" s="355" t="str">
        <f>IF(AND('MAPA DE RIESGOS'!$AP214="Media",'MAPA DE RIESGOS'!$AR214="Catastrófico"),CONCATENATE("R",'MAPA DE RIESGOS'!$H214,"C",'MAPA DE RIESGOS'!$AF214),"")</f>
        <v/>
      </c>
      <c r="CI81" s="355" t="str">
        <f>IF(AND('MAPA DE RIESGOS'!$AP215="Media",'MAPA DE RIESGOS'!$AR215="Catastrófico"),CONCATENATE("R",'MAPA DE RIESGOS'!$H215,"C",'MAPA DE RIESGOS'!$AF215),"")</f>
        <v/>
      </c>
      <c r="CJ81" s="355" t="str">
        <f>IF(AND('MAPA DE RIESGOS'!$AP216="Media",'MAPA DE RIESGOS'!$AR216="Catastrófico"),CONCATENATE("R",'MAPA DE RIESGOS'!$H216,"C",'MAPA DE RIESGOS'!$AF216),"")</f>
        <v/>
      </c>
      <c r="CK81" s="355" t="str">
        <f>IF(AND('MAPA DE RIESGOS'!$AP217="Media",'MAPA DE RIESGOS'!$AR217="Catastrófico"),CONCATENATE("R",'MAPA DE RIESGOS'!$H217,"C",'MAPA DE RIESGOS'!$AF217),"")</f>
        <v/>
      </c>
      <c r="CL81" s="355" t="str">
        <f>IF(AND('MAPA DE RIESGOS'!$AP218="Media",'MAPA DE RIESGOS'!$AR218="Catastrófico"),CONCATENATE("R",'MAPA DE RIESGOS'!$H218,"C",'MAPA DE RIESGOS'!$AF218),"")</f>
        <v/>
      </c>
      <c r="CM81" s="355" t="str">
        <f>IF(AND('MAPA DE RIESGOS'!$AP219="Media",'MAPA DE RIESGOS'!$AR219="Catastrófico"),CONCATENATE("R",'MAPA DE RIESGOS'!$H219,"C",'MAPA DE RIESGOS'!$AF219),"")</f>
        <v/>
      </c>
      <c r="CN81" s="355" t="str">
        <f>IF(AND('MAPA DE RIESGOS'!$AP220="Media",'MAPA DE RIESGOS'!$AR220="Catastrófico"),CONCATENATE("R",'MAPA DE RIESGOS'!$H220,"C",'MAPA DE RIESGOS'!$AF220),"")</f>
        <v/>
      </c>
      <c r="CO81" s="355" t="str">
        <f>IF(AND('MAPA DE RIESGOS'!$AP221="Media",'MAPA DE RIESGOS'!$AR221="Catastrófico"),CONCATENATE("R",'MAPA DE RIESGOS'!$H221,"C",'MAPA DE RIESGOS'!$AF221),"")</f>
        <v/>
      </c>
      <c r="CP81" s="355" t="str">
        <f>IF(AND('MAPA DE RIESGOS'!$AP222="Media",'MAPA DE RIESGOS'!$AR222="Catastrófico"),CONCATENATE("R",'MAPA DE RIESGOS'!$H222,"C",'MAPA DE RIESGOS'!$AF222),"")</f>
        <v/>
      </c>
      <c r="CQ81" s="355" t="str">
        <f>IF(AND('MAPA DE RIESGOS'!$AP223="Media",'MAPA DE RIESGOS'!$AR223="Catastrófico"),CONCATENATE("R",'MAPA DE RIESGOS'!$H223,"C",'MAPA DE RIESGOS'!$AF223),"")</f>
        <v/>
      </c>
      <c r="CR81" s="355" t="str">
        <f>IF(AND('MAPA DE RIESGOS'!$AP224="Media",'MAPA DE RIESGOS'!$AR224="Catastrófico"),CONCATENATE("R",'MAPA DE RIESGOS'!$H224,"C",'MAPA DE RIESGOS'!$AF224),"")</f>
        <v/>
      </c>
      <c r="CS81" s="355" t="str">
        <f>IF(AND('MAPA DE RIESGOS'!$AP225="Media",'MAPA DE RIESGOS'!$AR225="Catastrófico"),CONCATENATE("R",'MAPA DE RIESGOS'!$H225,"C",'MAPA DE RIESGOS'!$AF225),"")</f>
        <v/>
      </c>
      <c r="CT81" s="355" t="str">
        <f>IF(AND('MAPA DE RIESGOS'!$AP232="Media",'MAPA DE RIESGOS'!$AR232="Catastrófico"),CONCATENATE("R",'MAPA DE RIESGOS'!$H232,"C",'MAPA DE RIESGOS'!$AF232),"")</f>
        <v/>
      </c>
      <c r="CU81" s="356" t="str">
        <f>IF(AND('MAPA DE RIESGOS'!$AP233="Media",'MAPA DE RIESGOS'!$AR233="Catastrófico"),CONCATENATE("R",'MAPA DE RIESGOS'!$H233,"C",'MAPA DE RIESGOS'!$AF233),"")</f>
        <v/>
      </c>
      <c r="CV81" s="67"/>
      <c r="CW81" s="1128"/>
      <c r="CX81" s="1129"/>
      <c r="CY81" s="1129"/>
      <c r="CZ81" s="1129"/>
      <c r="DA81" s="1129"/>
      <c r="DB81" s="1130"/>
    </row>
    <row r="82" spans="2:106" ht="32.450000000000003" customHeight="1">
      <c r="B82" s="1142"/>
      <c r="C82" s="1142"/>
      <c r="D82" s="1143"/>
      <c r="E82" s="1113"/>
      <c r="F82" s="1114"/>
      <c r="G82" s="1114"/>
      <c r="H82" s="1114"/>
      <c r="I82" s="1115"/>
      <c r="J82" s="365" t="str">
        <f>IF(AND('MAPA DE RIESGOS'!$AP234="Media",'MAPA DE RIESGOS'!$AR234="Leve"),CONCATENATE("R",'MAPA DE RIESGOS'!$H234,"C",'MAPA DE RIESGOS'!$AF234),"")</f>
        <v/>
      </c>
      <c r="K82" s="366" t="str">
        <f>IF(AND('MAPA DE RIESGOS'!$AP235="Media",'MAPA DE RIESGOS'!$AR235="Leve"),CONCATENATE("R",'MAPA DE RIESGOS'!$H235,"C",'MAPA DE RIESGOS'!$AF235),"")</f>
        <v/>
      </c>
      <c r="L82" s="366" t="str">
        <f>IF(AND('MAPA DE RIESGOS'!$AP236="Media",'MAPA DE RIESGOS'!$AR236="Leve"),CONCATENATE("R",'MAPA DE RIESGOS'!$H236,"C",'MAPA DE RIESGOS'!$AF236),"")</f>
        <v/>
      </c>
      <c r="M82" s="366" t="str">
        <f>IF(AND('MAPA DE RIESGOS'!$AP237="Media",'MAPA DE RIESGOS'!$AR237="Leve"),CONCATENATE("R",'MAPA DE RIESGOS'!$H237,"C",'MAPA DE RIESGOS'!$AF237),"")</f>
        <v/>
      </c>
      <c r="N82" s="366" t="str">
        <f>IF(AND('MAPA DE RIESGOS'!$AP238="Media",'MAPA DE RIESGOS'!$AR238="Leve"),CONCATENATE("R",'MAPA DE RIESGOS'!$H238,"C",'MAPA DE RIESGOS'!$AF238),"")</f>
        <v/>
      </c>
      <c r="O82" s="366" t="str">
        <f>IF(AND('MAPA DE RIESGOS'!$AP239="Media",'MAPA DE RIESGOS'!$AR239="Leve"),CONCATENATE("R",'MAPA DE RIESGOS'!$H239,"C",'MAPA DE RIESGOS'!$AF239),"")</f>
        <v/>
      </c>
      <c r="P82" s="366" t="str">
        <f>IF(AND('MAPA DE RIESGOS'!$AP240="Media",'MAPA DE RIESGOS'!$AR240="Leve"),CONCATENATE("R",'MAPA DE RIESGOS'!$H240,"C",'MAPA DE RIESGOS'!$AF240),"")</f>
        <v/>
      </c>
      <c r="Q82" s="366" t="str">
        <f>IF(AND('MAPA DE RIESGOS'!$AP241="Media",'MAPA DE RIESGOS'!$AR241="Leve"),CONCATENATE("R",'MAPA DE RIESGOS'!$H241,"C",'MAPA DE RIESGOS'!$AF241),"")</f>
        <v/>
      </c>
      <c r="R82" s="366" t="str">
        <f>IF(AND('MAPA DE RIESGOS'!$AP242="Media",'MAPA DE RIESGOS'!$AR242="Leve"),CONCATENATE("R",'MAPA DE RIESGOS'!$H242,"C",'MAPA DE RIESGOS'!$AF242),"")</f>
        <v/>
      </c>
      <c r="S82" s="366" t="str">
        <f>IF(AND('MAPA DE RIESGOS'!$AP243="Media",'MAPA DE RIESGOS'!$AR243="Leve"),CONCATENATE("R",'MAPA DE RIESGOS'!$H243,"C",'MAPA DE RIESGOS'!$AF243),"")</f>
        <v/>
      </c>
      <c r="T82" s="366" t="str">
        <f>IF(AND('MAPA DE RIESGOS'!$AP244="Media",'MAPA DE RIESGOS'!$AR244="Leve"),CONCATENATE("R",'MAPA DE RIESGOS'!$H244,"C",'MAPA DE RIESGOS'!$AF244),"")</f>
        <v/>
      </c>
      <c r="U82" s="366" t="str">
        <f>IF(AND('MAPA DE RIESGOS'!$AP245="Media",'MAPA DE RIESGOS'!$AR245="Leve"),CONCATENATE("R",'MAPA DE RIESGOS'!$H245,"C",'MAPA DE RIESGOS'!$AF245),"")</f>
        <v/>
      </c>
      <c r="V82" s="366" t="str">
        <f>IF(AND('MAPA DE RIESGOS'!$AP246="Media",'MAPA DE RIESGOS'!$AR246="Leve"),CONCATENATE("R",'MAPA DE RIESGOS'!$H246,"C",'MAPA DE RIESGOS'!$AF246),"")</f>
        <v/>
      </c>
      <c r="W82" s="366" t="str">
        <f>IF(AND('MAPA DE RIESGOS'!$AP247="Media",'MAPA DE RIESGOS'!$AR247="Leve"),CONCATENATE("R",'MAPA DE RIESGOS'!$H247,"C",'MAPA DE RIESGOS'!$AF247),"")</f>
        <v/>
      </c>
      <c r="X82" s="366" t="str">
        <f>IF(AND('MAPA DE RIESGOS'!$AP248="Media",'MAPA DE RIESGOS'!$AR248="Leve"),CONCATENATE("R",'MAPA DE RIESGOS'!$H248,"C",'MAPA DE RIESGOS'!$AF248),"")</f>
        <v/>
      </c>
      <c r="Y82" s="366" t="str">
        <f>IF(AND('MAPA DE RIESGOS'!$AP249="Media",'MAPA DE RIESGOS'!$AR249="Leve"),CONCATENATE("R",'MAPA DE RIESGOS'!$H249,"C",'MAPA DE RIESGOS'!$AF249),"")</f>
        <v/>
      </c>
      <c r="Z82" s="366" t="str">
        <f>IF(AND('MAPA DE RIESGOS'!$AP250="Media",'MAPA DE RIESGOS'!$AR250="Leve"),CONCATENATE("R",'MAPA DE RIESGOS'!$H250,"C",'MAPA DE RIESGOS'!$AF250),"")</f>
        <v/>
      </c>
      <c r="AA82" s="366" t="str">
        <f>IF(AND('MAPA DE RIESGOS'!$AP251="Media",'MAPA DE RIESGOS'!$AR251="Leve"),CONCATENATE("R",'MAPA DE RIESGOS'!$H251,"C",'MAPA DE RIESGOS'!$AF251),"")</f>
        <v/>
      </c>
      <c r="AB82" s="365" t="str">
        <f>IF(AND('MAPA DE RIESGOS'!$AP234="Media",'MAPA DE RIESGOS'!$AR234="Menor"),CONCATENATE("R",'MAPA DE RIESGOS'!$H234,"C",'MAPA DE RIESGOS'!$AF234),"")</f>
        <v/>
      </c>
      <c r="AC82" s="366" t="str">
        <f>IF(AND('MAPA DE RIESGOS'!$AP235="Media",'MAPA DE RIESGOS'!$AR235="Menor"),CONCATENATE("R",'MAPA DE RIESGOS'!$H235,"C",'MAPA DE RIESGOS'!$AF235),"")</f>
        <v/>
      </c>
      <c r="AD82" s="366" t="str">
        <f>IF(AND('MAPA DE RIESGOS'!$AP236="Media",'MAPA DE RIESGOS'!$AR236="Menor"),CONCATENATE("R",'MAPA DE RIESGOS'!$H236,"C",'MAPA DE RIESGOS'!$AF236),"")</f>
        <v/>
      </c>
      <c r="AE82" s="366" t="str">
        <f>IF(AND('MAPA DE RIESGOS'!$AP237="Media",'MAPA DE RIESGOS'!$AR237="Menor"),CONCATENATE("R",'MAPA DE RIESGOS'!$H237,"C",'MAPA DE RIESGOS'!$AF237),"")</f>
        <v/>
      </c>
      <c r="AF82" s="366" t="str">
        <f>IF(AND('MAPA DE RIESGOS'!$AP238="Media",'MAPA DE RIESGOS'!$AR238="Menor"),CONCATENATE("R",'MAPA DE RIESGOS'!$H238,"C",'MAPA DE RIESGOS'!$AF238),"")</f>
        <v/>
      </c>
      <c r="AG82" s="366" t="str">
        <f>IF(AND('MAPA DE RIESGOS'!$AP239="Media",'MAPA DE RIESGOS'!$AR239="Menor"),CONCATENATE("R",'MAPA DE RIESGOS'!$H239,"C",'MAPA DE RIESGOS'!$AF239),"")</f>
        <v/>
      </c>
      <c r="AH82" s="366" t="str">
        <f>IF(AND('MAPA DE RIESGOS'!$AP240="Media",'MAPA DE RIESGOS'!$AR240="Menor"),CONCATENATE("R",'MAPA DE RIESGOS'!$H240,"C",'MAPA DE RIESGOS'!$AF240),"")</f>
        <v/>
      </c>
      <c r="AI82" s="366" t="str">
        <f>IF(AND('MAPA DE RIESGOS'!$AP241="Media",'MAPA DE RIESGOS'!$AR241="Menor"),CONCATENATE("R",'MAPA DE RIESGOS'!$H241,"C",'MAPA DE RIESGOS'!$AF241),"")</f>
        <v/>
      </c>
      <c r="AJ82" s="366" t="str">
        <f>IF(AND('MAPA DE RIESGOS'!$AP242="Media",'MAPA DE RIESGOS'!$AR242="Menor"),CONCATENATE("R",'MAPA DE RIESGOS'!$H242,"C",'MAPA DE RIESGOS'!$AF242),"")</f>
        <v/>
      </c>
      <c r="AK82" s="366" t="str">
        <f>IF(AND('MAPA DE RIESGOS'!$AP243="Media",'MAPA DE RIESGOS'!$AR243="Menor"),CONCATENATE("R",'MAPA DE RIESGOS'!$H243,"C",'MAPA DE RIESGOS'!$AF243),"")</f>
        <v/>
      </c>
      <c r="AL82" s="366" t="str">
        <f>IF(AND('MAPA DE RIESGOS'!$AP244="Media",'MAPA DE RIESGOS'!$AR244="Menor"),CONCATENATE("R",'MAPA DE RIESGOS'!$H244,"C",'MAPA DE RIESGOS'!$AF244),"")</f>
        <v/>
      </c>
      <c r="AM82" s="366" t="str">
        <f>IF(AND('MAPA DE RIESGOS'!$AP245="Media",'MAPA DE RIESGOS'!$AR245="Menor"),CONCATENATE("R",'MAPA DE RIESGOS'!$H245,"C",'MAPA DE RIESGOS'!$AF245),"")</f>
        <v/>
      </c>
      <c r="AN82" s="366" t="str">
        <f>IF(AND('MAPA DE RIESGOS'!$AP246="Media",'MAPA DE RIESGOS'!$AR246="Menor"),CONCATENATE("R",'MAPA DE RIESGOS'!$H246,"C",'MAPA DE RIESGOS'!$AF246),"")</f>
        <v/>
      </c>
      <c r="AO82" s="366" t="str">
        <f>IF(AND('MAPA DE RIESGOS'!$AP247="Media",'MAPA DE RIESGOS'!$AR247="Menor"),CONCATENATE("R",'MAPA DE RIESGOS'!$H247,"C",'MAPA DE RIESGOS'!$AF247),"")</f>
        <v/>
      </c>
      <c r="AP82" s="366" t="str">
        <f>IF(AND('MAPA DE RIESGOS'!$AP248="Media",'MAPA DE RIESGOS'!$AR248="Menor"),CONCATENATE("R",'MAPA DE RIESGOS'!$H248,"C",'MAPA DE RIESGOS'!$AF248),"")</f>
        <v/>
      </c>
      <c r="AQ82" s="366" t="str">
        <f>IF(AND('MAPA DE RIESGOS'!$AP249="Media",'MAPA DE RIESGOS'!$AR249="Menor"),CONCATENATE("R",'MAPA DE RIESGOS'!$H249,"C",'MAPA DE RIESGOS'!$AF249),"")</f>
        <v/>
      </c>
      <c r="AR82" s="366" t="str">
        <f>IF(AND('MAPA DE RIESGOS'!$AP250="Media",'MAPA DE RIESGOS'!$AR250="Menor"),CONCATENATE("R",'MAPA DE RIESGOS'!$H250,"C",'MAPA DE RIESGOS'!$AF250),"")</f>
        <v/>
      </c>
      <c r="AS82" s="366" t="str">
        <f>IF(AND('MAPA DE RIESGOS'!$AP251="Media",'MAPA DE RIESGOS'!$AR251="Menor"),CONCATENATE("R",'MAPA DE RIESGOS'!$H251,"C",'MAPA DE RIESGOS'!$AF251),"")</f>
        <v/>
      </c>
      <c r="AT82" s="365" t="str">
        <f>IF(AND('MAPA DE RIESGOS'!$AP234="Media",'MAPA DE RIESGOS'!$AR234="Moderado"),CONCATENATE("R",'MAPA DE RIESGOS'!$H234,"C",'MAPA DE RIESGOS'!$AF234),"")</f>
        <v/>
      </c>
      <c r="AU82" s="366" t="str">
        <f>IF(AND('MAPA DE RIESGOS'!$AP235="Media",'MAPA DE RIESGOS'!$AR235="Moderado"),CONCATENATE("R",'MAPA DE RIESGOS'!$H235,"C",'MAPA DE RIESGOS'!$AF235),"")</f>
        <v/>
      </c>
      <c r="AV82" s="366" t="str">
        <f>IF(AND('MAPA DE RIESGOS'!$AP236="Media",'MAPA DE RIESGOS'!$AR236="Moderado"),CONCATENATE("R",'MAPA DE RIESGOS'!$H236,"C",'MAPA DE RIESGOS'!$AF236),"")</f>
        <v/>
      </c>
      <c r="AW82" s="366" t="str">
        <f>IF(AND('MAPA DE RIESGOS'!$AP237="Media",'MAPA DE RIESGOS'!$AR237="Moderado"),CONCATENATE("R",'MAPA DE RIESGOS'!$H237,"C",'MAPA DE RIESGOS'!$AF237),"")</f>
        <v/>
      </c>
      <c r="AX82" s="366" t="str">
        <f>IF(AND('MAPA DE RIESGOS'!$AP238="Media",'MAPA DE RIESGOS'!$AR238="Moderado"),CONCATENATE("R",'MAPA DE RIESGOS'!$H238,"C",'MAPA DE RIESGOS'!$AF238),"")</f>
        <v/>
      </c>
      <c r="AY82" s="366" t="str">
        <f>IF(AND('MAPA DE RIESGOS'!$AP239="Media",'MAPA DE RIESGOS'!$AR239="Moderado"),CONCATENATE("R",'MAPA DE RIESGOS'!$H239,"C",'MAPA DE RIESGOS'!$AF239),"")</f>
        <v/>
      </c>
      <c r="AZ82" s="366" t="str">
        <f>IF(AND('MAPA DE RIESGOS'!$AP240="Media",'MAPA DE RIESGOS'!$AR240="Moderado"),CONCATENATE("R",'MAPA DE RIESGOS'!$H240,"C",'MAPA DE RIESGOS'!$AF240),"")</f>
        <v/>
      </c>
      <c r="BA82" s="366" t="str">
        <f>IF(AND('MAPA DE RIESGOS'!$AP241="Media",'MAPA DE RIESGOS'!$AR241="Moderado"),CONCATENATE("R",'MAPA DE RIESGOS'!$H241,"C",'MAPA DE RIESGOS'!$AF241),"")</f>
        <v/>
      </c>
      <c r="BB82" s="366" t="str">
        <f>IF(AND('MAPA DE RIESGOS'!$AP242="Media",'MAPA DE RIESGOS'!$AR242="Moderado"),CONCATENATE("R",'MAPA DE RIESGOS'!$H242,"C",'MAPA DE RIESGOS'!$AF242),"")</f>
        <v/>
      </c>
      <c r="BC82" s="366" t="str">
        <f>IF(AND('MAPA DE RIESGOS'!$AP243="Media",'MAPA DE RIESGOS'!$AR243="Moderado"),CONCATENATE("R",'MAPA DE RIESGOS'!$H243,"C",'MAPA DE RIESGOS'!$AF243),"")</f>
        <v/>
      </c>
      <c r="BD82" s="366" t="str">
        <f>IF(AND('MAPA DE RIESGOS'!$AP244="Media",'MAPA DE RIESGOS'!$AR244="Moderado"),CONCATENATE("R",'MAPA DE RIESGOS'!$H244,"C",'MAPA DE RIESGOS'!$AF244),"")</f>
        <v/>
      </c>
      <c r="BE82" s="366" t="str">
        <f>IF(AND('MAPA DE RIESGOS'!$AP245="Media",'MAPA DE RIESGOS'!$AR245="Moderado"),CONCATENATE("R",'MAPA DE RIESGOS'!$H245,"C",'MAPA DE RIESGOS'!$AF245),"")</f>
        <v/>
      </c>
      <c r="BF82" s="366" t="str">
        <f>IF(AND('MAPA DE RIESGOS'!$AP246="Media",'MAPA DE RIESGOS'!$AR246="Moderado"),CONCATENATE("R",'MAPA DE RIESGOS'!$H246,"C",'MAPA DE RIESGOS'!$AF246),"")</f>
        <v/>
      </c>
      <c r="BG82" s="366" t="str">
        <f>IF(AND('MAPA DE RIESGOS'!$AP247="Media",'MAPA DE RIESGOS'!$AR247="Moderado"),CONCATENATE("R",'MAPA DE RIESGOS'!$H247,"C",'MAPA DE RIESGOS'!$AF247),"")</f>
        <v/>
      </c>
      <c r="BH82" s="366" t="str">
        <f>IF(AND('MAPA DE RIESGOS'!$AP248="Media",'MAPA DE RIESGOS'!$AR248="Moderado"),CONCATENATE("R",'MAPA DE RIESGOS'!$H248,"C",'MAPA DE RIESGOS'!$AF248),"")</f>
        <v/>
      </c>
      <c r="BI82" s="366" t="str">
        <f>IF(AND('MAPA DE RIESGOS'!$AP249="Media",'MAPA DE RIESGOS'!$AR249="Moderado"),CONCATENATE("R",'MAPA DE RIESGOS'!$H249,"C",'MAPA DE RIESGOS'!$AF249),"")</f>
        <v/>
      </c>
      <c r="BJ82" s="366" t="str">
        <f>IF(AND('MAPA DE RIESGOS'!$AP250="Media",'MAPA DE RIESGOS'!$AR250="Moderado"),CONCATENATE("R",'MAPA DE RIESGOS'!$H250,"C",'MAPA DE RIESGOS'!$AF250),"")</f>
        <v/>
      </c>
      <c r="BK82" s="367" t="str">
        <f>IF(AND('MAPA DE RIESGOS'!$AP251="Media",'MAPA DE RIESGOS'!$AR251="Moderado"),CONCATENATE("R",'MAPA DE RIESGOS'!$H251,"C",'MAPA DE RIESGOS'!$AF251),"")</f>
        <v/>
      </c>
      <c r="BL82" s="353" t="str">
        <f>IF(AND('MAPA DE RIESGOS'!$AP234="Media",'MAPA DE RIESGOS'!$AR234="Mayor"),CONCATENATE("R",'MAPA DE RIESGOS'!$H234,"C",'MAPA DE RIESGOS'!$AF234),"")</f>
        <v/>
      </c>
      <c r="BM82" s="353" t="str">
        <f>IF(AND('MAPA DE RIESGOS'!$AP235="Media",'MAPA DE RIESGOS'!$AR235="Mayor"),CONCATENATE("R",'MAPA DE RIESGOS'!$H235,"C",'MAPA DE RIESGOS'!$AF235),"")</f>
        <v/>
      </c>
      <c r="BN82" s="353" t="str">
        <f>IF(AND('MAPA DE RIESGOS'!$AP236="Media",'MAPA DE RIESGOS'!$AR236="Mayor"),CONCATENATE("R",'MAPA DE RIESGOS'!$H236,"C",'MAPA DE RIESGOS'!$AF236),"")</f>
        <v/>
      </c>
      <c r="BO82" s="353" t="str">
        <f>IF(AND('MAPA DE RIESGOS'!$AP237="Media",'MAPA DE RIESGOS'!$AR237="Mayor"),CONCATENATE("R",'MAPA DE RIESGOS'!$H237,"C",'MAPA DE RIESGOS'!$AF237),"")</f>
        <v/>
      </c>
      <c r="BP82" s="353" t="str">
        <f>IF(AND('MAPA DE RIESGOS'!$AP238="Media",'MAPA DE RIESGOS'!$AR238="Mayor"),CONCATENATE("R",'MAPA DE RIESGOS'!$H238,"C",'MAPA DE RIESGOS'!$AF238),"")</f>
        <v/>
      </c>
      <c r="BQ82" s="353" t="str">
        <f>IF(AND('MAPA DE RIESGOS'!$AP239="Media",'MAPA DE RIESGOS'!$AR239="Mayor"),CONCATENATE("R",'MAPA DE RIESGOS'!$H239,"C",'MAPA DE RIESGOS'!$AF239),"")</f>
        <v/>
      </c>
      <c r="BR82" s="353" t="str">
        <f>IF(AND('MAPA DE RIESGOS'!$AP240="Media",'MAPA DE RIESGOS'!$AR240="Mayor"),CONCATENATE("R",'MAPA DE RIESGOS'!$H240,"C",'MAPA DE RIESGOS'!$AF240),"")</f>
        <v/>
      </c>
      <c r="BS82" s="353" t="str">
        <f>IF(AND('MAPA DE RIESGOS'!$AP241="Media",'MAPA DE RIESGOS'!$AR241="Mayor"),CONCATENATE("R",'MAPA DE RIESGOS'!$H241,"C",'MAPA DE RIESGOS'!$AF241),"")</f>
        <v/>
      </c>
      <c r="BT82" s="353" t="str">
        <f>IF(AND('MAPA DE RIESGOS'!$AP242="Media",'MAPA DE RIESGOS'!$AR242="Mayor"),CONCATENATE("R",'MAPA DE RIESGOS'!$H242,"C",'MAPA DE RIESGOS'!$AF242),"")</f>
        <v/>
      </c>
      <c r="BU82" s="353" t="str">
        <f>IF(AND('MAPA DE RIESGOS'!$AP243="Media",'MAPA DE RIESGOS'!$AR243="Mayor"),CONCATENATE("R",'MAPA DE RIESGOS'!$H243,"C",'MAPA DE RIESGOS'!$AF243),"")</f>
        <v/>
      </c>
      <c r="BV82" s="353" t="str">
        <f>IF(AND('MAPA DE RIESGOS'!$AP244="Media",'MAPA DE RIESGOS'!$AR244="Mayor"),CONCATENATE("R",'MAPA DE RIESGOS'!$H244,"C",'MAPA DE RIESGOS'!$AF244),"")</f>
        <v/>
      </c>
      <c r="BW82" s="353" t="str">
        <f>IF(AND('MAPA DE RIESGOS'!$AP245="Media",'MAPA DE RIESGOS'!$AR245="Mayor"),CONCATENATE("R",'MAPA DE RIESGOS'!$H245,"C",'MAPA DE RIESGOS'!$AF245),"")</f>
        <v/>
      </c>
      <c r="BX82" s="353" t="str">
        <f>IF(AND('MAPA DE RIESGOS'!$AP246="Media",'MAPA DE RIESGOS'!$AR246="Mayor"),CONCATENATE("R",'MAPA DE RIESGOS'!$H246,"C",'MAPA DE RIESGOS'!$AF246),"")</f>
        <v/>
      </c>
      <c r="BY82" s="353" t="str">
        <f>IF(AND('MAPA DE RIESGOS'!$AP247="Media",'MAPA DE RIESGOS'!$AR247="Mayor"),CONCATENATE("R",'MAPA DE RIESGOS'!$H247,"C",'MAPA DE RIESGOS'!$AF247),"")</f>
        <v/>
      </c>
      <c r="BZ82" s="353" t="str">
        <f>IF(AND('MAPA DE RIESGOS'!$AP248="Media",'MAPA DE RIESGOS'!$AR248="Mayor"),CONCATENATE("R",'MAPA DE RIESGOS'!$H248,"C",'MAPA DE RIESGOS'!$AF248),"")</f>
        <v/>
      </c>
      <c r="CA82" s="353" t="str">
        <f>IF(AND('MAPA DE RIESGOS'!$AP249="Media",'MAPA DE RIESGOS'!$AR249="Mayor"),CONCATENATE("R",'MAPA DE RIESGOS'!$H249,"C",'MAPA DE RIESGOS'!$AF249),"")</f>
        <v/>
      </c>
      <c r="CB82" s="353" t="str">
        <f>IF(AND('MAPA DE RIESGOS'!$AP250="Media",'MAPA DE RIESGOS'!$AR250="Mayor"),CONCATENATE("R",'MAPA DE RIESGOS'!$H250,"C",'MAPA DE RIESGOS'!$AF250),"")</f>
        <v/>
      </c>
      <c r="CC82" s="354" t="str">
        <f>IF(AND('MAPA DE RIESGOS'!$AP251="Media",'MAPA DE RIESGOS'!$AR251="Mayor"),CONCATENATE("R",'MAPA DE RIESGOS'!$H251,"C",'MAPA DE RIESGOS'!$AF251),"")</f>
        <v/>
      </c>
      <c r="CD82" s="355" t="str">
        <f>IF(AND('MAPA DE RIESGOS'!$AP234="Media",'MAPA DE RIESGOS'!$AR234="Catastrófico"),CONCATENATE("R",'MAPA DE RIESGOS'!$H234,"C",'MAPA DE RIESGOS'!$AF234),"")</f>
        <v/>
      </c>
      <c r="CE82" s="355" t="str">
        <f>IF(AND('MAPA DE RIESGOS'!$AP235="Media",'MAPA DE RIESGOS'!$AR235="Catastrófico"),CONCATENATE("R",'MAPA DE RIESGOS'!$H235,"C",'MAPA DE RIESGOS'!$AF235),"")</f>
        <v/>
      </c>
      <c r="CF82" s="355" t="str">
        <f>IF(AND('MAPA DE RIESGOS'!$AP236="Media",'MAPA DE RIESGOS'!$AR236="Catastrófico"),CONCATENATE("R",'MAPA DE RIESGOS'!$H236,"C",'MAPA DE RIESGOS'!$AF236),"")</f>
        <v/>
      </c>
      <c r="CG82" s="355" t="str">
        <f>IF(AND('MAPA DE RIESGOS'!$AP237="Media",'MAPA DE RIESGOS'!$AR237="Catastrófico"),CONCATENATE("R",'MAPA DE RIESGOS'!$H237,"C",'MAPA DE RIESGOS'!$AF237),"")</f>
        <v/>
      </c>
      <c r="CH82" s="355" t="str">
        <f>IF(AND('MAPA DE RIESGOS'!$AP238="Media",'MAPA DE RIESGOS'!$AR238="Catastrófico"),CONCATENATE("R",'MAPA DE RIESGOS'!$H238,"C",'MAPA DE RIESGOS'!$AF238),"")</f>
        <v/>
      </c>
      <c r="CI82" s="355" t="str">
        <f>IF(AND('MAPA DE RIESGOS'!$AP239="Media",'MAPA DE RIESGOS'!$AR239="Catastrófico"),CONCATENATE("R",'MAPA DE RIESGOS'!$H239,"C",'MAPA DE RIESGOS'!$AF239),"")</f>
        <v/>
      </c>
      <c r="CJ82" s="355" t="str">
        <f>IF(AND('MAPA DE RIESGOS'!$AP240="Media",'MAPA DE RIESGOS'!$AR240="Catastrófico"),CONCATENATE("R",'MAPA DE RIESGOS'!$H240,"C",'MAPA DE RIESGOS'!$AF240),"")</f>
        <v/>
      </c>
      <c r="CK82" s="355" t="str">
        <f>IF(AND('MAPA DE RIESGOS'!$AP241="Media",'MAPA DE RIESGOS'!$AR241="Catastrófico"),CONCATENATE("R",'MAPA DE RIESGOS'!$H241,"C",'MAPA DE RIESGOS'!$AF241),"")</f>
        <v/>
      </c>
      <c r="CL82" s="355" t="str">
        <f>IF(AND('MAPA DE RIESGOS'!$AP242="Media",'MAPA DE RIESGOS'!$AR242="Catastrófico"),CONCATENATE("R",'MAPA DE RIESGOS'!$H242,"C",'MAPA DE RIESGOS'!$AF242),"")</f>
        <v/>
      </c>
      <c r="CM82" s="355" t="str">
        <f>IF(AND('MAPA DE RIESGOS'!$AP243="Media",'MAPA DE RIESGOS'!$AR243="Catastrófico"),CONCATENATE("R",'MAPA DE RIESGOS'!$H243,"C",'MAPA DE RIESGOS'!$AF243),"")</f>
        <v/>
      </c>
      <c r="CN82" s="355" t="str">
        <f>IF(AND('MAPA DE RIESGOS'!$AP244="Media",'MAPA DE RIESGOS'!$AR244="Catastrófico"),CONCATENATE("R",'MAPA DE RIESGOS'!$H244,"C",'MAPA DE RIESGOS'!$AF244),"")</f>
        <v/>
      </c>
      <c r="CO82" s="355" t="str">
        <f>IF(AND('MAPA DE RIESGOS'!$AP245="Media",'MAPA DE RIESGOS'!$AR245="Catastrófico"),CONCATENATE("R",'MAPA DE RIESGOS'!$H245,"C",'MAPA DE RIESGOS'!$AF245),"")</f>
        <v/>
      </c>
      <c r="CP82" s="355" t="str">
        <f>IF(AND('MAPA DE RIESGOS'!$AP246="Media",'MAPA DE RIESGOS'!$AR246="Catastrófico"),CONCATENATE("R",'MAPA DE RIESGOS'!$H246,"C",'MAPA DE RIESGOS'!$AF246),"")</f>
        <v/>
      </c>
      <c r="CQ82" s="355" t="str">
        <f>IF(AND('MAPA DE RIESGOS'!$AP247="Media",'MAPA DE RIESGOS'!$AR247="Catastrófico"),CONCATENATE("R",'MAPA DE RIESGOS'!$H247,"C",'MAPA DE RIESGOS'!$AF247),"")</f>
        <v/>
      </c>
      <c r="CR82" s="355" t="str">
        <f>IF(AND('MAPA DE RIESGOS'!$AP248="Media",'MAPA DE RIESGOS'!$AR248="Catastrófico"),CONCATENATE("R",'MAPA DE RIESGOS'!$H248,"C",'MAPA DE RIESGOS'!$AF248),"")</f>
        <v/>
      </c>
      <c r="CS82" s="355" t="str">
        <f>IF(AND('MAPA DE RIESGOS'!$AP249="Media",'MAPA DE RIESGOS'!$AR249="Catastrófico"),CONCATENATE("R",'MAPA DE RIESGOS'!$H249,"C",'MAPA DE RIESGOS'!$AF249),"")</f>
        <v/>
      </c>
      <c r="CT82" s="355" t="str">
        <f>IF(AND('MAPA DE RIESGOS'!$AP250="Media",'MAPA DE RIESGOS'!$AR250="Catastrófico"),CONCATENATE("R",'MAPA DE RIESGOS'!$H250,"C",'MAPA DE RIESGOS'!$AF250),"")</f>
        <v/>
      </c>
      <c r="CU82" s="356" t="str">
        <f>IF(AND('MAPA DE RIESGOS'!$AP251="Media",'MAPA DE RIESGOS'!$AR251="Catastrófico"),CONCATENATE("R",'MAPA DE RIESGOS'!$H251,"C",'MAPA DE RIESGOS'!$AF251),"")</f>
        <v/>
      </c>
      <c r="CV82" s="67"/>
      <c r="CW82" s="1128"/>
      <c r="CX82" s="1129"/>
      <c r="CY82" s="1129"/>
      <c r="CZ82" s="1129"/>
      <c r="DA82" s="1129"/>
      <c r="DB82" s="1130"/>
    </row>
    <row r="83" spans="2:106" ht="32.450000000000003" customHeight="1">
      <c r="B83" s="1142"/>
      <c r="C83" s="1142"/>
      <c r="D83" s="1143"/>
      <c r="E83" s="1113"/>
      <c r="F83" s="1114"/>
      <c r="G83" s="1114"/>
      <c r="H83" s="1114"/>
      <c r="I83" s="1115"/>
      <c r="J83" s="365" t="str">
        <f>IF(AND('MAPA DE RIESGOS'!$AP252="Media",'MAPA DE RIESGOS'!$AR252="Leve"),CONCATENATE("R",'MAPA DE RIESGOS'!$H252,"C",'MAPA DE RIESGOS'!$AF252),"")</f>
        <v/>
      </c>
      <c r="K83" s="366" t="str">
        <f>IF(AND('MAPA DE RIESGOS'!$AP253="Media",'MAPA DE RIESGOS'!$AR253="Leve"),CONCATENATE("R",'MAPA DE RIESGOS'!$H253,"C",'MAPA DE RIESGOS'!$AF253),"")</f>
        <v/>
      </c>
      <c r="L83" s="366" t="str">
        <f>IF(AND('MAPA DE RIESGOS'!$AP254="Media",'MAPA DE RIESGOS'!$AR254="Leve"),CONCATENATE("R",'MAPA DE RIESGOS'!$H254,"C",'MAPA DE RIESGOS'!$AF254),"")</f>
        <v/>
      </c>
      <c r="M83" s="366" t="str">
        <f>IF(AND('MAPA DE RIESGOS'!$AP255="Media",'MAPA DE RIESGOS'!$AR255="Leve"),CONCATENATE("R",'MAPA DE RIESGOS'!$H255,"C",'MAPA DE RIESGOS'!$AF255),"")</f>
        <v/>
      </c>
      <c r="N83" s="366" t="str">
        <f>IF(AND('MAPA DE RIESGOS'!$AP256="Media",'MAPA DE RIESGOS'!$AR256="Leve"),CONCATENATE("R",'MAPA DE RIESGOS'!$H256,"C",'MAPA DE RIESGOS'!$AF256),"")</f>
        <v/>
      </c>
      <c r="O83" s="366" t="str">
        <f>IF(AND('MAPA DE RIESGOS'!$AP257="Media",'MAPA DE RIESGOS'!$AR257="Leve"),CONCATENATE("R",'MAPA DE RIESGOS'!$H257,"C",'MAPA DE RIESGOS'!$AF257),"")</f>
        <v/>
      </c>
      <c r="P83" s="366" t="str">
        <f>IF(AND('MAPA DE RIESGOS'!$AP258="Media",'MAPA DE RIESGOS'!$AR258="Leve"),CONCATENATE("R",'MAPA DE RIESGOS'!$H258,"C",'MAPA DE RIESGOS'!$AF258),"")</f>
        <v/>
      </c>
      <c r="Q83" s="366" t="str">
        <f>IF(AND('MAPA DE RIESGOS'!$AP259="Media",'MAPA DE RIESGOS'!$AR259="Leve"),CONCATENATE("R",'MAPA DE RIESGOS'!$H259,"C",'MAPA DE RIESGOS'!$AF259),"")</f>
        <v/>
      </c>
      <c r="R83" s="366" t="str">
        <f>IF(AND('MAPA DE RIESGOS'!$AP260="Media",'MAPA DE RIESGOS'!$AR260="Leve"),CONCATENATE("R",'MAPA DE RIESGOS'!$H260,"C",'MAPA DE RIESGOS'!$AF260),"")</f>
        <v/>
      </c>
      <c r="S83" s="366" t="str">
        <f>IF(AND('MAPA DE RIESGOS'!$AP261="Media",'MAPA DE RIESGOS'!$AR261="Leve"),CONCATENATE("R",'MAPA DE RIESGOS'!$H261,"C",'MAPA DE RIESGOS'!$AF261),"")</f>
        <v/>
      </c>
      <c r="T83" s="366" t="str">
        <f>IF(AND('MAPA DE RIESGOS'!$AP262="Media",'MAPA DE RIESGOS'!$AR262="Leve"),CONCATENATE("R",'MAPA DE RIESGOS'!$H262,"C",'MAPA DE RIESGOS'!$AF262),"")</f>
        <v/>
      </c>
      <c r="U83" s="366" t="str">
        <f>IF(AND('MAPA DE RIESGOS'!$AP263="Media",'MAPA DE RIESGOS'!$AR263="Leve"),CONCATENATE("R",'MAPA DE RIESGOS'!$H263,"C",'MAPA DE RIESGOS'!$AF263),"")</f>
        <v/>
      </c>
      <c r="V83" s="366" t="str">
        <f>IF(AND('MAPA DE RIESGOS'!$AP264="Media",'MAPA DE RIESGOS'!$AR264="Leve"),CONCATENATE("R",'MAPA DE RIESGOS'!$H264,"C",'MAPA DE RIESGOS'!$AF264),"")</f>
        <v/>
      </c>
      <c r="W83" s="366" t="str">
        <f>IF(AND('MAPA DE RIESGOS'!$AP265="Media",'MAPA DE RIESGOS'!$AR265="Leve"),CONCATENATE("R",'MAPA DE RIESGOS'!$H265,"C",'MAPA DE RIESGOS'!$AF265),"")</f>
        <v/>
      </c>
      <c r="X83" s="366" t="str">
        <f>IF(AND('MAPA DE RIESGOS'!$AP266="Media",'MAPA DE RIESGOS'!$AR266="Leve"),CONCATENATE("R",'MAPA DE RIESGOS'!$H266,"C",'MAPA DE RIESGOS'!$AF266),"")</f>
        <v/>
      </c>
      <c r="Y83" s="366" t="str">
        <f>IF(AND('MAPA DE RIESGOS'!$AP267="Media",'MAPA DE RIESGOS'!$AR267="Leve"),CONCATENATE("R",'MAPA DE RIESGOS'!$H267,"C",'MAPA DE RIESGOS'!$AF267),"")</f>
        <v/>
      </c>
      <c r="Z83" s="366" t="str">
        <f>IF(AND('MAPA DE RIESGOS'!$AP268="Media",'MAPA DE RIESGOS'!$AR268="Leve"),CONCATENATE("R",'MAPA DE RIESGOS'!$H268,"C",'MAPA DE RIESGOS'!$AF268),"")</f>
        <v/>
      </c>
      <c r="AA83" s="366" t="str">
        <f>IF(AND('MAPA DE RIESGOS'!$AP269="Media",'MAPA DE RIESGOS'!$AR269="Leve"),CONCATENATE("R",'MAPA DE RIESGOS'!$H269,"C",'MAPA DE RIESGOS'!$AF269),"")</f>
        <v/>
      </c>
      <c r="AB83" s="365" t="str">
        <f>IF(AND('MAPA DE RIESGOS'!$AP252="Media",'MAPA DE RIESGOS'!$AR252="Menor"),CONCATENATE("R",'MAPA DE RIESGOS'!$H252,"C",'MAPA DE RIESGOS'!$AF252),"")</f>
        <v/>
      </c>
      <c r="AC83" s="366" t="str">
        <f>IF(AND('MAPA DE RIESGOS'!$AP253="Media",'MAPA DE RIESGOS'!$AR253="Menor"),CONCATENATE("R",'MAPA DE RIESGOS'!$H253,"C",'MAPA DE RIESGOS'!$AF253),"")</f>
        <v/>
      </c>
      <c r="AD83" s="366" t="str">
        <f>IF(AND('MAPA DE RIESGOS'!$AP254="Media",'MAPA DE RIESGOS'!$AR254="Menor"),CONCATENATE("R",'MAPA DE RIESGOS'!$H254,"C",'MAPA DE RIESGOS'!$AF254),"")</f>
        <v/>
      </c>
      <c r="AE83" s="366" t="str">
        <f>IF(AND('MAPA DE RIESGOS'!$AP255="Media",'MAPA DE RIESGOS'!$AR255="Menor"),CONCATENATE("R",'MAPA DE RIESGOS'!$H255,"C",'MAPA DE RIESGOS'!$AF255),"")</f>
        <v/>
      </c>
      <c r="AF83" s="366" t="str">
        <f>IF(AND('MAPA DE RIESGOS'!$AP256="Media",'MAPA DE RIESGOS'!$AR256="Menor"),CONCATENATE("R",'MAPA DE RIESGOS'!$H256,"C",'MAPA DE RIESGOS'!$AF256),"")</f>
        <v/>
      </c>
      <c r="AG83" s="366" t="str">
        <f>IF(AND('MAPA DE RIESGOS'!$AP257="Media",'MAPA DE RIESGOS'!$AR257="Menor"),CONCATENATE("R",'MAPA DE RIESGOS'!$H257,"C",'MAPA DE RIESGOS'!$AF257),"")</f>
        <v/>
      </c>
      <c r="AH83" s="366" t="str">
        <f>IF(AND('MAPA DE RIESGOS'!$AP258="Media",'MAPA DE RIESGOS'!$AR258="Menor"),CONCATENATE("R",'MAPA DE RIESGOS'!$H258,"C",'MAPA DE RIESGOS'!$AF258),"")</f>
        <v/>
      </c>
      <c r="AI83" s="366" t="str">
        <f>IF(AND('MAPA DE RIESGOS'!$AP259="Media",'MAPA DE RIESGOS'!$AR259="Menor"),CONCATENATE("R",'MAPA DE RIESGOS'!$H259,"C",'MAPA DE RIESGOS'!$AF259),"")</f>
        <v/>
      </c>
      <c r="AJ83" s="366" t="str">
        <f>IF(AND('MAPA DE RIESGOS'!$AP260="Media",'MAPA DE RIESGOS'!$AR260="Menor"),CONCATENATE("R",'MAPA DE RIESGOS'!$H260,"C",'MAPA DE RIESGOS'!$AF260),"")</f>
        <v/>
      </c>
      <c r="AK83" s="366" t="str">
        <f>IF(AND('MAPA DE RIESGOS'!$AP261="Media",'MAPA DE RIESGOS'!$AR261="Menor"),CONCATENATE("R",'MAPA DE RIESGOS'!$H261,"C",'MAPA DE RIESGOS'!$AF261),"")</f>
        <v/>
      </c>
      <c r="AL83" s="366" t="str">
        <f>IF(AND('MAPA DE RIESGOS'!$AP262="Media",'MAPA DE RIESGOS'!$AR262="Menor"),CONCATENATE("R",'MAPA DE RIESGOS'!$H262,"C",'MAPA DE RIESGOS'!$AF262),"")</f>
        <v/>
      </c>
      <c r="AM83" s="366" t="str">
        <f>IF(AND('MAPA DE RIESGOS'!$AP263="Media",'MAPA DE RIESGOS'!$AR263="Menor"),CONCATENATE("R",'MAPA DE RIESGOS'!$H263,"C",'MAPA DE RIESGOS'!$AF263),"")</f>
        <v/>
      </c>
      <c r="AN83" s="366" t="str">
        <f>IF(AND('MAPA DE RIESGOS'!$AP264="Media",'MAPA DE RIESGOS'!$AR264="Menor"),CONCATENATE("R",'MAPA DE RIESGOS'!$H264,"C",'MAPA DE RIESGOS'!$AF264),"")</f>
        <v/>
      </c>
      <c r="AO83" s="366" t="str">
        <f>IF(AND('MAPA DE RIESGOS'!$AP265="Media",'MAPA DE RIESGOS'!$AR265="Menor"),CONCATENATE("R",'MAPA DE RIESGOS'!$H265,"C",'MAPA DE RIESGOS'!$AF265),"")</f>
        <v/>
      </c>
      <c r="AP83" s="366" t="str">
        <f>IF(AND('MAPA DE RIESGOS'!$AP266="Media",'MAPA DE RIESGOS'!$AR266="Menor"),CONCATENATE("R",'MAPA DE RIESGOS'!$H266,"C",'MAPA DE RIESGOS'!$AF266),"")</f>
        <v/>
      </c>
      <c r="AQ83" s="366" t="str">
        <f>IF(AND('MAPA DE RIESGOS'!$AP267="Media",'MAPA DE RIESGOS'!$AR267="Menor"),CONCATENATE("R",'MAPA DE RIESGOS'!$H267,"C",'MAPA DE RIESGOS'!$AF267),"")</f>
        <v/>
      </c>
      <c r="AR83" s="366" t="str">
        <f>IF(AND('MAPA DE RIESGOS'!$AP268="Media",'MAPA DE RIESGOS'!$AR268="Menor"),CONCATENATE("R",'MAPA DE RIESGOS'!$H268,"C",'MAPA DE RIESGOS'!$AF268),"")</f>
        <v/>
      </c>
      <c r="AS83" s="366" t="str">
        <f>IF(AND('MAPA DE RIESGOS'!$AP269="Media",'MAPA DE RIESGOS'!$AR269="Menor"),CONCATENATE("R",'MAPA DE RIESGOS'!$H269,"C",'MAPA DE RIESGOS'!$AF269),"")</f>
        <v/>
      </c>
      <c r="AT83" s="365" t="str">
        <f>IF(AND('MAPA DE RIESGOS'!$AP252="Media",'MAPA DE RIESGOS'!$AR252="Moderado"),CONCATENATE("R",'MAPA DE RIESGOS'!$H252,"C",'MAPA DE RIESGOS'!$AF252),"")</f>
        <v/>
      </c>
      <c r="AU83" s="366" t="str">
        <f>IF(AND('MAPA DE RIESGOS'!$AP253="Media",'MAPA DE RIESGOS'!$AR253="Moderado"),CONCATENATE("R",'MAPA DE RIESGOS'!$H253,"C",'MAPA DE RIESGOS'!$AF253),"")</f>
        <v/>
      </c>
      <c r="AV83" s="366" t="str">
        <f>IF(AND('MAPA DE RIESGOS'!$AP254="Media",'MAPA DE RIESGOS'!$AR254="Moderado"),CONCATENATE("R",'MAPA DE RIESGOS'!$H254,"C",'MAPA DE RIESGOS'!$AF254),"")</f>
        <v/>
      </c>
      <c r="AW83" s="366" t="str">
        <f>IF(AND('MAPA DE RIESGOS'!$AP255="Media",'MAPA DE RIESGOS'!$AR255="Moderado"),CONCATENATE("R",'MAPA DE RIESGOS'!$H255,"C",'MAPA DE RIESGOS'!$AF255),"")</f>
        <v/>
      </c>
      <c r="AX83" s="366" t="str">
        <f>IF(AND('MAPA DE RIESGOS'!$AP256="Media",'MAPA DE RIESGOS'!$AR256="Moderado"),CONCATENATE("R",'MAPA DE RIESGOS'!$H256,"C",'MAPA DE RIESGOS'!$AF256),"")</f>
        <v/>
      </c>
      <c r="AY83" s="366" t="str">
        <f>IF(AND('MAPA DE RIESGOS'!$AP257="Media",'MAPA DE RIESGOS'!$AR257="Moderado"),CONCATENATE("R",'MAPA DE RIESGOS'!$H257,"C",'MAPA DE RIESGOS'!$AF257),"")</f>
        <v/>
      </c>
      <c r="AZ83" s="366" t="str">
        <f>IF(AND('MAPA DE RIESGOS'!$AP258="Media",'MAPA DE RIESGOS'!$AR258="Moderado"),CONCATENATE("R",'MAPA DE RIESGOS'!$H258,"C",'MAPA DE RIESGOS'!$AF258),"")</f>
        <v/>
      </c>
      <c r="BA83" s="366" t="str">
        <f>IF(AND('MAPA DE RIESGOS'!$AP259="Media",'MAPA DE RIESGOS'!$AR259="Moderado"),CONCATENATE("R",'MAPA DE RIESGOS'!$H259,"C",'MAPA DE RIESGOS'!$AF259),"")</f>
        <v/>
      </c>
      <c r="BB83" s="366" t="str">
        <f>IF(AND('MAPA DE RIESGOS'!$AP260="Media",'MAPA DE RIESGOS'!$AR260="Moderado"),CONCATENATE("R",'MAPA DE RIESGOS'!$H260,"C",'MAPA DE RIESGOS'!$AF260),"")</f>
        <v/>
      </c>
      <c r="BC83" s="366" t="str">
        <f>IF(AND('MAPA DE RIESGOS'!$AP261="Media",'MAPA DE RIESGOS'!$AR261="Moderado"),CONCATENATE("R",'MAPA DE RIESGOS'!$H261,"C",'MAPA DE RIESGOS'!$AF261),"")</f>
        <v/>
      </c>
      <c r="BD83" s="366" t="str">
        <f>IF(AND('MAPA DE RIESGOS'!$AP262="Media",'MAPA DE RIESGOS'!$AR262="Moderado"),CONCATENATE("R",'MAPA DE RIESGOS'!$H262,"C",'MAPA DE RIESGOS'!$AF262),"")</f>
        <v/>
      </c>
      <c r="BE83" s="366" t="str">
        <f>IF(AND('MAPA DE RIESGOS'!$AP263="Media",'MAPA DE RIESGOS'!$AR263="Moderado"),CONCATENATE("R",'MAPA DE RIESGOS'!$H263,"C",'MAPA DE RIESGOS'!$AF263),"")</f>
        <v/>
      </c>
      <c r="BF83" s="366" t="str">
        <f>IF(AND('MAPA DE RIESGOS'!$AP264="Media",'MAPA DE RIESGOS'!$AR264="Moderado"),CONCATENATE("R",'MAPA DE RIESGOS'!$H264,"C",'MAPA DE RIESGOS'!$AF264),"")</f>
        <v/>
      </c>
      <c r="BG83" s="366" t="str">
        <f>IF(AND('MAPA DE RIESGOS'!$AP265="Media",'MAPA DE RIESGOS'!$AR265="Moderado"),CONCATENATE("R",'MAPA DE RIESGOS'!$H265,"C",'MAPA DE RIESGOS'!$AF265),"")</f>
        <v/>
      </c>
      <c r="BH83" s="366" t="str">
        <f>IF(AND('MAPA DE RIESGOS'!$AP266="Media",'MAPA DE RIESGOS'!$AR266="Moderado"),CONCATENATE("R",'MAPA DE RIESGOS'!$H266,"C",'MAPA DE RIESGOS'!$AF266),"")</f>
        <v/>
      </c>
      <c r="BI83" s="366" t="str">
        <f>IF(AND('MAPA DE RIESGOS'!$AP267="Media",'MAPA DE RIESGOS'!$AR267="Moderado"),CONCATENATE("R",'MAPA DE RIESGOS'!$H267,"C",'MAPA DE RIESGOS'!$AF267),"")</f>
        <v/>
      </c>
      <c r="BJ83" s="366" t="str">
        <f>IF(AND('MAPA DE RIESGOS'!$AP268="Media",'MAPA DE RIESGOS'!$AR268="Moderado"),CONCATENATE("R",'MAPA DE RIESGOS'!$H268,"C",'MAPA DE RIESGOS'!$AF268),"")</f>
        <v/>
      </c>
      <c r="BK83" s="367" t="str">
        <f>IF(AND('MAPA DE RIESGOS'!$AP269="Media",'MAPA DE RIESGOS'!$AR269="Moderado"),CONCATENATE("R",'MAPA DE RIESGOS'!$H269,"C",'MAPA DE RIESGOS'!$AF269),"")</f>
        <v/>
      </c>
      <c r="BL83" s="353" t="str">
        <f>IF(AND('MAPA DE RIESGOS'!$AP252="Media",'MAPA DE RIESGOS'!$AR252="Mayor"),CONCATENATE("R",'MAPA DE RIESGOS'!$H252,"C",'MAPA DE RIESGOS'!$AF252),"")</f>
        <v/>
      </c>
      <c r="BM83" s="353" t="str">
        <f>IF(AND('MAPA DE RIESGOS'!$AP253="Media",'MAPA DE RIESGOS'!$AR253="Mayor"),CONCATENATE("R",'MAPA DE RIESGOS'!$H253,"C",'MAPA DE RIESGOS'!$AF253),"")</f>
        <v/>
      </c>
      <c r="BN83" s="353" t="str">
        <f>IF(AND('MAPA DE RIESGOS'!$AP254="Media",'MAPA DE RIESGOS'!$AR254="Mayor"),CONCATENATE("R",'MAPA DE RIESGOS'!$H254,"C",'MAPA DE RIESGOS'!$AF254),"")</f>
        <v/>
      </c>
      <c r="BO83" s="353" t="str">
        <f>IF(AND('MAPA DE RIESGOS'!$AP255="Media",'MAPA DE RIESGOS'!$AR255="Mayor"),CONCATENATE("R",'MAPA DE RIESGOS'!$H255,"C",'MAPA DE RIESGOS'!$AF255),"")</f>
        <v/>
      </c>
      <c r="BP83" s="353" t="str">
        <f>IF(AND('MAPA DE RIESGOS'!$AP256="Media",'MAPA DE RIESGOS'!$AR256="Mayor"),CONCATENATE("R",'MAPA DE RIESGOS'!$H256,"C",'MAPA DE RIESGOS'!$AF256),"")</f>
        <v/>
      </c>
      <c r="BQ83" s="353" t="str">
        <f>IF(AND('MAPA DE RIESGOS'!$AP257="Media",'MAPA DE RIESGOS'!$AR257="Mayor"),CONCATENATE("R",'MAPA DE RIESGOS'!$H257,"C",'MAPA DE RIESGOS'!$AF257),"")</f>
        <v/>
      </c>
      <c r="BR83" s="353" t="str">
        <f>IF(AND('MAPA DE RIESGOS'!$AP258="Media",'MAPA DE RIESGOS'!$AR258="Mayor"),CONCATENATE("R",'MAPA DE RIESGOS'!$H258,"C",'MAPA DE RIESGOS'!$AF258),"")</f>
        <v/>
      </c>
      <c r="BS83" s="353" t="str">
        <f>IF(AND('MAPA DE RIESGOS'!$AP259="Media",'MAPA DE RIESGOS'!$AR259="Mayor"),CONCATENATE("R",'MAPA DE RIESGOS'!$H259,"C",'MAPA DE RIESGOS'!$AF259),"")</f>
        <v/>
      </c>
      <c r="BT83" s="353" t="str">
        <f>IF(AND('MAPA DE RIESGOS'!$AP260="Media",'MAPA DE RIESGOS'!$AR260="Mayor"),CONCATENATE("R",'MAPA DE RIESGOS'!$H260,"C",'MAPA DE RIESGOS'!$AF260),"")</f>
        <v/>
      </c>
      <c r="BU83" s="353" t="str">
        <f>IF(AND('MAPA DE RIESGOS'!$AP261="Media",'MAPA DE RIESGOS'!$AR261="Mayor"),CONCATENATE("R",'MAPA DE RIESGOS'!$H261,"C",'MAPA DE RIESGOS'!$AF261),"")</f>
        <v/>
      </c>
      <c r="BV83" s="353" t="str">
        <f>IF(AND('MAPA DE RIESGOS'!$AP262="Media",'MAPA DE RIESGOS'!$AR262="Mayor"),CONCATENATE("R",'MAPA DE RIESGOS'!$H262,"C",'MAPA DE RIESGOS'!$AF262),"")</f>
        <v/>
      </c>
      <c r="BW83" s="353" t="str">
        <f>IF(AND('MAPA DE RIESGOS'!$AP263="Media",'MAPA DE RIESGOS'!$AR263="Mayor"),CONCATENATE("R",'MAPA DE RIESGOS'!$H263,"C",'MAPA DE RIESGOS'!$AF263),"")</f>
        <v/>
      </c>
      <c r="BX83" s="353" t="str">
        <f>IF(AND('MAPA DE RIESGOS'!$AP264="Media",'MAPA DE RIESGOS'!$AR264="Mayor"),CONCATENATE("R",'MAPA DE RIESGOS'!$H264,"C",'MAPA DE RIESGOS'!$AF264),"")</f>
        <v/>
      </c>
      <c r="BY83" s="353" t="str">
        <f>IF(AND('MAPA DE RIESGOS'!$AP265="Media",'MAPA DE RIESGOS'!$AR265="Mayor"),CONCATENATE("R",'MAPA DE RIESGOS'!$H265,"C",'MAPA DE RIESGOS'!$AF265),"")</f>
        <v/>
      </c>
      <c r="BZ83" s="353" t="str">
        <f>IF(AND('MAPA DE RIESGOS'!$AP266="Media",'MAPA DE RIESGOS'!$AR266="Mayor"),CONCATENATE("R",'MAPA DE RIESGOS'!$H266,"C",'MAPA DE RIESGOS'!$AF266),"")</f>
        <v/>
      </c>
      <c r="CA83" s="353" t="str">
        <f>IF(AND('MAPA DE RIESGOS'!$AP267="Media",'MAPA DE RIESGOS'!$AR267="Mayor"),CONCATENATE("R",'MAPA DE RIESGOS'!$H267,"C",'MAPA DE RIESGOS'!$AF267),"")</f>
        <v/>
      </c>
      <c r="CB83" s="353" t="str">
        <f>IF(AND('MAPA DE RIESGOS'!$AP268="Media",'MAPA DE RIESGOS'!$AR268="Mayor"),CONCATENATE("R",'MAPA DE RIESGOS'!$H268,"C",'MAPA DE RIESGOS'!$AF268),"")</f>
        <v/>
      </c>
      <c r="CC83" s="354" t="str">
        <f>IF(AND('MAPA DE RIESGOS'!$AP269="Media",'MAPA DE RIESGOS'!$AR269="Mayor"),CONCATENATE("R",'MAPA DE RIESGOS'!$H269,"C",'MAPA DE RIESGOS'!$AF269),"")</f>
        <v/>
      </c>
      <c r="CD83" s="355" t="str">
        <f>IF(AND('MAPA DE RIESGOS'!$AP252="Media",'MAPA DE RIESGOS'!$AR252="Catastrófico"),CONCATENATE("R",'MAPA DE RIESGOS'!$H252,"C",'MAPA DE RIESGOS'!$AF252),"")</f>
        <v/>
      </c>
      <c r="CE83" s="355" t="str">
        <f>IF(AND('MAPA DE RIESGOS'!$AP253="Media",'MAPA DE RIESGOS'!$AR253="Catastrófico"),CONCATENATE("R",'MAPA DE RIESGOS'!$H253,"C",'MAPA DE RIESGOS'!$AF253),"")</f>
        <v/>
      </c>
      <c r="CF83" s="355" t="str">
        <f>IF(AND('MAPA DE RIESGOS'!$AP254="Media",'MAPA DE RIESGOS'!$AR254="Catastrófico"),CONCATENATE("R",'MAPA DE RIESGOS'!$H254,"C",'MAPA DE RIESGOS'!$AF254),"")</f>
        <v/>
      </c>
      <c r="CG83" s="355" t="str">
        <f>IF(AND('MAPA DE RIESGOS'!$AP255="Media",'MAPA DE RIESGOS'!$AR255="Catastrófico"),CONCATENATE("R",'MAPA DE RIESGOS'!$H255,"C",'MAPA DE RIESGOS'!$AF255),"")</f>
        <v/>
      </c>
      <c r="CH83" s="355" t="str">
        <f>IF(AND('MAPA DE RIESGOS'!$AP256="Media",'MAPA DE RIESGOS'!$AR256="Catastrófico"),CONCATENATE("R",'MAPA DE RIESGOS'!$H256,"C",'MAPA DE RIESGOS'!$AF256),"")</f>
        <v/>
      </c>
      <c r="CI83" s="355" t="str">
        <f>IF(AND('MAPA DE RIESGOS'!$AP257="Media",'MAPA DE RIESGOS'!$AR257="Catastrófico"),CONCATENATE("R",'MAPA DE RIESGOS'!$H257,"C",'MAPA DE RIESGOS'!$AF257),"")</f>
        <v/>
      </c>
      <c r="CJ83" s="355" t="str">
        <f>IF(AND('MAPA DE RIESGOS'!$AP258="Media",'MAPA DE RIESGOS'!$AR258="Catastrófico"),CONCATENATE("R",'MAPA DE RIESGOS'!$H258,"C",'MAPA DE RIESGOS'!$AF258),"")</f>
        <v/>
      </c>
      <c r="CK83" s="355" t="str">
        <f>IF(AND('MAPA DE RIESGOS'!$AP259="Media",'MAPA DE RIESGOS'!$AR259="Catastrófico"),CONCATENATE("R",'MAPA DE RIESGOS'!$H259,"C",'MAPA DE RIESGOS'!$AF259),"")</f>
        <v/>
      </c>
      <c r="CL83" s="355" t="str">
        <f>IF(AND('MAPA DE RIESGOS'!$AP260="Media",'MAPA DE RIESGOS'!$AR260="Catastrófico"),CONCATENATE("R",'MAPA DE RIESGOS'!$H260,"C",'MAPA DE RIESGOS'!$AF260),"")</f>
        <v/>
      </c>
      <c r="CM83" s="355" t="str">
        <f>IF(AND('MAPA DE RIESGOS'!$AP261="Media",'MAPA DE RIESGOS'!$AR261="Catastrófico"),CONCATENATE("R",'MAPA DE RIESGOS'!$H261,"C",'MAPA DE RIESGOS'!$AF261),"")</f>
        <v/>
      </c>
      <c r="CN83" s="355" t="str">
        <f>IF(AND('MAPA DE RIESGOS'!$AP262="Media",'MAPA DE RIESGOS'!$AR262="Catastrófico"),CONCATENATE("R",'MAPA DE RIESGOS'!$H262,"C",'MAPA DE RIESGOS'!$AF262),"")</f>
        <v/>
      </c>
      <c r="CO83" s="355" t="str">
        <f>IF(AND('MAPA DE RIESGOS'!$AP263="Media",'MAPA DE RIESGOS'!$AR263="Catastrófico"),CONCATENATE("R",'MAPA DE RIESGOS'!$H263,"C",'MAPA DE RIESGOS'!$AF263),"")</f>
        <v/>
      </c>
      <c r="CP83" s="355" t="str">
        <f>IF(AND('MAPA DE RIESGOS'!$AP264="Media",'MAPA DE RIESGOS'!$AR264="Catastrófico"),CONCATENATE("R",'MAPA DE RIESGOS'!$H264,"C",'MAPA DE RIESGOS'!$AF264),"")</f>
        <v/>
      </c>
      <c r="CQ83" s="355" t="str">
        <f>IF(AND('MAPA DE RIESGOS'!$AP265="Media",'MAPA DE RIESGOS'!$AR265="Catastrófico"),CONCATENATE("R",'MAPA DE RIESGOS'!$H265,"C",'MAPA DE RIESGOS'!$AF265),"")</f>
        <v/>
      </c>
      <c r="CR83" s="355" t="str">
        <f>IF(AND('MAPA DE RIESGOS'!$AP266="Media",'MAPA DE RIESGOS'!$AR266="Catastrófico"),CONCATENATE("R",'MAPA DE RIESGOS'!$H266,"C",'MAPA DE RIESGOS'!$AF266),"")</f>
        <v/>
      </c>
      <c r="CS83" s="355" t="str">
        <f>IF(AND('MAPA DE RIESGOS'!$AP267="Media",'MAPA DE RIESGOS'!$AR267="Catastrófico"),CONCATENATE("R",'MAPA DE RIESGOS'!$H267,"C",'MAPA DE RIESGOS'!$AF267),"")</f>
        <v/>
      </c>
      <c r="CT83" s="355" t="str">
        <f>IF(AND('MAPA DE RIESGOS'!$AP268="Media",'MAPA DE RIESGOS'!$AR268="Catastrófico"),CONCATENATE("R",'MAPA DE RIESGOS'!$H268,"C",'MAPA DE RIESGOS'!$AF268),"")</f>
        <v/>
      </c>
      <c r="CU83" s="356" t="str">
        <f>IF(AND('MAPA DE RIESGOS'!$AP269="Media",'MAPA DE RIESGOS'!$AR269="Catastrófico"),CONCATENATE("R",'MAPA DE RIESGOS'!$H269,"C",'MAPA DE RIESGOS'!$AF269),"")</f>
        <v/>
      </c>
      <c r="CV83" s="67"/>
      <c r="CW83" s="1128"/>
      <c r="CX83" s="1129"/>
      <c r="CY83" s="1129"/>
      <c r="CZ83" s="1129"/>
      <c r="DA83" s="1129"/>
      <c r="DB83" s="1130"/>
    </row>
    <row r="84" spans="2:106" ht="32.450000000000003" customHeight="1">
      <c r="B84" s="1142"/>
      <c r="C84" s="1142"/>
      <c r="D84" s="1143"/>
      <c r="E84" s="1113"/>
      <c r="F84" s="1114"/>
      <c r="G84" s="1114"/>
      <c r="H84" s="1114"/>
      <c r="I84" s="1115"/>
      <c r="J84" s="365" t="str">
        <f>IF(AND('MAPA DE RIESGOS'!$AP270="Media",'MAPA DE RIESGOS'!$AR270="Leve"),CONCATENATE("R",'MAPA DE RIESGOS'!$H270,"C",'MAPA DE RIESGOS'!$AF270),"")</f>
        <v/>
      </c>
      <c r="K84" s="366" t="str">
        <f>IF(AND('MAPA DE RIESGOS'!$AP271="Media",'MAPA DE RIESGOS'!$AR271="Leve"),CONCATENATE("R",'MAPA DE RIESGOS'!$H271,"C",'MAPA DE RIESGOS'!$AF271),"")</f>
        <v/>
      </c>
      <c r="L84" s="366" t="str">
        <f>IF(AND('MAPA DE RIESGOS'!$AP272="Media",'MAPA DE RIESGOS'!$AR272="Leve"),CONCATENATE("R",'MAPA DE RIESGOS'!$H272,"C",'MAPA DE RIESGOS'!$AF272),"")</f>
        <v/>
      </c>
      <c r="M84" s="366" t="str">
        <f>IF(AND('MAPA DE RIESGOS'!$AP273="Media",'MAPA DE RIESGOS'!$AR273="Leve"),CONCATENATE("R",'MAPA DE RIESGOS'!$H273,"C",'MAPA DE RIESGOS'!$AF273),"")</f>
        <v/>
      </c>
      <c r="N84" s="366" t="str">
        <f>IF(AND('MAPA DE RIESGOS'!$AP274="Media",'MAPA DE RIESGOS'!$AR274="Leve"),CONCATENATE("R",'MAPA DE RIESGOS'!$H274,"C",'MAPA DE RIESGOS'!$AF274),"")</f>
        <v/>
      </c>
      <c r="O84" s="366" t="str">
        <f>IF(AND('MAPA DE RIESGOS'!$AP275="Media",'MAPA DE RIESGOS'!$AR275="Leve"),CONCATENATE("R",'MAPA DE RIESGOS'!$H275,"C",'MAPA DE RIESGOS'!$AF275),"")</f>
        <v/>
      </c>
      <c r="P84" s="366" t="str">
        <f>IF(AND('MAPA DE RIESGOS'!$AP276="Media",'MAPA DE RIESGOS'!$AR276="Leve"),CONCATENATE("R",'MAPA DE RIESGOS'!$H276,"C",'MAPA DE RIESGOS'!$AF276),"")</f>
        <v/>
      </c>
      <c r="Q84" s="366" t="str">
        <f>IF(AND('MAPA DE RIESGOS'!$AP277="Media",'MAPA DE RIESGOS'!$AR277="Leve"),CONCATENATE("R",'MAPA DE RIESGOS'!$H277,"C",'MAPA DE RIESGOS'!$AF277),"")</f>
        <v/>
      </c>
      <c r="R84" s="366" t="str">
        <f>IF(AND('MAPA DE RIESGOS'!$AP278="Media",'MAPA DE RIESGOS'!$AR278="Leve"),CONCATENATE("R",'MAPA DE RIESGOS'!$H278,"C",'MAPA DE RIESGOS'!$AF278),"")</f>
        <v/>
      </c>
      <c r="S84" s="366" t="str">
        <f>IF(AND('MAPA DE RIESGOS'!$AP279="Media",'MAPA DE RIESGOS'!$AR279="Leve"),CONCATENATE("R",'MAPA DE RIESGOS'!$H279,"C",'MAPA DE RIESGOS'!$AF279),"")</f>
        <v/>
      </c>
      <c r="T84" s="366" t="str">
        <f>IF(AND('MAPA DE RIESGOS'!$AP280="Media",'MAPA DE RIESGOS'!$AR280="Leve"),CONCATENATE("R",'MAPA DE RIESGOS'!$H280,"C",'MAPA DE RIESGOS'!$AF280),"")</f>
        <v/>
      </c>
      <c r="U84" s="366" t="str">
        <f>IF(AND('MAPA DE RIESGOS'!$AP281="Media",'MAPA DE RIESGOS'!$AR281="Leve"),CONCATENATE("R",'MAPA DE RIESGOS'!$H281,"C",'MAPA DE RIESGOS'!$AF281),"")</f>
        <v/>
      </c>
      <c r="V84" s="366" t="str">
        <f>IF(AND('MAPA DE RIESGOS'!$AP282="Media",'MAPA DE RIESGOS'!$AR282="Leve"),CONCATENATE("R",'MAPA DE RIESGOS'!$H282,"C",'MAPA DE RIESGOS'!$AF282),"")</f>
        <v/>
      </c>
      <c r="W84" s="366" t="str">
        <f>IF(AND('MAPA DE RIESGOS'!$AP283="Media",'MAPA DE RIESGOS'!$AR283="Leve"),CONCATENATE("R",'MAPA DE RIESGOS'!$H283,"C",'MAPA DE RIESGOS'!$AF283),"")</f>
        <v/>
      </c>
      <c r="X84" s="366" t="str">
        <f>IF(AND('MAPA DE RIESGOS'!$AP284="Media",'MAPA DE RIESGOS'!$AR284="Leve"),CONCATENATE("R",'MAPA DE RIESGOS'!$H284,"C",'MAPA DE RIESGOS'!$AF284),"")</f>
        <v/>
      </c>
      <c r="Y84" s="366" t="str">
        <f>IF(AND('MAPA DE RIESGOS'!$AP285="Media",'MAPA DE RIESGOS'!$AR285="Leve"),CONCATENATE("R",'MAPA DE RIESGOS'!$H285,"C",'MAPA DE RIESGOS'!$AF285),"")</f>
        <v/>
      </c>
      <c r="Z84" s="366" t="str">
        <f>IF(AND('MAPA DE RIESGOS'!$AP286="Media",'MAPA DE RIESGOS'!$AR286="Leve"),CONCATENATE("R",'MAPA DE RIESGOS'!$H286,"C",'MAPA DE RIESGOS'!$AF286),"")</f>
        <v/>
      </c>
      <c r="AA84" s="366" t="str">
        <f>IF(AND('MAPA DE RIESGOS'!$AP287="Media",'MAPA DE RIESGOS'!$AR287="Leve"),CONCATENATE("R",'MAPA DE RIESGOS'!$H287,"C",'MAPA DE RIESGOS'!$AF287),"")</f>
        <v/>
      </c>
      <c r="AB84" s="365" t="str">
        <f>IF(AND('MAPA DE RIESGOS'!$AP270="Media",'MAPA DE RIESGOS'!$AR270="Menor"),CONCATENATE("R",'MAPA DE RIESGOS'!$H270,"C",'MAPA DE RIESGOS'!$AF270),"")</f>
        <v/>
      </c>
      <c r="AC84" s="366" t="str">
        <f>IF(AND('MAPA DE RIESGOS'!$AP271="Media",'MAPA DE RIESGOS'!$AR271="Menor"),CONCATENATE("R",'MAPA DE RIESGOS'!$H271,"C",'MAPA DE RIESGOS'!$AF271),"")</f>
        <v/>
      </c>
      <c r="AD84" s="366" t="str">
        <f>IF(AND('MAPA DE RIESGOS'!$AP272="Media",'MAPA DE RIESGOS'!$AR272="Menor"),CONCATENATE("R",'MAPA DE RIESGOS'!$H272,"C",'MAPA DE RIESGOS'!$AF272),"")</f>
        <v/>
      </c>
      <c r="AE84" s="366" t="str">
        <f>IF(AND('MAPA DE RIESGOS'!$AP273="Media",'MAPA DE RIESGOS'!$AR273="Menor"),CONCATENATE("R",'MAPA DE RIESGOS'!$H273,"C",'MAPA DE RIESGOS'!$AF273),"")</f>
        <v/>
      </c>
      <c r="AF84" s="366" t="str">
        <f>IF(AND('MAPA DE RIESGOS'!$AP274="Media",'MAPA DE RIESGOS'!$AR274="Menor"),CONCATENATE("R",'MAPA DE RIESGOS'!$H274,"C",'MAPA DE RIESGOS'!$AF274),"")</f>
        <v/>
      </c>
      <c r="AG84" s="366" t="str">
        <f>IF(AND('MAPA DE RIESGOS'!$AP275="Media",'MAPA DE RIESGOS'!$AR275="Menor"),CONCATENATE("R",'MAPA DE RIESGOS'!$H275,"C",'MAPA DE RIESGOS'!$AF275),"")</f>
        <v/>
      </c>
      <c r="AH84" s="366" t="str">
        <f>IF(AND('MAPA DE RIESGOS'!$AP276="Media",'MAPA DE RIESGOS'!$AR276="Menor"),CONCATENATE("R",'MAPA DE RIESGOS'!$H276,"C",'MAPA DE RIESGOS'!$AF276),"")</f>
        <v/>
      </c>
      <c r="AI84" s="366" t="str">
        <f>IF(AND('MAPA DE RIESGOS'!$AP277="Media",'MAPA DE RIESGOS'!$AR277="Menor"),CONCATENATE("R",'MAPA DE RIESGOS'!$H277,"C",'MAPA DE RIESGOS'!$AF277),"")</f>
        <v/>
      </c>
      <c r="AJ84" s="366" t="str">
        <f>IF(AND('MAPA DE RIESGOS'!$AP278="Media",'MAPA DE RIESGOS'!$AR278="Menor"),CONCATENATE("R",'MAPA DE RIESGOS'!$H278,"C",'MAPA DE RIESGOS'!$AF278),"")</f>
        <v/>
      </c>
      <c r="AK84" s="366" t="str">
        <f>IF(AND('MAPA DE RIESGOS'!$AP279="Media",'MAPA DE RIESGOS'!$AR279="Menor"),CONCATENATE("R",'MAPA DE RIESGOS'!$H279,"C",'MAPA DE RIESGOS'!$AF279),"")</f>
        <v/>
      </c>
      <c r="AL84" s="366" t="str">
        <f>IF(AND('MAPA DE RIESGOS'!$AP280="Media",'MAPA DE RIESGOS'!$AR280="Menor"),CONCATENATE("R",'MAPA DE RIESGOS'!$H280,"C",'MAPA DE RIESGOS'!$AF280),"")</f>
        <v/>
      </c>
      <c r="AM84" s="366" t="str">
        <f>IF(AND('MAPA DE RIESGOS'!$AP281="Media",'MAPA DE RIESGOS'!$AR281="Menor"),CONCATENATE("R",'MAPA DE RIESGOS'!$H281,"C",'MAPA DE RIESGOS'!$AF281),"")</f>
        <v/>
      </c>
      <c r="AN84" s="366" t="str">
        <f>IF(AND('MAPA DE RIESGOS'!$AP282="Media",'MAPA DE RIESGOS'!$AR282="Menor"),CONCATENATE("R",'MAPA DE RIESGOS'!$H282,"C",'MAPA DE RIESGOS'!$AF282),"")</f>
        <v/>
      </c>
      <c r="AO84" s="366" t="str">
        <f>IF(AND('MAPA DE RIESGOS'!$AP283="Media",'MAPA DE RIESGOS'!$AR283="Menor"),CONCATENATE("R",'MAPA DE RIESGOS'!$H283,"C",'MAPA DE RIESGOS'!$AF283),"")</f>
        <v/>
      </c>
      <c r="AP84" s="366" t="str">
        <f>IF(AND('MAPA DE RIESGOS'!$AP284="Media",'MAPA DE RIESGOS'!$AR284="Menor"),CONCATENATE("R",'MAPA DE RIESGOS'!$H284,"C",'MAPA DE RIESGOS'!$AF284),"")</f>
        <v/>
      </c>
      <c r="AQ84" s="366" t="str">
        <f>IF(AND('MAPA DE RIESGOS'!$AP285="Media",'MAPA DE RIESGOS'!$AR285="Menor"),CONCATENATE("R",'MAPA DE RIESGOS'!$H285,"C",'MAPA DE RIESGOS'!$AF285),"")</f>
        <v/>
      </c>
      <c r="AR84" s="366" t="str">
        <f>IF(AND('MAPA DE RIESGOS'!$AP286="Media",'MAPA DE RIESGOS'!$AR286="Menor"),CONCATENATE("R",'MAPA DE RIESGOS'!$H286,"C",'MAPA DE RIESGOS'!$AF286),"")</f>
        <v/>
      </c>
      <c r="AS84" s="366" t="str">
        <f>IF(AND('MAPA DE RIESGOS'!$AP287="Media",'MAPA DE RIESGOS'!$AR287="Menor"),CONCATENATE("R",'MAPA DE RIESGOS'!$H287,"C",'MAPA DE RIESGOS'!$AF287),"")</f>
        <v/>
      </c>
      <c r="AT84" s="365" t="str">
        <f>IF(AND('MAPA DE RIESGOS'!$AP270="Media",'MAPA DE RIESGOS'!$AR270="Moderado"),CONCATENATE("R",'MAPA DE RIESGOS'!$H270,"C",'MAPA DE RIESGOS'!$AF270),"")</f>
        <v/>
      </c>
      <c r="AU84" s="366" t="str">
        <f>IF(AND('MAPA DE RIESGOS'!$AP271="Media",'MAPA DE RIESGOS'!$AR271="Moderado"),CONCATENATE("R",'MAPA DE RIESGOS'!$H271,"C",'MAPA DE RIESGOS'!$AF271),"")</f>
        <v/>
      </c>
      <c r="AV84" s="366" t="str">
        <f>IF(AND('MAPA DE RIESGOS'!$AP272="Media",'MAPA DE RIESGOS'!$AR272="Moderado"),CONCATENATE("R",'MAPA DE RIESGOS'!$H272,"C",'MAPA DE RIESGOS'!$AF272),"")</f>
        <v/>
      </c>
      <c r="AW84" s="366" t="str">
        <f>IF(AND('MAPA DE RIESGOS'!$AP273="Media",'MAPA DE RIESGOS'!$AR273="Moderado"),CONCATENATE("R",'MAPA DE RIESGOS'!$H273,"C",'MAPA DE RIESGOS'!$AF273),"")</f>
        <v/>
      </c>
      <c r="AX84" s="366" t="str">
        <f>IF(AND('MAPA DE RIESGOS'!$AP274="Media",'MAPA DE RIESGOS'!$AR274="Moderado"),CONCATENATE("R",'MAPA DE RIESGOS'!$H274,"C",'MAPA DE RIESGOS'!$AF274),"")</f>
        <v/>
      </c>
      <c r="AY84" s="366" t="str">
        <f>IF(AND('MAPA DE RIESGOS'!$AP275="Media",'MAPA DE RIESGOS'!$AR275="Moderado"),CONCATENATE("R",'MAPA DE RIESGOS'!$H275,"C",'MAPA DE RIESGOS'!$AF275),"")</f>
        <v/>
      </c>
      <c r="AZ84" s="366" t="str">
        <f>IF(AND('MAPA DE RIESGOS'!$AP276="Media",'MAPA DE RIESGOS'!$AR276="Moderado"),CONCATENATE("R",'MAPA DE RIESGOS'!$H276,"C",'MAPA DE RIESGOS'!$AF276),"")</f>
        <v/>
      </c>
      <c r="BA84" s="366" t="str">
        <f>IF(AND('MAPA DE RIESGOS'!$AP277="Media",'MAPA DE RIESGOS'!$AR277="Moderado"),CONCATENATE("R",'MAPA DE RIESGOS'!$H277,"C",'MAPA DE RIESGOS'!$AF277),"")</f>
        <v/>
      </c>
      <c r="BB84" s="366" t="str">
        <f>IF(AND('MAPA DE RIESGOS'!$AP278="Media",'MAPA DE RIESGOS'!$AR278="Moderado"),CONCATENATE("R",'MAPA DE RIESGOS'!$H278,"C",'MAPA DE RIESGOS'!$AF278),"")</f>
        <v/>
      </c>
      <c r="BC84" s="366" t="str">
        <f>IF(AND('MAPA DE RIESGOS'!$AP279="Media",'MAPA DE RIESGOS'!$AR279="Moderado"),CONCATENATE("R",'MAPA DE RIESGOS'!$H279,"C",'MAPA DE RIESGOS'!$AF279),"")</f>
        <v/>
      </c>
      <c r="BD84" s="366" t="str">
        <f>IF(AND('MAPA DE RIESGOS'!$AP280="Media",'MAPA DE RIESGOS'!$AR280="Moderado"),CONCATENATE("R",'MAPA DE RIESGOS'!$H280,"C",'MAPA DE RIESGOS'!$AF280),"")</f>
        <v/>
      </c>
      <c r="BE84" s="366" t="str">
        <f>IF(AND('MAPA DE RIESGOS'!$AP281="Media",'MAPA DE RIESGOS'!$AR281="Moderado"),CONCATENATE("R",'MAPA DE RIESGOS'!$H281,"C",'MAPA DE RIESGOS'!$AF281),"")</f>
        <v/>
      </c>
      <c r="BF84" s="366" t="str">
        <f>IF(AND('MAPA DE RIESGOS'!$AP282="Media",'MAPA DE RIESGOS'!$AR282="Moderado"),CONCATENATE("R",'MAPA DE RIESGOS'!$H282,"C",'MAPA DE RIESGOS'!$AF282),"")</f>
        <v/>
      </c>
      <c r="BG84" s="366" t="str">
        <f>IF(AND('MAPA DE RIESGOS'!$AP283="Media",'MAPA DE RIESGOS'!$AR283="Moderado"),CONCATENATE("R",'MAPA DE RIESGOS'!$H283,"C",'MAPA DE RIESGOS'!$AF283),"")</f>
        <v/>
      </c>
      <c r="BH84" s="366" t="str">
        <f>IF(AND('MAPA DE RIESGOS'!$AP284="Media",'MAPA DE RIESGOS'!$AR284="Moderado"),CONCATENATE("R",'MAPA DE RIESGOS'!$H284,"C",'MAPA DE RIESGOS'!$AF284),"")</f>
        <v/>
      </c>
      <c r="BI84" s="366" t="str">
        <f>IF(AND('MAPA DE RIESGOS'!$AP285="Media",'MAPA DE RIESGOS'!$AR285="Moderado"),CONCATENATE("R",'MAPA DE RIESGOS'!$H285,"C",'MAPA DE RIESGOS'!$AF285),"")</f>
        <v/>
      </c>
      <c r="BJ84" s="366" t="str">
        <f>IF(AND('MAPA DE RIESGOS'!$AP286="Media",'MAPA DE RIESGOS'!$AR286="Moderado"),CONCATENATE("R",'MAPA DE RIESGOS'!$H286,"C",'MAPA DE RIESGOS'!$AF286),"")</f>
        <v/>
      </c>
      <c r="BK84" s="367" t="str">
        <f>IF(AND('MAPA DE RIESGOS'!$AP287="Media",'MAPA DE RIESGOS'!$AR287="Moderado"),CONCATENATE("R",'MAPA DE RIESGOS'!$H287,"C",'MAPA DE RIESGOS'!$AF287),"")</f>
        <v/>
      </c>
      <c r="BL84" s="353" t="str">
        <f>IF(AND('MAPA DE RIESGOS'!$AP270="Media",'MAPA DE RIESGOS'!$AR270="Mayor"),CONCATENATE("R",'MAPA DE RIESGOS'!$H270,"C",'MAPA DE RIESGOS'!$AF270),"")</f>
        <v/>
      </c>
      <c r="BM84" s="353" t="str">
        <f>IF(AND('MAPA DE RIESGOS'!$AP271="Media",'MAPA DE RIESGOS'!$AR271="Mayor"),CONCATENATE("R",'MAPA DE RIESGOS'!$H271,"C",'MAPA DE RIESGOS'!$AF271),"")</f>
        <v/>
      </c>
      <c r="BN84" s="353" t="str">
        <f>IF(AND('MAPA DE RIESGOS'!$AP272="Media",'MAPA DE RIESGOS'!$AR272="Mayor"),CONCATENATE("R",'MAPA DE RIESGOS'!$H272,"C",'MAPA DE RIESGOS'!$AF272),"")</f>
        <v/>
      </c>
      <c r="BO84" s="353" t="str">
        <f>IF(AND('MAPA DE RIESGOS'!$AP273="Media",'MAPA DE RIESGOS'!$AR273="Mayor"),CONCATENATE("R",'MAPA DE RIESGOS'!$H273,"C",'MAPA DE RIESGOS'!$AF273),"")</f>
        <v/>
      </c>
      <c r="BP84" s="353" t="str">
        <f>IF(AND('MAPA DE RIESGOS'!$AP274="Media",'MAPA DE RIESGOS'!$AR274="Mayor"),CONCATENATE("R",'MAPA DE RIESGOS'!$H274,"C",'MAPA DE RIESGOS'!$AF274),"")</f>
        <v/>
      </c>
      <c r="BQ84" s="353" t="str">
        <f>IF(AND('MAPA DE RIESGOS'!$AP275="Media",'MAPA DE RIESGOS'!$AR275="Mayor"),CONCATENATE("R",'MAPA DE RIESGOS'!$H275,"C",'MAPA DE RIESGOS'!$AF275),"")</f>
        <v/>
      </c>
      <c r="BR84" s="353" t="str">
        <f>IF(AND('MAPA DE RIESGOS'!$AP276="Media",'MAPA DE RIESGOS'!$AR276="Mayor"),CONCATENATE("R",'MAPA DE RIESGOS'!$H276,"C",'MAPA DE RIESGOS'!$AF276),"")</f>
        <v/>
      </c>
      <c r="BS84" s="353" t="str">
        <f>IF(AND('MAPA DE RIESGOS'!$AP277="Media",'MAPA DE RIESGOS'!$AR277="Mayor"),CONCATENATE("R",'MAPA DE RIESGOS'!$H277,"C",'MAPA DE RIESGOS'!$AF277),"")</f>
        <v/>
      </c>
      <c r="BT84" s="353" t="str">
        <f>IF(AND('MAPA DE RIESGOS'!$AP278="Media",'MAPA DE RIESGOS'!$AR278="Mayor"),CONCATENATE("R",'MAPA DE RIESGOS'!$H278,"C",'MAPA DE RIESGOS'!$AF278),"")</f>
        <v/>
      </c>
      <c r="BU84" s="353" t="str">
        <f>IF(AND('MAPA DE RIESGOS'!$AP279="Media",'MAPA DE RIESGOS'!$AR279="Mayor"),CONCATENATE("R",'MAPA DE RIESGOS'!$H279,"C",'MAPA DE RIESGOS'!$AF279),"")</f>
        <v/>
      </c>
      <c r="BV84" s="353" t="str">
        <f>IF(AND('MAPA DE RIESGOS'!$AP280="Media",'MAPA DE RIESGOS'!$AR280="Mayor"),CONCATENATE("R",'MAPA DE RIESGOS'!$H280,"C",'MAPA DE RIESGOS'!$AF280),"")</f>
        <v/>
      </c>
      <c r="BW84" s="353" t="str">
        <f>IF(AND('MAPA DE RIESGOS'!$AP281="Media",'MAPA DE RIESGOS'!$AR281="Mayor"),CONCATENATE("R",'MAPA DE RIESGOS'!$H281,"C",'MAPA DE RIESGOS'!$AF281),"")</f>
        <v/>
      </c>
      <c r="BX84" s="353" t="str">
        <f>IF(AND('MAPA DE RIESGOS'!$AP282="Media",'MAPA DE RIESGOS'!$AR282="Mayor"),CONCATENATE("R",'MAPA DE RIESGOS'!$H282,"C",'MAPA DE RIESGOS'!$AF282),"")</f>
        <v/>
      </c>
      <c r="BY84" s="353" t="str">
        <f>IF(AND('MAPA DE RIESGOS'!$AP283="Media",'MAPA DE RIESGOS'!$AR283="Mayor"),CONCATENATE("R",'MAPA DE RIESGOS'!$H283,"C",'MAPA DE RIESGOS'!$AF283),"")</f>
        <v/>
      </c>
      <c r="BZ84" s="353" t="str">
        <f>IF(AND('MAPA DE RIESGOS'!$AP284="Media",'MAPA DE RIESGOS'!$AR284="Mayor"),CONCATENATE("R",'MAPA DE RIESGOS'!$H284,"C",'MAPA DE RIESGOS'!$AF284),"")</f>
        <v/>
      </c>
      <c r="CA84" s="353" t="str">
        <f>IF(AND('MAPA DE RIESGOS'!$AP285="Media",'MAPA DE RIESGOS'!$AR285="Mayor"),CONCATENATE("R",'MAPA DE RIESGOS'!$H285,"C",'MAPA DE RIESGOS'!$AF285),"")</f>
        <v/>
      </c>
      <c r="CB84" s="353" t="str">
        <f>IF(AND('MAPA DE RIESGOS'!$AP286="Media",'MAPA DE RIESGOS'!$AR286="Mayor"),CONCATENATE("R",'MAPA DE RIESGOS'!$H286,"C",'MAPA DE RIESGOS'!$AF286),"")</f>
        <v/>
      </c>
      <c r="CC84" s="354" t="str">
        <f>IF(AND('MAPA DE RIESGOS'!$AP287="Media",'MAPA DE RIESGOS'!$AR287="Mayor"),CONCATENATE("R",'MAPA DE RIESGOS'!$H287,"C",'MAPA DE RIESGOS'!$AF287),"")</f>
        <v/>
      </c>
      <c r="CD84" s="355" t="str">
        <f>IF(AND('MAPA DE RIESGOS'!$AP270="Media",'MAPA DE RIESGOS'!$AR270="Catastrófico"),CONCATENATE("R",'MAPA DE RIESGOS'!$H270,"C",'MAPA DE RIESGOS'!$AF270),"")</f>
        <v/>
      </c>
      <c r="CE84" s="355" t="str">
        <f>IF(AND('MAPA DE RIESGOS'!$AP271="Media",'MAPA DE RIESGOS'!$AR271="Catastrófico"),CONCATENATE("R",'MAPA DE RIESGOS'!$H271,"C",'MAPA DE RIESGOS'!$AF271),"")</f>
        <v/>
      </c>
      <c r="CF84" s="355" t="str">
        <f>IF(AND('MAPA DE RIESGOS'!$AP272="Media",'MAPA DE RIESGOS'!$AR272="Catastrófico"),CONCATENATE("R",'MAPA DE RIESGOS'!$H272,"C",'MAPA DE RIESGOS'!$AF272),"")</f>
        <v/>
      </c>
      <c r="CG84" s="355" t="str">
        <f>IF(AND('MAPA DE RIESGOS'!$AP273="Media",'MAPA DE RIESGOS'!$AR273="Catastrófico"),CONCATENATE("R",'MAPA DE RIESGOS'!$H273,"C",'MAPA DE RIESGOS'!$AF273),"")</f>
        <v/>
      </c>
      <c r="CH84" s="355" t="str">
        <f>IF(AND('MAPA DE RIESGOS'!$AP274="Media",'MAPA DE RIESGOS'!$AR274="Catastrófico"),CONCATENATE("R",'MAPA DE RIESGOS'!$H274,"C",'MAPA DE RIESGOS'!$AF274),"")</f>
        <v/>
      </c>
      <c r="CI84" s="355" t="str">
        <f>IF(AND('MAPA DE RIESGOS'!$AP275="Media",'MAPA DE RIESGOS'!$AR275="Catastrófico"),CONCATENATE("R",'MAPA DE RIESGOS'!$H275,"C",'MAPA DE RIESGOS'!$AF275),"")</f>
        <v/>
      </c>
      <c r="CJ84" s="355" t="str">
        <f>IF(AND('MAPA DE RIESGOS'!$AP276="Media",'MAPA DE RIESGOS'!$AR276="Catastrófico"),CONCATENATE("R",'MAPA DE RIESGOS'!$H276,"C",'MAPA DE RIESGOS'!$AF276),"")</f>
        <v/>
      </c>
      <c r="CK84" s="355" t="str">
        <f>IF(AND('MAPA DE RIESGOS'!$AP277="Media",'MAPA DE RIESGOS'!$AR277="Catastrófico"),CONCATENATE("R",'MAPA DE RIESGOS'!$H277,"C",'MAPA DE RIESGOS'!$AF277),"")</f>
        <v/>
      </c>
      <c r="CL84" s="355" t="str">
        <f>IF(AND('MAPA DE RIESGOS'!$AP278="Media",'MAPA DE RIESGOS'!$AR278="Catastrófico"),CONCATENATE("R",'MAPA DE RIESGOS'!$H278,"C",'MAPA DE RIESGOS'!$AF278),"")</f>
        <v/>
      </c>
      <c r="CM84" s="355" t="str">
        <f>IF(AND('MAPA DE RIESGOS'!$AP279="Media",'MAPA DE RIESGOS'!$AR279="Catastrófico"),CONCATENATE("R",'MAPA DE RIESGOS'!$H279,"C",'MAPA DE RIESGOS'!$AF279),"")</f>
        <v/>
      </c>
      <c r="CN84" s="355" t="str">
        <f>IF(AND('MAPA DE RIESGOS'!$AP280="Media",'MAPA DE RIESGOS'!$AR280="Catastrófico"),CONCATENATE("R",'MAPA DE RIESGOS'!$H280,"C",'MAPA DE RIESGOS'!$AF280),"")</f>
        <v/>
      </c>
      <c r="CO84" s="355" t="str">
        <f>IF(AND('MAPA DE RIESGOS'!$AP281="Media",'MAPA DE RIESGOS'!$AR281="Catastrófico"),CONCATENATE("R",'MAPA DE RIESGOS'!$H281,"C",'MAPA DE RIESGOS'!$AF281),"")</f>
        <v/>
      </c>
      <c r="CP84" s="355" t="str">
        <f>IF(AND('MAPA DE RIESGOS'!$AP282="Media",'MAPA DE RIESGOS'!$AR282="Catastrófico"),CONCATENATE("R",'MAPA DE RIESGOS'!$H282,"C",'MAPA DE RIESGOS'!$AF282),"")</f>
        <v/>
      </c>
      <c r="CQ84" s="355" t="str">
        <f>IF(AND('MAPA DE RIESGOS'!$AP283="Media",'MAPA DE RIESGOS'!$AR283="Catastrófico"),CONCATENATE("R",'MAPA DE RIESGOS'!$H283,"C",'MAPA DE RIESGOS'!$AF283),"")</f>
        <v/>
      </c>
      <c r="CR84" s="355" t="str">
        <f>IF(AND('MAPA DE RIESGOS'!$AP284="Media",'MAPA DE RIESGOS'!$AR284="Catastrófico"),CONCATENATE("R",'MAPA DE RIESGOS'!$H284,"C",'MAPA DE RIESGOS'!$AF284),"")</f>
        <v/>
      </c>
      <c r="CS84" s="355" t="str">
        <f>IF(AND('MAPA DE RIESGOS'!$AP285="Media",'MAPA DE RIESGOS'!$AR285="Catastrófico"),CONCATENATE("R",'MAPA DE RIESGOS'!$H285,"C",'MAPA DE RIESGOS'!$AF285),"")</f>
        <v/>
      </c>
      <c r="CT84" s="355" t="str">
        <f>IF(AND('MAPA DE RIESGOS'!$AP286="Media",'MAPA DE RIESGOS'!$AR286="Catastrófico"),CONCATENATE("R",'MAPA DE RIESGOS'!$H286,"C",'MAPA DE RIESGOS'!$AF286),"")</f>
        <v/>
      </c>
      <c r="CU84" s="356" t="str">
        <f>IF(AND('MAPA DE RIESGOS'!$AP287="Media",'MAPA DE RIESGOS'!$AR287="Catastrófico"),CONCATENATE("R",'MAPA DE RIESGOS'!$H287,"C",'MAPA DE RIESGOS'!$AF287),"")</f>
        <v/>
      </c>
      <c r="CV84" s="67"/>
      <c r="CW84" s="1128"/>
      <c r="CX84" s="1129"/>
      <c r="CY84" s="1129"/>
      <c r="CZ84" s="1129"/>
      <c r="DA84" s="1129"/>
      <c r="DB84" s="1130"/>
    </row>
    <row r="85" spans="2:106" ht="32.450000000000003" customHeight="1">
      <c r="B85" s="1142"/>
      <c r="C85" s="1142"/>
      <c r="D85" s="1143"/>
      <c r="E85" s="1113"/>
      <c r="F85" s="1114"/>
      <c r="G85" s="1114"/>
      <c r="H85" s="1114"/>
      <c r="I85" s="1115"/>
      <c r="J85" s="365" t="str">
        <f>IF(AND('MAPA DE RIESGOS'!$AP288="Media",'MAPA DE RIESGOS'!$AR288="Leve"),CONCATENATE("R",'MAPA DE RIESGOS'!$H288,"C",'MAPA DE RIESGOS'!$AF288),"")</f>
        <v/>
      </c>
      <c r="K85" s="366" t="str">
        <f>IF(AND('MAPA DE RIESGOS'!$AP289="Media",'MAPA DE RIESGOS'!$AR289="Leve"),CONCATENATE("R",'MAPA DE RIESGOS'!$H289,"C",'MAPA DE RIESGOS'!$AF289),"")</f>
        <v/>
      </c>
      <c r="L85" s="366" t="str">
        <f>IF(AND('MAPA DE RIESGOS'!$AP290="Media",'MAPA DE RIESGOS'!$AR290="Leve"),CONCATENATE("R",'MAPA DE RIESGOS'!$H290,"C",'MAPA DE RIESGOS'!$AF290),"")</f>
        <v/>
      </c>
      <c r="M85" s="366" t="str">
        <f>IF(AND('MAPA DE RIESGOS'!$AP291="Media",'MAPA DE RIESGOS'!$AR291="Leve"),CONCATENATE("R",'MAPA DE RIESGOS'!$H291,"C",'MAPA DE RIESGOS'!$AF291),"")</f>
        <v/>
      </c>
      <c r="N85" s="366" t="str">
        <f>IF(AND('MAPA DE RIESGOS'!$AP292="Media",'MAPA DE RIESGOS'!$AR292="Leve"),CONCATENATE("R",'MAPA DE RIESGOS'!$H292,"C",'MAPA DE RIESGOS'!$AF292),"")</f>
        <v/>
      </c>
      <c r="O85" s="366" t="str">
        <f>IF(AND('MAPA DE RIESGOS'!$AP293="Media",'MAPA DE RIESGOS'!$AR293="Leve"),CONCATENATE("R",'MAPA DE RIESGOS'!$H293,"C",'MAPA DE RIESGOS'!$AF293),"")</f>
        <v/>
      </c>
      <c r="P85" s="366" t="str">
        <f>IF(AND('MAPA DE RIESGOS'!$AP294="Media",'MAPA DE RIESGOS'!$AR294="Leve"),CONCATENATE("R",'MAPA DE RIESGOS'!$H294,"C",'MAPA DE RIESGOS'!$AF294),"")</f>
        <v/>
      </c>
      <c r="Q85" s="366" t="str">
        <f>IF(AND('MAPA DE RIESGOS'!$AP295="Media",'MAPA DE RIESGOS'!$AR295="Leve"),CONCATENATE("R",'MAPA DE RIESGOS'!$H295,"C",'MAPA DE RIESGOS'!$AF295),"")</f>
        <v/>
      </c>
      <c r="R85" s="366" t="str">
        <f>IF(AND('MAPA DE RIESGOS'!$AP296="Media",'MAPA DE RIESGOS'!$AR296="Leve"),CONCATENATE("R",'MAPA DE RIESGOS'!$H296,"C",'MAPA DE RIESGOS'!$AF296),"")</f>
        <v/>
      </c>
      <c r="S85" s="366" t="str">
        <f>IF(AND('MAPA DE RIESGOS'!$AP297="Media",'MAPA DE RIESGOS'!$AR297="Leve"),CONCATENATE("R",'MAPA DE RIESGOS'!$H297,"C",'MAPA DE RIESGOS'!$AF297),"")</f>
        <v/>
      </c>
      <c r="T85" s="366" t="str">
        <f>IF(AND('MAPA DE RIESGOS'!$AP298="Media",'MAPA DE RIESGOS'!$AR298="Leve"),CONCATENATE("R",'MAPA DE RIESGOS'!$H298,"C",'MAPA DE RIESGOS'!$AF298),"")</f>
        <v/>
      </c>
      <c r="U85" s="366" t="str">
        <f>IF(AND('MAPA DE RIESGOS'!$AP299="Media",'MAPA DE RIESGOS'!$AR299="Leve"),CONCATENATE("R",'MAPA DE RIESGOS'!$H299,"C",'MAPA DE RIESGOS'!$AF299),"")</f>
        <v/>
      </c>
      <c r="V85" s="366" t="str">
        <f>IF(AND('MAPA DE RIESGOS'!$AP300="Media",'MAPA DE RIESGOS'!$AR300="Leve"),CONCATENATE("R",'MAPA DE RIESGOS'!$H300,"C",'MAPA DE RIESGOS'!$AF300),"")</f>
        <v/>
      </c>
      <c r="W85" s="366" t="str">
        <f>IF(AND('MAPA DE RIESGOS'!$AP301="Media",'MAPA DE RIESGOS'!$AR301="Leve"),CONCATENATE("R",'MAPA DE RIESGOS'!$H301,"C",'MAPA DE RIESGOS'!$AF301),"")</f>
        <v/>
      </c>
      <c r="X85" s="366" t="str">
        <f>IF(AND('MAPA DE RIESGOS'!$AP302="Media",'MAPA DE RIESGOS'!$AR302="Leve"),CONCATENATE("R",'MAPA DE RIESGOS'!$H302,"C",'MAPA DE RIESGOS'!$AF302),"")</f>
        <v/>
      </c>
      <c r="Y85" s="366" t="str">
        <f>IF(AND('MAPA DE RIESGOS'!$AP303="Media",'MAPA DE RIESGOS'!$AR303="Leve"),CONCATENATE("R",'MAPA DE RIESGOS'!$H303,"C",'MAPA DE RIESGOS'!$AF303),"")</f>
        <v/>
      </c>
      <c r="Z85" s="366" t="str">
        <f>IF(AND('MAPA DE RIESGOS'!$AP304="Media",'MAPA DE RIESGOS'!$AR304="Leve"),CONCATENATE("R",'MAPA DE RIESGOS'!$H304,"C",'MAPA DE RIESGOS'!$AF304),"")</f>
        <v/>
      </c>
      <c r="AA85" s="366" t="str">
        <f>IF(AND('MAPA DE RIESGOS'!$AP305="Media",'MAPA DE RIESGOS'!$AR305="Leve"),CONCATENATE("R",'MAPA DE RIESGOS'!$H305,"C",'MAPA DE RIESGOS'!$AF305),"")</f>
        <v/>
      </c>
      <c r="AB85" s="365" t="str">
        <f>IF(AND('MAPA DE RIESGOS'!$AP288="Media",'MAPA DE RIESGOS'!$AR288="Menor"),CONCATENATE("R",'MAPA DE RIESGOS'!$H288,"C",'MAPA DE RIESGOS'!$AF288),"")</f>
        <v/>
      </c>
      <c r="AC85" s="366" t="str">
        <f>IF(AND('MAPA DE RIESGOS'!$AP289="Media",'MAPA DE RIESGOS'!$AR289="Menor"),CONCATENATE("R",'MAPA DE RIESGOS'!$H289,"C",'MAPA DE RIESGOS'!$AF289),"")</f>
        <v/>
      </c>
      <c r="AD85" s="366" t="str">
        <f>IF(AND('MAPA DE RIESGOS'!$AP290="Media",'MAPA DE RIESGOS'!$AR290="Menor"),CONCATENATE("R",'MAPA DE RIESGOS'!$H290,"C",'MAPA DE RIESGOS'!$AF290),"")</f>
        <v/>
      </c>
      <c r="AE85" s="366" t="str">
        <f>IF(AND('MAPA DE RIESGOS'!$AP291="Media",'MAPA DE RIESGOS'!$AR291="Menor"),CONCATENATE("R",'MAPA DE RIESGOS'!$H291,"C",'MAPA DE RIESGOS'!$AF291),"")</f>
        <v/>
      </c>
      <c r="AF85" s="366" t="str">
        <f>IF(AND('MAPA DE RIESGOS'!$AP292="Media",'MAPA DE RIESGOS'!$AR292="Menor"),CONCATENATE("R",'MAPA DE RIESGOS'!$H292,"C",'MAPA DE RIESGOS'!$AF292),"")</f>
        <v/>
      </c>
      <c r="AG85" s="366" t="str">
        <f>IF(AND('MAPA DE RIESGOS'!$AP293="Media",'MAPA DE RIESGOS'!$AR293="Menor"),CONCATENATE("R",'MAPA DE RIESGOS'!$H293,"C",'MAPA DE RIESGOS'!$AF293),"")</f>
        <v/>
      </c>
      <c r="AH85" s="366" t="str">
        <f>IF(AND('MAPA DE RIESGOS'!$AP294="Media",'MAPA DE RIESGOS'!$AR294="Menor"),CONCATENATE("R",'MAPA DE RIESGOS'!$H294,"C",'MAPA DE RIESGOS'!$AF294),"")</f>
        <v/>
      </c>
      <c r="AI85" s="366" t="str">
        <f>IF(AND('MAPA DE RIESGOS'!$AP295="Media",'MAPA DE RIESGOS'!$AR295="Menor"),CONCATENATE("R",'MAPA DE RIESGOS'!$H295,"C",'MAPA DE RIESGOS'!$AF295),"")</f>
        <v/>
      </c>
      <c r="AJ85" s="366" t="str">
        <f>IF(AND('MAPA DE RIESGOS'!$AP296="Media",'MAPA DE RIESGOS'!$AR296="Menor"),CONCATENATE("R",'MAPA DE RIESGOS'!$H296,"C",'MAPA DE RIESGOS'!$AF296),"")</f>
        <v/>
      </c>
      <c r="AK85" s="366" t="str">
        <f>IF(AND('MAPA DE RIESGOS'!$AP297="Media",'MAPA DE RIESGOS'!$AR297="Menor"),CONCATENATE("R",'MAPA DE RIESGOS'!$H297,"C",'MAPA DE RIESGOS'!$AF297),"")</f>
        <v/>
      </c>
      <c r="AL85" s="366" t="str">
        <f>IF(AND('MAPA DE RIESGOS'!$AP298="Media",'MAPA DE RIESGOS'!$AR298="Menor"),CONCATENATE("R",'MAPA DE RIESGOS'!$H298,"C",'MAPA DE RIESGOS'!$AF298),"")</f>
        <v/>
      </c>
      <c r="AM85" s="366" t="str">
        <f>IF(AND('MAPA DE RIESGOS'!$AP299="Media",'MAPA DE RIESGOS'!$AR299="Menor"),CONCATENATE("R",'MAPA DE RIESGOS'!$H299,"C",'MAPA DE RIESGOS'!$AF299),"")</f>
        <v/>
      </c>
      <c r="AN85" s="366" t="str">
        <f>IF(AND('MAPA DE RIESGOS'!$AP300="Media",'MAPA DE RIESGOS'!$AR300="Menor"),CONCATENATE("R",'MAPA DE RIESGOS'!$H300,"C",'MAPA DE RIESGOS'!$AF300),"")</f>
        <v/>
      </c>
      <c r="AO85" s="366" t="str">
        <f>IF(AND('MAPA DE RIESGOS'!$AP301="Media",'MAPA DE RIESGOS'!$AR301="Menor"),CONCATENATE("R",'MAPA DE RIESGOS'!$H301,"C",'MAPA DE RIESGOS'!$AF301),"")</f>
        <v/>
      </c>
      <c r="AP85" s="366" t="str">
        <f>IF(AND('MAPA DE RIESGOS'!$AP302="Media",'MAPA DE RIESGOS'!$AR302="Menor"),CONCATENATE("R",'MAPA DE RIESGOS'!$H302,"C",'MAPA DE RIESGOS'!$AF302),"")</f>
        <v/>
      </c>
      <c r="AQ85" s="366" t="str">
        <f>IF(AND('MAPA DE RIESGOS'!$AP303="Media",'MAPA DE RIESGOS'!$AR303="Menor"),CONCATENATE("R",'MAPA DE RIESGOS'!$H303,"C",'MAPA DE RIESGOS'!$AF303),"")</f>
        <v/>
      </c>
      <c r="AR85" s="366" t="str">
        <f>IF(AND('MAPA DE RIESGOS'!$AP304="Media",'MAPA DE RIESGOS'!$AR304="Menor"),CONCATENATE("R",'MAPA DE RIESGOS'!$H304,"C",'MAPA DE RIESGOS'!$AF304),"")</f>
        <v/>
      </c>
      <c r="AS85" s="366" t="str">
        <f>IF(AND('MAPA DE RIESGOS'!$AP305="Media",'MAPA DE RIESGOS'!$AR305="Menor"),CONCATENATE("R",'MAPA DE RIESGOS'!$H305,"C",'MAPA DE RIESGOS'!$AF305),"")</f>
        <v/>
      </c>
      <c r="AT85" s="365" t="str">
        <f>IF(AND('MAPA DE RIESGOS'!$AP288="Media",'MAPA DE RIESGOS'!$AR288="Moderado"),CONCATENATE("R",'MAPA DE RIESGOS'!$H288,"C",'MAPA DE RIESGOS'!$AF288),"")</f>
        <v/>
      </c>
      <c r="AU85" s="366" t="str">
        <f>IF(AND('MAPA DE RIESGOS'!$AP289="Media",'MAPA DE RIESGOS'!$AR289="Moderado"),CONCATENATE("R",'MAPA DE RIESGOS'!$H289,"C",'MAPA DE RIESGOS'!$AF289),"")</f>
        <v/>
      </c>
      <c r="AV85" s="366" t="str">
        <f>IF(AND('MAPA DE RIESGOS'!$AP290="Media",'MAPA DE RIESGOS'!$AR290="Moderado"),CONCATENATE("R",'MAPA DE RIESGOS'!$H290,"C",'MAPA DE RIESGOS'!$AF290),"")</f>
        <v/>
      </c>
      <c r="AW85" s="366" t="str">
        <f>IF(AND('MAPA DE RIESGOS'!$AP291="Media",'MAPA DE RIESGOS'!$AR291="Moderado"),CONCATENATE("R",'MAPA DE RIESGOS'!$H291,"C",'MAPA DE RIESGOS'!$AF291),"")</f>
        <v/>
      </c>
      <c r="AX85" s="366" t="str">
        <f>IF(AND('MAPA DE RIESGOS'!$AP292="Media",'MAPA DE RIESGOS'!$AR292="Moderado"),CONCATENATE("R",'MAPA DE RIESGOS'!$H292,"C",'MAPA DE RIESGOS'!$AF292),"")</f>
        <v/>
      </c>
      <c r="AY85" s="366" t="str">
        <f>IF(AND('MAPA DE RIESGOS'!$AP293="Media",'MAPA DE RIESGOS'!$AR293="Moderado"),CONCATENATE("R",'MAPA DE RIESGOS'!$H293,"C",'MAPA DE RIESGOS'!$AF293),"")</f>
        <v/>
      </c>
      <c r="AZ85" s="366" t="str">
        <f>IF(AND('MAPA DE RIESGOS'!$AP294="Media",'MAPA DE RIESGOS'!$AR294="Moderado"),CONCATENATE("R",'MAPA DE RIESGOS'!$H294,"C",'MAPA DE RIESGOS'!$AF294),"")</f>
        <v/>
      </c>
      <c r="BA85" s="366" t="str">
        <f>IF(AND('MAPA DE RIESGOS'!$AP295="Media",'MAPA DE RIESGOS'!$AR295="Moderado"),CONCATENATE("R",'MAPA DE RIESGOS'!$H295,"C",'MAPA DE RIESGOS'!$AF295),"")</f>
        <v/>
      </c>
      <c r="BB85" s="366" t="str">
        <f>IF(AND('MAPA DE RIESGOS'!$AP296="Media",'MAPA DE RIESGOS'!$AR296="Moderado"),CONCATENATE("R",'MAPA DE RIESGOS'!$H296,"C",'MAPA DE RIESGOS'!$AF296),"")</f>
        <v/>
      </c>
      <c r="BC85" s="366" t="str">
        <f>IF(AND('MAPA DE RIESGOS'!$AP297="Media",'MAPA DE RIESGOS'!$AR297="Moderado"),CONCATENATE("R",'MAPA DE RIESGOS'!$H297,"C",'MAPA DE RIESGOS'!$AF297),"")</f>
        <v/>
      </c>
      <c r="BD85" s="366" t="str">
        <f>IF(AND('MAPA DE RIESGOS'!$AP298="Media",'MAPA DE RIESGOS'!$AR298="Moderado"),CONCATENATE("R",'MAPA DE RIESGOS'!$H298,"C",'MAPA DE RIESGOS'!$AF298),"")</f>
        <v/>
      </c>
      <c r="BE85" s="366" t="str">
        <f>IF(AND('MAPA DE RIESGOS'!$AP299="Media",'MAPA DE RIESGOS'!$AR299="Moderado"),CONCATENATE("R",'MAPA DE RIESGOS'!$H299,"C",'MAPA DE RIESGOS'!$AF299),"")</f>
        <v/>
      </c>
      <c r="BF85" s="366" t="str">
        <f>IF(AND('MAPA DE RIESGOS'!$AP300="Media",'MAPA DE RIESGOS'!$AR300="Moderado"),CONCATENATE("R",'MAPA DE RIESGOS'!$H300,"C",'MAPA DE RIESGOS'!$AF300),"")</f>
        <v/>
      </c>
      <c r="BG85" s="366" t="str">
        <f>IF(AND('MAPA DE RIESGOS'!$AP301="Media",'MAPA DE RIESGOS'!$AR301="Moderado"),CONCATENATE("R",'MAPA DE RIESGOS'!$H301,"C",'MAPA DE RIESGOS'!$AF301),"")</f>
        <v/>
      </c>
      <c r="BH85" s="366" t="str">
        <f>IF(AND('MAPA DE RIESGOS'!$AP302="Media",'MAPA DE RIESGOS'!$AR302="Moderado"),CONCATENATE("R",'MAPA DE RIESGOS'!$H302,"C",'MAPA DE RIESGOS'!$AF302),"")</f>
        <v/>
      </c>
      <c r="BI85" s="366" t="str">
        <f>IF(AND('MAPA DE RIESGOS'!$AP303="Media",'MAPA DE RIESGOS'!$AR303="Moderado"),CONCATENATE("R",'MAPA DE RIESGOS'!$H303,"C",'MAPA DE RIESGOS'!$AF303),"")</f>
        <v/>
      </c>
      <c r="BJ85" s="366" t="str">
        <f>IF(AND('MAPA DE RIESGOS'!$AP304="Media",'MAPA DE RIESGOS'!$AR304="Moderado"),CONCATENATE("R",'MAPA DE RIESGOS'!$H304,"C",'MAPA DE RIESGOS'!$AF304),"")</f>
        <v/>
      </c>
      <c r="BK85" s="367" t="str">
        <f>IF(AND('MAPA DE RIESGOS'!$AP305="Media",'MAPA DE RIESGOS'!$AR305="Moderado"),CONCATENATE("R",'MAPA DE RIESGOS'!$H305,"C",'MAPA DE RIESGOS'!$AF305),"")</f>
        <v/>
      </c>
      <c r="BL85" s="353" t="str">
        <f>IF(AND('MAPA DE RIESGOS'!$AP288="Media",'MAPA DE RIESGOS'!$AR288="Mayor"),CONCATENATE("R",'MAPA DE RIESGOS'!$H288,"C",'MAPA DE RIESGOS'!$AF288),"")</f>
        <v/>
      </c>
      <c r="BM85" s="353" t="str">
        <f>IF(AND('MAPA DE RIESGOS'!$AP289="Media",'MAPA DE RIESGOS'!$AR289="Mayor"),CONCATENATE("R",'MAPA DE RIESGOS'!$H289,"C",'MAPA DE RIESGOS'!$AF289),"")</f>
        <v/>
      </c>
      <c r="BN85" s="353" t="str">
        <f>IF(AND('MAPA DE RIESGOS'!$AP290="Media",'MAPA DE RIESGOS'!$AR290="Mayor"),CONCATENATE("R",'MAPA DE RIESGOS'!$H290,"C",'MAPA DE RIESGOS'!$AF290),"")</f>
        <v/>
      </c>
      <c r="BO85" s="353" t="str">
        <f>IF(AND('MAPA DE RIESGOS'!$AP291="Media",'MAPA DE RIESGOS'!$AR291="Mayor"),CONCATENATE("R",'MAPA DE RIESGOS'!$H291,"C",'MAPA DE RIESGOS'!$AF291),"")</f>
        <v/>
      </c>
      <c r="BP85" s="353" t="str">
        <f>IF(AND('MAPA DE RIESGOS'!$AP292="Media",'MAPA DE RIESGOS'!$AR292="Mayor"),CONCATENATE("R",'MAPA DE RIESGOS'!$H292,"C",'MAPA DE RIESGOS'!$AF292),"")</f>
        <v/>
      </c>
      <c r="BQ85" s="353" t="str">
        <f>IF(AND('MAPA DE RIESGOS'!$AP293="Media",'MAPA DE RIESGOS'!$AR293="Mayor"),CONCATENATE("R",'MAPA DE RIESGOS'!$H293,"C",'MAPA DE RIESGOS'!$AF293),"")</f>
        <v/>
      </c>
      <c r="BR85" s="353" t="str">
        <f>IF(AND('MAPA DE RIESGOS'!$AP294="Media",'MAPA DE RIESGOS'!$AR294="Mayor"),CONCATENATE("R",'MAPA DE RIESGOS'!$H294,"C",'MAPA DE RIESGOS'!$AF294),"")</f>
        <v/>
      </c>
      <c r="BS85" s="353" t="str">
        <f>IF(AND('MAPA DE RIESGOS'!$AP295="Media",'MAPA DE RIESGOS'!$AR295="Mayor"),CONCATENATE("R",'MAPA DE RIESGOS'!$H295,"C",'MAPA DE RIESGOS'!$AF295),"")</f>
        <v/>
      </c>
      <c r="BT85" s="353" t="str">
        <f>IF(AND('MAPA DE RIESGOS'!$AP296="Media",'MAPA DE RIESGOS'!$AR296="Mayor"),CONCATENATE("R",'MAPA DE RIESGOS'!$H296,"C",'MAPA DE RIESGOS'!$AF296),"")</f>
        <v/>
      </c>
      <c r="BU85" s="353" t="str">
        <f>IF(AND('MAPA DE RIESGOS'!$AP297="Media",'MAPA DE RIESGOS'!$AR297="Mayor"),CONCATENATE("R",'MAPA DE RIESGOS'!$H297,"C",'MAPA DE RIESGOS'!$AF297),"")</f>
        <v/>
      </c>
      <c r="BV85" s="353" t="str">
        <f>IF(AND('MAPA DE RIESGOS'!$AP298="Media",'MAPA DE RIESGOS'!$AR298="Mayor"),CONCATENATE("R",'MAPA DE RIESGOS'!$H298,"C",'MAPA DE RIESGOS'!$AF298),"")</f>
        <v/>
      </c>
      <c r="BW85" s="353" t="str">
        <f>IF(AND('MAPA DE RIESGOS'!$AP299="Media",'MAPA DE RIESGOS'!$AR299="Mayor"),CONCATENATE("R",'MAPA DE RIESGOS'!$H299,"C",'MAPA DE RIESGOS'!$AF299),"")</f>
        <v/>
      </c>
      <c r="BX85" s="353" t="str">
        <f>IF(AND('MAPA DE RIESGOS'!$AP300="Media",'MAPA DE RIESGOS'!$AR300="Mayor"),CONCATENATE("R",'MAPA DE RIESGOS'!$H300,"C",'MAPA DE RIESGOS'!$AF300),"")</f>
        <v/>
      </c>
      <c r="BY85" s="353" t="str">
        <f>IF(AND('MAPA DE RIESGOS'!$AP301="Media",'MAPA DE RIESGOS'!$AR301="Mayor"),CONCATENATE("R",'MAPA DE RIESGOS'!$H301,"C",'MAPA DE RIESGOS'!$AF301),"")</f>
        <v/>
      </c>
      <c r="BZ85" s="353" t="str">
        <f>IF(AND('MAPA DE RIESGOS'!$AP302="Media",'MAPA DE RIESGOS'!$AR302="Mayor"),CONCATENATE("R",'MAPA DE RIESGOS'!$H302,"C",'MAPA DE RIESGOS'!$AF302),"")</f>
        <v/>
      </c>
      <c r="CA85" s="353" t="str">
        <f>IF(AND('MAPA DE RIESGOS'!$AP303="Media",'MAPA DE RIESGOS'!$AR303="Mayor"),CONCATENATE("R",'MAPA DE RIESGOS'!$H303,"C",'MAPA DE RIESGOS'!$AF303),"")</f>
        <v/>
      </c>
      <c r="CB85" s="353" t="str">
        <f>IF(AND('MAPA DE RIESGOS'!$AP304="Media",'MAPA DE RIESGOS'!$AR304="Mayor"),CONCATENATE("R",'MAPA DE RIESGOS'!$H304,"C",'MAPA DE RIESGOS'!$AF304),"")</f>
        <v/>
      </c>
      <c r="CC85" s="354" t="str">
        <f>IF(AND('MAPA DE RIESGOS'!$AP305="Media",'MAPA DE RIESGOS'!$AR305="Mayor"),CONCATENATE("R",'MAPA DE RIESGOS'!$H305,"C",'MAPA DE RIESGOS'!$AF305),"")</f>
        <v/>
      </c>
      <c r="CD85" s="355" t="str">
        <f>IF(AND('MAPA DE RIESGOS'!$AP288="Media",'MAPA DE RIESGOS'!$AR288="Catastrófico"),CONCATENATE("R",'MAPA DE RIESGOS'!$H288,"C",'MAPA DE RIESGOS'!$AF288),"")</f>
        <v/>
      </c>
      <c r="CE85" s="355" t="str">
        <f>IF(AND('MAPA DE RIESGOS'!$AP289="Media",'MAPA DE RIESGOS'!$AR289="Catastrófico"),CONCATENATE("R",'MAPA DE RIESGOS'!$H289,"C",'MAPA DE RIESGOS'!$AF289),"")</f>
        <v/>
      </c>
      <c r="CF85" s="355" t="str">
        <f>IF(AND('MAPA DE RIESGOS'!$AP290="Media",'MAPA DE RIESGOS'!$AR290="Catastrófico"),CONCATENATE("R",'MAPA DE RIESGOS'!$H290,"C",'MAPA DE RIESGOS'!$AF290),"")</f>
        <v/>
      </c>
      <c r="CG85" s="355" t="str">
        <f>IF(AND('MAPA DE RIESGOS'!$AP291="Media",'MAPA DE RIESGOS'!$AR291="Catastrófico"),CONCATENATE("R",'MAPA DE RIESGOS'!$H291,"C",'MAPA DE RIESGOS'!$AF291),"")</f>
        <v/>
      </c>
      <c r="CH85" s="355" t="str">
        <f>IF(AND('MAPA DE RIESGOS'!$AP292="Media",'MAPA DE RIESGOS'!$AR292="Catastrófico"),CONCATENATE("R",'MAPA DE RIESGOS'!$H292,"C",'MAPA DE RIESGOS'!$AF292),"")</f>
        <v/>
      </c>
      <c r="CI85" s="355" t="str">
        <f>IF(AND('MAPA DE RIESGOS'!$AP293="Media",'MAPA DE RIESGOS'!$AR293="Catastrófico"),CONCATENATE("R",'MAPA DE RIESGOS'!$H293,"C",'MAPA DE RIESGOS'!$AF293),"")</f>
        <v/>
      </c>
      <c r="CJ85" s="355" t="str">
        <f>IF(AND('MAPA DE RIESGOS'!$AP294="Media",'MAPA DE RIESGOS'!$AR294="Catastrófico"),CONCATENATE("R",'MAPA DE RIESGOS'!$H294,"C",'MAPA DE RIESGOS'!$AF294),"")</f>
        <v/>
      </c>
      <c r="CK85" s="355" t="str">
        <f>IF(AND('MAPA DE RIESGOS'!$AP295="Media",'MAPA DE RIESGOS'!$AR295="Catastrófico"),CONCATENATE("R",'MAPA DE RIESGOS'!$H295,"C",'MAPA DE RIESGOS'!$AF295),"")</f>
        <v/>
      </c>
      <c r="CL85" s="355" t="str">
        <f>IF(AND('MAPA DE RIESGOS'!$AP296="Media",'MAPA DE RIESGOS'!$AR296="Catastrófico"),CONCATENATE("R",'MAPA DE RIESGOS'!$H296,"C",'MAPA DE RIESGOS'!$AF296),"")</f>
        <v/>
      </c>
      <c r="CM85" s="355" t="str">
        <f>IF(AND('MAPA DE RIESGOS'!$AP297="Media",'MAPA DE RIESGOS'!$AR297="Catastrófico"),CONCATENATE("R",'MAPA DE RIESGOS'!$H297,"C",'MAPA DE RIESGOS'!$AF297),"")</f>
        <v/>
      </c>
      <c r="CN85" s="355" t="str">
        <f>IF(AND('MAPA DE RIESGOS'!$AP298="Media",'MAPA DE RIESGOS'!$AR298="Catastrófico"),CONCATENATE("R",'MAPA DE RIESGOS'!$H298,"C",'MAPA DE RIESGOS'!$AF298),"")</f>
        <v/>
      </c>
      <c r="CO85" s="355" t="str">
        <f>IF(AND('MAPA DE RIESGOS'!$AP299="Media",'MAPA DE RIESGOS'!$AR299="Catastrófico"),CONCATENATE("R",'MAPA DE RIESGOS'!$H299,"C",'MAPA DE RIESGOS'!$AF299),"")</f>
        <v/>
      </c>
      <c r="CP85" s="355" t="str">
        <f>IF(AND('MAPA DE RIESGOS'!$AP300="Media",'MAPA DE RIESGOS'!$AR300="Catastrófico"),CONCATENATE("R",'MAPA DE RIESGOS'!$H300,"C",'MAPA DE RIESGOS'!$AF300),"")</f>
        <v/>
      </c>
      <c r="CQ85" s="355" t="str">
        <f>IF(AND('MAPA DE RIESGOS'!$AP301="Media",'MAPA DE RIESGOS'!$AR301="Catastrófico"),CONCATENATE("R",'MAPA DE RIESGOS'!$H301,"C",'MAPA DE RIESGOS'!$AF301),"")</f>
        <v/>
      </c>
      <c r="CR85" s="355" t="str">
        <f>IF(AND('MAPA DE RIESGOS'!$AP302="Media",'MAPA DE RIESGOS'!$AR302="Catastrófico"),CONCATENATE("R",'MAPA DE RIESGOS'!$H302,"C",'MAPA DE RIESGOS'!$AF302),"")</f>
        <v/>
      </c>
      <c r="CS85" s="355" t="str">
        <f>IF(AND('MAPA DE RIESGOS'!$AP303="Media",'MAPA DE RIESGOS'!$AR303="Catastrófico"),CONCATENATE("R",'MAPA DE RIESGOS'!$H303,"C",'MAPA DE RIESGOS'!$AF303),"")</f>
        <v/>
      </c>
      <c r="CT85" s="355" t="str">
        <f>IF(AND('MAPA DE RIESGOS'!$AP304="Media",'MAPA DE RIESGOS'!$AR304="Catastrófico"),CONCATENATE("R",'MAPA DE RIESGOS'!$H304,"C",'MAPA DE RIESGOS'!$AF304),"")</f>
        <v/>
      </c>
      <c r="CU85" s="356" t="str">
        <f>IF(AND('MAPA DE RIESGOS'!$AP305="Media",'MAPA DE RIESGOS'!$AR305="Catastrófico"),CONCATENATE("R",'MAPA DE RIESGOS'!$H305,"C",'MAPA DE RIESGOS'!$AF305),"")</f>
        <v/>
      </c>
      <c r="CV85" s="67"/>
      <c r="CW85" s="1128"/>
      <c r="CX85" s="1129"/>
      <c r="CY85" s="1129"/>
      <c r="CZ85" s="1129"/>
      <c r="DA85" s="1129"/>
      <c r="DB85" s="1130"/>
    </row>
    <row r="86" spans="2:106" ht="32.450000000000003" customHeight="1">
      <c r="B86" s="1142"/>
      <c r="C86" s="1142"/>
      <c r="D86" s="1143"/>
      <c r="E86" s="1113"/>
      <c r="F86" s="1114"/>
      <c r="G86" s="1114"/>
      <c r="H86" s="1114"/>
      <c r="I86" s="1115"/>
      <c r="J86" s="365" t="str">
        <f>IF(AND('MAPA DE RIESGOS'!$AP306="Media",'MAPA DE RIESGOS'!$AR306="Leve"),CONCATENATE("R",'MAPA DE RIESGOS'!$H306,"C",'MAPA DE RIESGOS'!$AF306),"")</f>
        <v/>
      </c>
      <c r="K86" s="366" t="str">
        <f>IF(AND('MAPA DE RIESGOS'!$AP307="Media",'MAPA DE RIESGOS'!$AR307="Leve"),CONCATENATE("R",'MAPA DE RIESGOS'!$H307,"C",'MAPA DE RIESGOS'!$AF307),"")</f>
        <v/>
      </c>
      <c r="L86" s="366" t="str">
        <f>IF(AND('MAPA DE RIESGOS'!$AP308="Media",'MAPA DE RIESGOS'!$AR308="Leve"),CONCATENATE("R",'MAPA DE RIESGOS'!$H308,"C",'MAPA DE RIESGOS'!$AF308),"")</f>
        <v/>
      </c>
      <c r="M86" s="366" t="str">
        <f>IF(AND('MAPA DE RIESGOS'!$AP309="Media",'MAPA DE RIESGOS'!$AR309="Leve"),CONCATENATE("R",'MAPA DE RIESGOS'!$H309,"C",'MAPA DE RIESGOS'!$AF309),"")</f>
        <v/>
      </c>
      <c r="N86" s="366" t="str">
        <f>IF(AND('MAPA DE RIESGOS'!$AP310="Media",'MAPA DE RIESGOS'!$AR310="Leve"),CONCATENATE("R",'MAPA DE RIESGOS'!$H310,"C",'MAPA DE RIESGOS'!$AF310),"")</f>
        <v/>
      </c>
      <c r="O86" s="366" t="str">
        <f>IF(AND('MAPA DE RIESGOS'!$AP311="Media",'MAPA DE RIESGOS'!$AR311="Leve"),CONCATENATE("R",'MAPA DE RIESGOS'!$H311,"C",'MAPA DE RIESGOS'!$AF311),"")</f>
        <v/>
      </c>
      <c r="P86" s="366" t="str">
        <f>IF(AND('MAPA DE RIESGOS'!$AP312="Media",'MAPA DE RIESGOS'!$AR312="Leve"),CONCATENATE("R",'MAPA DE RIESGOS'!$H312,"C",'MAPA DE RIESGOS'!$AF312),"")</f>
        <v/>
      </c>
      <c r="Q86" s="366" t="str">
        <f>IF(AND('MAPA DE RIESGOS'!$AP313="Media",'MAPA DE RIESGOS'!$AR313="Leve"),CONCATENATE("R",'MAPA DE RIESGOS'!$H313,"C",'MAPA DE RIESGOS'!$AF313),"")</f>
        <v/>
      </c>
      <c r="R86" s="366" t="str">
        <f>IF(AND('MAPA DE RIESGOS'!$AP314="Media",'MAPA DE RIESGOS'!$AR314="Leve"),CONCATENATE("R",'MAPA DE RIESGOS'!$H314,"C",'MAPA DE RIESGOS'!$AF314),"")</f>
        <v/>
      </c>
      <c r="S86" s="366" t="str">
        <f>IF(AND('MAPA DE RIESGOS'!$AP315="Media",'MAPA DE RIESGOS'!$AR315="Leve"),CONCATENATE("R",'MAPA DE RIESGOS'!$H315,"C",'MAPA DE RIESGOS'!$AF315),"")</f>
        <v/>
      </c>
      <c r="T86" s="366" t="str">
        <f>IF(AND('MAPA DE RIESGOS'!$AP316="Media",'MAPA DE RIESGOS'!$AR316="Leve"),CONCATENATE("R",'MAPA DE RIESGOS'!$H316,"C",'MAPA DE RIESGOS'!$AF316),"")</f>
        <v/>
      </c>
      <c r="U86" s="366" t="str">
        <f>IF(AND('MAPA DE RIESGOS'!$AP317="Media",'MAPA DE RIESGOS'!$AR317="Leve"),CONCATENATE("R",'MAPA DE RIESGOS'!$H317,"C",'MAPA DE RIESGOS'!$AF317),"")</f>
        <v/>
      </c>
      <c r="V86" s="366" t="str">
        <f>IF(AND('MAPA DE RIESGOS'!$AP318="Media",'MAPA DE RIESGOS'!$AR318="Leve"),CONCATENATE("R",'MAPA DE RIESGOS'!$H318,"C",'MAPA DE RIESGOS'!$AF318),"")</f>
        <v/>
      </c>
      <c r="W86" s="366" t="str">
        <f>IF(AND('MAPA DE RIESGOS'!$AP319="Media",'MAPA DE RIESGOS'!$AR319="Leve"),CONCATENATE("R",'MAPA DE RIESGOS'!$H319,"C",'MAPA DE RIESGOS'!$AF319),"")</f>
        <v/>
      </c>
      <c r="X86" s="366" t="str">
        <f>IF(AND('MAPA DE RIESGOS'!$AP320="Media",'MAPA DE RIESGOS'!$AR320="Leve"),CONCATENATE("R",'MAPA DE RIESGOS'!$H320,"C",'MAPA DE RIESGOS'!$AF320),"")</f>
        <v/>
      </c>
      <c r="Y86" s="366" t="str">
        <f>IF(AND('MAPA DE RIESGOS'!$AP321="Media",'MAPA DE RIESGOS'!$AR321="Leve"),CONCATENATE("R",'MAPA DE RIESGOS'!$H321,"C",'MAPA DE RIESGOS'!$AF321),"")</f>
        <v/>
      </c>
      <c r="Z86" s="366" t="str">
        <f>IF(AND('MAPA DE RIESGOS'!$AP322="Media",'MAPA DE RIESGOS'!$AR322="Leve"),CONCATENATE("R",'MAPA DE RIESGOS'!$H322,"C",'MAPA DE RIESGOS'!$AF322),"")</f>
        <v/>
      </c>
      <c r="AA86" s="366" t="str">
        <f>IF(AND('MAPA DE RIESGOS'!$AP323="Media",'MAPA DE RIESGOS'!$AR323="Leve"),CONCATENATE("R",'MAPA DE RIESGOS'!$H323,"C",'MAPA DE RIESGOS'!$AF323),"")</f>
        <v/>
      </c>
      <c r="AB86" s="365" t="str">
        <f>IF(AND('MAPA DE RIESGOS'!$AP306="Media",'MAPA DE RIESGOS'!$AR306="Menor"),CONCATENATE("R",'MAPA DE RIESGOS'!$H306,"C",'MAPA DE RIESGOS'!$AF306),"")</f>
        <v/>
      </c>
      <c r="AC86" s="366" t="str">
        <f>IF(AND('MAPA DE RIESGOS'!$AP307="Media",'MAPA DE RIESGOS'!$AR307="Menor"),CONCATENATE("R",'MAPA DE RIESGOS'!$H307,"C",'MAPA DE RIESGOS'!$AF307),"")</f>
        <v/>
      </c>
      <c r="AD86" s="366" t="str">
        <f>IF(AND('MAPA DE RIESGOS'!$AP308="Media",'MAPA DE RIESGOS'!$AR308="Menor"),CONCATENATE("R",'MAPA DE RIESGOS'!$H308,"C",'MAPA DE RIESGOS'!$AF308),"")</f>
        <v/>
      </c>
      <c r="AE86" s="366" t="str">
        <f>IF(AND('MAPA DE RIESGOS'!$AP309="Media",'MAPA DE RIESGOS'!$AR309="Menor"),CONCATENATE("R",'MAPA DE RIESGOS'!$H309,"C",'MAPA DE RIESGOS'!$AF309),"")</f>
        <v/>
      </c>
      <c r="AF86" s="366" t="str">
        <f>IF(AND('MAPA DE RIESGOS'!$AP310="Media",'MAPA DE RIESGOS'!$AR310="Menor"),CONCATENATE("R",'MAPA DE RIESGOS'!$H310,"C",'MAPA DE RIESGOS'!$AF310),"")</f>
        <v/>
      </c>
      <c r="AG86" s="366" t="str">
        <f>IF(AND('MAPA DE RIESGOS'!$AP311="Media",'MAPA DE RIESGOS'!$AR311="Menor"),CONCATENATE("R",'MAPA DE RIESGOS'!$H311,"C",'MAPA DE RIESGOS'!$AF311),"")</f>
        <v/>
      </c>
      <c r="AH86" s="366" t="str">
        <f>IF(AND('MAPA DE RIESGOS'!$AP312="Media",'MAPA DE RIESGOS'!$AR312="Menor"),CONCATENATE("R",'MAPA DE RIESGOS'!$H312,"C",'MAPA DE RIESGOS'!$AF312),"")</f>
        <v/>
      </c>
      <c r="AI86" s="366" t="str">
        <f>IF(AND('MAPA DE RIESGOS'!$AP313="Media",'MAPA DE RIESGOS'!$AR313="Menor"),CONCATENATE("R",'MAPA DE RIESGOS'!$H313,"C",'MAPA DE RIESGOS'!$AF313),"")</f>
        <v/>
      </c>
      <c r="AJ86" s="366" t="str">
        <f>IF(AND('MAPA DE RIESGOS'!$AP314="Media",'MAPA DE RIESGOS'!$AR314="Menor"),CONCATENATE("R",'MAPA DE RIESGOS'!$H314,"C",'MAPA DE RIESGOS'!$AF314),"")</f>
        <v/>
      </c>
      <c r="AK86" s="366" t="str">
        <f>IF(AND('MAPA DE RIESGOS'!$AP315="Media",'MAPA DE RIESGOS'!$AR315="Menor"),CONCATENATE("R",'MAPA DE RIESGOS'!$H315,"C",'MAPA DE RIESGOS'!$AF315),"")</f>
        <v/>
      </c>
      <c r="AL86" s="366" t="str">
        <f>IF(AND('MAPA DE RIESGOS'!$AP316="Media",'MAPA DE RIESGOS'!$AR316="Menor"),CONCATENATE("R",'MAPA DE RIESGOS'!$H316,"C",'MAPA DE RIESGOS'!$AF316),"")</f>
        <v/>
      </c>
      <c r="AM86" s="366" t="str">
        <f>IF(AND('MAPA DE RIESGOS'!$AP317="Media",'MAPA DE RIESGOS'!$AR317="Menor"),CONCATENATE("R",'MAPA DE RIESGOS'!$H317,"C",'MAPA DE RIESGOS'!$AF317),"")</f>
        <v/>
      </c>
      <c r="AN86" s="366" t="str">
        <f>IF(AND('MAPA DE RIESGOS'!$AP318="Media",'MAPA DE RIESGOS'!$AR318="Menor"),CONCATENATE("R",'MAPA DE RIESGOS'!$H318,"C",'MAPA DE RIESGOS'!$AF318),"")</f>
        <v/>
      </c>
      <c r="AO86" s="366" t="str">
        <f>IF(AND('MAPA DE RIESGOS'!$AP319="Media",'MAPA DE RIESGOS'!$AR319="Menor"),CONCATENATE("R",'MAPA DE RIESGOS'!$H319,"C",'MAPA DE RIESGOS'!$AF319),"")</f>
        <v/>
      </c>
      <c r="AP86" s="366" t="str">
        <f>IF(AND('MAPA DE RIESGOS'!$AP320="Media",'MAPA DE RIESGOS'!$AR320="Menor"),CONCATENATE("R",'MAPA DE RIESGOS'!$H320,"C",'MAPA DE RIESGOS'!$AF320),"")</f>
        <v/>
      </c>
      <c r="AQ86" s="366" t="str">
        <f>IF(AND('MAPA DE RIESGOS'!$AP321="Media",'MAPA DE RIESGOS'!$AR321="Menor"),CONCATENATE("R",'MAPA DE RIESGOS'!$H321,"C",'MAPA DE RIESGOS'!$AF321),"")</f>
        <v/>
      </c>
      <c r="AR86" s="366" t="str">
        <f>IF(AND('MAPA DE RIESGOS'!$AP322="Media",'MAPA DE RIESGOS'!$AR322="Menor"),CONCATENATE("R",'MAPA DE RIESGOS'!$H322,"C",'MAPA DE RIESGOS'!$AF322),"")</f>
        <v/>
      </c>
      <c r="AS86" s="366" t="str">
        <f>IF(AND('MAPA DE RIESGOS'!$AP323="Media",'MAPA DE RIESGOS'!$AR323="Menor"),CONCATENATE("R",'MAPA DE RIESGOS'!$H323,"C",'MAPA DE RIESGOS'!$AF323),"")</f>
        <v/>
      </c>
      <c r="AT86" s="365" t="str">
        <f>IF(AND('MAPA DE RIESGOS'!$AP306="Media",'MAPA DE RIESGOS'!$AR306="Moderado"),CONCATENATE("R",'MAPA DE RIESGOS'!$H306,"C",'MAPA DE RIESGOS'!$AF306),"")</f>
        <v/>
      </c>
      <c r="AU86" s="366" t="str">
        <f>IF(AND('MAPA DE RIESGOS'!$AP307="Media",'MAPA DE RIESGOS'!$AR307="Moderado"),CONCATENATE("R",'MAPA DE RIESGOS'!$H307,"C",'MAPA DE RIESGOS'!$AF307),"")</f>
        <v/>
      </c>
      <c r="AV86" s="366" t="str">
        <f>IF(AND('MAPA DE RIESGOS'!$AP308="Media",'MAPA DE RIESGOS'!$AR308="Moderado"),CONCATENATE("R",'MAPA DE RIESGOS'!$H308,"C",'MAPA DE RIESGOS'!$AF308),"")</f>
        <v/>
      </c>
      <c r="AW86" s="366" t="str">
        <f>IF(AND('MAPA DE RIESGOS'!$AP309="Media",'MAPA DE RIESGOS'!$AR309="Moderado"),CONCATENATE("R",'MAPA DE RIESGOS'!$H309,"C",'MAPA DE RIESGOS'!$AF309),"")</f>
        <v/>
      </c>
      <c r="AX86" s="366" t="str">
        <f>IF(AND('MAPA DE RIESGOS'!$AP310="Media",'MAPA DE RIESGOS'!$AR310="Moderado"),CONCATENATE("R",'MAPA DE RIESGOS'!$H310,"C",'MAPA DE RIESGOS'!$AF310),"")</f>
        <v/>
      </c>
      <c r="AY86" s="366" t="str">
        <f>IF(AND('MAPA DE RIESGOS'!$AP311="Media",'MAPA DE RIESGOS'!$AR311="Moderado"),CONCATENATE("R",'MAPA DE RIESGOS'!$H311,"C",'MAPA DE RIESGOS'!$AF311),"")</f>
        <v/>
      </c>
      <c r="AZ86" s="366" t="str">
        <f>IF(AND('MAPA DE RIESGOS'!$AP312="Media",'MAPA DE RIESGOS'!$AR312="Moderado"),CONCATENATE("R",'MAPA DE RIESGOS'!$H312,"C",'MAPA DE RIESGOS'!$AF312),"")</f>
        <v/>
      </c>
      <c r="BA86" s="366" t="str">
        <f>IF(AND('MAPA DE RIESGOS'!$AP313="Media",'MAPA DE RIESGOS'!$AR313="Moderado"),CONCATENATE("R",'MAPA DE RIESGOS'!$H313,"C",'MAPA DE RIESGOS'!$AF313),"")</f>
        <v/>
      </c>
      <c r="BB86" s="366" t="str">
        <f>IF(AND('MAPA DE RIESGOS'!$AP314="Media",'MAPA DE RIESGOS'!$AR314="Moderado"),CONCATENATE("R",'MAPA DE RIESGOS'!$H314,"C",'MAPA DE RIESGOS'!$AF314),"")</f>
        <v/>
      </c>
      <c r="BC86" s="366" t="str">
        <f>IF(AND('MAPA DE RIESGOS'!$AP315="Media",'MAPA DE RIESGOS'!$AR315="Moderado"),CONCATENATE("R",'MAPA DE RIESGOS'!$H315,"C",'MAPA DE RIESGOS'!$AF315),"")</f>
        <v/>
      </c>
      <c r="BD86" s="366" t="str">
        <f>IF(AND('MAPA DE RIESGOS'!$AP316="Media",'MAPA DE RIESGOS'!$AR316="Moderado"),CONCATENATE("R",'MAPA DE RIESGOS'!$H316,"C",'MAPA DE RIESGOS'!$AF316),"")</f>
        <v/>
      </c>
      <c r="BE86" s="366" t="str">
        <f>IF(AND('MAPA DE RIESGOS'!$AP317="Media",'MAPA DE RIESGOS'!$AR317="Moderado"),CONCATENATE("R",'MAPA DE RIESGOS'!$H317,"C",'MAPA DE RIESGOS'!$AF317),"")</f>
        <v/>
      </c>
      <c r="BF86" s="366" t="str">
        <f>IF(AND('MAPA DE RIESGOS'!$AP318="Media",'MAPA DE RIESGOS'!$AR318="Moderado"),CONCATENATE("R",'MAPA DE RIESGOS'!$H318,"C",'MAPA DE RIESGOS'!$AF318),"")</f>
        <v/>
      </c>
      <c r="BG86" s="366" t="str">
        <f>IF(AND('MAPA DE RIESGOS'!$AP319="Media",'MAPA DE RIESGOS'!$AR319="Moderado"),CONCATENATE("R",'MAPA DE RIESGOS'!$H319,"C",'MAPA DE RIESGOS'!$AF319),"")</f>
        <v/>
      </c>
      <c r="BH86" s="366" t="str">
        <f>IF(AND('MAPA DE RIESGOS'!$AP320="Media",'MAPA DE RIESGOS'!$AR320="Moderado"),CONCATENATE("R",'MAPA DE RIESGOS'!$H320,"C",'MAPA DE RIESGOS'!$AF320),"")</f>
        <v/>
      </c>
      <c r="BI86" s="366" t="str">
        <f>IF(AND('MAPA DE RIESGOS'!$AP321="Media",'MAPA DE RIESGOS'!$AR321="Moderado"),CONCATENATE("R",'MAPA DE RIESGOS'!$H321,"C",'MAPA DE RIESGOS'!$AF321),"")</f>
        <v/>
      </c>
      <c r="BJ86" s="366" t="str">
        <f>IF(AND('MAPA DE RIESGOS'!$AP322="Media",'MAPA DE RIESGOS'!$AR322="Moderado"),CONCATENATE("R",'MAPA DE RIESGOS'!$H322,"C",'MAPA DE RIESGOS'!$AF322),"")</f>
        <v/>
      </c>
      <c r="BK86" s="367" t="str">
        <f>IF(AND('MAPA DE RIESGOS'!$AP323="Media",'MAPA DE RIESGOS'!$AR323="Moderado"),CONCATENATE("R",'MAPA DE RIESGOS'!$H323,"C",'MAPA DE RIESGOS'!$AF323),"")</f>
        <v/>
      </c>
      <c r="BL86" s="353" t="str">
        <f>IF(AND('MAPA DE RIESGOS'!$AP306="Media",'MAPA DE RIESGOS'!$AR306="Mayor"),CONCATENATE("R",'MAPA DE RIESGOS'!$H306,"C",'MAPA DE RIESGOS'!$AF306),"")</f>
        <v/>
      </c>
      <c r="BM86" s="353" t="str">
        <f>IF(AND('MAPA DE RIESGOS'!$AP307="Media",'MAPA DE RIESGOS'!$AR307="Mayor"),CONCATENATE("R",'MAPA DE RIESGOS'!$H307,"C",'MAPA DE RIESGOS'!$AF307),"")</f>
        <v/>
      </c>
      <c r="BN86" s="353" t="str">
        <f>IF(AND('MAPA DE RIESGOS'!$AP308="Media",'MAPA DE RIESGOS'!$AR308="Mayor"),CONCATENATE("R",'MAPA DE RIESGOS'!$H308,"C",'MAPA DE RIESGOS'!$AF308),"")</f>
        <v/>
      </c>
      <c r="BO86" s="353" t="str">
        <f>IF(AND('MAPA DE RIESGOS'!$AP309="Media",'MAPA DE RIESGOS'!$AR309="Mayor"),CONCATENATE("R",'MAPA DE RIESGOS'!$H309,"C",'MAPA DE RIESGOS'!$AF309),"")</f>
        <v/>
      </c>
      <c r="BP86" s="353" t="str">
        <f>IF(AND('MAPA DE RIESGOS'!$AP310="Media",'MAPA DE RIESGOS'!$AR310="Mayor"),CONCATENATE("R",'MAPA DE RIESGOS'!$H310,"C",'MAPA DE RIESGOS'!$AF310),"")</f>
        <v/>
      </c>
      <c r="BQ86" s="353" t="str">
        <f>IF(AND('MAPA DE RIESGOS'!$AP311="Media",'MAPA DE RIESGOS'!$AR311="Mayor"),CONCATENATE("R",'MAPA DE RIESGOS'!$H311,"C",'MAPA DE RIESGOS'!$AF311),"")</f>
        <v/>
      </c>
      <c r="BR86" s="353" t="str">
        <f>IF(AND('MAPA DE RIESGOS'!$AP312="Media",'MAPA DE RIESGOS'!$AR312="Mayor"),CONCATENATE("R",'MAPA DE RIESGOS'!$H312,"C",'MAPA DE RIESGOS'!$AF312),"")</f>
        <v/>
      </c>
      <c r="BS86" s="353" t="str">
        <f>IF(AND('MAPA DE RIESGOS'!$AP313="Media",'MAPA DE RIESGOS'!$AR313="Mayor"),CONCATENATE("R",'MAPA DE RIESGOS'!$H313,"C",'MAPA DE RIESGOS'!$AF313),"")</f>
        <v/>
      </c>
      <c r="BT86" s="353" t="str">
        <f>IF(AND('MAPA DE RIESGOS'!$AP314="Media",'MAPA DE RIESGOS'!$AR314="Mayor"),CONCATENATE("R",'MAPA DE RIESGOS'!$H314,"C",'MAPA DE RIESGOS'!$AF314),"")</f>
        <v/>
      </c>
      <c r="BU86" s="353" t="str">
        <f>IF(AND('MAPA DE RIESGOS'!$AP315="Media",'MAPA DE RIESGOS'!$AR315="Mayor"),CONCATENATE("R",'MAPA DE RIESGOS'!$H315,"C",'MAPA DE RIESGOS'!$AF315),"")</f>
        <v/>
      </c>
      <c r="BV86" s="353" t="str">
        <f>IF(AND('MAPA DE RIESGOS'!$AP316="Media",'MAPA DE RIESGOS'!$AR316="Mayor"),CONCATENATE("R",'MAPA DE RIESGOS'!$H316,"C",'MAPA DE RIESGOS'!$AF316),"")</f>
        <v/>
      </c>
      <c r="BW86" s="353" t="str">
        <f>IF(AND('MAPA DE RIESGOS'!$AP317="Media",'MAPA DE RIESGOS'!$AR317="Mayor"),CONCATENATE("R",'MAPA DE RIESGOS'!$H317,"C",'MAPA DE RIESGOS'!$AF317),"")</f>
        <v/>
      </c>
      <c r="BX86" s="353" t="str">
        <f>IF(AND('MAPA DE RIESGOS'!$AP318="Media",'MAPA DE RIESGOS'!$AR318="Mayor"),CONCATENATE("R",'MAPA DE RIESGOS'!$H318,"C",'MAPA DE RIESGOS'!$AF318),"")</f>
        <v/>
      </c>
      <c r="BY86" s="353" t="str">
        <f>IF(AND('MAPA DE RIESGOS'!$AP319="Media",'MAPA DE RIESGOS'!$AR319="Mayor"),CONCATENATE("R",'MAPA DE RIESGOS'!$H319,"C",'MAPA DE RIESGOS'!$AF319),"")</f>
        <v/>
      </c>
      <c r="BZ86" s="353" t="str">
        <f>IF(AND('MAPA DE RIESGOS'!$AP320="Media",'MAPA DE RIESGOS'!$AR320="Mayor"),CONCATENATE("R",'MAPA DE RIESGOS'!$H320,"C",'MAPA DE RIESGOS'!$AF320),"")</f>
        <v/>
      </c>
      <c r="CA86" s="353" t="str">
        <f>IF(AND('MAPA DE RIESGOS'!$AP321="Media",'MAPA DE RIESGOS'!$AR321="Mayor"),CONCATENATE("R",'MAPA DE RIESGOS'!$H321,"C",'MAPA DE RIESGOS'!$AF321),"")</f>
        <v/>
      </c>
      <c r="CB86" s="353" t="str">
        <f>IF(AND('MAPA DE RIESGOS'!$AP322="Media",'MAPA DE RIESGOS'!$AR322="Mayor"),CONCATENATE("R",'MAPA DE RIESGOS'!$H322,"C",'MAPA DE RIESGOS'!$AF322),"")</f>
        <v/>
      </c>
      <c r="CC86" s="354" t="str">
        <f>IF(AND('MAPA DE RIESGOS'!$AP323="Media",'MAPA DE RIESGOS'!$AR323="Mayor"),CONCATENATE("R",'MAPA DE RIESGOS'!$H323,"C",'MAPA DE RIESGOS'!$AF323),"")</f>
        <v/>
      </c>
      <c r="CD86" s="355" t="str">
        <f>IF(AND('MAPA DE RIESGOS'!$AP306="Media",'MAPA DE RIESGOS'!$AR306="Catastrófico"),CONCATENATE("R",'MAPA DE RIESGOS'!$H306,"C",'MAPA DE RIESGOS'!$AF306),"")</f>
        <v/>
      </c>
      <c r="CE86" s="355" t="str">
        <f>IF(AND('MAPA DE RIESGOS'!$AP307="Media",'MAPA DE RIESGOS'!$AR307="Catastrófico"),CONCATENATE("R",'MAPA DE RIESGOS'!$H307,"C",'MAPA DE RIESGOS'!$AF307),"")</f>
        <v/>
      </c>
      <c r="CF86" s="355" t="str">
        <f>IF(AND('MAPA DE RIESGOS'!$AP308="Media",'MAPA DE RIESGOS'!$AR308="Catastrófico"),CONCATENATE("R",'MAPA DE RIESGOS'!$H308,"C",'MAPA DE RIESGOS'!$AF308),"")</f>
        <v/>
      </c>
      <c r="CG86" s="355" t="str">
        <f>IF(AND('MAPA DE RIESGOS'!$AP309="Media",'MAPA DE RIESGOS'!$AR309="Catastrófico"),CONCATENATE("R",'MAPA DE RIESGOS'!$H309,"C",'MAPA DE RIESGOS'!$AF309),"")</f>
        <v/>
      </c>
      <c r="CH86" s="355" t="str">
        <f>IF(AND('MAPA DE RIESGOS'!$AP310="Media",'MAPA DE RIESGOS'!$AR310="Catastrófico"),CONCATENATE("R",'MAPA DE RIESGOS'!$H310,"C",'MAPA DE RIESGOS'!$AF310),"")</f>
        <v/>
      </c>
      <c r="CI86" s="355" t="str">
        <f>IF(AND('MAPA DE RIESGOS'!$AP311="Media",'MAPA DE RIESGOS'!$AR311="Catastrófico"),CONCATENATE("R",'MAPA DE RIESGOS'!$H311,"C",'MAPA DE RIESGOS'!$AF311),"")</f>
        <v/>
      </c>
      <c r="CJ86" s="355" t="str">
        <f>IF(AND('MAPA DE RIESGOS'!$AP312="Media",'MAPA DE RIESGOS'!$AR312="Catastrófico"),CONCATENATE("R",'MAPA DE RIESGOS'!$H312,"C",'MAPA DE RIESGOS'!$AF312),"")</f>
        <v/>
      </c>
      <c r="CK86" s="355" t="str">
        <f>IF(AND('MAPA DE RIESGOS'!$AP313="Media",'MAPA DE RIESGOS'!$AR313="Catastrófico"),CONCATENATE("R",'MAPA DE RIESGOS'!$H313,"C",'MAPA DE RIESGOS'!$AF313),"")</f>
        <v/>
      </c>
      <c r="CL86" s="355" t="str">
        <f>IF(AND('MAPA DE RIESGOS'!$AP314="Media",'MAPA DE RIESGOS'!$AR314="Catastrófico"),CONCATENATE("R",'MAPA DE RIESGOS'!$H314,"C",'MAPA DE RIESGOS'!$AF314),"")</f>
        <v/>
      </c>
      <c r="CM86" s="355" t="str">
        <f>IF(AND('MAPA DE RIESGOS'!$AP315="Media",'MAPA DE RIESGOS'!$AR315="Catastrófico"),CONCATENATE("R",'MAPA DE RIESGOS'!$H315,"C",'MAPA DE RIESGOS'!$AF315),"")</f>
        <v/>
      </c>
      <c r="CN86" s="355" t="str">
        <f>IF(AND('MAPA DE RIESGOS'!$AP316="Media",'MAPA DE RIESGOS'!$AR316="Catastrófico"),CONCATENATE("R",'MAPA DE RIESGOS'!$H316,"C",'MAPA DE RIESGOS'!$AF316),"")</f>
        <v/>
      </c>
      <c r="CO86" s="355" t="str">
        <f>IF(AND('MAPA DE RIESGOS'!$AP317="Media",'MAPA DE RIESGOS'!$AR317="Catastrófico"),CONCATENATE("R",'MAPA DE RIESGOS'!$H317,"C",'MAPA DE RIESGOS'!$AF317),"")</f>
        <v/>
      </c>
      <c r="CP86" s="355" t="str">
        <f>IF(AND('MAPA DE RIESGOS'!$AP318="Media",'MAPA DE RIESGOS'!$AR318="Catastrófico"),CONCATENATE("R",'MAPA DE RIESGOS'!$H318,"C",'MAPA DE RIESGOS'!$AF318),"")</f>
        <v/>
      </c>
      <c r="CQ86" s="355" t="str">
        <f>IF(AND('MAPA DE RIESGOS'!$AP319="Media",'MAPA DE RIESGOS'!$AR319="Catastrófico"),CONCATENATE("R",'MAPA DE RIESGOS'!$H319,"C",'MAPA DE RIESGOS'!$AF319),"")</f>
        <v/>
      </c>
      <c r="CR86" s="355" t="str">
        <f>IF(AND('MAPA DE RIESGOS'!$AP320="Media",'MAPA DE RIESGOS'!$AR320="Catastrófico"),CONCATENATE("R",'MAPA DE RIESGOS'!$H320,"C",'MAPA DE RIESGOS'!$AF320),"")</f>
        <v/>
      </c>
      <c r="CS86" s="355" t="str">
        <f>IF(AND('MAPA DE RIESGOS'!$AP321="Media",'MAPA DE RIESGOS'!$AR321="Catastrófico"),CONCATENATE("R",'MAPA DE RIESGOS'!$H321,"C",'MAPA DE RIESGOS'!$AF321),"")</f>
        <v/>
      </c>
      <c r="CT86" s="355" t="str">
        <f>IF(AND('MAPA DE RIESGOS'!$AP322="Media",'MAPA DE RIESGOS'!$AR322="Catastrófico"),CONCATENATE("R",'MAPA DE RIESGOS'!$H322,"C",'MAPA DE RIESGOS'!$AF322),"")</f>
        <v/>
      </c>
      <c r="CU86" s="356" t="str">
        <f>IF(AND('MAPA DE RIESGOS'!$AP323="Media",'MAPA DE RIESGOS'!$AR323="Catastrófico"),CONCATENATE("R",'MAPA DE RIESGOS'!$H323,"C",'MAPA DE RIESGOS'!$AF323),"")</f>
        <v/>
      </c>
      <c r="CV86" s="67"/>
      <c r="CW86" s="1128"/>
      <c r="CX86" s="1129"/>
      <c r="CY86" s="1129"/>
      <c r="CZ86" s="1129"/>
      <c r="DA86" s="1129"/>
      <c r="DB86" s="1130"/>
    </row>
    <row r="87" spans="2:106" ht="32.450000000000003" customHeight="1">
      <c r="B87" s="1142"/>
      <c r="C87" s="1142"/>
      <c r="D87" s="1143"/>
      <c r="E87" s="1113"/>
      <c r="F87" s="1114"/>
      <c r="G87" s="1114"/>
      <c r="H87" s="1114"/>
      <c r="I87" s="1115"/>
      <c r="J87" s="365" t="str">
        <f>IF(AND('MAPA DE RIESGOS'!$AP324="Media",'MAPA DE RIESGOS'!$AR324="Leve"),CONCATENATE("R",'MAPA DE RIESGOS'!$H324,"C",'MAPA DE RIESGOS'!$AF324),"")</f>
        <v/>
      </c>
      <c r="K87" s="366" t="str">
        <f>IF(AND('MAPA DE RIESGOS'!$AP325="Media",'MAPA DE RIESGOS'!$AR325="Leve"),CONCATENATE("R",'MAPA DE RIESGOS'!$H325,"C",'MAPA DE RIESGOS'!$AF325),"")</f>
        <v/>
      </c>
      <c r="L87" s="366" t="str">
        <f>IF(AND('MAPA DE RIESGOS'!$AP326="Media",'MAPA DE RIESGOS'!$AR326="Leve"),CONCATENATE("R",'MAPA DE RIESGOS'!$H326,"C",'MAPA DE RIESGOS'!$AF326),"")</f>
        <v/>
      </c>
      <c r="M87" s="366" t="str">
        <f>IF(AND('MAPA DE RIESGOS'!$AP327="Media",'MAPA DE RIESGOS'!$AR327="Leve"),CONCATENATE("R",'MAPA DE RIESGOS'!$H327,"C",'MAPA DE RIESGOS'!$AF327),"")</f>
        <v/>
      </c>
      <c r="N87" s="366" t="str">
        <f>IF(AND('MAPA DE RIESGOS'!$AP328="Media",'MAPA DE RIESGOS'!$AR328="Leve"),CONCATENATE("R",'MAPA DE RIESGOS'!$H328,"C",'MAPA DE RIESGOS'!$AF328),"")</f>
        <v/>
      </c>
      <c r="O87" s="366" t="str">
        <f>IF(AND('MAPA DE RIESGOS'!$AP329="Media",'MAPA DE RIESGOS'!$AR329="Leve"),CONCATENATE("R",'MAPA DE RIESGOS'!$H329,"C",'MAPA DE RIESGOS'!$AF329),"")</f>
        <v/>
      </c>
      <c r="P87" s="366" t="str">
        <f>IF(AND('MAPA DE RIESGOS'!$AP330="Media",'MAPA DE RIESGOS'!$AR330="Leve"),CONCATENATE("R",'MAPA DE RIESGOS'!$H330,"C",'MAPA DE RIESGOS'!$AF330),"")</f>
        <v/>
      </c>
      <c r="Q87" s="366" t="str">
        <f>IF(AND('MAPA DE RIESGOS'!$AP331="Media",'MAPA DE RIESGOS'!$AR331="Leve"),CONCATENATE("R",'MAPA DE RIESGOS'!$H331,"C",'MAPA DE RIESGOS'!$AF331),"")</f>
        <v/>
      </c>
      <c r="R87" s="366" t="str">
        <f>IF(AND('MAPA DE RIESGOS'!$AP332="Media",'MAPA DE RIESGOS'!$AR332="Leve"),CONCATENATE("R",'MAPA DE RIESGOS'!$H332,"C",'MAPA DE RIESGOS'!$AF332),"")</f>
        <v/>
      </c>
      <c r="S87" s="366" t="str">
        <f>IF(AND('MAPA DE RIESGOS'!$AP333="Media",'MAPA DE RIESGOS'!$AR333="Leve"),CONCATENATE("R",'MAPA DE RIESGOS'!$H333,"C",'MAPA DE RIESGOS'!$AF333),"")</f>
        <v/>
      </c>
      <c r="T87" s="366" t="str">
        <f>IF(AND('MAPA DE RIESGOS'!$AP334="Media",'MAPA DE RIESGOS'!$AR334="Leve"),CONCATENATE("R",'MAPA DE RIESGOS'!$H334,"C",'MAPA DE RIESGOS'!$AF334),"")</f>
        <v/>
      </c>
      <c r="U87" s="366" t="str">
        <f>IF(AND('MAPA DE RIESGOS'!$AP335="Media",'MAPA DE RIESGOS'!$AR335="Leve"),CONCATENATE("R",'MAPA DE RIESGOS'!$H335,"C",'MAPA DE RIESGOS'!$AF335),"")</f>
        <v/>
      </c>
      <c r="V87" s="366" t="str">
        <f>IF(AND('MAPA DE RIESGOS'!$AP336="Media",'MAPA DE RIESGOS'!$AR336="Leve"),CONCATENATE("R",'MAPA DE RIESGOS'!$H336,"C",'MAPA DE RIESGOS'!$AF336),"")</f>
        <v/>
      </c>
      <c r="W87" s="366" t="str">
        <f>IF(AND('MAPA DE RIESGOS'!$AP337="Media",'MAPA DE RIESGOS'!$AR337="Leve"),CONCATENATE("R",'MAPA DE RIESGOS'!$H337,"C",'MAPA DE RIESGOS'!$AF337),"")</f>
        <v/>
      </c>
      <c r="X87" s="366" t="str">
        <f>IF(AND('MAPA DE RIESGOS'!$AP338="Media",'MAPA DE RIESGOS'!$AR338="Leve"),CONCATENATE("R",'MAPA DE RIESGOS'!$H338,"C",'MAPA DE RIESGOS'!$AF338),"")</f>
        <v/>
      </c>
      <c r="Y87" s="366" t="str">
        <f>IF(AND('MAPA DE RIESGOS'!$AP339="Media",'MAPA DE RIESGOS'!$AR339="Leve"),CONCATENATE("R",'MAPA DE RIESGOS'!$H339,"C",'MAPA DE RIESGOS'!$AF339),"")</f>
        <v/>
      </c>
      <c r="Z87" s="366" t="str">
        <f>IF(AND('MAPA DE RIESGOS'!$AP340="Media",'MAPA DE RIESGOS'!$AR340="Leve"),CONCATENATE("R",'MAPA DE RIESGOS'!$H340,"C",'MAPA DE RIESGOS'!$AF340),"")</f>
        <v/>
      </c>
      <c r="AA87" s="366" t="str">
        <f>IF(AND('MAPA DE RIESGOS'!$AP341="Media",'MAPA DE RIESGOS'!$AR341="Leve"),CONCATENATE("R",'MAPA DE RIESGOS'!$H341,"C",'MAPA DE RIESGOS'!$AF341),"")</f>
        <v/>
      </c>
      <c r="AB87" s="365" t="str">
        <f>IF(AND('MAPA DE RIESGOS'!$AP324="Media",'MAPA DE RIESGOS'!$AR324="Menor"),CONCATENATE("R",'MAPA DE RIESGOS'!$H324,"C",'MAPA DE RIESGOS'!$AF324),"")</f>
        <v/>
      </c>
      <c r="AC87" s="366" t="str">
        <f>IF(AND('MAPA DE RIESGOS'!$AP325="Media",'MAPA DE RIESGOS'!$AR325="Menor"),CONCATENATE("R",'MAPA DE RIESGOS'!$H325,"C",'MAPA DE RIESGOS'!$AF325),"")</f>
        <v/>
      </c>
      <c r="AD87" s="366" t="str">
        <f>IF(AND('MAPA DE RIESGOS'!$AP326="Media",'MAPA DE RIESGOS'!$AR326="Menor"),CONCATENATE("R",'MAPA DE RIESGOS'!$H326,"C",'MAPA DE RIESGOS'!$AF326),"")</f>
        <v/>
      </c>
      <c r="AE87" s="366" t="str">
        <f>IF(AND('MAPA DE RIESGOS'!$AP327="Media",'MAPA DE RIESGOS'!$AR327="Menor"),CONCATENATE("R",'MAPA DE RIESGOS'!$H327,"C",'MAPA DE RIESGOS'!$AF327),"")</f>
        <v/>
      </c>
      <c r="AF87" s="366" t="str">
        <f>IF(AND('MAPA DE RIESGOS'!$AP328="Media",'MAPA DE RIESGOS'!$AR328="Menor"),CONCATENATE("R",'MAPA DE RIESGOS'!$H328,"C",'MAPA DE RIESGOS'!$AF328),"")</f>
        <v/>
      </c>
      <c r="AG87" s="366" t="str">
        <f>IF(AND('MAPA DE RIESGOS'!$AP329="Media",'MAPA DE RIESGOS'!$AR329="Menor"),CONCATENATE("R",'MAPA DE RIESGOS'!$H329,"C",'MAPA DE RIESGOS'!$AF329),"")</f>
        <v/>
      </c>
      <c r="AH87" s="366" t="str">
        <f>IF(AND('MAPA DE RIESGOS'!$AP330="Media",'MAPA DE RIESGOS'!$AR330="Menor"),CONCATENATE("R",'MAPA DE RIESGOS'!$H330,"C",'MAPA DE RIESGOS'!$AF330),"")</f>
        <v/>
      </c>
      <c r="AI87" s="366" t="str">
        <f>IF(AND('MAPA DE RIESGOS'!$AP331="Media",'MAPA DE RIESGOS'!$AR331="Menor"),CONCATENATE("R",'MAPA DE RIESGOS'!$H331,"C",'MAPA DE RIESGOS'!$AF331),"")</f>
        <v/>
      </c>
      <c r="AJ87" s="366" t="str">
        <f>IF(AND('MAPA DE RIESGOS'!$AP332="Media",'MAPA DE RIESGOS'!$AR332="Menor"),CONCATENATE("R",'MAPA DE RIESGOS'!$H332,"C",'MAPA DE RIESGOS'!$AF332),"")</f>
        <v/>
      </c>
      <c r="AK87" s="366" t="str">
        <f>IF(AND('MAPA DE RIESGOS'!$AP333="Media",'MAPA DE RIESGOS'!$AR333="Menor"),CONCATENATE("R",'MAPA DE RIESGOS'!$H333,"C",'MAPA DE RIESGOS'!$AF333),"")</f>
        <v/>
      </c>
      <c r="AL87" s="366" t="str">
        <f>IF(AND('MAPA DE RIESGOS'!$AP334="Media",'MAPA DE RIESGOS'!$AR334="Menor"),CONCATENATE("R",'MAPA DE RIESGOS'!$H334,"C",'MAPA DE RIESGOS'!$AF334),"")</f>
        <v/>
      </c>
      <c r="AM87" s="366" t="str">
        <f>IF(AND('MAPA DE RIESGOS'!$AP335="Media",'MAPA DE RIESGOS'!$AR335="Menor"),CONCATENATE("R",'MAPA DE RIESGOS'!$H335,"C",'MAPA DE RIESGOS'!$AF335),"")</f>
        <v/>
      </c>
      <c r="AN87" s="366" t="str">
        <f>IF(AND('MAPA DE RIESGOS'!$AP336="Media",'MAPA DE RIESGOS'!$AR336="Menor"),CONCATENATE("R",'MAPA DE RIESGOS'!$H336,"C",'MAPA DE RIESGOS'!$AF336),"")</f>
        <v/>
      </c>
      <c r="AO87" s="366" t="str">
        <f>IF(AND('MAPA DE RIESGOS'!$AP337="Media",'MAPA DE RIESGOS'!$AR337="Menor"),CONCATENATE("R",'MAPA DE RIESGOS'!$H337,"C",'MAPA DE RIESGOS'!$AF337),"")</f>
        <v/>
      </c>
      <c r="AP87" s="366" t="str">
        <f>IF(AND('MAPA DE RIESGOS'!$AP338="Media",'MAPA DE RIESGOS'!$AR338="Menor"),CONCATENATE("R",'MAPA DE RIESGOS'!$H338,"C",'MAPA DE RIESGOS'!$AF338),"")</f>
        <v/>
      </c>
      <c r="AQ87" s="366" t="str">
        <f>IF(AND('MAPA DE RIESGOS'!$AP339="Media",'MAPA DE RIESGOS'!$AR339="Menor"),CONCATENATE("R",'MAPA DE RIESGOS'!$H339,"C",'MAPA DE RIESGOS'!$AF339),"")</f>
        <v/>
      </c>
      <c r="AR87" s="366" t="str">
        <f>IF(AND('MAPA DE RIESGOS'!$AP340="Media",'MAPA DE RIESGOS'!$AR340="Menor"),CONCATENATE("R",'MAPA DE RIESGOS'!$H340,"C",'MAPA DE RIESGOS'!$AF340),"")</f>
        <v/>
      </c>
      <c r="AS87" s="366" t="str">
        <f>IF(AND('MAPA DE RIESGOS'!$AP341="Media",'MAPA DE RIESGOS'!$AR341="Menor"),CONCATENATE("R",'MAPA DE RIESGOS'!$H341,"C",'MAPA DE RIESGOS'!$AF341),"")</f>
        <v/>
      </c>
      <c r="AT87" s="365" t="str">
        <f>IF(AND('MAPA DE RIESGOS'!$AP324="Media",'MAPA DE RIESGOS'!$AR324="Moderado"),CONCATENATE("R",'MAPA DE RIESGOS'!$H324,"C",'MAPA DE RIESGOS'!$AF324),"")</f>
        <v/>
      </c>
      <c r="AU87" s="366" t="str">
        <f>IF(AND('MAPA DE RIESGOS'!$AP325="Media",'MAPA DE RIESGOS'!$AR325="Moderado"),CONCATENATE("R",'MAPA DE RIESGOS'!$H325,"C",'MAPA DE RIESGOS'!$AF325),"")</f>
        <v/>
      </c>
      <c r="AV87" s="366" t="str">
        <f>IF(AND('MAPA DE RIESGOS'!$AP326="Media",'MAPA DE RIESGOS'!$AR326="Moderado"),CONCATENATE("R",'MAPA DE RIESGOS'!$H326,"C",'MAPA DE RIESGOS'!$AF326),"")</f>
        <v/>
      </c>
      <c r="AW87" s="366" t="str">
        <f>IF(AND('MAPA DE RIESGOS'!$AP327="Media",'MAPA DE RIESGOS'!$AR327="Moderado"),CONCATENATE("R",'MAPA DE RIESGOS'!$H327,"C",'MAPA DE RIESGOS'!$AF327),"")</f>
        <v/>
      </c>
      <c r="AX87" s="366" t="str">
        <f>IF(AND('MAPA DE RIESGOS'!$AP328="Media",'MAPA DE RIESGOS'!$AR328="Moderado"),CONCATENATE("R",'MAPA DE RIESGOS'!$H328,"C",'MAPA DE RIESGOS'!$AF328),"")</f>
        <v/>
      </c>
      <c r="AY87" s="366" t="str">
        <f>IF(AND('MAPA DE RIESGOS'!$AP329="Media",'MAPA DE RIESGOS'!$AR329="Moderado"),CONCATENATE("R",'MAPA DE RIESGOS'!$H329,"C",'MAPA DE RIESGOS'!$AF329),"")</f>
        <v/>
      </c>
      <c r="AZ87" s="366" t="str">
        <f>IF(AND('MAPA DE RIESGOS'!$AP330="Media",'MAPA DE RIESGOS'!$AR330="Moderado"),CONCATENATE("R",'MAPA DE RIESGOS'!$H330,"C",'MAPA DE RIESGOS'!$AF330),"")</f>
        <v/>
      </c>
      <c r="BA87" s="366" t="str">
        <f>IF(AND('MAPA DE RIESGOS'!$AP331="Media",'MAPA DE RIESGOS'!$AR331="Moderado"),CONCATENATE("R",'MAPA DE RIESGOS'!$H331,"C",'MAPA DE RIESGOS'!$AF331),"")</f>
        <v/>
      </c>
      <c r="BB87" s="366" t="str">
        <f>IF(AND('MAPA DE RIESGOS'!$AP332="Media",'MAPA DE RIESGOS'!$AR332="Moderado"),CONCATENATE("R",'MAPA DE RIESGOS'!$H332,"C",'MAPA DE RIESGOS'!$AF332),"")</f>
        <v/>
      </c>
      <c r="BC87" s="366" t="str">
        <f>IF(AND('MAPA DE RIESGOS'!$AP333="Media",'MAPA DE RIESGOS'!$AR333="Moderado"),CONCATENATE("R",'MAPA DE RIESGOS'!$H333,"C",'MAPA DE RIESGOS'!$AF333),"")</f>
        <v/>
      </c>
      <c r="BD87" s="366" t="str">
        <f>IF(AND('MAPA DE RIESGOS'!$AP334="Media",'MAPA DE RIESGOS'!$AR334="Moderado"),CONCATENATE("R",'MAPA DE RIESGOS'!$H334,"C",'MAPA DE RIESGOS'!$AF334),"")</f>
        <v/>
      </c>
      <c r="BE87" s="366" t="str">
        <f>IF(AND('MAPA DE RIESGOS'!$AP335="Media",'MAPA DE RIESGOS'!$AR335="Moderado"),CONCATENATE("R",'MAPA DE RIESGOS'!$H335,"C",'MAPA DE RIESGOS'!$AF335),"")</f>
        <v/>
      </c>
      <c r="BF87" s="366" t="str">
        <f>IF(AND('MAPA DE RIESGOS'!$AP336="Media",'MAPA DE RIESGOS'!$AR336="Moderado"),CONCATENATE("R",'MAPA DE RIESGOS'!$H336,"C",'MAPA DE RIESGOS'!$AF336),"")</f>
        <v/>
      </c>
      <c r="BG87" s="366" t="str">
        <f>IF(AND('MAPA DE RIESGOS'!$AP337="Media",'MAPA DE RIESGOS'!$AR337="Moderado"),CONCATENATE("R",'MAPA DE RIESGOS'!$H337,"C",'MAPA DE RIESGOS'!$AF337),"")</f>
        <v/>
      </c>
      <c r="BH87" s="366" t="str">
        <f>IF(AND('MAPA DE RIESGOS'!$AP338="Media",'MAPA DE RIESGOS'!$AR338="Moderado"),CONCATENATE("R",'MAPA DE RIESGOS'!$H338,"C",'MAPA DE RIESGOS'!$AF338),"")</f>
        <v/>
      </c>
      <c r="BI87" s="366" t="str">
        <f>IF(AND('MAPA DE RIESGOS'!$AP339="Media",'MAPA DE RIESGOS'!$AR339="Moderado"),CONCATENATE("R",'MAPA DE RIESGOS'!$H339,"C",'MAPA DE RIESGOS'!$AF339),"")</f>
        <v/>
      </c>
      <c r="BJ87" s="366" t="str">
        <f>IF(AND('MAPA DE RIESGOS'!$AP340="Media",'MAPA DE RIESGOS'!$AR340="Moderado"),CONCATENATE("R",'MAPA DE RIESGOS'!$H340,"C",'MAPA DE RIESGOS'!$AF340),"")</f>
        <v/>
      </c>
      <c r="BK87" s="367" t="str">
        <f>IF(AND('MAPA DE RIESGOS'!$AP341="Media",'MAPA DE RIESGOS'!$AR341="Moderado"),CONCATENATE("R",'MAPA DE RIESGOS'!$H341,"C",'MAPA DE RIESGOS'!$AF341),"")</f>
        <v/>
      </c>
      <c r="BL87" s="353" t="str">
        <f>IF(AND('MAPA DE RIESGOS'!$AP324="Media",'MAPA DE RIESGOS'!$AR324="Mayor"),CONCATENATE("R",'MAPA DE RIESGOS'!$H324,"C",'MAPA DE RIESGOS'!$AF324),"")</f>
        <v/>
      </c>
      <c r="BM87" s="353" t="str">
        <f>IF(AND('MAPA DE RIESGOS'!$AP325="Media",'MAPA DE RIESGOS'!$AR325="Mayor"),CONCATENATE("R",'MAPA DE RIESGOS'!$H325,"C",'MAPA DE RIESGOS'!$AF325),"")</f>
        <v/>
      </c>
      <c r="BN87" s="353" t="str">
        <f>IF(AND('MAPA DE RIESGOS'!$AP326="Media",'MAPA DE RIESGOS'!$AR326="Mayor"),CONCATENATE("R",'MAPA DE RIESGOS'!$H326,"C",'MAPA DE RIESGOS'!$AF326),"")</f>
        <v/>
      </c>
      <c r="BO87" s="353" t="str">
        <f>IF(AND('MAPA DE RIESGOS'!$AP327="Media",'MAPA DE RIESGOS'!$AR327="Mayor"),CONCATENATE("R",'MAPA DE RIESGOS'!$H327,"C",'MAPA DE RIESGOS'!$AF327),"")</f>
        <v/>
      </c>
      <c r="BP87" s="353" t="str">
        <f>IF(AND('MAPA DE RIESGOS'!$AP328="Media",'MAPA DE RIESGOS'!$AR328="Mayor"),CONCATENATE("R",'MAPA DE RIESGOS'!$H328,"C",'MAPA DE RIESGOS'!$AF328),"")</f>
        <v/>
      </c>
      <c r="BQ87" s="353" t="str">
        <f>IF(AND('MAPA DE RIESGOS'!$AP329="Media",'MAPA DE RIESGOS'!$AR329="Mayor"),CONCATENATE("R",'MAPA DE RIESGOS'!$H329,"C",'MAPA DE RIESGOS'!$AF329),"")</f>
        <v/>
      </c>
      <c r="BR87" s="353" t="str">
        <f>IF(AND('MAPA DE RIESGOS'!$AP330="Media",'MAPA DE RIESGOS'!$AR330="Mayor"),CONCATENATE("R",'MAPA DE RIESGOS'!$H330,"C",'MAPA DE RIESGOS'!$AF330),"")</f>
        <v/>
      </c>
      <c r="BS87" s="353" t="str">
        <f>IF(AND('MAPA DE RIESGOS'!$AP331="Media",'MAPA DE RIESGOS'!$AR331="Mayor"),CONCATENATE("R",'MAPA DE RIESGOS'!$H331,"C",'MAPA DE RIESGOS'!$AF331),"")</f>
        <v/>
      </c>
      <c r="BT87" s="353" t="str">
        <f>IF(AND('MAPA DE RIESGOS'!$AP332="Media",'MAPA DE RIESGOS'!$AR332="Mayor"),CONCATENATE("R",'MAPA DE RIESGOS'!$H332,"C",'MAPA DE RIESGOS'!$AF332),"")</f>
        <v/>
      </c>
      <c r="BU87" s="353" t="str">
        <f>IF(AND('MAPA DE RIESGOS'!$AP333="Media",'MAPA DE RIESGOS'!$AR333="Mayor"),CONCATENATE("R",'MAPA DE RIESGOS'!$H333,"C",'MAPA DE RIESGOS'!$AF333),"")</f>
        <v/>
      </c>
      <c r="BV87" s="353" t="str">
        <f>IF(AND('MAPA DE RIESGOS'!$AP334="Media",'MAPA DE RIESGOS'!$AR334="Mayor"),CONCATENATE("R",'MAPA DE RIESGOS'!$H334,"C",'MAPA DE RIESGOS'!$AF334),"")</f>
        <v/>
      </c>
      <c r="BW87" s="353" t="str">
        <f>IF(AND('MAPA DE RIESGOS'!$AP335="Media",'MAPA DE RIESGOS'!$AR335="Mayor"),CONCATENATE("R",'MAPA DE RIESGOS'!$H335,"C",'MAPA DE RIESGOS'!$AF335),"")</f>
        <v/>
      </c>
      <c r="BX87" s="353" t="str">
        <f>IF(AND('MAPA DE RIESGOS'!$AP336="Media",'MAPA DE RIESGOS'!$AR336="Mayor"),CONCATENATE("R",'MAPA DE RIESGOS'!$H336,"C",'MAPA DE RIESGOS'!$AF336),"")</f>
        <v/>
      </c>
      <c r="BY87" s="353" t="str">
        <f>IF(AND('MAPA DE RIESGOS'!$AP337="Media",'MAPA DE RIESGOS'!$AR337="Mayor"),CONCATENATE("R",'MAPA DE RIESGOS'!$H337,"C",'MAPA DE RIESGOS'!$AF337),"")</f>
        <v/>
      </c>
      <c r="BZ87" s="353" t="str">
        <f>IF(AND('MAPA DE RIESGOS'!$AP338="Media",'MAPA DE RIESGOS'!$AR338="Mayor"),CONCATENATE("R",'MAPA DE RIESGOS'!$H338,"C",'MAPA DE RIESGOS'!$AF338),"")</f>
        <v/>
      </c>
      <c r="CA87" s="353" t="str">
        <f>IF(AND('MAPA DE RIESGOS'!$AP339="Media",'MAPA DE RIESGOS'!$AR339="Mayor"),CONCATENATE("R",'MAPA DE RIESGOS'!$H339,"C",'MAPA DE RIESGOS'!$AF339),"")</f>
        <v/>
      </c>
      <c r="CB87" s="353" t="str">
        <f>IF(AND('MAPA DE RIESGOS'!$AP340="Media",'MAPA DE RIESGOS'!$AR340="Mayor"),CONCATENATE("R",'MAPA DE RIESGOS'!$H340,"C",'MAPA DE RIESGOS'!$AF340),"")</f>
        <v/>
      </c>
      <c r="CC87" s="354" t="str">
        <f>IF(AND('MAPA DE RIESGOS'!$AP341="Media",'MAPA DE RIESGOS'!$AR341="Mayor"),CONCATENATE("R",'MAPA DE RIESGOS'!$H341,"C",'MAPA DE RIESGOS'!$AF341),"")</f>
        <v/>
      </c>
      <c r="CD87" s="355" t="str">
        <f>IF(AND('MAPA DE RIESGOS'!$AP324="Media",'MAPA DE RIESGOS'!$AR324="Catastrófico"),CONCATENATE("R",'MAPA DE RIESGOS'!$H324,"C",'MAPA DE RIESGOS'!$AF324),"")</f>
        <v/>
      </c>
      <c r="CE87" s="355" t="str">
        <f>IF(AND('MAPA DE RIESGOS'!$AP325="Media",'MAPA DE RIESGOS'!$AR325="Catastrófico"),CONCATENATE("R",'MAPA DE RIESGOS'!$H325,"C",'MAPA DE RIESGOS'!$AF325),"")</f>
        <v/>
      </c>
      <c r="CF87" s="355" t="str">
        <f>IF(AND('MAPA DE RIESGOS'!$AP326="Media",'MAPA DE RIESGOS'!$AR326="Catastrófico"),CONCATENATE("R",'MAPA DE RIESGOS'!$H326,"C",'MAPA DE RIESGOS'!$AF326),"")</f>
        <v/>
      </c>
      <c r="CG87" s="355" t="str">
        <f>IF(AND('MAPA DE RIESGOS'!$AP327="Media",'MAPA DE RIESGOS'!$AR327="Catastrófico"),CONCATENATE("R",'MAPA DE RIESGOS'!$H327,"C",'MAPA DE RIESGOS'!$AF327),"")</f>
        <v/>
      </c>
      <c r="CH87" s="355" t="str">
        <f>IF(AND('MAPA DE RIESGOS'!$AP328="Media",'MAPA DE RIESGOS'!$AR328="Catastrófico"),CONCATENATE("R",'MAPA DE RIESGOS'!$H328,"C",'MAPA DE RIESGOS'!$AF328),"")</f>
        <v/>
      </c>
      <c r="CI87" s="355" t="str">
        <f>IF(AND('MAPA DE RIESGOS'!$AP329="Media",'MAPA DE RIESGOS'!$AR329="Catastrófico"),CONCATENATE("R",'MAPA DE RIESGOS'!$H329,"C",'MAPA DE RIESGOS'!$AF329),"")</f>
        <v/>
      </c>
      <c r="CJ87" s="355" t="str">
        <f>IF(AND('MAPA DE RIESGOS'!$AP330="Media",'MAPA DE RIESGOS'!$AR330="Catastrófico"),CONCATENATE("R",'MAPA DE RIESGOS'!$H330,"C",'MAPA DE RIESGOS'!$AF330),"")</f>
        <v/>
      </c>
      <c r="CK87" s="355" t="str">
        <f>IF(AND('MAPA DE RIESGOS'!$AP331="Media",'MAPA DE RIESGOS'!$AR331="Catastrófico"),CONCATENATE("R",'MAPA DE RIESGOS'!$H331,"C",'MAPA DE RIESGOS'!$AF331),"")</f>
        <v/>
      </c>
      <c r="CL87" s="355" t="str">
        <f>IF(AND('MAPA DE RIESGOS'!$AP332="Media",'MAPA DE RIESGOS'!$AR332="Catastrófico"),CONCATENATE("R",'MAPA DE RIESGOS'!$H332,"C",'MAPA DE RIESGOS'!$AF332),"")</f>
        <v/>
      </c>
      <c r="CM87" s="355" t="str">
        <f>IF(AND('MAPA DE RIESGOS'!$AP333="Media",'MAPA DE RIESGOS'!$AR333="Catastrófico"),CONCATENATE("R",'MAPA DE RIESGOS'!$H333,"C",'MAPA DE RIESGOS'!$AF333),"")</f>
        <v/>
      </c>
      <c r="CN87" s="355" t="str">
        <f>IF(AND('MAPA DE RIESGOS'!$AP334="Media",'MAPA DE RIESGOS'!$AR334="Catastrófico"),CONCATENATE("R",'MAPA DE RIESGOS'!$H334,"C",'MAPA DE RIESGOS'!$AF334),"")</f>
        <v/>
      </c>
      <c r="CO87" s="355" t="str">
        <f>IF(AND('MAPA DE RIESGOS'!$AP335="Media",'MAPA DE RIESGOS'!$AR335="Catastrófico"),CONCATENATE("R",'MAPA DE RIESGOS'!$H335,"C",'MAPA DE RIESGOS'!$AF335),"")</f>
        <v/>
      </c>
      <c r="CP87" s="355" t="str">
        <f>IF(AND('MAPA DE RIESGOS'!$AP336="Media",'MAPA DE RIESGOS'!$AR336="Catastrófico"),CONCATENATE("R",'MAPA DE RIESGOS'!$H336,"C",'MAPA DE RIESGOS'!$AF336),"")</f>
        <v/>
      </c>
      <c r="CQ87" s="355" t="str">
        <f>IF(AND('MAPA DE RIESGOS'!$AP337="Media",'MAPA DE RIESGOS'!$AR337="Catastrófico"),CONCATENATE("R",'MAPA DE RIESGOS'!$H337,"C",'MAPA DE RIESGOS'!$AF337),"")</f>
        <v/>
      </c>
      <c r="CR87" s="355" t="str">
        <f>IF(AND('MAPA DE RIESGOS'!$AP338="Media",'MAPA DE RIESGOS'!$AR338="Catastrófico"),CONCATENATE("R",'MAPA DE RIESGOS'!$H338,"C",'MAPA DE RIESGOS'!$AF338),"")</f>
        <v/>
      </c>
      <c r="CS87" s="355" t="str">
        <f>IF(AND('MAPA DE RIESGOS'!$AP339="Media",'MAPA DE RIESGOS'!$AR339="Catastrófico"),CONCATENATE("R",'MAPA DE RIESGOS'!$H339,"C",'MAPA DE RIESGOS'!$AF339),"")</f>
        <v/>
      </c>
      <c r="CT87" s="355" t="str">
        <f>IF(AND('MAPA DE RIESGOS'!$AP340="Media",'MAPA DE RIESGOS'!$AR340="Catastrófico"),CONCATENATE("R",'MAPA DE RIESGOS'!$H340,"C",'MAPA DE RIESGOS'!$AF340),"")</f>
        <v/>
      </c>
      <c r="CU87" s="356" t="str">
        <f>IF(AND('MAPA DE RIESGOS'!$AP341="Media",'MAPA DE RIESGOS'!$AR341="Catastrófico"),CONCATENATE("R",'MAPA DE RIESGOS'!$H341,"C",'MAPA DE RIESGOS'!$AF341),"")</f>
        <v/>
      </c>
      <c r="CV87" s="67"/>
      <c r="CW87" s="1128"/>
      <c r="CX87" s="1129"/>
      <c r="CY87" s="1129"/>
      <c r="CZ87" s="1129"/>
      <c r="DA87" s="1129"/>
      <c r="DB87" s="1130"/>
    </row>
    <row r="88" spans="2:106" ht="32.450000000000003" customHeight="1">
      <c r="B88" s="1142"/>
      <c r="C88" s="1142"/>
      <c r="D88" s="1143"/>
      <c r="E88" s="1113"/>
      <c r="F88" s="1114"/>
      <c r="G88" s="1114"/>
      <c r="H88" s="1114"/>
      <c r="I88" s="1115"/>
      <c r="J88" s="365" t="str">
        <f>IF(AND('MAPA DE RIESGOS'!$AP342="Media",'MAPA DE RIESGOS'!$AR342="Leve"),CONCATENATE("R",'MAPA DE RIESGOS'!$H342,"C",'MAPA DE RIESGOS'!$AF342),"")</f>
        <v/>
      </c>
      <c r="K88" s="366" t="str">
        <f>IF(AND('MAPA DE RIESGOS'!$AP343="Media",'MAPA DE RIESGOS'!$AR343="Leve"),CONCATENATE("R",'MAPA DE RIESGOS'!$H343,"C",'MAPA DE RIESGOS'!$AF343),"")</f>
        <v/>
      </c>
      <c r="L88" s="366" t="str">
        <f>IF(AND('MAPA DE RIESGOS'!$AP344="Media",'MAPA DE RIESGOS'!$AR344="Leve"),CONCATENATE("R",'MAPA DE RIESGOS'!$H344,"C",'MAPA DE RIESGOS'!$AF344),"")</f>
        <v/>
      </c>
      <c r="M88" s="366" t="str">
        <f>IF(AND('MAPA DE RIESGOS'!$AP345="Media",'MAPA DE RIESGOS'!$AR345="Leve"),CONCATENATE("R",'MAPA DE RIESGOS'!$H345,"C",'MAPA DE RIESGOS'!$AF345),"")</f>
        <v/>
      </c>
      <c r="N88" s="366" t="str">
        <f>IF(AND('MAPA DE RIESGOS'!$AP346="Media",'MAPA DE RIESGOS'!$AR346="Leve"),CONCATENATE("R",'MAPA DE RIESGOS'!$H346,"C",'MAPA DE RIESGOS'!$AF346),"")</f>
        <v/>
      </c>
      <c r="O88" s="366" t="str">
        <f>IF(AND('MAPA DE RIESGOS'!$AP347="Media",'MAPA DE RIESGOS'!$AR347="Leve"),CONCATENATE("R",'MAPA DE RIESGOS'!$H347,"C",'MAPA DE RIESGOS'!$AF347),"")</f>
        <v/>
      </c>
      <c r="P88" s="366" t="str">
        <f>IF(AND('MAPA DE RIESGOS'!$AP348="Media",'MAPA DE RIESGOS'!$AR348="Leve"),CONCATENATE("R",'MAPA DE RIESGOS'!$H348,"C",'MAPA DE RIESGOS'!$AF348),"")</f>
        <v/>
      </c>
      <c r="Q88" s="366" t="str">
        <f>IF(AND('MAPA DE RIESGOS'!$AP349="Media",'MAPA DE RIESGOS'!$AR349="Leve"),CONCATENATE("R",'MAPA DE RIESGOS'!$H349,"C",'MAPA DE RIESGOS'!$AF349),"")</f>
        <v/>
      </c>
      <c r="R88" s="366" t="str">
        <f>IF(AND('MAPA DE RIESGOS'!$AP350="Media",'MAPA DE RIESGOS'!$AR350="Leve"),CONCATENATE("R",'MAPA DE RIESGOS'!$H350,"C",'MAPA DE RIESGOS'!$AF350),"")</f>
        <v/>
      </c>
      <c r="S88" s="366" t="str">
        <f>IF(AND('MAPA DE RIESGOS'!$AP351="Media",'MAPA DE RIESGOS'!$AR351="Leve"),CONCATENATE("R",'MAPA DE RIESGOS'!$H351,"C",'MAPA DE RIESGOS'!$AF351),"")</f>
        <v/>
      </c>
      <c r="T88" s="366" t="str">
        <f>IF(AND('MAPA DE RIESGOS'!$AP352="Media",'MAPA DE RIESGOS'!$AR352="Leve"),CONCATENATE("R",'MAPA DE RIESGOS'!$H352,"C",'MAPA DE RIESGOS'!$AF352),"")</f>
        <v/>
      </c>
      <c r="U88" s="366" t="str">
        <f>IF(AND('MAPA DE RIESGOS'!$AP353="Media",'MAPA DE RIESGOS'!$AR353="Leve"),CONCATENATE("R",'MAPA DE RIESGOS'!$H353,"C",'MAPA DE RIESGOS'!$AF353),"")</f>
        <v/>
      </c>
      <c r="V88" s="366" t="str">
        <f>IF(AND('MAPA DE RIESGOS'!$AP354="Media",'MAPA DE RIESGOS'!$AR354="Leve"),CONCATENATE("R",'MAPA DE RIESGOS'!$H354,"C",'MAPA DE RIESGOS'!$AF354),"")</f>
        <v/>
      </c>
      <c r="W88" s="366" t="str">
        <f>IF(AND('MAPA DE RIESGOS'!$AP355="Media",'MAPA DE RIESGOS'!$AR355="Leve"),CONCATENATE("R",'MAPA DE RIESGOS'!$H355,"C",'MAPA DE RIESGOS'!$AF355),"")</f>
        <v/>
      </c>
      <c r="X88" s="366" t="str">
        <f>IF(AND('MAPA DE RIESGOS'!$AP356="Media",'MAPA DE RIESGOS'!$AR356="Leve"),CONCATENATE("R",'MAPA DE RIESGOS'!$H356,"C",'MAPA DE RIESGOS'!$AF356),"")</f>
        <v/>
      </c>
      <c r="Y88" s="366" t="str">
        <f>IF(AND('MAPA DE RIESGOS'!$AP357="Media",'MAPA DE RIESGOS'!$AR357="Leve"),CONCATENATE("R",'MAPA DE RIESGOS'!$H357,"C",'MAPA DE RIESGOS'!$AF357),"")</f>
        <v/>
      </c>
      <c r="Z88" s="366" t="str">
        <f>IF(AND('MAPA DE RIESGOS'!$AP358="Media",'MAPA DE RIESGOS'!$AR358="Leve"),CONCATENATE("R",'MAPA DE RIESGOS'!$H358,"C",'MAPA DE RIESGOS'!$AF358),"")</f>
        <v/>
      </c>
      <c r="AA88" s="366" t="str">
        <f>IF(AND('MAPA DE RIESGOS'!$AP359="Media",'MAPA DE RIESGOS'!$AR359="Leve"),CONCATENATE("R",'MAPA DE RIESGOS'!$H359,"C",'MAPA DE RIESGOS'!$AF359),"")</f>
        <v/>
      </c>
      <c r="AB88" s="365" t="str">
        <f>IF(AND('MAPA DE RIESGOS'!$AP342="Media",'MAPA DE RIESGOS'!$AR342="Menor"),CONCATENATE("R",'MAPA DE RIESGOS'!$H342,"C",'MAPA DE RIESGOS'!$AF342),"")</f>
        <v/>
      </c>
      <c r="AC88" s="366" t="str">
        <f>IF(AND('MAPA DE RIESGOS'!$AP343="Media",'MAPA DE RIESGOS'!$AR343="Menor"),CONCATENATE("R",'MAPA DE RIESGOS'!$H343,"C",'MAPA DE RIESGOS'!$AF343),"")</f>
        <v/>
      </c>
      <c r="AD88" s="366" t="str">
        <f>IF(AND('MAPA DE RIESGOS'!$AP344="Media",'MAPA DE RIESGOS'!$AR344="Menor"),CONCATENATE("R",'MAPA DE RIESGOS'!$H344,"C",'MAPA DE RIESGOS'!$AF344),"")</f>
        <v/>
      </c>
      <c r="AE88" s="366" t="str">
        <f>IF(AND('MAPA DE RIESGOS'!$AP345="Media",'MAPA DE RIESGOS'!$AR345="Menor"),CONCATENATE("R",'MAPA DE RIESGOS'!$H345,"C",'MAPA DE RIESGOS'!$AF345),"")</f>
        <v/>
      </c>
      <c r="AF88" s="366" t="str">
        <f>IF(AND('MAPA DE RIESGOS'!$AP346="Media",'MAPA DE RIESGOS'!$AR346="Menor"),CONCATENATE("R",'MAPA DE RIESGOS'!$H346,"C",'MAPA DE RIESGOS'!$AF346),"")</f>
        <v/>
      </c>
      <c r="AG88" s="366" t="str">
        <f>IF(AND('MAPA DE RIESGOS'!$AP347="Media",'MAPA DE RIESGOS'!$AR347="Menor"),CONCATENATE("R",'MAPA DE RIESGOS'!$H347,"C",'MAPA DE RIESGOS'!$AF347),"")</f>
        <v/>
      </c>
      <c r="AH88" s="366" t="str">
        <f>IF(AND('MAPA DE RIESGOS'!$AP348="Media",'MAPA DE RIESGOS'!$AR348="Menor"),CONCATENATE("R",'MAPA DE RIESGOS'!$H348,"C",'MAPA DE RIESGOS'!$AF348),"")</f>
        <v/>
      </c>
      <c r="AI88" s="366" t="str">
        <f>IF(AND('MAPA DE RIESGOS'!$AP349="Media",'MAPA DE RIESGOS'!$AR349="Menor"),CONCATENATE("R",'MAPA DE RIESGOS'!$H349,"C",'MAPA DE RIESGOS'!$AF349),"")</f>
        <v/>
      </c>
      <c r="AJ88" s="366" t="str">
        <f>IF(AND('MAPA DE RIESGOS'!$AP350="Media",'MAPA DE RIESGOS'!$AR350="Menor"),CONCATENATE("R",'MAPA DE RIESGOS'!$H350,"C",'MAPA DE RIESGOS'!$AF350),"")</f>
        <v/>
      </c>
      <c r="AK88" s="366" t="str">
        <f>IF(AND('MAPA DE RIESGOS'!$AP351="Media",'MAPA DE RIESGOS'!$AR351="Menor"),CONCATENATE("R",'MAPA DE RIESGOS'!$H351,"C",'MAPA DE RIESGOS'!$AF351),"")</f>
        <v/>
      </c>
      <c r="AL88" s="366" t="str">
        <f>IF(AND('MAPA DE RIESGOS'!$AP352="Media",'MAPA DE RIESGOS'!$AR352="Menor"),CONCATENATE("R",'MAPA DE RIESGOS'!$H352,"C",'MAPA DE RIESGOS'!$AF352),"")</f>
        <v/>
      </c>
      <c r="AM88" s="366" t="str">
        <f>IF(AND('MAPA DE RIESGOS'!$AP353="Media",'MAPA DE RIESGOS'!$AR353="Menor"),CONCATENATE("R",'MAPA DE RIESGOS'!$H353,"C",'MAPA DE RIESGOS'!$AF353),"")</f>
        <v/>
      </c>
      <c r="AN88" s="366" t="str">
        <f>IF(AND('MAPA DE RIESGOS'!$AP354="Media",'MAPA DE RIESGOS'!$AR354="Menor"),CONCATENATE("R",'MAPA DE RIESGOS'!$H354,"C",'MAPA DE RIESGOS'!$AF354),"")</f>
        <v/>
      </c>
      <c r="AO88" s="366" t="str">
        <f>IF(AND('MAPA DE RIESGOS'!$AP355="Media",'MAPA DE RIESGOS'!$AR355="Menor"),CONCATENATE("R",'MAPA DE RIESGOS'!$H355,"C",'MAPA DE RIESGOS'!$AF355),"")</f>
        <v/>
      </c>
      <c r="AP88" s="366" t="str">
        <f>IF(AND('MAPA DE RIESGOS'!$AP356="Media",'MAPA DE RIESGOS'!$AR356="Menor"),CONCATENATE("R",'MAPA DE RIESGOS'!$H356,"C",'MAPA DE RIESGOS'!$AF356),"")</f>
        <v/>
      </c>
      <c r="AQ88" s="366" t="str">
        <f>IF(AND('MAPA DE RIESGOS'!$AP357="Media",'MAPA DE RIESGOS'!$AR357="Menor"),CONCATENATE("R",'MAPA DE RIESGOS'!$H357,"C",'MAPA DE RIESGOS'!$AF357),"")</f>
        <v/>
      </c>
      <c r="AR88" s="366" t="str">
        <f>IF(AND('MAPA DE RIESGOS'!$AP358="Media",'MAPA DE RIESGOS'!$AR358="Menor"),CONCATENATE("R",'MAPA DE RIESGOS'!$H358,"C",'MAPA DE RIESGOS'!$AF358),"")</f>
        <v/>
      </c>
      <c r="AS88" s="366" t="str">
        <f>IF(AND('MAPA DE RIESGOS'!$AP359="Media",'MAPA DE RIESGOS'!$AR359="Menor"),CONCATENATE("R",'MAPA DE RIESGOS'!$H359,"C",'MAPA DE RIESGOS'!$AF359),"")</f>
        <v/>
      </c>
      <c r="AT88" s="365" t="str">
        <f>IF(AND('MAPA DE RIESGOS'!$AP342="Media",'MAPA DE RIESGOS'!$AR342="Moderado"),CONCATENATE("R",'MAPA DE RIESGOS'!$H342,"C",'MAPA DE RIESGOS'!$AF342),"")</f>
        <v/>
      </c>
      <c r="AU88" s="366" t="str">
        <f>IF(AND('MAPA DE RIESGOS'!$AP343="Media",'MAPA DE RIESGOS'!$AR343="Moderado"),CONCATENATE("R",'MAPA DE RIESGOS'!$H343,"C",'MAPA DE RIESGOS'!$AF343),"")</f>
        <v/>
      </c>
      <c r="AV88" s="366" t="str">
        <f>IF(AND('MAPA DE RIESGOS'!$AP344="Media",'MAPA DE RIESGOS'!$AR344="Moderado"),CONCATENATE("R",'MAPA DE RIESGOS'!$H344,"C",'MAPA DE RIESGOS'!$AF344),"")</f>
        <v/>
      </c>
      <c r="AW88" s="366" t="str">
        <f>IF(AND('MAPA DE RIESGOS'!$AP345="Media",'MAPA DE RIESGOS'!$AR345="Moderado"),CONCATENATE("R",'MAPA DE RIESGOS'!$H345,"C",'MAPA DE RIESGOS'!$AF345),"")</f>
        <v/>
      </c>
      <c r="AX88" s="366" t="str">
        <f>IF(AND('MAPA DE RIESGOS'!$AP346="Media",'MAPA DE RIESGOS'!$AR346="Moderado"),CONCATENATE("R",'MAPA DE RIESGOS'!$H346,"C",'MAPA DE RIESGOS'!$AF346),"")</f>
        <v/>
      </c>
      <c r="AY88" s="366" t="str">
        <f>IF(AND('MAPA DE RIESGOS'!$AP347="Media",'MAPA DE RIESGOS'!$AR347="Moderado"),CONCATENATE("R",'MAPA DE RIESGOS'!$H347,"C",'MAPA DE RIESGOS'!$AF347),"")</f>
        <v/>
      </c>
      <c r="AZ88" s="366" t="str">
        <f>IF(AND('MAPA DE RIESGOS'!$AP348="Media",'MAPA DE RIESGOS'!$AR348="Moderado"),CONCATENATE("R",'MAPA DE RIESGOS'!$H348,"C",'MAPA DE RIESGOS'!$AF348),"")</f>
        <v/>
      </c>
      <c r="BA88" s="366" t="str">
        <f>IF(AND('MAPA DE RIESGOS'!$AP349="Media",'MAPA DE RIESGOS'!$AR349="Moderado"),CONCATENATE("R",'MAPA DE RIESGOS'!$H349,"C",'MAPA DE RIESGOS'!$AF349),"")</f>
        <v/>
      </c>
      <c r="BB88" s="366" t="str">
        <f>IF(AND('MAPA DE RIESGOS'!$AP350="Media",'MAPA DE RIESGOS'!$AR350="Moderado"),CONCATENATE("R",'MAPA DE RIESGOS'!$H350,"C",'MAPA DE RIESGOS'!$AF350),"")</f>
        <v/>
      </c>
      <c r="BC88" s="366" t="str">
        <f>IF(AND('MAPA DE RIESGOS'!$AP351="Media",'MAPA DE RIESGOS'!$AR351="Moderado"),CONCATENATE("R",'MAPA DE RIESGOS'!$H351,"C",'MAPA DE RIESGOS'!$AF351),"")</f>
        <v/>
      </c>
      <c r="BD88" s="366" t="str">
        <f>IF(AND('MAPA DE RIESGOS'!$AP352="Media",'MAPA DE RIESGOS'!$AR352="Moderado"),CONCATENATE("R",'MAPA DE RIESGOS'!$H352,"C",'MAPA DE RIESGOS'!$AF352),"")</f>
        <v/>
      </c>
      <c r="BE88" s="366" t="str">
        <f>IF(AND('MAPA DE RIESGOS'!$AP353="Media",'MAPA DE RIESGOS'!$AR353="Moderado"),CONCATENATE("R",'MAPA DE RIESGOS'!$H353,"C",'MAPA DE RIESGOS'!$AF353),"")</f>
        <v/>
      </c>
      <c r="BF88" s="366" t="str">
        <f>IF(AND('MAPA DE RIESGOS'!$AP354="Media",'MAPA DE RIESGOS'!$AR354="Moderado"),CONCATENATE("R",'MAPA DE RIESGOS'!$H354,"C",'MAPA DE RIESGOS'!$AF354),"")</f>
        <v/>
      </c>
      <c r="BG88" s="366" t="str">
        <f>IF(AND('MAPA DE RIESGOS'!$AP355="Media",'MAPA DE RIESGOS'!$AR355="Moderado"),CONCATENATE("R",'MAPA DE RIESGOS'!$H355,"C",'MAPA DE RIESGOS'!$AF355),"")</f>
        <v/>
      </c>
      <c r="BH88" s="366" t="str">
        <f>IF(AND('MAPA DE RIESGOS'!$AP356="Media",'MAPA DE RIESGOS'!$AR356="Moderado"),CONCATENATE("R",'MAPA DE RIESGOS'!$H356,"C",'MAPA DE RIESGOS'!$AF356),"")</f>
        <v/>
      </c>
      <c r="BI88" s="366" t="str">
        <f>IF(AND('MAPA DE RIESGOS'!$AP357="Media",'MAPA DE RIESGOS'!$AR357="Moderado"),CONCATENATE("R",'MAPA DE RIESGOS'!$H357,"C",'MAPA DE RIESGOS'!$AF357),"")</f>
        <v/>
      </c>
      <c r="BJ88" s="366" t="str">
        <f>IF(AND('MAPA DE RIESGOS'!$AP358="Media",'MAPA DE RIESGOS'!$AR358="Moderado"),CONCATENATE("R",'MAPA DE RIESGOS'!$H358,"C",'MAPA DE RIESGOS'!$AF358),"")</f>
        <v/>
      </c>
      <c r="BK88" s="367" t="str">
        <f>IF(AND('MAPA DE RIESGOS'!$AP359="Media",'MAPA DE RIESGOS'!$AR359="Moderado"),CONCATENATE("R",'MAPA DE RIESGOS'!$H359,"C",'MAPA DE RIESGOS'!$AF359),"")</f>
        <v/>
      </c>
      <c r="BL88" s="353" t="str">
        <f>IF(AND('MAPA DE RIESGOS'!$AP342="Media",'MAPA DE RIESGOS'!$AR342="Mayor"),CONCATENATE("R",'MAPA DE RIESGOS'!$H342,"C",'MAPA DE RIESGOS'!$AF342),"")</f>
        <v/>
      </c>
      <c r="BM88" s="353" t="str">
        <f>IF(AND('MAPA DE RIESGOS'!$AP343="Media",'MAPA DE RIESGOS'!$AR343="Mayor"),CONCATENATE("R",'MAPA DE RIESGOS'!$H343,"C",'MAPA DE RIESGOS'!$AF343),"")</f>
        <v/>
      </c>
      <c r="BN88" s="353" t="str">
        <f>IF(AND('MAPA DE RIESGOS'!$AP344="Media",'MAPA DE RIESGOS'!$AR344="Mayor"),CONCATENATE("R",'MAPA DE RIESGOS'!$H344,"C",'MAPA DE RIESGOS'!$AF344),"")</f>
        <v/>
      </c>
      <c r="BO88" s="353" t="str">
        <f>IF(AND('MAPA DE RIESGOS'!$AP345="Media",'MAPA DE RIESGOS'!$AR345="Mayor"),CONCATENATE("R",'MAPA DE RIESGOS'!$H345,"C",'MAPA DE RIESGOS'!$AF345),"")</f>
        <v/>
      </c>
      <c r="BP88" s="353" t="str">
        <f>IF(AND('MAPA DE RIESGOS'!$AP346="Media",'MAPA DE RIESGOS'!$AR346="Mayor"),CONCATENATE("R",'MAPA DE RIESGOS'!$H346,"C",'MAPA DE RIESGOS'!$AF346),"")</f>
        <v/>
      </c>
      <c r="BQ88" s="353" t="str">
        <f>IF(AND('MAPA DE RIESGOS'!$AP347="Media",'MAPA DE RIESGOS'!$AR347="Mayor"),CONCATENATE("R",'MAPA DE RIESGOS'!$H347,"C",'MAPA DE RIESGOS'!$AF347),"")</f>
        <v/>
      </c>
      <c r="BR88" s="353" t="str">
        <f>IF(AND('MAPA DE RIESGOS'!$AP348="Media",'MAPA DE RIESGOS'!$AR348="Mayor"),CONCATENATE("R",'MAPA DE RIESGOS'!$H348,"C",'MAPA DE RIESGOS'!$AF348),"")</f>
        <v/>
      </c>
      <c r="BS88" s="353" t="str">
        <f>IF(AND('MAPA DE RIESGOS'!$AP349="Media",'MAPA DE RIESGOS'!$AR349="Mayor"),CONCATENATE("R",'MAPA DE RIESGOS'!$H349,"C",'MAPA DE RIESGOS'!$AF349),"")</f>
        <v/>
      </c>
      <c r="BT88" s="353" t="str">
        <f>IF(AND('MAPA DE RIESGOS'!$AP350="Media",'MAPA DE RIESGOS'!$AR350="Mayor"),CONCATENATE("R",'MAPA DE RIESGOS'!$H350,"C",'MAPA DE RIESGOS'!$AF350),"")</f>
        <v/>
      </c>
      <c r="BU88" s="353" t="str">
        <f>IF(AND('MAPA DE RIESGOS'!$AP351="Media",'MAPA DE RIESGOS'!$AR351="Mayor"),CONCATENATE("R",'MAPA DE RIESGOS'!$H351,"C",'MAPA DE RIESGOS'!$AF351),"")</f>
        <v/>
      </c>
      <c r="BV88" s="353" t="str">
        <f>IF(AND('MAPA DE RIESGOS'!$AP352="Media",'MAPA DE RIESGOS'!$AR352="Mayor"),CONCATENATE("R",'MAPA DE RIESGOS'!$H352,"C",'MAPA DE RIESGOS'!$AF352),"")</f>
        <v/>
      </c>
      <c r="BW88" s="353" t="str">
        <f>IF(AND('MAPA DE RIESGOS'!$AP353="Media",'MAPA DE RIESGOS'!$AR353="Mayor"),CONCATENATE("R",'MAPA DE RIESGOS'!$H353,"C",'MAPA DE RIESGOS'!$AF353),"")</f>
        <v/>
      </c>
      <c r="BX88" s="353" t="str">
        <f>IF(AND('MAPA DE RIESGOS'!$AP354="Media",'MAPA DE RIESGOS'!$AR354="Mayor"),CONCATENATE("R",'MAPA DE RIESGOS'!$H354,"C",'MAPA DE RIESGOS'!$AF354),"")</f>
        <v/>
      </c>
      <c r="BY88" s="353" t="str">
        <f>IF(AND('MAPA DE RIESGOS'!$AP355="Media",'MAPA DE RIESGOS'!$AR355="Mayor"),CONCATENATE("R",'MAPA DE RIESGOS'!$H355,"C",'MAPA DE RIESGOS'!$AF355),"")</f>
        <v/>
      </c>
      <c r="BZ88" s="353" t="str">
        <f>IF(AND('MAPA DE RIESGOS'!$AP356="Media",'MAPA DE RIESGOS'!$AR356="Mayor"),CONCATENATE("R",'MAPA DE RIESGOS'!$H356,"C",'MAPA DE RIESGOS'!$AF356),"")</f>
        <v/>
      </c>
      <c r="CA88" s="353" t="str">
        <f>IF(AND('MAPA DE RIESGOS'!$AP357="Media",'MAPA DE RIESGOS'!$AR357="Mayor"),CONCATENATE("R",'MAPA DE RIESGOS'!$H357,"C",'MAPA DE RIESGOS'!$AF357),"")</f>
        <v/>
      </c>
      <c r="CB88" s="353" t="str">
        <f>IF(AND('MAPA DE RIESGOS'!$AP358="Media",'MAPA DE RIESGOS'!$AR358="Mayor"),CONCATENATE("R",'MAPA DE RIESGOS'!$H358,"C",'MAPA DE RIESGOS'!$AF358),"")</f>
        <v/>
      </c>
      <c r="CC88" s="354" t="str">
        <f>IF(AND('MAPA DE RIESGOS'!$AP359="Media",'MAPA DE RIESGOS'!$AR359="Mayor"),CONCATENATE("R",'MAPA DE RIESGOS'!$H359,"C",'MAPA DE RIESGOS'!$AF359),"")</f>
        <v/>
      </c>
      <c r="CD88" s="355" t="str">
        <f>IF(AND('MAPA DE RIESGOS'!$AP342="Media",'MAPA DE RIESGOS'!$AR342="Catastrófico"),CONCATENATE("R",'MAPA DE RIESGOS'!$H342,"C",'MAPA DE RIESGOS'!$AF342),"")</f>
        <v/>
      </c>
      <c r="CE88" s="355" t="str">
        <f>IF(AND('MAPA DE RIESGOS'!$AP343="Media",'MAPA DE RIESGOS'!$AR343="Catastrófico"),CONCATENATE("R",'MAPA DE RIESGOS'!$H343,"C",'MAPA DE RIESGOS'!$AF343),"")</f>
        <v/>
      </c>
      <c r="CF88" s="355" t="str">
        <f>IF(AND('MAPA DE RIESGOS'!$AP344="Media",'MAPA DE RIESGOS'!$AR344="Catastrófico"),CONCATENATE("R",'MAPA DE RIESGOS'!$H344,"C",'MAPA DE RIESGOS'!$AF344),"")</f>
        <v/>
      </c>
      <c r="CG88" s="355" t="str">
        <f>IF(AND('MAPA DE RIESGOS'!$AP345="Media",'MAPA DE RIESGOS'!$AR345="Catastrófico"),CONCATENATE("R",'MAPA DE RIESGOS'!$H345,"C",'MAPA DE RIESGOS'!$AF345),"")</f>
        <v/>
      </c>
      <c r="CH88" s="355" t="str">
        <f>IF(AND('MAPA DE RIESGOS'!$AP346="Media",'MAPA DE RIESGOS'!$AR346="Catastrófico"),CONCATENATE("R",'MAPA DE RIESGOS'!$H346,"C",'MAPA DE RIESGOS'!$AF346),"")</f>
        <v/>
      </c>
      <c r="CI88" s="355" t="str">
        <f>IF(AND('MAPA DE RIESGOS'!$AP347="Media",'MAPA DE RIESGOS'!$AR347="Catastrófico"),CONCATENATE("R",'MAPA DE RIESGOS'!$H347,"C",'MAPA DE RIESGOS'!$AF347),"")</f>
        <v/>
      </c>
      <c r="CJ88" s="355" t="str">
        <f>IF(AND('MAPA DE RIESGOS'!$AP348="Media",'MAPA DE RIESGOS'!$AR348="Catastrófico"),CONCATENATE("R",'MAPA DE RIESGOS'!$H348,"C",'MAPA DE RIESGOS'!$AF348),"")</f>
        <v/>
      </c>
      <c r="CK88" s="355" t="str">
        <f>IF(AND('MAPA DE RIESGOS'!$AP349="Media",'MAPA DE RIESGOS'!$AR349="Catastrófico"),CONCATENATE("R",'MAPA DE RIESGOS'!$H349,"C",'MAPA DE RIESGOS'!$AF349),"")</f>
        <v/>
      </c>
      <c r="CL88" s="355" t="str">
        <f>IF(AND('MAPA DE RIESGOS'!$AP350="Media",'MAPA DE RIESGOS'!$AR350="Catastrófico"),CONCATENATE("R",'MAPA DE RIESGOS'!$H350,"C",'MAPA DE RIESGOS'!$AF350),"")</f>
        <v/>
      </c>
      <c r="CM88" s="355" t="str">
        <f>IF(AND('MAPA DE RIESGOS'!$AP351="Media",'MAPA DE RIESGOS'!$AR351="Catastrófico"),CONCATENATE("R",'MAPA DE RIESGOS'!$H351,"C",'MAPA DE RIESGOS'!$AF351),"")</f>
        <v/>
      </c>
      <c r="CN88" s="355" t="str">
        <f>IF(AND('MAPA DE RIESGOS'!$AP352="Media",'MAPA DE RIESGOS'!$AR352="Catastrófico"),CONCATENATE("R",'MAPA DE RIESGOS'!$H352,"C",'MAPA DE RIESGOS'!$AF352),"")</f>
        <v/>
      </c>
      <c r="CO88" s="355" t="str">
        <f>IF(AND('MAPA DE RIESGOS'!$AP353="Media",'MAPA DE RIESGOS'!$AR353="Catastrófico"),CONCATENATE("R",'MAPA DE RIESGOS'!$H353,"C",'MAPA DE RIESGOS'!$AF353),"")</f>
        <v/>
      </c>
      <c r="CP88" s="355" t="str">
        <f>IF(AND('MAPA DE RIESGOS'!$AP354="Media",'MAPA DE RIESGOS'!$AR354="Catastrófico"),CONCATENATE("R",'MAPA DE RIESGOS'!$H354,"C",'MAPA DE RIESGOS'!$AF354),"")</f>
        <v/>
      </c>
      <c r="CQ88" s="355" t="str">
        <f>IF(AND('MAPA DE RIESGOS'!$AP355="Media",'MAPA DE RIESGOS'!$AR355="Catastrófico"),CONCATENATE("R",'MAPA DE RIESGOS'!$H355,"C",'MAPA DE RIESGOS'!$AF355),"")</f>
        <v/>
      </c>
      <c r="CR88" s="355" t="str">
        <f>IF(AND('MAPA DE RIESGOS'!$AP356="Media",'MAPA DE RIESGOS'!$AR356="Catastrófico"),CONCATENATE("R",'MAPA DE RIESGOS'!$H356,"C",'MAPA DE RIESGOS'!$AF356),"")</f>
        <v/>
      </c>
      <c r="CS88" s="355" t="str">
        <f>IF(AND('MAPA DE RIESGOS'!$AP357="Media",'MAPA DE RIESGOS'!$AR357="Catastrófico"),CONCATENATE("R",'MAPA DE RIESGOS'!$H357,"C",'MAPA DE RIESGOS'!$AF357),"")</f>
        <v/>
      </c>
      <c r="CT88" s="355" t="str">
        <f>IF(AND('MAPA DE RIESGOS'!$AP358="Media",'MAPA DE RIESGOS'!$AR358="Catastrófico"),CONCATENATE("R",'MAPA DE RIESGOS'!$H358,"C",'MAPA DE RIESGOS'!$AF358),"")</f>
        <v/>
      </c>
      <c r="CU88" s="356" t="str">
        <f>IF(AND('MAPA DE RIESGOS'!$AP359="Media",'MAPA DE RIESGOS'!$AR359="Catastrófico"),CONCATENATE("R",'MAPA DE RIESGOS'!$H359,"C",'MAPA DE RIESGOS'!$AF359),"")</f>
        <v/>
      </c>
      <c r="CV88" s="67"/>
      <c r="CW88" s="1128"/>
      <c r="CX88" s="1129"/>
      <c r="CY88" s="1129"/>
      <c r="CZ88" s="1129"/>
      <c r="DA88" s="1129"/>
      <c r="DB88" s="1130"/>
    </row>
    <row r="89" spans="2:106" ht="32.450000000000003" customHeight="1">
      <c r="B89" s="1142"/>
      <c r="C89" s="1142"/>
      <c r="D89" s="1143"/>
      <c r="E89" s="1113"/>
      <c r="F89" s="1114"/>
      <c r="G89" s="1114"/>
      <c r="H89" s="1114"/>
      <c r="I89" s="1115"/>
      <c r="J89" s="365" t="str">
        <f>IF(AND('MAPA DE RIESGOS'!$AP360="Media",'MAPA DE RIESGOS'!$AR360="Leve"),CONCATENATE("R",'MAPA DE RIESGOS'!$H360,"C",'MAPA DE RIESGOS'!$AF360),"")</f>
        <v/>
      </c>
      <c r="K89" s="366" t="str">
        <f>IF(AND('MAPA DE RIESGOS'!$AP361="Media",'MAPA DE RIESGOS'!$AR361="Leve"),CONCATENATE("R",'MAPA DE RIESGOS'!$H361,"C",'MAPA DE RIESGOS'!$AF361),"")</f>
        <v/>
      </c>
      <c r="L89" s="366" t="str">
        <f>IF(AND('MAPA DE RIESGOS'!$AP362="Media",'MAPA DE RIESGOS'!$AR362="Leve"),CONCATENATE("R",'MAPA DE RIESGOS'!$H362,"C",'MAPA DE RIESGOS'!$AF362),"")</f>
        <v/>
      </c>
      <c r="M89" s="366" t="str">
        <f>IF(AND('MAPA DE RIESGOS'!$AP363="Media",'MAPA DE RIESGOS'!$AR363="Leve"),CONCATENATE("R",'MAPA DE RIESGOS'!$H363,"C",'MAPA DE RIESGOS'!$AF363),"")</f>
        <v/>
      </c>
      <c r="N89" s="366" t="str">
        <f>IF(AND('MAPA DE RIESGOS'!$AP364="Media",'MAPA DE RIESGOS'!$AR364="Leve"),CONCATENATE("R",'MAPA DE RIESGOS'!$H364,"C",'MAPA DE RIESGOS'!$AF364),"")</f>
        <v/>
      </c>
      <c r="O89" s="366" t="str">
        <f>IF(AND('MAPA DE RIESGOS'!$AP365="Media",'MAPA DE RIESGOS'!$AR365="Leve"),CONCATENATE("R",'MAPA DE RIESGOS'!$H365,"C",'MAPA DE RIESGOS'!$AF365),"")</f>
        <v/>
      </c>
      <c r="P89" s="366" t="str">
        <f>IF(AND('MAPA DE RIESGOS'!$AP366="Media",'MAPA DE RIESGOS'!$AR366="Leve"),CONCATENATE("R",'MAPA DE RIESGOS'!$H366,"C",'MAPA DE RIESGOS'!$AF366),"")</f>
        <v/>
      </c>
      <c r="Q89" s="366" t="str">
        <f>IF(AND('MAPA DE RIESGOS'!$AP367="Media",'MAPA DE RIESGOS'!$AR367="Leve"),CONCATENATE("R",'MAPA DE RIESGOS'!$H367,"C",'MAPA DE RIESGOS'!$AF367),"")</f>
        <v/>
      </c>
      <c r="R89" s="366" t="str">
        <f>IF(AND('MAPA DE RIESGOS'!$AP368="Media",'MAPA DE RIESGOS'!$AR368="Leve"),CONCATENATE("R",'MAPA DE RIESGOS'!$H368,"C",'MAPA DE RIESGOS'!$AF368),"")</f>
        <v/>
      </c>
      <c r="S89" s="366" t="str">
        <f>IF(AND('MAPA DE RIESGOS'!$AP369="Media",'MAPA DE RIESGOS'!$AR369="Leve"),CONCATENATE("R",'MAPA DE RIESGOS'!$H369,"C",'MAPA DE RIESGOS'!$AF369),"")</f>
        <v/>
      </c>
      <c r="T89" s="366" t="str">
        <f>IF(AND('MAPA DE RIESGOS'!$AP370="Media",'MAPA DE RIESGOS'!$AR370="Leve"),CONCATENATE("R",'MAPA DE RIESGOS'!$H370,"C",'MAPA DE RIESGOS'!$AF370),"")</f>
        <v/>
      </c>
      <c r="U89" s="366" t="str">
        <f>IF(AND('MAPA DE RIESGOS'!$AP371="Media",'MAPA DE RIESGOS'!$AR371="Leve"),CONCATENATE("R",'MAPA DE RIESGOS'!$H371,"C",'MAPA DE RIESGOS'!$AF371),"")</f>
        <v/>
      </c>
      <c r="V89" s="366" t="str">
        <f>IF(AND('MAPA DE RIESGOS'!$AP372="Media",'MAPA DE RIESGOS'!$AR372="Leve"),CONCATENATE("R",'MAPA DE RIESGOS'!$H372,"C",'MAPA DE RIESGOS'!$AF372),"")</f>
        <v/>
      </c>
      <c r="W89" s="366" t="str">
        <f>IF(AND('MAPA DE RIESGOS'!$AP373="Media",'MAPA DE RIESGOS'!$AR373="Leve"),CONCATENATE("R",'MAPA DE RIESGOS'!$H373,"C",'MAPA DE RIESGOS'!$AF373),"")</f>
        <v/>
      </c>
      <c r="X89" s="366" t="str">
        <f>IF(AND('MAPA DE RIESGOS'!$AP374="Media",'MAPA DE RIESGOS'!$AR374="Leve"),CONCATENATE("R",'MAPA DE RIESGOS'!$H374,"C",'MAPA DE RIESGOS'!$AF374),"")</f>
        <v/>
      </c>
      <c r="Y89" s="366" t="str">
        <f>IF(AND('MAPA DE RIESGOS'!$AP375="Media",'MAPA DE RIESGOS'!$AR375="Leve"),CONCATENATE("R",'MAPA DE RIESGOS'!$H375,"C",'MAPA DE RIESGOS'!$AF375),"")</f>
        <v/>
      </c>
      <c r="Z89" s="366" t="str">
        <f>IF(AND('MAPA DE RIESGOS'!$AP376="Media",'MAPA DE RIESGOS'!$AR376="Leve"),CONCATENATE("R",'MAPA DE RIESGOS'!$H376,"C",'MAPA DE RIESGOS'!$AF376),"")</f>
        <v/>
      </c>
      <c r="AA89" s="366" t="str">
        <f>IF(AND('MAPA DE RIESGOS'!$AP377="Media",'MAPA DE RIESGOS'!$AR377="Leve"),CONCATENATE("R",'MAPA DE RIESGOS'!$H377,"C",'MAPA DE RIESGOS'!$AF377),"")</f>
        <v/>
      </c>
      <c r="AB89" s="365" t="str">
        <f>IF(AND('MAPA DE RIESGOS'!$AP360="Media",'MAPA DE RIESGOS'!$AR360="Menor"),CONCATENATE("R",'MAPA DE RIESGOS'!$H360,"C",'MAPA DE RIESGOS'!$AF360),"")</f>
        <v/>
      </c>
      <c r="AC89" s="366" t="str">
        <f>IF(AND('MAPA DE RIESGOS'!$AP361="Media",'MAPA DE RIESGOS'!$AR361="Menor"),CONCATENATE("R",'MAPA DE RIESGOS'!$H361,"C",'MAPA DE RIESGOS'!$AF361),"")</f>
        <v/>
      </c>
      <c r="AD89" s="366" t="str">
        <f>IF(AND('MAPA DE RIESGOS'!$AP362="Media",'MAPA DE RIESGOS'!$AR362="Menor"),CONCATENATE("R",'MAPA DE RIESGOS'!$H362,"C",'MAPA DE RIESGOS'!$AF362),"")</f>
        <v/>
      </c>
      <c r="AE89" s="366" t="str">
        <f>IF(AND('MAPA DE RIESGOS'!$AP363="Media",'MAPA DE RIESGOS'!$AR363="Menor"),CONCATENATE("R",'MAPA DE RIESGOS'!$H363,"C",'MAPA DE RIESGOS'!$AF363),"")</f>
        <v/>
      </c>
      <c r="AF89" s="366" t="str">
        <f>IF(AND('MAPA DE RIESGOS'!$AP364="Media",'MAPA DE RIESGOS'!$AR364="Menor"),CONCATENATE("R",'MAPA DE RIESGOS'!$H364,"C",'MAPA DE RIESGOS'!$AF364),"")</f>
        <v/>
      </c>
      <c r="AG89" s="366" t="str">
        <f>IF(AND('MAPA DE RIESGOS'!$AP365="Media",'MAPA DE RIESGOS'!$AR365="Menor"),CONCATENATE("R",'MAPA DE RIESGOS'!$H365,"C",'MAPA DE RIESGOS'!$AF365),"")</f>
        <v/>
      </c>
      <c r="AH89" s="366" t="str">
        <f>IF(AND('MAPA DE RIESGOS'!$AP366="Media",'MAPA DE RIESGOS'!$AR366="Menor"),CONCATENATE("R",'MAPA DE RIESGOS'!$H366,"C",'MAPA DE RIESGOS'!$AF366),"")</f>
        <v/>
      </c>
      <c r="AI89" s="366" t="str">
        <f>IF(AND('MAPA DE RIESGOS'!$AP367="Media",'MAPA DE RIESGOS'!$AR367="Menor"),CONCATENATE("R",'MAPA DE RIESGOS'!$H367,"C",'MAPA DE RIESGOS'!$AF367),"")</f>
        <v/>
      </c>
      <c r="AJ89" s="366" t="str">
        <f>IF(AND('MAPA DE RIESGOS'!$AP368="Media",'MAPA DE RIESGOS'!$AR368="Menor"),CONCATENATE("R",'MAPA DE RIESGOS'!$H368,"C",'MAPA DE RIESGOS'!$AF368),"")</f>
        <v/>
      </c>
      <c r="AK89" s="366" t="str">
        <f>IF(AND('MAPA DE RIESGOS'!$AP369="Media",'MAPA DE RIESGOS'!$AR369="Menor"),CONCATENATE("R",'MAPA DE RIESGOS'!$H369,"C",'MAPA DE RIESGOS'!$AF369),"")</f>
        <v/>
      </c>
      <c r="AL89" s="366" t="str">
        <f>IF(AND('MAPA DE RIESGOS'!$AP370="Media",'MAPA DE RIESGOS'!$AR370="Menor"),CONCATENATE("R",'MAPA DE RIESGOS'!$H370,"C",'MAPA DE RIESGOS'!$AF370),"")</f>
        <v/>
      </c>
      <c r="AM89" s="366" t="str">
        <f>IF(AND('MAPA DE RIESGOS'!$AP371="Media",'MAPA DE RIESGOS'!$AR371="Menor"),CONCATENATE("R",'MAPA DE RIESGOS'!$H371,"C",'MAPA DE RIESGOS'!$AF371),"")</f>
        <v/>
      </c>
      <c r="AN89" s="366" t="str">
        <f>IF(AND('MAPA DE RIESGOS'!$AP372="Media",'MAPA DE RIESGOS'!$AR372="Menor"),CONCATENATE("R",'MAPA DE RIESGOS'!$H372,"C",'MAPA DE RIESGOS'!$AF372),"")</f>
        <v/>
      </c>
      <c r="AO89" s="366" t="str">
        <f>IF(AND('MAPA DE RIESGOS'!$AP373="Media",'MAPA DE RIESGOS'!$AR373="Menor"),CONCATENATE("R",'MAPA DE RIESGOS'!$H373,"C",'MAPA DE RIESGOS'!$AF373),"")</f>
        <v/>
      </c>
      <c r="AP89" s="366" t="str">
        <f>IF(AND('MAPA DE RIESGOS'!$AP374="Media",'MAPA DE RIESGOS'!$AR374="Menor"),CONCATENATE("R",'MAPA DE RIESGOS'!$H374,"C",'MAPA DE RIESGOS'!$AF374),"")</f>
        <v/>
      </c>
      <c r="AQ89" s="366" t="str">
        <f>IF(AND('MAPA DE RIESGOS'!$AP375="Media",'MAPA DE RIESGOS'!$AR375="Menor"),CONCATENATE("R",'MAPA DE RIESGOS'!$H375,"C",'MAPA DE RIESGOS'!$AF375),"")</f>
        <v/>
      </c>
      <c r="AR89" s="366" t="str">
        <f>IF(AND('MAPA DE RIESGOS'!$AP376="Media",'MAPA DE RIESGOS'!$AR376="Menor"),CONCATENATE("R",'MAPA DE RIESGOS'!$H376,"C",'MAPA DE RIESGOS'!$AF376),"")</f>
        <v/>
      </c>
      <c r="AS89" s="366" t="str">
        <f>IF(AND('MAPA DE RIESGOS'!$AP377="Media",'MAPA DE RIESGOS'!$AR377="Menor"),CONCATENATE("R",'MAPA DE RIESGOS'!$H377,"C",'MAPA DE RIESGOS'!$AF377),"")</f>
        <v/>
      </c>
      <c r="AT89" s="365" t="str">
        <f>IF(AND('MAPA DE RIESGOS'!$AP360="Media",'MAPA DE RIESGOS'!$AR360="Moderado"),CONCATENATE("R",'MAPA DE RIESGOS'!$H360,"C",'MAPA DE RIESGOS'!$AF360),"")</f>
        <v/>
      </c>
      <c r="AU89" s="366" t="str">
        <f>IF(AND('MAPA DE RIESGOS'!$AP361="Media",'MAPA DE RIESGOS'!$AR361="Moderado"),CONCATENATE("R",'MAPA DE RIESGOS'!$H361,"C",'MAPA DE RIESGOS'!$AF361),"")</f>
        <v/>
      </c>
      <c r="AV89" s="366" t="str">
        <f>IF(AND('MAPA DE RIESGOS'!$AP362="Media",'MAPA DE RIESGOS'!$AR362="Moderado"),CONCATENATE("R",'MAPA DE RIESGOS'!$H362,"C",'MAPA DE RIESGOS'!$AF362),"")</f>
        <v/>
      </c>
      <c r="AW89" s="366" t="str">
        <f>IF(AND('MAPA DE RIESGOS'!$AP363="Media",'MAPA DE RIESGOS'!$AR363="Moderado"),CONCATENATE("R",'MAPA DE RIESGOS'!$H363,"C",'MAPA DE RIESGOS'!$AF363),"")</f>
        <v/>
      </c>
      <c r="AX89" s="366" t="str">
        <f>IF(AND('MAPA DE RIESGOS'!$AP364="Media",'MAPA DE RIESGOS'!$AR364="Moderado"),CONCATENATE("R",'MAPA DE RIESGOS'!$H364,"C",'MAPA DE RIESGOS'!$AF364),"")</f>
        <v/>
      </c>
      <c r="AY89" s="366" t="str">
        <f>IF(AND('MAPA DE RIESGOS'!$AP365="Media",'MAPA DE RIESGOS'!$AR365="Moderado"),CONCATENATE("R",'MAPA DE RIESGOS'!$H365,"C",'MAPA DE RIESGOS'!$AF365),"")</f>
        <v/>
      </c>
      <c r="AZ89" s="366" t="str">
        <f>IF(AND('MAPA DE RIESGOS'!$AP366="Media",'MAPA DE RIESGOS'!$AR366="Moderado"),CONCATENATE("R",'MAPA DE RIESGOS'!$H366,"C",'MAPA DE RIESGOS'!$AF366),"")</f>
        <v/>
      </c>
      <c r="BA89" s="366" t="str">
        <f>IF(AND('MAPA DE RIESGOS'!$AP367="Media",'MAPA DE RIESGOS'!$AR367="Moderado"),CONCATENATE("R",'MAPA DE RIESGOS'!$H367,"C",'MAPA DE RIESGOS'!$AF367),"")</f>
        <v/>
      </c>
      <c r="BB89" s="366" t="str">
        <f>IF(AND('MAPA DE RIESGOS'!$AP368="Media",'MAPA DE RIESGOS'!$AR368="Moderado"),CONCATENATE("R",'MAPA DE RIESGOS'!$H368,"C",'MAPA DE RIESGOS'!$AF368),"")</f>
        <v/>
      </c>
      <c r="BC89" s="366" t="str">
        <f>IF(AND('MAPA DE RIESGOS'!$AP369="Media",'MAPA DE RIESGOS'!$AR369="Moderado"),CONCATENATE("R",'MAPA DE RIESGOS'!$H369,"C",'MAPA DE RIESGOS'!$AF369),"")</f>
        <v/>
      </c>
      <c r="BD89" s="366" t="str">
        <f>IF(AND('MAPA DE RIESGOS'!$AP370="Media",'MAPA DE RIESGOS'!$AR370="Moderado"),CONCATENATE("R",'MAPA DE RIESGOS'!$H370,"C",'MAPA DE RIESGOS'!$AF370),"")</f>
        <v/>
      </c>
      <c r="BE89" s="366" t="str">
        <f>IF(AND('MAPA DE RIESGOS'!$AP371="Media",'MAPA DE RIESGOS'!$AR371="Moderado"),CONCATENATE("R",'MAPA DE RIESGOS'!$H371,"C",'MAPA DE RIESGOS'!$AF371),"")</f>
        <v/>
      </c>
      <c r="BF89" s="366" t="str">
        <f>IF(AND('MAPA DE RIESGOS'!$AP372="Media",'MAPA DE RIESGOS'!$AR372="Moderado"),CONCATENATE("R",'MAPA DE RIESGOS'!$H372,"C",'MAPA DE RIESGOS'!$AF372),"")</f>
        <v/>
      </c>
      <c r="BG89" s="366" t="str">
        <f>IF(AND('MAPA DE RIESGOS'!$AP373="Media",'MAPA DE RIESGOS'!$AR373="Moderado"),CONCATENATE("R",'MAPA DE RIESGOS'!$H373,"C",'MAPA DE RIESGOS'!$AF373),"")</f>
        <v/>
      </c>
      <c r="BH89" s="366" t="str">
        <f>IF(AND('MAPA DE RIESGOS'!$AP374="Media",'MAPA DE RIESGOS'!$AR374="Moderado"),CONCATENATE("R",'MAPA DE RIESGOS'!$H374,"C",'MAPA DE RIESGOS'!$AF374),"")</f>
        <v/>
      </c>
      <c r="BI89" s="366" t="str">
        <f>IF(AND('MAPA DE RIESGOS'!$AP375="Media",'MAPA DE RIESGOS'!$AR375="Moderado"),CONCATENATE("R",'MAPA DE RIESGOS'!$H375,"C",'MAPA DE RIESGOS'!$AF375),"")</f>
        <v/>
      </c>
      <c r="BJ89" s="366" t="str">
        <f>IF(AND('MAPA DE RIESGOS'!$AP376="Media",'MAPA DE RIESGOS'!$AR376="Moderado"),CONCATENATE("R",'MAPA DE RIESGOS'!$H376,"C",'MAPA DE RIESGOS'!$AF376),"")</f>
        <v/>
      </c>
      <c r="BK89" s="367" t="str">
        <f>IF(AND('MAPA DE RIESGOS'!$AP377="Media",'MAPA DE RIESGOS'!$AR377="Moderado"),CONCATENATE("R",'MAPA DE RIESGOS'!$H377,"C",'MAPA DE RIESGOS'!$AF377),"")</f>
        <v/>
      </c>
      <c r="BL89" s="353" t="str">
        <f>IF(AND('MAPA DE RIESGOS'!$AP360="Media",'MAPA DE RIESGOS'!$AR360="Mayor"),CONCATENATE("R",'MAPA DE RIESGOS'!$H360,"C",'MAPA DE RIESGOS'!$AF360),"")</f>
        <v/>
      </c>
      <c r="BM89" s="353" t="str">
        <f>IF(AND('MAPA DE RIESGOS'!$AP361="Media",'MAPA DE RIESGOS'!$AR361="Mayor"),CONCATENATE("R",'MAPA DE RIESGOS'!$H361,"C",'MAPA DE RIESGOS'!$AF361),"")</f>
        <v/>
      </c>
      <c r="BN89" s="353" t="str">
        <f>IF(AND('MAPA DE RIESGOS'!$AP362="Media",'MAPA DE RIESGOS'!$AR362="Mayor"),CONCATENATE("R",'MAPA DE RIESGOS'!$H362,"C",'MAPA DE RIESGOS'!$AF362),"")</f>
        <v/>
      </c>
      <c r="BO89" s="353" t="str">
        <f>IF(AND('MAPA DE RIESGOS'!$AP363="Media",'MAPA DE RIESGOS'!$AR363="Mayor"),CONCATENATE("R",'MAPA DE RIESGOS'!$H363,"C",'MAPA DE RIESGOS'!$AF363),"")</f>
        <v/>
      </c>
      <c r="BP89" s="353" t="str">
        <f>IF(AND('MAPA DE RIESGOS'!$AP364="Media",'MAPA DE RIESGOS'!$AR364="Mayor"),CONCATENATE("R",'MAPA DE RIESGOS'!$H364,"C",'MAPA DE RIESGOS'!$AF364),"")</f>
        <v/>
      </c>
      <c r="BQ89" s="353" t="str">
        <f>IF(AND('MAPA DE RIESGOS'!$AP365="Media",'MAPA DE RIESGOS'!$AR365="Mayor"),CONCATENATE("R",'MAPA DE RIESGOS'!$H365,"C",'MAPA DE RIESGOS'!$AF365),"")</f>
        <v/>
      </c>
      <c r="BR89" s="353" t="str">
        <f>IF(AND('MAPA DE RIESGOS'!$AP366="Media",'MAPA DE RIESGOS'!$AR366="Mayor"),CONCATENATE("R",'MAPA DE RIESGOS'!$H366,"C",'MAPA DE RIESGOS'!$AF366),"")</f>
        <v/>
      </c>
      <c r="BS89" s="353" t="str">
        <f>IF(AND('MAPA DE RIESGOS'!$AP367="Media",'MAPA DE RIESGOS'!$AR367="Mayor"),CONCATENATE("R",'MAPA DE RIESGOS'!$H367,"C",'MAPA DE RIESGOS'!$AF367),"")</f>
        <v/>
      </c>
      <c r="BT89" s="353" t="str">
        <f>IF(AND('MAPA DE RIESGOS'!$AP368="Media",'MAPA DE RIESGOS'!$AR368="Mayor"),CONCATENATE("R",'MAPA DE RIESGOS'!$H368,"C",'MAPA DE RIESGOS'!$AF368),"")</f>
        <v/>
      </c>
      <c r="BU89" s="353" t="str">
        <f>IF(AND('MAPA DE RIESGOS'!$AP369="Media",'MAPA DE RIESGOS'!$AR369="Mayor"),CONCATENATE("R",'MAPA DE RIESGOS'!$H369,"C",'MAPA DE RIESGOS'!$AF369),"")</f>
        <v/>
      </c>
      <c r="BV89" s="353" t="str">
        <f>IF(AND('MAPA DE RIESGOS'!$AP370="Media",'MAPA DE RIESGOS'!$AR370="Mayor"),CONCATENATE("R",'MAPA DE RIESGOS'!$H370,"C",'MAPA DE RIESGOS'!$AF370),"")</f>
        <v/>
      </c>
      <c r="BW89" s="353" t="str">
        <f>IF(AND('MAPA DE RIESGOS'!$AP371="Media",'MAPA DE RIESGOS'!$AR371="Mayor"),CONCATENATE("R",'MAPA DE RIESGOS'!$H371,"C",'MAPA DE RIESGOS'!$AF371),"")</f>
        <v/>
      </c>
      <c r="BX89" s="353" t="str">
        <f>IF(AND('MAPA DE RIESGOS'!$AP372="Media",'MAPA DE RIESGOS'!$AR372="Mayor"),CONCATENATE("R",'MAPA DE RIESGOS'!$H372,"C",'MAPA DE RIESGOS'!$AF372),"")</f>
        <v/>
      </c>
      <c r="BY89" s="353" t="str">
        <f>IF(AND('MAPA DE RIESGOS'!$AP373="Media",'MAPA DE RIESGOS'!$AR373="Mayor"),CONCATENATE("R",'MAPA DE RIESGOS'!$H373,"C",'MAPA DE RIESGOS'!$AF373),"")</f>
        <v/>
      </c>
      <c r="BZ89" s="353" t="str">
        <f>IF(AND('MAPA DE RIESGOS'!$AP374="Media",'MAPA DE RIESGOS'!$AR374="Mayor"),CONCATENATE("R",'MAPA DE RIESGOS'!$H374,"C",'MAPA DE RIESGOS'!$AF374),"")</f>
        <v/>
      </c>
      <c r="CA89" s="353" t="str">
        <f>IF(AND('MAPA DE RIESGOS'!$AP375="Media",'MAPA DE RIESGOS'!$AR375="Mayor"),CONCATENATE("R",'MAPA DE RIESGOS'!$H375,"C",'MAPA DE RIESGOS'!$AF375),"")</f>
        <v/>
      </c>
      <c r="CB89" s="353" t="str">
        <f>IF(AND('MAPA DE RIESGOS'!$AP376="Media",'MAPA DE RIESGOS'!$AR376="Mayor"),CONCATENATE("R",'MAPA DE RIESGOS'!$H376,"C",'MAPA DE RIESGOS'!$AF376),"")</f>
        <v/>
      </c>
      <c r="CC89" s="354" t="str">
        <f>IF(AND('MAPA DE RIESGOS'!$AP377="Media",'MAPA DE RIESGOS'!$AR377="Mayor"),CONCATENATE("R",'MAPA DE RIESGOS'!$H377,"C",'MAPA DE RIESGOS'!$AF377),"")</f>
        <v/>
      </c>
      <c r="CD89" s="355" t="str">
        <f>IF(AND('MAPA DE RIESGOS'!$AP360="Media",'MAPA DE RIESGOS'!$AR360="Catastrófico"),CONCATENATE("R",'MAPA DE RIESGOS'!$H360,"C",'MAPA DE RIESGOS'!$AF360),"")</f>
        <v/>
      </c>
      <c r="CE89" s="355" t="str">
        <f>IF(AND('MAPA DE RIESGOS'!$AP361="Media",'MAPA DE RIESGOS'!$AR361="Catastrófico"),CONCATENATE("R",'MAPA DE RIESGOS'!$H361,"C",'MAPA DE RIESGOS'!$AF361),"")</f>
        <v/>
      </c>
      <c r="CF89" s="355" t="str">
        <f>IF(AND('MAPA DE RIESGOS'!$AP362="Media",'MAPA DE RIESGOS'!$AR362="Catastrófico"),CONCATENATE("R",'MAPA DE RIESGOS'!$H362,"C",'MAPA DE RIESGOS'!$AF362),"")</f>
        <v/>
      </c>
      <c r="CG89" s="355" t="str">
        <f>IF(AND('MAPA DE RIESGOS'!$AP363="Media",'MAPA DE RIESGOS'!$AR363="Catastrófico"),CONCATENATE("R",'MAPA DE RIESGOS'!$H363,"C",'MAPA DE RIESGOS'!$AF363),"")</f>
        <v/>
      </c>
      <c r="CH89" s="355" t="str">
        <f>IF(AND('MAPA DE RIESGOS'!$AP364="Media",'MAPA DE RIESGOS'!$AR364="Catastrófico"),CONCATENATE("R",'MAPA DE RIESGOS'!$H364,"C",'MAPA DE RIESGOS'!$AF364),"")</f>
        <v/>
      </c>
      <c r="CI89" s="355" t="str">
        <f>IF(AND('MAPA DE RIESGOS'!$AP365="Media",'MAPA DE RIESGOS'!$AR365="Catastrófico"),CONCATENATE("R",'MAPA DE RIESGOS'!$H365,"C",'MAPA DE RIESGOS'!$AF365),"")</f>
        <v/>
      </c>
      <c r="CJ89" s="355" t="str">
        <f>IF(AND('MAPA DE RIESGOS'!$AP366="Media",'MAPA DE RIESGOS'!$AR366="Catastrófico"),CONCATENATE("R",'MAPA DE RIESGOS'!$H366,"C",'MAPA DE RIESGOS'!$AF366),"")</f>
        <v/>
      </c>
      <c r="CK89" s="355" t="str">
        <f>IF(AND('MAPA DE RIESGOS'!$AP367="Media",'MAPA DE RIESGOS'!$AR367="Catastrófico"),CONCATENATE("R",'MAPA DE RIESGOS'!$H367,"C",'MAPA DE RIESGOS'!$AF367),"")</f>
        <v/>
      </c>
      <c r="CL89" s="355" t="str">
        <f>IF(AND('MAPA DE RIESGOS'!$AP368="Media",'MAPA DE RIESGOS'!$AR368="Catastrófico"),CONCATENATE("R",'MAPA DE RIESGOS'!$H368,"C",'MAPA DE RIESGOS'!$AF368),"")</f>
        <v/>
      </c>
      <c r="CM89" s="355" t="str">
        <f>IF(AND('MAPA DE RIESGOS'!$AP369="Media",'MAPA DE RIESGOS'!$AR369="Catastrófico"),CONCATENATE("R",'MAPA DE RIESGOS'!$H369,"C",'MAPA DE RIESGOS'!$AF369),"")</f>
        <v/>
      </c>
      <c r="CN89" s="355" t="str">
        <f>IF(AND('MAPA DE RIESGOS'!$AP370="Media",'MAPA DE RIESGOS'!$AR370="Catastrófico"),CONCATENATE("R",'MAPA DE RIESGOS'!$H370,"C",'MAPA DE RIESGOS'!$AF370),"")</f>
        <v/>
      </c>
      <c r="CO89" s="355" t="str">
        <f>IF(AND('MAPA DE RIESGOS'!$AP371="Media",'MAPA DE RIESGOS'!$AR371="Catastrófico"),CONCATENATE("R",'MAPA DE RIESGOS'!$H371,"C",'MAPA DE RIESGOS'!$AF371),"")</f>
        <v/>
      </c>
      <c r="CP89" s="355" t="str">
        <f>IF(AND('MAPA DE RIESGOS'!$AP372="Media",'MAPA DE RIESGOS'!$AR372="Catastrófico"),CONCATENATE("R",'MAPA DE RIESGOS'!$H372,"C",'MAPA DE RIESGOS'!$AF372),"")</f>
        <v/>
      </c>
      <c r="CQ89" s="355" t="str">
        <f>IF(AND('MAPA DE RIESGOS'!$AP373="Media",'MAPA DE RIESGOS'!$AR373="Catastrófico"),CONCATENATE("R",'MAPA DE RIESGOS'!$H373,"C",'MAPA DE RIESGOS'!$AF373),"")</f>
        <v/>
      </c>
      <c r="CR89" s="355" t="str">
        <f>IF(AND('MAPA DE RIESGOS'!$AP374="Media",'MAPA DE RIESGOS'!$AR374="Catastrófico"),CONCATENATE("R",'MAPA DE RIESGOS'!$H374,"C",'MAPA DE RIESGOS'!$AF374),"")</f>
        <v/>
      </c>
      <c r="CS89" s="355" t="str">
        <f>IF(AND('MAPA DE RIESGOS'!$AP375="Media",'MAPA DE RIESGOS'!$AR375="Catastrófico"),CONCATENATE("R",'MAPA DE RIESGOS'!$H375,"C",'MAPA DE RIESGOS'!$AF375),"")</f>
        <v/>
      </c>
      <c r="CT89" s="355" t="str">
        <f>IF(AND('MAPA DE RIESGOS'!$AP376="Media",'MAPA DE RIESGOS'!$AR376="Catastrófico"),CONCATENATE("R",'MAPA DE RIESGOS'!$H376,"C",'MAPA DE RIESGOS'!$AF376),"")</f>
        <v/>
      </c>
      <c r="CU89" s="356" t="str">
        <f>IF(AND('MAPA DE RIESGOS'!$AP377="Media",'MAPA DE RIESGOS'!$AR377="Catastrófico"),CONCATENATE("R",'MAPA DE RIESGOS'!$H377,"C",'MAPA DE RIESGOS'!$AF377),"")</f>
        <v/>
      </c>
      <c r="CV89" s="67"/>
      <c r="CW89" s="1128"/>
      <c r="CX89" s="1129"/>
      <c r="CY89" s="1129"/>
      <c r="CZ89" s="1129"/>
      <c r="DA89" s="1129"/>
      <c r="DB89" s="1130"/>
    </row>
    <row r="90" spans="2:106" ht="32.450000000000003" customHeight="1">
      <c r="B90" s="1142"/>
      <c r="C90" s="1142"/>
      <c r="D90" s="1143"/>
      <c r="E90" s="1113"/>
      <c r="F90" s="1114"/>
      <c r="G90" s="1114"/>
      <c r="H90" s="1114"/>
      <c r="I90" s="1115"/>
      <c r="J90" s="365" t="str">
        <f>IF(AND('MAPA DE RIESGOS'!$AP378="Media",'MAPA DE RIESGOS'!$AR378="Leve"),CONCATENATE("R",'MAPA DE RIESGOS'!$H378,"C",'MAPA DE RIESGOS'!$AF378),"")</f>
        <v/>
      </c>
      <c r="K90" s="366" t="str">
        <f>IF(AND('MAPA DE RIESGOS'!$AP379="Media",'MAPA DE RIESGOS'!$AR379="Leve"),CONCATENATE("R",'MAPA DE RIESGOS'!$H379,"C",'MAPA DE RIESGOS'!$AF379),"")</f>
        <v/>
      </c>
      <c r="L90" s="366" t="str">
        <f>IF(AND('MAPA DE RIESGOS'!$AP380="Media",'MAPA DE RIESGOS'!$AR380="Leve"),CONCATENATE("R",'MAPA DE RIESGOS'!$H380,"C",'MAPA DE RIESGOS'!$AF380),"")</f>
        <v/>
      </c>
      <c r="M90" s="366" t="str">
        <f>IF(AND('MAPA DE RIESGOS'!$AP381="Media",'MAPA DE RIESGOS'!$AR381="Leve"),CONCATENATE("R",'MAPA DE RIESGOS'!$H381,"C",'MAPA DE RIESGOS'!$AF381),"")</f>
        <v/>
      </c>
      <c r="N90" s="366" t="str">
        <f>IF(AND('MAPA DE RIESGOS'!$AP382="Media",'MAPA DE RIESGOS'!$AR382="Leve"),CONCATENATE("R",'MAPA DE RIESGOS'!$H382,"C",'MAPA DE RIESGOS'!$AF382),"")</f>
        <v/>
      </c>
      <c r="O90" s="366" t="str">
        <f>IF(AND('MAPA DE RIESGOS'!$AP383="Media",'MAPA DE RIESGOS'!$AR383="Leve"),CONCATENATE("R",'MAPA DE RIESGOS'!$H383,"C",'MAPA DE RIESGOS'!$AF383),"")</f>
        <v/>
      </c>
      <c r="P90" s="366" t="str">
        <f>IF(AND('MAPA DE RIESGOS'!$AP384="Media",'MAPA DE RIESGOS'!$AR384="Leve"),CONCATENATE("R",'MAPA DE RIESGOS'!$H384,"C",'MAPA DE RIESGOS'!$AF384),"")</f>
        <v/>
      </c>
      <c r="Q90" s="366" t="str">
        <f>IF(AND('MAPA DE RIESGOS'!$AP385="Media",'MAPA DE RIESGOS'!$AR385="Leve"),CONCATENATE("R",'MAPA DE RIESGOS'!$H385,"C",'MAPA DE RIESGOS'!$AF385),"")</f>
        <v/>
      </c>
      <c r="R90" s="366" t="str">
        <f>IF(AND('MAPA DE RIESGOS'!$AP386="Media",'MAPA DE RIESGOS'!$AR386="Leve"),CONCATENATE("R",'MAPA DE RIESGOS'!$H386,"C",'MAPA DE RIESGOS'!$AF386),"")</f>
        <v/>
      </c>
      <c r="S90" s="366" t="str">
        <f>IF(AND('MAPA DE RIESGOS'!$AP387="Media",'MAPA DE RIESGOS'!$AR387="Leve"),CONCATENATE("R",'MAPA DE RIESGOS'!$H387,"C",'MAPA DE RIESGOS'!$AF387),"")</f>
        <v/>
      </c>
      <c r="T90" s="366" t="str">
        <f>IF(AND('MAPA DE RIESGOS'!$AP388="Media",'MAPA DE RIESGOS'!$AR388="Leve"),CONCATENATE("R",'MAPA DE RIESGOS'!$H388,"C",'MAPA DE RIESGOS'!$AF388),"")</f>
        <v/>
      </c>
      <c r="U90" s="366" t="str">
        <f>IF(AND('MAPA DE RIESGOS'!$AP389="Media",'MAPA DE RIESGOS'!$AR389="Leve"),CONCATENATE("R",'MAPA DE RIESGOS'!$H389,"C",'MAPA DE RIESGOS'!$AF389),"")</f>
        <v/>
      </c>
      <c r="V90" s="366" t="str">
        <f>IF(AND('MAPA DE RIESGOS'!$AP390="Media",'MAPA DE RIESGOS'!$AR390="Leve"),CONCATENATE("R",'MAPA DE RIESGOS'!$H390,"C",'MAPA DE RIESGOS'!$AF390),"")</f>
        <v/>
      </c>
      <c r="W90" s="366" t="str">
        <f>IF(AND('MAPA DE RIESGOS'!$AP391="Media",'MAPA DE RIESGOS'!$AR391="Leve"),CONCATENATE("R",'MAPA DE RIESGOS'!$H391,"C",'MAPA DE RIESGOS'!$AF391),"")</f>
        <v/>
      </c>
      <c r="X90" s="366" t="str">
        <f>IF(AND('MAPA DE RIESGOS'!$AP392="Media",'MAPA DE RIESGOS'!$AR392="Leve"),CONCATENATE("R",'MAPA DE RIESGOS'!$H392,"C",'MAPA DE RIESGOS'!$AF392),"")</f>
        <v/>
      </c>
      <c r="Y90" s="366" t="str">
        <f>IF(AND('MAPA DE RIESGOS'!$AP393="Media",'MAPA DE RIESGOS'!$AR393="Leve"),CONCATENATE("R",'MAPA DE RIESGOS'!$H393,"C",'MAPA DE RIESGOS'!$AF393),"")</f>
        <v/>
      </c>
      <c r="Z90" s="366" t="str">
        <f>IF(AND('MAPA DE RIESGOS'!$AP394="Media",'MAPA DE RIESGOS'!$AR394="Leve"),CONCATENATE("R",'MAPA DE RIESGOS'!$H394,"C",'MAPA DE RIESGOS'!$AF394),"")</f>
        <v/>
      </c>
      <c r="AA90" s="366" t="str">
        <f>IF(AND('MAPA DE RIESGOS'!$AP395="Media",'MAPA DE RIESGOS'!$AR395="Leve"),CONCATENATE("R",'MAPA DE RIESGOS'!$H395,"C",'MAPA DE RIESGOS'!$AF395),"")</f>
        <v/>
      </c>
      <c r="AB90" s="365" t="str">
        <f>IF(AND('MAPA DE RIESGOS'!$AP378="Media",'MAPA DE RIESGOS'!$AR378="Menor"),CONCATENATE("R",'MAPA DE RIESGOS'!$H378,"C",'MAPA DE RIESGOS'!$AF378),"")</f>
        <v/>
      </c>
      <c r="AC90" s="366" t="str">
        <f>IF(AND('MAPA DE RIESGOS'!$AP379="Media",'MAPA DE RIESGOS'!$AR379="Menor"),CONCATENATE("R",'MAPA DE RIESGOS'!$H379,"C",'MAPA DE RIESGOS'!$AF379),"")</f>
        <v/>
      </c>
      <c r="AD90" s="366" t="str">
        <f>IF(AND('MAPA DE RIESGOS'!$AP380="Media",'MAPA DE RIESGOS'!$AR380="Menor"),CONCATENATE("R",'MAPA DE RIESGOS'!$H380,"C",'MAPA DE RIESGOS'!$AF380),"")</f>
        <v/>
      </c>
      <c r="AE90" s="366" t="str">
        <f>IF(AND('MAPA DE RIESGOS'!$AP381="Media",'MAPA DE RIESGOS'!$AR381="Menor"),CONCATENATE("R",'MAPA DE RIESGOS'!$H381,"C",'MAPA DE RIESGOS'!$AF381),"")</f>
        <v/>
      </c>
      <c r="AF90" s="366" t="str">
        <f>IF(AND('MAPA DE RIESGOS'!$AP382="Media",'MAPA DE RIESGOS'!$AR382="Menor"),CONCATENATE("R",'MAPA DE RIESGOS'!$H382,"C",'MAPA DE RIESGOS'!$AF382),"")</f>
        <v/>
      </c>
      <c r="AG90" s="366" t="str">
        <f>IF(AND('MAPA DE RIESGOS'!$AP383="Media",'MAPA DE RIESGOS'!$AR383="Menor"),CONCATENATE("R",'MAPA DE RIESGOS'!$H383,"C",'MAPA DE RIESGOS'!$AF383),"")</f>
        <v/>
      </c>
      <c r="AH90" s="366" t="str">
        <f>IF(AND('MAPA DE RIESGOS'!$AP384="Media",'MAPA DE RIESGOS'!$AR384="Menor"),CONCATENATE("R",'MAPA DE RIESGOS'!$H384,"C",'MAPA DE RIESGOS'!$AF384),"")</f>
        <v/>
      </c>
      <c r="AI90" s="366" t="str">
        <f>IF(AND('MAPA DE RIESGOS'!$AP385="Media",'MAPA DE RIESGOS'!$AR385="Menor"),CONCATENATE("R",'MAPA DE RIESGOS'!$H385,"C",'MAPA DE RIESGOS'!$AF385),"")</f>
        <v/>
      </c>
      <c r="AJ90" s="366" t="str">
        <f>IF(AND('MAPA DE RIESGOS'!$AP386="Media",'MAPA DE RIESGOS'!$AR386="Menor"),CONCATENATE("R",'MAPA DE RIESGOS'!$H386,"C",'MAPA DE RIESGOS'!$AF386),"")</f>
        <v/>
      </c>
      <c r="AK90" s="366" t="str">
        <f>IF(AND('MAPA DE RIESGOS'!$AP387="Media",'MAPA DE RIESGOS'!$AR387="Menor"),CONCATENATE("R",'MAPA DE RIESGOS'!$H387,"C",'MAPA DE RIESGOS'!$AF387),"")</f>
        <v/>
      </c>
      <c r="AL90" s="366" t="str">
        <f>IF(AND('MAPA DE RIESGOS'!$AP388="Media",'MAPA DE RIESGOS'!$AR388="Menor"),CONCATENATE("R",'MAPA DE RIESGOS'!$H388,"C",'MAPA DE RIESGOS'!$AF388),"")</f>
        <v/>
      </c>
      <c r="AM90" s="366" t="str">
        <f>IF(AND('MAPA DE RIESGOS'!$AP389="Media",'MAPA DE RIESGOS'!$AR389="Menor"),CONCATENATE("R",'MAPA DE RIESGOS'!$H389,"C",'MAPA DE RIESGOS'!$AF389),"")</f>
        <v/>
      </c>
      <c r="AN90" s="366" t="str">
        <f>IF(AND('MAPA DE RIESGOS'!$AP390="Media",'MAPA DE RIESGOS'!$AR390="Menor"),CONCATENATE("R",'MAPA DE RIESGOS'!$H390,"C",'MAPA DE RIESGOS'!$AF390),"")</f>
        <v/>
      </c>
      <c r="AO90" s="366" t="str">
        <f>IF(AND('MAPA DE RIESGOS'!$AP391="Media",'MAPA DE RIESGOS'!$AR391="Menor"),CONCATENATE("R",'MAPA DE RIESGOS'!$H391,"C",'MAPA DE RIESGOS'!$AF391),"")</f>
        <v/>
      </c>
      <c r="AP90" s="366" t="str">
        <f>IF(AND('MAPA DE RIESGOS'!$AP392="Media",'MAPA DE RIESGOS'!$AR392="Menor"),CONCATENATE("R",'MAPA DE RIESGOS'!$H392,"C",'MAPA DE RIESGOS'!$AF392),"")</f>
        <v/>
      </c>
      <c r="AQ90" s="366" t="str">
        <f>IF(AND('MAPA DE RIESGOS'!$AP393="Media",'MAPA DE RIESGOS'!$AR393="Menor"),CONCATENATE("R",'MAPA DE RIESGOS'!$H393,"C",'MAPA DE RIESGOS'!$AF393),"")</f>
        <v/>
      </c>
      <c r="AR90" s="366" t="str">
        <f>IF(AND('MAPA DE RIESGOS'!$AP394="Media",'MAPA DE RIESGOS'!$AR394="Menor"),CONCATENATE("R",'MAPA DE RIESGOS'!$H394,"C",'MAPA DE RIESGOS'!$AF394),"")</f>
        <v/>
      </c>
      <c r="AS90" s="366" t="str">
        <f>IF(AND('MAPA DE RIESGOS'!$AP395="Media",'MAPA DE RIESGOS'!$AR395="Menor"),CONCATENATE("R",'MAPA DE RIESGOS'!$H395,"C",'MAPA DE RIESGOS'!$AF395),"")</f>
        <v/>
      </c>
      <c r="AT90" s="365" t="str">
        <f>IF(AND('MAPA DE RIESGOS'!$AP378="Media",'MAPA DE RIESGOS'!$AR378="Moderado"),CONCATENATE("R",'MAPA DE RIESGOS'!$H378,"C",'MAPA DE RIESGOS'!$AF378),"")</f>
        <v/>
      </c>
      <c r="AU90" s="366" t="str">
        <f>IF(AND('MAPA DE RIESGOS'!$AP379="Media",'MAPA DE RIESGOS'!$AR379="Moderado"),CONCATENATE("R",'MAPA DE RIESGOS'!$H379,"C",'MAPA DE RIESGOS'!$AF379),"")</f>
        <v/>
      </c>
      <c r="AV90" s="366" t="str">
        <f>IF(AND('MAPA DE RIESGOS'!$AP380="Media",'MAPA DE RIESGOS'!$AR380="Moderado"),CONCATENATE("R",'MAPA DE RIESGOS'!$H380,"C",'MAPA DE RIESGOS'!$AF380),"")</f>
        <v/>
      </c>
      <c r="AW90" s="366" t="str">
        <f>IF(AND('MAPA DE RIESGOS'!$AP381="Media",'MAPA DE RIESGOS'!$AR381="Moderado"),CONCATENATE("R",'MAPA DE RIESGOS'!$H381,"C",'MAPA DE RIESGOS'!$AF381),"")</f>
        <v/>
      </c>
      <c r="AX90" s="366" t="str">
        <f>IF(AND('MAPA DE RIESGOS'!$AP382="Media",'MAPA DE RIESGOS'!$AR382="Moderado"),CONCATENATE("R",'MAPA DE RIESGOS'!$H382,"C",'MAPA DE RIESGOS'!$AF382),"")</f>
        <v/>
      </c>
      <c r="AY90" s="366" t="str">
        <f>IF(AND('MAPA DE RIESGOS'!$AP383="Media",'MAPA DE RIESGOS'!$AR383="Moderado"),CONCATENATE("R",'MAPA DE RIESGOS'!$H383,"C",'MAPA DE RIESGOS'!$AF383),"")</f>
        <v/>
      </c>
      <c r="AZ90" s="366" t="str">
        <f>IF(AND('MAPA DE RIESGOS'!$AP384="Media",'MAPA DE RIESGOS'!$AR384="Moderado"),CONCATENATE("R",'MAPA DE RIESGOS'!$H384,"C",'MAPA DE RIESGOS'!$AF384),"")</f>
        <v/>
      </c>
      <c r="BA90" s="366" t="str">
        <f>IF(AND('MAPA DE RIESGOS'!$AP385="Media",'MAPA DE RIESGOS'!$AR385="Moderado"),CONCATENATE("R",'MAPA DE RIESGOS'!$H385,"C",'MAPA DE RIESGOS'!$AF385),"")</f>
        <v/>
      </c>
      <c r="BB90" s="366" t="str">
        <f>IF(AND('MAPA DE RIESGOS'!$AP386="Media",'MAPA DE RIESGOS'!$AR386="Moderado"),CONCATENATE("R",'MAPA DE RIESGOS'!$H386,"C",'MAPA DE RIESGOS'!$AF386),"")</f>
        <v/>
      </c>
      <c r="BC90" s="366" t="str">
        <f>IF(AND('MAPA DE RIESGOS'!$AP387="Media",'MAPA DE RIESGOS'!$AR387="Moderado"),CONCATENATE("R",'MAPA DE RIESGOS'!$H387,"C",'MAPA DE RIESGOS'!$AF387),"")</f>
        <v/>
      </c>
      <c r="BD90" s="366" t="str">
        <f>IF(AND('MAPA DE RIESGOS'!$AP388="Media",'MAPA DE RIESGOS'!$AR388="Moderado"),CONCATENATE("R",'MAPA DE RIESGOS'!$H388,"C",'MAPA DE RIESGOS'!$AF388),"")</f>
        <v/>
      </c>
      <c r="BE90" s="366" t="str">
        <f>IF(AND('MAPA DE RIESGOS'!$AP389="Media",'MAPA DE RIESGOS'!$AR389="Moderado"),CONCATENATE("R",'MAPA DE RIESGOS'!$H389,"C",'MAPA DE RIESGOS'!$AF389),"")</f>
        <v/>
      </c>
      <c r="BF90" s="366" t="str">
        <f>IF(AND('MAPA DE RIESGOS'!$AP390="Media",'MAPA DE RIESGOS'!$AR390="Moderado"),CONCATENATE("R",'MAPA DE RIESGOS'!$H390,"C",'MAPA DE RIESGOS'!$AF390),"")</f>
        <v/>
      </c>
      <c r="BG90" s="366" t="str">
        <f>IF(AND('MAPA DE RIESGOS'!$AP391="Media",'MAPA DE RIESGOS'!$AR391="Moderado"),CONCATENATE("R",'MAPA DE RIESGOS'!$H391,"C",'MAPA DE RIESGOS'!$AF391),"")</f>
        <v/>
      </c>
      <c r="BH90" s="366" t="str">
        <f>IF(AND('MAPA DE RIESGOS'!$AP392="Media",'MAPA DE RIESGOS'!$AR392="Moderado"),CONCATENATE("R",'MAPA DE RIESGOS'!$H392,"C",'MAPA DE RIESGOS'!$AF392),"")</f>
        <v/>
      </c>
      <c r="BI90" s="366" t="str">
        <f>IF(AND('MAPA DE RIESGOS'!$AP393="Media",'MAPA DE RIESGOS'!$AR393="Moderado"),CONCATENATE("R",'MAPA DE RIESGOS'!$H393,"C",'MAPA DE RIESGOS'!$AF393),"")</f>
        <v/>
      </c>
      <c r="BJ90" s="366" t="str">
        <f>IF(AND('MAPA DE RIESGOS'!$AP394="Media",'MAPA DE RIESGOS'!$AR394="Moderado"),CONCATENATE("R",'MAPA DE RIESGOS'!$H394,"C",'MAPA DE RIESGOS'!$AF394),"")</f>
        <v/>
      </c>
      <c r="BK90" s="367" t="str">
        <f>IF(AND('MAPA DE RIESGOS'!$AP395="Media",'MAPA DE RIESGOS'!$AR395="Moderado"),CONCATENATE("R",'MAPA DE RIESGOS'!$H395,"C",'MAPA DE RIESGOS'!$AF395),"")</f>
        <v/>
      </c>
      <c r="BL90" s="353" t="str">
        <f>IF(AND('MAPA DE RIESGOS'!$AP378="Media",'MAPA DE RIESGOS'!$AR378="Mayor"),CONCATENATE("R",'MAPA DE RIESGOS'!$H378,"C",'MAPA DE RIESGOS'!$AF378),"")</f>
        <v/>
      </c>
      <c r="BM90" s="353" t="str">
        <f>IF(AND('MAPA DE RIESGOS'!$AP379="Media",'MAPA DE RIESGOS'!$AR379="Mayor"),CONCATENATE("R",'MAPA DE RIESGOS'!$H379,"C",'MAPA DE RIESGOS'!$AF379),"")</f>
        <v/>
      </c>
      <c r="BN90" s="353" t="str">
        <f>IF(AND('MAPA DE RIESGOS'!$AP380="Media",'MAPA DE RIESGOS'!$AR380="Mayor"),CONCATENATE("R",'MAPA DE RIESGOS'!$H380,"C",'MAPA DE RIESGOS'!$AF380),"")</f>
        <v/>
      </c>
      <c r="BO90" s="353" t="str">
        <f>IF(AND('MAPA DE RIESGOS'!$AP381="Media",'MAPA DE RIESGOS'!$AR381="Mayor"),CONCATENATE("R",'MAPA DE RIESGOS'!$H381,"C",'MAPA DE RIESGOS'!$AF381),"")</f>
        <v/>
      </c>
      <c r="BP90" s="353" t="str">
        <f>IF(AND('MAPA DE RIESGOS'!$AP382="Media",'MAPA DE RIESGOS'!$AR382="Mayor"),CONCATENATE("R",'MAPA DE RIESGOS'!$H382,"C",'MAPA DE RIESGOS'!$AF382),"")</f>
        <v/>
      </c>
      <c r="BQ90" s="353" t="str">
        <f>IF(AND('MAPA DE RIESGOS'!$AP383="Media",'MAPA DE RIESGOS'!$AR383="Mayor"),CONCATENATE("R",'MAPA DE RIESGOS'!$H383,"C",'MAPA DE RIESGOS'!$AF383),"")</f>
        <v/>
      </c>
      <c r="BR90" s="353" t="str">
        <f>IF(AND('MAPA DE RIESGOS'!$AP384="Media",'MAPA DE RIESGOS'!$AR384="Mayor"),CONCATENATE("R",'MAPA DE RIESGOS'!$H384,"C",'MAPA DE RIESGOS'!$AF384),"")</f>
        <v/>
      </c>
      <c r="BS90" s="353" t="str">
        <f>IF(AND('MAPA DE RIESGOS'!$AP385="Media",'MAPA DE RIESGOS'!$AR385="Mayor"),CONCATENATE("R",'MAPA DE RIESGOS'!$H385,"C",'MAPA DE RIESGOS'!$AF385),"")</f>
        <v/>
      </c>
      <c r="BT90" s="353" t="str">
        <f>IF(AND('MAPA DE RIESGOS'!$AP386="Media",'MAPA DE RIESGOS'!$AR386="Mayor"),CONCATENATE("R",'MAPA DE RIESGOS'!$H386,"C",'MAPA DE RIESGOS'!$AF386),"")</f>
        <v/>
      </c>
      <c r="BU90" s="353" t="str">
        <f>IF(AND('MAPA DE RIESGOS'!$AP387="Media",'MAPA DE RIESGOS'!$AR387="Mayor"),CONCATENATE("R",'MAPA DE RIESGOS'!$H387,"C",'MAPA DE RIESGOS'!$AF387),"")</f>
        <v/>
      </c>
      <c r="BV90" s="353" t="str">
        <f>IF(AND('MAPA DE RIESGOS'!$AP388="Media",'MAPA DE RIESGOS'!$AR388="Mayor"),CONCATENATE("R",'MAPA DE RIESGOS'!$H388,"C",'MAPA DE RIESGOS'!$AF388),"")</f>
        <v/>
      </c>
      <c r="BW90" s="353" t="str">
        <f>IF(AND('MAPA DE RIESGOS'!$AP389="Media",'MAPA DE RIESGOS'!$AR389="Mayor"),CONCATENATE("R",'MAPA DE RIESGOS'!$H389,"C",'MAPA DE RIESGOS'!$AF389),"")</f>
        <v/>
      </c>
      <c r="BX90" s="353" t="str">
        <f>IF(AND('MAPA DE RIESGOS'!$AP390="Media",'MAPA DE RIESGOS'!$AR390="Mayor"),CONCATENATE("R",'MAPA DE RIESGOS'!$H390,"C",'MAPA DE RIESGOS'!$AF390),"")</f>
        <v/>
      </c>
      <c r="BY90" s="353" t="str">
        <f>IF(AND('MAPA DE RIESGOS'!$AP391="Media",'MAPA DE RIESGOS'!$AR391="Mayor"),CONCATENATE("R",'MAPA DE RIESGOS'!$H391,"C",'MAPA DE RIESGOS'!$AF391),"")</f>
        <v/>
      </c>
      <c r="BZ90" s="353" t="str">
        <f>IF(AND('MAPA DE RIESGOS'!$AP392="Media",'MAPA DE RIESGOS'!$AR392="Mayor"),CONCATENATE("R",'MAPA DE RIESGOS'!$H392,"C",'MAPA DE RIESGOS'!$AF392),"")</f>
        <v/>
      </c>
      <c r="CA90" s="353" t="str">
        <f>IF(AND('MAPA DE RIESGOS'!$AP393="Media",'MAPA DE RIESGOS'!$AR393="Mayor"),CONCATENATE("R",'MAPA DE RIESGOS'!$H393,"C",'MAPA DE RIESGOS'!$AF393),"")</f>
        <v/>
      </c>
      <c r="CB90" s="353" t="str">
        <f>IF(AND('MAPA DE RIESGOS'!$AP394="Media",'MAPA DE RIESGOS'!$AR394="Mayor"),CONCATENATE("R",'MAPA DE RIESGOS'!$H394,"C",'MAPA DE RIESGOS'!$AF394),"")</f>
        <v/>
      </c>
      <c r="CC90" s="354" t="str">
        <f>IF(AND('MAPA DE RIESGOS'!$AP395="Media",'MAPA DE RIESGOS'!$AR395="Mayor"),CONCATENATE("R",'MAPA DE RIESGOS'!$H395,"C",'MAPA DE RIESGOS'!$AF395),"")</f>
        <v/>
      </c>
      <c r="CD90" s="355" t="str">
        <f>IF(AND('MAPA DE RIESGOS'!$AP378="Media",'MAPA DE RIESGOS'!$AR378="Catastrófico"),CONCATENATE("R",'MAPA DE RIESGOS'!$H378,"C",'MAPA DE RIESGOS'!$AF378),"")</f>
        <v/>
      </c>
      <c r="CE90" s="355" t="str">
        <f>IF(AND('MAPA DE RIESGOS'!$AP379="Media",'MAPA DE RIESGOS'!$AR379="Catastrófico"),CONCATENATE("R",'MAPA DE RIESGOS'!$H379,"C",'MAPA DE RIESGOS'!$AF379),"")</f>
        <v/>
      </c>
      <c r="CF90" s="355" t="str">
        <f>IF(AND('MAPA DE RIESGOS'!$AP380="Media",'MAPA DE RIESGOS'!$AR380="Catastrófico"),CONCATENATE("R",'MAPA DE RIESGOS'!$H380,"C",'MAPA DE RIESGOS'!$AF380),"")</f>
        <v/>
      </c>
      <c r="CG90" s="355" t="str">
        <f>IF(AND('MAPA DE RIESGOS'!$AP381="Media",'MAPA DE RIESGOS'!$AR381="Catastrófico"),CONCATENATE("R",'MAPA DE RIESGOS'!$H381,"C",'MAPA DE RIESGOS'!$AF381),"")</f>
        <v/>
      </c>
      <c r="CH90" s="355" t="str">
        <f>IF(AND('MAPA DE RIESGOS'!$AP382="Media",'MAPA DE RIESGOS'!$AR382="Catastrófico"),CONCATENATE("R",'MAPA DE RIESGOS'!$H382,"C",'MAPA DE RIESGOS'!$AF382),"")</f>
        <v/>
      </c>
      <c r="CI90" s="355" t="str">
        <f>IF(AND('MAPA DE RIESGOS'!$AP383="Media",'MAPA DE RIESGOS'!$AR383="Catastrófico"),CONCATENATE("R",'MAPA DE RIESGOS'!$H383,"C",'MAPA DE RIESGOS'!$AF383),"")</f>
        <v/>
      </c>
      <c r="CJ90" s="355" t="str">
        <f>IF(AND('MAPA DE RIESGOS'!$AP384="Media",'MAPA DE RIESGOS'!$AR384="Catastrófico"),CONCATENATE("R",'MAPA DE RIESGOS'!$H384,"C",'MAPA DE RIESGOS'!$AF384),"")</f>
        <v/>
      </c>
      <c r="CK90" s="355" t="str">
        <f>IF(AND('MAPA DE RIESGOS'!$AP385="Media",'MAPA DE RIESGOS'!$AR385="Catastrófico"),CONCATENATE("R",'MAPA DE RIESGOS'!$H385,"C",'MAPA DE RIESGOS'!$AF385),"")</f>
        <v/>
      </c>
      <c r="CL90" s="355" t="str">
        <f>IF(AND('MAPA DE RIESGOS'!$AP386="Media",'MAPA DE RIESGOS'!$AR386="Catastrófico"),CONCATENATE("R",'MAPA DE RIESGOS'!$H386,"C",'MAPA DE RIESGOS'!$AF386),"")</f>
        <v/>
      </c>
      <c r="CM90" s="355" t="str">
        <f>IF(AND('MAPA DE RIESGOS'!$AP387="Media",'MAPA DE RIESGOS'!$AR387="Catastrófico"),CONCATENATE("R",'MAPA DE RIESGOS'!$H387,"C",'MAPA DE RIESGOS'!$AF387),"")</f>
        <v/>
      </c>
      <c r="CN90" s="355" t="str">
        <f>IF(AND('MAPA DE RIESGOS'!$AP388="Media",'MAPA DE RIESGOS'!$AR388="Catastrófico"),CONCATENATE("R",'MAPA DE RIESGOS'!$H388,"C",'MAPA DE RIESGOS'!$AF388),"")</f>
        <v/>
      </c>
      <c r="CO90" s="355" t="str">
        <f>IF(AND('MAPA DE RIESGOS'!$AP389="Media",'MAPA DE RIESGOS'!$AR389="Catastrófico"),CONCATENATE("R",'MAPA DE RIESGOS'!$H389,"C",'MAPA DE RIESGOS'!$AF389),"")</f>
        <v/>
      </c>
      <c r="CP90" s="355" t="str">
        <f>IF(AND('MAPA DE RIESGOS'!$AP390="Media",'MAPA DE RIESGOS'!$AR390="Catastrófico"),CONCATENATE("R",'MAPA DE RIESGOS'!$H390,"C",'MAPA DE RIESGOS'!$AF390),"")</f>
        <v/>
      </c>
      <c r="CQ90" s="355" t="str">
        <f>IF(AND('MAPA DE RIESGOS'!$AP391="Media",'MAPA DE RIESGOS'!$AR391="Catastrófico"),CONCATENATE("R",'MAPA DE RIESGOS'!$H391,"C",'MAPA DE RIESGOS'!$AF391),"")</f>
        <v/>
      </c>
      <c r="CR90" s="355" t="str">
        <f>IF(AND('MAPA DE RIESGOS'!$AP392="Media",'MAPA DE RIESGOS'!$AR392="Catastrófico"),CONCATENATE("R",'MAPA DE RIESGOS'!$H392,"C",'MAPA DE RIESGOS'!$AF392),"")</f>
        <v/>
      </c>
      <c r="CS90" s="355" t="str">
        <f>IF(AND('MAPA DE RIESGOS'!$AP393="Media",'MAPA DE RIESGOS'!$AR393="Catastrófico"),CONCATENATE("R",'MAPA DE RIESGOS'!$H393,"C",'MAPA DE RIESGOS'!$AF393),"")</f>
        <v/>
      </c>
      <c r="CT90" s="355" t="str">
        <f>IF(AND('MAPA DE RIESGOS'!$AP394="Media",'MAPA DE RIESGOS'!$AR394="Catastrófico"),CONCATENATE("R",'MAPA DE RIESGOS'!$H394,"C",'MAPA DE RIESGOS'!$AF394),"")</f>
        <v/>
      </c>
      <c r="CU90" s="356" t="str">
        <f>IF(AND('MAPA DE RIESGOS'!$AP395="Media",'MAPA DE RIESGOS'!$AR395="Catastrófico"),CONCATENATE("R",'MAPA DE RIESGOS'!$H395,"C",'MAPA DE RIESGOS'!$AF395),"")</f>
        <v/>
      </c>
      <c r="CV90" s="67"/>
      <c r="CW90" s="1128"/>
      <c r="CX90" s="1129"/>
      <c r="CY90" s="1129"/>
      <c r="CZ90" s="1129"/>
      <c r="DA90" s="1129"/>
      <c r="DB90" s="1130"/>
    </row>
    <row r="91" spans="2:106" ht="32.450000000000003" customHeight="1">
      <c r="B91" s="1142"/>
      <c r="C91" s="1142"/>
      <c r="D91" s="1143"/>
      <c r="E91" s="1113"/>
      <c r="F91" s="1114"/>
      <c r="G91" s="1114"/>
      <c r="H91" s="1114"/>
      <c r="I91" s="1115"/>
      <c r="J91" s="365" t="str">
        <f>IF(AND('MAPA DE RIESGOS'!$AP396="Media",'MAPA DE RIESGOS'!$AR396="Leve"),CONCATENATE("R",'MAPA DE RIESGOS'!$H396,"C",'MAPA DE RIESGOS'!$AF396),"")</f>
        <v/>
      </c>
      <c r="K91" s="366" t="str">
        <f>IF(AND('MAPA DE RIESGOS'!$AP397="Media",'MAPA DE RIESGOS'!$AR397="Leve"),CONCATENATE("R",'MAPA DE RIESGOS'!$H397,"C",'MAPA DE RIESGOS'!$AF397),"")</f>
        <v/>
      </c>
      <c r="L91" s="366" t="str">
        <f>IF(AND('MAPA DE RIESGOS'!$AP398="Media",'MAPA DE RIESGOS'!$AR398="Leve"),CONCATENATE("R",'MAPA DE RIESGOS'!$H398,"C",'MAPA DE RIESGOS'!$AF398),"")</f>
        <v/>
      </c>
      <c r="M91" s="366" t="str">
        <f>IF(AND('MAPA DE RIESGOS'!$AP399="Media",'MAPA DE RIESGOS'!$AR399="Leve"),CONCATENATE("R",'MAPA DE RIESGOS'!$H399,"C",'MAPA DE RIESGOS'!$AF399),"")</f>
        <v/>
      </c>
      <c r="N91" s="366" t="str">
        <f>IF(AND('MAPA DE RIESGOS'!$AP400="Media",'MAPA DE RIESGOS'!$AR400="Leve"),CONCATENATE("R",'MAPA DE RIESGOS'!$H400,"C",'MAPA DE RIESGOS'!$AF400),"")</f>
        <v/>
      </c>
      <c r="O91" s="366" t="str">
        <f>IF(AND('MAPA DE RIESGOS'!$AP401="Media",'MAPA DE RIESGOS'!$AR401="Leve"),CONCATENATE("R",'MAPA DE RIESGOS'!$H401,"C",'MAPA DE RIESGOS'!$AF401),"")</f>
        <v/>
      </c>
      <c r="P91" s="366" t="str">
        <f>IF(AND('MAPA DE RIESGOS'!$AP402="Media",'MAPA DE RIESGOS'!$AR402="Leve"),CONCATENATE("R",'MAPA DE RIESGOS'!$H402,"C",'MAPA DE RIESGOS'!$AF402),"")</f>
        <v/>
      </c>
      <c r="Q91" s="366" t="str">
        <f>IF(AND('MAPA DE RIESGOS'!$AP403="Media",'MAPA DE RIESGOS'!$AR403="Leve"),CONCATENATE("R",'MAPA DE RIESGOS'!$H403,"C",'MAPA DE RIESGOS'!$AF403),"")</f>
        <v/>
      </c>
      <c r="R91" s="366" t="str">
        <f>IF(AND('MAPA DE RIESGOS'!$AP404="Media",'MAPA DE RIESGOS'!$AR404="Leve"),CONCATENATE("R",'MAPA DE RIESGOS'!$H404,"C",'MAPA DE RIESGOS'!$AF404),"")</f>
        <v/>
      </c>
      <c r="S91" s="366" t="str">
        <f>IF(AND('MAPA DE RIESGOS'!$AP405="Media",'MAPA DE RIESGOS'!$AR405="Leve"),CONCATENATE("R",'MAPA DE RIESGOS'!$H405,"C",'MAPA DE RIESGOS'!$AF405),"")</f>
        <v/>
      </c>
      <c r="T91" s="366" t="str">
        <f>IF(AND('MAPA DE RIESGOS'!$AP406="Media",'MAPA DE RIESGOS'!$AR406="Leve"),CONCATENATE("R",'MAPA DE RIESGOS'!$H406,"C",'MAPA DE RIESGOS'!$AF406),"")</f>
        <v/>
      </c>
      <c r="U91" s="366" t="str">
        <f>IF(AND('MAPA DE RIESGOS'!$AP407="Media",'MAPA DE RIESGOS'!$AR407="Leve"),CONCATENATE("R",'MAPA DE RIESGOS'!$H407,"C",'MAPA DE RIESGOS'!$AF407),"")</f>
        <v/>
      </c>
      <c r="V91" s="366" t="str">
        <f>IF(AND('MAPA DE RIESGOS'!$AP408="Media",'MAPA DE RIESGOS'!$AR408="Leve"),CONCATENATE("R",'MAPA DE RIESGOS'!$H408,"C",'MAPA DE RIESGOS'!$AF408),"")</f>
        <v/>
      </c>
      <c r="W91" s="366" t="str">
        <f>IF(AND('MAPA DE RIESGOS'!$AP409="Media",'MAPA DE RIESGOS'!$AR409="Leve"),CONCATENATE("R",'MAPA DE RIESGOS'!$H409,"C",'MAPA DE RIESGOS'!$AF409),"")</f>
        <v/>
      </c>
      <c r="X91" s="366" t="str">
        <f>IF(AND('MAPA DE RIESGOS'!$AP410="Media",'MAPA DE RIESGOS'!$AR410="Leve"),CONCATENATE("R",'MAPA DE RIESGOS'!$H410,"C",'MAPA DE RIESGOS'!$AF410),"")</f>
        <v/>
      </c>
      <c r="Y91" s="366" t="str">
        <f>IF(AND('MAPA DE RIESGOS'!$AP411="Media",'MAPA DE RIESGOS'!$AR411="Leve"),CONCATENATE("R",'MAPA DE RIESGOS'!$H411,"C",'MAPA DE RIESGOS'!$AF411),"")</f>
        <v/>
      </c>
      <c r="Z91" s="366" t="str">
        <f>IF(AND('MAPA DE RIESGOS'!$AP412="Media",'MAPA DE RIESGOS'!$AR412="Leve"),CONCATENATE("R",'MAPA DE RIESGOS'!$H412,"C",'MAPA DE RIESGOS'!$AF412),"")</f>
        <v/>
      </c>
      <c r="AA91" s="366" t="str">
        <f>IF(AND('MAPA DE RIESGOS'!$AP413="Media",'MAPA DE RIESGOS'!$AR413="Leve"),CONCATENATE("R",'MAPA DE RIESGOS'!$H413,"C",'MAPA DE RIESGOS'!$AF413),"")</f>
        <v/>
      </c>
      <c r="AB91" s="365" t="str">
        <f>IF(AND('MAPA DE RIESGOS'!$AP396="Media",'MAPA DE RIESGOS'!$AR396="Menor"),CONCATENATE("R",'MAPA DE RIESGOS'!$H396,"C",'MAPA DE RIESGOS'!$AF396),"")</f>
        <v/>
      </c>
      <c r="AC91" s="366" t="str">
        <f>IF(AND('MAPA DE RIESGOS'!$AP397="Media",'MAPA DE RIESGOS'!$AR397="Menor"),CONCATENATE("R",'MAPA DE RIESGOS'!$H397,"C",'MAPA DE RIESGOS'!$AF397),"")</f>
        <v/>
      </c>
      <c r="AD91" s="366" t="str">
        <f>IF(AND('MAPA DE RIESGOS'!$AP398="Media",'MAPA DE RIESGOS'!$AR398="Menor"),CONCATENATE("R",'MAPA DE RIESGOS'!$H398,"C",'MAPA DE RIESGOS'!$AF398),"")</f>
        <v/>
      </c>
      <c r="AE91" s="366" t="str">
        <f>IF(AND('MAPA DE RIESGOS'!$AP399="Media",'MAPA DE RIESGOS'!$AR399="Menor"),CONCATENATE("R",'MAPA DE RIESGOS'!$H399,"C",'MAPA DE RIESGOS'!$AF399),"")</f>
        <v/>
      </c>
      <c r="AF91" s="366" t="str">
        <f>IF(AND('MAPA DE RIESGOS'!$AP400="Media",'MAPA DE RIESGOS'!$AR400="Menor"),CONCATENATE("R",'MAPA DE RIESGOS'!$H400,"C",'MAPA DE RIESGOS'!$AF400),"")</f>
        <v/>
      </c>
      <c r="AG91" s="366" t="str">
        <f>IF(AND('MAPA DE RIESGOS'!$AP401="Media",'MAPA DE RIESGOS'!$AR401="Menor"),CONCATENATE("R",'MAPA DE RIESGOS'!$H401,"C",'MAPA DE RIESGOS'!$AF401),"")</f>
        <v/>
      </c>
      <c r="AH91" s="366" t="str">
        <f>IF(AND('MAPA DE RIESGOS'!$AP402="Media",'MAPA DE RIESGOS'!$AR402="Menor"),CONCATENATE("R",'MAPA DE RIESGOS'!$H402,"C",'MAPA DE RIESGOS'!$AF402),"")</f>
        <v/>
      </c>
      <c r="AI91" s="366" t="str">
        <f>IF(AND('MAPA DE RIESGOS'!$AP403="Media",'MAPA DE RIESGOS'!$AR403="Menor"),CONCATENATE("R",'MAPA DE RIESGOS'!$H403,"C",'MAPA DE RIESGOS'!$AF403),"")</f>
        <v/>
      </c>
      <c r="AJ91" s="366" t="str">
        <f>IF(AND('MAPA DE RIESGOS'!$AP404="Media",'MAPA DE RIESGOS'!$AR404="Menor"),CONCATENATE("R",'MAPA DE RIESGOS'!$H404,"C",'MAPA DE RIESGOS'!$AF404),"")</f>
        <v/>
      </c>
      <c r="AK91" s="366" t="str">
        <f>IF(AND('MAPA DE RIESGOS'!$AP405="Media",'MAPA DE RIESGOS'!$AR405="Menor"),CONCATENATE("R",'MAPA DE RIESGOS'!$H405,"C",'MAPA DE RIESGOS'!$AF405),"")</f>
        <v/>
      </c>
      <c r="AL91" s="366" t="str">
        <f>IF(AND('MAPA DE RIESGOS'!$AP406="Media",'MAPA DE RIESGOS'!$AR406="Menor"),CONCATENATE("R",'MAPA DE RIESGOS'!$H406,"C",'MAPA DE RIESGOS'!$AF406),"")</f>
        <v/>
      </c>
      <c r="AM91" s="366" t="str">
        <f>IF(AND('MAPA DE RIESGOS'!$AP407="Media",'MAPA DE RIESGOS'!$AR407="Menor"),CONCATENATE("R",'MAPA DE RIESGOS'!$H407,"C",'MAPA DE RIESGOS'!$AF407),"")</f>
        <v/>
      </c>
      <c r="AN91" s="366" t="str">
        <f>IF(AND('MAPA DE RIESGOS'!$AP408="Media",'MAPA DE RIESGOS'!$AR408="Menor"),CONCATENATE("R",'MAPA DE RIESGOS'!$H408,"C",'MAPA DE RIESGOS'!$AF408),"")</f>
        <v/>
      </c>
      <c r="AO91" s="366" t="str">
        <f>IF(AND('MAPA DE RIESGOS'!$AP409="Media",'MAPA DE RIESGOS'!$AR409="Menor"),CONCATENATE("R",'MAPA DE RIESGOS'!$H409,"C",'MAPA DE RIESGOS'!$AF409),"")</f>
        <v/>
      </c>
      <c r="AP91" s="366" t="str">
        <f>IF(AND('MAPA DE RIESGOS'!$AP410="Media",'MAPA DE RIESGOS'!$AR410="Menor"),CONCATENATE("R",'MAPA DE RIESGOS'!$H410,"C",'MAPA DE RIESGOS'!$AF410),"")</f>
        <v/>
      </c>
      <c r="AQ91" s="366" t="str">
        <f>IF(AND('MAPA DE RIESGOS'!$AP411="Media",'MAPA DE RIESGOS'!$AR411="Menor"),CONCATENATE("R",'MAPA DE RIESGOS'!$H411,"C",'MAPA DE RIESGOS'!$AF411),"")</f>
        <v/>
      </c>
      <c r="AR91" s="366" t="str">
        <f>IF(AND('MAPA DE RIESGOS'!$AP412="Media",'MAPA DE RIESGOS'!$AR412="Menor"),CONCATENATE("R",'MAPA DE RIESGOS'!$H412,"C",'MAPA DE RIESGOS'!$AF412),"")</f>
        <v/>
      </c>
      <c r="AS91" s="366" t="str">
        <f>IF(AND('MAPA DE RIESGOS'!$AP413="Media",'MAPA DE RIESGOS'!$AR413="Menor"),CONCATENATE("R",'MAPA DE RIESGOS'!$H413,"C",'MAPA DE RIESGOS'!$AF413),"")</f>
        <v/>
      </c>
      <c r="AT91" s="365" t="str">
        <f>IF(AND('MAPA DE RIESGOS'!$AP396="Media",'MAPA DE RIESGOS'!$AR396="Moderado"),CONCATENATE("R",'MAPA DE RIESGOS'!$H396,"C",'MAPA DE RIESGOS'!$AF396),"")</f>
        <v/>
      </c>
      <c r="AU91" s="366" t="str">
        <f>IF(AND('MAPA DE RIESGOS'!$AP397="Media",'MAPA DE RIESGOS'!$AR397="Moderado"),CONCATENATE("R",'MAPA DE RIESGOS'!$H397,"C",'MAPA DE RIESGOS'!$AF397),"")</f>
        <v/>
      </c>
      <c r="AV91" s="366" t="str">
        <f>IF(AND('MAPA DE RIESGOS'!$AP398="Media",'MAPA DE RIESGOS'!$AR398="Moderado"),CONCATENATE("R",'MAPA DE RIESGOS'!$H398,"C",'MAPA DE RIESGOS'!$AF398),"")</f>
        <v/>
      </c>
      <c r="AW91" s="366" t="str">
        <f>IF(AND('MAPA DE RIESGOS'!$AP399="Media",'MAPA DE RIESGOS'!$AR399="Moderado"),CONCATENATE("R",'MAPA DE RIESGOS'!$H399,"C",'MAPA DE RIESGOS'!$AF399),"")</f>
        <v/>
      </c>
      <c r="AX91" s="366" t="str">
        <f>IF(AND('MAPA DE RIESGOS'!$AP400="Media",'MAPA DE RIESGOS'!$AR400="Moderado"),CONCATENATE("R",'MAPA DE RIESGOS'!$H400,"C",'MAPA DE RIESGOS'!$AF400),"")</f>
        <v/>
      </c>
      <c r="AY91" s="366" t="str">
        <f>IF(AND('MAPA DE RIESGOS'!$AP401="Media",'MAPA DE RIESGOS'!$AR401="Moderado"),CONCATENATE("R",'MAPA DE RIESGOS'!$H401,"C",'MAPA DE RIESGOS'!$AF401),"")</f>
        <v/>
      </c>
      <c r="AZ91" s="366" t="str">
        <f>IF(AND('MAPA DE RIESGOS'!$AP402="Media",'MAPA DE RIESGOS'!$AR402="Moderado"),CONCATENATE("R",'MAPA DE RIESGOS'!$H402,"C",'MAPA DE RIESGOS'!$AF402),"")</f>
        <v/>
      </c>
      <c r="BA91" s="366" t="str">
        <f>IF(AND('MAPA DE RIESGOS'!$AP403="Media",'MAPA DE RIESGOS'!$AR403="Moderado"),CONCATENATE("R",'MAPA DE RIESGOS'!$H403,"C",'MAPA DE RIESGOS'!$AF403),"")</f>
        <v/>
      </c>
      <c r="BB91" s="366" t="str">
        <f>IF(AND('MAPA DE RIESGOS'!$AP404="Media",'MAPA DE RIESGOS'!$AR404="Moderado"),CONCATENATE("R",'MAPA DE RIESGOS'!$H404,"C",'MAPA DE RIESGOS'!$AF404),"")</f>
        <v/>
      </c>
      <c r="BC91" s="366" t="str">
        <f>IF(AND('MAPA DE RIESGOS'!$AP405="Media",'MAPA DE RIESGOS'!$AR405="Moderado"),CONCATENATE("R",'MAPA DE RIESGOS'!$H405,"C",'MAPA DE RIESGOS'!$AF405),"")</f>
        <v/>
      </c>
      <c r="BD91" s="366" t="str">
        <f>IF(AND('MAPA DE RIESGOS'!$AP406="Media",'MAPA DE RIESGOS'!$AR406="Moderado"),CONCATENATE("R",'MAPA DE RIESGOS'!$H406,"C",'MAPA DE RIESGOS'!$AF406),"")</f>
        <v/>
      </c>
      <c r="BE91" s="366" t="str">
        <f>IF(AND('MAPA DE RIESGOS'!$AP407="Media",'MAPA DE RIESGOS'!$AR407="Moderado"),CONCATENATE("R",'MAPA DE RIESGOS'!$H407,"C",'MAPA DE RIESGOS'!$AF407),"")</f>
        <v/>
      </c>
      <c r="BF91" s="366" t="str">
        <f>IF(AND('MAPA DE RIESGOS'!$AP408="Media",'MAPA DE RIESGOS'!$AR408="Moderado"),CONCATENATE("R",'MAPA DE RIESGOS'!$H408,"C",'MAPA DE RIESGOS'!$AF408),"")</f>
        <v/>
      </c>
      <c r="BG91" s="366" t="str">
        <f>IF(AND('MAPA DE RIESGOS'!$AP409="Media",'MAPA DE RIESGOS'!$AR409="Moderado"),CONCATENATE("R",'MAPA DE RIESGOS'!$H409,"C",'MAPA DE RIESGOS'!$AF409),"")</f>
        <v/>
      </c>
      <c r="BH91" s="366" t="str">
        <f>IF(AND('MAPA DE RIESGOS'!$AP410="Media",'MAPA DE RIESGOS'!$AR410="Moderado"),CONCATENATE("R",'MAPA DE RIESGOS'!$H410,"C",'MAPA DE RIESGOS'!$AF410),"")</f>
        <v/>
      </c>
      <c r="BI91" s="366" t="str">
        <f>IF(AND('MAPA DE RIESGOS'!$AP411="Media",'MAPA DE RIESGOS'!$AR411="Moderado"),CONCATENATE("R",'MAPA DE RIESGOS'!$H411,"C",'MAPA DE RIESGOS'!$AF411),"")</f>
        <v/>
      </c>
      <c r="BJ91" s="366" t="str">
        <f>IF(AND('MAPA DE RIESGOS'!$AP412="Media",'MAPA DE RIESGOS'!$AR412="Moderado"),CONCATENATE("R",'MAPA DE RIESGOS'!$H412,"C",'MAPA DE RIESGOS'!$AF412),"")</f>
        <v/>
      </c>
      <c r="BK91" s="367" t="str">
        <f>IF(AND('MAPA DE RIESGOS'!$AP413="Media",'MAPA DE RIESGOS'!$AR413="Moderado"),CONCATENATE("R",'MAPA DE RIESGOS'!$H413,"C",'MAPA DE RIESGOS'!$AF413),"")</f>
        <v/>
      </c>
      <c r="BL91" s="353" t="str">
        <f>IF(AND('MAPA DE RIESGOS'!$AP396="Media",'MAPA DE RIESGOS'!$AR396="Mayor"),CONCATENATE("R",'MAPA DE RIESGOS'!$H396,"C",'MAPA DE RIESGOS'!$AF396),"")</f>
        <v/>
      </c>
      <c r="BM91" s="353" t="str">
        <f>IF(AND('MAPA DE RIESGOS'!$AP397="Media",'MAPA DE RIESGOS'!$AR397="Mayor"),CONCATENATE("R",'MAPA DE RIESGOS'!$H397,"C",'MAPA DE RIESGOS'!$AF397),"")</f>
        <v/>
      </c>
      <c r="BN91" s="353" t="str">
        <f>IF(AND('MAPA DE RIESGOS'!$AP398="Media",'MAPA DE RIESGOS'!$AR398="Mayor"),CONCATENATE("R",'MAPA DE RIESGOS'!$H398,"C",'MAPA DE RIESGOS'!$AF398),"")</f>
        <v/>
      </c>
      <c r="BO91" s="353" t="str">
        <f>IF(AND('MAPA DE RIESGOS'!$AP399="Media",'MAPA DE RIESGOS'!$AR399="Mayor"),CONCATENATE("R",'MAPA DE RIESGOS'!$H399,"C",'MAPA DE RIESGOS'!$AF399),"")</f>
        <v/>
      </c>
      <c r="BP91" s="353" t="str">
        <f>IF(AND('MAPA DE RIESGOS'!$AP400="Media",'MAPA DE RIESGOS'!$AR400="Mayor"),CONCATENATE("R",'MAPA DE RIESGOS'!$H400,"C",'MAPA DE RIESGOS'!$AF400),"")</f>
        <v/>
      </c>
      <c r="BQ91" s="353" t="str">
        <f>IF(AND('MAPA DE RIESGOS'!$AP401="Media",'MAPA DE RIESGOS'!$AR401="Mayor"),CONCATENATE("R",'MAPA DE RIESGOS'!$H401,"C",'MAPA DE RIESGOS'!$AF401),"")</f>
        <v/>
      </c>
      <c r="BR91" s="353" t="str">
        <f>IF(AND('MAPA DE RIESGOS'!$AP402="Media",'MAPA DE RIESGOS'!$AR402="Mayor"),CONCATENATE("R",'MAPA DE RIESGOS'!$H402,"C",'MAPA DE RIESGOS'!$AF402),"")</f>
        <v/>
      </c>
      <c r="BS91" s="353" t="str">
        <f>IF(AND('MAPA DE RIESGOS'!$AP403="Media",'MAPA DE RIESGOS'!$AR403="Mayor"),CONCATENATE("R",'MAPA DE RIESGOS'!$H403,"C",'MAPA DE RIESGOS'!$AF403),"")</f>
        <v/>
      </c>
      <c r="BT91" s="353" t="str">
        <f>IF(AND('MAPA DE RIESGOS'!$AP404="Media",'MAPA DE RIESGOS'!$AR404="Mayor"),CONCATENATE("R",'MAPA DE RIESGOS'!$H404,"C",'MAPA DE RIESGOS'!$AF404),"")</f>
        <v/>
      </c>
      <c r="BU91" s="353" t="str">
        <f>IF(AND('MAPA DE RIESGOS'!$AP405="Media",'MAPA DE RIESGOS'!$AR405="Mayor"),CONCATENATE("R",'MAPA DE RIESGOS'!$H405,"C",'MAPA DE RIESGOS'!$AF405),"")</f>
        <v/>
      </c>
      <c r="BV91" s="353" t="str">
        <f>IF(AND('MAPA DE RIESGOS'!$AP406="Media",'MAPA DE RIESGOS'!$AR406="Mayor"),CONCATENATE("R",'MAPA DE RIESGOS'!$H406,"C",'MAPA DE RIESGOS'!$AF406),"")</f>
        <v/>
      </c>
      <c r="BW91" s="353" t="str">
        <f>IF(AND('MAPA DE RIESGOS'!$AP407="Media",'MAPA DE RIESGOS'!$AR407="Mayor"),CONCATENATE("R",'MAPA DE RIESGOS'!$H407,"C",'MAPA DE RIESGOS'!$AF407),"")</f>
        <v/>
      </c>
      <c r="BX91" s="353" t="str">
        <f>IF(AND('MAPA DE RIESGOS'!$AP408="Media",'MAPA DE RIESGOS'!$AR408="Mayor"),CONCATENATE("R",'MAPA DE RIESGOS'!$H408,"C",'MAPA DE RIESGOS'!$AF408),"")</f>
        <v/>
      </c>
      <c r="BY91" s="353" t="str">
        <f>IF(AND('MAPA DE RIESGOS'!$AP409="Media",'MAPA DE RIESGOS'!$AR409="Mayor"),CONCATENATE("R",'MAPA DE RIESGOS'!$H409,"C",'MAPA DE RIESGOS'!$AF409),"")</f>
        <v/>
      </c>
      <c r="BZ91" s="353" t="str">
        <f>IF(AND('MAPA DE RIESGOS'!$AP410="Media",'MAPA DE RIESGOS'!$AR410="Mayor"),CONCATENATE("R",'MAPA DE RIESGOS'!$H410,"C",'MAPA DE RIESGOS'!$AF410),"")</f>
        <v/>
      </c>
      <c r="CA91" s="353" t="str">
        <f>IF(AND('MAPA DE RIESGOS'!$AP411="Media",'MAPA DE RIESGOS'!$AR411="Mayor"),CONCATENATE("R",'MAPA DE RIESGOS'!$H411,"C",'MAPA DE RIESGOS'!$AF411),"")</f>
        <v/>
      </c>
      <c r="CB91" s="353" t="str">
        <f>IF(AND('MAPA DE RIESGOS'!$AP412="Media",'MAPA DE RIESGOS'!$AR412="Mayor"),CONCATENATE("R",'MAPA DE RIESGOS'!$H412,"C",'MAPA DE RIESGOS'!$AF412),"")</f>
        <v/>
      </c>
      <c r="CC91" s="354" t="str">
        <f>IF(AND('MAPA DE RIESGOS'!$AP413="Media",'MAPA DE RIESGOS'!$AR413="Mayor"),CONCATENATE("R",'MAPA DE RIESGOS'!$H413,"C",'MAPA DE RIESGOS'!$AF413),"")</f>
        <v/>
      </c>
      <c r="CD91" s="355" t="str">
        <f>IF(AND('MAPA DE RIESGOS'!$AP396="Media",'MAPA DE RIESGOS'!$AR396="Catastrófico"),CONCATENATE("R",'MAPA DE RIESGOS'!$H396,"C",'MAPA DE RIESGOS'!$AF396),"")</f>
        <v/>
      </c>
      <c r="CE91" s="355" t="str">
        <f>IF(AND('MAPA DE RIESGOS'!$AP397="Media",'MAPA DE RIESGOS'!$AR397="Catastrófico"),CONCATENATE("R",'MAPA DE RIESGOS'!$H397,"C",'MAPA DE RIESGOS'!$AF397),"")</f>
        <v/>
      </c>
      <c r="CF91" s="355" t="str">
        <f>IF(AND('MAPA DE RIESGOS'!$AP398="Media",'MAPA DE RIESGOS'!$AR398="Catastrófico"),CONCATENATE("R",'MAPA DE RIESGOS'!$H398,"C",'MAPA DE RIESGOS'!$AF398),"")</f>
        <v/>
      </c>
      <c r="CG91" s="355" t="str">
        <f>IF(AND('MAPA DE RIESGOS'!$AP399="Media",'MAPA DE RIESGOS'!$AR399="Catastrófico"),CONCATENATE("R",'MAPA DE RIESGOS'!$H399,"C",'MAPA DE RIESGOS'!$AF399),"")</f>
        <v/>
      </c>
      <c r="CH91" s="355" t="str">
        <f>IF(AND('MAPA DE RIESGOS'!$AP400="Media",'MAPA DE RIESGOS'!$AR400="Catastrófico"),CONCATENATE("R",'MAPA DE RIESGOS'!$H400,"C",'MAPA DE RIESGOS'!$AF400),"")</f>
        <v/>
      </c>
      <c r="CI91" s="355" t="str">
        <f>IF(AND('MAPA DE RIESGOS'!$AP401="Media",'MAPA DE RIESGOS'!$AR401="Catastrófico"),CONCATENATE("R",'MAPA DE RIESGOS'!$H401,"C",'MAPA DE RIESGOS'!$AF401),"")</f>
        <v/>
      </c>
      <c r="CJ91" s="355" t="str">
        <f>IF(AND('MAPA DE RIESGOS'!$AP402="Media",'MAPA DE RIESGOS'!$AR402="Catastrófico"),CONCATENATE("R",'MAPA DE RIESGOS'!$H402,"C",'MAPA DE RIESGOS'!$AF402),"")</f>
        <v/>
      </c>
      <c r="CK91" s="355" t="str">
        <f>IF(AND('MAPA DE RIESGOS'!$AP403="Media",'MAPA DE RIESGOS'!$AR403="Catastrófico"),CONCATENATE("R",'MAPA DE RIESGOS'!$H403,"C",'MAPA DE RIESGOS'!$AF403),"")</f>
        <v/>
      </c>
      <c r="CL91" s="355" t="str">
        <f>IF(AND('MAPA DE RIESGOS'!$AP404="Media",'MAPA DE RIESGOS'!$AR404="Catastrófico"),CONCATENATE("R",'MAPA DE RIESGOS'!$H404,"C",'MAPA DE RIESGOS'!$AF404),"")</f>
        <v/>
      </c>
      <c r="CM91" s="355" t="str">
        <f>IF(AND('MAPA DE RIESGOS'!$AP405="Media",'MAPA DE RIESGOS'!$AR405="Catastrófico"),CONCATENATE("R",'MAPA DE RIESGOS'!$H405,"C",'MAPA DE RIESGOS'!$AF405),"")</f>
        <v/>
      </c>
      <c r="CN91" s="355" t="str">
        <f>IF(AND('MAPA DE RIESGOS'!$AP406="Media",'MAPA DE RIESGOS'!$AR406="Catastrófico"),CONCATENATE("R",'MAPA DE RIESGOS'!$H406,"C",'MAPA DE RIESGOS'!$AF406),"")</f>
        <v/>
      </c>
      <c r="CO91" s="355" t="str">
        <f>IF(AND('MAPA DE RIESGOS'!$AP407="Media",'MAPA DE RIESGOS'!$AR407="Catastrófico"),CONCATENATE("R",'MAPA DE RIESGOS'!$H407,"C",'MAPA DE RIESGOS'!$AF407),"")</f>
        <v/>
      </c>
      <c r="CP91" s="355" t="str">
        <f>IF(AND('MAPA DE RIESGOS'!$AP408="Media",'MAPA DE RIESGOS'!$AR408="Catastrófico"),CONCATENATE("R",'MAPA DE RIESGOS'!$H408,"C",'MAPA DE RIESGOS'!$AF408),"")</f>
        <v/>
      </c>
      <c r="CQ91" s="355" t="str">
        <f>IF(AND('MAPA DE RIESGOS'!$AP409="Media",'MAPA DE RIESGOS'!$AR409="Catastrófico"),CONCATENATE("R",'MAPA DE RIESGOS'!$H409,"C",'MAPA DE RIESGOS'!$AF409),"")</f>
        <v/>
      </c>
      <c r="CR91" s="355" t="str">
        <f>IF(AND('MAPA DE RIESGOS'!$AP410="Media",'MAPA DE RIESGOS'!$AR410="Catastrófico"),CONCATENATE("R",'MAPA DE RIESGOS'!$H410,"C",'MAPA DE RIESGOS'!$AF410),"")</f>
        <v/>
      </c>
      <c r="CS91" s="355" t="str">
        <f>IF(AND('MAPA DE RIESGOS'!$AP411="Media",'MAPA DE RIESGOS'!$AR411="Catastrófico"),CONCATENATE("R",'MAPA DE RIESGOS'!$H411,"C",'MAPA DE RIESGOS'!$AF411),"")</f>
        <v/>
      </c>
      <c r="CT91" s="355" t="str">
        <f>IF(AND('MAPA DE RIESGOS'!$AP412="Media",'MAPA DE RIESGOS'!$AR412="Catastrófico"),CONCATENATE("R",'MAPA DE RIESGOS'!$H412,"C",'MAPA DE RIESGOS'!$AF412),"")</f>
        <v/>
      </c>
      <c r="CU91" s="356" t="str">
        <f>IF(AND('MAPA DE RIESGOS'!$AP413="Media",'MAPA DE RIESGOS'!$AR413="Catastrófico"),CONCATENATE("R",'MAPA DE RIESGOS'!$H413,"C",'MAPA DE RIESGOS'!$AF413),"")</f>
        <v/>
      </c>
      <c r="CV91" s="67"/>
      <c r="CW91" s="1128"/>
      <c r="CX91" s="1129"/>
      <c r="CY91" s="1129"/>
      <c r="CZ91" s="1129"/>
      <c r="DA91" s="1129"/>
      <c r="DB91" s="1130"/>
    </row>
    <row r="92" spans="2:106" ht="32.450000000000003" customHeight="1">
      <c r="B92" s="1142"/>
      <c r="C92" s="1142"/>
      <c r="D92" s="1143"/>
      <c r="E92" s="1113"/>
      <c r="F92" s="1114"/>
      <c r="G92" s="1114"/>
      <c r="H92" s="1114"/>
      <c r="I92" s="1115"/>
      <c r="J92" s="365" t="str">
        <f>IF(AND('MAPA DE RIESGOS'!$AP414="Media",'MAPA DE RIESGOS'!$AR414="Leve"),CONCATENATE("R",'MAPA DE RIESGOS'!$H414,"C",'MAPA DE RIESGOS'!$AF414),"")</f>
        <v/>
      </c>
      <c r="K92" s="366" t="str">
        <f>IF(AND('MAPA DE RIESGOS'!$AP415="Media",'MAPA DE RIESGOS'!$AR415="Leve"),CONCATENATE("R",'MAPA DE RIESGOS'!$H415,"C",'MAPA DE RIESGOS'!$AF415),"")</f>
        <v/>
      </c>
      <c r="L92" s="366" t="str">
        <f>IF(AND('MAPA DE RIESGOS'!$AP416="Media",'MAPA DE RIESGOS'!$AR416="Leve"),CONCATENATE("R",'MAPA DE RIESGOS'!$H416,"C",'MAPA DE RIESGOS'!$AF416),"")</f>
        <v/>
      </c>
      <c r="M92" s="366" t="str">
        <f>IF(AND('MAPA DE RIESGOS'!$AP417="Media",'MAPA DE RIESGOS'!$AR417="Leve"),CONCATENATE("R",'MAPA DE RIESGOS'!$H417,"C",'MAPA DE RIESGOS'!$AF417),"")</f>
        <v/>
      </c>
      <c r="N92" s="366" t="str">
        <f>IF(AND('MAPA DE RIESGOS'!$AP418="Media",'MAPA DE RIESGOS'!$AR418="Leve"),CONCATENATE("R",'MAPA DE RIESGOS'!$H418,"C",'MAPA DE RIESGOS'!$AF418),"")</f>
        <v/>
      </c>
      <c r="O92" s="366" t="str">
        <f>IF(AND('MAPA DE RIESGOS'!$AP419="Media",'MAPA DE RIESGOS'!$AR419="Leve"),CONCATENATE("R",'MAPA DE RIESGOS'!$H419,"C",'MAPA DE RIESGOS'!$AF419),"")</f>
        <v/>
      </c>
      <c r="P92" s="366" t="str">
        <f>IF(AND('MAPA DE RIESGOS'!$AP420="Media",'MAPA DE RIESGOS'!$AR420="Leve"),CONCATENATE("R",'MAPA DE RIESGOS'!$H420,"C",'MAPA DE RIESGOS'!$AF420),"")</f>
        <v/>
      </c>
      <c r="Q92" s="366" t="str">
        <f>IF(AND('MAPA DE RIESGOS'!$AP421="Media",'MAPA DE RIESGOS'!$AR421="Leve"),CONCATENATE("R",'MAPA DE RIESGOS'!$H421,"C",'MAPA DE RIESGOS'!$AF421),"")</f>
        <v/>
      </c>
      <c r="R92" s="366" t="str">
        <f>IF(AND('MAPA DE RIESGOS'!$AP422="Media",'MAPA DE RIESGOS'!$AR422="Leve"),CONCATENATE("R",'MAPA DE RIESGOS'!$H422,"C",'MAPA DE RIESGOS'!$AF422),"")</f>
        <v/>
      </c>
      <c r="S92" s="366" t="str">
        <f>IF(AND('MAPA DE RIESGOS'!$AP423="Media",'MAPA DE RIESGOS'!$AR423="Leve"),CONCATENATE("R",'MAPA DE RIESGOS'!$H423,"C",'MAPA DE RIESGOS'!$AF423),"")</f>
        <v/>
      </c>
      <c r="T92" s="366" t="str">
        <f>IF(AND('MAPA DE RIESGOS'!$AP424="Media",'MAPA DE RIESGOS'!$AR424="Leve"),CONCATENATE("R",'MAPA DE RIESGOS'!$H424,"C",'MAPA DE RIESGOS'!$AF424),"")</f>
        <v/>
      </c>
      <c r="U92" s="366" t="str">
        <f>IF(AND('MAPA DE RIESGOS'!$AP425="Media",'MAPA DE RIESGOS'!$AR425="Leve"),CONCATENATE("R",'MAPA DE RIESGOS'!$H425,"C",'MAPA DE RIESGOS'!$AF425),"")</f>
        <v/>
      </c>
      <c r="V92" s="366" t="str">
        <f>IF(AND('MAPA DE RIESGOS'!$AP426="Media",'MAPA DE RIESGOS'!$AR426="Leve"),CONCATENATE("R",'MAPA DE RIESGOS'!$H426,"C",'MAPA DE RIESGOS'!$AF426),"")</f>
        <v/>
      </c>
      <c r="W92" s="366" t="str">
        <f>IF(AND('MAPA DE RIESGOS'!$AP427="Media",'MAPA DE RIESGOS'!$AR427="Leve"),CONCATENATE("R",'MAPA DE RIESGOS'!$H427,"C",'MAPA DE RIESGOS'!$AF427),"")</f>
        <v/>
      </c>
      <c r="X92" s="366" t="str">
        <f>IF(AND('MAPA DE RIESGOS'!$AP428="Media",'MAPA DE RIESGOS'!$AR428="Leve"),CONCATENATE("R",'MAPA DE RIESGOS'!$H428,"C",'MAPA DE RIESGOS'!$AF428),"")</f>
        <v/>
      </c>
      <c r="Y92" s="366" t="str">
        <f>IF(AND('MAPA DE RIESGOS'!$AP429="Media",'MAPA DE RIESGOS'!$AR429="Leve"),CONCATENATE("R",'MAPA DE RIESGOS'!$H429,"C",'MAPA DE RIESGOS'!$AF429),"")</f>
        <v/>
      </c>
      <c r="Z92" s="366" t="str">
        <f>IF(AND('MAPA DE RIESGOS'!$AP430="Media",'MAPA DE RIESGOS'!$AR430="Leve"),CONCATENATE("R",'MAPA DE RIESGOS'!$H430,"C",'MAPA DE RIESGOS'!$AF430),"")</f>
        <v/>
      </c>
      <c r="AA92" s="366" t="str">
        <f>IF(AND('MAPA DE RIESGOS'!$AP431="Media",'MAPA DE RIESGOS'!$AR431="Leve"),CONCATENATE("R",'MAPA DE RIESGOS'!$H431,"C",'MAPA DE RIESGOS'!$AF431),"")</f>
        <v/>
      </c>
      <c r="AB92" s="365" t="str">
        <f>IF(AND('MAPA DE RIESGOS'!$AP414="Media",'MAPA DE RIESGOS'!$AR414="Menor"),CONCATENATE("R",'MAPA DE RIESGOS'!$H414,"C",'MAPA DE RIESGOS'!$AF414),"")</f>
        <v/>
      </c>
      <c r="AC92" s="366" t="str">
        <f>IF(AND('MAPA DE RIESGOS'!$AP415="Media",'MAPA DE RIESGOS'!$AR415="Menor"),CONCATENATE("R",'MAPA DE RIESGOS'!$H415,"C",'MAPA DE RIESGOS'!$AF415),"")</f>
        <v/>
      </c>
      <c r="AD92" s="366" t="str">
        <f>IF(AND('MAPA DE RIESGOS'!$AP416="Media",'MAPA DE RIESGOS'!$AR416="Menor"),CONCATENATE("R",'MAPA DE RIESGOS'!$H416,"C",'MAPA DE RIESGOS'!$AF416),"")</f>
        <v/>
      </c>
      <c r="AE92" s="366" t="str">
        <f>IF(AND('MAPA DE RIESGOS'!$AP417="Media",'MAPA DE RIESGOS'!$AR417="Menor"),CONCATENATE("R",'MAPA DE RIESGOS'!$H417,"C",'MAPA DE RIESGOS'!$AF417),"")</f>
        <v/>
      </c>
      <c r="AF92" s="366" t="str">
        <f>IF(AND('MAPA DE RIESGOS'!$AP418="Media",'MAPA DE RIESGOS'!$AR418="Menor"),CONCATENATE("R",'MAPA DE RIESGOS'!$H418,"C",'MAPA DE RIESGOS'!$AF418),"")</f>
        <v/>
      </c>
      <c r="AG92" s="366" t="str">
        <f>IF(AND('MAPA DE RIESGOS'!$AP419="Media",'MAPA DE RIESGOS'!$AR419="Menor"),CONCATENATE("R",'MAPA DE RIESGOS'!$H419,"C",'MAPA DE RIESGOS'!$AF419),"")</f>
        <v/>
      </c>
      <c r="AH92" s="366" t="str">
        <f>IF(AND('MAPA DE RIESGOS'!$AP420="Media",'MAPA DE RIESGOS'!$AR420="Menor"),CONCATENATE("R",'MAPA DE RIESGOS'!$H420,"C",'MAPA DE RIESGOS'!$AF420),"")</f>
        <v/>
      </c>
      <c r="AI92" s="366" t="str">
        <f>IF(AND('MAPA DE RIESGOS'!$AP421="Media",'MAPA DE RIESGOS'!$AR421="Menor"),CONCATENATE("R",'MAPA DE RIESGOS'!$H421,"C",'MAPA DE RIESGOS'!$AF421),"")</f>
        <v/>
      </c>
      <c r="AJ92" s="366" t="str">
        <f>IF(AND('MAPA DE RIESGOS'!$AP422="Media",'MAPA DE RIESGOS'!$AR422="Menor"),CONCATENATE("R",'MAPA DE RIESGOS'!$H422,"C",'MAPA DE RIESGOS'!$AF422),"")</f>
        <v/>
      </c>
      <c r="AK92" s="366" t="str">
        <f>IF(AND('MAPA DE RIESGOS'!$AP423="Media",'MAPA DE RIESGOS'!$AR423="Menor"),CONCATENATE("R",'MAPA DE RIESGOS'!$H423,"C",'MAPA DE RIESGOS'!$AF423),"")</f>
        <v/>
      </c>
      <c r="AL92" s="366" t="str">
        <f>IF(AND('MAPA DE RIESGOS'!$AP424="Media",'MAPA DE RIESGOS'!$AR424="Menor"),CONCATENATE("R",'MAPA DE RIESGOS'!$H424,"C",'MAPA DE RIESGOS'!$AF424),"")</f>
        <v/>
      </c>
      <c r="AM92" s="366" t="str">
        <f>IF(AND('MAPA DE RIESGOS'!$AP425="Media",'MAPA DE RIESGOS'!$AR425="Menor"),CONCATENATE("R",'MAPA DE RIESGOS'!$H425,"C",'MAPA DE RIESGOS'!$AF425),"")</f>
        <v/>
      </c>
      <c r="AN92" s="366" t="str">
        <f>IF(AND('MAPA DE RIESGOS'!$AP426="Media",'MAPA DE RIESGOS'!$AR426="Menor"),CONCATENATE("R",'MAPA DE RIESGOS'!$H426,"C",'MAPA DE RIESGOS'!$AF426),"")</f>
        <v/>
      </c>
      <c r="AO92" s="366" t="str">
        <f>IF(AND('MAPA DE RIESGOS'!$AP427="Media",'MAPA DE RIESGOS'!$AR427="Menor"),CONCATENATE("R",'MAPA DE RIESGOS'!$H427,"C",'MAPA DE RIESGOS'!$AF427),"")</f>
        <v/>
      </c>
      <c r="AP92" s="366" t="str">
        <f>IF(AND('MAPA DE RIESGOS'!$AP428="Media",'MAPA DE RIESGOS'!$AR428="Menor"),CONCATENATE("R",'MAPA DE RIESGOS'!$H428,"C",'MAPA DE RIESGOS'!$AF428),"")</f>
        <v/>
      </c>
      <c r="AQ92" s="366" t="str">
        <f>IF(AND('MAPA DE RIESGOS'!$AP429="Media",'MAPA DE RIESGOS'!$AR429="Menor"),CONCATENATE("R",'MAPA DE RIESGOS'!$H429,"C",'MAPA DE RIESGOS'!$AF429),"")</f>
        <v/>
      </c>
      <c r="AR92" s="366" t="str">
        <f>IF(AND('MAPA DE RIESGOS'!$AP430="Media",'MAPA DE RIESGOS'!$AR430="Menor"),CONCATENATE("R",'MAPA DE RIESGOS'!$H430,"C",'MAPA DE RIESGOS'!$AF430),"")</f>
        <v/>
      </c>
      <c r="AS92" s="366" t="str">
        <f>IF(AND('MAPA DE RIESGOS'!$AP431="Media",'MAPA DE RIESGOS'!$AR431="Menor"),CONCATENATE("R",'MAPA DE RIESGOS'!$H431,"C",'MAPA DE RIESGOS'!$AF431),"")</f>
        <v/>
      </c>
      <c r="AT92" s="365" t="str">
        <f>IF(AND('MAPA DE RIESGOS'!$AP414="Media",'MAPA DE RIESGOS'!$AR414="Moderado"),CONCATENATE("R",'MAPA DE RIESGOS'!$H414,"C",'MAPA DE RIESGOS'!$AF414),"")</f>
        <v/>
      </c>
      <c r="AU92" s="366" t="str">
        <f>IF(AND('MAPA DE RIESGOS'!$AP415="Media",'MAPA DE RIESGOS'!$AR415="Moderado"),CONCATENATE("R",'MAPA DE RIESGOS'!$H415,"C",'MAPA DE RIESGOS'!$AF415),"")</f>
        <v/>
      </c>
      <c r="AV92" s="366" t="str">
        <f>IF(AND('MAPA DE RIESGOS'!$AP416="Media",'MAPA DE RIESGOS'!$AR416="Moderado"),CONCATENATE("R",'MAPA DE RIESGOS'!$H416,"C",'MAPA DE RIESGOS'!$AF416),"")</f>
        <v/>
      </c>
      <c r="AW92" s="366" t="str">
        <f>IF(AND('MAPA DE RIESGOS'!$AP417="Media",'MAPA DE RIESGOS'!$AR417="Moderado"),CONCATENATE("R",'MAPA DE RIESGOS'!$H417,"C",'MAPA DE RIESGOS'!$AF417),"")</f>
        <v/>
      </c>
      <c r="AX92" s="366" t="str">
        <f>IF(AND('MAPA DE RIESGOS'!$AP418="Media",'MAPA DE RIESGOS'!$AR418="Moderado"),CONCATENATE("R",'MAPA DE RIESGOS'!$H418,"C",'MAPA DE RIESGOS'!$AF418),"")</f>
        <v/>
      </c>
      <c r="AY92" s="366" t="str">
        <f>IF(AND('MAPA DE RIESGOS'!$AP419="Media",'MAPA DE RIESGOS'!$AR419="Moderado"),CONCATENATE("R",'MAPA DE RIESGOS'!$H419,"C",'MAPA DE RIESGOS'!$AF419),"")</f>
        <v/>
      </c>
      <c r="AZ92" s="366" t="str">
        <f>IF(AND('MAPA DE RIESGOS'!$AP420="Media",'MAPA DE RIESGOS'!$AR420="Moderado"),CONCATENATE("R",'MAPA DE RIESGOS'!$H420,"C",'MAPA DE RIESGOS'!$AF420),"")</f>
        <v/>
      </c>
      <c r="BA92" s="366" t="str">
        <f>IF(AND('MAPA DE RIESGOS'!$AP421="Media",'MAPA DE RIESGOS'!$AR421="Moderado"),CONCATENATE("R",'MAPA DE RIESGOS'!$H421,"C",'MAPA DE RIESGOS'!$AF421),"")</f>
        <v/>
      </c>
      <c r="BB92" s="366" t="str">
        <f>IF(AND('MAPA DE RIESGOS'!$AP422="Media",'MAPA DE RIESGOS'!$AR422="Moderado"),CONCATENATE("R",'MAPA DE RIESGOS'!$H422,"C",'MAPA DE RIESGOS'!$AF422),"")</f>
        <v/>
      </c>
      <c r="BC92" s="366" t="str">
        <f>IF(AND('MAPA DE RIESGOS'!$AP423="Media",'MAPA DE RIESGOS'!$AR423="Moderado"),CONCATENATE("R",'MAPA DE RIESGOS'!$H423,"C",'MAPA DE RIESGOS'!$AF423),"")</f>
        <v/>
      </c>
      <c r="BD92" s="366" t="str">
        <f>IF(AND('MAPA DE RIESGOS'!$AP424="Media",'MAPA DE RIESGOS'!$AR424="Moderado"),CONCATENATE("R",'MAPA DE RIESGOS'!$H424,"C",'MAPA DE RIESGOS'!$AF424),"")</f>
        <v/>
      </c>
      <c r="BE92" s="366" t="str">
        <f>IF(AND('MAPA DE RIESGOS'!$AP425="Media",'MAPA DE RIESGOS'!$AR425="Moderado"),CONCATENATE("R",'MAPA DE RIESGOS'!$H425,"C",'MAPA DE RIESGOS'!$AF425),"")</f>
        <v/>
      </c>
      <c r="BF92" s="366" t="str">
        <f>IF(AND('MAPA DE RIESGOS'!$AP426="Media",'MAPA DE RIESGOS'!$AR426="Moderado"),CONCATENATE("R",'MAPA DE RIESGOS'!$H426,"C",'MAPA DE RIESGOS'!$AF426),"")</f>
        <v/>
      </c>
      <c r="BG92" s="366" t="str">
        <f>IF(AND('MAPA DE RIESGOS'!$AP427="Media",'MAPA DE RIESGOS'!$AR427="Moderado"),CONCATENATE("R",'MAPA DE RIESGOS'!$H427,"C",'MAPA DE RIESGOS'!$AF427),"")</f>
        <v/>
      </c>
      <c r="BH92" s="366" t="str">
        <f>IF(AND('MAPA DE RIESGOS'!$AP428="Media",'MAPA DE RIESGOS'!$AR428="Moderado"),CONCATENATE("R",'MAPA DE RIESGOS'!$H428,"C",'MAPA DE RIESGOS'!$AF428),"")</f>
        <v/>
      </c>
      <c r="BI92" s="366" t="str">
        <f>IF(AND('MAPA DE RIESGOS'!$AP429="Media",'MAPA DE RIESGOS'!$AR429="Moderado"),CONCATENATE("R",'MAPA DE RIESGOS'!$H429,"C",'MAPA DE RIESGOS'!$AF429),"")</f>
        <v/>
      </c>
      <c r="BJ92" s="366" t="str">
        <f>IF(AND('MAPA DE RIESGOS'!$AP430="Media",'MAPA DE RIESGOS'!$AR430="Moderado"),CONCATENATE("R",'MAPA DE RIESGOS'!$H430,"C",'MAPA DE RIESGOS'!$AF430),"")</f>
        <v/>
      </c>
      <c r="BK92" s="367" t="str">
        <f>IF(AND('MAPA DE RIESGOS'!$AP431="Media",'MAPA DE RIESGOS'!$AR431="Moderado"),CONCATENATE("R",'MAPA DE RIESGOS'!$H431,"C",'MAPA DE RIESGOS'!$AF431),"")</f>
        <v/>
      </c>
      <c r="BL92" s="353" t="str">
        <f>IF(AND('MAPA DE RIESGOS'!$AP414="Media",'MAPA DE RIESGOS'!$AR414="Mayor"),CONCATENATE("R",'MAPA DE RIESGOS'!$H414,"C",'MAPA DE RIESGOS'!$AF414),"")</f>
        <v/>
      </c>
      <c r="BM92" s="353" t="str">
        <f>IF(AND('MAPA DE RIESGOS'!$AP415="Media",'MAPA DE RIESGOS'!$AR415="Mayor"),CONCATENATE("R",'MAPA DE RIESGOS'!$H415,"C",'MAPA DE RIESGOS'!$AF415),"")</f>
        <v/>
      </c>
      <c r="BN92" s="353" t="str">
        <f>IF(AND('MAPA DE RIESGOS'!$AP416="Media",'MAPA DE RIESGOS'!$AR416="Mayor"),CONCATENATE("R",'MAPA DE RIESGOS'!$H416,"C",'MAPA DE RIESGOS'!$AF416),"")</f>
        <v/>
      </c>
      <c r="BO92" s="353" t="str">
        <f>IF(AND('MAPA DE RIESGOS'!$AP417="Media",'MAPA DE RIESGOS'!$AR417="Mayor"),CONCATENATE("R",'MAPA DE RIESGOS'!$H417,"C",'MAPA DE RIESGOS'!$AF417),"")</f>
        <v/>
      </c>
      <c r="BP92" s="353" t="str">
        <f>IF(AND('MAPA DE RIESGOS'!$AP418="Media",'MAPA DE RIESGOS'!$AR418="Mayor"),CONCATENATE("R",'MAPA DE RIESGOS'!$H418,"C",'MAPA DE RIESGOS'!$AF418),"")</f>
        <v/>
      </c>
      <c r="BQ92" s="353" t="str">
        <f>IF(AND('MAPA DE RIESGOS'!$AP419="Media",'MAPA DE RIESGOS'!$AR419="Mayor"),CONCATENATE("R",'MAPA DE RIESGOS'!$H419,"C",'MAPA DE RIESGOS'!$AF419),"")</f>
        <v/>
      </c>
      <c r="BR92" s="353" t="str">
        <f>IF(AND('MAPA DE RIESGOS'!$AP420="Media",'MAPA DE RIESGOS'!$AR420="Mayor"),CONCATENATE("R",'MAPA DE RIESGOS'!$H420,"C",'MAPA DE RIESGOS'!$AF420),"")</f>
        <v/>
      </c>
      <c r="BS92" s="353" t="str">
        <f>IF(AND('MAPA DE RIESGOS'!$AP421="Media",'MAPA DE RIESGOS'!$AR421="Mayor"),CONCATENATE("R",'MAPA DE RIESGOS'!$H421,"C",'MAPA DE RIESGOS'!$AF421),"")</f>
        <v/>
      </c>
      <c r="BT92" s="353" t="str">
        <f>IF(AND('MAPA DE RIESGOS'!$AP422="Media",'MAPA DE RIESGOS'!$AR422="Mayor"),CONCATENATE("R",'MAPA DE RIESGOS'!$H422,"C",'MAPA DE RIESGOS'!$AF422),"")</f>
        <v/>
      </c>
      <c r="BU92" s="353" t="str">
        <f>IF(AND('MAPA DE RIESGOS'!$AP423="Media",'MAPA DE RIESGOS'!$AR423="Mayor"),CONCATENATE("R",'MAPA DE RIESGOS'!$H423,"C",'MAPA DE RIESGOS'!$AF423),"")</f>
        <v/>
      </c>
      <c r="BV92" s="353" t="str">
        <f>IF(AND('MAPA DE RIESGOS'!$AP424="Media",'MAPA DE RIESGOS'!$AR424="Mayor"),CONCATENATE("R",'MAPA DE RIESGOS'!$H424,"C",'MAPA DE RIESGOS'!$AF424),"")</f>
        <v/>
      </c>
      <c r="BW92" s="353" t="str">
        <f>IF(AND('MAPA DE RIESGOS'!$AP425="Media",'MAPA DE RIESGOS'!$AR425="Mayor"),CONCATENATE("R",'MAPA DE RIESGOS'!$H425,"C",'MAPA DE RIESGOS'!$AF425),"")</f>
        <v/>
      </c>
      <c r="BX92" s="353" t="str">
        <f>IF(AND('MAPA DE RIESGOS'!$AP426="Media",'MAPA DE RIESGOS'!$AR426="Mayor"),CONCATENATE("R",'MAPA DE RIESGOS'!$H426,"C",'MAPA DE RIESGOS'!$AF426),"")</f>
        <v/>
      </c>
      <c r="BY92" s="353" t="str">
        <f>IF(AND('MAPA DE RIESGOS'!$AP427="Media",'MAPA DE RIESGOS'!$AR427="Mayor"),CONCATENATE("R",'MAPA DE RIESGOS'!$H427,"C",'MAPA DE RIESGOS'!$AF427),"")</f>
        <v/>
      </c>
      <c r="BZ92" s="353" t="str">
        <f>IF(AND('MAPA DE RIESGOS'!$AP428="Media",'MAPA DE RIESGOS'!$AR428="Mayor"),CONCATENATE("R",'MAPA DE RIESGOS'!$H428,"C",'MAPA DE RIESGOS'!$AF428),"")</f>
        <v/>
      </c>
      <c r="CA92" s="353" t="str">
        <f>IF(AND('MAPA DE RIESGOS'!$AP429="Media",'MAPA DE RIESGOS'!$AR429="Mayor"),CONCATENATE("R",'MAPA DE RIESGOS'!$H429,"C",'MAPA DE RIESGOS'!$AF429),"")</f>
        <v/>
      </c>
      <c r="CB92" s="353" t="str">
        <f>IF(AND('MAPA DE RIESGOS'!$AP430="Media",'MAPA DE RIESGOS'!$AR430="Mayor"),CONCATENATE("R",'MAPA DE RIESGOS'!$H430,"C",'MAPA DE RIESGOS'!$AF430),"")</f>
        <v/>
      </c>
      <c r="CC92" s="354" t="str">
        <f>IF(AND('MAPA DE RIESGOS'!$AP431="Media",'MAPA DE RIESGOS'!$AR431="Mayor"),CONCATENATE("R",'MAPA DE RIESGOS'!$H431,"C",'MAPA DE RIESGOS'!$AF431),"")</f>
        <v/>
      </c>
      <c r="CD92" s="355" t="str">
        <f>IF(AND('MAPA DE RIESGOS'!$AP414="Media",'MAPA DE RIESGOS'!$AR414="Catastrófico"),CONCATENATE("R",'MAPA DE RIESGOS'!$H414,"C",'MAPA DE RIESGOS'!$AF414),"")</f>
        <v/>
      </c>
      <c r="CE92" s="355" t="str">
        <f>IF(AND('MAPA DE RIESGOS'!$AP415="Media",'MAPA DE RIESGOS'!$AR415="Catastrófico"),CONCATENATE("R",'MAPA DE RIESGOS'!$H415,"C",'MAPA DE RIESGOS'!$AF415),"")</f>
        <v/>
      </c>
      <c r="CF92" s="355" t="str">
        <f>IF(AND('MAPA DE RIESGOS'!$AP416="Media",'MAPA DE RIESGOS'!$AR416="Catastrófico"),CONCATENATE("R",'MAPA DE RIESGOS'!$H416,"C",'MAPA DE RIESGOS'!$AF416),"")</f>
        <v/>
      </c>
      <c r="CG92" s="355" t="str">
        <f>IF(AND('MAPA DE RIESGOS'!$AP417="Media",'MAPA DE RIESGOS'!$AR417="Catastrófico"),CONCATENATE("R",'MAPA DE RIESGOS'!$H417,"C",'MAPA DE RIESGOS'!$AF417),"")</f>
        <v/>
      </c>
      <c r="CH92" s="355" t="str">
        <f>IF(AND('MAPA DE RIESGOS'!$AP418="Media",'MAPA DE RIESGOS'!$AR418="Catastrófico"),CONCATENATE("R",'MAPA DE RIESGOS'!$H418,"C",'MAPA DE RIESGOS'!$AF418),"")</f>
        <v/>
      </c>
      <c r="CI92" s="355" t="str">
        <f>IF(AND('MAPA DE RIESGOS'!$AP419="Media",'MAPA DE RIESGOS'!$AR419="Catastrófico"),CONCATENATE("R",'MAPA DE RIESGOS'!$H419,"C",'MAPA DE RIESGOS'!$AF419),"")</f>
        <v/>
      </c>
      <c r="CJ92" s="355" t="str">
        <f>IF(AND('MAPA DE RIESGOS'!$AP420="Media",'MAPA DE RIESGOS'!$AR420="Catastrófico"),CONCATENATE("R",'MAPA DE RIESGOS'!$H420,"C",'MAPA DE RIESGOS'!$AF420),"")</f>
        <v/>
      </c>
      <c r="CK92" s="355" t="str">
        <f>IF(AND('MAPA DE RIESGOS'!$AP421="Media",'MAPA DE RIESGOS'!$AR421="Catastrófico"),CONCATENATE("R",'MAPA DE RIESGOS'!$H421,"C",'MAPA DE RIESGOS'!$AF421),"")</f>
        <v/>
      </c>
      <c r="CL92" s="355" t="str">
        <f>IF(AND('MAPA DE RIESGOS'!$AP422="Media",'MAPA DE RIESGOS'!$AR422="Catastrófico"),CONCATENATE("R",'MAPA DE RIESGOS'!$H422,"C",'MAPA DE RIESGOS'!$AF422),"")</f>
        <v/>
      </c>
      <c r="CM92" s="355" t="str">
        <f>IF(AND('MAPA DE RIESGOS'!$AP423="Media",'MAPA DE RIESGOS'!$AR423="Catastrófico"),CONCATENATE("R",'MAPA DE RIESGOS'!$H423,"C",'MAPA DE RIESGOS'!$AF423),"")</f>
        <v/>
      </c>
      <c r="CN92" s="355" t="str">
        <f>IF(AND('MAPA DE RIESGOS'!$AP424="Media",'MAPA DE RIESGOS'!$AR424="Catastrófico"),CONCATENATE("R",'MAPA DE RIESGOS'!$H424,"C",'MAPA DE RIESGOS'!$AF424),"")</f>
        <v/>
      </c>
      <c r="CO92" s="355" t="str">
        <f>IF(AND('MAPA DE RIESGOS'!$AP425="Media",'MAPA DE RIESGOS'!$AR425="Catastrófico"),CONCATENATE("R",'MAPA DE RIESGOS'!$H425,"C",'MAPA DE RIESGOS'!$AF425),"")</f>
        <v/>
      </c>
      <c r="CP92" s="355" t="str">
        <f>IF(AND('MAPA DE RIESGOS'!$AP426="Media",'MAPA DE RIESGOS'!$AR426="Catastrófico"),CONCATENATE("R",'MAPA DE RIESGOS'!$H426,"C",'MAPA DE RIESGOS'!$AF426),"")</f>
        <v/>
      </c>
      <c r="CQ92" s="355" t="str">
        <f>IF(AND('MAPA DE RIESGOS'!$AP427="Media",'MAPA DE RIESGOS'!$AR427="Catastrófico"),CONCATENATE("R",'MAPA DE RIESGOS'!$H427,"C",'MAPA DE RIESGOS'!$AF427),"")</f>
        <v/>
      </c>
      <c r="CR92" s="355" t="str">
        <f>IF(AND('MAPA DE RIESGOS'!$AP428="Media",'MAPA DE RIESGOS'!$AR428="Catastrófico"),CONCATENATE("R",'MAPA DE RIESGOS'!$H428,"C",'MAPA DE RIESGOS'!$AF428),"")</f>
        <v/>
      </c>
      <c r="CS92" s="355" t="str">
        <f>IF(AND('MAPA DE RIESGOS'!$AP429="Media",'MAPA DE RIESGOS'!$AR429="Catastrófico"),CONCATENATE("R",'MAPA DE RIESGOS'!$H429,"C",'MAPA DE RIESGOS'!$AF429),"")</f>
        <v/>
      </c>
      <c r="CT92" s="355" t="str">
        <f>IF(AND('MAPA DE RIESGOS'!$AP430="Media",'MAPA DE RIESGOS'!$AR430="Catastrófico"),CONCATENATE("R",'MAPA DE RIESGOS'!$H430,"C",'MAPA DE RIESGOS'!$AF430),"")</f>
        <v/>
      </c>
      <c r="CU92" s="356" t="str">
        <f>IF(AND('MAPA DE RIESGOS'!$AP431="Media",'MAPA DE RIESGOS'!$AR431="Catastrófico"),CONCATENATE("R",'MAPA DE RIESGOS'!$H431,"C",'MAPA DE RIESGOS'!$AF431),"")</f>
        <v/>
      </c>
      <c r="CV92" s="67"/>
      <c r="CW92" s="1128"/>
      <c r="CX92" s="1129"/>
      <c r="CY92" s="1129"/>
      <c r="CZ92" s="1129"/>
      <c r="DA92" s="1129"/>
      <c r="DB92" s="1130"/>
    </row>
    <row r="93" spans="2:106" ht="32.450000000000003" customHeight="1">
      <c r="B93" s="1142"/>
      <c r="C93" s="1142"/>
      <c r="D93" s="1143"/>
      <c r="E93" s="1113"/>
      <c r="F93" s="1114"/>
      <c r="G93" s="1114"/>
      <c r="H93" s="1114"/>
      <c r="I93" s="1115"/>
      <c r="J93" s="365" t="str">
        <f>IF(AND('MAPA DE RIESGOS'!$AP432="Media",'MAPA DE RIESGOS'!$AR432="Leve"),CONCATENATE("R",'MAPA DE RIESGOS'!$H432,"C",'MAPA DE RIESGOS'!$AF432),"")</f>
        <v/>
      </c>
      <c r="K93" s="366" t="str">
        <f>IF(AND('MAPA DE RIESGOS'!$AP433="Media",'MAPA DE RIESGOS'!$AR433="Leve"),CONCATENATE("R",'MAPA DE RIESGOS'!$H433,"C",'MAPA DE RIESGOS'!$AF433),"")</f>
        <v/>
      </c>
      <c r="L93" s="366" t="str">
        <f>IF(AND('MAPA DE RIESGOS'!$AP434="Media",'MAPA DE RIESGOS'!$AR434="Leve"),CONCATENATE("R",'MAPA DE RIESGOS'!$H434,"C",'MAPA DE RIESGOS'!$AF434),"")</f>
        <v/>
      </c>
      <c r="M93" s="366" t="str">
        <f>IF(AND('MAPA DE RIESGOS'!$AP435="Media",'MAPA DE RIESGOS'!$AR435="Leve"),CONCATENATE("R",'MAPA DE RIESGOS'!$H435,"C",'MAPA DE RIESGOS'!$AF435),"")</f>
        <v/>
      </c>
      <c r="N93" s="366" t="str">
        <f>IF(AND('MAPA DE RIESGOS'!$AP436="Media",'MAPA DE RIESGOS'!$AR436="Leve"),CONCATENATE("R",'MAPA DE RIESGOS'!$H436,"C",'MAPA DE RIESGOS'!$AF436),"")</f>
        <v/>
      </c>
      <c r="O93" s="366" t="str">
        <f>IF(AND('MAPA DE RIESGOS'!$AP437="Media",'MAPA DE RIESGOS'!$AR437="Leve"),CONCATENATE("R",'MAPA DE RIESGOS'!$H437,"C",'MAPA DE RIESGOS'!$AF437),"")</f>
        <v/>
      </c>
      <c r="P93" s="366" t="str">
        <f>IF(AND('MAPA DE RIESGOS'!$AP438="Media",'MAPA DE RIESGOS'!$AR438="Leve"),CONCATENATE("R",'MAPA DE RIESGOS'!$H438,"C",'MAPA DE RIESGOS'!$AF438),"")</f>
        <v/>
      </c>
      <c r="Q93" s="366" t="str">
        <f>IF(AND('MAPA DE RIESGOS'!$AP439="Media",'MAPA DE RIESGOS'!$AR439="Leve"),CONCATENATE("R",'MAPA DE RIESGOS'!$H439,"C",'MAPA DE RIESGOS'!$AF439),"")</f>
        <v/>
      </c>
      <c r="R93" s="366" t="str">
        <f>IF(AND('MAPA DE RIESGOS'!$AP440="Media",'MAPA DE RIESGOS'!$AR440="Leve"),CONCATENATE("R",'MAPA DE RIESGOS'!$H440,"C",'MAPA DE RIESGOS'!$AF440),"")</f>
        <v/>
      </c>
      <c r="S93" s="366" t="str">
        <f>IF(AND('MAPA DE RIESGOS'!$AP441="Media",'MAPA DE RIESGOS'!$AR441="Leve"),CONCATENATE("R",'MAPA DE RIESGOS'!$H441,"C",'MAPA DE RIESGOS'!$AF441),"")</f>
        <v/>
      </c>
      <c r="T93" s="366" t="str">
        <f>IF(AND('MAPA DE RIESGOS'!$AP442="Media",'MAPA DE RIESGOS'!$AR442="Leve"),CONCATENATE("R",'MAPA DE RIESGOS'!$H442,"C",'MAPA DE RIESGOS'!$AF442),"")</f>
        <v/>
      </c>
      <c r="U93" s="366" t="str">
        <f>IF(AND('MAPA DE RIESGOS'!$AP443="Media",'MAPA DE RIESGOS'!$AR443="Leve"),CONCATENATE("R",'MAPA DE RIESGOS'!$H443,"C",'MAPA DE RIESGOS'!$AF443),"")</f>
        <v/>
      </c>
      <c r="V93" s="366" t="str">
        <f>IF(AND('MAPA DE RIESGOS'!$AP444="Media",'MAPA DE RIESGOS'!$AR444="Leve"),CONCATENATE("R",'MAPA DE RIESGOS'!$H444,"C",'MAPA DE RIESGOS'!$AF444),"")</f>
        <v/>
      </c>
      <c r="W93" s="366" t="str">
        <f>IF(AND('MAPA DE RIESGOS'!$AP445="Media",'MAPA DE RIESGOS'!$AR445="Leve"),CONCATENATE("R",'MAPA DE RIESGOS'!$H445,"C",'MAPA DE RIESGOS'!$AF445),"")</f>
        <v/>
      </c>
      <c r="X93" s="366" t="str">
        <f>IF(AND('MAPA DE RIESGOS'!$AP446="Media",'MAPA DE RIESGOS'!$AR446="Leve"),CONCATENATE("R",'MAPA DE RIESGOS'!$H446,"C",'MAPA DE RIESGOS'!$AF446),"")</f>
        <v/>
      </c>
      <c r="Y93" s="366" t="str">
        <f>IF(AND('MAPA DE RIESGOS'!$AP447="Media",'MAPA DE RIESGOS'!$AR447="Leve"),CONCATENATE("R",'MAPA DE RIESGOS'!$H447,"C",'MAPA DE RIESGOS'!$AF447),"")</f>
        <v/>
      </c>
      <c r="Z93" s="366" t="str">
        <f>IF(AND('MAPA DE RIESGOS'!$AP448="Media",'MAPA DE RIESGOS'!$AR448="Leve"),CONCATENATE("R",'MAPA DE RIESGOS'!$H448,"C",'MAPA DE RIESGOS'!$AF448),"")</f>
        <v/>
      </c>
      <c r="AA93" s="366" t="str">
        <f>IF(AND('MAPA DE RIESGOS'!$AP449="Media",'MAPA DE RIESGOS'!$AR449="Leve"),CONCATENATE("R",'MAPA DE RIESGOS'!$H449,"C",'MAPA DE RIESGOS'!$AF449),"")</f>
        <v/>
      </c>
      <c r="AB93" s="365" t="str">
        <f>IF(AND('MAPA DE RIESGOS'!$AP432="Media",'MAPA DE RIESGOS'!$AR432="Menor"),CONCATENATE("R",'MAPA DE RIESGOS'!$H432,"C",'MAPA DE RIESGOS'!$AF432),"")</f>
        <v/>
      </c>
      <c r="AC93" s="366" t="str">
        <f>IF(AND('MAPA DE RIESGOS'!$AP433="Media",'MAPA DE RIESGOS'!$AR433="Menor"),CONCATENATE("R",'MAPA DE RIESGOS'!$H433,"C",'MAPA DE RIESGOS'!$AF433),"")</f>
        <v/>
      </c>
      <c r="AD93" s="366" t="str">
        <f>IF(AND('MAPA DE RIESGOS'!$AP434="Media",'MAPA DE RIESGOS'!$AR434="Menor"),CONCATENATE("R",'MAPA DE RIESGOS'!$H434,"C",'MAPA DE RIESGOS'!$AF434),"")</f>
        <v/>
      </c>
      <c r="AE93" s="366" t="str">
        <f>IF(AND('MAPA DE RIESGOS'!$AP435="Media",'MAPA DE RIESGOS'!$AR435="Menor"),CONCATENATE("R",'MAPA DE RIESGOS'!$H435,"C",'MAPA DE RIESGOS'!$AF435),"")</f>
        <v/>
      </c>
      <c r="AF93" s="366" t="str">
        <f>IF(AND('MAPA DE RIESGOS'!$AP436="Media",'MAPA DE RIESGOS'!$AR436="Menor"),CONCATENATE("R",'MAPA DE RIESGOS'!$H436,"C",'MAPA DE RIESGOS'!$AF436),"")</f>
        <v/>
      </c>
      <c r="AG93" s="366" t="str">
        <f>IF(AND('MAPA DE RIESGOS'!$AP437="Media",'MAPA DE RIESGOS'!$AR437="Menor"),CONCATENATE("R",'MAPA DE RIESGOS'!$H437,"C",'MAPA DE RIESGOS'!$AF437),"")</f>
        <v/>
      </c>
      <c r="AH93" s="366" t="str">
        <f>IF(AND('MAPA DE RIESGOS'!$AP438="Media",'MAPA DE RIESGOS'!$AR438="Menor"),CONCATENATE("R",'MAPA DE RIESGOS'!$H438,"C",'MAPA DE RIESGOS'!$AF438),"")</f>
        <v/>
      </c>
      <c r="AI93" s="366" t="str">
        <f>IF(AND('MAPA DE RIESGOS'!$AP439="Media",'MAPA DE RIESGOS'!$AR439="Menor"),CONCATENATE("R",'MAPA DE RIESGOS'!$H439,"C",'MAPA DE RIESGOS'!$AF439),"")</f>
        <v/>
      </c>
      <c r="AJ93" s="366" t="str">
        <f>IF(AND('MAPA DE RIESGOS'!$AP440="Media",'MAPA DE RIESGOS'!$AR440="Menor"),CONCATENATE("R",'MAPA DE RIESGOS'!$H440,"C",'MAPA DE RIESGOS'!$AF440),"")</f>
        <v/>
      </c>
      <c r="AK93" s="366" t="str">
        <f>IF(AND('MAPA DE RIESGOS'!$AP441="Media",'MAPA DE RIESGOS'!$AR441="Menor"),CONCATENATE("R",'MAPA DE RIESGOS'!$H441,"C",'MAPA DE RIESGOS'!$AF441),"")</f>
        <v/>
      </c>
      <c r="AL93" s="366" t="str">
        <f>IF(AND('MAPA DE RIESGOS'!$AP442="Media",'MAPA DE RIESGOS'!$AR442="Menor"),CONCATENATE("R",'MAPA DE RIESGOS'!$H442,"C",'MAPA DE RIESGOS'!$AF442),"")</f>
        <v/>
      </c>
      <c r="AM93" s="366" t="str">
        <f>IF(AND('MAPA DE RIESGOS'!$AP443="Media",'MAPA DE RIESGOS'!$AR443="Menor"),CONCATENATE("R",'MAPA DE RIESGOS'!$H443,"C",'MAPA DE RIESGOS'!$AF443),"")</f>
        <v/>
      </c>
      <c r="AN93" s="366" t="str">
        <f>IF(AND('MAPA DE RIESGOS'!$AP444="Media",'MAPA DE RIESGOS'!$AR444="Menor"),CONCATENATE("R",'MAPA DE RIESGOS'!$H444,"C",'MAPA DE RIESGOS'!$AF444),"")</f>
        <v/>
      </c>
      <c r="AO93" s="366" t="str">
        <f>IF(AND('MAPA DE RIESGOS'!$AP445="Media",'MAPA DE RIESGOS'!$AR445="Menor"),CONCATENATE("R",'MAPA DE RIESGOS'!$H445,"C",'MAPA DE RIESGOS'!$AF445),"")</f>
        <v/>
      </c>
      <c r="AP93" s="366" t="str">
        <f>IF(AND('MAPA DE RIESGOS'!$AP446="Media",'MAPA DE RIESGOS'!$AR446="Menor"),CONCATENATE("R",'MAPA DE RIESGOS'!$H446,"C",'MAPA DE RIESGOS'!$AF446),"")</f>
        <v/>
      </c>
      <c r="AQ93" s="366" t="str">
        <f>IF(AND('MAPA DE RIESGOS'!$AP447="Media",'MAPA DE RIESGOS'!$AR447="Menor"),CONCATENATE("R",'MAPA DE RIESGOS'!$H447,"C",'MAPA DE RIESGOS'!$AF447),"")</f>
        <v/>
      </c>
      <c r="AR93" s="366" t="str">
        <f>IF(AND('MAPA DE RIESGOS'!$AP448="Media",'MAPA DE RIESGOS'!$AR448="Menor"),CONCATENATE("R",'MAPA DE RIESGOS'!$H448,"C",'MAPA DE RIESGOS'!$AF448),"")</f>
        <v/>
      </c>
      <c r="AS93" s="366" t="str">
        <f>IF(AND('MAPA DE RIESGOS'!$AP449="Media",'MAPA DE RIESGOS'!$AR449="Menor"),CONCATENATE("R",'MAPA DE RIESGOS'!$H449,"C",'MAPA DE RIESGOS'!$AF449),"")</f>
        <v/>
      </c>
      <c r="AT93" s="365" t="str">
        <f>IF(AND('MAPA DE RIESGOS'!$AP432="Media",'MAPA DE RIESGOS'!$AR432="Moderado"),CONCATENATE("R",'MAPA DE RIESGOS'!$H432,"C",'MAPA DE RIESGOS'!$AF432),"")</f>
        <v/>
      </c>
      <c r="AU93" s="366" t="str">
        <f>IF(AND('MAPA DE RIESGOS'!$AP433="Media",'MAPA DE RIESGOS'!$AR433="Moderado"),CONCATENATE("R",'MAPA DE RIESGOS'!$H433,"C",'MAPA DE RIESGOS'!$AF433),"")</f>
        <v/>
      </c>
      <c r="AV93" s="366" t="str">
        <f>IF(AND('MAPA DE RIESGOS'!$AP434="Media",'MAPA DE RIESGOS'!$AR434="Moderado"),CONCATENATE("R",'MAPA DE RIESGOS'!$H434,"C",'MAPA DE RIESGOS'!$AF434),"")</f>
        <v/>
      </c>
      <c r="AW93" s="366" t="str">
        <f>IF(AND('MAPA DE RIESGOS'!$AP435="Media",'MAPA DE RIESGOS'!$AR435="Moderado"),CONCATENATE("R",'MAPA DE RIESGOS'!$H435,"C",'MAPA DE RIESGOS'!$AF435),"")</f>
        <v/>
      </c>
      <c r="AX93" s="366" t="str">
        <f>IF(AND('MAPA DE RIESGOS'!$AP436="Media",'MAPA DE RIESGOS'!$AR436="Moderado"),CONCATENATE("R",'MAPA DE RIESGOS'!$H436,"C",'MAPA DE RIESGOS'!$AF436),"")</f>
        <v/>
      </c>
      <c r="AY93" s="366" t="str">
        <f>IF(AND('MAPA DE RIESGOS'!$AP437="Media",'MAPA DE RIESGOS'!$AR437="Moderado"),CONCATENATE("R",'MAPA DE RIESGOS'!$H437,"C",'MAPA DE RIESGOS'!$AF437),"")</f>
        <v/>
      </c>
      <c r="AZ93" s="366" t="str">
        <f>IF(AND('MAPA DE RIESGOS'!$AP438="Media",'MAPA DE RIESGOS'!$AR438="Moderado"),CONCATENATE("R",'MAPA DE RIESGOS'!$H438,"C",'MAPA DE RIESGOS'!$AF438),"")</f>
        <v/>
      </c>
      <c r="BA93" s="366" t="str">
        <f>IF(AND('MAPA DE RIESGOS'!$AP439="Media",'MAPA DE RIESGOS'!$AR439="Moderado"),CONCATENATE("R",'MAPA DE RIESGOS'!$H439,"C",'MAPA DE RIESGOS'!$AF439),"")</f>
        <v/>
      </c>
      <c r="BB93" s="366" t="str">
        <f>IF(AND('MAPA DE RIESGOS'!$AP440="Media",'MAPA DE RIESGOS'!$AR440="Moderado"),CONCATENATE("R",'MAPA DE RIESGOS'!$H440,"C",'MAPA DE RIESGOS'!$AF440),"")</f>
        <v/>
      </c>
      <c r="BC93" s="366" t="str">
        <f>IF(AND('MAPA DE RIESGOS'!$AP441="Media",'MAPA DE RIESGOS'!$AR441="Moderado"),CONCATENATE("R",'MAPA DE RIESGOS'!$H441,"C",'MAPA DE RIESGOS'!$AF441),"")</f>
        <v/>
      </c>
      <c r="BD93" s="366" t="str">
        <f>IF(AND('MAPA DE RIESGOS'!$AP442="Media",'MAPA DE RIESGOS'!$AR442="Moderado"),CONCATENATE("R",'MAPA DE RIESGOS'!$H442,"C",'MAPA DE RIESGOS'!$AF442),"")</f>
        <v/>
      </c>
      <c r="BE93" s="366" t="str">
        <f>IF(AND('MAPA DE RIESGOS'!$AP443="Media",'MAPA DE RIESGOS'!$AR443="Moderado"),CONCATENATE("R",'MAPA DE RIESGOS'!$H443,"C",'MAPA DE RIESGOS'!$AF443),"")</f>
        <v/>
      </c>
      <c r="BF93" s="366" t="str">
        <f>IF(AND('MAPA DE RIESGOS'!$AP444="Media",'MAPA DE RIESGOS'!$AR444="Moderado"),CONCATENATE("R",'MAPA DE RIESGOS'!$H444,"C",'MAPA DE RIESGOS'!$AF444),"")</f>
        <v/>
      </c>
      <c r="BG93" s="366" t="str">
        <f>IF(AND('MAPA DE RIESGOS'!$AP445="Media",'MAPA DE RIESGOS'!$AR445="Moderado"),CONCATENATE("R",'MAPA DE RIESGOS'!$H445,"C",'MAPA DE RIESGOS'!$AF445),"")</f>
        <v/>
      </c>
      <c r="BH93" s="366" t="str">
        <f>IF(AND('MAPA DE RIESGOS'!$AP446="Media",'MAPA DE RIESGOS'!$AR446="Moderado"),CONCATENATE("R",'MAPA DE RIESGOS'!$H446,"C",'MAPA DE RIESGOS'!$AF446),"")</f>
        <v/>
      </c>
      <c r="BI93" s="366" t="str">
        <f>IF(AND('MAPA DE RIESGOS'!$AP447="Media",'MAPA DE RIESGOS'!$AR447="Moderado"),CONCATENATE("R",'MAPA DE RIESGOS'!$H447,"C",'MAPA DE RIESGOS'!$AF447),"")</f>
        <v/>
      </c>
      <c r="BJ93" s="366" t="str">
        <f>IF(AND('MAPA DE RIESGOS'!$AP448="Media",'MAPA DE RIESGOS'!$AR448="Moderado"),CONCATENATE("R",'MAPA DE RIESGOS'!$H448,"C",'MAPA DE RIESGOS'!$AF448),"")</f>
        <v/>
      </c>
      <c r="BK93" s="367" t="str">
        <f>IF(AND('MAPA DE RIESGOS'!$AP449="Media",'MAPA DE RIESGOS'!$AR449="Moderado"),CONCATENATE("R",'MAPA DE RIESGOS'!$H449,"C",'MAPA DE RIESGOS'!$AF449),"")</f>
        <v/>
      </c>
      <c r="BL93" s="353" t="str">
        <f>IF(AND('MAPA DE RIESGOS'!$AP432="Media",'MAPA DE RIESGOS'!$AR432="Mayor"),CONCATENATE("R",'MAPA DE RIESGOS'!$H432,"C",'MAPA DE RIESGOS'!$AF432),"")</f>
        <v/>
      </c>
      <c r="BM93" s="353" t="str">
        <f>IF(AND('MAPA DE RIESGOS'!$AP433="Media",'MAPA DE RIESGOS'!$AR433="Mayor"),CONCATENATE("R",'MAPA DE RIESGOS'!$H433,"C",'MAPA DE RIESGOS'!$AF433),"")</f>
        <v/>
      </c>
      <c r="BN93" s="353" t="str">
        <f>IF(AND('MAPA DE RIESGOS'!$AP434="Media",'MAPA DE RIESGOS'!$AR434="Mayor"),CONCATENATE("R",'MAPA DE RIESGOS'!$H434,"C",'MAPA DE RIESGOS'!$AF434),"")</f>
        <v/>
      </c>
      <c r="BO93" s="353" t="str">
        <f>IF(AND('MAPA DE RIESGOS'!$AP435="Media",'MAPA DE RIESGOS'!$AR435="Mayor"),CONCATENATE("R",'MAPA DE RIESGOS'!$H435,"C",'MAPA DE RIESGOS'!$AF435),"")</f>
        <v/>
      </c>
      <c r="BP93" s="353" t="str">
        <f>IF(AND('MAPA DE RIESGOS'!$AP436="Media",'MAPA DE RIESGOS'!$AR436="Mayor"),CONCATENATE("R",'MAPA DE RIESGOS'!$H436,"C",'MAPA DE RIESGOS'!$AF436),"")</f>
        <v/>
      </c>
      <c r="BQ93" s="353" t="str">
        <f>IF(AND('MAPA DE RIESGOS'!$AP437="Media",'MAPA DE RIESGOS'!$AR437="Mayor"),CONCATENATE("R",'MAPA DE RIESGOS'!$H437,"C",'MAPA DE RIESGOS'!$AF437),"")</f>
        <v/>
      </c>
      <c r="BR93" s="353" t="str">
        <f>IF(AND('MAPA DE RIESGOS'!$AP438="Media",'MAPA DE RIESGOS'!$AR438="Mayor"),CONCATENATE("R",'MAPA DE RIESGOS'!$H438,"C",'MAPA DE RIESGOS'!$AF438),"")</f>
        <v/>
      </c>
      <c r="BS93" s="353" t="str">
        <f>IF(AND('MAPA DE RIESGOS'!$AP439="Media",'MAPA DE RIESGOS'!$AR439="Mayor"),CONCATENATE("R",'MAPA DE RIESGOS'!$H439,"C",'MAPA DE RIESGOS'!$AF439),"")</f>
        <v/>
      </c>
      <c r="BT93" s="353" t="str">
        <f>IF(AND('MAPA DE RIESGOS'!$AP440="Media",'MAPA DE RIESGOS'!$AR440="Mayor"),CONCATENATE("R",'MAPA DE RIESGOS'!$H440,"C",'MAPA DE RIESGOS'!$AF440),"")</f>
        <v/>
      </c>
      <c r="BU93" s="353" t="str">
        <f>IF(AND('MAPA DE RIESGOS'!$AP441="Media",'MAPA DE RIESGOS'!$AR441="Mayor"),CONCATENATE("R",'MAPA DE RIESGOS'!$H441,"C",'MAPA DE RIESGOS'!$AF441),"")</f>
        <v/>
      </c>
      <c r="BV93" s="353" t="str">
        <f>IF(AND('MAPA DE RIESGOS'!$AP442="Media",'MAPA DE RIESGOS'!$AR442="Mayor"),CONCATENATE("R",'MAPA DE RIESGOS'!$H442,"C",'MAPA DE RIESGOS'!$AF442),"")</f>
        <v/>
      </c>
      <c r="BW93" s="353" t="str">
        <f>IF(AND('MAPA DE RIESGOS'!$AP443="Media",'MAPA DE RIESGOS'!$AR443="Mayor"),CONCATENATE("R",'MAPA DE RIESGOS'!$H443,"C",'MAPA DE RIESGOS'!$AF443),"")</f>
        <v/>
      </c>
      <c r="BX93" s="353" t="str">
        <f>IF(AND('MAPA DE RIESGOS'!$AP444="Media",'MAPA DE RIESGOS'!$AR444="Mayor"),CONCATENATE("R",'MAPA DE RIESGOS'!$H444,"C",'MAPA DE RIESGOS'!$AF444),"")</f>
        <v/>
      </c>
      <c r="BY93" s="353" t="str">
        <f>IF(AND('MAPA DE RIESGOS'!$AP445="Media",'MAPA DE RIESGOS'!$AR445="Mayor"),CONCATENATE("R",'MAPA DE RIESGOS'!$H445,"C",'MAPA DE RIESGOS'!$AF445),"")</f>
        <v/>
      </c>
      <c r="BZ93" s="353" t="str">
        <f>IF(AND('MAPA DE RIESGOS'!$AP446="Media",'MAPA DE RIESGOS'!$AR446="Mayor"),CONCATENATE("R",'MAPA DE RIESGOS'!$H446,"C",'MAPA DE RIESGOS'!$AF446),"")</f>
        <v/>
      </c>
      <c r="CA93" s="353" t="str">
        <f>IF(AND('MAPA DE RIESGOS'!$AP447="Media",'MAPA DE RIESGOS'!$AR447="Mayor"),CONCATENATE("R",'MAPA DE RIESGOS'!$H447,"C",'MAPA DE RIESGOS'!$AF447),"")</f>
        <v/>
      </c>
      <c r="CB93" s="353" t="str">
        <f>IF(AND('MAPA DE RIESGOS'!$AP448="Media",'MAPA DE RIESGOS'!$AR448="Mayor"),CONCATENATE("R",'MAPA DE RIESGOS'!$H448,"C",'MAPA DE RIESGOS'!$AF448),"")</f>
        <v/>
      </c>
      <c r="CC93" s="354" t="str">
        <f>IF(AND('MAPA DE RIESGOS'!$AP449="Media",'MAPA DE RIESGOS'!$AR449="Mayor"),CONCATENATE("R",'MAPA DE RIESGOS'!$H449,"C",'MAPA DE RIESGOS'!$AF449),"")</f>
        <v/>
      </c>
      <c r="CD93" s="355" t="str">
        <f>IF(AND('MAPA DE RIESGOS'!$AP432="Media",'MAPA DE RIESGOS'!$AR432="Catastrófico"),CONCATENATE("R",'MAPA DE RIESGOS'!$H432,"C",'MAPA DE RIESGOS'!$AF432),"")</f>
        <v/>
      </c>
      <c r="CE93" s="355" t="str">
        <f>IF(AND('MAPA DE RIESGOS'!$AP433="Media",'MAPA DE RIESGOS'!$AR433="Catastrófico"),CONCATENATE("R",'MAPA DE RIESGOS'!$H433,"C",'MAPA DE RIESGOS'!$AF433),"")</f>
        <v/>
      </c>
      <c r="CF93" s="355" t="str">
        <f>IF(AND('MAPA DE RIESGOS'!$AP434="Media",'MAPA DE RIESGOS'!$AR434="Catastrófico"),CONCATENATE("R",'MAPA DE RIESGOS'!$H434,"C",'MAPA DE RIESGOS'!$AF434),"")</f>
        <v/>
      </c>
      <c r="CG93" s="355" t="str">
        <f>IF(AND('MAPA DE RIESGOS'!$AP435="Media",'MAPA DE RIESGOS'!$AR435="Catastrófico"),CONCATENATE("R",'MAPA DE RIESGOS'!$H435,"C",'MAPA DE RIESGOS'!$AF435),"")</f>
        <v/>
      </c>
      <c r="CH93" s="355" t="str">
        <f>IF(AND('MAPA DE RIESGOS'!$AP436="Media",'MAPA DE RIESGOS'!$AR436="Catastrófico"),CONCATENATE("R",'MAPA DE RIESGOS'!$H436,"C",'MAPA DE RIESGOS'!$AF436),"")</f>
        <v/>
      </c>
      <c r="CI93" s="355" t="str">
        <f>IF(AND('MAPA DE RIESGOS'!$AP437="Media",'MAPA DE RIESGOS'!$AR437="Catastrófico"),CONCATENATE("R",'MAPA DE RIESGOS'!$H437,"C",'MAPA DE RIESGOS'!$AF437),"")</f>
        <v/>
      </c>
      <c r="CJ93" s="355" t="str">
        <f>IF(AND('MAPA DE RIESGOS'!$AP438="Media",'MAPA DE RIESGOS'!$AR438="Catastrófico"),CONCATENATE("R",'MAPA DE RIESGOS'!$H438,"C",'MAPA DE RIESGOS'!$AF438),"")</f>
        <v/>
      </c>
      <c r="CK93" s="355" t="str">
        <f>IF(AND('MAPA DE RIESGOS'!$AP439="Media",'MAPA DE RIESGOS'!$AR439="Catastrófico"),CONCATENATE("R",'MAPA DE RIESGOS'!$H439,"C",'MAPA DE RIESGOS'!$AF439),"")</f>
        <v/>
      </c>
      <c r="CL93" s="355" t="str">
        <f>IF(AND('MAPA DE RIESGOS'!$AP440="Media",'MAPA DE RIESGOS'!$AR440="Catastrófico"),CONCATENATE("R",'MAPA DE RIESGOS'!$H440,"C",'MAPA DE RIESGOS'!$AF440),"")</f>
        <v/>
      </c>
      <c r="CM93" s="355" t="str">
        <f>IF(AND('MAPA DE RIESGOS'!$AP441="Media",'MAPA DE RIESGOS'!$AR441="Catastrófico"),CONCATENATE("R",'MAPA DE RIESGOS'!$H441,"C",'MAPA DE RIESGOS'!$AF441),"")</f>
        <v/>
      </c>
      <c r="CN93" s="355" t="str">
        <f>IF(AND('MAPA DE RIESGOS'!$AP442="Media",'MAPA DE RIESGOS'!$AR442="Catastrófico"),CONCATENATE("R",'MAPA DE RIESGOS'!$H442,"C",'MAPA DE RIESGOS'!$AF442),"")</f>
        <v/>
      </c>
      <c r="CO93" s="355" t="str">
        <f>IF(AND('MAPA DE RIESGOS'!$AP443="Media",'MAPA DE RIESGOS'!$AR443="Catastrófico"),CONCATENATE("R",'MAPA DE RIESGOS'!$H443,"C",'MAPA DE RIESGOS'!$AF443),"")</f>
        <v/>
      </c>
      <c r="CP93" s="355" t="str">
        <f>IF(AND('MAPA DE RIESGOS'!$AP444="Media",'MAPA DE RIESGOS'!$AR444="Catastrófico"),CONCATENATE("R",'MAPA DE RIESGOS'!$H444,"C",'MAPA DE RIESGOS'!$AF444),"")</f>
        <v/>
      </c>
      <c r="CQ93" s="355" t="str">
        <f>IF(AND('MAPA DE RIESGOS'!$AP445="Media",'MAPA DE RIESGOS'!$AR445="Catastrófico"),CONCATENATE("R",'MAPA DE RIESGOS'!$H445,"C",'MAPA DE RIESGOS'!$AF445),"")</f>
        <v/>
      </c>
      <c r="CR93" s="355" t="str">
        <f>IF(AND('MAPA DE RIESGOS'!$AP446="Media",'MAPA DE RIESGOS'!$AR446="Catastrófico"),CONCATENATE("R",'MAPA DE RIESGOS'!$H446,"C",'MAPA DE RIESGOS'!$AF446),"")</f>
        <v/>
      </c>
      <c r="CS93" s="355" t="str">
        <f>IF(AND('MAPA DE RIESGOS'!$AP447="Media",'MAPA DE RIESGOS'!$AR447="Catastrófico"),CONCATENATE("R",'MAPA DE RIESGOS'!$H447,"C",'MAPA DE RIESGOS'!$AF447),"")</f>
        <v/>
      </c>
      <c r="CT93" s="355" t="str">
        <f>IF(AND('MAPA DE RIESGOS'!$AP448="Media",'MAPA DE RIESGOS'!$AR448="Catastrófico"),CONCATENATE("R",'MAPA DE RIESGOS'!$H448,"C",'MAPA DE RIESGOS'!$AF448),"")</f>
        <v/>
      </c>
      <c r="CU93" s="356" t="str">
        <f>IF(AND('MAPA DE RIESGOS'!$AP449="Media",'MAPA DE RIESGOS'!$AR449="Catastrófico"),CONCATENATE("R",'MAPA DE RIESGOS'!$H449,"C",'MAPA DE RIESGOS'!$AF449),"")</f>
        <v/>
      </c>
      <c r="CV93" s="67"/>
      <c r="CW93" s="1128"/>
      <c r="CX93" s="1129"/>
      <c r="CY93" s="1129"/>
      <c r="CZ93" s="1129"/>
      <c r="DA93" s="1129"/>
      <c r="DB93" s="1130"/>
    </row>
    <row r="94" spans="2:106" ht="32.450000000000003" customHeight="1">
      <c r="B94" s="1142"/>
      <c r="C94" s="1142"/>
      <c r="D94" s="1143"/>
      <c r="E94" s="1113"/>
      <c r="F94" s="1114"/>
      <c r="G94" s="1114"/>
      <c r="H94" s="1114"/>
      <c r="I94" s="1115"/>
      <c r="J94" s="365" t="str">
        <f>IF(AND('MAPA DE RIESGOS'!$AP450="Media",'MAPA DE RIESGOS'!$AR450="Leve"),CONCATENATE("R",'MAPA DE RIESGOS'!$H450,"C",'MAPA DE RIESGOS'!$AF450),"")</f>
        <v/>
      </c>
      <c r="K94" s="366" t="str">
        <f>IF(AND('MAPA DE RIESGOS'!$AP451="Media",'MAPA DE RIESGOS'!$AR451="Leve"),CONCATENATE("R",'MAPA DE RIESGOS'!$H451,"C",'MAPA DE RIESGOS'!$AF451),"")</f>
        <v/>
      </c>
      <c r="L94" s="366" t="str">
        <f>IF(AND('MAPA DE RIESGOS'!$AP452="Media",'MAPA DE RIESGOS'!$AR452="Leve"),CONCATENATE("R",'MAPA DE RIESGOS'!$H452,"C",'MAPA DE RIESGOS'!$AF452),"")</f>
        <v/>
      </c>
      <c r="M94" s="366" t="str">
        <f>IF(AND('MAPA DE RIESGOS'!$AP453="Media",'MAPA DE RIESGOS'!$AR453="Leve"),CONCATENATE("R",'MAPA DE RIESGOS'!$H453,"C",'MAPA DE RIESGOS'!$AF453),"")</f>
        <v/>
      </c>
      <c r="N94" s="366" t="str">
        <f>IF(AND('MAPA DE RIESGOS'!$AP454="Media",'MAPA DE RIESGOS'!$AR454="Leve"),CONCATENATE("R",'MAPA DE RIESGOS'!$H454,"C",'MAPA DE RIESGOS'!$AF454),"")</f>
        <v/>
      </c>
      <c r="O94" s="366" t="str">
        <f>IF(AND('MAPA DE RIESGOS'!$AP455="Media",'MAPA DE RIESGOS'!$AR455="Leve"),CONCATENATE("R",'MAPA DE RIESGOS'!$H455,"C",'MAPA DE RIESGOS'!$AF455),"")</f>
        <v/>
      </c>
      <c r="P94" s="366" t="str">
        <f>IF(AND('MAPA DE RIESGOS'!$AP456="Media",'MAPA DE RIESGOS'!$AR456="Leve"),CONCATENATE("R",'MAPA DE RIESGOS'!$H456,"C",'MAPA DE RIESGOS'!$AF456),"")</f>
        <v/>
      </c>
      <c r="Q94" s="366" t="str">
        <f>IF(AND('MAPA DE RIESGOS'!$AP457="Media",'MAPA DE RIESGOS'!$AR457="Leve"),CONCATENATE("R",'MAPA DE RIESGOS'!$H457,"C",'MAPA DE RIESGOS'!$AF457),"")</f>
        <v/>
      </c>
      <c r="R94" s="366" t="str">
        <f>IF(AND('MAPA DE RIESGOS'!$AP458="Media",'MAPA DE RIESGOS'!$AR458="Leve"),CONCATENATE("R",'MAPA DE RIESGOS'!$H458,"C",'MAPA DE RIESGOS'!$AF458),"")</f>
        <v/>
      </c>
      <c r="S94" s="366" t="str">
        <f>IF(AND('MAPA DE RIESGOS'!$AP459="Media",'MAPA DE RIESGOS'!$AR459="Leve"),CONCATENATE("R",'MAPA DE RIESGOS'!$H459,"C",'MAPA DE RIESGOS'!$AF459),"")</f>
        <v/>
      </c>
      <c r="T94" s="366" t="str">
        <f>IF(AND('MAPA DE RIESGOS'!$AP460="Media",'MAPA DE RIESGOS'!$AR460="Leve"),CONCATENATE("R",'MAPA DE RIESGOS'!$H460,"C",'MAPA DE RIESGOS'!$AF460),"")</f>
        <v/>
      </c>
      <c r="U94" s="366" t="str">
        <f>IF(AND('MAPA DE RIESGOS'!$AP461="Media",'MAPA DE RIESGOS'!$AR461="Leve"),CONCATENATE("R",'MAPA DE RIESGOS'!$H461,"C",'MAPA DE RIESGOS'!$AF461),"")</f>
        <v/>
      </c>
      <c r="V94" s="366" t="str">
        <f>IF(AND('MAPA DE RIESGOS'!$AP462="Media",'MAPA DE RIESGOS'!$AR462="Leve"),CONCATENATE("R",'MAPA DE RIESGOS'!$H462,"C",'MAPA DE RIESGOS'!$AF462),"")</f>
        <v/>
      </c>
      <c r="W94" s="366" t="str">
        <f>IF(AND('MAPA DE RIESGOS'!$AP463="Media",'MAPA DE RIESGOS'!$AR463="Leve"),CONCATENATE("R",'MAPA DE RIESGOS'!$H463,"C",'MAPA DE RIESGOS'!$AF463),"")</f>
        <v/>
      </c>
      <c r="X94" s="366" t="str">
        <f>IF(AND('MAPA DE RIESGOS'!$AP464="Media",'MAPA DE RIESGOS'!$AR464="Leve"),CONCATENATE("R",'MAPA DE RIESGOS'!$H464,"C",'MAPA DE RIESGOS'!$AF464),"")</f>
        <v/>
      </c>
      <c r="Y94" s="366" t="str">
        <f>IF(AND('MAPA DE RIESGOS'!$AP465="Media",'MAPA DE RIESGOS'!$AR465="Leve"),CONCATENATE("R",'MAPA DE RIESGOS'!$H465,"C",'MAPA DE RIESGOS'!$AF465),"")</f>
        <v/>
      </c>
      <c r="Z94" s="366" t="str">
        <f>IF(AND('MAPA DE RIESGOS'!$AP466="Media",'MAPA DE RIESGOS'!$AR466="Leve"),CONCATENATE("R",'MAPA DE RIESGOS'!$H466,"C",'MAPA DE RIESGOS'!$AF466),"")</f>
        <v/>
      </c>
      <c r="AA94" s="366" t="str">
        <f>IF(AND('MAPA DE RIESGOS'!$AP467="Media",'MAPA DE RIESGOS'!$AR467="Leve"),CONCATENATE("R",'MAPA DE RIESGOS'!$H467,"C",'MAPA DE RIESGOS'!$AF467),"")</f>
        <v/>
      </c>
      <c r="AB94" s="365" t="str">
        <f>IF(AND('MAPA DE RIESGOS'!$AP450="Media",'MAPA DE RIESGOS'!$AR450="Menor"),CONCATENATE("R",'MAPA DE RIESGOS'!$H450,"C",'MAPA DE RIESGOS'!$AF450),"")</f>
        <v/>
      </c>
      <c r="AC94" s="366" t="str">
        <f>IF(AND('MAPA DE RIESGOS'!$AP451="Media",'MAPA DE RIESGOS'!$AR451="Menor"),CONCATENATE("R",'MAPA DE RIESGOS'!$H451,"C",'MAPA DE RIESGOS'!$AF451),"")</f>
        <v/>
      </c>
      <c r="AD94" s="366" t="str">
        <f>IF(AND('MAPA DE RIESGOS'!$AP452="Media",'MAPA DE RIESGOS'!$AR452="Menor"),CONCATENATE("R",'MAPA DE RIESGOS'!$H452,"C",'MAPA DE RIESGOS'!$AF452),"")</f>
        <v/>
      </c>
      <c r="AE94" s="366" t="str">
        <f>IF(AND('MAPA DE RIESGOS'!$AP453="Media",'MAPA DE RIESGOS'!$AR453="Menor"),CONCATENATE("R",'MAPA DE RIESGOS'!$H453,"C",'MAPA DE RIESGOS'!$AF453),"")</f>
        <v/>
      </c>
      <c r="AF94" s="366" t="str">
        <f>IF(AND('MAPA DE RIESGOS'!$AP454="Media",'MAPA DE RIESGOS'!$AR454="Menor"),CONCATENATE("R",'MAPA DE RIESGOS'!$H454,"C",'MAPA DE RIESGOS'!$AF454),"")</f>
        <v/>
      </c>
      <c r="AG94" s="366" t="str">
        <f>IF(AND('MAPA DE RIESGOS'!$AP455="Media",'MAPA DE RIESGOS'!$AR455="Menor"),CONCATENATE("R",'MAPA DE RIESGOS'!$H455,"C",'MAPA DE RIESGOS'!$AF455),"")</f>
        <v/>
      </c>
      <c r="AH94" s="366" t="str">
        <f>IF(AND('MAPA DE RIESGOS'!$AP456="Media",'MAPA DE RIESGOS'!$AR456="Menor"),CONCATENATE("R",'MAPA DE RIESGOS'!$H456,"C",'MAPA DE RIESGOS'!$AF456),"")</f>
        <v/>
      </c>
      <c r="AI94" s="366" t="str">
        <f>IF(AND('MAPA DE RIESGOS'!$AP457="Media",'MAPA DE RIESGOS'!$AR457="Menor"),CONCATENATE("R",'MAPA DE RIESGOS'!$H457,"C",'MAPA DE RIESGOS'!$AF457),"")</f>
        <v/>
      </c>
      <c r="AJ94" s="366" t="str">
        <f>IF(AND('MAPA DE RIESGOS'!$AP458="Media",'MAPA DE RIESGOS'!$AR458="Menor"),CONCATENATE("R",'MAPA DE RIESGOS'!$H458,"C",'MAPA DE RIESGOS'!$AF458),"")</f>
        <v/>
      </c>
      <c r="AK94" s="366" t="str">
        <f>IF(AND('MAPA DE RIESGOS'!$AP459="Media",'MAPA DE RIESGOS'!$AR459="Menor"),CONCATENATE("R",'MAPA DE RIESGOS'!$H459,"C",'MAPA DE RIESGOS'!$AF459),"")</f>
        <v/>
      </c>
      <c r="AL94" s="366" t="str">
        <f>IF(AND('MAPA DE RIESGOS'!$AP460="Media",'MAPA DE RIESGOS'!$AR460="Menor"),CONCATENATE("R",'MAPA DE RIESGOS'!$H460,"C",'MAPA DE RIESGOS'!$AF460),"")</f>
        <v/>
      </c>
      <c r="AM94" s="366" t="str">
        <f>IF(AND('MAPA DE RIESGOS'!$AP461="Media",'MAPA DE RIESGOS'!$AR461="Menor"),CONCATENATE("R",'MAPA DE RIESGOS'!$H461,"C",'MAPA DE RIESGOS'!$AF461),"")</f>
        <v/>
      </c>
      <c r="AN94" s="366" t="str">
        <f>IF(AND('MAPA DE RIESGOS'!$AP462="Media",'MAPA DE RIESGOS'!$AR462="Menor"),CONCATENATE("R",'MAPA DE RIESGOS'!$H462,"C",'MAPA DE RIESGOS'!$AF462),"")</f>
        <v/>
      </c>
      <c r="AO94" s="366" t="str">
        <f>IF(AND('MAPA DE RIESGOS'!$AP463="Media",'MAPA DE RIESGOS'!$AR463="Menor"),CONCATENATE("R",'MAPA DE RIESGOS'!$H463,"C",'MAPA DE RIESGOS'!$AF463),"")</f>
        <v/>
      </c>
      <c r="AP94" s="366" t="str">
        <f>IF(AND('MAPA DE RIESGOS'!$AP464="Media",'MAPA DE RIESGOS'!$AR464="Menor"),CONCATENATE("R",'MAPA DE RIESGOS'!$H464,"C",'MAPA DE RIESGOS'!$AF464),"")</f>
        <v/>
      </c>
      <c r="AQ94" s="366" t="str">
        <f>IF(AND('MAPA DE RIESGOS'!$AP465="Media",'MAPA DE RIESGOS'!$AR465="Menor"),CONCATENATE("R",'MAPA DE RIESGOS'!$H465,"C",'MAPA DE RIESGOS'!$AF465),"")</f>
        <v/>
      </c>
      <c r="AR94" s="366" t="str">
        <f>IF(AND('MAPA DE RIESGOS'!$AP466="Media",'MAPA DE RIESGOS'!$AR466="Menor"),CONCATENATE("R",'MAPA DE RIESGOS'!$H466,"C",'MAPA DE RIESGOS'!$AF466),"")</f>
        <v/>
      </c>
      <c r="AS94" s="366" t="str">
        <f>IF(AND('MAPA DE RIESGOS'!$AP467="Media",'MAPA DE RIESGOS'!$AR467="Menor"),CONCATENATE("R",'MAPA DE RIESGOS'!$H467,"C",'MAPA DE RIESGOS'!$AF467),"")</f>
        <v/>
      </c>
      <c r="AT94" s="365" t="str">
        <f>IF(AND('MAPA DE RIESGOS'!$AP450="Media",'MAPA DE RIESGOS'!$AR450="Moderado"),CONCATENATE("R",'MAPA DE RIESGOS'!$H450,"C",'MAPA DE RIESGOS'!$AF450),"")</f>
        <v/>
      </c>
      <c r="AU94" s="366" t="str">
        <f>IF(AND('MAPA DE RIESGOS'!$AP451="Media",'MAPA DE RIESGOS'!$AR451="Moderado"),CONCATENATE("R",'MAPA DE RIESGOS'!$H451,"C",'MAPA DE RIESGOS'!$AF451),"")</f>
        <v/>
      </c>
      <c r="AV94" s="366" t="str">
        <f>IF(AND('MAPA DE RIESGOS'!$AP452="Media",'MAPA DE RIESGOS'!$AR452="Moderado"),CONCATENATE("R",'MAPA DE RIESGOS'!$H452,"C",'MAPA DE RIESGOS'!$AF452),"")</f>
        <v/>
      </c>
      <c r="AW94" s="366" t="str">
        <f>IF(AND('MAPA DE RIESGOS'!$AP453="Media",'MAPA DE RIESGOS'!$AR453="Moderado"),CONCATENATE("R",'MAPA DE RIESGOS'!$H453,"C",'MAPA DE RIESGOS'!$AF453),"")</f>
        <v/>
      </c>
      <c r="AX94" s="366" t="str">
        <f>IF(AND('MAPA DE RIESGOS'!$AP454="Media",'MAPA DE RIESGOS'!$AR454="Moderado"),CONCATENATE("R",'MAPA DE RIESGOS'!$H454,"C",'MAPA DE RIESGOS'!$AF454),"")</f>
        <v/>
      </c>
      <c r="AY94" s="366" t="str">
        <f>IF(AND('MAPA DE RIESGOS'!$AP455="Media",'MAPA DE RIESGOS'!$AR455="Moderado"),CONCATENATE("R",'MAPA DE RIESGOS'!$H455,"C",'MAPA DE RIESGOS'!$AF455),"")</f>
        <v/>
      </c>
      <c r="AZ94" s="366" t="str">
        <f>IF(AND('MAPA DE RIESGOS'!$AP456="Media",'MAPA DE RIESGOS'!$AR456="Moderado"),CONCATENATE("R",'MAPA DE RIESGOS'!$H456,"C",'MAPA DE RIESGOS'!$AF456),"")</f>
        <v/>
      </c>
      <c r="BA94" s="366" t="str">
        <f>IF(AND('MAPA DE RIESGOS'!$AP457="Media",'MAPA DE RIESGOS'!$AR457="Moderado"),CONCATENATE("R",'MAPA DE RIESGOS'!$H457,"C",'MAPA DE RIESGOS'!$AF457),"")</f>
        <v/>
      </c>
      <c r="BB94" s="366" t="str">
        <f>IF(AND('MAPA DE RIESGOS'!$AP458="Media",'MAPA DE RIESGOS'!$AR458="Moderado"),CONCATENATE("R",'MAPA DE RIESGOS'!$H458,"C",'MAPA DE RIESGOS'!$AF458),"")</f>
        <v/>
      </c>
      <c r="BC94" s="366" t="str">
        <f>IF(AND('MAPA DE RIESGOS'!$AP459="Media",'MAPA DE RIESGOS'!$AR459="Moderado"),CONCATENATE("R",'MAPA DE RIESGOS'!$H459,"C",'MAPA DE RIESGOS'!$AF459),"")</f>
        <v/>
      </c>
      <c r="BD94" s="366" t="str">
        <f>IF(AND('MAPA DE RIESGOS'!$AP460="Media",'MAPA DE RIESGOS'!$AR460="Moderado"),CONCATENATE("R",'MAPA DE RIESGOS'!$H460,"C",'MAPA DE RIESGOS'!$AF460),"")</f>
        <v/>
      </c>
      <c r="BE94" s="366" t="str">
        <f>IF(AND('MAPA DE RIESGOS'!$AP461="Media",'MAPA DE RIESGOS'!$AR461="Moderado"),CONCATENATE("R",'MAPA DE RIESGOS'!$H461,"C",'MAPA DE RIESGOS'!$AF461),"")</f>
        <v/>
      </c>
      <c r="BF94" s="366" t="str">
        <f>IF(AND('MAPA DE RIESGOS'!$AP462="Media",'MAPA DE RIESGOS'!$AR462="Moderado"),CONCATENATE("R",'MAPA DE RIESGOS'!$H462,"C",'MAPA DE RIESGOS'!$AF462),"")</f>
        <v/>
      </c>
      <c r="BG94" s="366" t="str">
        <f>IF(AND('MAPA DE RIESGOS'!$AP463="Media",'MAPA DE RIESGOS'!$AR463="Moderado"),CONCATENATE("R",'MAPA DE RIESGOS'!$H463,"C",'MAPA DE RIESGOS'!$AF463),"")</f>
        <v/>
      </c>
      <c r="BH94" s="366" t="str">
        <f>IF(AND('MAPA DE RIESGOS'!$AP464="Media",'MAPA DE RIESGOS'!$AR464="Moderado"),CONCATENATE("R",'MAPA DE RIESGOS'!$H464,"C",'MAPA DE RIESGOS'!$AF464),"")</f>
        <v/>
      </c>
      <c r="BI94" s="366" t="str">
        <f>IF(AND('MAPA DE RIESGOS'!$AP465="Media",'MAPA DE RIESGOS'!$AR465="Moderado"),CONCATENATE("R",'MAPA DE RIESGOS'!$H465,"C",'MAPA DE RIESGOS'!$AF465),"")</f>
        <v/>
      </c>
      <c r="BJ94" s="366" t="str">
        <f>IF(AND('MAPA DE RIESGOS'!$AP466="Media",'MAPA DE RIESGOS'!$AR466="Moderado"),CONCATENATE("R",'MAPA DE RIESGOS'!$H466,"C",'MAPA DE RIESGOS'!$AF466),"")</f>
        <v/>
      </c>
      <c r="BK94" s="367" t="str">
        <f>IF(AND('MAPA DE RIESGOS'!$AP467="Media",'MAPA DE RIESGOS'!$AR467="Moderado"),CONCATENATE("R",'MAPA DE RIESGOS'!$H467,"C",'MAPA DE RIESGOS'!$AF467),"")</f>
        <v/>
      </c>
      <c r="BL94" s="353" t="str">
        <f>IF(AND('MAPA DE RIESGOS'!$AP450="Media",'MAPA DE RIESGOS'!$AR450="Mayor"),CONCATENATE("R",'MAPA DE RIESGOS'!$H450,"C",'MAPA DE RIESGOS'!$AF450),"")</f>
        <v/>
      </c>
      <c r="BM94" s="353" t="str">
        <f>IF(AND('MAPA DE RIESGOS'!$AP451="Media",'MAPA DE RIESGOS'!$AR451="Mayor"),CONCATENATE("R",'MAPA DE RIESGOS'!$H451,"C",'MAPA DE RIESGOS'!$AF451),"")</f>
        <v/>
      </c>
      <c r="BN94" s="353" t="str">
        <f>IF(AND('MAPA DE RIESGOS'!$AP452="Media",'MAPA DE RIESGOS'!$AR452="Mayor"),CONCATENATE("R",'MAPA DE RIESGOS'!$H452,"C",'MAPA DE RIESGOS'!$AF452),"")</f>
        <v/>
      </c>
      <c r="BO94" s="353" t="str">
        <f>IF(AND('MAPA DE RIESGOS'!$AP453="Media",'MAPA DE RIESGOS'!$AR453="Mayor"),CONCATENATE("R",'MAPA DE RIESGOS'!$H453,"C",'MAPA DE RIESGOS'!$AF453),"")</f>
        <v/>
      </c>
      <c r="BP94" s="353" t="str">
        <f>IF(AND('MAPA DE RIESGOS'!$AP454="Media",'MAPA DE RIESGOS'!$AR454="Mayor"),CONCATENATE("R",'MAPA DE RIESGOS'!$H454,"C",'MAPA DE RIESGOS'!$AF454),"")</f>
        <v/>
      </c>
      <c r="BQ94" s="353" t="str">
        <f>IF(AND('MAPA DE RIESGOS'!$AP455="Media",'MAPA DE RIESGOS'!$AR455="Mayor"),CONCATENATE("R",'MAPA DE RIESGOS'!$H455,"C",'MAPA DE RIESGOS'!$AF455),"")</f>
        <v/>
      </c>
      <c r="BR94" s="353" t="str">
        <f>IF(AND('MAPA DE RIESGOS'!$AP456="Media",'MAPA DE RIESGOS'!$AR456="Mayor"),CONCATENATE("R",'MAPA DE RIESGOS'!$H456,"C",'MAPA DE RIESGOS'!$AF456),"")</f>
        <v/>
      </c>
      <c r="BS94" s="353" t="str">
        <f>IF(AND('MAPA DE RIESGOS'!$AP457="Media",'MAPA DE RIESGOS'!$AR457="Mayor"),CONCATENATE("R",'MAPA DE RIESGOS'!$H457,"C",'MAPA DE RIESGOS'!$AF457),"")</f>
        <v/>
      </c>
      <c r="BT94" s="353" t="str">
        <f>IF(AND('MAPA DE RIESGOS'!$AP458="Media",'MAPA DE RIESGOS'!$AR458="Mayor"),CONCATENATE("R",'MAPA DE RIESGOS'!$H458,"C",'MAPA DE RIESGOS'!$AF458),"")</f>
        <v/>
      </c>
      <c r="BU94" s="353" t="str">
        <f>IF(AND('MAPA DE RIESGOS'!$AP459="Media",'MAPA DE RIESGOS'!$AR459="Mayor"),CONCATENATE("R",'MAPA DE RIESGOS'!$H459,"C",'MAPA DE RIESGOS'!$AF459),"")</f>
        <v/>
      </c>
      <c r="BV94" s="353" t="str">
        <f>IF(AND('MAPA DE RIESGOS'!$AP460="Media",'MAPA DE RIESGOS'!$AR460="Mayor"),CONCATENATE("R",'MAPA DE RIESGOS'!$H460,"C",'MAPA DE RIESGOS'!$AF460),"")</f>
        <v/>
      </c>
      <c r="BW94" s="353" t="str">
        <f>IF(AND('MAPA DE RIESGOS'!$AP461="Media",'MAPA DE RIESGOS'!$AR461="Mayor"),CONCATENATE("R",'MAPA DE RIESGOS'!$H461,"C",'MAPA DE RIESGOS'!$AF461),"")</f>
        <v/>
      </c>
      <c r="BX94" s="353" t="str">
        <f>IF(AND('MAPA DE RIESGOS'!$AP462="Media",'MAPA DE RIESGOS'!$AR462="Mayor"),CONCATENATE("R",'MAPA DE RIESGOS'!$H462,"C",'MAPA DE RIESGOS'!$AF462),"")</f>
        <v/>
      </c>
      <c r="BY94" s="353" t="str">
        <f>IF(AND('MAPA DE RIESGOS'!$AP463="Media",'MAPA DE RIESGOS'!$AR463="Mayor"),CONCATENATE("R",'MAPA DE RIESGOS'!$H463,"C",'MAPA DE RIESGOS'!$AF463),"")</f>
        <v/>
      </c>
      <c r="BZ94" s="353" t="str">
        <f>IF(AND('MAPA DE RIESGOS'!$AP464="Media",'MAPA DE RIESGOS'!$AR464="Mayor"),CONCATENATE("R",'MAPA DE RIESGOS'!$H464,"C",'MAPA DE RIESGOS'!$AF464),"")</f>
        <v/>
      </c>
      <c r="CA94" s="353" t="str">
        <f>IF(AND('MAPA DE RIESGOS'!$AP465="Media",'MAPA DE RIESGOS'!$AR465="Mayor"),CONCATENATE("R",'MAPA DE RIESGOS'!$H465,"C",'MAPA DE RIESGOS'!$AF465),"")</f>
        <v/>
      </c>
      <c r="CB94" s="353" t="str">
        <f>IF(AND('MAPA DE RIESGOS'!$AP466="Media",'MAPA DE RIESGOS'!$AR466="Mayor"),CONCATENATE("R",'MAPA DE RIESGOS'!$H466,"C",'MAPA DE RIESGOS'!$AF466),"")</f>
        <v/>
      </c>
      <c r="CC94" s="354" t="str">
        <f>IF(AND('MAPA DE RIESGOS'!$AP467="Media",'MAPA DE RIESGOS'!$AR467="Mayor"),CONCATENATE("R",'MAPA DE RIESGOS'!$H467,"C",'MAPA DE RIESGOS'!$AF467),"")</f>
        <v/>
      </c>
      <c r="CD94" s="355" t="str">
        <f>IF(AND('MAPA DE RIESGOS'!$AP450="Media",'MAPA DE RIESGOS'!$AR450="Catastrófico"),CONCATENATE("R",'MAPA DE RIESGOS'!$H450,"C",'MAPA DE RIESGOS'!$AF450),"")</f>
        <v/>
      </c>
      <c r="CE94" s="355" t="str">
        <f>IF(AND('MAPA DE RIESGOS'!$AP451="Media",'MAPA DE RIESGOS'!$AR451="Catastrófico"),CONCATENATE("R",'MAPA DE RIESGOS'!$H451,"C",'MAPA DE RIESGOS'!$AF451),"")</f>
        <v/>
      </c>
      <c r="CF94" s="355" t="str">
        <f>IF(AND('MAPA DE RIESGOS'!$AP452="Media",'MAPA DE RIESGOS'!$AR452="Catastrófico"),CONCATENATE("R",'MAPA DE RIESGOS'!$H452,"C",'MAPA DE RIESGOS'!$AF452),"")</f>
        <v/>
      </c>
      <c r="CG94" s="355" t="str">
        <f>IF(AND('MAPA DE RIESGOS'!$AP453="Media",'MAPA DE RIESGOS'!$AR453="Catastrófico"),CONCATENATE("R",'MAPA DE RIESGOS'!$H453,"C",'MAPA DE RIESGOS'!$AF453),"")</f>
        <v/>
      </c>
      <c r="CH94" s="355" t="str">
        <f>IF(AND('MAPA DE RIESGOS'!$AP454="Media",'MAPA DE RIESGOS'!$AR454="Catastrófico"),CONCATENATE("R",'MAPA DE RIESGOS'!$H454,"C",'MAPA DE RIESGOS'!$AF454),"")</f>
        <v/>
      </c>
      <c r="CI94" s="355" t="str">
        <f>IF(AND('MAPA DE RIESGOS'!$AP455="Media",'MAPA DE RIESGOS'!$AR455="Catastrófico"),CONCATENATE("R",'MAPA DE RIESGOS'!$H455,"C",'MAPA DE RIESGOS'!$AF455),"")</f>
        <v/>
      </c>
      <c r="CJ94" s="355" t="str">
        <f>IF(AND('MAPA DE RIESGOS'!$AP456="Media",'MAPA DE RIESGOS'!$AR456="Catastrófico"),CONCATENATE("R",'MAPA DE RIESGOS'!$H456,"C",'MAPA DE RIESGOS'!$AF456),"")</f>
        <v/>
      </c>
      <c r="CK94" s="355" t="str">
        <f>IF(AND('MAPA DE RIESGOS'!$AP457="Media",'MAPA DE RIESGOS'!$AR457="Catastrófico"),CONCATENATE("R",'MAPA DE RIESGOS'!$H457,"C",'MAPA DE RIESGOS'!$AF457),"")</f>
        <v/>
      </c>
      <c r="CL94" s="355" t="str">
        <f>IF(AND('MAPA DE RIESGOS'!$AP458="Media",'MAPA DE RIESGOS'!$AR458="Catastrófico"),CONCATENATE("R",'MAPA DE RIESGOS'!$H458,"C",'MAPA DE RIESGOS'!$AF458),"")</f>
        <v/>
      </c>
      <c r="CM94" s="355" t="str">
        <f>IF(AND('MAPA DE RIESGOS'!$AP459="Media",'MAPA DE RIESGOS'!$AR459="Catastrófico"),CONCATENATE("R",'MAPA DE RIESGOS'!$H459,"C",'MAPA DE RIESGOS'!$AF459),"")</f>
        <v/>
      </c>
      <c r="CN94" s="355" t="str">
        <f>IF(AND('MAPA DE RIESGOS'!$AP460="Media",'MAPA DE RIESGOS'!$AR460="Catastrófico"),CONCATENATE("R",'MAPA DE RIESGOS'!$H460,"C",'MAPA DE RIESGOS'!$AF460),"")</f>
        <v/>
      </c>
      <c r="CO94" s="355" t="str">
        <f>IF(AND('MAPA DE RIESGOS'!$AP461="Media",'MAPA DE RIESGOS'!$AR461="Catastrófico"),CONCATENATE("R",'MAPA DE RIESGOS'!$H461,"C",'MAPA DE RIESGOS'!$AF461),"")</f>
        <v/>
      </c>
      <c r="CP94" s="355" t="str">
        <f>IF(AND('MAPA DE RIESGOS'!$AP462="Media",'MAPA DE RIESGOS'!$AR462="Catastrófico"),CONCATENATE("R",'MAPA DE RIESGOS'!$H462,"C",'MAPA DE RIESGOS'!$AF462),"")</f>
        <v/>
      </c>
      <c r="CQ94" s="355" t="str">
        <f>IF(AND('MAPA DE RIESGOS'!$AP463="Media",'MAPA DE RIESGOS'!$AR463="Catastrófico"),CONCATENATE("R",'MAPA DE RIESGOS'!$H463,"C",'MAPA DE RIESGOS'!$AF463),"")</f>
        <v/>
      </c>
      <c r="CR94" s="355" t="str">
        <f>IF(AND('MAPA DE RIESGOS'!$AP464="Media",'MAPA DE RIESGOS'!$AR464="Catastrófico"),CONCATENATE("R",'MAPA DE RIESGOS'!$H464,"C",'MAPA DE RIESGOS'!$AF464),"")</f>
        <v/>
      </c>
      <c r="CS94" s="355" t="str">
        <f>IF(AND('MAPA DE RIESGOS'!$AP465="Media",'MAPA DE RIESGOS'!$AR465="Catastrófico"),CONCATENATE("R",'MAPA DE RIESGOS'!$H465,"C",'MAPA DE RIESGOS'!$AF465),"")</f>
        <v/>
      </c>
      <c r="CT94" s="355" t="str">
        <f>IF(AND('MAPA DE RIESGOS'!$AP466="Media",'MAPA DE RIESGOS'!$AR466="Catastrófico"),CONCATENATE("R",'MAPA DE RIESGOS'!$H466,"C",'MAPA DE RIESGOS'!$AF466),"")</f>
        <v/>
      </c>
      <c r="CU94" s="356" t="str">
        <f>IF(AND('MAPA DE RIESGOS'!$AP467="Media",'MAPA DE RIESGOS'!$AR467="Catastrófico"),CONCATENATE("R",'MAPA DE RIESGOS'!$H467,"C",'MAPA DE RIESGOS'!$AF467),"")</f>
        <v/>
      </c>
      <c r="CV94" s="67"/>
      <c r="CW94" s="1128"/>
      <c r="CX94" s="1129"/>
      <c r="CY94" s="1129"/>
      <c r="CZ94" s="1129"/>
      <c r="DA94" s="1129"/>
      <c r="DB94" s="1130"/>
    </row>
    <row r="95" spans="2:106" ht="32.450000000000003" customHeight="1">
      <c r="B95" s="1142"/>
      <c r="C95" s="1142"/>
      <c r="D95" s="1143"/>
      <c r="E95" s="1113"/>
      <c r="F95" s="1114"/>
      <c r="G95" s="1114"/>
      <c r="H95" s="1114"/>
      <c r="I95" s="1115"/>
      <c r="J95" s="365" t="str">
        <f>IF(AND('MAPA DE RIESGOS'!$AP468="Media",'MAPA DE RIESGOS'!$AR468="Leve"),CONCATENATE("R",'MAPA DE RIESGOS'!$H468,"C",'MAPA DE RIESGOS'!$AF468),"")</f>
        <v/>
      </c>
      <c r="K95" s="366" t="str">
        <f>IF(AND('MAPA DE RIESGOS'!$AP469="Media",'MAPA DE RIESGOS'!$AR469="Leve"),CONCATENATE("R",'MAPA DE RIESGOS'!$H469,"C",'MAPA DE RIESGOS'!$AF469),"")</f>
        <v/>
      </c>
      <c r="L95" s="366" t="str">
        <f>IF(AND('MAPA DE RIESGOS'!$AP470="Media",'MAPA DE RIESGOS'!$AR470="Leve"),CONCATENATE("R",'MAPA DE RIESGOS'!$H470,"C",'MAPA DE RIESGOS'!$AF470),"")</f>
        <v/>
      </c>
      <c r="M95" s="366" t="str">
        <f>IF(AND('MAPA DE RIESGOS'!$AP471="Media",'MAPA DE RIESGOS'!$AR471="Leve"),CONCATENATE("R",'MAPA DE RIESGOS'!$H471,"C",'MAPA DE RIESGOS'!$AF471),"")</f>
        <v/>
      </c>
      <c r="N95" s="366" t="str">
        <f>IF(AND('MAPA DE RIESGOS'!$AP472="Media",'MAPA DE RIESGOS'!$AR472="Leve"),CONCATENATE("R",'MAPA DE RIESGOS'!$H472,"C",'MAPA DE RIESGOS'!$AF472),"")</f>
        <v/>
      </c>
      <c r="O95" s="366" t="str">
        <f>IF(AND('MAPA DE RIESGOS'!$AP473="Media",'MAPA DE RIESGOS'!$AR473="Leve"),CONCATENATE("R",'MAPA DE RIESGOS'!$H473,"C",'MAPA DE RIESGOS'!$AF473),"")</f>
        <v/>
      </c>
      <c r="P95" s="366" t="str">
        <f>IF(AND('MAPA DE RIESGOS'!$AP474="Media",'MAPA DE RIESGOS'!$AR474="Leve"),CONCATENATE("R",'MAPA DE RIESGOS'!$H474,"C",'MAPA DE RIESGOS'!$AF474),"")</f>
        <v/>
      </c>
      <c r="Q95" s="366" t="str">
        <f>IF(AND('MAPA DE RIESGOS'!$AP475="Media",'MAPA DE RIESGOS'!$AR475="Leve"),CONCATENATE("R",'MAPA DE RIESGOS'!$H475,"C",'MAPA DE RIESGOS'!$AF475),"")</f>
        <v/>
      </c>
      <c r="R95" s="366" t="str">
        <f>IF(AND('MAPA DE RIESGOS'!$AP476="Media",'MAPA DE RIESGOS'!$AR476="Leve"),CONCATENATE("R",'MAPA DE RIESGOS'!$H476,"C",'MAPA DE RIESGOS'!$AF476),"")</f>
        <v/>
      </c>
      <c r="S95" s="366" t="str">
        <f>IF(AND('MAPA DE RIESGOS'!$AP477="Media",'MAPA DE RIESGOS'!$AR477="Leve"),CONCATENATE("R",'MAPA DE RIESGOS'!$H477,"C",'MAPA DE RIESGOS'!$AF477),"")</f>
        <v/>
      </c>
      <c r="T95" s="366" t="str">
        <f>IF(AND('MAPA DE RIESGOS'!$AP478="Media",'MAPA DE RIESGOS'!$AR478="Leve"),CONCATENATE("R",'MAPA DE RIESGOS'!$H478,"C",'MAPA DE RIESGOS'!$AF478),"")</f>
        <v/>
      </c>
      <c r="U95" s="366" t="str">
        <f>IF(AND('MAPA DE RIESGOS'!$AP479="Media",'MAPA DE RIESGOS'!$AR479="Leve"),CONCATENATE("R",'MAPA DE RIESGOS'!$H479,"C",'MAPA DE RIESGOS'!$AF479),"")</f>
        <v/>
      </c>
      <c r="V95" s="366" t="str">
        <f>IF(AND('MAPA DE RIESGOS'!$AP480="Media",'MAPA DE RIESGOS'!$AR480="Leve"),CONCATENATE("R",'MAPA DE RIESGOS'!$H480,"C",'MAPA DE RIESGOS'!$AF480),"")</f>
        <v/>
      </c>
      <c r="W95" s="366" t="str">
        <f>IF(AND('MAPA DE RIESGOS'!$AP481="Media",'MAPA DE RIESGOS'!$AR481="Leve"),CONCATENATE("R",'MAPA DE RIESGOS'!$H481,"C",'MAPA DE RIESGOS'!$AF481),"")</f>
        <v/>
      </c>
      <c r="X95" s="366" t="str">
        <f>IF(AND('MAPA DE RIESGOS'!$AP482="Media",'MAPA DE RIESGOS'!$AR482="Leve"),CONCATENATE("R",'MAPA DE RIESGOS'!$H482,"C",'MAPA DE RIESGOS'!$AF482),"")</f>
        <v/>
      </c>
      <c r="Y95" s="366" t="str">
        <f>IF(AND('MAPA DE RIESGOS'!$AP483="Media",'MAPA DE RIESGOS'!$AR483="Leve"),CONCATENATE("R",'MAPA DE RIESGOS'!$H483,"C",'MAPA DE RIESGOS'!$AF483),"")</f>
        <v/>
      </c>
      <c r="Z95" s="366" t="str">
        <f>IF(AND('MAPA DE RIESGOS'!$AP484="Media",'MAPA DE RIESGOS'!$AR484="Leve"),CONCATENATE("R",'MAPA DE RIESGOS'!$H484,"C",'MAPA DE RIESGOS'!$AF484),"")</f>
        <v/>
      </c>
      <c r="AA95" s="366" t="str">
        <f>IF(AND('MAPA DE RIESGOS'!$AP485="Media",'MAPA DE RIESGOS'!$AR485="Leve"),CONCATENATE("R",'MAPA DE RIESGOS'!$H485,"C",'MAPA DE RIESGOS'!$AF485),"")</f>
        <v/>
      </c>
      <c r="AB95" s="365" t="str">
        <f>IF(AND('MAPA DE RIESGOS'!$AP468="Media",'MAPA DE RIESGOS'!$AR468="Menor"),CONCATENATE("R",'MAPA DE RIESGOS'!$H468,"C",'MAPA DE RIESGOS'!$AF468),"")</f>
        <v/>
      </c>
      <c r="AC95" s="366" t="str">
        <f>IF(AND('MAPA DE RIESGOS'!$AP469="Media",'MAPA DE RIESGOS'!$AR469="Menor"),CONCATENATE("R",'MAPA DE RIESGOS'!$H469,"C",'MAPA DE RIESGOS'!$AF469),"")</f>
        <v/>
      </c>
      <c r="AD95" s="366" t="str">
        <f>IF(AND('MAPA DE RIESGOS'!$AP470="Media",'MAPA DE RIESGOS'!$AR470="Menor"),CONCATENATE("R",'MAPA DE RIESGOS'!$H470,"C",'MAPA DE RIESGOS'!$AF470),"")</f>
        <v/>
      </c>
      <c r="AE95" s="366" t="str">
        <f>IF(AND('MAPA DE RIESGOS'!$AP471="Media",'MAPA DE RIESGOS'!$AR471="Menor"),CONCATENATE("R",'MAPA DE RIESGOS'!$H471,"C",'MAPA DE RIESGOS'!$AF471),"")</f>
        <v/>
      </c>
      <c r="AF95" s="366" t="str">
        <f>IF(AND('MAPA DE RIESGOS'!$AP472="Media",'MAPA DE RIESGOS'!$AR472="Menor"),CONCATENATE("R",'MAPA DE RIESGOS'!$H472,"C",'MAPA DE RIESGOS'!$AF472),"")</f>
        <v/>
      </c>
      <c r="AG95" s="366" t="str">
        <f>IF(AND('MAPA DE RIESGOS'!$AP473="Media",'MAPA DE RIESGOS'!$AR473="Menor"),CONCATENATE("R",'MAPA DE RIESGOS'!$H473,"C",'MAPA DE RIESGOS'!$AF473),"")</f>
        <v/>
      </c>
      <c r="AH95" s="366" t="str">
        <f>IF(AND('MAPA DE RIESGOS'!$AP474="Media",'MAPA DE RIESGOS'!$AR474="Menor"),CONCATENATE("R",'MAPA DE RIESGOS'!$H474,"C",'MAPA DE RIESGOS'!$AF474),"")</f>
        <v/>
      </c>
      <c r="AI95" s="366" t="str">
        <f>IF(AND('MAPA DE RIESGOS'!$AP475="Media",'MAPA DE RIESGOS'!$AR475="Menor"),CONCATENATE("R",'MAPA DE RIESGOS'!$H475,"C",'MAPA DE RIESGOS'!$AF475),"")</f>
        <v/>
      </c>
      <c r="AJ95" s="366" t="str">
        <f>IF(AND('MAPA DE RIESGOS'!$AP476="Media",'MAPA DE RIESGOS'!$AR476="Menor"),CONCATENATE("R",'MAPA DE RIESGOS'!$H476,"C",'MAPA DE RIESGOS'!$AF476),"")</f>
        <v/>
      </c>
      <c r="AK95" s="366" t="str">
        <f>IF(AND('MAPA DE RIESGOS'!$AP477="Media",'MAPA DE RIESGOS'!$AR477="Menor"),CONCATENATE("R",'MAPA DE RIESGOS'!$H477,"C",'MAPA DE RIESGOS'!$AF477),"")</f>
        <v/>
      </c>
      <c r="AL95" s="366" t="str">
        <f>IF(AND('MAPA DE RIESGOS'!$AP478="Media",'MAPA DE RIESGOS'!$AR478="Menor"),CONCATENATE("R",'MAPA DE RIESGOS'!$H478,"C",'MAPA DE RIESGOS'!$AF478),"")</f>
        <v/>
      </c>
      <c r="AM95" s="366" t="str">
        <f>IF(AND('MAPA DE RIESGOS'!$AP479="Media",'MAPA DE RIESGOS'!$AR479="Menor"),CONCATENATE("R",'MAPA DE RIESGOS'!$H479,"C",'MAPA DE RIESGOS'!$AF479),"")</f>
        <v/>
      </c>
      <c r="AN95" s="366" t="str">
        <f>IF(AND('MAPA DE RIESGOS'!$AP480="Media",'MAPA DE RIESGOS'!$AR480="Menor"),CONCATENATE("R",'MAPA DE RIESGOS'!$H480,"C",'MAPA DE RIESGOS'!$AF480),"")</f>
        <v/>
      </c>
      <c r="AO95" s="366" t="str">
        <f>IF(AND('MAPA DE RIESGOS'!$AP481="Media",'MAPA DE RIESGOS'!$AR481="Menor"),CONCATENATE("R",'MAPA DE RIESGOS'!$H481,"C",'MAPA DE RIESGOS'!$AF481),"")</f>
        <v/>
      </c>
      <c r="AP95" s="366" t="str">
        <f>IF(AND('MAPA DE RIESGOS'!$AP482="Media",'MAPA DE RIESGOS'!$AR482="Menor"),CONCATENATE("R",'MAPA DE RIESGOS'!$H482,"C",'MAPA DE RIESGOS'!$AF482),"")</f>
        <v/>
      </c>
      <c r="AQ95" s="366" t="str">
        <f>IF(AND('MAPA DE RIESGOS'!$AP483="Media",'MAPA DE RIESGOS'!$AR483="Menor"),CONCATENATE("R",'MAPA DE RIESGOS'!$H483,"C",'MAPA DE RIESGOS'!$AF483),"")</f>
        <v/>
      </c>
      <c r="AR95" s="366" t="str">
        <f>IF(AND('MAPA DE RIESGOS'!$AP484="Media",'MAPA DE RIESGOS'!$AR484="Menor"),CONCATENATE("R",'MAPA DE RIESGOS'!$H484,"C",'MAPA DE RIESGOS'!$AF484),"")</f>
        <v/>
      </c>
      <c r="AS95" s="366" t="str">
        <f>IF(AND('MAPA DE RIESGOS'!$AP485="Media",'MAPA DE RIESGOS'!$AR485="Menor"),CONCATENATE("R",'MAPA DE RIESGOS'!$H485,"C",'MAPA DE RIESGOS'!$AF485),"")</f>
        <v/>
      </c>
      <c r="AT95" s="365" t="str">
        <f>IF(AND('MAPA DE RIESGOS'!$AP468="Media",'MAPA DE RIESGOS'!$AR468="Moderado"),CONCATENATE("R",'MAPA DE RIESGOS'!$H468,"C",'MAPA DE RIESGOS'!$AF468),"")</f>
        <v/>
      </c>
      <c r="AU95" s="366" t="str">
        <f>IF(AND('MAPA DE RIESGOS'!$AP469="Media",'MAPA DE RIESGOS'!$AR469="Moderado"),CONCATENATE("R",'MAPA DE RIESGOS'!$H469,"C",'MAPA DE RIESGOS'!$AF469),"")</f>
        <v/>
      </c>
      <c r="AV95" s="366" t="str">
        <f>IF(AND('MAPA DE RIESGOS'!$AP470="Media",'MAPA DE RIESGOS'!$AR470="Moderado"),CONCATENATE("R",'MAPA DE RIESGOS'!$H470,"C",'MAPA DE RIESGOS'!$AF470),"")</f>
        <v/>
      </c>
      <c r="AW95" s="366" t="str">
        <f>IF(AND('MAPA DE RIESGOS'!$AP471="Media",'MAPA DE RIESGOS'!$AR471="Moderado"),CONCATENATE("R",'MAPA DE RIESGOS'!$H471,"C",'MAPA DE RIESGOS'!$AF471),"")</f>
        <v/>
      </c>
      <c r="AX95" s="366" t="str">
        <f>IF(AND('MAPA DE RIESGOS'!$AP472="Media",'MAPA DE RIESGOS'!$AR472="Moderado"),CONCATENATE("R",'MAPA DE RIESGOS'!$H472,"C",'MAPA DE RIESGOS'!$AF472),"")</f>
        <v/>
      </c>
      <c r="AY95" s="366" t="str">
        <f>IF(AND('MAPA DE RIESGOS'!$AP473="Media",'MAPA DE RIESGOS'!$AR473="Moderado"),CONCATENATE("R",'MAPA DE RIESGOS'!$H473,"C",'MAPA DE RIESGOS'!$AF473),"")</f>
        <v/>
      </c>
      <c r="AZ95" s="366" t="str">
        <f>IF(AND('MAPA DE RIESGOS'!$AP474="Media",'MAPA DE RIESGOS'!$AR474="Moderado"),CONCATENATE("R",'MAPA DE RIESGOS'!$H474,"C",'MAPA DE RIESGOS'!$AF474),"")</f>
        <v/>
      </c>
      <c r="BA95" s="366" t="str">
        <f>IF(AND('MAPA DE RIESGOS'!$AP475="Media",'MAPA DE RIESGOS'!$AR475="Moderado"),CONCATENATE("R",'MAPA DE RIESGOS'!$H475,"C",'MAPA DE RIESGOS'!$AF475),"")</f>
        <v/>
      </c>
      <c r="BB95" s="366" t="str">
        <f>IF(AND('MAPA DE RIESGOS'!$AP476="Media",'MAPA DE RIESGOS'!$AR476="Moderado"),CONCATENATE("R",'MAPA DE RIESGOS'!$H476,"C",'MAPA DE RIESGOS'!$AF476),"")</f>
        <v/>
      </c>
      <c r="BC95" s="366" t="str">
        <f>IF(AND('MAPA DE RIESGOS'!$AP477="Media",'MAPA DE RIESGOS'!$AR477="Moderado"),CONCATENATE("R",'MAPA DE RIESGOS'!$H477,"C",'MAPA DE RIESGOS'!$AF477),"")</f>
        <v/>
      </c>
      <c r="BD95" s="366" t="str">
        <f>IF(AND('MAPA DE RIESGOS'!$AP478="Media",'MAPA DE RIESGOS'!$AR478="Moderado"),CONCATENATE("R",'MAPA DE RIESGOS'!$H478,"C",'MAPA DE RIESGOS'!$AF478),"")</f>
        <v/>
      </c>
      <c r="BE95" s="366" t="str">
        <f>IF(AND('MAPA DE RIESGOS'!$AP479="Media",'MAPA DE RIESGOS'!$AR479="Moderado"),CONCATENATE("R",'MAPA DE RIESGOS'!$H479,"C",'MAPA DE RIESGOS'!$AF479),"")</f>
        <v/>
      </c>
      <c r="BF95" s="366" t="str">
        <f>IF(AND('MAPA DE RIESGOS'!$AP480="Media",'MAPA DE RIESGOS'!$AR480="Moderado"),CONCATENATE("R",'MAPA DE RIESGOS'!$H480,"C",'MAPA DE RIESGOS'!$AF480),"")</f>
        <v/>
      </c>
      <c r="BG95" s="366" t="str">
        <f>IF(AND('MAPA DE RIESGOS'!$AP481="Media",'MAPA DE RIESGOS'!$AR481="Moderado"),CONCATENATE("R",'MAPA DE RIESGOS'!$H481,"C",'MAPA DE RIESGOS'!$AF481),"")</f>
        <v/>
      </c>
      <c r="BH95" s="366" t="str">
        <f>IF(AND('MAPA DE RIESGOS'!$AP482="Media",'MAPA DE RIESGOS'!$AR482="Moderado"),CONCATENATE("R",'MAPA DE RIESGOS'!$H482,"C",'MAPA DE RIESGOS'!$AF482),"")</f>
        <v/>
      </c>
      <c r="BI95" s="366" t="str">
        <f>IF(AND('MAPA DE RIESGOS'!$AP483="Media",'MAPA DE RIESGOS'!$AR483="Moderado"),CONCATENATE("R",'MAPA DE RIESGOS'!$H483,"C",'MAPA DE RIESGOS'!$AF483),"")</f>
        <v/>
      </c>
      <c r="BJ95" s="366" t="str">
        <f>IF(AND('MAPA DE RIESGOS'!$AP484="Media",'MAPA DE RIESGOS'!$AR484="Moderado"),CONCATENATE("R",'MAPA DE RIESGOS'!$H484,"C",'MAPA DE RIESGOS'!$AF484),"")</f>
        <v/>
      </c>
      <c r="BK95" s="367" t="str">
        <f>IF(AND('MAPA DE RIESGOS'!$AP485="Media",'MAPA DE RIESGOS'!$AR485="Moderado"),CONCATENATE("R",'MAPA DE RIESGOS'!$H485,"C",'MAPA DE RIESGOS'!$AF485),"")</f>
        <v/>
      </c>
      <c r="BL95" s="353" t="str">
        <f>IF(AND('MAPA DE RIESGOS'!$AP468="Media",'MAPA DE RIESGOS'!$AR468="Mayor"),CONCATENATE("R",'MAPA DE RIESGOS'!$H468,"C",'MAPA DE RIESGOS'!$AF468),"")</f>
        <v/>
      </c>
      <c r="BM95" s="353" t="str">
        <f>IF(AND('MAPA DE RIESGOS'!$AP469="Media",'MAPA DE RIESGOS'!$AR469="Mayor"),CONCATENATE("R",'MAPA DE RIESGOS'!$H469,"C",'MAPA DE RIESGOS'!$AF469),"")</f>
        <v/>
      </c>
      <c r="BN95" s="353" t="str">
        <f>IF(AND('MAPA DE RIESGOS'!$AP470="Media",'MAPA DE RIESGOS'!$AR470="Mayor"),CONCATENATE("R",'MAPA DE RIESGOS'!$H470,"C",'MAPA DE RIESGOS'!$AF470),"")</f>
        <v/>
      </c>
      <c r="BO95" s="353" t="str">
        <f>IF(AND('MAPA DE RIESGOS'!$AP471="Media",'MAPA DE RIESGOS'!$AR471="Mayor"),CONCATENATE("R",'MAPA DE RIESGOS'!$H471,"C",'MAPA DE RIESGOS'!$AF471),"")</f>
        <v/>
      </c>
      <c r="BP95" s="353" t="str">
        <f>IF(AND('MAPA DE RIESGOS'!$AP472="Media",'MAPA DE RIESGOS'!$AR472="Mayor"),CONCATENATE("R",'MAPA DE RIESGOS'!$H472,"C",'MAPA DE RIESGOS'!$AF472),"")</f>
        <v/>
      </c>
      <c r="BQ95" s="353" t="str">
        <f>IF(AND('MAPA DE RIESGOS'!$AP473="Media",'MAPA DE RIESGOS'!$AR473="Mayor"),CONCATENATE("R",'MAPA DE RIESGOS'!$H473,"C",'MAPA DE RIESGOS'!$AF473),"")</f>
        <v/>
      </c>
      <c r="BR95" s="353" t="str">
        <f>IF(AND('MAPA DE RIESGOS'!$AP474="Media",'MAPA DE RIESGOS'!$AR474="Mayor"),CONCATENATE("R",'MAPA DE RIESGOS'!$H474,"C",'MAPA DE RIESGOS'!$AF474),"")</f>
        <v/>
      </c>
      <c r="BS95" s="353" t="str">
        <f>IF(AND('MAPA DE RIESGOS'!$AP475="Media",'MAPA DE RIESGOS'!$AR475="Mayor"),CONCATENATE("R",'MAPA DE RIESGOS'!$H475,"C",'MAPA DE RIESGOS'!$AF475),"")</f>
        <v/>
      </c>
      <c r="BT95" s="353" t="str">
        <f>IF(AND('MAPA DE RIESGOS'!$AP476="Media",'MAPA DE RIESGOS'!$AR476="Mayor"),CONCATENATE("R",'MAPA DE RIESGOS'!$H476,"C",'MAPA DE RIESGOS'!$AF476),"")</f>
        <v/>
      </c>
      <c r="BU95" s="353" t="str">
        <f>IF(AND('MAPA DE RIESGOS'!$AP477="Media",'MAPA DE RIESGOS'!$AR477="Mayor"),CONCATENATE("R",'MAPA DE RIESGOS'!$H477,"C",'MAPA DE RIESGOS'!$AF477),"")</f>
        <v/>
      </c>
      <c r="BV95" s="353" t="str">
        <f>IF(AND('MAPA DE RIESGOS'!$AP478="Media",'MAPA DE RIESGOS'!$AR478="Mayor"),CONCATENATE("R",'MAPA DE RIESGOS'!$H478,"C",'MAPA DE RIESGOS'!$AF478),"")</f>
        <v/>
      </c>
      <c r="BW95" s="353" t="str">
        <f>IF(AND('MAPA DE RIESGOS'!$AP479="Media",'MAPA DE RIESGOS'!$AR479="Mayor"),CONCATENATE("R",'MAPA DE RIESGOS'!$H479,"C",'MAPA DE RIESGOS'!$AF479),"")</f>
        <v/>
      </c>
      <c r="BX95" s="353" t="str">
        <f>IF(AND('MAPA DE RIESGOS'!$AP480="Media",'MAPA DE RIESGOS'!$AR480="Mayor"),CONCATENATE("R",'MAPA DE RIESGOS'!$H480,"C",'MAPA DE RIESGOS'!$AF480),"")</f>
        <v/>
      </c>
      <c r="BY95" s="353" t="str">
        <f>IF(AND('MAPA DE RIESGOS'!$AP481="Media",'MAPA DE RIESGOS'!$AR481="Mayor"),CONCATENATE("R",'MAPA DE RIESGOS'!$H481,"C",'MAPA DE RIESGOS'!$AF481),"")</f>
        <v/>
      </c>
      <c r="BZ95" s="353" t="str">
        <f>IF(AND('MAPA DE RIESGOS'!$AP482="Media",'MAPA DE RIESGOS'!$AR482="Mayor"),CONCATENATE("R",'MAPA DE RIESGOS'!$H482,"C",'MAPA DE RIESGOS'!$AF482),"")</f>
        <v/>
      </c>
      <c r="CA95" s="353" t="str">
        <f>IF(AND('MAPA DE RIESGOS'!$AP483="Media",'MAPA DE RIESGOS'!$AR483="Mayor"),CONCATENATE("R",'MAPA DE RIESGOS'!$H483,"C",'MAPA DE RIESGOS'!$AF483),"")</f>
        <v/>
      </c>
      <c r="CB95" s="353" t="str">
        <f>IF(AND('MAPA DE RIESGOS'!$AP484="Media",'MAPA DE RIESGOS'!$AR484="Mayor"),CONCATENATE("R",'MAPA DE RIESGOS'!$H484,"C",'MAPA DE RIESGOS'!$AF484),"")</f>
        <v/>
      </c>
      <c r="CC95" s="354" t="str">
        <f>IF(AND('MAPA DE RIESGOS'!$AP485="Media",'MAPA DE RIESGOS'!$AR485="Mayor"),CONCATENATE("R",'MAPA DE RIESGOS'!$H485,"C",'MAPA DE RIESGOS'!$AF485),"")</f>
        <v/>
      </c>
      <c r="CD95" s="355" t="str">
        <f>IF(AND('MAPA DE RIESGOS'!$AP468="Media",'MAPA DE RIESGOS'!$AR468="Catastrófico"),CONCATENATE("R",'MAPA DE RIESGOS'!$H468,"C",'MAPA DE RIESGOS'!$AF468),"")</f>
        <v/>
      </c>
      <c r="CE95" s="355" t="str">
        <f>IF(AND('MAPA DE RIESGOS'!$AP469="Media",'MAPA DE RIESGOS'!$AR469="Catastrófico"),CONCATENATE("R",'MAPA DE RIESGOS'!$H469,"C",'MAPA DE RIESGOS'!$AF469),"")</f>
        <v/>
      </c>
      <c r="CF95" s="355" t="str">
        <f>IF(AND('MAPA DE RIESGOS'!$AP470="Media",'MAPA DE RIESGOS'!$AR470="Catastrófico"),CONCATENATE("R",'MAPA DE RIESGOS'!$H470,"C",'MAPA DE RIESGOS'!$AF470),"")</f>
        <v/>
      </c>
      <c r="CG95" s="355" t="str">
        <f>IF(AND('MAPA DE RIESGOS'!$AP471="Media",'MAPA DE RIESGOS'!$AR471="Catastrófico"),CONCATENATE("R",'MAPA DE RIESGOS'!$H471,"C",'MAPA DE RIESGOS'!$AF471),"")</f>
        <v/>
      </c>
      <c r="CH95" s="355" t="str">
        <f>IF(AND('MAPA DE RIESGOS'!$AP472="Media",'MAPA DE RIESGOS'!$AR472="Catastrófico"),CONCATENATE("R",'MAPA DE RIESGOS'!$H472,"C",'MAPA DE RIESGOS'!$AF472),"")</f>
        <v/>
      </c>
      <c r="CI95" s="355" t="str">
        <f>IF(AND('MAPA DE RIESGOS'!$AP473="Media",'MAPA DE RIESGOS'!$AR473="Catastrófico"),CONCATENATE("R",'MAPA DE RIESGOS'!$H473,"C",'MAPA DE RIESGOS'!$AF473),"")</f>
        <v/>
      </c>
      <c r="CJ95" s="355" t="str">
        <f>IF(AND('MAPA DE RIESGOS'!$AP474="Media",'MAPA DE RIESGOS'!$AR474="Catastrófico"),CONCATENATE("R",'MAPA DE RIESGOS'!$H474,"C",'MAPA DE RIESGOS'!$AF474),"")</f>
        <v/>
      </c>
      <c r="CK95" s="355" t="str">
        <f>IF(AND('MAPA DE RIESGOS'!$AP475="Media",'MAPA DE RIESGOS'!$AR475="Catastrófico"),CONCATENATE("R",'MAPA DE RIESGOS'!$H475,"C",'MAPA DE RIESGOS'!$AF475),"")</f>
        <v/>
      </c>
      <c r="CL95" s="355" t="str">
        <f>IF(AND('MAPA DE RIESGOS'!$AP476="Media",'MAPA DE RIESGOS'!$AR476="Catastrófico"),CONCATENATE("R",'MAPA DE RIESGOS'!$H476,"C",'MAPA DE RIESGOS'!$AF476),"")</f>
        <v/>
      </c>
      <c r="CM95" s="355" t="str">
        <f>IF(AND('MAPA DE RIESGOS'!$AP477="Media",'MAPA DE RIESGOS'!$AR477="Catastrófico"),CONCATENATE("R",'MAPA DE RIESGOS'!$H477,"C",'MAPA DE RIESGOS'!$AF477),"")</f>
        <v/>
      </c>
      <c r="CN95" s="355" t="str">
        <f>IF(AND('MAPA DE RIESGOS'!$AP478="Media",'MAPA DE RIESGOS'!$AR478="Catastrófico"),CONCATENATE("R",'MAPA DE RIESGOS'!$H478,"C",'MAPA DE RIESGOS'!$AF478),"")</f>
        <v/>
      </c>
      <c r="CO95" s="355" t="str">
        <f>IF(AND('MAPA DE RIESGOS'!$AP479="Media",'MAPA DE RIESGOS'!$AR479="Catastrófico"),CONCATENATE("R",'MAPA DE RIESGOS'!$H479,"C",'MAPA DE RIESGOS'!$AF479),"")</f>
        <v/>
      </c>
      <c r="CP95" s="355" t="str">
        <f>IF(AND('MAPA DE RIESGOS'!$AP480="Media",'MAPA DE RIESGOS'!$AR480="Catastrófico"),CONCATENATE("R",'MAPA DE RIESGOS'!$H480,"C",'MAPA DE RIESGOS'!$AF480),"")</f>
        <v/>
      </c>
      <c r="CQ95" s="355" t="str">
        <f>IF(AND('MAPA DE RIESGOS'!$AP481="Media",'MAPA DE RIESGOS'!$AR481="Catastrófico"),CONCATENATE("R",'MAPA DE RIESGOS'!$H481,"C",'MAPA DE RIESGOS'!$AF481),"")</f>
        <v/>
      </c>
      <c r="CR95" s="355" t="str">
        <f>IF(AND('MAPA DE RIESGOS'!$AP482="Media",'MAPA DE RIESGOS'!$AR482="Catastrófico"),CONCATENATE("R",'MAPA DE RIESGOS'!$H482,"C",'MAPA DE RIESGOS'!$AF482),"")</f>
        <v/>
      </c>
      <c r="CS95" s="355" t="str">
        <f>IF(AND('MAPA DE RIESGOS'!$AP483="Media",'MAPA DE RIESGOS'!$AR483="Catastrófico"),CONCATENATE("R",'MAPA DE RIESGOS'!$H483,"C",'MAPA DE RIESGOS'!$AF483),"")</f>
        <v/>
      </c>
      <c r="CT95" s="355" t="str">
        <f>IF(AND('MAPA DE RIESGOS'!$AP484="Media",'MAPA DE RIESGOS'!$AR484="Catastrófico"),CONCATENATE("R",'MAPA DE RIESGOS'!$H484,"C",'MAPA DE RIESGOS'!$AF484),"")</f>
        <v/>
      </c>
      <c r="CU95" s="356" t="str">
        <f>IF(AND('MAPA DE RIESGOS'!$AP485="Media",'MAPA DE RIESGOS'!$AR485="Catastrófico"),CONCATENATE("R",'MAPA DE RIESGOS'!$H485,"C",'MAPA DE RIESGOS'!$AF485),"")</f>
        <v/>
      </c>
      <c r="CV95" s="67"/>
      <c r="CW95" s="1128"/>
      <c r="CX95" s="1129"/>
      <c r="CY95" s="1129"/>
      <c r="CZ95" s="1129"/>
      <c r="DA95" s="1129"/>
      <c r="DB95" s="1130"/>
    </row>
    <row r="96" spans="2:106" ht="32.450000000000003" customHeight="1">
      <c r="B96" s="1142"/>
      <c r="C96" s="1142"/>
      <c r="D96" s="1143"/>
      <c r="E96" s="1113"/>
      <c r="F96" s="1114"/>
      <c r="G96" s="1114"/>
      <c r="H96" s="1114"/>
      <c r="I96" s="1115"/>
      <c r="J96" s="365" t="str">
        <f>IF(AND('MAPA DE RIESGOS'!$AP486="Media",'MAPA DE RIESGOS'!$AR486="Leve"),CONCATENATE("R",'MAPA DE RIESGOS'!$H486,"C",'MAPA DE RIESGOS'!$AF486),"")</f>
        <v/>
      </c>
      <c r="K96" s="366" t="str">
        <f>IF(AND('MAPA DE RIESGOS'!$AP487="Media",'MAPA DE RIESGOS'!$AR487="Leve"),CONCATENATE("R",'MAPA DE RIESGOS'!$H487,"C",'MAPA DE RIESGOS'!$AF487),"")</f>
        <v/>
      </c>
      <c r="L96" s="366" t="str">
        <f>IF(AND('MAPA DE RIESGOS'!$AP488="Media",'MAPA DE RIESGOS'!$AR488="Leve"),CONCATENATE("R",'MAPA DE RIESGOS'!$H488,"C",'MAPA DE RIESGOS'!$AF488),"")</f>
        <v/>
      </c>
      <c r="M96" s="366" t="str">
        <f>IF(AND('MAPA DE RIESGOS'!$AP489="Media",'MAPA DE RIESGOS'!$AR489="Leve"),CONCATENATE("R",'MAPA DE RIESGOS'!$H489,"C",'MAPA DE RIESGOS'!$AF489),"")</f>
        <v/>
      </c>
      <c r="N96" s="366" t="str">
        <f>IF(AND('MAPA DE RIESGOS'!$AP490="Media",'MAPA DE RIESGOS'!$AR490="Leve"),CONCATENATE("R",'MAPA DE RIESGOS'!$H490,"C",'MAPA DE RIESGOS'!$AF490),"")</f>
        <v/>
      </c>
      <c r="O96" s="366" t="str">
        <f>IF(AND('MAPA DE RIESGOS'!$AP491="Media",'MAPA DE RIESGOS'!$AR491="Leve"),CONCATENATE("R",'MAPA DE RIESGOS'!$H491,"C",'MAPA DE RIESGOS'!$AF491),"")</f>
        <v/>
      </c>
      <c r="P96" s="366" t="str">
        <f>IF(AND('MAPA DE RIESGOS'!$AP492="Media",'MAPA DE RIESGOS'!$AR492="Leve"),CONCATENATE("R",'MAPA DE RIESGOS'!$H492,"C",'MAPA DE RIESGOS'!$AF492),"")</f>
        <v/>
      </c>
      <c r="Q96" s="366" t="str">
        <f>IF(AND('MAPA DE RIESGOS'!$AP493="Media",'MAPA DE RIESGOS'!$AR493="Leve"),CONCATENATE("R",'MAPA DE RIESGOS'!$H493,"C",'MAPA DE RIESGOS'!$AF493),"")</f>
        <v/>
      </c>
      <c r="R96" s="366" t="str">
        <f>IF(AND('MAPA DE RIESGOS'!$AP494="Media",'MAPA DE RIESGOS'!$AR494="Leve"),CONCATENATE("R",'MAPA DE RIESGOS'!$H494,"C",'MAPA DE RIESGOS'!$AF494),"")</f>
        <v/>
      </c>
      <c r="S96" s="366" t="str">
        <f>IF(AND('MAPA DE RIESGOS'!$AP495="Media",'MAPA DE RIESGOS'!$AR495="Leve"),CONCATENATE("R",'MAPA DE RIESGOS'!$H495,"C",'MAPA DE RIESGOS'!$AF495),"")</f>
        <v/>
      </c>
      <c r="T96" s="366" t="str">
        <f>IF(AND('MAPA DE RIESGOS'!$AP496="Media",'MAPA DE RIESGOS'!$AR496="Leve"),CONCATENATE("R",'MAPA DE RIESGOS'!$H496,"C",'MAPA DE RIESGOS'!$AF496),"")</f>
        <v/>
      </c>
      <c r="U96" s="366" t="str">
        <f>IF(AND('MAPA DE RIESGOS'!$AP497="Media",'MAPA DE RIESGOS'!$AR497="Leve"),CONCATENATE("R",'MAPA DE RIESGOS'!$H497,"C",'MAPA DE RIESGOS'!$AF497),"")</f>
        <v/>
      </c>
      <c r="V96" s="366" t="str">
        <f>IF(AND('MAPA DE RIESGOS'!$AP498="Media",'MAPA DE RIESGOS'!$AR498="Leve"),CONCATENATE("R",'MAPA DE RIESGOS'!$H498,"C",'MAPA DE RIESGOS'!$AF498),"")</f>
        <v/>
      </c>
      <c r="W96" s="366" t="str">
        <f>IF(AND('MAPA DE RIESGOS'!$AP499="Media",'MAPA DE RIESGOS'!$AR499="Leve"),CONCATENATE("R",'MAPA DE RIESGOS'!$H499,"C",'MAPA DE RIESGOS'!$AF499),"")</f>
        <v/>
      </c>
      <c r="X96" s="366" t="str">
        <f>IF(AND('MAPA DE RIESGOS'!$AP500="Media",'MAPA DE RIESGOS'!$AR500="Leve"),CONCATENATE("R",'MAPA DE RIESGOS'!$H500,"C",'MAPA DE RIESGOS'!$AF500),"")</f>
        <v/>
      </c>
      <c r="Y96" s="366" t="str">
        <f>IF(AND('MAPA DE RIESGOS'!$AP501="Media",'MAPA DE RIESGOS'!$AR501="Leve"),CONCATENATE("R",'MAPA DE RIESGOS'!$H501,"C",'MAPA DE RIESGOS'!$AF501),"")</f>
        <v/>
      </c>
      <c r="Z96" s="366" t="str">
        <f>IF(AND('MAPA DE RIESGOS'!$AP502="Media",'MAPA DE RIESGOS'!$AR502="Leve"),CONCATENATE("R",'MAPA DE RIESGOS'!$H502,"C",'MAPA DE RIESGOS'!$AF502),"")</f>
        <v/>
      </c>
      <c r="AA96" s="366" t="str">
        <f>IF(AND('MAPA DE RIESGOS'!$AP503="Media",'MAPA DE RIESGOS'!$AR503="Leve"),CONCATENATE("R",'MAPA DE RIESGOS'!$H503,"C",'MAPA DE RIESGOS'!$AF503),"")</f>
        <v/>
      </c>
      <c r="AB96" s="365" t="str">
        <f>IF(AND('MAPA DE RIESGOS'!$AP486="Media",'MAPA DE RIESGOS'!$AR486="Menor"),CONCATENATE("R",'MAPA DE RIESGOS'!$H486,"C",'MAPA DE RIESGOS'!$AF486),"")</f>
        <v/>
      </c>
      <c r="AC96" s="366" t="str">
        <f>IF(AND('MAPA DE RIESGOS'!$AP487="Media",'MAPA DE RIESGOS'!$AR487="Menor"),CONCATENATE("R",'MAPA DE RIESGOS'!$H487,"C",'MAPA DE RIESGOS'!$AF487),"")</f>
        <v/>
      </c>
      <c r="AD96" s="366" t="str">
        <f>IF(AND('MAPA DE RIESGOS'!$AP488="Media",'MAPA DE RIESGOS'!$AR488="Menor"),CONCATENATE("R",'MAPA DE RIESGOS'!$H488,"C",'MAPA DE RIESGOS'!$AF488),"")</f>
        <v/>
      </c>
      <c r="AE96" s="366" t="str">
        <f>IF(AND('MAPA DE RIESGOS'!$AP489="Media",'MAPA DE RIESGOS'!$AR489="Menor"),CONCATENATE("R",'MAPA DE RIESGOS'!$H489,"C",'MAPA DE RIESGOS'!$AF489),"")</f>
        <v/>
      </c>
      <c r="AF96" s="366" t="str">
        <f>IF(AND('MAPA DE RIESGOS'!$AP490="Media",'MAPA DE RIESGOS'!$AR490="Menor"),CONCATENATE("R",'MAPA DE RIESGOS'!$H490,"C",'MAPA DE RIESGOS'!$AF490),"")</f>
        <v/>
      </c>
      <c r="AG96" s="366" t="str">
        <f>IF(AND('MAPA DE RIESGOS'!$AP491="Media",'MAPA DE RIESGOS'!$AR491="Menor"),CONCATENATE("R",'MAPA DE RIESGOS'!$H491,"C",'MAPA DE RIESGOS'!$AF491),"")</f>
        <v/>
      </c>
      <c r="AH96" s="366" t="str">
        <f>IF(AND('MAPA DE RIESGOS'!$AP492="Media",'MAPA DE RIESGOS'!$AR492="Menor"),CONCATENATE("R",'MAPA DE RIESGOS'!$H492,"C",'MAPA DE RIESGOS'!$AF492),"")</f>
        <v/>
      </c>
      <c r="AI96" s="366" t="str">
        <f>IF(AND('MAPA DE RIESGOS'!$AP493="Media",'MAPA DE RIESGOS'!$AR493="Menor"),CONCATENATE("R",'MAPA DE RIESGOS'!$H493,"C",'MAPA DE RIESGOS'!$AF493),"")</f>
        <v/>
      </c>
      <c r="AJ96" s="366" t="str">
        <f>IF(AND('MAPA DE RIESGOS'!$AP494="Media",'MAPA DE RIESGOS'!$AR494="Menor"),CONCATENATE("R",'MAPA DE RIESGOS'!$H494,"C",'MAPA DE RIESGOS'!$AF494),"")</f>
        <v/>
      </c>
      <c r="AK96" s="366" t="str">
        <f>IF(AND('MAPA DE RIESGOS'!$AP495="Media",'MAPA DE RIESGOS'!$AR495="Menor"),CONCATENATE("R",'MAPA DE RIESGOS'!$H495,"C",'MAPA DE RIESGOS'!$AF495),"")</f>
        <v/>
      </c>
      <c r="AL96" s="366" t="str">
        <f>IF(AND('MAPA DE RIESGOS'!$AP496="Media",'MAPA DE RIESGOS'!$AR496="Menor"),CONCATENATE("R",'MAPA DE RIESGOS'!$H496,"C",'MAPA DE RIESGOS'!$AF496),"")</f>
        <v/>
      </c>
      <c r="AM96" s="366" t="str">
        <f>IF(AND('MAPA DE RIESGOS'!$AP497="Media",'MAPA DE RIESGOS'!$AR497="Menor"),CONCATENATE("R",'MAPA DE RIESGOS'!$H497,"C",'MAPA DE RIESGOS'!$AF497),"")</f>
        <v/>
      </c>
      <c r="AN96" s="366" t="str">
        <f>IF(AND('MAPA DE RIESGOS'!$AP498="Media",'MAPA DE RIESGOS'!$AR498="Menor"),CONCATENATE("R",'MAPA DE RIESGOS'!$H498,"C",'MAPA DE RIESGOS'!$AF498),"")</f>
        <v/>
      </c>
      <c r="AO96" s="366" t="str">
        <f>IF(AND('MAPA DE RIESGOS'!$AP499="Media",'MAPA DE RIESGOS'!$AR499="Menor"),CONCATENATE("R",'MAPA DE RIESGOS'!$H499,"C",'MAPA DE RIESGOS'!$AF499),"")</f>
        <v/>
      </c>
      <c r="AP96" s="366" t="str">
        <f>IF(AND('MAPA DE RIESGOS'!$AP500="Media",'MAPA DE RIESGOS'!$AR500="Menor"),CONCATENATE("R",'MAPA DE RIESGOS'!$H500,"C",'MAPA DE RIESGOS'!$AF500),"")</f>
        <v/>
      </c>
      <c r="AQ96" s="366" t="str">
        <f>IF(AND('MAPA DE RIESGOS'!$AP501="Media",'MAPA DE RIESGOS'!$AR501="Menor"),CONCATENATE("R",'MAPA DE RIESGOS'!$H501,"C",'MAPA DE RIESGOS'!$AF501),"")</f>
        <v/>
      </c>
      <c r="AR96" s="366" t="str">
        <f>IF(AND('MAPA DE RIESGOS'!$AP502="Media",'MAPA DE RIESGOS'!$AR502="Menor"),CONCATENATE("R",'MAPA DE RIESGOS'!$H502,"C",'MAPA DE RIESGOS'!$AF502),"")</f>
        <v/>
      </c>
      <c r="AS96" s="366" t="str">
        <f>IF(AND('MAPA DE RIESGOS'!$AP503="Media",'MAPA DE RIESGOS'!$AR503="Menor"),CONCATENATE("R",'MAPA DE RIESGOS'!$H503,"C",'MAPA DE RIESGOS'!$AF503),"")</f>
        <v/>
      </c>
      <c r="AT96" s="365" t="str">
        <f>IF(AND('MAPA DE RIESGOS'!$AP486="Media",'MAPA DE RIESGOS'!$AR486="Moderado"),CONCATENATE("R",'MAPA DE RIESGOS'!$H486,"C",'MAPA DE RIESGOS'!$AF486),"")</f>
        <v/>
      </c>
      <c r="AU96" s="366" t="str">
        <f>IF(AND('MAPA DE RIESGOS'!$AP487="Media",'MAPA DE RIESGOS'!$AR487="Moderado"),CONCATENATE("R",'MAPA DE RIESGOS'!$H487,"C",'MAPA DE RIESGOS'!$AF487),"")</f>
        <v/>
      </c>
      <c r="AV96" s="366" t="str">
        <f>IF(AND('MAPA DE RIESGOS'!$AP488="Media",'MAPA DE RIESGOS'!$AR488="Moderado"),CONCATENATE("R",'MAPA DE RIESGOS'!$H488,"C",'MAPA DE RIESGOS'!$AF488),"")</f>
        <v/>
      </c>
      <c r="AW96" s="366" t="str">
        <f>IF(AND('MAPA DE RIESGOS'!$AP489="Media",'MAPA DE RIESGOS'!$AR489="Moderado"),CONCATENATE("R",'MAPA DE RIESGOS'!$H489,"C",'MAPA DE RIESGOS'!$AF489),"")</f>
        <v/>
      </c>
      <c r="AX96" s="366" t="str">
        <f>IF(AND('MAPA DE RIESGOS'!$AP490="Media",'MAPA DE RIESGOS'!$AR490="Moderado"),CONCATENATE("R",'MAPA DE RIESGOS'!$H490,"C",'MAPA DE RIESGOS'!$AF490),"")</f>
        <v/>
      </c>
      <c r="AY96" s="366" t="str">
        <f>IF(AND('MAPA DE RIESGOS'!$AP491="Media",'MAPA DE RIESGOS'!$AR491="Moderado"),CONCATENATE("R",'MAPA DE RIESGOS'!$H491,"C",'MAPA DE RIESGOS'!$AF491),"")</f>
        <v/>
      </c>
      <c r="AZ96" s="366" t="str">
        <f>IF(AND('MAPA DE RIESGOS'!$AP492="Media",'MAPA DE RIESGOS'!$AR492="Moderado"),CONCATENATE("R",'MAPA DE RIESGOS'!$H492,"C",'MAPA DE RIESGOS'!$AF492),"")</f>
        <v/>
      </c>
      <c r="BA96" s="366" t="str">
        <f>IF(AND('MAPA DE RIESGOS'!$AP493="Media",'MAPA DE RIESGOS'!$AR493="Moderado"),CONCATENATE("R",'MAPA DE RIESGOS'!$H493,"C",'MAPA DE RIESGOS'!$AF493),"")</f>
        <v/>
      </c>
      <c r="BB96" s="366" t="str">
        <f>IF(AND('MAPA DE RIESGOS'!$AP494="Media",'MAPA DE RIESGOS'!$AR494="Moderado"),CONCATENATE("R",'MAPA DE RIESGOS'!$H494,"C",'MAPA DE RIESGOS'!$AF494),"")</f>
        <v/>
      </c>
      <c r="BC96" s="366" t="str">
        <f>IF(AND('MAPA DE RIESGOS'!$AP495="Media",'MAPA DE RIESGOS'!$AR495="Moderado"),CONCATENATE("R",'MAPA DE RIESGOS'!$H495,"C",'MAPA DE RIESGOS'!$AF495),"")</f>
        <v/>
      </c>
      <c r="BD96" s="366" t="str">
        <f>IF(AND('MAPA DE RIESGOS'!$AP496="Media",'MAPA DE RIESGOS'!$AR496="Moderado"),CONCATENATE("R",'MAPA DE RIESGOS'!$H496,"C",'MAPA DE RIESGOS'!$AF496),"")</f>
        <v/>
      </c>
      <c r="BE96" s="366" t="str">
        <f>IF(AND('MAPA DE RIESGOS'!$AP497="Media",'MAPA DE RIESGOS'!$AR497="Moderado"),CONCATENATE("R",'MAPA DE RIESGOS'!$H497,"C",'MAPA DE RIESGOS'!$AF497),"")</f>
        <v/>
      </c>
      <c r="BF96" s="366" t="str">
        <f>IF(AND('MAPA DE RIESGOS'!$AP498="Media",'MAPA DE RIESGOS'!$AR498="Moderado"),CONCATENATE("R",'MAPA DE RIESGOS'!$H498,"C",'MAPA DE RIESGOS'!$AF498),"")</f>
        <v/>
      </c>
      <c r="BG96" s="366" t="str">
        <f>IF(AND('MAPA DE RIESGOS'!$AP499="Media",'MAPA DE RIESGOS'!$AR499="Moderado"),CONCATENATE("R",'MAPA DE RIESGOS'!$H499,"C",'MAPA DE RIESGOS'!$AF499),"")</f>
        <v/>
      </c>
      <c r="BH96" s="366" t="str">
        <f>IF(AND('MAPA DE RIESGOS'!$AP500="Media",'MAPA DE RIESGOS'!$AR500="Moderado"),CONCATENATE("R",'MAPA DE RIESGOS'!$H500,"C",'MAPA DE RIESGOS'!$AF500),"")</f>
        <v/>
      </c>
      <c r="BI96" s="366" t="str">
        <f>IF(AND('MAPA DE RIESGOS'!$AP501="Media",'MAPA DE RIESGOS'!$AR501="Moderado"),CONCATENATE("R",'MAPA DE RIESGOS'!$H501,"C",'MAPA DE RIESGOS'!$AF501),"")</f>
        <v/>
      </c>
      <c r="BJ96" s="366" t="str">
        <f>IF(AND('MAPA DE RIESGOS'!$AP502="Media",'MAPA DE RIESGOS'!$AR502="Moderado"),CONCATENATE("R",'MAPA DE RIESGOS'!$H502,"C",'MAPA DE RIESGOS'!$AF502),"")</f>
        <v/>
      </c>
      <c r="BK96" s="367" t="str">
        <f>IF(AND('MAPA DE RIESGOS'!$AP503="Media",'MAPA DE RIESGOS'!$AR503="Moderado"),CONCATENATE("R",'MAPA DE RIESGOS'!$H503,"C",'MAPA DE RIESGOS'!$AF503),"")</f>
        <v/>
      </c>
      <c r="BL96" s="353" t="str">
        <f>IF(AND('MAPA DE RIESGOS'!$AP486="Media",'MAPA DE RIESGOS'!$AR486="Mayor"),CONCATENATE("R",'MAPA DE RIESGOS'!$H486,"C",'MAPA DE RIESGOS'!$AF486),"")</f>
        <v/>
      </c>
      <c r="BM96" s="353" t="str">
        <f>IF(AND('MAPA DE RIESGOS'!$AP487="Media",'MAPA DE RIESGOS'!$AR487="Mayor"),CONCATENATE("R",'MAPA DE RIESGOS'!$H487,"C",'MAPA DE RIESGOS'!$AF487),"")</f>
        <v/>
      </c>
      <c r="BN96" s="353" t="str">
        <f>IF(AND('MAPA DE RIESGOS'!$AP488="Media",'MAPA DE RIESGOS'!$AR488="Mayor"),CONCATENATE("R",'MAPA DE RIESGOS'!$H488,"C",'MAPA DE RIESGOS'!$AF488),"")</f>
        <v/>
      </c>
      <c r="BO96" s="353" t="str">
        <f>IF(AND('MAPA DE RIESGOS'!$AP489="Media",'MAPA DE RIESGOS'!$AR489="Mayor"),CONCATENATE("R",'MAPA DE RIESGOS'!$H489,"C",'MAPA DE RIESGOS'!$AF489),"")</f>
        <v/>
      </c>
      <c r="BP96" s="353" t="str">
        <f>IF(AND('MAPA DE RIESGOS'!$AP490="Media",'MAPA DE RIESGOS'!$AR490="Mayor"),CONCATENATE("R",'MAPA DE RIESGOS'!$H490,"C",'MAPA DE RIESGOS'!$AF490),"")</f>
        <v/>
      </c>
      <c r="BQ96" s="353" t="str">
        <f>IF(AND('MAPA DE RIESGOS'!$AP491="Media",'MAPA DE RIESGOS'!$AR491="Mayor"),CONCATENATE("R",'MAPA DE RIESGOS'!$H491,"C",'MAPA DE RIESGOS'!$AF491),"")</f>
        <v/>
      </c>
      <c r="BR96" s="353" t="str">
        <f>IF(AND('MAPA DE RIESGOS'!$AP492="Media",'MAPA DE RIESGOS'!$AR492="Mayor"),CONCATENATE("R",'MAPA DE RIESGOS'!$H492,"C",'MAPA DE RIESGOS'!$AF492),"")</f>
        <v/>
      </c>
      <c r="BS96" s="353" t="str">
        <f>IF(AND('MAPA DE RIESGOS'!$AP493="Media",'MAPA DE RIESGOS'!$AR493="Mayor"),CONCATENATE("R",'MAPA DE RIESGOS'!$H493,"C",'MAPA DE RIESGOS'!$AF493),"")</f>
        <v/>
      </c>
      <c r="BT96" s="353" t="str">
        <f>IF(AND('MAPA DE RIESGOS'!$AP494="Media",'MAPA DE RIESGOS'!$AR494="Mayor"),CONCATENATE("R",'MAPA DE RIESGOS'!$H494,"C",'MAPA DE RIESGOS'!$AF494),"")</f>
        <v/>
      </c>
      <c r="BU96" s="353" t="str">
        <f>IF(AND('MAPA DE RIESGOS'!$AP495="Media",'MAPA DE RIESGOS'!$AR495="Mayor"),CONCATENATE("R",'MAPA DE RIESGOS'!$H495,"C",'MAPA DE RIESGOS'!$AF495),"")</f>
        <v/>
      </c>
      <c r="BV96" s="353" t="str">
        <f>IF(AND('MAPA DE RIESGOS'!$AP496="Media",'MAPA DE RIESGOS'!$AR496="Mayor"),CONCATENATE("R",'MAPA DE RIESGOS'!$H496,"C",'MAPA DE RIESGOS'!$AF496),"")</f>
        <v/>
      </c>
      <c r="BW96" s="353" t="str">
        <f>IF(AND('MAPA DE RIESGOS'!$AP497="Media",'MAPA DE RIESGOS'!$AR497="Mayor"),CONCATENATE("R",'MAPA DE RIESGOS'!$H497,"C",'MAPA DE RIESGOS'!$AF497),"")</f>
        <v/>
      </c>
      <c r="BX96" s="353" t="str">
        <f>IF(AND('MAPA DE RIESGOS'!$AP498="Media",'MAPA DE RIESGOS'!$AR498="Mayor"),CONCATENATE("R",'MAPA DE RIESGOS'!$H498,"C",'MAPA DE RIESGOS'!$AF498),"")</f>
        <v/>
      </c>
      <c r="BY96" s="353" t="str">
        <f>IF(AND('MAPA DE RIESGOS'!$AP499="Media",'MAPA DE RIESGOS'!$AR499="Mayor"),CONCATENATE("R",'MAPA DE RIESGOS'!$H499,"C",'MAPA DE RIESGOS'!$AF499),"")</f>
        <v/>
      </c>
      <c r="BZ96" s="353" t="str">
        <f>IF(AND('MAPA DE RIESGOS'!$AP500="Media",'MAPA DE RIESGOS'!$AR500="Mayor"),CONCATENATE("R",'MAPA DE RIESGOS'!$H500,"C",'MAPA DE RIESGOS'!$AF500),"")</f>
        <v/>
      </c>
      <c r="CA96" s="353" t="str">
        <f>IF(AND('MAPA DE RIESGOS'!$AP501="Media",'MAPA DE RIESGOS'!$AR501="Mayor"),CONCATENATE("R",'MAPA DE RIESGOS'!$H501,"C",'MAPA DE RIESGOS'!$AF501),"")</f>
        <v/>
      </c>
      <c r="CB96" s="353" t="str">
        <f>IF(AND('MAPA DE RIESGOS'!$AP502="Media",'MAPA DE RIESGOS'!$AR502="Mayor"),CONCATENATE("R",'MAPA DE RIESGOS'!$H502,"C",'MAPA DE RIESGOS'!$AF502),"")</f>
        <v/>
      </c>
      <c r="CC96" s="354" t="str">
        <f>IF(AND('MAPA DE RIESGOS'!$AP503="Media",'MAPA DE RIESGOS'!$AR503="Mayor"),CONCATENATE("R",'MAPA DE RIESGOS'!$H503,"C",'MAPA DE RIESGOS'!$AF503),"")</f>
        <v/>
      </c>
      <c r="CD96" s="355" t="str">
        <f>IF(AND('MAPA DE RIESGOS'!$AP486="Media",'MAPA DE RIESGOS'!$AR486="Catastrófico"),CONCATENATE("R",'MAPA DE RIESGOS'!$H486,"C",'MAPA DE RIESGOS'!$AF486),"")</f>
        <v/>
      </c>
      <c r="CE96" s="355" t="str">
        <f>IF(AND('MAPA DE RIESGOS'!$AP487="Media",'MAPA DE RIESGOS'!$AR487="Catastrófico"),CONCATENATE("R",'MAPA DE RIESGOS'!$H487,"C",'MAPA DE RIESGOS'!$AF487),"")</f>
        <v/>
      </c>
      <c r="CF96" s="355" t="str">
        <f>IF(AND('MAPA DE RIESGOS'!$AP488="Media",'MAPA DE RIESGOS'!$AR488="Catastrófico"),CONCATENATE("R",'MAPA DE RIESGOS'!$H488,"C",'MAPA DE RIESGOS'!$AF488),"")</f>
        <v/>
      </c>
      <c r="CG96" s="355" t="str">
        <f>IF(AND('MAPA DE RIESGOS'!$AP489="Media",'MAPA DE RIESGOS'!$AR489="Catastrófico"),CONCATENATE("R",'MAPA DE RIESGOS'!$H489,"C",'MAPA DE RIESGOS'!$AF489),"")</f>
        <v/>
      </c>
      <c r="CH96" s="355" t="str">
        <f>IF(AND('MAPA DE RIESGOS'!$AP490="Media",'MAPA DE RIESGOS'!$AR490="Catastrófico"),CONCATENATE("R",'MAPA DE RIESGOS'!$H490,"C",'MAPA DE RIESGOS'!$AF490),"")</f>
        <v/>
      </c>
      <c r="CI96" s="355" t="str">
        <f>IF(AND('MAPA DE RIESGOS'!$AP491="Media",'MAPA DE RIESGOS'!$AR491="Catastrófico"),CONCATENATE("R",'MAPA DE RIESGOS'!$H491,"C",'MAPA DE RIESGOS'!$AF491),"")</f>
        <v/>
      </c>
      <c r="CJ96" s="355" t="str">
        <f>IF(AND('MAPA DE RIESGOS'!$AP492="Media",'MAPA DE RIESGOS'!$AR492="Catastrófico"),CONCATENATE("R",'MAPA DE RIESGOS'!$H492,"C",'MAPA DE RIESGOS'!$AF492),"")</f>
        <v/>
      </c>
      <c r="CK96" s="355" t="str">
        <f>IF(AND('MAPA DE RIESGOS'!$AP493="Media",'MAPA DE RIESGOS'!$AR493="Catastrófico"),CONCATENATE("R",'MAPA DE RIESGOS'!$H493,"C",'MAPA DE RIESGOS'!$AF493),"")</f>
        <v/>
      </c>
      <c r="CL96" s="355" t="str">
        <f>IF(AND('MAPA DE RIESGOS'!$AP494="Media",'MAPA DE RIESGOS'!$AR494="Catastrófico"),CONCATENATE("R",'MAPA DE RIESGOS'!$H494,"C",'MAPA DE RIESGOS'!$AF494),"")</f>
        <v/>
      </c>
      <c r="CM96" s="355" t="str">
        <f>IF(AND('MAPA DE RIESGOS'!$AP495="Media",'MAPA DE RIESGOS'!$AR495="Catastrófico"),CONCATENATE("R",'MAPA DE RIESGOS'!$H495,"C",'MAPA DE RIESGOS'!$AF495),"")</f>
        <v/>
      </c>
      <c r="CN96" s="355" t="str">
        <f>IF(AND('MAPA DE RIESGOS'!$AP496="Media",'MAPA DE RIESGOS'!$AR496="Catastrófico"),CONCATENATE("R",'MAPA DE RIESGOS'!$H496,"C",'MAPA DE RIESGOS'!$AF496),"")</f>
        <v/>
      </c>
      <c r="CO96" s="355" t="str">
        <f>IF(AND('MAPA DE RIESGOS'!$AP497="Media",'MAPA DE RIESGOS'!$AR497="Catastrófico"),CONCATENATE("R",'MAPA DE RIESGOS'!$H497,"C",'MAPA DE RIESGOS'!$AF497),"")</f>
        <v/>
      </c>
      <c r="CP96" s="355" t="str">
        <f>IF(AND('MAPA DE RIESGOS'!$AP498="Media",'MAPA DE RIESGOS'!$AR498="Catastrófico"),CONCATENATE("R",'MAPA DE RIESGOS'!$H498,"C",'MAPA DE RIESGOS'!$AF498),"")</f>
        <v/>
      </c>
      <c r="CQ96" s="355" t="str">
        <f>IF(AND('MAPA DE RIESGOS'!$AP499="Media",'MAPA DE RIESGOS'!$AR499="Catastrófico"),CONCATENATE("R",'MAPA DE RIESGOS'!$H499,"C",'MAPA DE RIESGOS'!$AF499),"")</f>
        <v/>
      </c>
      <c r="CR96" s="355" t="str">
        <f>IF(AND('MAPA DE RIESGOS'!$AP500="Media",'MAPA DE RIESGOS'!$AR500="Catastrófico"),CONCATENATE("R",'MAPA DE RIESGOS'!$H500,"C",'MAPA DE RIESGOS'!$AF500),"")</f>
        <v/>
      </c>
      <c r="CS96" s="355" t="str">
        <f>IF(AND('MAPA DE RIESGOS'!$AP501="Media",'MAPA DE RIESGOS'!$AR501="Catastrófico"),CONCATENATE("R",'MAPA DE RIESGOS'!$H501,"C",'MAPA DE RIESGOS'!$AF501),"")</f>
        <v/>
      </c>
      <c r="CT96" s="355" t="str">
        <f>IF(AND('MAPA DE RIESGOS'!$AP502="Media",'MAPA DE RIESGOS'!$AR502="Catastrófico"),CONCATENATE("R",'MAPA DE RIESGOS'!$H502,"C",'MAPA DE RIESGOS'!$AF502),"")</f>
        <v/>
      </c>
      <c r="CU96" s="356" t="str">
        <f>IF(AND('MAPA DE RIESGOS'!$AP503="Media",'MAPA DE RIESGOS'!$AR503="Catastrófico"),CONCATENATE("R",'MAPA DE RIESGOS'!$H503,"C",'MAPA DE RIESGOS'!$AF503),"")</f>
        <v/>
      </c>
      <c r="CV96" s="67"/>
      <c r="CW96" s="1128"/>
      <c r="CX96" s="1129"/>
      <c r="CY96" s="1129"/>
      <c r="CZ96" s="1129"/>
      <c r="DA96" s="1129"/>
      <c r="DB96" s="1130"/>
    </row>
    <row r="97" spans="2:106" ht="32.450000000000003" customHeight="1">
      <c r="B97" s="1142"/>
      <c r="C97" s="1142"/>
      <c r="D97" s="1143"/>
      <c r="E97" s="1113"/>
      <c r="F97" s="1114"/>
      <c r="G97" s="1114"/>
      <c r="H97" s="1114"/>
      <c r="I97" s="1115"/>
      <c r="J97" s="365" t="str">
        <f>IF(AND('MAPA DE RIESGOS'!$AP504="Media",'MAPA DE RIESGOS'!$AR504="Leve"),CONCATENATE("R",'MAPA DE RIESGOS'!$H504,"C",'MAPA DE RIESGOS'!$AF504),"")</f>
        <v/>
      </c>
      <c r="K97" s="366" t="str">
        <f>IF(AND('MAPA DE RIESGOS'!$AP505="Media",'MAPA DE RIESGOS'!$AR505="Leve"),CONCATENATE("R",'MAPA DE RIESGOS'!$H505,"C",'MAPA DE RIESGOS'!$AF505),"")</f>
        <v/>
      </c>
      <c r="L97" s="366" t="str">
        <f>IF(AND('MAPA DE RIESGOS'!$AP506="Media",'MAPA DE RIESGOS'!$AR506="Leve"),CONCATENATE("R",'MAPA DE RIESGOS'!$H506,"C",'MAPA DE RIESGOS'!$AF506),"")</f>
        <v/>
      </c>
      <c r="M97" s="366" t="str">
        <f>IF(AND('MAPA DE RIESGOS'!$AP507="Media",'MAPA DE RIESGOS'!$AR507="Leve"),CONCATENATE("R",'MAPA DE RIESGOS'!$H507,"C",'MAPA DE RIESGOS'!$AF507),"")</f>
        <v/>
      </c>
      <c r="N97" s="366" t="str">
        <f>IF(AND('MAPA DE RIESGOS'!$AP508="Media",'MAPA DE RIESGOS'!$AR508="Leve"),CONCATENATE("R",'MAPA DE RIESGOS'!$H508,"C",'MAPA DE RIESGOS'!$AF508),"")</f>
        <v/>
      </c>
      <c r="O97" s="366" t="str">
        <f>IF(AND('MAPA DE RIESGOS'!$AP509="Media",'MAPA DE RIESGOS'!$AR509="Leve"),CONCATENATE("R",'MAPA DE RIESGOS'!$H509,"C",'MAPA DE RIESGOS'!$AF509),"")</f>
        <v/>
      </c>
      <c r="P97" s="366" t="str">
        <f>IF(AND('MAPA DE RIESGOS'!$AP510="Media",'MAPA DE RIESGOS'!$AR510="Leve"),CONCATENATE("R",'MAPA DE RIESGOS'!$H510,"C",'MAPA DE RIESGOS'!$AF510),"")</f>
        <v/>
      </c>
      <c r="Q97" s="366" t="str">
        <f>IF(AND('MAPA DE RIESGOS'!$AP511="Media",'MAPA DE RIESGOS'!$AR511="Leve"),CONCATENATE("R",'MAPA DE RIESGOS'!$H511,"C",'MAPA DE RIESGOS'!$AF511),"")</f>
        <v/>
      </c>
      <c r="R97" s="366" t="str">
        <f>IF(AND('MAPA DE RIESGOS'!$AP512="Media",'MAPA DE RIESGOS'!$AR512="Leve"),CONCATENATE("R",'MAPA DE RIESGOS'!$H512,"C",'MAPA DE RIESGOS'!$AF512),"")</f>
        <v/>
      </c>
      <c r="S97" s="366" t="str">
        <f>IF(AND('MAPA DE RIESGOS'!$AP513="Media",'MAPA DE RIESGOS'!$AR513="Leve"),CONCATENATE("R",'MAPA DE RIESGOS'!$H513,"C",'MAPA DE RIESGOS'!$AF513),"")</f>
        <v/>
      </c>
      <c r="T97" s="366" t="str">
        <f>IF(AND('MAPA DE RIESGOS'!$AP514="Media",'MAPA DE RIESGOS'!$AR514="Leve"),CONCATENATE("R",'MAPA DE RIESGOS'!$H514,"C",'MAPA DE RIESGOS'!$AF514),"")</f>
        <v/>
      </c>
      <c r="U97" s="366" t="str">
        <f>IF(AND('MAPA DE RIESGOS'!$AP515="Media",'MAPA DE RIESGOS'!$AR515="Leve"),CONCATENATE("R",'MAPA DE RIESGOS'!$H515,"C",'MAPA DE RIESGOS'!$AF515),"")</f>
        <v/>
      </c>
      <c r="V97" s="366" t="str">
        <f>IF(AND('MAPA DE RIESGOS'!$AP516="Media",'MAPA DE RIESGOS'!$AR516="Leve"),CONCATENATE("R",'MAPA DE RIESGOS'!$H516,"C",'MAPA DE RIESGOS'!$AF516),"")</f>
        <v/>
      </c>
      <c r="W97" s="366" t="str">
        <f>IF(AND('MAPA DE RIESGOS'!$AP517="Media",'MAPA DE RIESGOS'!$AR517="Leve"),CONCATENATE("R",'MAPA DE RIESGOS'!$H517,"C",'MAPA DE RIESGOS'!$AF517),"")</f>
        <v/>
      </c>
      <c r="X97" s="366" t="str">
        <f>IF(AND('MAPA DE RIESGOS'!$AP518="Media",'MAPA DE RIESGOS'!$AR518="Leve"),CONCATENATE("R",'MAPA DE RIESGOS'!$H518,"C",'MAPA DE RIESGOS'!$AF518),"")</f>
        <v/>
      </c>
      <c r="Y97" s="366" t="str">
        <f>IF(AND('MAPA DE RIESGOS'!$AP519="Media",'MAPA DE RIESGOS'!$AR519="Leve"),CONCATENATE("R",'MAPA DE RIESGOS'!$H519,"C",'MAPA DE RIESGOS'!$AF519),"")</f>
        <v/>
      </c>
      <c r="Z97" s="366" t="str">
        <f>IF(AND('MAPA DE RIESGOS'!$AP520="Media",'MAPA DE RIESGOS'!$AR520="Leve"),CONCATENATE("R",'MAPA DE RIESGOS'!$H520,"C",'MAPA DE RIESGOS'!$AF520),"")</f>
        <v/>
      </c>
      <c r="AA97" s="366" t="str">
        <f>IF(AND('MAPA DE RIESGOS'!$AP521="Media",'MAPA DE RIESGOS'!$AR521="Leve"),CONCATENATE("R",'MAPA DE RIESGOS'!$H521,"C",'MAPA DE RIESGOS'!$AF521),"")</f>
        <v/>
      </c>
      <c r="AB97" s="365" t="str">
        <f>IF(AND('MAPA DE RIESGOS'!$AP504="Media",'MAPA DE RIESGOS'!$AR504="Menor"),CONCATENATE("R",'MAPA DE RIESGOS'!$H504,"C",'MAPA DE RIESGOS'!$AF504),"")</f>
        <v/>
      </c>
      <c r="AC97" s="366" t="str">
        <f>IF(AND('MAPA DE RIESGOS'!$AP505="Media",'MAPA DE RIESGOS'!$AR505="Menor"),CONCATENATE("R",'MAPA DE RIESGOS'!$H505,"C",'MAPA DE RIESGOS'!$AF505),"")</f>
        <v/>
      </c>
      <c r="AD97" s="366" t="str">
        <f>IF(AND('MAPA DE RIESGOS'!$AP506="Media",'MAPA DE RIESGOS'!$AR506="Menor"),CONCATENATE("R",'MAPA DE RIESGOS'!$H506,"C",'MAPA DE RIESGOS'!$AF506),"")</f>
        <v/>
      </c>
      <c r="AE97" s="366" t="str">
        <f>IF(AND('MAPA DE RIESGOS'!$AP507="Media",'MAPA DE RIESGOS'!$AR507="Menor"),CONCATENATE("R",'MAPA DE RIESGOS'!$H507,"C",'MAPA DE RIESGOS'!$AF507),"")</f>
        <v/>
      </c>
      <c r="AF97" s="366" t="str">
        <f>IF(AND('MAPA DE RIESGOS'!$AP508="Media",'MAPA DE RIESGOS'!$AR508="Menor"),CONCATENATE("R",'MAPA DE RIESGOS'!$H508,"C",'MAPA DE RIESGOS'!$AF508),"")</f>
        <v/>
      </c>
      <c r="AG97" s="366" t="str">
        <f>IF(AND('MAPA DE RIESGOS'!$AP509="Media",'MAPA DE RIESGOS'!$AR509="Menor"),CONCATENATE("R",'MAPA DE RIESGOS'!$H509,"C",'MAPA DE RIESGOS'!$AF509),"")</f>
        <v/>
      </c>
      <c r="AH97" s="366" t="str">
        <f>IF(AND('MAPA DE RIESGOS'!$AP510="Media",'MAPA DE RIESGOS'!$AR510="Menor"),CONCATENATE("R",'MAPA DE RIESGOS'!$H510,"C",'MAPA DE RIESGOS'!$AF510),"")</f>
        <v/>
      </c>
      <c r="AI97" s="366" t="str">
        <f>IF(AND('MAPA DE RIESGOS'!$AP511="Media",'MAPA DE RIESGOS'!$AR511="Menor"),CONCATENATE("R",'MAPA DE RIESGOS'!$H511,"C",'MAPA DE RIESGOS'!$AF511),"")</f>
        <v/>
      </c>
      <c r="AJ97" s="366" t="str">
        <f>IF(AND('MAPA DE RIESGOS'!$AP512="Media",'MAPA DE RIESGOS'!$AR512="Menor"),CONCATENATE("R",'MAPA DE RIESGOS'!$H512,"C",'MAPA DE RIESGOS'!$AF512),"")</f>
        <v/>
      </c>
      <c r="AK97" s="366" t="str">
        <f>IF(AND('MAPA DE RIESGOS'!$AP513="Media",'MAPA DE RIESGOS'!$AR513="Menor"),CONCATENATE("R",'MAPA DE RIESGOS'!$H513,"C",'MAPA DE RIESGOS'!$AF513),"")</f>
        <v/>
      </c>
      <c r="AL97" s="366" t="str">
        <f>IF(AND('MAPA DE RIESGOS'!$AP514="Media",'MAPA DE RIESGOS'!$AR514="Menor"),CONCATENATE("R",'MAPA DE RIESGOS'!$H514,"C",'MAPA DE RIESGOS'!$AF514),"")</f>
        <v/>
      </c>
      <c r="AM97" s="366" t="str">
        <f>IF(AND('MAPA DE RIESGOS'!$AP515="Media",'MAPA DE RIESGOS'!$AR515="Menor"),CONCATENATE("R",'MAPA DE RIESGOS'!$H515,"C",'MAPA DE RIESGOS'!$AF515),"")</f>
        <v/>
      </c>
      <c r="AN97" s="366" t="str">
        <f>IF(AND('MAPA DE RIESGOS'!$AP516="Media",'MAPA DE RIESGOS'!$AR516="Menor"),CONCATENATE("R",'MAPA DE RIESGOS'!$H516,"C",'MAPA DE RIESGOS'!$AF516),"")</f>
        <v/>
      </c>
      <c r="AO97" s="366" t="str">
        <f>IF(AND('MAPA DE RIESGOS'!$AP517="Media",'MAPA DE RIESGOS'!$AR517="Menor"),CONCATENATE("R",'MAPA DE RIESGOS'!$H517,"C",'MAPA DE RIESGOS'!$AF517),"")</f>
        <v/>
      </c>
      <c r="AP97" s="366" t="str">
        <f>IF(AND('MAPA DE RIESGOS'!$AP518="Media",'MAPA DE RIESGOS'!$AR518="Menor"),CONCATENATE("R",'MAPA DE RIESGOS'!$H518,"C",'MAPA DE RIESGOS'!$AF518),"")</f>
        <v/>
      </c>
      <c r="AQ97" s="366" t="str">
        <f>IF(AND('MAPA DE RIESGOS'!$AP519="Media",'MAPA DE RIESGOS'!$AR519="Menor"),CONCATENATE("R",'MAPA DE RIESGOS'!$H519,"C",'MAPA DE RIESGOS'!$AF519),"")</f>
        <v/>
      </c>
      <c r="AR97" s="366" t="str">
        <f>IF(AND('MAPA DE RIESGOS'!$AP520="Media",'MAPA DE RIESGOS'!$AR520="Menor"),CONCATENATE("R",'MAPA DE RIESGOS'!$H520,"C",'MAPA DE RIESGOS'!$AF520),"")</f>
        <v/>
      </c>
      <c r="AS97" s="366" t="str">
        <f>IF(AND('MAPA DE RIESGOS'!$AP521="Media",'MAPA DE RIESGOS'!$AR521="Menor"),CONCATENATE("R",'MAPA DE RIESGOS'!$H521,"C",'MAPA DE RIESGOS'!$AF521),"")</f>
        <v/>
      </c>
      <c r="AT97" s="365" t="str">
        <f>IF(AND('MAPA DE RIESGOS'!$AP504="Media",'MAPA DE RIESGOS'!$AR504="Moderado"),CONCATENATE("R",'MAPA DE RIESGOS'!$H504,"C",'MAPA DE RIESGOS'!$AF504),"")</f>
        <v/>
      </c>
      <c r="AU97" s="366" t="str">
        <f>IF(AND('MAPA DE RIESGOS'!$AP505="Media",'MAPA DE RIESGOS'!$AR505="Moderado"),CONCATENATE("R",'MAPA DE RIESGOS'!$H505,"C",'MAPA DE RIESGOS'!$AF505),"")</f>
        <v/>
      </c>
      <c r="AV97" s="366" t="str">
        <f>IF(AND('MAPA DE RIESGOS'!$AP506="Media",'MAPA DE RIESGOS'!$AR506="Moderado"),CONCATENATE("R",'MAPA DE RIESGOS'!$H506,"C",'MAPA DE RIESGOS'!$AF506),"")</f>
        <v/>
      </c>
      <c r="AW97" s="366" t="str">
        <f>IF(AND('MAPA DE RIESGOS'!$AP507="Media",'MAPA DE RIESGOS'!$AR507="Moderado"),CONCATENATE("R",'MAPA DE RIESGOS'!$H507,"C",'MAPA DE RIESGOS'!$AF507),"")</f>
        <v/>
      </c>
      <c r="AX97" s="366" t="str">
        <f>IF(AND('MAPA DE RIESGOS'!$AP508="Media",'MAPA DE RIESGOS'!$AR508="Moderado"),CONCATENATE("R",'MAPA DE RIESGOS'!$H508,"C",'MAPA DE RIESGOS'!$AF508),"")</f>
        <v/>
      </c>
      <c r="AY97" s="366" t="str">
        <f>IF(AND('MAPA DE RIESGOS'!$AP509="Media",'MAPA DE RIESGOS'!$AR509="Moderado"),CONCATENATE("R",'MAPA DE RIESGOS'!$H509,"C",'MAPA DE RIESGOS'!$AF509),"")</f>
        <v/>
      </c>
      <c r="AZ97" s="366" t="str">
        <f>IF(AND('MAPA DE RIESGOS'!$AP510="Media",'MAPA DE RIESGOS'!$AR510="Moderado"),CONCATENATE("R",'MAPA DE RIESGOS'!$H510,"C",'MAPA DE RIESGOS'!$AF510),"")</f>
        <v/>
      </c>
      <c r="BA97" s="366" t="str">
        <f>IF(AND('MAPA DE RIESGOS'!$AP511="Media",'MAPA DE RIESGOS'!$AR511="Moderado"),CONCATENATE("R",'MAPA DE RIESGOS'!$H511,"C",'MAPA DE RIESGOS'!$AF511),"")</f>
        <v/>
      </c>
      <c r="BB97" s="366" t="str">
        <f>IF(AND('MAPA DE RIESGOS'!$AP512="Media",'MAPA DE RIESGOS'!$AR512="Moderado"),CONCATENATE("R",'MAPA DE RIESGOS'!$H512,"C",'MAPA DE RIESGOS'!$AF512),"")</f>
        <v/>
      </c>
      <c r="BC97" s="366" t="str">
        <f>IF(AND('MAPA DE RIESGOS'!$AP513="Media",'MAPA DE RIESGOS'!$AR513="Moderado"),CONCATENATE("R",'MAPA DE RIESGOS'!$H513,"C",'MAPA DE RIESGOS'!$AF513),"")</f>
        <v/>
      </c>
      <c r="BD97" s="366" t="str">
        <f>IF(AND('MAPA DE RIESGOS'!$AP514="Media",'MAPA DE RIESGOS'!$AR514="Moderado"),CONCATENATE("R",'MAPA DE RIESGOS'!$H514,"C",'MAPA DE RIESGOS'!$AF514),"")</f>
        <v/>
      </c>
      <c r="BE97" s="366" t="str">
        <f>IF(AND('MAPA DE RIESGOS'!$AP515="Media",'MAPA DE RIESGOS'!$AR515="Moderado"),CONCATENATE("R",'MAPA DE RIESGOS'!$H515,"C",'MAPA DE RIESGOS'!$AF515),"")</f>
        <v/>
      </c>
      <c r="BF97" s="366" t="str">
        <f>IF(AND('MAPA DE RIESGOS'!$AP516="Media",'MAPA DE RIESGOS'!$AR516="Moderado"),CONCATENATE("R",'MAPA DE RIESGOS'!$H516,"C",'MAPA DE RIESGOS'!$AF516),"")</f>
        <v/>
      </c>
      <c r="BG97" s="366" t="str">
        <f>IF(AND('MAPA DE RIESGOS'!$AP517="Media",'MAPA DE RIESGOS'!$AR517="Moderado"),CONCATENATE("R",'MAPA DE RIESGOS'!$H517,"C",'MAPA DE RIESGOS'!$AF517),"")</f>
        <v/>
      </c>
      <c r="BH97" s="366" t="str">
        <f>IF(AND('MAPA DE RIESGOS'!$AP518="Media",'MAPA DE RIESGOS'!$AR518="Moderado"),CONCATENATE("R",'MAPA DE RIESGOS'!$H518,"C",'MAPA DE RIESGOS'!$AF518),"")</f>
        <v/>
      </c>
      <c r="BI97" s="366" t="str">
        <f>IF(AND('MAPA DE RIESGOS'!$AP519="Media",'MAPA DE RIESGOS'!$AR519="Moderado"),CONCATENATE("R",'MAPA DE RIESGOS'!$H519,"C",'MAPA DE RIESGOS'!$AF519),"")</f>
        <v/>
      </c>
      <c r="BJ97" s="366" t="str">
        <f>IF(AND('MAPA DE RIESGOS'!$AP520="Media",'MAPA DE RIESGOS'!$AR520="Moderado"),CONCATENATE("R",'MAPA DE RIESGOS'!$H520,"C",'MAPA DE RIESGOS'!$AF520),"")</f>
        <v/>
      </c>
      <c r="BK97" s="367" t="str">
        <f>IF(AND('MAPA DE RIESGOS'!$AP521="Media",'MAPA DE RIESGOS'!$AR521="Moderado"),CONCATENATE("R",'MAPA DE RIESGOS'!$H521,"C",'MAPA DE RIESGOS'!$AF521),"")</f>
        <v/>
      </c>
      <c r="BL97" s="353" t="str">
        <f>IF(AND('MAPA DE RIESGOS'!$AP504="Media",'MAPA DE RIESGOS'!$AR504="Mayor"),CONCATENATE("R",'MAPA DE RIESGOS'!$H504,"C",'MAPA DE RIESGOS'!$AF504),"")</f>
        <v/>
      </c>
      <c r="BM97" s="353" t="str">
        <f>IF(AND('MAPA DE RIESGOS'!$AP505="Media",'MAPA DE RIESGOS'!$AR505="Mayor"),CONCATENATE("R",'MAPA DE RIESGOS'!$H505,"C",'MAPA DE RIESGOS'!$AF505),"")</f>
        <v/>
      </c>
      <c r="BN97" s="353" t="str">
        <f>IF(AND('MAPA DE RIESGOS'!$AP506="Media",'MAPA DE RIESGOS'!$AR506="Mayor"),CONCATENATE("R",'MAPA DE RIESGOS'!$H506,"C",'MAPA DE RIESGOS'!$AF506),"")</f>
        <v/>
      </c>
      <c r="BO97" s="353" t="str">
        <f>IF(AND('MAPA DE RIESGOS'!$AP507="Media",'MAPA DE RIESGOS'!$AR507="Mayor"),CONCATENATE("R",'MAPA DE RIESGOS'!$H507,"C",'MAPA DE RIESGOS'!$AF507),"")</f>
        <v/>
      </c>
      <c r="BP97" s="353" t="str">
        <f>IF(AND('MAPA DE RIESGOS'!$AP508="Media",'MAPA DE RIESGOS'!$AR508="Mayor"),CONCATENATE("R",'MAPA DE RIESGOS'!$H508,"C",'MAPA DE RIESGOS'!$AF508),"")</f>
        <v/>
      </c>
      <c r="BQ97" s="353" t="str">
        <f>IF(AND('MAPA DE RIESGOS'!$AP509="Media",'MAPA DE RIESGOS'!$AR509="Mayor"),CONCATENATE("R",'MAPA DE RIESGOS'!$H509,"C",'MAPA DE RIESGOS'!$AF509),"")</f>
        <v/>
      </c>
      <c r="BR97" s="353" t="str">
        <f>IF(AND('MAPA DE RIESGOS'!$AP510="Media",'MAPA DE RIESGOS'!$AR510="Mayor"),CONCATENATE("R",'MAPA DE RIESGOS'!$H510,"C",'MAPA DE RIESGOS'!$AF510),"")</f>
        <v/>
      </c>
      <c r="BS97" s="353" t="str">
        <f>IF(AND('MAPA DE RIESGOS'!$AP511="Media",'MAPA DE RIESGOS'!$AR511="Mayor"),CONCATENATE("R",'MAPA DE RIESGOS'!$H511,"C",'MAPA DE RIESGOS'!$AF511),"")</f>
        <v/>
      </c>
      <c r="BT97" s="353" t="str">
        <f>IF(AND('MAPA DE RIESGOS'!$AP512="Media",'MAPA DE RIESGOS'!$AR512="Mayor"),CONCATENATE("R",'MAPA DE RIESGOS'!$H512,"C",'MAPA DE RIESGOS'!$AF512),"")</f>
        <v/>
      </c>
      <c r="BU97" s="353" t="str">
        <f>IF(AND('MAPA DE RIESGOS'!$AP513="Media",'MAPA DE RIESGOS'!$AR513="Mayor"),CONCATENATE("R",'MAPA DE RIESGOS'!$H513,"C",'MAPA DE RIESGOS'!$AF513),"")</f>
        <v/>
      </c>
      <c r="BV97" s="353" t="str">
        <f>IF(AND('MAPA DE RIESGOS'!$AP514="Media",'MAPA DE RIESGOS'!$AR514="Mayor"),CONCATENATE("R",'MAPA DE RIESGOS'!$H514,"C",'MAPA DE RIESGOS'!$AF514),"")</f>
        <v/>
      </c>
      <c r="BW97" s="353" t="str">
        <f>IF(AND('MAPA DE RIESGOS'!$AP515="Media",'MAPA DE RIESGOS'!$AR515="Mayor"),CONCATENATE("R",'MAPA DE RIESGOS'!$H515,"C",'MAPA DE RIESGOS'!$AF515),"")</f>
        <v/>
      </c>
      <c r="BX97" s="353" t="str">
        <f>IF(AND('MAPA DE RIESGOS'!$AP516="Media",'MAPA DE RIESGOS'!$AR516="Mayor"),CONCATENATE("R",'MAPA DE RIESGOS'!$H516,"C",'MAPA DE RIESGOS'!$AF516),"")</f>
        <v/>
      </c>
      <c r="BY97" s="353" t="str">
        <f>IF(AND('MAPA DE RIESGOS'!$AP517="Media",'MAPA DE RIESGOS'!$AR517="Mayor"),CONCATENATE("R",'MAPA DE RIESGOS'!$H517,"C",'MAPA DE RIESGOS'!$AF517),"")</f>
        <v/>
      </c>
      <c r="BZ97" s="353" t="str">
        <f>IF(AND('MAPA DE RIESGOS'!$AP518="Media",'MAPA DE RIESGOS'!$AR518="Mayor"),CONCATENATE("R",'MAPA DE RIESGOS'!$H518,"C",'MAPA DE RIESGOS'!$AF518),"")</f>
        <v/>
      </c>
      <c r="CA97" s="353" t="str">
        <f>IF(AND('MAPA DE RIESGOS'!$AP519="Media",'MAPA DE RIESGOS'!$AR519="Mayor"),CONCATENATE("R",'MAPA DE RIESGOS'!$H519,"C",'MAPA DE RIESGOS'!$AF519),"")</f>
        <v/>
      </c>
      <c r="CB97" s="353" t="str">
        <f>IF(AND('MAPA DE RIESGOS'!$AP520="Media",'MAPA DE RIESGOS'!$AR520="Mayor"),CONCATENATE("R",'MAPA DE RIESGOS'!$H520,"C",'MAPA DE RIESGOS'!$AF520),"")</f>
        <v/>
      </c>
      <c r="CC97" s="354" t="str">
        <f>IF(AND('MAPA DE RIESGOS'!$AP521="Media",'MAPA DE RIESGOS'!$AR521="Mayor"),CONCATENATE("R",'MAPA DE RIESGOS'!$H521,"C",'MAPA DE RIESGOS'!$AF521),"")</f>
        <v/>
      </c>
      <c r="CD97" s="355" t="str">
        <f>IF(AND('MAPA DE RIESGOS'!$AP504="Media",'MAPA DE RIESGOS'!$AR504="Catastrófico"),CONCATENATE("R",'MAPA DE RIESGOS'!$H504,"C",'MAPA DE RIESGOS'!$AF504),"")</f>
        <v/>
      </c>
      <c r="CE97" s="355" t="str">
        <f>IF(AND('MAPA DE RIESGOS'!$AP505="Media",'MAPA DE RIESGOS'!$AR505="Catastrófico"),CONCATENATE("R",'MAPA DE RIESGOS'!$H505,"C",'MAPA DE RIESGOS'!$AF505),"")</f>
        <v/>
      </c>
      <c r="CF97" s="355" t="str">
        <f>IF(AND('MAPA DE RIESGOS'!$AP506="Media",'MAPA DE RIESGOS'!$AR506="Catastrófico"),CONCATENATE("R",'MAPA DE RIESGOS'!$H506,"C",'MAPA DE RIESGOS'!$AF506),"")</f>
        <v/>
      </c>
      <c r="CG97" s="355" t="str">
        <f>IF(AND('MAPA DE RIESGOS'!$AP507="Media",'MAPA DE RIESGOS'!$AR507="Catastrófico"),CONCATENATE("R",'MAPA DE RIESGOS'!$H507,"C",'MAPA DE RIESGOS'!$AF507),"")</f>
        <v/>
      </c>
      <c r="CH97" s="355" t="str">
        <f>IF(AND('MAPA DE RIESGOS'!$AP508="Media",'MAPA DE RIESGOS'!$AR508="Catastrófico"),CONCATENATE("R",'MAPA DE RIESGOS'!$H508,"C",'MAPA DE RIESGOS'!$AF508),"")</f>
        <v/>
      </c>
      <c r="CI97" s="355" t="str">
        <f>IF(AND('MAPA DE RIESGOS'!$AP509="Media",'MAPA DE RIESGOS'!$AR509="Catastrófico"),CONCATENATE("R",'MAPA DE RIESGOS'!$H509,"C",'MAPA DE RIESGOS'!$AF509),"")</f>
        <v/>
      </c>
      <c r="CJ97" s="355" t="str">
        <f>IF(AND('MAPA DE RIESGOS'!$AP510="Media",'MAPA DE RIESGOS'!$AR510="Catastrófico"),CONCATENATE("R",'MAPA DE RIESGOS'!$H510,"C",'MAPA DE RIESGOS'!$AF510),"")</f>
        <v/>
      </c>
      <c r="CK97" s="355" t="str">
        <f>IF(AND('MAPA DE RIESGOS'!$AP511="Media",'MAPA DE RIESGOS'!$AR511="Catastrófico"),CONCATENATE("R",'MAPA DE RIESGOS'!$H511,"C",'MAPA DE RIESGOS'!$AF511),"")</f>
        <v/>
      </c>
      <c r="CL97" s="355" t="str">
        <f>IF(AND('MAPA DE RIESGOS'!$AP512="Media",'MAPA DE RIESGOS'!$AR512="Catastrófico"),CONCATENATE("R",'MAPA DE RIESGOS'!$H512,"C",'MAPA DE RIESGOS'!$AF512),"")</f>
        <v/>
      </c>
      <c r="CM97" s="355" t="str">
        <f>IF(AND('MAPA DE RIESGOS'!$AP513="Media",'MAPA DE RIESGOS'!$AR513="Catastrófico"),CONCATENATE("R",'MAPA DE RIESGOS'!$H513,"C",'MAPA DE RIESGOS'!$AF513),"")</f>
        <v/>
      </c>
      <c r="CN97" s="355" t="str">
        <f>IF(AND('MAPA DE RIESGOS'!$AP514="Media",'MAPA DE RIESGOS'!$AR514="Catastrófico"),CONCATENATE("R",'MAPA DE RIESGOS'!$H514,"C",'MAPA DE RIESGOS'!$AF514),"")</f>
        <v/>
      </c>
      <c r="CO97" s="355" t="str">
        <f>IF(AND('MAPA DE RIESGOS'!$AP515="Media",'MAPA DE RIESGOS'!$AR515="Catastrófico"),CONCATENATE("R",'MAPA DE RIESGOS'!$H515,"C",'MAPA DE RIESGOS'!$AF515),"")</f>
        <v/>
      </c>
      <c r="CP97" s="355" t="str">
        <f>IF(AND('MAPA DE RIESGOS'!$AP516="Media",'MAPA DE RIESGOS'!$AR516="Catastrófico"),CONCATENATE("R",'MAPA DE RIESGOS'!$H516,"C",'MAPA DE RIESGOS'!$AF516),"")</f>
        <v/>
      </c>
      <c r="CQ97" s="355" t="str">
        <f>IF(AND('MAPA DE RIESGOS'!$AP517="Media",'MAPA DE RIESGOS'!$AR517="Catastrófico"),CONCATENATE("R",'MAPA DE RIESGOS'!$H517,"C",'MAPA DE RIESGOS'!$AF517),"")</f>
        <v/>
      </c>
      <c r="CR97" s="355" t="str">
        <f>IF(AND('MAPA DE RIESGOS'!$AP518="Media",'MAPA DE RIESGOS'!$AR518="Catastrófico"),CONCATENATE("R",'MAPA DE RIESGOS'!$H518,"C",'MAPA DE RIESGOS'!$AF518),"")</f>
        <v/>
      </c>
      <c r="CS97" s="355" t="str">
        <f>IF(AND('MAPA DE RIESGOS'!$AP519="Media",'MAPA DE RIESGOS'!$AR519="Catastrófico"),CONCATENATE("R",'MAPA DE RIESGOS'!$H519,"C",'MAPA DE RIESGOS'!$AF519),"")</f>
        <v/>
      </c>
      <c r="CT97" s="355" t="str">
        <f>IF(AND('MAPA DE RIESGOS'!$AP520="Media",'MAPA DE RIESGOS'!$AR520="Catastrófico"),CONCATENATE("R",'MAPA DE RIESGOS'!$H520,"C",'MAPA DE RIESGOS'!$AF520),"")</f>
        <v/>
      </c>
      <c r="CU97" s="356" t="str">
        <f>IF(AND('MAPA DE RIESGOS'!$AP521="Media",'MAPA DE RIESGOS'!$AR521="Catastrófico"),CONCATENATE("R",'MAPA DE RIESGOS'!$H521,"C",'MAPA DE RIESGOS'!$AF521),"")</f>
        <v/>
      </c>
      <c r="CV97" s="67"/>
      <c r="CW97" s="1128"/>
      <c r="CX97" s="1129"/>
      <c r="CY97" s="1129"/>
      <c r="CZ97" s="1129"/>
      <c r="DA97" s="1129"/>
      <c r="DB97" s="1130"/>
    </row>
    <row r="98" spans="2:106" ht="32.450000000000003" customHeight="1">
      <c r="B98" s="1142"/>
      <c r="C98" s="1142"/>
      <c r="D98" s="1143"/>
      <c r="E98" s="1113"/>
      <c r="F98" s="1114"/>
      <c r="G98" s="1114"/>
      <c r="H98" s="1114"/>
      <c r="I98" s="1115"/>
      <c r="J98" s="365" t="str">
        <f>IF(AND('MAPA DE RIESGOS'!$AP522="Media",'MAPA DE RIESGOS'!$AR522="Leve"),CONCATENATE("R",'MAPA DE RIESGOS'!$H522,"C",'MAPA DE RIESGOS'!$AF522),"")</f>
        <v/>
      </c>
      <c r="K98" s="366" t="str">
        <f>IF(AND('MAPA DE RIESGOS'!$AP523="Media",'MAPA DE RIESGOS'!$AR523="Leve"),CONCATENATE("R",'MAPA DE RIESGOS'!$H523,"C",'MAPA DE RIESGOS'!$AF523),"")</f>
        <v/>
      </c>
      <c r="L98" s="366" t="str">
        <f>IF(AND('MAPA DE RIESGOS'!$AP524="Media",'MAPA DE RIESGOS'!$AR524="Leve"),CONCATENATE("R",'MAPA DE RIESGOS'!$H524,"C",'MAPA DE RIESGOS'!$AF524),"")</f>
        <v/>
      </c>
      <c r="M98" s="366" t="str">
        <f>IF(AND('MAPA DE RIESGOS'!$AP525="Media",'MAPA DE RIESGOS'!$AR525="Leve"),CONCATENATE("R",'MAPA DE RIESGOS'!$H525,"C",'MAPA DE RIESGOS'!$AF525),"")</f>
        <v/>
      </c>
      <c r="N98" s="366" t="str">
        <f>IF(AND('MAPA DE RIESGOS'!$AP526="Media",'MAPA DE RIESGOS'!$AR526="Leve"),CONCATENATE("R",'MAPA DE RIESGOS'!$H526,"C",'MAPA DE RIESGOS'!$AF526),"")</f>
        <v/>
      </c>
      <c r="O98" s="366" t="str">
        <f>IF(AND('MAPA DE RIESGOS'!$AP527="Media",'MAPA DE RIESGOS'!$AR527="Leve"),CONCATENATE("R",'MAPA DE RIESGOS'!$H527,"C",'MAPA DE RIESGOS'!$AF527),"")</f>
        <v/>
      </c>
      <c r="P98" s="366" t="str">
        <f>IF(AND('MAPA DE RIESGOS'!$AP528="Media",'MAPA DE RIESGOS'!$AR528="Leve"),CONCATENATE("R",'MAPA DE RIESGOS'!$H528,"C",'MAPA DE RIESGOS'!$AF528),"")</f>
        <v/>
      </c>
      <c r="Q98" s="366" t="str">
        <f>IF(AND('MAPA DE RIESGOS'!$AP529="Media",'MAPA DE RIESGOS'!$AR529="Leve"),CONCATENATE("R",'MAPA DE RIESGOS'!$H529,"C",'MAPA DE RIESGOS'!$AF529),"")</f>
        <v/>
      </c>
      <c r="R98" s="366" t="str">
        <f>IF(AND('MAPA DE RIESGOS'!$AP530="Media",'MAPA DE RIESGOS'!$AR530="Leve"),CONCATENATE("R",'MAPA DE RIESGOS'!$H530,"C",'MAPA DE RIESGOS'!$AF530),"")</f>
        <v/>
      </c>
      <c r="S98" s="366" t="str">
        <f>IF(AND('MAPA DE RIESGOS'!$AP531="Media",'MAPA DE RIESGOS'!$AR531="Leve"),CONCATENATE("R",'MAPA DE RIESGOS'!$H531,"C",'MAPA DE RIESGOS'!$AF531),"")</f>
        <v/>
      </c>
      <c r="T98" s="366" t="str">
        <f>IF(AND('MAPA DE RIESGOS'!$AP532="Media",'MAPA DE RIESGOS'!$AR532="Leve"),CONCATENATE("R",'MAPA DE RIESGOS'!$H532,"C",'MAPA DE RIESGOS'!$AF532),"")</f>
        <v/>
      </c>
      <c r="U98" s="366" t="str">
        <f>IF(AND('MAPA DE RIESGOS'!$AP533="Media",'MAPA DE RIESGOS'!$AR533="Leve"),CONCATENATE("R",'MAPA DE RIESGOS'!$H533,"C",'MAPA DE RIESGOS'!$AF533),"")</f>
        <v/>
      </c>
      <c r="V98" s="366" t="str">
        <f>IF(AND('MAPA DE RIESGOS'!$AP534="Media",'MAPA DE RIESGOS'!$AR534="Leve"),CONCATENATE("R",'MAPA DE RIESGOS'!$H534,"C",'MAPA DE RIESGOS'!$AF534),"")</f>
        <v/>
      </c>
      <c r="W98" s="366" t="str">
        <f>IF(AND('MAPA DE RIESGOS'!$AP535="Media",'MAPA DE RIESGOS'!$AR535="Leve"),CONCATENATE("R",'MAPA DE RIESGOS'!$H535,"C",'MAPA DE RIESGOS'!$AF535),"")</f>
        <v/>
      </c>
      <c r="X98" s="366" t="str">
        <f>IF(AND('MAPA DE RIESGOS'!$AP536="Media",'MAPA DE RIESGOS'!$AR536="Leve"),CONCATENATE("R",'MAPA DE RIESGOS'!$H536,"C",'MAPA DE RIESGOS'!$AF536),"")</f>
        <v/>
      </c>
      <c r="Y98" s="366" t="str">
        <f>IF(AND('MAPA DE RIESGOS'!$AP537="Media",'MAPA DE RIESGOS'!$AR537="Leve"),CONCATENATE("R",'MAPA DE RIESGOS'!$H537,"C",'MAPA DE RIESGOS'!$AF537),"")</f>
        <v/>
      </c>
      <c r="Z98" s="366" t="str">
        <f>IF(AND('MAPA DE RIESGOS'!$AP538="Media",'MAPA DE RIESGOS'!$AR538="Leve"),CONCATENATE("R",'MAPA DE RIESGOS'!$H538,"C",'MAPA DE RIESGOS'!$AF538),"")</f>
        <v/>
      </c>
      <c r="AA98" s="366" t="str">
        <f>IF(AND('MAPA DE RIESGOS'!$AP539="Media",'MAPA DE RIESGOS'!$AR539="Leve"),CONCATENATE("R",'MAPA DE RIESGOS'!$H539,"C",'MAPA DE RIESGOS'!$AF539),"")</f>
        <v/>
      </c>
      <c r="AB98" s="365" t="str">
        <f>IF(AND('MAPA DE RIESGOS'!$AP522="Media",'MAPA DE RIESGOS'!$AR522="Menor"),CONCATENATE("R",'MAPA DE RIESGOS'!$H522,"C",'MAPA DE RIESGOS'!$AF522),"")</f>
        <v/>
      </c>
      <c r="AC98" s="366" t="str">
        <f>IF(AND('MAPA DE RIESGOS'!$AP523="Media",'MAPA DE RIESGOS'!$AR523="Menor"),CONCATENATE("R",'MAPA DE RIESGOS'!$H523,"C",'MAPA DE RIESGOS'!$AF523),"")</f>
        <v/>
      </c>
      <c r="AD98" s="366" t="str">
        <f>IF(AND('MAPA DE RIESGOS'!$AP524="Media",'MAPA DE RIESGOS'!$AR524="Menor"),CONCATENATE("R",'MAPA DE RIESGOS'!$H524,"C",'MAPA DE RIESGOS'!$AF524),"")</f>
        <v/>
      </c>
      <c r="AE98" s="366" t="str">
        <f>IF(AND('MAPA DE RIESGOS'!$AP525="Media",'MAPA DE RIESGOS'!$AR525="Menor"),CONCATENATE("R",'MAPA DE RIESGOS'!$H525,"C",'MAPA DE RIESGOS'!$AF525),"")</f>
        <v/>
      </c>
      <c r="AF98" s="366" t="str">
        <f>IF(AND('MAPA DE RIESGOS'!$AP526="Media",'MAPA DE RIESGOS'!$AR526="Menor"),CONCATENATE("R",'MAPA DE RIESGOS'!$H526,"C",'MAPA DE RIESGOS'!$AF526),"")</f>
        <v/>
      </c>
      <c r="AG98" s="366" t="str">
        <f>IF(AND('MAPA DE RIESGOS'!$AP527="Media",'MAPA DE RIESGOS'!$AR527="Menor"),CONCATENATE("R",'MAPA DE RIESGOS'!$H527,"C",'MAPA DE RIESGOS'!$AF527),"")</f>
        <v/>
      </c>
      <c r="AH98" s="366" t="str">
        <f>IF(AND('MAPA DE RIESGOS'!$AP528="Media",'MAPA DE RIESGOS'!$AR528="Menor"),CONCATENATE("R",'MAPA DE RIESGOS'!$H528,"C",'MAPA DE RIESGOS'!$AF528),"")</f>
        <v/>
      </c>
      <c r="AI98" s="366" t="str">
        <f>IF(AND('MAPA DE RIESGOS'!$AP529="Media",'MAPA DE RIESGOS'!$AR529="Menor"),CONCATENATE("R",'MAPA DE RIESGOS'!$H529,"C",'MAPA DE RIESGOS'!$AF529),"")</f>
        <v/>
      </c>
      <c r="AJ98" s="366" t="str">
        <f>IF(AND('MAPA DE RIESGOS'!$AP530="Media",'MAPA DE RIESGOS'!$AR530="Menor"),CONCATENATE("R",'MAPA DE RIESGOS'!$H530,"C",'MAPA DE RIESGOS'!$AF530),"")</f>
        <v/>
      </c>
      <c r="AK98" s="366" t="str">
        <f>IF(AND('MAPA DE RIESGOS'!$AP531="Media",'MAPA DE RIESGOS'!$AR531="Menor"),CONCATENATE("R",'MAPA DE RIESGOS'!$H531,"C",'MAPA DE RIESGOS'!$AF531),"")</f>
        <v/>
      </c>
      <c r="AL98" s="366" t="str">
        <f>IF(AND('MAPA DE RIESGOS'!$AP532="Media",'MAPA DE RIESGOS'!$AR532="Menor"),CONCATENATE("R",'MAPA DE RIESGOS'!$H532,"C",'MAPA DE RIESGOS'!$AF532),"")</f>
        <v/>
      </c>
      <c r="AM98" s="366" t="str">
        <f>IF(AND('MAPA DE RIESGOS'!$AP533="Media",'MAPA DE RIESGOS'!$AR533="Menor"),CONCATENATE("R",'MAPA DE RIESGOS'!$H533,"C",'MAPA DE RIESGOS'!$AF533),"")</f>
        <v/>
      </c>
      <c r="AN98" s="366" t="str">
        <f>IF(AND('MAPA DE RIESGOS'!$AP534="Media",'MAPA DE RIESGOS'!$AR534="Menor"),CONCATENATE("R",'MAPA DE RIESGOS'!$H534,"C",'MAPA DE RIESGOS'!$AF534),"")</f>
        <v/>
      </c>
      <c r="AO98" s="366" t="str">
        <f>IF(AND('MAPA DE RIESGOS'!$AP535="Media",'MAPA DE RIESGOS'!$AR535="Menor"),CONCATENATE("R",'MAPA DE RIESGOS'!$H535,"C",'MAPA DE RIESGOS'!$AF535),"")</f>
        <v/>
      </c>
      <c r="AP98" s="366" t="str">
        <f>IF(AND('MAPA DE RIESGOS'!$AP536="Media",'MAPA DE RIESGOS'!$AR536="Menor"),CONCATENATE("R",'MAPA DE RIESGOS'!$H536,"C",'MAPA DE RIESGOS'!$AF536),"")</f>
        <v/>
      </c>
      <c r="AQ98" s="366" t="str">
        <f>IF(AND('MAPA DE RIESGOS'!$AP537="Media",'MAPA DE RIESGOS'!$AR537="Menor"),CONCATENATE("R",'MAPA DE RIESGOS'!$H537,"C",'MAPA DE RIESGOS'!$AF537),"")</f>
        <v/>
      </c>
      <c r="AR98" s="366" t="str">
        <f>IF(AND('MAPA DE RIESGOS'!$AP538="Media",'MAPA DE RIESGOS'!$AR538="Menor"),CONCATENATE("R",'MAPA DE RIESGOS'!$H538,"C",'MAPA DE RIESGOS'!$AF538),"")</f>
        <v/>
      </c>
      <c r="AS98" s="366" t="str">
        <f>IF(AND('MAPA DE RIESGOS'!$AP539="Media",'MAPA DE RIESGOS'!$AR539="Menor"),CONCATENATE("R",'MAPA DE RIESGOS'!$H539,"C",'MAPA DE RIESGOS'!$AF539),"")</f>
        <v/>
      </c>
      <c r="AT98" s="365" t="str">
        <f>IF(AND('MAPA DE RIESGOS'!$AP522="Media",'MAPA DE RIESGOS'!$AR522="Moderado"),CONCATENATE("R",'MAPA DE RIESGOS'!$H522,"C",'MAPA DE RIESGOS'!$AF522),"")</f>
        <v/>
      </c>
      <c r="AU98" s="366" t="str">
        <f>IF(AND('MAPA DE RIESGOS'!$AP523="Media",'MAPA DE RIESGOS'!$AR523="Moderado"),CONCATENATE("R",'MAPA DE RIESGOS'!$H523,"C",'MAPA DE RIESGOS'!$AF523),"")</f>
        <v/>
      </c>
      <c r="AV98" s="366" t="str">
        <f>IF(AND('MAPA DE RIESGOS'!$AP524="Media",'MAPA DE RIESGOS'!$AR524="Moderado"),CONCATENATE("R",'MAPA DE RIESGOS'!$H524,"C",'MAPA DE RIESGOS'!$AF524),"")</f>
        <v/>
      </c>
      <c r="AW98" s="366" t="str">
        <f>IF(AND('MAPA DE RIESGOS'!$AP525="Media",'MAPA DE RIESGOS'!$AR525="Moderado"),CONCATENATE("R",'MAPA DE RIESGOS'!$H525,"C",'MAPA DE RIESGOS'!$AF525),"")</f>
        <v/>
      </c>
      <c r="AX98" s="366" t="str">
        <f>IF(AND('MAPA DE RIESGOS'!$AP526="Media",'MAPA DE RIESGOS'!$AR526="Moderado"),CONCATENATE("R",'MAPA DE RIESGOS'!$H526,"C",'MAPA DE RIESGOS'!$AF526),"")</f>
        <v/>
      </c>
      <c r="AY98" s="366" t="str">
        <f>IF(AND('MAPA DE RIESGOS'!$AP527="Media",'MAPA DE RIESGOS'!$AR527="Moderado"),CONCATENATE("R",'MAPA DE RIESGOS'!$H527,"C",'MAPA DE RIESGOS'!$AF527),"")</f>
        <v/>
      </c>
      <c r="AZ98" s="366" t="str">
        <f>IF(AND('MAPA DE RIESGOS'!$AP528="Media",'MAPA DE RIESGOS'!$AR528="Moderado"),CONCATENATE("R",'MAPA DE RIESGOS'!$H528,"C",'MAPA DE RIESGOS'!$AF528),"")</f>
        <v/>
      </c>
      <c r="BA98" s="366" t="str">
        <f>IF(AND('MAPA DE RIESGOS'!$AP529="Media",'MAPA DE RIESGOS'!$AR529="Moderado"),CONCATENATE("R",'MAPA DE RIESGOS'!$H529,"C",'MAPA DE RIESGOS'!$AF529),"")</f>
        <v/>
      </c>
      <c r="BB98" s="366" t="str">
        <f>IF(AND('MAPA DE RIESGOS'!$AP530="Media",'MAPA DE RIESGOS'!$AR530="Moderado"),CONCATENATE("R",'MAPA DE RIESGOS'!$H530,"C",'MAPA DE RIESGOS'!$AF530),"")</f>
        <v/>
      </c>
      <c r="BC98" s="366" t="str">
        <f>IF(AND('MAPA DE RIESGOS'!$AP531="Media",'MAPA DE RIESGOS'!$AR531="Moderado"),CONCATENATE("R",'MAPA DE RIESGOS'!$H531,"C",'MAPA DE RIESGOS'!$AF531),"")</f>
        <v/>
      </c>
      <c r="BD98" s="366" t="str">
        <f>IF(AND('MAPA DE RIESGOS'!$AP532="Media",'MAPA DE RIESGOS'!$AR532="Moderado"),CONCATENATE("R",'MAPA DE RIESGOS'!$H532,"C",'MAPA DE RIESGOS'!$AF532),"")</f>
        <v/>
      </c>
      <c r="BE98" s="366" t="str">
        <f>IF(AND('MAPA DE RIESGOS'!$AP533="Media",'MAPA DE RIESGOS'!$AR533="Moderado"),CONCATENATE("R",'MAPA DE RIESGOS'!$H533,"C",'MAPA DE RIESGOS'!$AF533),"")</f>
        <v/>
      </c>
      <c r="BF98" s="366" t="str">
        <f>IF(AND('MAPA DE RIESGOS'!$AP534="Media",'MAPA DE RIESGOS'!$AR534="Moderado"),CONCATENATE("R",'MAPA DE RIESGOS'!$H534,"C",'MAPA DE RIESGOS'!$AF534),"")</f>
        <v/>
      </c>
      <c r="BG98" s="366" t="str">
        <f>IF(AND('MAPA DE RIESGOS'!$AP535="Media",'MAPA DE RIESGOS'!$AR535="Moderado"),CONCATENATE("R",'MAPA DE RIESGOS'!$H535,"C",'MAPA DE RIESGOS'!$AF535),"")</f>
        <v/>
      </c>
      <c r="BH98" s="366" t="str">
        <f>IF(AND('MAPA DE RIESGOS'!$AP536="Media",'MAPA DE RIESGOS'!$AR536="Moderado"),CONCATENATE("R",'MAPA DE RIESGOS'!$H536,"C",'MAPA DE RIESGOS'!$AF536),"")</f>
        <v/>
      </c>
      <c r="BI98" s="366" t="str">
        <f>IF(AND('MAPA DE RIESGOS'!$AP537="Media",'MAPA DE RIESGOS'!$AR537="Moderado"),CONCATENATE("R",'MAPA DE RIESGOS'!$H537,"C",'MAPA DE RIESGOS'!$AF537),"")</f>
        <v/>
      </c>
      <c r="BJ98" s="366" t="str">
        <f>IF(AND('MAPA DE RIESGOS'!$AP538="Media",'MAPA DE RIESGOS'!$AR538="Moderado"),CONCATENATE("R",'MAPA DE RIESGOS'!$H538,"C",'MAPA DE RIESGOS'!$AF538),"")</f>
        <v/>
      </c>
      <c r="BK98" s="367" t="str">
        <f>IF(AND('MAPA DE RIESGOS'!$AP539="Media",'MAPA DE RIESGOS'!$AR539="Moderado"),CONCATENATE("R",'MAPA DE RIESGOS'!$H539,"C",'MAPA DE RIESGOS'!$AF539),"")</f>
        <v/>
      </c>
      <c r="BL98" s="353" t="str">
        <f>IF(AND('MAPA DE RIESGOS'!$AP522="Media",'MAPA DE RIESGOS'!$AR522="Mayor"),CONCATENATE("R",'MAPA DE RIESGOS'!$H522,"C",'MAPA DE RIESGOS'!$AF522),"")</f>
        <v/>
      </c>
      <c r="BM98" s="353" t="str">
        <f>IF(AND('MAPA DE RIESGOS'!$AP523="Media",'MAPA DE RIESGOS'!$AR523="Mayor"),CONCATENATE("R",'MAPA DE RIESGOS'!$H523,"C",'MAPA DE RIESGOS'!$AF523),"")</f>
        <v/>
      </c>
      <c r="BN98" s="353" t="str">
        <f>IF(AND('MAPA DE RIESGOS'!$AP524="Media",'MAPA DE RIESGOS'!$AR524="Mayor"),CONCATENATE("R",'MAPA DE RIESGOS'!$H524,"C",'MAPA DE RIESGOS'!$AF524),"")</f>
        <v/>
      </c>
      <c r="BO98" s="353" t="str">
        <f>IF(AND('MAPA DE RIESGOS'!$AP525="Media",'MAPA DE RIESGOS'!$AR525="Mayor"),CONCATENATE("R",'MAPA DE RIESGOS'!$H525,"C",'MAPA DE RIESGOS'!$AF525),"")</f>
        <v/>
      </c>
      <c r="BP98" s="353" t="str">
        <f>IF(AND('MAPA DE RIESGOS'!$AP526="Media",'MAPA DE RIESGOS'!$AR526="Mayor"),CONCATENATE("R",'MAPA DE RIESGOS'!$H526,"C",'MAPA DE RIESGOS'!$AF526),"")</f>
        <v/>
      </c>
      <c r="BQ98" s="353" t="str">
        <f>IF(AND('MAPA DE RIESGOS'!$AP527="Media",'MAPA DE RIESGOS'!$AR527="Mayor"),CONCATENATE("R",'MAPA DE RIESGOS'!$H527,"C",'MAPA DE RIESGOS'!$AF527),"")</f>
        <v/>
      </c>
      <c r="BR98" s="353" t="str">
        <f>IF(AND('MAPA DE RIESGOS'!$AP528="Media",'MAPA DE RIESGOS'!$AR528="Mayor"),CONCATENATE("R",'MAPA DE RIESGOS'!$H528,"C",'MAPA DE RIESGOS'!$AF528),"")</f>
        <v/>
      </c>
      <c r="BS98" s="353" t="str">
        <f>IF(AND('MAPA DE RIESGOS'!$AP529="Media",'MAPA DE RIESGOS'!$AR529="Mayor"),CONCATENATE("R",'MAPA DE RIESGOS'!$H529,"C",'MAPA DE RIESGOS'!$AF529),"")</f>
        <v/>
      </c>
      <c r="BT98" s="353" t="str">
        <f>IF(AND('MAPA DE RIESGOS'!$AP530="Media",'MAPA DE RIESGOS'!$AR530="Mayor"),CONCATENATE("R",'MAPA DE RIESGOS'!$H530,"C",'MAPA DE RIESGOS'!$AF530),"")</f>
        <v/>
      </c>
      <c r="BU98" s="353" t="str">
        <f>IF(AND('MAPA DE RIESGOS'!$AP531="Media",'MAPA DE RIESGOS'!$AR531="Mayor"),CONCATENATE("R",'MAPA DE RIESGOS'!$H531,"C",'MAPA DE RIESGOS'!$AF531),"")</f>
        <v/>
      </c>
      <c r="BV98" s="353" t="str">
        <f>IF(AND('MAPA DE RIESGOS'!$AP532="Media",'MAPA DE RIESGOS'!$AR532="Mayor"),CONCATENATE("R",'MAPA DE RIESGOS'!$H532,"C",'MAPA DE RIESGOS'!$AF532),"")</f>
        <v/>
      </c>
      <c r="BW98" s="353" t="str">
        <f>IF(AND('MAPA DE RIESGOS'!$AP533="Media",'MAPA DE RIESGOS'!$AR533="Mayor"),CONCATENATE("R",'MAPA DE RIESGOS'!$H533,"C",'MAPA DE RIESGOS'!$AF533),"")</f>
        <v/>
      </c>
      <c r="BX98" s="353" t="str">
        <f>IF(AND('MAPA DE RIESGOS'!$AP534="Media",'MAPA DE RIESGOS'!$AR534="Mayor"),CONCATENATE("R",'MAPA DE RIESGOS'!$H534,"C",'MAPA DE RIESGOS'!$AF534),"")</f>
        <v/>
      </c>
      <c r="BY98" s="353" t="str">
        <f>IF(AND('MAPA DE RIESGOS'!$AP535="Media",'MAPA DE RIESGOS'!$AR535="Mayor"),CONCATENATE("R",'MAPA DE RIESGOS'!$H535,"C",'MAPA DE RIESGOS'!$AF535),"")</f>
        <v/>
      </c>
      <c r="BZ98" s="353" t="str">
        <f>IF(AND('MAPA DE RIESGOS'!$AP536="Media",'MAPA DE RIESGOS'!$AR536="Mayor"),CONCATENATE("R",'MAPA DE RIESGOS'!$H536,"C",'MAPA DE RIESGOS'!$AF536),"")</f>
        <v/>
      </c>
      <c r="CA98" s="353" t="str">
        <f>IF(AND('MAPA DE RIESGOS'!$AP537="Media",'MAPA DE RIESGOS'!$AR537="Mayor"),CONCATENATE("R",'MAPA DE RIESGOS'!$H537,"C",'MAPA DE RIESGOS'!$AF537),"")</f>
        <v/>
      </c>
      <c r="CB98" s="353" t="str">
        <f>IF(AND('MAPA DE RIESGOS'!$AP538="Media",'MAPA DE RIESGOS'!$AR538="Mayor"),CONCATENATE("R",'MAPA DE RIESGOS'!$H538,"C",'MAPA DE RIESGOS'!$AF538),"")</f>
        <v/>
      </c>
      <c r="CC98" s="354" t="str">
        <f>IF(AND('MAPA DE RIESGOS'!$AP539="Media",'MAPA DE RIESGOS'!$AR539="Mayor"),CONCATENATE("R",'MAPA DE RIESGOS'!$H539,"C",'MAPA DE RIESGOS'!$AF539),"")</f>
        <v/>
      </c>
      <c r="CD98" s="355" t="str">
        <f>IF(AND('MAPA DE RIESGOS'!$AP522="Media",'MAPA DE RIESGOS'!$AR522="Catastrófico"),CONCATENATE("R",'MAPA DE RIESGOS'!$H522,"C",'MAPA DE RIESGOS'!$AF522),"")</f>
        <v/>
      </c>
      <c r="CE98" s="355" t="str">
        <f>IF(AND('MAPA DE RIESGOS'!$AP523="Media",'MAPA DE RIESGOS'!$AR523="Catastrófico"),CONCATENATE("R",'MAPA DE RIESGOS'!$H523,"C",'MAPA DE RIESGOS'!$AF523),"")</f>
        <v/>
      </c>
      <c r="CF98" s="355" t="str">
        <f>IF(AND('MAPA DE RIESGOS'!$AP524="Media",'MAPA DE RIESGOS'!$AR524="Catastrófico"),CONCATENATE("R",'MAPA DE RIESGOS'!$H524,"C",'MAPA DE RIESGOS'!$AF524),"")</f>
        <v/>
      </c>
      <c r="CG98" s="355" t="str">
        <f>IF(AND('MAPA DE RIESGOS'!$AP525="Media",'MAPA DE RIESGOS'!$AR525="Catastrófico"),CONCATENATE("R",'MAPA DE RIESGOS'!$H525,"C",'MAPA DE RIESGOS'!$AF525),"")</f>
        <v/>
      </c>
      <c r="CH98" s="355" t="str">
        <f>IF(AND('MAPA DE RIESGOS'!$AP526="Media",'MAPA DE RIESGOS'!$AR526="Catastrófico"),CONCATENATE("R",'MAPA DE RIESGOS'!$H526,"C",'MAPA DE RIESGOS'!$AF526),"")</f>
        <v/>
      </c>
      <c r="CI98" s="355" t="str">
        <f>IF(AND('MAPA DE RIESGOS'!$AP527="Media",'MAPA DE RIESGOS'!$AR527="Catastrófico"),CONCATENATE("R",'MAPA DE RIESGOS'!$H527,"C",'MAPA DE RIESGOS'!$AF527),"")</f>
        <v/>
      </c>
      <c r="CJ98" s="355" t="str">
        <f>IF(AND('MAPA DE RIESGOS'!$AP528="Media",'MAPA DE RIESGOS'!$AR528="Catastrófico"),CONCATENATE("R",'MAPA DE RIESGOS'!$H528,"C",'MAPA DE RIESGOS'!$AF528),"")</f>
        <v/>
      </c>
      <c r="CK98" s="355" t="str">
        <f>IF(AND('MAPA DE RIESGOS'!$AP529="Media",'MAPA DE RIESGOS'!$AR529="Catastrófico"),CONCATENATE("R",'MAPA DE RIESGOS'!$H529,"C",'MAPA DE RIESGOS'!$AF529),"")</f>
        <v/>
      </c>
      <c r="CL98" s="355" t="str">
        <f>IF(AND('MAPA DE RIESGOS'!$AP530="Media",'MAPA DE RIESGOS'!$AR530="Catastrófico"),CONCATENATE("R",'MAPA DE RIESGOS'!$H530,"C",'MAPA DE RIESGOS'!$AF530),"")</f>
        <v/>
      </c>
      <c r="CM98" s="355" t="str">
        <f>IF(AND('MAPA DE RIESGOS'!$AP531="Media",'MAPA DE RIESGOS'!$AR531="Catastrófico"),CONCATENATE("R",'MAPA DE RIESGOS'!$H531,"C",'MAPA DE RIESGOS'!$AF531),"")</f>
        <v/>
      </c>
      <c r="CN98" s="355" t="str">
        <f>IF(AND('MAPA DE RIESGOS'!$AP532="Media",'MAPA DE RIESGOS'!$AR532="Catastrófico"),CONCATENATE("R",'MAPA DE RIESGOS'!$H532,"C",'MAPA DE RIESGOS'!$AF532),"")</f>
        <v/>
      </c>
      <c r="CO98" s="355" t="str">
        <f>IF(AND('MAPA DE RIESGOS'!$AP533="Media",'MAPA DE RIESGOS'!$AR533="Catastrófico"),CONCATENATE("R",'MAPA DE RIESGOS'!$H533,"C",'MAPA DE RIESGOS'!$AF533),"")</f>
        <v/>
      </c>
      <c r="CP98" s="355" t="str">
        <f>IF(AND('MAPA DE RIESGOS'!$AP534="Media",'MAPA DE RIESGOS'!$AR534="Catastrófico"),CONCATENATE("R",'MAPA DE RIESGOS'!$H534,"C",'MAPA DE RIESGOS'!$AF534),"")</f>
        <v/>
      </c>
      <c r="CQ98" s="355" t="str">
        <f>IF(AND('MAPA DE RIESGOS'!$AP535="Media",'MAPA DE RIESGOS'!$AR535="Catastrófico"),CONCATENATE("R",'MAPA DE RIESGOS'!$H535,"C",'MAPA DE RIESGOS'!$AF535),"")</f>
        <v/>
      </c>
      <c r="CR98" s="355" t="str">
        <f>IF(AND('MAPA DE RIESGOS'!$AP536="Media",'MAPA DE RIESGOS'!$AR536="Catastrófico"),CONCATENATE("R",'MAPA DE RIESGOS'!$H536,"C",'MAPA DE RIESGOS'!$AF536),"")</f>
        <v/>
      </c>
      <c r="CS98" s="355" t="str">
        <f>IF(AND('MAPA DE RIESGOS'!$AP537="Media",'MAPA DE RIESGOS'!$AR537="Catastrófico"),CONCATENATE("R",'MAPA DE RIESGOS'!$H537,"C",'MAPA DE RIESGOS'!$AF537),"")</f>
        <v/>
      </c>
      <c r="CT98" s="355" t="str">
        <f>IF(AND('MAPA DE RIESGOS'!$AP538="Media",'MAPA DE RIESGOS'!$AR538="Catastrófico"),CONCATENATE("R",'MAPA DE RIESGOS'!$H538,"C",'MAPA DE RIESGOS'!$AF538),"")</f>
        <v/>
      </c>
      <c r="CU98" s="356" t="str">
        <f>IF(AND('MAPA DE RIESGOS'!$AP539="Media",'MAPA DE RIESGOS'!$AR539="Catastrófico"),CONCATENATE("R",'MAPA DE RIESGOS'!$H539,"C",'MAPA DE RIESGOS'!$AF539),"")</f>
        <v/>
      </c>
      <c r="CV98" s="67"/>
      <c r="CW98" s="1128"/>
      <c r="CX98" s="1129"/>
      <c r="CY98" s="1129"/>
      <c r="CZ98" s="1129"/>
      <c r="DA98" s="1129"/>
      <c r="DB98" s="1130"/>
    </row>
    <row r="99" spans="2:106" ht="32.450000000000003" customHeight="1">
      <c r="B99" s="1142"/>
      <c r="C99" s="1142"/>
      <c r="D99" s="1143"/>
      <c r="E99" s="1113"/>
      <c r="F99" s="1114"/>
      <c r="G99" s="1114"/>
      <c r="H99" s="1114"/>
      <c r="I99" s="1115"/>
      <c r="J99" s="365" t="str">
        <f>IF(AND('MAPA DE RIESGOS'!$AP540="Media",'MAPA DE RIESGOS'!$AR540="Leve"),CONCATENATE("R",'MAPA DE RIESGOS'!$H540,"C",'MAPA DE RIESGOS'!$AF540),"")</f>
        <v/>
      </c>
      <c r="K99" s="366" t="str">
        <f>IF(AND('MAPA DE RIESGOS'!$AP541="Media",'MAPA DE RIESGOS'!$AR541="Leve"),CONCATENATE("R",'MAPA DE RIESGOS'!$H541,"C",'MAPA DE RIESGOS'!$AF541),"")</f>
        <v/>
      </c>
      <c r="L99" s="366" t="str">
        <f>IF(AND('MAPA DE RIESGOS'!$AP542="Media",'MAPA DE RIESGOS'!$AR542="Leve"),CONCATENATE("R",'MAPA DE RIESGOS'!$H542,"C",'MAPA DE RIESGOS'!$AF542),"")</f>
        <v/>
      </c>
      <c r="M99" s="366" t="str">
        <f>IF(AND('MAPA DE RIESGOS'!$AP543="Media",'MAPA DE RIESGOS'!$AR543="Leve"),CONCATENATE("R",'MAPA DE RIESGOS'!$H543,"C",'MAPA DE RIESGOS'!$AF543),"")</f>
        <v/>
      </c>
      <c r="N99" s="366" t="str">
        <f>IF(AND('MAPA DE RIESGOS'!$AP544="Media",'MAPA DE RIESGOS'!$AR544="Leve"),CONCATENATE("R",'MAPA DE RIESGOS'!$H544,"C",'MAPA DE RIESGOS'!$AF544),"")</f>
        <v/>
      </c>
      <c r="O99" s="366" t="str">
        <f>IF(AND('MAPA DE RIESGOS'!$AP545="Media",'MAPA DE RIESGOS'!$AR545="Leve"),CONCATENATE("R",'MAPA DE RIESGOS'!$H545,"C",'MAPA DE RIESGOS'!$AF545),"")</f>
        <v/>
      </c>
      <c r="P99" s="366" t="str">
        <f>IF(AND('MAPA DE RIESGOS'!$AP546="Media",'MAPA DE RIESGOS'!$AR546="Leve"),CONCATENATE("R",'MAPA DE RIESGOS'!$H546,"C",'MAPA DE RIESGOS'!$AF546),"")</f>
        <v/>
      </c>
      <c r="Q99" s="366" t="str">
        <f>IF(AND('MAPA DE RIESGOS'!$AP547="Media",'MAPA DE RIESGOS'!$AR547="Leve"),CONCATENATE("R",'MAPA DE RIESGOS'!$H547,"C",'MAPA DE RIESGOS'!$AF547),"")</f>
        <v/>
      </c>
      <c r="R99" s="366" t="str">
        <f>IF(AND('MAPA DE RIESGOS'!$AP548="Media",'MAPA DE RIESGOS'!$AR548="Leve"),CONCATENATE("R",'MAPA DE RIESGOS'!$H548,"C",'MAPA DE RIESGOS'!$AF548),"")</f>
        <v/>
      </c>
      <c r="S99" s="366" t="str">
        <f>IF(AND('MAPA DE RIESGOS'!$AP549="Media",'MAPA DE RIESGOS'!$AR549="Leve"),CONCATENATE("R",'MAPA DE RIESGOS'!$H549,"C",'MAPA DE RIESGOS'!$AF549),"")</f>
        <v/>
      </c>
      <c r="T99" s="366" t="str">
        <f>IF(AND('MAPA DE RIESGOS'!$AP550="Media",'MAPA DE RIESGOS'!$AR550="Leve"),CONCATENATE("R",'MAPA DE RIESGOS'!$H550,"C",'MAPA DE RIESGOS'!$AF550),"")</f>
        <v/>
      </c>
      <c r="U99" s="366" t="str">
        <f>IF(AND('MAPA DE RIESGOS'!$AP551="Media",'MAPA DE RIESGOS'!$AR551="Leve"),CONCATENATE("R",'MAPA DE RIESGOS'!$H551,"C",'MAPA DE RIESGOS'!$AF551),"")</f>
        <v/>
      </c>
      <c r="V99" s="366" t="str">
        <f>IF(AND('MAPA DE RIESGOS'!$AP552="Media",'MAPA DE RIESGOS'!$AR552="Leve"),CONCATENATE("R",'MAPA DE RIESGOS'!$H552,"C",'MAPA DE RIESGOS'!$AF552),"")</f>
        <v/>
      </c>
      <c r="W99" s="366" t="str">
        <f>IF(AND('MAPA DE RIESGOS'!$AP553="Media",'MAPA DE RIESGOS'!$AR553="Leve"),CONCATENATE("R",'MAPA DE RIESGOS'!$H553,"C",'MAPA DE RIESGOS'!$AF553),"")</f>
        <v/>
      </c>
      <c r="X99" s="366" t="str">
        <f>IF(AND('MAPA DE RIESGOS'!$AP554="Media",'MAPA DE RIESGOS'!$AR554="Leve"),CONCATENATE("R",'MAPA DE RIESGOS'!$H554,"C",'MAPA DE RIESGOS'!$AF554),"")</f>
        <v/>
      </c>
      <c r="Y99" s="366" t="str">
        <f>IF(AND('MAPA DE RIESGOS'!$AP555="Media",'MAPA DE RIESGOS'!$AR555="Leve"),CONCATENATE("R",'MAPA DE RIESGOS'!$H555,"C",'MAPA DE RIESGOS'!$AF555),"")</f>
        <v/>
      </c>
      <c r="Z99" s="366" t="str">
        <f>IF(AND('MAPA DE RIESGOS'!$AP556="Media",'MAPA DE RIESGOS'!$AR556="Leve"),CONCATENATE("R",'MAPA DE RIESGOS'!$H556,"C",'MAPA DE RIESGOS'!$AF556),"")</f>
        <v/>
      </c>
      <c r="AA99" s="366" t="str">
        <f>IF(AND('MAPA DE RIESGOS'!$AP557="Media",'MAPA DE RIESGOS'!$AR557="Leve"),CONCATENATE("R",'MAPA DE RIESGOS'!$H557,"C",'MAPA DE RIESGOS'!$AF557),"")</f>
        <v/>
      </c>
      <c r="AB99" s="365" t="str">
        <f>IF(AND('MAPA DE RIESGOS'!$AP540="Media",'MAPA DE RIESGOS'!$AR540="Menor"),CONCATENATE("R",'MAPA DE RIESGOS'!$H540,"C",'MAPA DE RIESGOS'!$AF540),"")</f>
        <v/>
      </c>
      <c r="AC99" s="366" t="str">
        <f>IF(AND('MAPA DE RIESGOS'!$AP541="Media",'MAPA DE RIESGOS'!$AR541="Menor"),CONCATENATE("R",'MAPA DE RIESGOS'!$H541,"C",'MAPA DE RIESGOS'!$AF541),"")</f>
        <v/>
      </c>
      <c r="AD99" s="366" t="str">
        <f>IF(AND('MAPA DE RIESGOS'!$AP542="Media",'MAPA DE RIESGOS'!$AR542="Menor"),CONCATENATE("R",'MAPA DE RIESGOS'!$H542,"C",'MAPA DE RIESGOS'!$AF542),"")</f>
        <v/>
      </c>
      <c r="AE99" s="366" t="str">
        <f>IF(AND('MAPA DE RIESGOS'!$AP543="Media",'MAPA DE RIESGOS'!$AR543="Menor"),CONCATENATE("R",'MAPA DE RIESGOS'!$H543,"C",'MAPA DE RIESGOS'!$AF543),"")</f>
        <v/>
      </c>
      <c r="AF99" s="366" t="str">
        <f>IF(AND('MAPA DE RIESGOS'!$AP544="Media",'MAPA DE RIESGOS'!$AR544="Menor"),CONCATENATE("R",'MAPA DE RIESGOS'!$H544,"C",'MAPA DE RIESGOS'!$AF544),"")</f>
        <v/>
      </c>
      <c r="AG99" s="366" t="str">
        <f>IF(AND('MAPA DE RIESGOS'!$AP545="Media",'MAPA DE RIESGOS'!$AR545="Menor"),CONCATENATE("R",'MAPA DE RIESGOS'!$H545,"C",'MAPA DE RIESGOS'!$AF545),"")</f>
        <v/>
      </c>
      <c r="AH99" s="366" t="str">
        <f>IF(AND('MAPA DE RIESGOS'!$AP546="Media",'MAPA DE RIESGOS'!$AR546="Menor"),CONCATENATE("R",'MAPA DE RIESGOS'!$H546,"C",'MAPA DE RIESGOS'!$AF546),"")</f>
        <v/>
      </c>
      <c r="AI99" s="366" t="str">
        <f>IF(AND('MAPA DE RIESGOS'!$AP547="Media",'MAPA DE RIESGOS'!$AR547="Menor"),CONCATENATE("R",'MAPA DE RIESGOS'!$H547,"C",'MAPA DE RIESGOS'!$AF547),"")</f>
        <v/>
      </c>
      <c r="AJ99" s="366" t="str">
        <f>IF(AND('MAPA DE RIESGOS'!$AP548="Media",'MAPA DE RIESGOS'!$AR548="Menor"),CONCATENATE("R",'MAPA DE RIESGOS'!$H548,"C",'MAPA DE RIESGOS'!$AF548),"")</f>
        <v/>
      </c>
      <c r="AK99" s="366" t="str">
        <f>IF(AND('MAPA DE RIESGOS'!$AP549="Media",'MAPA DE RIESGOS'!$AR549="Menor"),CONCATENATE("R",'MAPA DE RIESGOS'!$H549,"C",'MAPA DE RIESGOS'!$AF549),"")</f>
        <v/>
      </c>
      <c r="AL99" s="366" t="str">
        <f>IF(AND('MAPA DE RIESGOS'!$AP550="Media",'MAPA DE RIESGOS'!$AR550="Menor"),CONCATENATE("R",'MAPA DE RIESGOS'!$H550,"C",'MAPA DE RIESGOS'!$AF550),"")</f>
        <v/>
      </c>
      <c r="AM99" s="366" t="str">
        <f>IF(AND('MAPA DE RIESGOS'!$AP551="Media",'MAPA DE RIESGOS'!$AR551="Menor"),CONCATENATE("R",'MAPA DE RIESGOS'!$H551,"C",'MAPA DE RIESGOS'!$AF551),"")</f>
        <v/>
      </c>
      <c r="AN99" s="366" t="str">
        <f>IF(AND('MAPA DE RIESGOS'!$AP552="Media",'MAPA DE RIESGOS'!$AR552="Menor"),CONCATENATE("R",'MAPA DE RIESGOS'!$H552,"C",'MAPA DE RIESGOS'!$AF552),"")</f>
        <v/>
      </c>
      <c r="AO99" s="366" t="str">
        <f>IF(AND('MAPA DE RIESGOS'!$AP553="Media",'MAPA DE RIESGOS'!$AR553="Menor"),CONCATENATE("R",'MAPA DE RIESGOS'!$H553,"C",'MAPA DE RIESGOS'!$AF553),"")</f>
        <v/>
      </c>
      <c r="AP99" s="366" t="str">
        <f>IF(AND('MAPA DE RIESGOS'!$AP554="Media",'MAPA DE RIESGOS'!$AR554="Menor"),CONCATENATE("R",'MAPA DE RIESGOS'!$H554,"C",'MAPA DE RIESGOS'!$AF554),"")</f>
        <v/>
      </c>
      <c r="AQ99" s="366" t="str">
        <f>IF(AND('MAPA DE RIESGOS'!$AP555="Media",'MAPA DE RIESGOS'!$AR555="Menor"),CONCATENATE("R",'MAPA DE RIESGOS'!$H555,"C",'MAPA DE RIESGOS'!$AF555),"")</f>
        <v/>
      </c>
      <c r="AR99" s="366" t="str">
        <f>IF(AND('MAPA DE RIESGOS'!$AP556="Media",'MAPA DE RIESGOS'!$AR556="Menor"),CONCATENATE("R",'MAPA DE RIESGOS'!$H556,"C",'MAPA DE RIESGOS'!$AF556),"")</f>
        <v/>
      </c>
      <c r="AS99" s="366" t="str">
        <f>IF(AND('MAPA DE RIESGOS'!$AP557="Media",'MAPA DE RIESGOS'!$AR557="Menor"),CONCATENATE("R",'MAPA DE RIESGOS'!$H557,"C",'MAPA DE RIESGOS'!$AF557),"")</f>
        <v/>
      </c>
      <c r="AT99" s="365" t="str">
        <f>IF(AND('MAPA DE RIESGOS'!$AP540="Media",'MAPA DE RIESGOS'!$AR540="Moderado"),CONCATENATE("R",'MAPA DE RIESGOS'!$H540,"C",'MAPA DE RIESGOS'!$AF540),"")</f>
        <v/>
      </c>
      <c r="AU99" s="366" t="str">
        <f>IF(AND('MAPA DE RIESGOS'!$AP541="Media",'MAPA DE RIESGOS'!$AR541="Moderado"),CONCATENATE("R",'MAPA DE RIESGOS'!$H541,"C",'MAPA DE RIESGOS'!$AF541),"")</f>
        <v/>
      </c>
      <c r="AV99" s="366" t="str">
        <f>IF(AND('MAPA DE RIESGOS'!$AP542="Media",'MAPA DE RIESGOS'!$AR542="Moderado"),CONCATENATE("R",'MAPA DE RIESGOS'!$H542,"C",'MAPA DE RIESGOS'!$AF542),"")</f>
        <v/>
      </c>
      <c r="AW99" s="366" t="str">
        <f>IF(AND('MAPA DE RIESGOS'!$AP543="Media",'MAPA DE RIESGOS'!$AR543="Moderado"),CONCATENATE("R",'MAPA DE RIESGOS'!$H543,"C",'MAPA DE RIESGOS'!$AF543),"")</f>
        <v/>
      </c>
      <c r="AX99" s="366" t="str">
        <f>IF(AND('MAPA DE RIESGOS'!$AP544="Media",'MAPA DE RIESGOS'!$AR544="Moderado"),CONCATENATE("R",'MAPA DE RIESGOS'!$H544,"C",'MAPA DE RIESGOS'!$AF544),"")</f>
        <v/>
      </c>
      <c r="AY99" s="366" t="str">
        <f>IF(AND('MAPA DE RIESGOS'!$AP545="Media",'MAPA DE RIESGOS'!$AR545="Moderado"),CONCATENATE("R",'MAPA DE RIESGOS'!$H545,"C",'MAPA DE RIESGOS'!$AF545),"")</f>
        <v/>
      </c>
      <c r="AZ99" s="366" t="str">
        <f>IF(AND('MAPA DE RIESGOS'!$AP546="Media",'MAPA DE RIESGOS'!$AR546="Moderado"),CONCATENATE("R",'MAPA DE RIESGOS'!$H546,"C",'MAPA DE RIESGOS'!$AF546),"")</f>
        <v/>
      </c>
      <c r="BA99" s="366" t="str">
        <f>IF(AND('MAPA DE RIESGOS'!$AP547="Media",'MAPA DE RIESGOS'!$AR547="Moderado"),CONCATENATE("R",'MAPA DE RIESGOS'!$H547,"C",'MAPA DE RIESGOS'!$AF547),"")</f>
        <v/>
      </c>
      <c r="BB99" s="366" t="str">
        <f>IF(AND('MAPA DE RIESGOS'!$AP548="Media",'MAPA DE RIESGOS'!$AR548="Moderado"),CONCATENATE("R",'MAPA DE RIESGOS'!$H548,"C",'MAPA DE RIESGOS'!$AF548),"")</f>
        <v/>
      </c>
      <c r="BC99" s="366" t="str">
        <f>IF(AND('MAPA DE RIESGOS'!$AP549="Media",'MAPA DE RIESGOS'!$AR549="Moderado"),CONCATENATE("R",'MAPA DE RIESGOS'!$H549,"C",'MAPA DE RIESGOS'!$AF549),"")</f>
        <v/>
      </c>
      <c r="BD99" s="366" t="str">
        <f>IF(AND('MAPA DE RIESGOS'!$AP550="Media",'MAPA DE RIESGOS'!$AR550="Moderado"),CONCATENATE("R",'MAPA DE RIESGOS'!$H550,"C",'MAPA DE RIESGOS'!$AF550),"")</f>
        <v/>
      </c>
      <c r="BE99" s="366" t="str">
        <f>IF(AND('MAPA DE RIESGOS'!$AP551="Media",'MAPA DE RIESGOS'!$AR551="Moderado"),CONCATENATE("R",'MAPA DE RIESGOS'!$H551,"C",'MAPA DE RIESGOS'!$AF551),"")</f>
        <v/>
      </c>
      <c r="BF99" s="366" t="str">
        <f>IF(AND('MAPA DE RIESGOS'!$AP552="Media",'MAPA DE RIESGOS'!$AR552="Moderado"),CONCATENATE("R",'MAPA DE RIESGOS'!$H552,"C",'MAPA DE RIESGOS'!$AF552),"")</f>
        <v/>
      </c>
      <c r="BG99" s="366" t="str">
        <f>IF(AND('MAPA DE RIESGOS'!$AP553="Media",'MAPA DE RIESGOS'!$AR553="Moderado"),CONCATENATE("R",'MAPA DE RIESGOS'!$H553,"C",'MAPA DE RIESGOS'!$AF553),"")</f>
        <v/>
      </c>
      <c r="BH99" s="366" t="str">
        <f>IF(AND('MAPA DE RIESGOS'!$AP554="Media",'MAPA DE RIESGOS'!$AR554="Moderado"),CONCATENATE("R",'MAPA DE RIESGOS'!$H554,"C",'MAPA DE RIESGOS'!$AF554),"")</f>
        <v/>
      </c>
      <c r="BI99" s="366" t="str">
        <f>IF(AND('MAPA DE RIESGOS'!$AP555="Media",'MAPA DE RIESGOS'!$AR555="Moderado"),CONCATENATE("R",'MAPA DE RIESGOS'!$H555,"C",'MAPA DE RIESGOS'!$AF555),"")</f>
        <v/>
      </c>
      <c r="BJ99" s="366" t="str">
        <f>IF(AND('MAPA DE RIESGOS'!$AP556="Media",'MAPA DE RIESGOS'!$AR556="Moderado"),CONCATENATE("R",'MAPA DE RIESGOS'!$H556,"C",'MAPA DE RIESGOS'!$AF556),"")</f>
        <v/>
      </c>
      <c r="BK99" s="367" t="str">
        <f>IF(AND('MAPA DE RIESGOS'!$AP557="Media",'MAPA DE RIESGOS'!$AR557="Moderado"),CONCATENATE("R",'MAPA DE RIESGOS'!$H557,"C",'MAPA DE RIESGOS'!$AF557),"")</f>
        <v/>
      </c>
      <c r="BL99" s="353" t="str">
        <f>IF(AND('MAPA DE RIESGOS'!$AP540="Media",'MAPA DE RIESGOS'!$AR540="Mayor"),CONCATENATE("R",'MAPA DE RIESGOS'!$H540,"C",'MAPA DE RIESGOS'!$AF540),"")</f>
        <v/>
      </c>
      <c r="BM99" s="353" t="str">
        <f>IF(AND('MAPA DE RIESGOS'!$AP541="Media",'MAPA DE RIESGOS'!$AR541="Mayor"),CONCATENATE("R",'MAPA DE RIESGOS'!$H541,"C",'MAPA DE RIESGOS'!$AF541),"")</f>
        <v/>
      </c>
      <c r="BN99" s="353" t="str">
        <f>IF(AND('MAPA DE RIESGOS'!$AP542="Media",'MAPA DE RIESGOS'!$AR542="Mayor"),CONCATENATE("R",'MAPA DE RIESGOS'!$H542,"C",'MAPA DE RIESGOS'!$AF542),"")</f>
        <v/>
      </c>
      <c r="BO99" s="353" t="str">
        <f>IF(AND('MAPA DE RIESGOS'!$AP543="Media",'MAPA DE RIESGOS'!$AR543="Mayor"),CONCATENATE("R",'MAPA DE RIESGOS'!$H543,"C",'MAPA DE RIESGOS'!$AF543),"")</f>
        <v/>
      </c>
      <c r="BP99" s="353" t="str">
        <f>IF(AND('MAPA DE RIESGOS'!$AP544="Media",'MAPA DE RIESGOS'!$AR544="Mayor"),CONCATENATE("R",'MAPA DE RIESGOS'!$H544,"C",'MAPA DE RIESGOS'!$AF544),"")</f>
        <v/>
      </c>
      <c r="BQ99" s="353" t="str">
        <f>IF(AND('MAPA DE RIESGOS'!$AP545="Media",'MAPA DE RIESGOS'!$AR545="Mayor"),CONCATENATE("R",'MAPA DE RIESGOS'!$H545,"C",'MAPA DE RIESGOS'!$AF545),"")</f>
        <v/>
      </c>
      <c r="BR99" s="353" t="str">
        <f>IF(AND('MAPA DE RIESGOS'!$AP546="Media",'MAPA DE RIESGOS'!$AR546="Mayor"),CONCATENATE("R",'MAPA DE RIESGOS'!$H546,"C",'MAPA DE RIESGOS'!$AF546),"")</f>
        <v/>
      </c>
      <c r="BS99" s="353" t="str">
        <f>IF(AND('MAPA DE RIESGOS'!$AP547="Media",'MAPA DE RIESGOS'!$AR547="Mayor"),CONCATENATE("R",'MAPA DE RIESGOS'!$H547,"C",'MAPA DE RIESGOS'!$AF547),"")</f>
        <v/>
      </c>
      <c r="BT99" s="353" t="str">
        <f>IF(AND('MAPA DE RIESGOS'!$AP548="Media",'MAPA DE RIESGOS'!$AR548="Mayor"),CONCATENATE("R",'MAPA DE RIESGOS'!$H548,"C",'MAPA DE RIESGOS'!$AF548),"")</f>
        <v/>
      </c>
      <c r="BU99" s="353" t="str">
        <f>IF(AND('MAPA DE RIESGOS'!$AP549="Media",'MAPA DE RIESGOS'!$AR549="Mayor"),CONCATENATE("R",'MAPA DE RIESGOS'!$H549,"C",'MAPA DE RIESGOS'!$AF549),"")</f>
        <v/>
      </c>
      <c r="BV99" s="353" t="str">
        <f>IF(AND('MAPA DE RIESGOS'!$AP550="Media",'MAPA DE RIESGOS'!$AR550="Mayor"),CONCATENATE("R",'MAPA DE RIESGOS'!$H550,"C",'MAPA DE RIESGOS'!$AF550),"")</f>
        <v/>
      </c>
      <c r="BW99" s="353" t="str">
        <f>IF(AND('MAPA DE RIESGOS'!$AP551="Media",'MAPA DE RIESGOS'!$AR551="Mayor"),CONCATENATE("R",'MAPA DE RIESGOS'!$H551,"C",'MAPA DE RIESGOS'!$AF551),"")</f>
        <v/>
      </c>
      <c r="BX99" s="353" t="str">
        <f>IF(AND('MAPA DE RIESGOS'!$AP552="Media",'MAPA DE RIESGOS'!$AR552="Mayor"),CONCATENATE("R",'MAPA DE RIESGOS'!$H552,"C",'MAPA DE RIESGOS'!$AF552),"")</f>
        <v/>
      </c>
      <c r="BY99" s="353" t="str">
        <f>IF(AND('MAPA DE RIESGOS'!$AP553="Media",'MAPA DE RIESGOS'!$AR553="Mayor"),CONCATENATE("R",'MAPA DE RIESGOS'!$H553,"C",'MAPA DE RIESGOS'!$AF553),"")</f>
        <v/>
      </c>
      <c r="BZ99" s="353" t="str">
        <f>IF(AND('MAPA DE RIESGOS'!$AP554="Media",'MAPA DE RIESGOS'!$AR554="Mayor"),CONCATENATE("R",'MAPA DE RIESGOS'!$H554,"C",'MAPA DE RIESGOS'!$AF554),"")</f>
        <v/>
      </c>
      <c r="CA99" s="353" t="str">
        <f>IF(AND('MAPA DE RIESGOS'!$AP555="Media",'MAPA DE RIESGOS'!$AR555="Mayor"),CONCATENATE("R",'MAPA DE RIESGOS'!$H555,"C",'MAPA DE RIESGOS'!$AF555),"")</f>
        <v/>
      </c>
      <c r="CB99" s="353" t="str">
        <f>IF(AND('MAPA DE RIESGOS'!$AP556="Media",'MAPA DE RIESGOS'!$AR556="Mayor"),CONCATENATE("R",'MAPA DE RIESGOS'!$H556,"C",'MAPA DE RIESGOS'!$AF556),"")</f>
        <v/>
      </c>
      <c r="CC99" s="354" t="str">
        <f>IF(AND('MAPA DE RIESGOS'!$AP557="Media",'MAPA DE RIESGOS'!$AR557="Mayor"),CONCATENATE("R",'MAPA DE RIESGOS'!$H557,"C",'MAPA DE RIESGOS'!$AF557),"")</f>
        <v/>
      </c>
      <c r="CD99" s="355" t="str">
        <f>IF(AND('MAPA DE RIESGOS'!$AP540="Media",'MAPA DE RIESGOS'!$AR540="Catastrófico"),CONCATENATE("R",'MAPA DE RIESGOS'!$H540,"C",'MAPA DE RIESGOS'!$AF540),"")</f>
        <v/>
      </c>
      <c r="CE99" s="355" t="str">
        <f>IF(AND('MAPA DE RIESGOS'!$AP541="Media",'MAPA DE RIESGOS'!$AR541="Catastrófico"),CONCATENATE("R",'MAPA DE RIESGOS'!$H541,"C",'MAPA DE RIESGOS'!$AF541),"")</f>
        <v/>
      </c>
      <c r="CF99" s="355" t="str">
        <f>IF(AND('MAPA DE RIESGOS'!$AP542="Media",'MAPA DE RIESGOS'!$AR542="Catastrófico"),CONCATENATE("R",'MAPA DE RIESGOS'!$H542,"C",'MAPA DE RIESGOS'!$AF542),"")</f>
        <v/>
      </c>
      <c r="CG99" s="355" t="str">
        <f>IF(AND('MAPA DE RIESGOS'!$AP543="Media",'MAPA DE RIESGOS'!$AR543="Catastrófico"),CONCATENATE("R",'MAPA DE RIESGOS'!$H543,"C",'MAPA DE RIESGOS'!$AF543),"")</f>
        <v/>
      </c>
      <c r="CH99" s="355" t="str">
        <f>IF(AND('MAPA DE RIESGOS'!$AP544="Media",'MAPA DE RIESGOS'!$AR544="Catastrófico"),CONCATENATE("R",'MAPA DE RIESGOS'!$H544,"C",'MAPA DE RIESGOS'!$AF544),"")</f>
        <v/>
      </c>
      <c r="CI99" s="355" t="str">
        <f>IF(AND('MAPA DE RIESGOS'!$AP545="Media",'MAPA DE RIESGOS'!$AR545="Catastrófico"),CONCATENATE("R",'MAPA DE RIESGOS'!$H545,"C",'MAPA DE RIESGOS'!$AF545),"")</f>
        <v/>
      </c>
      <c r="CJ99" s="355" t="str">
        <f>IF(AND('MAPA DE RIESGOS'!$AP546="Media",'MAPA DE RIESGOS'!$AR546="Catastrófico"),CONCATENATE("R",'MAPA DE RIESGOS'!$H546,"C",'MAPA DE RIESGOS'!$AF546),"")</f>
        <v/>
      </c>
      <c r="CK99" s="355" t="str">
        <f>IF(AND('MAPA DE RIESGOS'!$AP547="Media",'MAPA DE RIESGOS'!$AR547="Catastrófico"),CONCATENATE("R",'MAPA DE RIESGOS'!$H547,"C",'MAPA DE RIESGOS'!$AF547),"")</f>
        <v/>
      </c>
      <c r="CL99" s="355" t="str">
        <f>IF(AND('MAPA DE RIESGOS'!$AP548="Media",'MAPA DE RIESGOS'!$AR548="Catastrófico"),CONCATENATE("R",'MAPA DE RIESGOS'!$H548,"C",'MAPA DE RIESGOS'!$AF548),"")</f>
        <v/>
      </c>
      <c r="CM99" s="355" t="str">
        <f>IF(AND('MAPA DE RIESGOS'!$AP549="Media",'MAPA DE RIESGOS'!$AR549="Catastrófico"),CONCATENATE("R",'MAPA DE RIESGOS'!$H549,"C",'MAPA DE RIESGOS'!$AF549),"")</f>
        <v/>
      </c>
      <c r="CN99" s="355" t="str">
        <f>IF(AND('MAPA DE RIESGOS'!$AP550="Media",'MAPA DE RIESGOS'!$AR550="Catastrófico"),CONCATENATE("R",'MAPA DE RIESGOS'!$H550,"C",'MAPA DE RIESGOS'!$AF550),"")</f>
        <v/>
      </c>
      <c r="CO99" s="355" t="str">
        <f>IF(AND('MAPA DE RIESGOS'!$AP551="Media",'MAPA DE RIESGOS'!$AR551="Catastrófico"),CONCATENATE("R",'MAPA DE RIESGOS'!$H551,"C",'MAPA DE RIESGOS'!$AF551),"")</f>
        <v/>
      </c>
      <c r="CP99" s="355" t="str">
        <f>IF(AND('MAPA DE RIESGOS'!$AP552="Media",'MAPA DE RIESGOS'!$AR552="Catastrófico"),CONCATENATE("R",'MAPA DE RIESGOS'!$H552,"C",'MAPA DE RIESGOS'!$AF552),"")</f>
        <v/>
      </c>
      <c r="CQ99" s="355" t="str">
        <f>IF(AND('MAPA DE RIESGOS'!$AP553="Media",'MAPA DE RIESGOS'!$AR553="Catastrófico"),CONCATENATE("R",'MAPA DE RIESGOS'!$H553,"C",'MAPA DE RIESGOS'!$AF553),"")</f>
        <v/>
      </c>
      <c r="CR99" s="355" t="str">
        <f>IF(AND('MAPA DE RIESGOS'!$AP554="Media",'MAPA DE RIESGOS'!$AR554="Catastrófico"),CONCATENATE("R",'MAPA DE RIESGOS'!$H554,"C",'MAPA DE RIESGOS'!$AF554),"")</f>
        <v/>
      </c>
      <c r="CS99" s="355" t="str">
        <f>IF(AND('MAPA DE RIESGOS'!$AP555="Media",'MAPA DE RIESGOS'!$AR555="Catastrófico"),CONCATENATE("R",'MAPA DE RIESGOS'!$H555,"C",'MAPA DE RIESGOS'!$AF555),"")</f>
        <v/>
      </c>
      <c r="CT99" s="355" t="str">
        <f>IF(AND('MAPA DE RIESGOS'!$AP556="Media",'MAPA DE RIESGOS'!$AR556="Catastrófico"),CONCATENATE("R",'MAPA DE RIESGOS'!$H556,"C",'MAPA DE RIESGOS'!$AF556),"")</f>
        <v/>
      </c>
      <c r="CU99" s="356" t="str">
        <f>IF(AND('MAPA DE RIESGOS'!$AP557="Media",'MAPA DE RIESGOS'!$AR557="Catastrófico"),CONCATENATE("R",'MAPA DE RIESGOS'!$H557,"C",'MAPA DE RIESGOS'!$AF557),"")</f>
        <v/>
      </c>
      <c r="CV99" s="67"/>
      <c r="CW99" s="1128"/>
      <c r="CX99" s="1129"/>
      <c r="CY99" s="1129"/>
      <c r="CZ99" s="1129"/>
      <c r="DA99" s="1129"/>
      <c r="DB99" s="1130"/>
    </row>
    <row r="100" spans="2:106" ht="32.450000000000003" customHeight="1">
      <c r="B100" s="1142"/>
      <c r="C100" s="1142"/>
      <c r="D100" s="1143"/>
      <c r="E100" s="1113"/>
      <c r="F100" s="1114"/>
      <c r="G100" s="1114"/>
      <c r="H100" s="1114"/>
      <c r="I100" s="1115"/>
      <c r="J100" s="365" t="str">
        <f>IF(AND('MAPA DE RIESGOS'!$AP558="Media",'MAPA DE RIESGOS'!$AR558="Leve"),CONCATENATE("R",'MAPA DE RIESGOS'!$H558,"C",'MAPA DE RIESGOS'!$AF558),"")</f>
        <v/>
      </c>
      <c r="K100" s="366" t="str">
        <f>IF(AND('MAPA DE RIESGOS'!$AP559="Media",'MAPA DE RIESGOS'!$AR559="Leve"),CONCATENATE("R",'MAPA DE RIESGOS'!$H559,"C",'MAPA DE RIESGOS'!$AF559),"")</f>
        <v/>
      </c>
      <c r="L100" s="366" t="str">
        <f>IF(AND('MAPA DE RIESGOS'!$AP560="Media",'MAPA DE RIESGOS'!$AR560="Leve"),CONCATENATE("R",'MAPA DE RIESGOS'!$H560,"C",'MAPA DE RIESGOS'!$AF560),"")</f>
        <v/>
      </c>
      <c r="M100" s="366" t="str">
        <f>IF(AND('MAPA DE RIESGOS'!$AP561="Media",'MAPA DE RIESGOS'!$AR561="Leve"),CONCATENATE("R",'MAPA DE RIESGOS'!$H561,"C",'MAPA DE RIESGOS'!$AF561),"")</f>
        <v/>
      </c>
      <c r="N100" s="366" t="str">
        <f>IF(AND('MAPA DE RIESGOS'!$AP562="Media",'MAPA DE RIESGOS'!$AR562="Leve"),CONCATENATE("R",'MAPA DE RIESGOS'!$H562,"C",'MAPA DE RIESGOS'!$AF562),"")</f>
        <v/>
      </c>
      <c r="O100" s="366" t="str">
        <f>IF(AND('MAPA DE RIESGOS'!$AP563="Media",'MAPA DE RIESGOS'!$AR563="Leve"),CONCATENATE("R",'MAPA DE RIESGOS'!$H563,"C",'MAPA DE RIESGOS'!$AF563),"")</f>
        <v/>
      </c>
      <c r="P100" s="366" t="str">
        <f>IF(AND('MAPA DE RIESGOS'!$AP564="Media",'MAPA DE RIESGOS'!$AR564="Leve"),CONCATENATE("R",'MAPA DE RIESGOS'!$H564,"C",'MAPA DE RIESGOS'!$AF564),"")</f>
        <v/>
      </c>
      <c r="Q100" s="366" t="str">
        <f>IF(AND('MAPA DE RIESGOS'!$AP565="Media",'MAPA DE RIESGOS'!$AR565="Leve"),CONCATENATE("R",'MAPA DE RIESGOS'!$H565,"C",'MAPA DE RIESGOS'!$AF565),"")</f>
        <v/>
      </c>
      <c r="R100" s="366" t="str">
        <f>IF(AND('MAPA DE RIESGOS'!$AP566="Media",'MAPA DE RIESGOS'!$AR566="Leve"),CONCATENATE("R",'MAPA DE RIESGOS'!$H566,"C",'MAPA DE RIESGOS'!$AF566),"")</f>
        <v/>
      </c>
      <c r="S100" s="366" t="str">
        <f>IF(AND('MAPA DE RIESGOS'!$AP567="Media",'MAPA DE RIESGOS'!$AR567="Leve"),CONCATENATE("R",'MAPA DE RIESGOS'!$H567,"C",'MAPA DE RIESGOS'!$AF567),"")</f>
        <v/>
      </c>
      <c r="T100" s="366" t="str">
        <f>IF(AND('MAPA DE RIESGOS'!$AP568="Media",'MAPA DE RIESGOS'!$AR568="Leve"),CONCATENATE("R",'MAPA DE RIESGOS'!$H568,"C",'MAPA DE RIESGOS'!$AF568),"")</f>
        <v/>
      </c>
      <c r="U100" s="366" t="str">
        <f>IF(AND('MAPA DE RIESGOS'!$AP569="Media",'MAPA DE RIESGOS'!$AR569="Leve"),CONCATENATE("R",'MAPA DE RIESGOS'!$H569,"C",'MAPA DE RIESGOS'!$AF569),"")</f>
        <v/>
      </c>
      <c r="V100" s="366" t="str">
        <f>IF(AND('MAPA DE RIESGOS'!$AP570="Media",'MAPA DE RIESGOS'!$AR570="Leve"),CONCATENATE("R",'MAPA DE RIESGOS'!$H570,"C",'MAPA DE RIESGOS'!$AF570),"")</f>
        <v/>
      </c>
      <c r="W100" s="366" t="str">
        <f>IF(AND('MAPA DE RIESGOS'!$AP571="Media",'MAPA DE RIESGOS'!$AR571="Leve"),CONCATENATE("R",'MAPA DE RIESGOS'!$H571,"C",'MAPA DE RIESGOS'!$AF571),"")</f>
        <v/>
      </c>
      <c r="X100" s="366" t="str">
        <f>IF(AND('MAPA DE RIESGOS'!$AP572="Media",'MAPA DE RIESGOS'!$AR572="Leve"),CONCATENATE("R",'MAPA DE RIESGOS'!$H572,"C",'MAPA DE RIESGOS'!$AF572),"")</f>
        <v/>
      </c>
      <c r="Y100" s="366" t="str">
        <f>IF(AND('MAPA DE RIESGOS'!$AP573="Media",'MAPA DE RIESGOS'!$AR573="Leve"),CONCATENATE("R",'MAPA DE RIESGOS'!$H573,"C",'MAPA DE RIESGOS'!$AF573),"")</f>
        <v/>
      </c>
      <c r="Z100" s="366" t="str">
        <f>IF(AND('MAPA DE RIESGOS'!$AP574="Media",'MAPA DE RIESGOS'!$AR574="Leve"),CONCATENATE("R",'MAPA DE RIESGOS'!$H574,"C",'MAPA DE RIESGOS'!$AF574),"")</f>
        <v/>
      </c>
      <c r="AA100" s="366" t="str">
        <f>IF(AND('MAPA DE RIESGOS'!$AP575="Media",'MAPA DE RIESGOS'!$AR575="Leve"),CONCATENATE("R",'MAPA DE RIESGOS'!$H575,"C",'MAPA DE RIESGOS'!$AF575),"")</f>
        <v/>
      </c>
      <c r="AB100" s="365" t="str">
        <f>IF(AND('MAPA DE RIESGOS'!$AP558="Media",'MAPA DE RIESGOS'!$AR558="Menor"),CONCATENATE("R",'MAPA DE RIESGOS'!$H558,"C",'MAPA DE RIESGOS'!$AF558),"")</f>
        <v/>
      </c>
      <c r="AC100" s="366" t="str">
        <f>IF(AND('MAPA DE RIESGOS'!$AP559="Media",'MAPA DE RIESGOS'!$AR559="Menor"),CONCATENATE("R",'MAPA DE RIESGOS'!$H559,"C",'MAPA DE RIESGOS'!$AF559),"")</f>
        <v/>
      </c>
      <c r="AD100" s="366" t="str">
        <f>IF(AND('MAPA DE RIESGOS'!$AP560="Media",'MAPA DE RIESGOS'!$AR560="Menor"),CONCATENATE("R",'MAPA DE RIESGOS'!$H560,"C",'MAPA DE RIESGOS'!$AF560),"")</f>
        <v/>
      </c>
      <c r="AE100" s="366" t="str">
        <f>IF(AND('MAPA DE RIESGOS'!$AP561="Media",'MAPA DE RIESGOS'!$AR561="Menor"),CONCATENATE("R",'MAPA DE RIESGOS'!$H561,"C",'MAPA DE RIESGOS'!$AF561),"")</f>
        <v/>
      </c>
      <c r="AF100" s="366" t="str">
        <f>IF(AND('MAPA DE RIESGOS'!$AP562="Media",'MAPA DE RIESGOS'!$AR562="Menor"),CONCATENATE("R",'MAPA DE RIESGOS'!$H562,"C",'MAPA DE RIESGOS'!$AF562),"")</f>
        <v/>
      </c>
      <c r="AG100" s="366" t="str">
        <f>IF(AND('MAPA DE RIESGOS'!$AP563="Media",'MAPA DE RIESGOS'!$AR563="Menor"),CONCATENATE("R",'MAPA DE RIESGOS'!$H563,"C",'MAPA DE RIESGOS'!$AF563),"")</f>
        <v/>
      </c>
      <c r="AH100" s="366" t="str">
        <f>IF(AND('MAPA DE RIESGOS'!$AP564="Media",'MAPA DE RIESGOS'!$AR564="Menor"),CONCATENATE("R",'MAPA DE RIESGOS'!$H564,"C",'MAPA DE RIESGOS'!$AF564),"")</f>
        <v/>
      </c>
      <c r="AI100" s="366" t="str">
        <f>IF(AND('MAPA DE RIESGOS'!$AP565="Media",'MAPA DE RIESGOS'!$AR565="Menor"),CONCATENATE("R",'MAPA DE RIESGOS'!$H565,"C",'MAPA DE RIESGOS'!$AF565),"")</f>
        <v/>
      </c>
      <c r="AJ100" s="366" t="str">
        <f>IF(AND('MAPA DE RIESGOS'!$AP566="Media",'MAPA DE RIESGOS'!$AR566="Menor"),CONCATENATE("R",'MAPA DE RIESGOS'!$H566,"C",'MAPA DE RIESGOS'!$AF566),"")</f>
        <v/>
      </c>
      <c r="AK100" s="366" t="str">
        <f>IF(AND('MAPA DE RIESGOS'!$AP567="Media",'MAPA DE RIESGOS'!$AR567="Menor"),CONCATENATE("R",'MAPA DE RIESGOS'!$H567,"C",'MAPA DE RIESGOS'!$AF567),"")</f>
        <v/>
      </c>
      <c r="AL100" s="366" t="str">
        <f>IF(AND('MAPA DE RIESGOS'!$AP568="Media",'MAPA DE RIESGOS'!$AR568="Menor"),CONCATENATE("R",'MAPA DE RIESGOS'!$H568,"C",'MAPA DE RIESGOS'!$AF568),"")</f>
        <v/>
      </c>
      <c r="AM100" s="366" t="str">
        <f>IF(AND('MAPA DE RIESGOS'!$AP569="Media",'MAPA DE RIESGOS'!$AR569="Menor"),CONCATENATE("R",'MAPA DE RIESGOS'!$H569,"C",'MAPA DE RIESGOS'!$AF569),"")</f>
        <v/>
      </c>
      <c r="AN100" s="366" t="str">
        <f>IF(AND('MAPA DE RIESGOS'!$AP570="Media",'MAPA DE RIESGOS'!$AR570="Menor"),CONCATENATE("R",'MAPA DE RIESGOS'!$H570,"C",'MAPA DE RIESGOS'!$AF570),"")</f>
        <v/>
      </c>
      <c r="AO100" s="366" t="str">
        <f>IF(AND('MAPA DE RIESGOS'!$AP571="Media",'MAPA DE RIESGOS'!$AR571="Menor"),CONCATENATE("R",'MAPA DE RIESGOS'!$H571,"C",'MAPA DE RIESGOS'!$AF571),"")</f>
        <v/>
      </c>
      <c r="AP100" s="366" t="str">
        <f>IF(AND('MAPA DE RIESGOS'!$AP572="Media",'MAPA DE RIESGOS'!$AR572="Menor"),CONCATENATE("R",'MAPA DE RIESGOS'!$H572,"C",'MAPA DE RIESGOS'!$AF572),"")</f>
        <v/>
      </c>
      <c r="AQ100" s="366" t="str">
        <f>IF(AND('MAPA DE RIESGOS'!$AP573="Media",'MAPA DE RIESGOS'!$AR573="Menor"),CONCATENATE("R",'MAPA DE RIESGOS'!$H573,"C",'MAPA DE RIESGOS'!$AF573),"")</f>
        <v/>
      </c>
      <c r="AR100" s="366" t="str">
        <f>IF(AND('MAPA DE RIESGOS'!$AP574="Media",'MAPA DE RIESGOS'!$AR574="Menor"),CONCATENATE("R",'MAPA DE RIESGOS'!$H574,"C",'MAPA DE RIESGOS'!$AF574),"")</f>
        <v/>
      </c>
      <c r="AS100" s="366" t="str">
        <f>IF(AND('MAPA DE RIESGOS'!$AP575="Media",'MAPA DE RIESGOS'!$AR575="Menor"),CONCATENATE("R",'MAPA DE RIESGOS'!$H575,"C",'MAPA DE RIESGOS'!$AF575),"")</f>
        <v/>
      </c>
      <c r="AT100" s="365" t="str">
        <f>IF(AND('MAPA DE RIESGOS'!$AP558="Media",'MAPA DE RIESGOS'!$AR558="Moderado"),CONCATENATE("R",'MAPA DE RIESGOS'!$H558,"C",'MAPA DE RIESGOS'!$AF558),"")</f>
        <v/>
      </c>
      <c r="AU100" s="366" t="str">
        <f>IF(AND('MAPA DE RIESGOS'!$AP559="Media",'MAPA DE RIESGOS'!$AR559="Moderado"),CONCATENATE("R",'MAPA DE RIESGOS'!$H559,"C",'MAPA DE RIESGOS'!$AF559),"")</f>
        <v/>
      </c>
      <c r="AV100" s="366" t="str">
        <f>IF(AND('MAPA DE RIESGOS'!$AP560="Media",'MAPA DE RIESGOS'!$AR560="Moderado"),CONCATENATE("R",'MAPA DE RIESGOS'!$H560,"C",'MAPA DE RIESGOS'!$AF560),"")</f>
        <v/>
      </c>
      <c r="AW100" s="366" t="str">
        <f>IF(AND('MAPA DE RIESGOS'!$AP561="Media",'MAPA DE RIESGOS'!$AR561="Moderado"),CONCATENATE("R",'MAPA DE RIESGOS'!$H561,"C",'MAPA DE RIESGOS'!$AF561),"")</f>
        <v/>
      </c>
      <c r="AX100" s="366" t="str">
        <f>IF(AND('MAPA DE RIESGOS'!$AP562="Media",'MAPA DE RIESGOS'!$AR562="Moderado"),CONCATENATE("R",'MAPA DE RIESGOS'!$H562,"C",'MAPA DE RIESGOS'!$AF562),"")</f>
        <v/>
      </c>
      <c r="AY100" s="366" t="str">
        <f>IF(AND('MAPA DE RIESGOS'!$AP563="Media",'MAPA DE RIESGOS'!$AR563="Moderado"),CONCATENATE("R",'MAPA DE RIESGOS'!$H563,"C",'MAPA DE RIESGOS'!$AF563),"")</f>
        <v/>
      </c>
      <c r="AZ100" s="366" t="str">
        <f>IF(AND('MAPA DE RIESGOS'!$AP564="Media",'MAPA DE RIESGOS'!$AR564="Moderado"),CONCATENATE("R",'MAPA DE RIESGOS'!$H564,"C",'MAPA DE RIESGOS'!$AF564),"")</f>
        <v/>
      </c>
      <c r="BA100" s="366" t="str">
        <f>IF(AND('MAPA DE RIESGOS'!$AP565="Media",'MAPA DE RIESGOS'!$AR565="Moderado"),CONCATENATE("R",'MAPA DE RIESGOS'!$H565,"C",'MAPA DE RIESGOS'!$AF565),"")</f>
        <v/>
      </c>
      <c r="BB100" s="366" t="str">
        <f>IF(AND('MAPA DE RIESGOS'!$AP566="Media",'MAPA DE RIESGOS'!$AR566="Moderado"),CONCATENATE("R",'MAPA DE RIESGOS'!$H566,"C",'MAPA DE RIESGOS'!$AF566),"")</f>
        <v/>
      </c>
      <c r="BC100" s="366" t="str">
        <f>IF(AND('MAPA DE RIESGOS'!$AP567="Media",'MAPA DE RIESGOS'!$AR567="Moderado"),CONCATENATE("R",'MAPA DE RIESGOS'!$H567,"C",'MAPA DE RIESGOS'!$AF567),"")</f>
        <v/>
      </c>
      <c r="BD100" s="366" t="str">
        <f>IF(AND('MAPA DE RIESGOS'!$AP568="Media",'MAPA DE RIESGOS'!$AR568="Moderado"),CONCATENATE("R",'MAPA DE RIESGOS'!$H568,"C",'MAPA DE RIESGOS'!$AF568),"")</f>
        <v/>
      </c>
      <c r="BE100" s="366" t="str">
        <f>IF(AND('MAPA DE RIESGOS'!$AP569="Media",'MAPA DE RIESGOS'!$AR569="Moderado"),CONCATENATE("R",'MAPA DE RIESGOS'!$H569,"C",'MAPA DE RIESGOS'!$AF569),"")</f>
        <v/>
      </c>
      <c r="BF100" s="366" t="str">
        <f>IF(AND('MAPA DE RIESGOS'!$AP570="Media",'MAPA DE RIESGOS'!$AR570="Moderado"),CONCATENATE("R",'MAPA DE RIESGOS'!$H570,"C",'MAPA DE RIESGOS'!$AF570),"")</f>
        <v/>
      </c>
      <c r="BG100" s="366" t="str">
        <f>IF(AND('MAPA DE RIESGOS'!$AP571="Media",'MAPA DE RIESGOS'!$AR571="Moderado"),CONCATENATE("R",'MAPA DE RIESGOS'!$H571,"C",'MAPA DE RIESGOS'!$AF571),"")</f>
        <v/>
      </c>
      <c r="BH100" s="366" t="str">
        <f>IF(AND('MAPA DE RIESGOS'!$AP572="Media",'MAPA DE RIESGOS'!$AR572="Moderado"),CONCATENATE("R",'MAPA DE RIESGOS'!$H572,"C",'MAPA DE RIESGOS'!$AF572),"")</f>
        <v/>
      </c>
      <c r="BI100" s="366" t="str">
        <f>IF(AND('MAPA DE RIESGOS'!$AP573="Media",'MAPA DE RIESGOS'!$AR573="Moderado"),CONCATENATE("R",'MAPA DE RIESGOS'!$H573,"C",'MAPA DE RIESGOS'!$AF573),"")</f>
        <v/>
      </c>
      <c r="BJ100" s="366" t="str">
        <f>IF(AND('MAPA DE RIESGOS'!$AP574="Media",'MAPA DE RIESGOS'!$AR574="Moderado"),CONCATENATE("R",'MAPA DE RIESGOS'!$H574,"C",'MAPA DE RIESGOS'!$AF574),"")</f>
        <v/>
      </c>
      <c r="BK100" s="367" t="str">
        <f>IF(AND('MAPA DE RIESGOS'!$AP575="Media",'MAPA DE RIESGOS'!$AR575="Moderado"),CONCATENATE("R",'MAPA DE RIESGOS'!$H575,"C",'MAPA DE RIESGOS'!$AF575),"")</f>
        <v/>
      </c>
      <c r="BL100" s="353" t="str">
        <f>IF(AND('MAPA DE RIESGOS'!$AP558="Media",'MAPA DE RIESGOS'!$AR558="Mayor"),CONCATENATE("R",'MAPA DE RIESGOS'!$H558,"C",'MAPA DE RIESGOS'!$AF558),"")</f>
        <v/>
      </c>
      <c r="BM100" s="353" t="str">
        <f>IF(AND('MAPA DE RIESGOS'!$AP559="Media",'MAPA DE RIESGOS'!$AR559="Mayor"),CONCATENATE("R",'MAPA DE RIESGOS'!$H559,"C",'MAPA DE RIESGOS'!$AF559),"")</f>
        <v/>
      </c>
      <c r="BN100" s="353" t="str">
        <f>IF(AND('MAPA DE RIESGOS'!$AP560="Media",'MAPA DE RIESGOS'!$AR560="Mayor"),CONCATENATE("R",'MAPA DE RIESGOS'!$H560,"C",'MAPA DE RIESGOS'!$AF560),"")</f>
        <v/>
      </c>
      <c r="BO100" s="353" t="str">
        <f>IF(AND('MAPA DE RIESGOS'!$AP561="Media",'MAPA DE RIESGOS'!$AR561="Mayor"),CONCATENATE("R",'MAPA DE RIESGOS'!$H561,"C",'MAPA DE RIESGOS'!$AF561),"")</f>
        <v/>
      </c>
      <c r="BP100" s="353" t="str">
        <f>IF(AND('MAPA DE RIESGOS'!$AP562="Media",'MAPA DE RIESGOS'!$AR562="Mayor"),CONCATENATE("R",'MAPA DE RIESGOS'!$H562,"C",'MAPA DE RIESGOS'!$AF562),"")</f>
        <v/>
      </c>
      <c r="BQ100" s="353" t="str">
        <f>IF(AND('MAPA DE RIESGOS'!$AP563="Media",'MAPA DE RIESGOS'!$AR563="Mayor"),CONCATENATE("R",'MAPA DE RIESGOS'!$H563,"C",'MAPA DE RIESGOS'!$AF563),"")</f>
        <v/>
      </c>
      <c r="BR100" s="353" t="str">
        <f>IF(AND('MAPA DE RIESGOS'!$AP564="Media",'MAPA DE RIESGOS'!$AR564="Mayor"),CONCATENATE("R",'MAPA DE RIESGOS'!$H564,"C",'MAPA DE RIESGOS'!$AF564),"")</f>
        <v/>
      </c>
      <c r="BS100" s="353" t="str">
        <f>IF(AND('MAPA DE RIESGOS'!$AP565="Media",'MAPA DE RIESGOS'!$AR565="Mayor"),CONCATENATE("R",'MAPA DE RIESGOS'!$H565,"C",'MAPA DE RIESGOS'!$AF565),"")</f>
        <v/>
      </c>
      <c r="BT100" s="353" t="str">
        <f>IF(AND('MAPA DE RIESGOS'!$AP566="Media",'MAPA DE RIESGOS'!$AR566="Mayor"),CONCATENATE("R",'MAPA DE RIESGOS'!$H566,"C",'MAPA DE RIESGOS'!$AF566),"")</f>
        <v/>
      </c>
      <c r="BU100" s="353" t="str">
        <f>IF(AND('MAPA DE RIESGOS'!$AP567="Media",'MAPA DE RIESGOS'!$AR567="Mayor"),CONCATENATE("R",'MAPA DE RIESGOS'!$H567,"C",'MAPA DE RIESGOS'!$AF567),"")</f>
        <v/>
      </c>
      <c r="BV100" s="353" t="str">
        <f>IF(AND('MAPA DE RIESGOS'!$AP568="Media",'MAPA DE RIESGOS'!$AR568="Mayor"),CONCATENATE("R",'MAPA DE RIESGOS'!$H568,"C",'MAPA DE RIESGOS'!$AF568),"")</f>
        <v/>
      </c>
      <c r="BW100" s="353" t="str">
        <f>IF(AND('MAPA DE RIESGOS'!$AP569="Media",'MAPA DE RIESGOS'!$AR569="Mayor"),CONCATENATE("R",'MAPA DE RIESGOS'!$H569,"C",'MAPA DE RIESGOS'!$AF569),"")</f>
        <v/>
      </c>
      <c r="BX100" s="353" t="str">
        <f>IF(AND('MAPA DE RIESGOS'!$AP570="Media",'MAPA DE RIESGOS'!$AR570="Mayor"),CONCATENATE("R",'MAPA DE RIESGOS'!$H570,"C",'MAPA DE RIESGOS'!$AF570),"")</f>
        <v/>
      </c>
      <c r="BY100" s="353" t="str">
        <f>IF(AND('MAPA DE RIESGOS'!$AP571="Media",'MAPA DE RIESGOS'!$AR571="Mayor"),CONCATENATE("R",'MAPA DE RIESGOS'!$H571,"C",'MAPA DE RIESGOS'!$AF571),"")</f>
        <v/>
      </c>
      <c r="BZ100" s="353" t="str">
        <f>IF(AND('MAPA DE RIESGOS'!$AP572="Media",'MAPA DE RIESGOS'!$AR572="Mayor"),CONCATENATE("R",'MAPA DE RIESGOS'!$H572,"C",'MAPA DE RIESGOS'!$AF572),"")</f>
        <v/>
      </c>
      <c r="CA100" s="353" t="str">
        <f>IF(AND('MAPA DE RIESGOS'!$AP573="Media",'MAPA DE RIESGOS'!$AR573="Mayor"),CONCATENATE("R",'MAPA DE RIESGOS'!$H573,"C",'MAPA DE RIESGOS'!$AF573),"")</f>
        <v/>
      </c>
      <c r="CB100" s="353" t="str">
        <f>IF(AND('MAPA DE RIESGOS'!$AP574="Media",'MAPA DE RIESGOS'!$AR574="Mayor"),CONCATENATE("R",'MAPA DE RIESGOS'!$H574,"C",'MAPA DE RIESGOS'!$AF574),"")</f>
        <v/>
      </c>
      <c r="CC100" s="354" t="str">
        <f>IF(AND('MAPA DE RIESGOS'!$AP575="Media",'MAPA DE RIESGOS'!$AR575="Mayor"),CONCATENATE("R",'MAPA DE RIESGOS'!$H575,"C",'MAPA DE RIESGOS'!$AF575),"")</f>
        <v/>
      </c>
      <c r="CD100" s="355" t="str">
        <f>IF(AND('MAPA DE RIESGOS'!$AP558="Media",'MAPA DE RIESGOS'!$AR558="Catastrófico"),CONCATENATE("R",'MAPA DE RIESGOS'!$H558,"C",'MAPA DE RIESGOS'!$AF558),"")</f>
        <v/>
      </c>
      <c r="CE100" s="355" t="str">
        <f>IF(AND('MAPA DE RIESGOS'!$AP559="Media",'MAPA DE RIESGOS'!$AR559="Catastrófico"),CONCATENATE("R",'MAPA DE RIESGOS'!$H559,"C",'MAPA DE RIESGOS'!$AF559),"")</f>
        <v/>
      </c>
      <c r="CF100" s="355" t="str">
        <f>IF(AND('MAPA DE RIESGOS'!$AP560="Media",'MAPA DE RIESGOS'!$AR560="Catastrófico"),CONCATENATE("R",'MAPA DE RIESGOS'!$H560,"C",'MAPA DE RIESGOS'!$AF560),"")</f>
        <v/>
      </c>
      <c r="CG100" s="355" t="str">
        <f>IF(AND('MAPA DE RIESGOS'!$AP561="Media",'MAPA DE RIESGOS'!$AR561="Catastrófico"),CONCATENATE("R",'MAPA DE RIESGOS'!$H561,"C",'MAPA DE RIESGOS'!$AF561),"")</f>
        <v/>
      </c>
      <c r="CH100" s="355" t="str">
        <f>IF(AND('MAPA DE RIESGOS'!$AP562="Media",'MAPA DE RIESGOS'!$AR562="Catastrófico"),CONCATENATE("R",'MAPA DE RIESGOS'!$H562,"C",'MAPA DE RIESGOS'!$AF562),"")</f>
        <v/>
      </c>
      <c r="CI100" s="355" t="str">
        <f>IF(AND('MAPA DE RIESGOS'!$AP563="Media",'MAPA DE RIESGOS'!$AR563="Catastrófico"),CONCATENATE("R",'MAPA DE RIESGOS'!$H563,"C",'MAPA DE RIESGOS'!$AF563),"")</f>
        <v/>
      </c>
      <c r="CJ100" s="355" t="str">
        <f>IF(AND('MAPA DE RIESGOS'!$AP564="Media",'MAPA DE RIESGOS'!$AR564="Catastrófico"),CONCATENATE("R",'MAPA DE RIESGOS'!$H564,"C",'MAPA DE RIESGOS'!$AF564),"")</f>
        <v/>
      </c>
      <c r="CK100" s="355" t="str">
        <f>IF(AND('MAPA DE RIESGOS'!$AP565="Media",'MAPA DE RIESGOS'!$AR565="Catastrófico"),CONCATENATE("R",'MAPA DE RIESGOS'!$H565,"C",'MAPA DE RIESGOS'!$AF565),"")</f>
        <v/>
      </c>
      <c r="CL100" s="355" t="str">
        <f>IF(AND('MAPA DE RIESGOS'!$AP566="Media",'MAPA DE RIESGOS'!$AR566="Catastrófico"),CONCATENATE("R",'MAPA DE RIESGOS'!$H566,"C",'MAPA DE RIESGOS'!$AF566),"")</f>
        <v/>
      </c>
      <c r="CM100" s="355" t="str">
        <f>IF(AND('MAPA DE RIESGOS'!$AP567="Media",'MAPA DE RIESGOS'!$AR567="Catastrófico"),CONCATENATE("R",'MAPA DE RIESGOS'!$H567,"C",'MAPA DE RIESGOS'!$AF567),"")</f>
        <v/>
      </c>
      <c r="CN100" s="355" t="str">
        <f>IF(AND('MAPA DE RIESGOS'!$AP568="Media",'MAPA DE RIESGOS'!$AR568="Catastrófico"),CONCATENATE("R",'MAPA DE RIESGOS'!$H568,"C",'MAPA DE RIESGOS'!$AF568),"")</f>
        <v/>
      </c>
      <c r="CO100" s="355" t="str">
        <f>IF(AND('MAPA DE RIESGOS'!$AP569="Media",'MAPA DE RIESGOS'!$AR569="Catastrófico"),CONCATENATE("R",'MAPA DE RIESGOS'!$H569,"C",'MAPA DE RIESGOS'!$AF569),"")</f>
        <v/>
      </c>
      <c r="CP100" s="355" t="str">
        <f>IF(AND('MAPA DE RIESGOS'!$AP570="Media",'MAPA DE RIESGOS'!$AR570="Catastrófico"),CONCATENATE("R",'MAPA DE RIESGOS'!$H570,"C",'MAPA DE RIESGOS'!$AF570),"")</f>
        <v/>
      </c>
      <c r="CQ100" s="355" t="str">
        <f>IF(AND('MAPA DE RIESGOS'!$AP571="Media",'MAPA DE RIESGOS'!$AR571="Catastrófico"),CONCATENATE("R",'MAPA DE RIESGOS'!$H571,"C",'MAPA DE RIESGOS'!$AF571),"")</f>
        <v/>
      </c>
      <c r="CR100" s="355" t="str">
        <f>IF(AND('MAPA DE RIESGOS'!$AP572="Media",'MAPA DE RIESGOS'!$AR572="Catastrófico"),CONCATENATE("R",'MAPA DE RIESGOS'!$H572,"C",'MAPA DE RIESGOS'!$AF572),"")</f>
        <v/>
      </c>
      <c r="CS100" s="355" t="str">
        <f>IF(AND('MAPA DE RIESGOS'!$AP573="Media",'MAPA DE RIESGOS'!$AR573="Catastrófico"),CONCATENATE("R",'MAPA DE RIESGOS'!$H573,"C",'MAPA DE RIESGOS'!$AF573),"")</f>
        <v/>
      </c>
      <c r="CT100" s="355" t="str">
        <f>IF(AND('MAPA DE RIESGOS'!$AP574="Media",'MAPA DE RIESGOS'!$AR574="Catastrófico"),CONCATENATE("R",'MAPA DE RIESGOS'!$H574,"C",'MAPA DE RIESGOS'!$AF574),"")</f>
        <v/>
      </c>
      <c r="CU100" s="356" t="str">
        <f>IF(AND('MAPA DE RIESGOS'!$AP575="Media",'MAPA DE RIESGOS'!$AR575="Catastrófico"),CONCATENATE("R",'MAPA DE RIESGOS'!$H575,"C",'MAPA DE RIESGOS'!$AF575),"")</f>
        <v/>
      </c>
      <c r="CV100" s="67"/>
      <c r="CW100" s="1128"/>
      <c r="CX100" s="1129"/>
      <c r="CY100" s="1129"/>
      <c r="CZ100" s="1129"/>
      <c r="DA100" s="1129"/>
      <c r="DB100" s="1130"/>
    </row>
    <row r="101" spans="2:106" ht="32.450000000000003" customHeight="1">
      <c r="B101" s="1142"/>
      <c r="C101" s="1142"/>
      <c r="D101" s="1143"/>
      <c r="E101" s="1113"/>
      <c r="F101" s="1114"/>
      <c r="G101" s="1114"/>
      <c r="H101" s="1114"/>
      <c r="I101" s="1115"/>
      <c r="J101" s="365" t="str">
        <f>IF(AND('MAPA DE RIESGOS'!$AP576="Media",'MAPA DE RIESGOS'!$AR576="Leve"),CONCATENATE("R",'MAPA DE RIESGOS'!$H576,"C",'MAPA DE RIESGOS'!$AF576),"")</f>
        <v/>
      </c>
      <c r="K101" s="366" t="str">
        <f>IF(AND('MAPA DE RIESGOS'!$AP577="Media",'MAPA DE RIESGOS'!$AR577="Leve"),CONCATENATE("R",'MAPA DE RIESGOS'!$H577,"C",'MAPA DE RIESGOS'!$AF577),"")</f>
        <v/>
      </c>
      <c r="L101" s="366" t="str">
        <f>IF(AND('MAPA DE RIESGOS'!$AP578="Media",'MAPA DE RIESGOS'!$AR578="Leve"),CONCATENATE("R",'MAPA DE RIESGOS'!$H578,"C",'MAPA DE RIESGOS'!$AF578),"")</f>
        <v/>
      </c>
      <c r="M101" s="366" t="str">
        <f>IF(AND('MAPA DE RIESGOS'!$AP579="Media",'MAPA DE RIESGOS'!$AR579="Leve"),CONCATENATE("R",'MAPA DE RIESGOS'!$H579,"C",'MAPA DE RIESGOS'!$AF579),"")</f>
        <v/>
      </c>
      <c r="N101" s="366" t="str">
        <f>IF(AND('MAPA DE RIESGOS'!$AP580="Media",'MAPA DE RIESGOS'!$AR580="Leve"),CONCATENATE("R",'MAPA DE RIESGOS'!$H580,"C",'MAPA DE RIESGOS'!$AF580),"")</f>
        <v/>
      </c>
      <c r="O101" s="366" t="str">
        <f>IF(AND('MAPA DE RIESGOS'!$AP581="Media",'MAPA DE RIESGOS'!$AR581="Leve"),CONCATENATE("R",'MAPA DE RIESGOS'!$H581,"C",'MAPA DE RIESGOS'!$AF581),"")</f>
        <v/>
      </c>
      <c r="P101" s="366" t="str">
        <f>IF(AND('MAPA DE RIESGOS'!$AP582="Media",'MAPA DE RIESGOS'!$AR582="Leve"),CONCATENATE("R",'MAPA DE RIESGOS'!$H582,"C",'MAPA DE RIESGOS'!$AF582),"")</f>
        <v/>
      </c>
      <c r="Q101" s="366" t="str">
        <f>IF(AND('MAPA DE RIESGOS'!$AP583="Media",'MAPA DE RIESGOS'!$AR583="Leve"),CONCATENATE("R",'MAPA DE RIESGOS'!$H583,"C",'MAPA DE RIESGOS'!$AF583),"")</f>
        <v/>
      </c>
      <c r="R101" s="366" t="str">
        <f>IF(AND('MAPA DE RIESGOS'!$AP584="Media",'MAPA DE RIESGOS'!$AR584="Leve"),CONCATENATE("R",'MAPA DE RIESGOS'!$H584,"C",'MAPA DE RIESGOS'!$AF584),"")</f>
        <v/>
      </c>
      <c r="S101" s="366" t="str">
        <f>IF(AND('MAPA DE RIESGOS'!$AP585="Media",'MAPA DE RIESGOS'!$AR585="Leve"),CONCATENATE("R",'MAPA DE RIESGOS'!$H585,"C",'MAPA DE RIESGOS'!$AF585),"")</f>
        <v/>
      </c>
      <c r="T101" s="366" t="str">
        <f>IF(AND('MAPA DE RIESGOS'!$AP586="Media",'MAPA DE RIESGOS'!$AR586="Leve"),CONCATENATE("R",'MAPA DE RIESGOS'!$H586,"C",'MAPA DE RIESGOS'!$AF586),"")</f>
        <v/>
      </c>
      <c r="U101" s="366" t="str">
        <f>IF(AND('MAPA DE RIESGOS'!$AP587="Media",'MAPA DE RIESGOS'!$AR587="Leve"),CONCATENATE("R",'MAPA DE RIESGOS'!$H587,"C",'MAPA DE RIESGOS'!$AF587),"")</f>
        <v/>
      </c>
      <c r="V101" s="366" t="str">
        <f>IF(AND('MAPA DE RIESGOS'!$AP588="Media",'MAPA DE RIESGOS'!$AR588="Leve"),CONCATENATE("R",'MAPA DE RIESGOS'!$H588,"C",'MAPA DE RIESGOS'!$AF588),"")</f>
        <v/>
      </c>
      <c r="W101" s="366" t="str">
        <f>IF(AND('MAPA DE RIESGOS'!$AP589="Media",'MAPA DE RIESGOS'!$AR589="Leve"),CONCATENATE("R",'MAPA DE RIESGOS'!$H589,"C",'MAPA DE RIESGOS'!$AF589),"")</f>
        <v/>
      </c>
      <c r="X101" s="366" t="str">
        <f>IF(AND('MAPA DE RIESGOS'!$AP590="Media",'MAPA DE RIESGOS'!$AR590="Leve"),CONCATENATE("R",'MAPA DE RIESGOS'!$H590,"C",'MAPA DE RIESGOS'!$AF590),"")</f>
        <v/>
      </c>
      <c r="Y101" s="366" t="str">
        <f>IF(AND('MAPA DE RIESGOS'!$AP591="Media",'MAPA DE RIESGOS'!$AR591="Leve"),CONCATENATE("R",'MAPA DE RIESGOS'!$H591,"C",'MAPA DE RIESGOS'!$AF591),"")</f>
        <v/>
      </c>
      <c r="Z101" s="366" t="str">
        <f>IF(AND('MAPA DE RIESGOS'!$AP592="Media",'MAPA DE RIESGOS'!$AR592="Leve"),CONCATENATE("R",'MAPA DE RIESGOS'!$H592,"C",'MAPA DE RIESGOS'!$AF592),"")</f>
        <v/>
      </c>
      <c r="AA101" s="366" t="str">
        <f>IF(AND('MAPA DE RIESGOS'!$AP593="Media",'MAPA DE RIESGOS'!$AR593="Leve"),CONCATENATE("R",'MAPA DE RIESGOS'!$H593,"C",'MAPA DE RIESGOS'!$AF593),"")</f>
        <v/>
      </c>
      <c r="AB101" s="365" t="str">
        <f>IF(AND('MAPA DE RIESGOS'!$AP576="Media",'MAPA DE RIESGOS'!$AR576="Menor"),CONCATENATE("R",'MAPA DE RIESGOS'!$H576,"C",'MAPA DE RIESGOS'!$AF576),"")</f>
        <v/>
      </c>
      <c r="AC101" s="366" t="str">
        <f>IF(AND('MAPA DE RIESGOS'!$AP577="Media",'MAPA DE RIESGOS'!$AR577="Menor"),CONCATENATE("R",'MAPA DE RIESGOS'!$H577,"C",'MAPA DE RIESGOS'!$AF577),"")</f>
        <v/>
      </c>
      <c r="AD101" s="366" t="str">
        <f>IF(AND('MAPA DE RIESGOS'!$AP578="Media",'MAPA DE RIESGOS'!$AR578="Menor"),CONCATENATE("R",'MAPA DE RIESGOS'!$H578,"C",'MAPA DE RIESGOS'!$AF578),"")</f>
        <v/>
      </c>
      <c r="AE101" s="366" t="str">
        <f>IF(AND('MAPA DE RIESGOS'!$AP579="Media",'MAPA DE RIESGOS'!$AR579="Menor"),CONCATENATE("R",'MAPA DE RIESGOS'!$H579,"C",'MAPA DE RIESGOS'!$AF579),"")</f>
        <v/>
      </c>
      <c r="AF101" s="366" t="str">
        <f>IF(AND('MAPA DE RIESGOS'!$AP580="Media",'MAPA DE RIESGOS'!$AR580="Menor"),CONCATENATE("R",'MAPA DE RIESGOS'!$H580,"C",'MAPA DE RIESGOS'!$AF580),"")</f>
        <v/>
      </c>
      <c r="AG101" s="366" t="str">
        <f>IF(AND('MAPA DE RIESGOS'!$AP581="Media",'MAPA DE RIESGOS'!$AR581="Menor"),CONCATENATE("R",'MAPA DE RIESGOS'!$H581,"C",'MAPA DE RIESGOS'!$AF581),"")</f>
        <v/>
      </c>
      <c r="AH101" s="366" t="str">
        <f>IF(AND('MAPA DE RIESGOS'!$AP582="Media",'MAPA DE RIESGOS'!$AR582="Menor"),CONCATENATE("R",'MAPA DE RIESGOS'!$H582,"C",'MAPA DE RIESGOS'!$AF582),"")</f>
        <v/>
      </c>
      <c r="AI101" s="366" t="str">
        <f>IF(AND('MAPA DE RIESGOS'!$AP583="Media",'MAPA DE RIESGOS'!$AR583="Menor"),CONCATENATE("R",'MAPA DE RIESGOS'!$H583,"C",'MAPA DE RIESGOS'!$AF583),"")</f>
        <v/>
      </c>
      <c r="AJ101" s="366" t="str">
        <f>IF(AND('MAPA DE RIESGOS'!$AP584="Media",'MAPA DE RIESGOS'!$AR584="Menor"),CONCATENATE("R",'MAPA DE RIESGOS'!$H584,"C",'MAPA DE RIESGOS'!$AF584),"")</f>
        <v/>
      </c>
      <c r="AK101" s="366" t="str">
        <f>IF(AND('MAPA DE RIESGOS'!$AP585="Media",'MAPA DE RIESGOS'!$AR585="Menor"),CONCATENATE("R",'MAPA DE RIESGOS'!$H585,"C",'MAPA DE RIESGOS'!$AF585),"")</f>
        <v/>
      </c>
      <c r="AL101" s="366" t="str">
        <f>IF(AND('MAPA DE RIESGOS'!$AP586="Media",'MAPA DE RIESGOS'!$AR586="Menor"),CONCATENATE("R",'MAPA DE RIESGOS'!$H586,"C",'MAPA DE RIESGOS'!$AF586),"")</f>
        <v/>
      </c>
      <c r="AM101" s="366" t="str">
        <f>IF(AND('MAPA DE RIESGOS'!$AP587="Media",'MAPA DE RIESGOS'!$AR587="Menor"),CONCATENATE("R",'MAPA DE RIESGOS'!$H587,"C",'MAPA DE RIESGOS'!$AF587),"")</f>
        <v/>
      </c>
      <c r="AN101" s="366" t="str">
        <f>IF(AND('MAPA DE RIESGOS'!$AP588="Media",'MAPA DE RIESGOS'!$AR588="Menor"),CONCATENATE("R",'MAPA DE RIESGOS'!$H588,"C",'MAPA DE RIESGOS'!$AF588),"")</f>
        <v/>
      </c>
      <c r="AO101" s="366" t="str">
        <f>IF(AND('MAPA DE RIESGOS'!$AP589="Media",'MAPA DE RIESGOS'!$AR589="Menor"),CONCATENATE("R",'MAPA DE RIESGOS'!$H589,"C",'MAPA DE RIESGOS'!$AF589),"")</f>
        <v/>
      </c>
      <c r="AP101" s="366" t="str">
        <f>IF(AND('MAPA DE RIESGOS'!$AP590="Media",'MAPA DE RIESGOS'!$AR590="Menor"),CONCATENATE("R",'MAPA DE RIESGOS'!$H590,"C",'MAPA DE RIESGOS'!$AF590),"")</f>
        <v/>
      </c>
      <c r="AQ101" s="366" t="str">
        <f>IF(AND('MAPA DE RIESGOS'!$AP591="Media",'MAPA DE RIESGOS'!$AR591="Menor"),CONCATENATE("R",'MAPA DE RIESGOS'!$H591,"C",'MAPA DE RIESGOS'!$AF591),"")</f>
        <v/>
      </c>
      <c r="AR101" s="366" t="str">
        <f>IF(AND('MAPA DE RIESGOS'!$AP592="Media",'MAPA DE RIESGOS'!$AR592="Menor"),CONCATENATE("R",'MAPA DE RIESGOS'!$H592,"C",'MAPA DE RIESGOS'!$AF592),"")</f>
        <v/>
      </c>
      <c r="AS101" s="366" t="str">
        <f>IF(AND('MAPA DE RIESGOS'!$AP593="Media",'MAPA DE RIESGOS'!$AR593="Menor"),CONCATENATE("R",'MAPA DE RIESGOS'!$H593,"C",'MAPA DE RIESGOS'!$AF593),"")</f>
        <v/>
      </c>
      <c r="AT101" s="365" t="str">
        <f>IF(AND('MAPA DE RIESGOS'!$AP576="Media",'MAPA DE RIESGOS'!$AR576="Moderado"),CONCATENATE("R",'MAPA DE RIESGOS'!$H576,"C",'MAPA DE RIESGOS'!$AF576),"")</f>
        <v/>
      </c>
      <c r="AU101" s="366" t="str">
        <f>IF(AND('MAPA DE RIESGOS'!$AP577="Media",'MAPA DE RIESGOS'!$AR577="Moderado"),CONCATENATE("R",'MAPA DE RIESGOS'!$H577,"C",'MAPA DE RIESGOS'!$AF577),"")</f>
        <v/>
      </c>
      <c r="AV101" s="366" t="str">
        <f>IF(AND('MAPA DE RIESGOS'!$AP578="Media",'MAPA DE RIESGOS'!$AR578="Moderado"),CONCATENATE("R",'MAPA DE RIESGOS'!$H578,"C",'MAPA DE RIESGOS'!$AF578),"")</f>
        <v/>
      </c>
      <c r="AW101" s="366" t="str">
        <f>IF(AND('MAPA DE RIESGOS'!$AP579="Media",'MAPA DE RIESGOS'!$AR579="Moderado"),CONCATENATE("R",'MAPA DE RIESGOS'!$H579,"C",'MAPA DE RIESGOS'!$AF579),"")</f>
        <v/>
      </c>
      <c r="AX101" s="366" t="str">
        <f>IF(AND('MAPA DE RIESGOS'!$AP580="Media",'MAPA DE RIESGOS'!$AR580="Moderado"),CONCATENATE("R",'MAPA DE RIESGOS'!$H580,"C",'MAPA DE RIESGOS'!$AF580),"")</f>
        <v/>
      </c>
      <c r="AY101" s="366" t="str">
        <f>IF(AND('MAPA DE RIESGOS'!$AP581="Media",'MAPA DE RIESGOS'!$AR581="Moderado"),CONCATENATE("R",'MAPA DE RIESGOS'!$H581,"C",'MAPA DE RIESGOS'!$AF581),"")</f>
        <v/>
      </c>
      <c r="AZ101" s="366" t="str">
        <f>IF(AND('MAPA DE RIESGOS'!$AP582="Media",'MAPA DE RIESGOS'!$AR582="Moderado"),CONCATENATE("R",'MAPA DE RIESGOS'!$H582,"C",'MAPA DE RIESGOS'!$AF582),"")</f>
        <v/>
      </c>
      <c r="BA101" s="366" t="str">
        <f>IF(AND('MAPA DE RIESGOS'!$AP583="Media",'MAPA DE RIESGOS'!$AR583="Moderado"),CONCATENATE("R",'MAPA DE RIESGOS'!$H583,"C",'MAPA DE RIESGOS'!$AF583),"")</f>
        <v/>
      </c>
      <c r="BB101" s="366" t="str">
        <f>IF(AND('MAPA DE RIESGOS'!$AP584="Media",'MAPA DE RIESGOS'!$AR584="Moderado"),CONCATENATE("R",'MAPA DE RIESGOS'!$H584,"C",'MAPA DE RIESGOS'!$AF584),"")</f>
        <v/>
      </c>
      <c r="BC101" s="366" t="str">
        <f>IF(AND('MAPA DE RIESGOS'!$AP585="Media",'MAPA DE RIESGOS'!$AR585="Moderado"),CONCATENATE("R",'MAPA DE RIESGOS'!$H585,"C",'MAPA DE RIESGOS'!$AF585),"")</f>
        <v/>
      </c>
      <c r="BD101" s="366" t="str">
        <f>IF(AND('MAPA DE RIESGOS'!$AP586="Media",'MAPA DE RIESGOS'!$AR586="Moderado"),CONCATENATE("R",'MAPA DE RIESGOS'!$H586,"C",'MAPA DE RIESGOS'!$AF586),"")</f>
        <v/>
      </c>
      <c r="BE101" s="366" t="str">
        <f>IF(AND('MAPA DE RIESGOS'!$AP587="Media",'MAPA DE RIESGOS'!$AR587="Moderado"),CONCATENATE("R",'MAPA DE RIESGOS'!$H587,"C",'MAPA DE RIESGOS'!$AF587),"")</f>
        <v/>
      </c>
      <c r="BF101" s="366" t="str">
        <f>IF(AND('MAPA DE RIESGOS'!$AP588="Media",'MAPA DE RIESGOS'!$AR588="Moderado"),CONCATENATE("R",'MAPA DE RIESGOS'!$H588,"C",'MAPA DE RIESGOS'!$AF588),"")</f>
        <v/>
      </c>
      <c r="BG101" s="366" t="str">
        <f>IF(AND('MAPA DE RIESGOS'!$AP589="Media",'MAPA DE RIESGOS'!$AR589="Moderado"),CONCATENATE("R",'MAPA DE RIESGOS'!$H589,"C",'MAPA DE RIESGOS'!$AF589),"")</f>
        <v/>
      </c>
      <c r="BH101" s="366" t="str">
        <f>IF(AND('MAPA DE RIESGOS'!$AP590="Media",'MAPA DE RIESGOS'!$AR590="Moderado"),CONCATENATE("R",'MAPA DE RIESGOS'!$H590,"C",'MAPA DE RIESGOS'!$AF590),"")</f>
        <v/>
      </c>
      <c r="BI101" s="366" t="str">
        <f>IF(AND('MAPA DE RIESGOS'!$AP591="Media",'MAPA DE RIESGOS'!$AR591="Moderado"),CONCATENATE("R",'MAPA DE RIESGOS'!$H591,"C",'MAPA DE RIESGOS'!$AF591),"")</f>
        <v/>
      </c>
      <c r="BJ101" s="366" t="str">
        <f>IF(AND('MAPA DE RIESGOS'!$AP592="Media",'MAPA DE RIESGOS'!$AR592="Moderado"),CONCATENATE("R",'MAPA DE RIESGOS'!$H592,"C",'MAPA DE RIESGOS'!$AF592),"")</f>
        <v/>
      </c>
      <c r="BK101" s="367" t="str">
        <f>IF(AND('MAPA DE RIESGOS'!$AP593="Media",'MAPA DE RIESGOS'!$AR593="Moderado"),CONCATENATE("R",'MAPA DE RIESGOS'!$H593,"C",'MAPA DE RIESGOS'!$AF593),"")</f>
        <v/>
      </c>
      <c r="BL101" s="353" t="str">
        <f>IF(AND('MAPA DE RIESGOS'!$AP576="Media",'MAPA DE RIESGOS'!$AR576="Mayor"),CONCATENATE("R",'MAPA DE RIESGOS'!$H576,"C",'MAPA DE RIESGOS'!$AF576),"")</f>
        <v/>
      </c>
      <c r="BM101" s="353" t="str">
        <f>IF(AND('MAPA DE RIESGOS'!$AP577="Media",'MAPA DE RIESGOS'!$AR577="Mayor"),CONCATENATE("R",'MAPA DE RIESGOS'!$H577,"C",'MAPA DE RIESGOS'!$AF577),"")</f>
        <v/>
      </c>
      <c r="BN101" s="353" t="str">
        <f>IF(AND('MAPA DE RIESGOS'!$AP578="Media",'MAPA DE RIESGOS'!$AR578="Mayor"),CONCATENATE("R",'MAPA DE RIESGOS'!$H578,"C",'MAPA DE RIESGOS'!$AF578),"")</f>
        <v/>
      </c>
      <c r="BO101" s="353" t="str">
        <f>IF(AND('MAPA DE RIESGOS'!$AP579="Media",'MAPA DE RIESGOS'!$AR579="Mayor"),CONCATENATE("R",'MAPA DE RIESGOS'!$H579,"C",'MAPA DE RIESGOS'!$AF579),"")</f>
        <v/>
      </c>
      <c r="BP101" s="353" t="str">
        <f>IF(AND('MAPA DE RIESGOS'!$AP580="Media",'MAPA DE RIESGOS'!$AR580="Mayor"),CONCATENATE("R",'MAPA DE RIESGOS'!$H580,"C",'MAPA DE RIESGOS'!$AF580),"")</f>
        <v/>
      </c>
      <c r="BQ101" s="353" t="str">
        <f>IF(AND('MAPA DE RIESGOS'!$AP581="Media",'MAPA DE RIESGOS'!$AR581="Mayor"),CONCATENATE("R",'MAPA DE RIESGOS'!$H581,"C",'MAPA DE RIESGOS'!$AF581),"")</f>
        <v/>
      </c>
      <c r="BR101" s="353" t="str">
        <f>IF(AND('MAPA DE RIESGOS'!$AP582="Media",'MAPA DE RIESGOS'!$AR582="Mayor"),CONCATENATE("R",'MAPA DE RIESGOS'!$H582,"C",'MAPA DE RIESGOS'!$AF582),"")</f>
        <v/>
      </c>
      <c r="BS101" s="353" t="str">
        <f>IF(AND('MAPA DE RIESGOS'!$AP583="Media",'MAPA DE RIESGOS'!$AR583="Mayor"),CONCATENATE("R",'MAPA DE RIESGOS'!$H583,"C",'MAPA DE RIESGOS'!$AF583),"")</f>
        <v/>
      </c>
      <c r="BT101" s="353" t="str">
        <f>IF(AND('MAPA DE RIESGOS'!$AP584="Media",'MAPA DE RIESGOS'!$AR584="Mayor"),CONCATENATE("R",'MAPA DE RIESGOS'!$H584,"C",'MAPA DE RIESGOS'!$AF584),"")</f>
        <v/>
      </c>
      <c r="BU101" s="353" t="str">
        <f>IF(AND('MAPA DE RIESGOS'!$AP585="Media",'MAPA DE RIESGOS'!$AR585="Mayor"),CONCATENATE("R",'MAPA DE RIESGOS'!$H585,"C",'MAPA DE RIESGOS'!$AF585),"")</f>
        <v/>
      </c>
      <c r="BV101" s="353" t="str">
        <f>IF(AND('MAPA DE RIESGOS'!$AP586="Media",'MAPA DE RIESGOS'!$AR586="Mayor"),CONCATENATE("R",'MAPA DE RIESGOS'!$H586,"C",'MAPA DE RIESGOS'!$AF586),"")</f>
        <v/>
      </c>
      <c r="BW101" s="353" t="str">
        <f>IF(AND('MAPA DE RIESGOS'!$AP587="Media",'MAPA DE RIESGOS'!$AR587="Mayor"),CONCATENATE("R",'MAPA DE RIESGOS'!$H587,"C",'MAPA DE RIESGOS'!$AF587),"")</f>
        <v/>
      </c>
      <c r="BX101" s="353" t="str">
        <f>IF(AND('MAPA DE RIESGOS'!$AP588="Media",'MAPA DE RIESGOS'!$AR588="Mayor"),CONCATENATE("R",'MAPA DE RIESGOS'!$H588,"C",'MAPA DE RIESGOS'!$AF588),"")</f>
        <v/>
      </c>
      <c r="BY101" s="353" t="str">
        <f>IF(AND('MAPA DE RIESGOS'!$AP589="Media",'MAPA DE RIESGOS'!$AR589="Mayor"),CONCATENATE("R",'MAPA DE RIESGOS'!$H589,"C",'MAPA DE RIESGOS'!$AF589),"")</f>
        <v/>
      </c>
      <c r="BZ101" s="353" t="str">
        <f>IF(AND('MAPA DE RIESGOS'!$AP590="Media",'MAPA DE RIESGOS'!$AR590="Mayor"),CONCATENATE("R",'MAPA DE RIESGOS'!$H590,"C",'MAPA DE RIESGOS'!$AF590),"")</f>
        <v/>
      </c>
      <c r="CA101" s="353" t="str">
        <f>IF(AND('MAPA DE RIESGOS'!$AP591="Media",'MAPA DE RIESGOS'!$AR591="Mayor"),CONCATENATE("R",'MAPA DE RIESGOS'!$H591,"C",'MAPA DE RIESGOS'!$AF591),"")</f>
        <v/>
      </c>
      <c r="CB101" s="353" t="str">
        <f>IF(AND('MAPA DE RIESGOS'!$AP592="Media",'MAPA DE RIESGOS'!$AR592="Mayor"),CONCATENATE("R",'MAPA DE RIESGOS'!$H592,"C",'MAPA DE RIESGOS'!$AF592),"")</f>
        <v/>
      </c>
      <c r="CC101" s="354" t="str">
        <f>IF(AND('MAPA DE RIESGOS'!$AP593="Media",'MAPA DE RIESGOS'!$AR593="Mayor"),CONCATENATE("R",'MAPA DE RIESGOS'!$H593,"C",'MAPA DE RIESGOS'!$AF593),"")</f>
        <v/>
      </c>
      <c r="CD101" s="355" t="str">
        <f>IF(AND('MAPA DE RIESGOS'!$AP576="Media",'MAPA DE RIESGOS'!$AR576="Catastrófico"),CONCATENATE("R",'MAPA DE RIESGOS'!$H576,"C",'MAPA DE RIESGOS'!$AF576),"")</f>
        <v/>
      </c>
      <c r="CE101" s="355" t="str">
        <f>IF(AND('MAPA DE RIESGOS'!$AP577="Media",'MAPA DE RIESGOS'!$AR577="Catastrófico"),CONCATENATE("R",'MAPA DE RIESGOS'!$H577,"C",'MAPA DE RIESGOS'!$AF577),"")</f>
        <v/>
      </c>
      <c r="CF101" s="355" t="str">
        <f>IF(AND('MAPA DE RIESGOS'!$AP578="Media",'MAPA DE RIESGOS'!$AR578="Catastrófico"),CONCATENATE("R",'MAPA DE RIESGOS'!$H578,"C",'MAPA DE RIESGOS'!$AF578),"")</f>
        <v/>
      </c>
      <c r="CG101" s="355" t="str">
        <f>IF(AND('MAPA DE RIESGOS'!$AP579="Media",'MAPA DE RIESGOS'!$AR579="Catastrófico"),CONCATENATE("R",'MAPA DE RIESGOS'!$H579,"C",'MAPA DE RIESGOS'!$AF579),"")</f>
        <v/>
      </c>
      <c r="CH101" s="355" t="str">
        <f>IF(AND('MAPA DE RIESGOS'!$AP580="Media",'MAPA DE RIESGOS'!$AR580="Catastrófico"),CONCATENATE("R",'MAPA DE RIESGOS'!$H580,"C",'MAPA DE RIESGOS'!$AF580),"")</f>
        <v/>
      </c>
      <c r="CI101" s="355" t="str">
        <f>IF(AND('MAPA DE RIESGOS'!$AP581="Media",'MAPA DE RIESGOS'!$AR581="Catastrófico"),CONCATENATE("R",'MAPA DE RIESGOS'!$H581,"C",'MAPA DE RIESGOS'!$AF581),"")</f>
        <v/>
      </c>
      <c r="CJ101" s="355" t="str">
        <f>IF(AND('MAPA DE RIESGOS'!$AP582="Media",'MAPA DE RIESGOS'!$AR582="Catastrófico"),CONCATENATE("R",'MAPA DE RIESGOS'!$H582,"C",'MAPA DE RIESGOS'!$AF582),"")</f>
        <v/>
      </c>
      <c r="CK101" s="355" t="str">
        <f>IF(AND('MAPA DE RIESGOS'!$AP583="Media",'MAPA DE RIESGOS'!$AR583="Catastrófico"),CONCATENATE("R",'MAPA DE RIESGOS'!$H583,"C",'MAPA DE RIESGOS'!$AF583),"")</f>
        <v/>
      </c>
      <c r="CL101" s="355" t="str">
        <f>IF(AND('MAPA DE RIESGOS'!$AP584="Media",'MAPA DE RIESGOS'!$AR584="Catastrófico"),CONCATENATE("R",'MAPA DE RIESGOS'!$H584,"C",'MAPA DE RIESGOS'!$AF584),"")</f>
        <v/>
      </c>
      <c r="CM101" s="355" t="str">
        <f>IF(AND('MAPA DE RIESGOS'!$AP585="Media",'MAPA DE RIESGOS'!$AR585="Catastrófico"),CONCATENATE("R",'MAPA DE RIESGOS'!$H585,"C",'MAPA DE RIESGOS'!$AF585),"")</f>
        <v/>
      </c>
      <c r="CN101" s="355" t="str">
        <f>IF(AND('MAPA DE RIESGOS'!$AP586="Media",'MAPA DE RIESGOS'!$AR586="Catastrófico"),CONCATENATE("R",'MAPA DE RIESGOS'!$H586,"C",'MAPA DE RIESGOS'!$AF586),"")</f>
        <v/>
      </c>
      <c r="CO101" s="355" t="str">
        <f>IF(AND('MAPA DE RIESGOS'!$AP587="Media",'MAPA DE RIESGOS'!$AR587="Catastrófico"),CONCATENATE("R",'MAPA DE RIESGOS'!$H587,"C",'MAPA DE RIESGOS'!$AF587),"")</f>
        <v/>
      </c>
      <c r="CP101" s="355" t="str">
        <f>IF(AND('MAPA DE RIESGOS'!$AP588="Media",'MAPA DE RIESGOS'!$AR588="Catastrófico"),CONCATENATE("R",'MAPA DE RIESGOS'!$H588,"C",'MAPA DE RIESGOS'!$AF588),"")</f>
        <v/>
      </c>
      <c r="CQ101" s="355" t="str">
        <f>IF(AND('MAPA DE RIESGOS'!$AP589="Media",'MAPA DE RIESGOS'!$AR589="Catastrófico"),CONCATENATE("R",'MAPA DE RIESGOS'!$H589,"C",'MAPA DE RIESGOS'!$AF589),"")</f>
        <v/>
      </c>
      <c r="CR101" s="355" t="str">
        <f>IF(AND('MAPA DE RIESGOS'!$AP590="Media",'MAPA DE RIESGOS'!$AR590="Catastrófico"),CONCATENATE("R",'MAPA DE RIESGOS'!$H590,"C",'MAPA DE RIESGOS'!$AF590),"")</f>
        <v/>
      </c>
      <c r="CS101" s="355" t="str">
        <f>IF(AND('MAPA DE RIESGOS'!$AP591="Media",'MAPA DE RIESGOS'!$AR591="Catastrófico"),CONCATENATE("R",'MAPA DE RIESGOS'!$H591,"C",'MAPA DE RIESGOS'!$AF591),"")</f>
        <v/>
      </c>
      <c r="CT101" s="355" t="str">
        <f>IF(AND('MAPA DE RIESGOS'!$AP592="Media",'MAPA DE RIESGOS'!$AR592="Catastrófico"),CONCATENATE("R",'MAPA DE RIESGOS'!$H592,"C",'MAPA DE RIESGOS'!$AF592),"")</f>
        <v/>
      </c>
      <c r="CU101" s="356" t="str">
        <f>IF(AND('MAPA DE RIESGOS'!$AP593="Media",'MAPA DE RIESGOS'!$AR593="Catastrófico"),CONCATENATE("R",'MAPA DE RIESGOS'!$H593,"C",'MAPA DE RIESGOS'!$AF593),"")</f>
        <v/>
      </c>
      <c r="CV101" s="67"/>
      <c r="CW101" s="1128"/>
      <c r="CX101" s="1129"/>
      <c r="CY101" s="1129"/>
      <c r="CZ101" s="1129"/>
      <c r="DA101" s="1129"/>
      <c r="DB101" s="1130"/>
    </row>
    <row r="102" spans="2:106" ht="32.450000000000003" customHeight="1">
      <c r="B102" s="1142"/>
      <c r="C102" s="1142"/>
      <c r="D102" s="1143"/>
      <c r="E102" s="1113"/>
      <c r="F102" s="1114"/>
      <c r="G102" s="1114"/>
      <c r="H102" s="1114"/>
      <c r="I102" s="1115"/>
      <c r="J102" s="365" t="str">
        <f>IF(AND('MAPA DE RIESGOS'!$AP594="Media",'MAPA DE RIESGOS'!$AR594="Leve"),CONCATENATE("R",'MAPA DE RIESGOS'!$H594,"C",'MAPA DE RIESGOS'!$AF594),"")</f>
        <v/>
      </c>
      <c r="K102" s="366" t="str">
        <f>IF(AND('MAPA DE RIESGOS'!$AP595="Media",'MAPA DE RIESGOS'!$AR595="Leve"),CONCATENATE("R",'MAPA DE RIESGOS'!$H595,"C",'MAPA DE RIESGOS'!$AF595),"")</f>
        <v/>
      </c>
      <c r="L102" s="366" t="str">
        <f>IF(AND('MAPA DE RIESGOS'!$AP596="Media",'MAPA DE RIESGOS'!$AR596="Leve"),CONCATENATE("R",'MAPA DE RIESGOS'!$H596,"C",'MAPA DE RIESGOS'!$AF596),"")</f>
        <v/>
      </c>
      <c r="M102" s="366" t="str">
        <f>IF(AND('MAPA DE RIESGOS'!$AP597="Media",'MAPA DE RIESGOS'!$AR597="Leve"),CONCATENATE("R",'MAPA DE RIESGOS'!$H597,"C",'MAPA DE RIESGOS'!$AF597),"")</f>
        <v/>
      </c>
      <c r="N102" s="366" t="str">
        <f>IF(AND('MAPA DE RIESGOS'!$AP598="Media",'MAPA DE RIESGOS'!$AR598="Leve"),CONCATENATE("R",'MAPA DE RIESGOS'!$H598,"C",'MAPA DE RIESGOS'!$AF598),"")</f>
        <v/>
      </c>
      <c r="O102" s="366" t="str">
        <f>IF(AND('MAPA DE RIESGOS'!$AP599="Media",'MAPA DE RIESGOS'!$AR599="Leve"),CONCATENATE("R",'MAPA DE RIESGOS'!$H599,"C",'MAPA DE RIESGOS'!$AF599),"")</f>
        <v/>
      </c>
      <c r="P102" s="366" t="str">
        <f>IF(AND('MAPA DE RIESGOS'!$AP600="Media",'MAPA DE RIESGOS'!$AR600="Leve"),CONCATENATE("R",'MAPA DE RIESGOS'!$H600,"C",'MAPA DE RIESGOS'!$AF600),"")</f>
        <v/>
      </c>
      <c r="Q102" s="366" t="str">
        <f>IF(AND('MAPA DE RIESGOS'!$AP601="Media",'MAPA DE RIESGOS'!$AR601="Leve"),CONCATENATE("R",'MAPA DE RIESGOS'!$H601,"C",'MAPA DE RIESGOS'!$AF601),"")</f>
        <v/>
      </c>
      <c r="R102" s="366" t="str">
        <f>IF(AND('MAPA DE RIESGOS'!$AP602="Media",'MAPA DE RIESGOS'!$AR602="Leve"),CONCATENATE("R",'MAPA DE RIESGOS'!$H602,"C",'MAPA DE RIESGOS'!$AF602),"")</f>
        <v/>
      </c>
      <c r="S102" s="366" t="str">
        <f>IF(AND('MAPA DE RIESGOS'!$AP603="Media",'MAPA DE RIESGOS'!$AR603="Leve"),CONCATENATE("R",'MAPA DE RIESGOS'!$H603,"C",'MAPA DE RIESGOS'!$AF603),"")</f>
        <v/>
      </c>
      <c r="T102" s="366" t="str">
        <f>IF(AND('MAPA DE RIESGOS'!$AP604="Media",'MAPA DE RIESGOS'!$AR604="Leve"),CONCATENATE("R",'MAPA DE RIESGOS'!$H604,"C",'MAPA DE RIESGOS'!$AF604),"")</f>
        <v/>
      </c>
      <c r="U102" s="366" t="str">
        <f>IF(AND('MAPA DE RIESGOS'!$AP605="Media",'MAPA DE RIESGOS'!$AR605="Leve"),CONCATENATE("R",'MAPA DE RIESGOS'!$H605,"C",'MAPA DE RIESGOS'!$AF605),"")</f>
        <v/>
      </c>
      <c r="V102" s="366" t="str">
        <f>IF(AND('MAPA DE RIESGOS'!$AP606="Media",'MAPA DE RIESGOS'!$AR606="Leve"),CONCATENATE("R",'MAPA DE RIESGOS'!$H606,"C",'MAPA DE RIESGOS'!$AF606),"")</f>
        <v/>
      </c>
      <c r="W102" s="366" t="str">
        <f>IF(AND('MAPA DE RIESGOS'!$AP607="Media",'MAPA DE RIESGOS'!$AR607="Leve"),CONCATENATE("R",'MAPA DE RIESGOS'!$H607,"C",'MAPA DE RIESGOS'!$AF607),"")</f>
        <v/>
      </c>
      <c r="X102" s="366" t="str">
        <f>IF(AND('MAPA DE RIESGOS'!$AP608="Media",'MAPA DE RIESGOS'!$AR608="Leve"),CONCATENATE("R",'MAPA DE RIESGOS'!$H608,"C",'MAPA DE RIESGOS'!$AF608),"")</f>
        <v/>
      </c>
      <c r="Y102" s="366" t="str">
        <f>IF(AND('MAPA DE RIESGOS'!$AP609="Media",'MAPA DE RIESGOS'!$AR609="Leve"),CONCATENATE("R",'MAPA DE RIESGOS'!$H609,"C",'MAPA DE RIESGOS'!$AF609),"")</f>
        <v/>
      </c>
      <c r="Z102" s="366" t="str">
        <f>IF(AND('MAPA DE RIESGOS'!$AP610="Media",'MAPA DE RIESGOS'!$AR610="Leve"),CONCATENATE("R",'MAPA DE RIESGOS'!$H610,"C",'MAPA DE RIESGOS'!$AF610),"")</f>
        <v/>
      </c>
      <c r="AA102" s="366" t="str">
        <f>IF(AND('MAPA DE RIESGOS'!$AP611="Media",'MAPA DE RIESGOS'!$AR611="Leve"),CONCATENATE("R",'MAPA DE RIESGOS'!$H611,"C",'MAPA DE RIESGOS'!$AF611),"")</f>
        <v/>
      </c>
      <c r="AB102" s="365" t="str">
        <f>IF(AND('MAPA DE RIESGOS'!$AP594="Media",'MAPA DE RIESGOS'!$AR594="Menor"),CONCATENATE("R",'MAPA DE RIESGOS'!$H594,"C",'MAPA DE RIESGOS'!$AF594),"")</f>
        <v/>
      </c>
      <c r="AC102" s="366" t="str">
        <f>IF(AND('MAPA DE RIESGOS'!$AP595="Media",'MAPA DE RIESGOS'!$AR595="Menor"),CONCATENATE("R",'MAPA DE RIESGOS'!$H595,"C",'MAPA DE RIESGOS'!$AF595),"")</f>
        <v/>
      </c>
      <c r="AD102" s="366" t="str">
        <f>IF(AND('MAPA DE RIESGOS'!$AP596="Media",'MAPA DE RIESGOS'!$AR596="Menor"),CONCATENATE("R",'MAPA DE RIESGOS'!$H596,"C",'MAPA DE RIESGOS'!$AF596),"")</f>
        <v/>
      </c>
      <c r="AE102" s="366" t="str">
        <f>IF(AND('MAPA DE RIESGOS'!$AP597="Media",'MAPA DE RIESGOS'!$AR597="Menor"),CONCATENATE("R",'MAPA DE RIESGOS'!$H597,"C",'MAPA DE RIESGOS'!$AF597),"")</f>
        <v/>
      </c>
      <c r="AF102" s="366" t="str">
        <f>IF(AND('MAPA DE RIESGOS'!$AP598="Media",'MAPA DE RIESGOS'!$AR598="Menor"),CONCATENATE("R",'MAPA DE RIESGOS'!$H598,"C",'MAPA DE RIESGOS'!$AF598),"")</f>
        <v/>
      </c>
      <c r="AG102" s="366" t="str">
        <f>IF(AND('MAPA DE RIESGOS'!$AP599="Media",'MAPA DE RIESGOS'!$AR599="Menor"),CONCATENATE("R",'MAPA DE RIESGOS'!$H599,"C",'MAPA DE RIESGOS'!$AF599),"")</f>
        <v/>
      </c>
      <c r="AH102" s="366" t="str">
        <f>IF(AND('MAPA DE RIESGOS'!$AP600="Media",'MAPA DE RIESGOS'!$AR600="Menor"),CONCATENATE("R",'MAPA DE RIESGOS'!$H600,"C",'MAPA DE RIESGOS'!$AF600),"")</f>
        <v/>
      </c>
      <c r="AI102" s="366" t="str">
        <f>IF(AND('MAPA DE RIESGOS'!$AP601="Media",'MAPA DE RIESGOS'!$AR601="Menor"),CONCATENATE("R",'MAPA DE RIESGOS'!$H601,"C",'MAPA DE RIESGOS'!$AF601),"")</f>
        <v/>
      </c>
      <c r="AJ102" s="366" t="str">
        <f>IF(AND('MAPA DE RIESGOS'!$AP602="Media",'MAPA DE RIESGOS'!$AR602="Menor"),CONCATENATE("R",'MAPA DE RIESGOS'!$H602,"C",'MAPA DE RIESGOS'!$AF602),"")</f>
        <v/>
      </c>
      <c r="AK102" s="366" t="str">
        <f>IF(AND('MAPA DE RIESGOS'!$AP603="Media",'MAPA DE RIESGOS'!$AR603="Menor"),CONCATENATE("R",'MAPA DE RIESGOS'!$H603,"C",'MAPA DE RIESGOS'!$AF603),"")</f>
        <v/>
      </c>
      <c r="AL102" s="366" t="str">
        <f>IF(AND('MAPA DE RIESGOS'!$AP604="Media",'MAPA DE RIESGOS'!$AR604="Menor"),CONCATENATE("R",'MAPA DE RIESGOS'!$H604,"C",'MAPA DE RIESGOS'!$AF604),"")</f>
        <v/>
      </c>
      <c r="AM102" s="366" t="str">
        <f>IF(AND('MAPA DE RIESGOS'!$AP605="Media",'MAPA DE RIESGOS'!$AR605="Menor"),CONCATENATE("R",'MAPA DE RIESGOS'!$H605,"C",'MAPA DE RIESGOS'!$AF605),"")</f>
        <v/>
      </c>
      <c r="AN102" s="366" t="str">
        <f>IF(AND('MAPA DE RIESGOS'!$AP606="Media",'MAPA DE RIESGOS'!$AR606="Menor"),CONCATENATE("R",'MAPA DE RIESGOS'!$H606,"C",'MAPA DE RIESGOS'!$AF606),"")</f>
        <v/>
      </c>
      <c r="AO102" s="366" t="str">
        <f>IF(AND('MAPA DE RIESGOS'!$AP607="Media",'MAPA DE RIESGOS'!$AR607="Menor"),CONCATENATE("R",'MAPA DE RIESGOS'!$H607,"C",'MAPA DE RIESGOS'!$AF607),"")</f>
        <v/>
      </c>
      <c r="AP102" s="366" t="str">
        <f>IF(AND('MAPA DE RIESGOS'!$AP608="Media",'MAPA DE RIESGOS'!$AR608="Menor"),CONCATENATE("R",'MAPA DE RIESGOS'!$H608,"C",'MAPA DE RIESGOS'!$AF608),"")</f>
        <v/>
      </c>
      <c r="AQ102" s="366" t="str">
        <f>IF(AND('MAPA DE RIESGOS'!$AP609="Media",'MAPA DE RIESGOS'!$AR609="Menor"),CONCATENATE("R",'MAPA DE RIESGOS'!$H609,"C",'MAPA DE RIESGOS'!$AF609),"")</f>
        <v/>
      </c>
      <c r="AR102" s="366" t="str">
        <f>IF(AND('MAPA DE RIESGOS'!$AP610="Media",'MAPA DE RIESGOS'!$AR610="Menor"),CONCATENATE("R",'MAPA DE RIESGOS'!$H610,"C",'MAPA DE RIESGOS'!$AF610),"")</f>
        <v/>
      </c>
      <c r="AS102" s="366" t="str">
        <f>IF(AND('MAPA DE RIESGOS'!$AP611="Media",'MAPA DE RIESGOS'!$AR611="Menor"),CONCATENATE("R",'MAPA DE RIESGOS'!$H611,"C",'MAPA DE RIESGOS'!$AF611),"")</f>
        <v/>
      </c>
      <c r="AT102" s="365" t="str">
        <f>IF(AND('MAPA DE RIESGOS'!$AP594="Media",'MAPA DE RIESGOS'!$AR594="Moderado"),CONCATENATE("R",'MAPA DE RIESGOS'!$H594,"C",'MAPA DE RIESGOS'!$AF594),"")</f>
        <v/>
      </c>
      <c r="AU102" s="366" t="str">
        <f>IF(AND('MAPA DE RIESGOS'!$AP595="Media",'MAPA DE RIESGOS'!$AR595="Moderado"),CONCATENATE("R",'MAPA DE RIESGOS'!$H595,"C",'MAPA DE RIESGOS'!$AF595),"")</f>
        <v/>
      </c>
      <c r="AV102" s="366" t="str">
        <f>IF(AND('MAPA DE RIESGOS'!$AP596="Media",'MAPA DE RIESGOS'!$AR596="Moderado"),CONCATENATE("R",'MAPA DE RIESGOS'!$H596,"C",'MAPA DE RIESGOS'!$AF596),"")</f>
        <v/>
      </c>
      <c r="AW102" s="366" t="str">
        <f>IF(AND('MAPA DE RIESGOS'!$AP597="Media",'MAPA DE RIESGOS'!$AR597="Moderado"),CONCATENATE("R",'MAPA DE RIESGOS'!$H597,"C",'MAPA DE RIESGOS'!$AF597),"")</f>
        <v/>
      </c>
      <c r="AX102" s="366" t="str">
        <f>IF(AND('MAPA DE RIESGOS'!$AP598="Media",'MAPA DE RIESGOS'!$AR598="Moderado"),CONCATENATE("R",'MAPA DE RIESGOS'!$H598,"C",'MAPA DE RIESGOS'!$AF598),"")</f>
        <v/>
      </c>
      <c r="AY102" s="366" t="str">
        <f>IF(AND('MAPA DE RIESGOS'!$AP599="Media",'MAPA DE RIESGOS'!$AR599="Moderado"),CONCATENATE("R",'MAPA DE RIESGOS'!$H599,"C",'MAPA DE RIESGOS'!$AF599),"")</f>
        <v/>
      </c>
      <c r="AZ102" s="366" t="str">
        <f>IF(AND('MAPA DE RIESGOS'!$AP600="Media",'MAPA DE RIESGOS'!$AR600="Moderado"),CONCATENATE("R",'MAPA DE RIESGOS'!$H600,"C",'MAPA DE RIESGOS'!$AF600),"")</f>
        <v/>
      </c>
      <c r="BA102" s="366" t="str">
        <f>IF(AND('MAPA DE RIESGOS'!$AP601="Media",'MAPA DE RIESGOS'!$AR601="Moderado"),CONCATENATE("R",'MAPA DE RIESGOS'!$H601,"C",'MAPA DE RIESGOS'!$AF601),"")</f>
        <v/>
      </c>
      <c r="BB102" s="366" t="str">
        <f>IF(AND('MAPA DE RIESGOS'!$AP602="Media",'MAPA DE RIESGOS'!$AR602="Moderado"),CONCATENATE("R",'MAPA DE RIESGOS'!$H602,"C",'MAPA DE RIESGOS'!$AF602),"")</f>
        <v/>
      </c>
      <c r="BC102" s="366" t="str">
        <f>IF(AND('MAPA DE RIESGOS'!$AP603="Media",'MAPA DE RIESGOS'!$AR603="Moderado"),CONCATENATE("R",'MAPA DE RIESGOS'!$H603,"C",'MAPA DE RIESGOS'!$AF603),"")</f>
        <v/>
      </c>
      <c r="BD102" s="366" t="str">
        <f>IF(AND('MAPA DE RIESGOS'!$AP604="Media",'MAPA DE RIESGOS'!$AR604="Moderado"),CONCATENATE("R",'MAPA DE RIESGOS'!$H604,"C",'MAPA DE RIESGOS'!$AF604),"")</f>
        <v/>
      </c>
      <c r="BE102" s="366" t="str">
        <f>IF(AND('MAPA DE RIESGOS'!$AP605="Media",'MAPA DE RIESGOS'!$AR605="Moderado"),CONCATENATE("R",'MAPA DE RIESGOS'!$H605,"C",'MAPA DE RIESGOS'!$AF605),"")</f>
        <v/>
      </c>
      <c r="BF102" s="366" t="str">
        <f>IF(AND('MAPA DE RIESGOS'!$AP606="Media",'MAPA DE RIESGOS'!$AR606="Moderado"),CONCATENATE("R",'MAPA DE RIESGOS'!$H606,"C",'MAPA DE RIESGOS'!$AF606),"")</f>
        <v/>
      </c>
      <c r="BG102" s="366" t="str">
        <f>IF(AND('MAPA DE RIESGOS'!$AP607="Media",'MAPA DE RIESGOS'!$AR607="Moderado"),CONCATENATE("R",'MAPA DE RIESGOS'!$H607,"C",'MAPA DE RIESGOS'!$AF607),"")</f>
        <v/>
      </c>
      <c r="BH102" s="366" t="str">
        <f>IF(AND('MAPA DE RIESGOS'!$AP608="Media",'MAPA DE RIESGOS'!$AR608="Moderado"),CONCATENATE("R",'MAPA DE RIESGOS'!$H608,"C",'MAPA DE RIESGOS'!$AF608),"")</f>
        <v/>
      </c>
      <c r="BI102" s="366" t="str">
        <f>IF(AND('MAPA DE RIESGOS'!$AP609="Media",'MAPA DE RIESGOS'!$AR609="Moderado"),CONCATENATE("R",'MAPA DE RIESGOS'!$H609,"C",'MAPA DE RIESGOS'!$AF609),"")</f>
        <v/>
      </c>
      <c r="BJ102" s="366" t="str">
        <f>IF(AND('MAPA DE RIESGOS'!$AP610="Media",'MAPA DE RIESGOS'!$AR610="Moderado"),CONCATENATE("R",'MAPA DE RIESGOS'!$H610,"C",'MAPA DE RIESGOS'!$AF610),"")</f>
        <v/>
      </c>
      <c r="BK102" s="367" t="str">
        <f>IF(AND('MAPA DE RIESGOS'!$AP611="Media",'MAPA DE RIESGOS'!$AR611="Moderado"),CONCATENATE("R",'MAPA DE RIESGOS'!$H611,"C",'MAPA DE RIESGOS'!$AF611),"")</f>
        <v/>
      </c>
      <c r="BL102" s="353" t="str">
        <f>IF(AND('MAPA DE RIESGOS'!$AP594="Media",'MAPA DE RIESGOS'!$AR594="Mayor"),CONCATENATE("R",'MAPA DE RIESGOS'!$H594,"C",'MAPA DE RIESGOS'!$AF594),"")</f>
        <v/>
      </c>
      <c r="BM102" s="353" t="str">
        <f>IF(AND('MAPA DE RIESGOS'!$AP595="Media",'MAPA DE RIESGOS'!$AR595="Mayor"),CONCATENATE("R",'MAPA DE RIESGOS'!$H595,"C",'MAPA DE RIESGOS'!$AF595),"")</f>
        <v/>
      </c>
      <c r="BN102" s="353" t="str">
        <f>IF(AND('MAPA DE RIESGOS'!$AP596="Media",'MAPA DE RIESGOS'!$AR596="Mayor"),CONCATENATE("R",'MAPA DE RIESGOS'!$H596,"C",'MAPA DE RIESGOS'!$AF596),"")</f>
        <v/>
      </c>
      <c r="BO102" s="353" t="str">
        <f>IF(AND('MAPA DE RIESGOS'!$AP597="Media",'MAPA DE RIESGOS'!$AR597="Mayor"),CONCATENATE("R",'MAPA DE RIESGOS'!$H597,"C",'MAPA DE RIESGOS'!$AF597),"")</f>
        <v/>
      </c>
      <c r="BP102" s="353" t="str">
        <f>IF(AND('MAPA DE RIESGOS'!$AP598="Media",'MAPA DE RIESGOS'!$AR598="Mayor"),CONCATENATE("R",'MAPA DE RIESGOS'!$H598,"C",'MAPA DE RIESGOS'!$AF598),"")</f>
        <v/>
      </c>
      <c r="BQ102" s="353" t="str">
        <f>IF(AND('MAPA DE RIESGOS'!$AP599="Media",'MAPA DE RIESGOS'!$AR599="Mayor"),CONCATENATE("R",'MAPA DE RIESGOS'!$H599,"C",'MAPA DE RIESGOS'!$AF599),"")</f>
        <v/>
      </c>
      <c r="BR102" s="353" t="str">
        <f>IF(AND('MAPA DE RIESGOS'!$AP600="Media",'MAPA DE RIESGOS'!$AR600="Mayor"),CONCATENATE("R",'MAPA DE RIESGOS'!$H600,"C",'MAPA DE RIESGOS'!$AF600),"")</f>
        <v/>
      </c>
      <c r="BS102" s="353" t="str">
        <f>IF(AND('MAPA DE RIESGOS'!$AP601="Media",'MAPA DE RIESGOS'!$AR601="Mayor"),CONCATENATE("R",'MAPA DE RIESGOS'!$H601,"C",'MAPA DE RIESGOS'!$AF601),"")</f>
        <v/>
      </c>
      <c r="BT102" s="353" t="str">
        <f>IF(AND('MAPA DE RIESGOS'!$AP602="Media",'MAPA DE RIESGOS'!$AR602="Mayor"),CONCATENATE("R",'MAPA DE RIESGOS'!$H602,"C",'MAPA DE RIESGOS'!$AF602),"")</f>
        <v/>
      </c>
      <c r="BU102" s="353" t="str">
        <f>IF(AND('MAPA DE RIESGOS'!$AP603="Media",'MAPA DE RIESGOS'!$AR603="Mayor"),CONCATENATE("R",'MAPA DE RIESGOS'!$H603,"C",'MAPA DE RIESGOS'!$AF603),"")</f>
        <v/>
      </c>
      <c r="BV102" s="353" t="str">
        <f>IF(AND('MAPA DE RIESGOS'!$AP604="Media",'MAPA DE RIESGOS'!$AR604="Mayor"),CONCATENATE("R",'MAPA DE RIESGOS'!$H604,"C",'MAPA DE RIESGOS'!$AF604),"")</f>
        <v/>
      </c>
      <c r="BW102" s="353" t="str">
        <f>IF(AND('MAPA DE RIESGOS'!$AP605="Media",'MAPA DE RIESGOS'!$AR605="Mayor"),CONCATENATE("R",'MAPA DE RIESGOS'!$H605,"C",'MAPA DE RIESGOS'!$AF605),"")</f>
        <v/>
      </c>
      <c r="BX102" s="353" t="str">
        <f>IF(AND('MAPA DE RIESGOS'!$AP606="Media",'MAPA DE RIESGOS'!$AR606="Mayor"),CONCATENATE("R",'MAPA DE RIESGOS'!$H606,"C",'MAPA DE RIESGOS'!$AF606),"")</f>
        <v/>
      </c>
      <c r="BY102" s="353" t="str">
        <f>IF(AND('MAPA DE RIESGOS'!$AP607="Media",'MAPA DE RIESGOS'!$AR607="Mayor"),CONCATENATE("R",'MAPA DE RIESGOS'!$H607,"C",'MAPA DE RIESGOS'!$AF607),"")</f>
        <v/>
      </c>
      <c r="BZ102" s="353" t="str">
        <f>IF(AND('MAPA DE RIESGOS'!$AP608="Media",'MAPA DE RIESGOS'!$AR608="Mayor"),CONCATENATE("R",'MAPA DE RIESGOS'!$H608,"C",'MAPA DE RIESGOS'!$AF608),"")</f>
        <v/>
      </c>
      <c r="CA102" s="353" t="str">
        <f>IF(AND('MAPA DE RIESGOS'!$AP609="Media",'MAPA DE RIESGOS'!$AR609="Mayor"),CONCATENATE("R",'MAPA DE RIESGOS'!$H609,"C",'MAPA DE RIESGOS'!$AF609),"")</f>
        <v/>
      </c>
      <c r="CB102" s="353" t="str">
        <f>IF(AND('MAPA DE RIESGOS'!$AP610="Media",'MAPA DE RIESGOS'!$AR610="Mayor"),CONCATENATE("R",'MAPA DE RIESGOS'!$H610,"C",'MAPA DE RIESGOS'!$AF610),"")</f>
        <v/>
      </c>
      <c r="CC102" s="354" t="str">
        <f>IF(AND('MAPA DE RIESGOS'!$AP611="Media",'MAPA DE RIESGOS'!$AR611="Mayor"),CONCATENATE("R",'MAPA DE RIESGOS'!$H611,"C",'MAPA DE RIESGOS'!$AF611),"")</f>
        <v/>
      </c>
      <c r="CD102" s="355" t="str">
        <f>IF(AND('MAPA DE RIESGOS'!$AP594="Media",'MAPA DE RIESGOS'!$AR594="Catastrófico"),CONCATENATE("R",'MAPA DE RIESGOS'!$H594,"C",'MAPA DE RIESGOS'!$AF594),"")</f>
        <v/>
      </c>
      <c r="CE102" s="355" t="str">
        <f>IF(AND('MAPA DE RIESGOS'!$AP595="Media",'MAPA DE RIESGOS'!$AR595="Catastrófico"),CONCATENATE("R",'MAPA DE RIESGOS'!$H595,"C",'MAPA DE RIESGOS'!$AF595),"")</f>
        <v/>
      </c>
      <c r="CF102" s="355" t="str">
        <f>IF(AND('MAPA DE RIESGOS'!$AP596="Media",'MAPA DE RIESGOS'!$AR596="Catastrófico"),CONCATENATE("R",'MAPA DE RIESGOS'!$H596,"C",'MAPA DE RIESGOS'!$AF596),"")</f>
        <v/>
      </c>
      <c r="CG102" s="355" t="str">
        <f>IF(AND('MAPA DE RIESGOS'!$AP597="Media",'MAPA DE RIESGOS'!$AR597="Catastrófico"),CONCATENATE("R",'MAPA DE RIESGOS'!$H597,"C",'MAPA DE RIESGOS'!$AF597),"")</f>
        <v/>
      </c>
      <c r="CH102" s="355" t="str">
        <f>IF(AND('MAPA DE RIESGOS'!$AP598="Media",'MAPA DE RIESGOS'!$AR598="Catastrófico"),CONCATENATE("R",'MAPA DE RIESGOS'!$H598,"C",'MAPA DE RIESGOS'!$AF598),"")</f>
        <v/>
      </c>
      <c r="CI102" s="355" t="str">
        <f>IF(AND('MAPA DE RIESGOS'!$AP599="Media",'MAPA DE RIESGOS'!$AR599="Catastrófico"),CONCATENATE("R",'MAPA DE RIESGOS'!$H599,"C",'MAPA DE RIESGOS'!$AF599),"")</f>
        <v/>
      </c>
      <c r="CJ102" s="355" t="str">
        <f>IF(AND('MAPA DE RIESGOS'!$AP600="Media",'MAPA DE RIESGOS'!$AR600="Catastrófico"),CONCATENATE("R",'MAPA DE RIESGOS'!$H600,"C",'MAPA DE RIESGOS'!$AF600),"")</f>
        <v/>
      </c>
      <c r="CK102" s="355" t="str">
        <f>IF(AND('MAPA DE RIESGOS'!$AP601="Media",'MAPA DE RIESGOS'!$AR601="Catastrófico"),CONCATENATE("R",'MAPA DE RIESGOS'!$H601,"C",'MAPA DE RIESGOS'!$AF601),"")</f>
        <v/>
      </c>
      <c r="CL102" s="355" t="str">
        <f>IF(AND('MAPA DE RIESGOS'!$AP602="Media",'MAPA DE RIESGOS'!$AR602="Catastrófico"),CONCATENATE("R",'MAPA DE RIESGOS'!$H602,"C",'MAPA DE RIESGOS'!$AF602),"")</f>
        <v/>
      </c>
      <c r="CM102" s="355" t="str">
        <f>IF(AND('MAPA DE RIESGOS'!$AP603="Media",'MAPA DE RIESGOS'!$AR603="Catastrófico"),CONCATENATE("R",'MAPA DE RIESGOS'!$H603,"C",'MAPA DE RIESGOS'!$AF603),"")</f>
        <v/>
      </c>
      <c r="CN102" s="355" t="str">
        <f>IF(AND('MAPA DE RIESGOS'!$AP604="Media",'MAPA DE RIESGOS'!$AR604="Catastrófico"),CONCATENATE("R",'MAPA DE RIESGOS'!$H604,"C",'MAPA DE RIESGOS'!$AF604),"")</f>
        <v/>
      </c>
      <c r="CO102" s="355" t="str">
        <f>IF(AND('MAPA DE RIESGOS'!$AP605="Media",'MAPA DE RIESGOS'!$AR605="Catastrófico"),CONCATENATE("R",'MAPA DE RIESGOS'!$H605,"C",'MAPA DE RIESGOS'!$AF605),"")</f>
        <v/>
      </c>
      <c r="CP102" s="355" t="str">
        <f>IF(AND('MAPA DE RIESGOS'!$AP606="Media",'MAPA DE RIESGOS'!$AR606="Catastrófico"),CONCATENATE("R",'MAPA DE RIESGOS'!$H606,"C",'MAPA DE RIESGOS'!$AF606),"")</f>
        <v/>
      </c>
      <c r="CQ102" s="355" t="str">
        <f>IF(AND('MAPA DE RIESGOS'!$AP607="Media",'MAPA DE RIESGOS'!$AR607="Catastrófico"),CONCATENATE("R",'MAPA DE RIESGOS'!$H607,"C",'MAPA DE RIESGOS'!$AF607),"")</f>
        <v/>
      </c>
      <c r="CR102" s="355" t="str">
        <f>IF(AND('MAPA DE RIESGOS'!$AP608="Media",'MAPA DE RIESGOS'!$AR608="Catastrófico"),CONCATENATE("R",'MAPA DE RIESGOS'!$H608,"C",'MAPA DE RIESGOS'!$AF608),"")</f>
        <v/>
      </c>
      <c r="CS102" s="355" t="str">
        <f>IF(AND('MAPA DE RIESGOS'!$AP609="Media",'MAPA DE RIESGOS'!$AR609="Catastrófico"),CONCATENATE("R",'MAPA DE RIESGOS'!$H609,"C",'MAPA DE RIESGOS'!$AF609),"")</f>
        <v/>
      </c>
      <c r="CT102" s="355" t="str">
        <f>IF(AND('MAPA DE RIESGOS'!$AP610="Media",'MAPA DE RIESGOS'!$AR610="Catastrófico"),CONCATENATE("R",'MAPA DE RIESGOS'!$H610,"C",'MAPA DE RIESGOS'!$AF610),"")</f>
        <v/>
      </c>
      <c r="CU102" s="356" t="str">
        <f>IF(AND('MAPA DE RIESGOS'!$AP611="Media",'MAPA DE RIESGOS'!$AR611="Catastrófico"),CONCATENATE("R",'MAPA DE RIESGOS'!$H611,"C",'MAPA DE RIESGOS'!$AF611),"")</f>
        <v/>
      </c>
      <c r="CV102" s="67"/>
      <c r="CW102" s="1128"/>
      <c r="CX102" s="1129"/>
      <c r="CY102" s="1129"/>
      <c r="CZ102" s="1129"/>
      <c r="DA102" s="1129"/>
      <c r="DB102" s="1130"/>
    </row>
    <row r="103" spans="2:106" ht="32.450000000000003" customHeight="1">
      <c r="B103" s="1142"/>
      <c r="C103" s="1142"/>
      <c r="D103" s="1143"/>
      <c r="E103" s="1113"/>
      <c r="F103" s="1114"/>
      <c r="G103" s="1114"/>
      <c r="H103" s="1114"/>
      <c r="I103" s="1115"/>
      <c r="J103" s="365" t="str">
        <f>IF(AND('MAPA DE RIESGOS'!$AP612="Media",'MAPA DE RIESGOS'!$AR612="Leve"),CONCATENATE("R",'MAPA DE RIESGOS'!$H612,"C",'MAPA DE RIESGOS'!$AF612),"")</f>
        <v/>
      </c>
      <c r="K103" s="366" t="str">
        <f>IF(AND('MAPA DE RIESGOS'!$AP613="Media",'MAPA DE RIESGOS'!$AR613="Leve"),CONCATENATE("R",'MAPA DE RIESGOS'!$H613,"C",'MAPA DE RIESGOS'!$AF613),"")</f>
        <v/>
      </c>
      <c r="L103" s="366" t="str">
        <f>IF(AND('MAPA DE RIESGOS'!$AP614="Media",'MAPA DE RIESGOS'!$AR614="Leve"),CONCATENATE("R",'MAPA DE RIESGOS'!$H614,"C",'MAPA DE RIESGOS'!$AF614),"")</f>
        <v/>
      </c>
      <c r="M103" s="366" t="str">
        <f>IF(AND('MAPA DE RIESGOS'!$AP615="Media",'MAPA DE RIESGOS'!$AR615="Leve"),CONCATENATE("R",'MAPA DE RIESGOS'!$H615,"C",'MAPA DE RIESGOS'!$AF615),"")</f>
        <v/>
      </c>
      <c r="N103" s="366" t="str">
        <f>IF(AND('MAPA DE RIESGOS'!$AP616="Media",'MAPA DE RIESGOS'!$AR616="Leve"),CONCATENATE("R",'MAPA DE RIESGOS'!$H616,"C",'MAPA DE RIESGOS'!$AF616),"")</f>
        <v/>
      </c>
      <c r="O103" s="366" t="str">
        <f>IF(AND('MAPA DE RIESGOS'!$AP617="Media",'MAPA DE RIESGOS'!$AR617="Leve"),CONCATENATE("R",'MAPA DE RIESGOS'!$H617,"C",'MAPA DE RIESGOS'!$AF617),"")</f>
        <v/>
      </c>
      <c r="P103" s="366" t="str">
        <f>IF(AND('MAPA DE RIESGOS'!$AP618="Media",'MAPA DE RIESGOS'!$AR618="Leve"),CONCATENATE("R",'MAPA DE RIESGOS'!$H618,"C",'MAPA DE RIESGOS'!$AF618),"")</f>
        <v/>
      </c>
      <c r="Q103" s="366" t="str">
        <f>IF(AND('MAPA DE RIESGOS'!$AP619="Media",'MAPA DE RIESGOS'!$AR619="Leve"),CONCATENATE("R",'MAPA DE RIESGOS'!$H619,"C",'MAPA DE RIESGOS'!$AF619),"")</f>
        <v/>
      </c>
      <c r="R103" s="366" t="str">
        <f>IF(AND('MAPA DE RIESGOS'!$AP620="Media",'MAPA DE RIESGOS'!$AR620="Leve"),CONCATENATE("R",'MAPA DE RIESGOS'!$H620,"C",'MAPA DE RIESGOS'!$AF620),"")</f>
        <v/>
      </c>
      <c r="S103" s="366" t="str">
        <f>IF(AND('MAPA DE RIESGOS'!$AP621="Media",'MAPA DE RIESGOS'!$AR621="Leve"),CONCATENATE("R",'MAPA DE RIESGOS'!$H621,"C",'MAPA DE RIESGOS'!$AF621),"")</f>
        <v/>
      </c>
      <c r="T103" s="366" t="str">
        <f>IF(AND('MAPA DE RIESGOS'!$AP622="Media",'MAPA DE RIESGOS'!$AR622="Leve"),CONCATENATE("R",'MAPA DE RIESGOS'!$H622,"C",'MAPA DE RIESGOS'!$AF622),"")</f>
        <v/>
      </c>
      <c r="U103" s="366" t="str">
        <f>IF(AND('MAPA DE RIESGOS'!$AP623="Media",'MAPA DE RIESGOS'!$AR623="Leve"),CONCATENATE("R",'MAPA DE RIESGOS'!$B623,"C",'MAPA DE RIESGOS'!$AF623),"")</f>
        <v/>
      </c>
      <c r="V103" s="366" t="str">
        <f>IF(AND('MAPA DE RIESGOS'!$AP624="Media",'MAPA DE RIESGOS'!$AR624="Leve"),CONCATENATE("R",'MAPA DE RIESGOS'!$B624,"C",'MAPA DE RIESGOS'!$AF624),"")</f>
        <v/>
      </c>
      <c r="W103" s="366" t="str">
        <f>IF(AND('MAPA DE RIESGOS'!$AP625="Media",'MAPA DE RIESGOS'!$AR625="Leve"),CONCATENATE("R",'MAPA DE RIESGOS'!$B625,"C",'MAPA DE RIESGOS'!$AF625),"")</f>
        <v/>
      </c>
      <c r="X103" s="366" t="str">
        <f>IF(AND('MAPA DE RIESGOS'!$AP626="Media",'MAPA DE RIESGOS'!$AR626="Leve"),CONCATENATE("R",'MAPA DE RIESGOS'!$H626,"C",'MAPA DE RIESGOS'!$AF626),"")</f>
        <v/>
      </c>
      <c r="Y103" s="366" t="str">
        <f>IF(AND('MAPA DE RIESGOS'!$AP627="Media",'MAPA DE RIESGOS'!$AR627="Leve"),CONCATENATE("R",'MAPA DE RIESGOS'!$H627,"C",'MAPA DE RIESGOS'!$AF627),"")</f>
        <v/>
      </c>
      <c r="Z103" s="366" t="str">
        <f>IF(AND('MAPA DE RIESGOS'!$AP628="Media",'MAPA DE RIESGOS'!$AR628="Leve"),CONCATENATE("R",'MAPA DE RIESGOS'!$H628,"C",'MAPA DE RIESGOS'!$AF628),"")</f>
        <v/>
      </c>
      <c r="AA103" s="366" t="str">
        <f>IF(AND('MAPA DE RIESGOS'!$AP629="Media",'MAPA DE RIESGOS'!$AR629="Leve"),CONCATENATE("R",'MAPA DE RIESGOS'!$H629,"C",'MAPA DE RIESGOS'!$AF629),"")</f>
        <v/>
      </c>
      <c r="AB103" s="365" t="str">
        <f>IF(AND('MAPA DE RIESGOS'!$AP612="Media",'MAPA DE RIESGOS'!$AR612="Menor"),CONCATENATE("R",'MAPA DE RIESGOS'!$H612,"C",'MAPA DE RIESGOS'!$AF612),"")</f>
        <v/>
      </c>
      <c r="AC103" s="366" t="str">
        <f>IF(AND('MAPA DE RIESGOS'!$AP613="Media",'MAPA DE RIESGOS'!$AR613="Menor"),CONCATENATE("R",'MAPA DE RIESGOS'!$H613,"C",'MAPA DE RIESGOS'!$AF613),"")</f>
        <v/>
      </c>
      <c r="AD103" s="366" t="str">
        <f>IF(AND('MAPA DE RIESGOS'!$AP614="Media",'MAPA DE RIESGOS'!$AR614="Menor"),CONCATENATE("R",'MAPA DE RIESGOS'!$H614,"C",'MAPA DE RIESGOS'!$AF614),"")</f>
        <v/>
      </c>
      <c r="AE103" s="366" t="str">
        <f>IF(AND('MAPA DE RIESGOS'!$AP615="Media",'MAPA DE RIESGOS'!$AR615="Menor"),CONCATENATE("R",'MAPA DE RIESGOS'!$H615,"C",'MAPA DE RIESGOS'!$AF615),"")</f>
        <v/>
      </c>
      <c r="AF103" s="366" t="str">
        <f>IF(AND('MAPA DE RIESGOS'!$AP616="Media",'MAPA DE RIESGOS'!$AR616="Menor"),CONCATENATE("R",'MAPA DE RIESGOS'!$H616,"C",'MAPA DE RIESGOS'!$AF616),"")</f>
        <v/>
      </c>
      <c r="AG103" s="366" t="str">
        <f>IF(AND('MAPA DE RIESGOS'!$AP617="Media",'MAPA DE RIESGOS'!$AR617="Menor"),CONCATENATE("R",'MAPA DE RIESGOS'!$H617,"C",'MAPA DE RIESGOS'!$AF617),"")</f>
        <v/>
      </c>
      <c r="AH103" s="366" t="str">
        <f>IF(AND('MAPA DE RIESGOS'!$AP618="Media",'MAPA DE RIESGOS'!$AR618="Menor"),CONCATENATE("R",'MAPA DE RIESGOS'!$H618,"C",'MAPA DE RIESGOS'!$AF618),"")</f>
        <v/>
      </c>
      <c r="AI103" s="366" t="str">
        <f>IF(AND('MAPA DE RIESGOS'!$AP619="Media",'MAPA DE RIESGOS'!$AR619="Menor"),CONCATENATE("R",'MAPA DE RIESGOS'!$H619,"C",'MAPA DE RIESGOS'!$AF619),"")</f>
        <v/>
      </c>
      <c r="AJ103" s="366" t="str">
        <f>IF(AND('MAPA DE RIESGOS'!$AP620="Media",'MAPA DE RIESGOS'!$AR620="Menor"),CONCATENATE("R",'MAPA DE RIESGOS'!$H620,"C",'MAPA DE RIESGOS'!$AF620),"")</f>
        <v/>
      </c>
      <c r="AK103" s="366" t="str">
        <f>IF(AND('MAPA DE RIESGOS'!$AP621="Media",'MAPA DE RIESGOS'!$AR621="Menor"),CONCATENATE("R",'MAPA DE RIESGOS'!$H621,"C",'MAPA DE RIESGOS'!$AF621),"")</f>
        <v/>
      </c>
      <c r="AL103" s="366" t="str">
        <f>IF(AND('MAPA DE RIESGOS'!$AP622="Media",'MAPA DE RIESGOS'!$AR622="Menor"),CONCATENATE("R",'MAPA DE RIESGOS'!$H622,"C",'MAPA DE RIESGOS'!$AF622),"")</f>
        <v/>
      </c>
      <c r="AM103" s="366" t="str">
        <f>IF(AND('MAPA DE RIESGOS'!$AP623="Media",'MAPA DE RIESGOS'!$AR623="Menor"),CONCATENATE("R",'MAPA DE RIESGOS'!$B623,"C",'MAPA DE RIESGOS'!$AF623),"")</f>
        <v/>
      </c>
      <c r="AN103" s="366" t="str">
        <f>IF(AND('MAPA DE RIESGOS'!$AP624="Media",'MAPA DE RIESGOS'!$AR624="Menor"),CONCATENATE("R",'MAPA DE RIESGOS'!$B624,"C",'MAPA DE RIESGOS'!$AF624),"")</f>
        <v/>
      </c>
      <c r="AO103" s="366" t="str">
        <f>IF(AND('MAPA DE RIESGOS'!$AP625="Media",'MAPA DE RIESGOS'!$AR625="Menor"),CONCATENATE("R",'MAPA DE RIESGOS'!$B625,"C",'MAPA DE RIESGOS'!$AF625),"")</f>
        <v/>
      </c>
      <c r="AP103" s="366" t="str">
        <f>IF(AND('MAPA DE RIESGOS'!$AP626="Media",'MAPA DE RIESGOS'!$AR626="Menor"),CONCATENATE("R",'MAPA DE RIESGOS'!$H626,"C",'MAPA DE RIESGOS'!$AF626),"")</f>
        <v/>
      </c>
      <c r="AQ103" s="366" t="str">
        <f>IF(AND('MAPA DE RIESGOS'!$AP627="Media",'MAPA DE RIESGOS'!$AR627="Menor"),CONCATENATE("R",'MAPA DE RIESGOS'!$H627,"C",'MAPA DE RIESGOS'!$AF627),"")</f>
        <v/>
      </c>
      <c r="AR103" s="366" t="str">
        <f>IF(AND('MAPA DE RIESGOS'!$AP628="Media",'MAPA DE RIESGOS'!$AR628="Menor"),CONCATENATE("R",'MAPA DE RIESGOS'!$H628,"C",'MAPA DE RIESGOS'!$AF628),"")</f>
        <v/>
      </c>
      <c r="AS103" s="366" t="str">
        <f>IF(AND('MAPA DE RIESGOS'!$AP629="Media",'MAPA DE RIESGOS'!$AR629="Menor"),CONCATENATE("R",'MAPA DE RIESGOS'!$H629,"C",'MAPA DE RIESGOS'!$AF629),"")</f>
        <v/>
      </c>
      <c r="AT103" s="365" t="str">
        <f>IF(AND('MAPA DE RIESGOS'!$AP612="Media",'MAPA DE RIESGOS'!$AR612="Moderado"),CONCATENATE("R",'MAPA DE RIESGOS'!$H612,"C",'MAPA DE RIESGOS'!$AF612),"")</f>
        <v/>
      </c>
      <c r="AU103" s="366" t="str">
        <f>IF(AND('MAPA DE RIESGOS'!$AP613="Media",'MAPA DE RIESGOS'!$AR613="Moderado"),CONCATENATE("R",'MAPA DE RIESGOS'!$H613,"C",'MAPA DE RIESGOS'!$AF613),"")</f>
        <v/>
      </c>
      <c r="AV103" s="366" t="str">
        <f>IF(AND('MAPA DE RIESGOS'!$AP614="Media",'MAPA DE RIESGOS'!$AR614="Moderado"),CONCATENATE("R",'MAPA DE RIESGOS'!$H614,"C",'MAPA DE RIESGOS'!$AF614),"")</f>
        <v/>
      </c>
      <c r="AW103" s="366" t="str">
        <f>IF(AND('MAPA DE RIESGOS'!$AP615="Media",'MAPA DE RIESGOS'!$AR615="Moderado"),CONCATENATE("R",'MAPA DE RIESGOS'!$H615,"C",'MAPA DE RIESGOS'!$AF615),"")</f>
        <v/>
      </c>
      <c r="AX103" s="366" t="str">
        <f>IF(AND('MAPA DE RIESGOS'!$AP616="Media",'MAPA DE RIESGOS'!$AR616="Moderado"),CONCATENATE("R",'MAPA DE RIESGOS'!$H616,"C",'MAPA DE RIESGOS'!$AF616),"")</f>
        <v/>
      </c>
      <c r="AY103" s="366" t="str">
        <f>IF(AND('MAPA DE RIESGOS'!$AP617="Media",'MAPA DE RIESGOS'!$AR617="Moderado"),CONCATENATE("R",'MAPA DE RIESGOS'!$H617,"C",'MAPA DE RIESGOS'!$AF617),"")</f>
        <v/>
      </c>
      <c r="AZ103" s="366" t="str">
        <f>IF(AND('MAPA DE RIESGOS'!$AP618="Media",'MAPA DE RIESGOS'!$AR618="Moderado"),CONCATENATE("R",'MAPA DE RIESGOS'!$H618,"C",'MAPA DE RIESGOS'!$AF618),"")</f>
        <v/>
      </c>
      <c r="BA103" s="366" t="str">
        <f>IF(AND('MAPA DE RIESGOS'!$AP619="Media",'MAPA DE RIESGOS'!$AR619="Moderado"),CONCATENATE("R",'MAPA DE RIESGOS'!$H619,"C",'MAPA DE RIESGOS'!$AF619),"")</f>
        <v/>
      </c>
      <c r="BB103" s="366" t="str">
        <f>IF(AND('MAPA DE RIESGOS'!$AP620="Media",'MAPA DE RIESGOS'!$AR620="Moderado"),CONCATENATE("R",'MAPA DE RIESGOS'!$H620,"C",'MAPA DE RIESGOS'!$AF620),"")</f>
        <v/>
      </c>
      <c r="BC103" s="366" t="str">
        <f>IF(AND('MAPA DE RIESGOS'!$AP621="Media",'MAPA DE RIESGOS'!$AR621="Moderado"),CONCATENATE("R",'MAPA DE RIESGOS'!$H621,"C",'MAPA DE RIESGOS'!$AF621),"")</f>
        <v/>
      </c>
      <c r="BD103" s="366" t="str">
        <f>IF(AND('MAPA DE RIESGOS'!$AP622="Media",'MAPA DE RIESGOS'!$AR622="Moderado"),CONCATENATE("R",'MAPA DE RIESGOS'!$H622,"C",'MAPA DE RIESGOS'!$AF622),"")</f>
        <v/>
      </c>
      <c r="BE103" s="366" t="str">
        <f>IF(AND('MAPA DE RIESGOS'!$AP623="Media",'MAPA DE RIESGOS'!$AR623="Moderado"),CONCATENATE("R",'MAPA DE RIESGOS'!$B623,"C",'MAPA DE RIESGOS'!$AF623),"")</f>
        <v/>
      </c>
      <c r="BF103" s="366" t="str">
        <f>IF(AND('MAPA DE RIESGOS'!$AP624="Media",'MAPA DE RIESGOS'!$AR624="Moderado"),CONCATENATE("R",'MAPA DE RIESGOS'!$B624,"C",'MAPA DE RIESGOS'!$AF624),"")</f>
        <v/>
      </c>
      <c r="BG103" s="366" t="str">
        <f>IF(AND('MAPA DE RIESGOS'!$AP625="Media",'MAPA DE RIESGOS'!$AR625="Moderado"),CONCATENATE("R",'MAPA DE RIESGOS'!$B625,"C",'MAPA DE RIESGOS'!$AF625),"")</f>
        <v/>
      </c>
      <c r="BH103" s="366" t="str">
        <f>IF(AND('MAPA DE RIESGOS'!$AP626="Media",'MAPA DE RIESGOS'!$AR626="Moderado"),CONCATENATE("R",'MAPA DE RIESGOS'!$H626,"C",'MAPA DE RIESGOS'!$AF626),"")</f>
        <v/>
      </c>
      <c r="BI103" s="366" t="str">
        <f>IF(AND('MAPA DE RIESGOS'!$AP627="Media",'MAPA DE RIESGOS'!$AR627="Moderado"),CONCATENATE("R",'MAPA DE RIESGOS'!$H627,"C",'MAPA DE RIESGOS'!$AF627),"")</f>
        <v/>
      </c>
      <c r="BJ103" s="366" t="str">
        <f>IF(AND('MAPA DE RIESGOS'!$AP628="Media",'MAPA DE RIESGOS'!$AR628="Moderado"),CONCATENATE("R",'MAPA DE RIESGOS'!$H628,"C",'MAPA DE RIESGOS'!$AF628),"")</f>
        <v/>
      </c>
      <c r="BK103" s="367" t="str">
        <f>IF(AND('MAPA DE RIESGOS'!$AP629="Media",'MAPA DE RIESGOS'!$AR629="Moderado"),CONCATENATE("R",'MAPA DE RIESGOS'!$H629,"C",'MAPA DE RIESGOS'!$AF629),"")</f>
        <v/>
      </c>
      <c r="BL103" s="353" t="str">
        <f>IF(AND('MAPA DE RIESGOS'!$AP612="Media",'MAPA DE RIESGOS'!$AR612="Mayor"),CONCATENATE("R",'MAPA DE RIESGOS'!$H612,"C",'MAPA DE RIESGOS'!$AF612),"")</f>
        <v/>
      </c>
      <c r="BM103" s="353" t="str">
        <f>IF(AND('MAPA DE RIESGOS'!$AP613="Media",'MAPA DE RIESGOS'!$AR613="Mayor"),CONCATENATE("R",'MAPA DE RIESGOS'!$H613,"C",'MAPA DE RIESGOS'!$AF613),"")</f>
        <v/>
      </c>
      <c r="BN103" s="353" t="str">
        <f>IF(AND('MAPA DE RIESGOS'!$AP614="Media",'MAPA DE RIESGOS'!$AR614="Mayor"),CONCATENATE("R",'MAPA DE RIESGOS'!$H614,"C",'MAPA DE RIESGOS'!$AF614),"")</f>
        <v/>
      </c>
      <c r="BO103" s="353" t="str">
        <f>IF(AND('MAPA DE RIESGOS'!$AP615="Media",'MAPA DE RIESGOS'!$AR615="Mayor"),CONCATENATE("R",'MAPA DE RIESGOS'!$H615,"C",'MAPA DE RIESGOS'!$AF615),"")</f>
        <v/>
      </c>
      <c r="BP103" s="353" t="str">
        <f>IF(AND('MAPA DE RIESGOS'!$AP616="Media",'MAPA DE RIESGOS'!$AR616="Mayor"),CONCATENATE("R",'MAPA DE RIESGOS'!$H616,"C",'MAPA DE RIESGOS'!$AF616),"")</f>
        <v/>
      </c>
      <c r="BQ103" s="353" t="str">
        <f>IF(AND('MAPA DE RIESGOS'!$AP617="Media",'MAPA DE RIESGOS'!$AR617="Mayor"),CONCATENATE("R",'MAPA DE RIESGOS'!$H617,"C",'MAPA DE RIESGOS'!$AF617),"")</f>
        <v/>
      </c>
      <c r="BR103" s="353" t="str">
        <f>IF(AND('MAPA DE RIESGOS'!$AP618="Media",'MAPA DE RIESGOS'!$AR618="Mayor"),CONCATENATE("R",'MAPA DE RIESGOS'!$H618,"C",'MAPA DE RIESGOS'!$AF618),"")</f>
        <v/>
      </c>
      <c r="BS103" s="353" t="str">
        <f>IF(AND('MAPA DE RIESGOS'!$AP619="Media",'MAPA DE RIESGOS'!$AR619="Mayor"),CONCATENATE("R",'MAPA DE RIESGOS'!$H619,"C",'MAPA DE RIESGOS'!$AF619),"")</f>
        <v/>
      </c>
      <c r="BT103" s="353" t="str">
        <f>IF(AND('MAPA DE RIESGOS'!$AP620="Media",'MAPA DE RIESGOS'!$AR620="Mayor"),CONCATENATE("R",'MAPA DE RIESGOS'!$H620,"C",'MAPA DE RIESGOS'!$AF620),"")</f>
        <v/>
      </c>
      <c r="BU103" s="353" t="str">
        <f>IF(AND('MAPA DE RIESGOS'!$AP621="Media",'MAPA DE RIESGOS'!$AR621="Mayor"),CONCATENATE("R",'MAPA DE RIESGOS'!$H621,"C",'MAPA DE RIESGOS'!$AF621),"")</f>
        <v/>
      </c>
      <c r="BV103" s="353" t="str">
        <f>IF(AND('MAPA DE RIESGOS'!$AP622="Media",'MAPA DE RIESGOS'!$AR622="Mayor"),CONCATENATE("R",'MAPA DE RIESGOS'!$H622,"C",'MAPA DE RIESGOS'!$AF622),"")</f>
        <v/>
      </c>
      <c r="BW103" s="353" t="str">
        <f>IF(AND('MAPA DE RIESGOS'!$AP623="Media",'MAPA DE RIESGOS'!$AR623="Mayor"),CONCATENATE("R",'MAPA DE RIESGOS'!$B623,"C",'MAPA DE RIESGOS'!$AF623),"")</f>
        <v/>
      </c>
      <c r="BX103" s="353" t="str">
        <f>IF(AND('MAPA DE RIESGOS'!$AP624="Media",'MAPA DE RIESGOS'!$AR624="Mayor"),CONCATENATE("R",'MAPA DE RIESGOS'!$B624,"C",'MAPA DE RIESGOS'!$AF624),"")</f>
        <v/>
      </c>
      <c r="BY103" s="353" t="str">
        <f>IF(AND('MAPA DE RIESGOS'!$AP625="Media",'MAPA DE RIESGOS'!$AR625="Mayor"),CONCATENATE("R",'MAPA DE RIESGOS'!$B625,"C",'MAPA DE RIESGOS'!$AF625),"")</f>
        <v/>
      </c>
      <c r="BZ103" s="353" t="str">
        <f>IF(AND('MAPA DE RIESGOS'!$AP626="Media",'MAPA DE RIESGOS'!$AR626="Mayor"),CONCATENATE("R",'MAPA DE RIESGOS'!$H626,"C",'MAPA DE RIESGOS'!$AF626),"")</f>
        <v/>
      </c>
      <c r="CA103" s="353" t="str">
        <f>IF(AND('MAPA DE RIESGOS'!$AP627="Media",'MAPA DE RIESGOS'!$AR627="Mayor"),CONCATENATE("R",'MAPA DE RIESGOS'!$H627,"C",'MAPA DE RIESGOS'!$AF627),"")</f>
        <v/>
      </c>
      <c r="CB103" s="353" t="str">
        <f>IF(AND('MAPA DE RIESGOS'!$AP628="Media",'MAPA DE RIESGOS'!$AR628="Mayor"),CONCATENATE("R",'MAPA DE RIESGOS'!$H628,"C",'MAPA DE RIESGOS'!$AF628),"")</f>
        <v/>
      </c>
      <c r="CC103" s="354" t="str">
        <f>IF(AND('MAPA DE RIESGOS'!$AP629="Media",'MAPA DE RIESGOS'!$AR629="Mayor"),CONCATENATE("R",'MAPA DE RIESGOS'!$H629,"C",'MAPA DE RIESGOS'!$AF629),"")</f>
        <v/>
      </c>
      <c r="CD103" s="355" t="str">
        <f>IF(AND('MAPA DE RIESGOS'!$AP612="Media",'MAPA DE RIESGOS'!$AR612="Catastrófico"),CONCATENATE("R",'MAPA DE RIESGOS'!$H612,"C",'MAPA DE RIESGOS'!$AF612),"")</f>
        <v/>
      </c>
      <c r="CE103" s="355" t="str">
        <f>IF(AND('MAPA DE RIESGOS'!$AP613="Media",'MAPA DE RIESGOS'!$AR613="Catastrófico"),CONCATENATE("R",'MAPA DE RIESGOS'!$H613,"C",'MAPA DE RIESGOS'!$AF613),"")</f>
        <v/>
      </c>
      <c r="CF103" s="355" t="str">
        <f>IF(AND('MAPA DE RIESGOS'!$AP614="Media",'MAPA DE RIESGOS'!$AR614="Catastrófico"),CONCATENATE("R",'MAPA DE RIESGOS'!$H614,"C",'MAPA DE RIESGOS'!$AF614),"")</f>
        <v/>
      </c>
      <c r="CG103" s="355" t="str">
        <f>IF(AND('MAPA DE RIESGOS'!$AP615="Media",'MAPA DE RIESGOS'!$AR615="Catastrófico"),CONCATENATE("R",'MAPA DE RIESGOS'!$H615,"C",'MAPA DE RIESGOS'!$AF615),"")</f>
        <v/>
      </c>
      <c r="CH103" s="355" t="str">
        <f>IF(AND('MAPA DE RIESGOS'!$AP616="Media",'MAPA DE RIESGOS'!$AR616="Catastrófico"),CONCATENATE("R",'MAPA DE RIESGOS'!$H616,"C",'MAPA DE RIESGOS'!$AF616),"")</f>
        <v/>
      </c>
      <c r="CI103" s="355" t="str">
        <f>IF(AND('MAPA DE RIESGOS'!$AP617="Media",'MAPA DE RIESGOS'!$AR617="Catastrófico"),CONCATENATE("R",'MAPA DE RIESGOS'!$H617,"C",'MAPA DE RIESGOS'!$AF617),"")</f>
        <v/>
      </c>
      <c r="CJ103" s="355" t="str">
        <f>IF(AND('MAPA DE RIESGOS'!$AP618="Media",'MAPA DE RIESGOS'!$AR618="Catastrófico"),CONCATENATE("R",'MAPA DE RIESGOS'!$H618,"C",'MAPA DE RIESGOS'!$AF618),"")</f>
        <v/>
      </c>
      <c r="CK103" s="355" t="str">
        <f>IF(AND('MAPA DE RIESGOS'!$AP619="Media",'MAPA DE RIESGOS'!$AR619="Catastrófico"),CONCATENATE("R",'MAPA DE RIESGOS'!$H619,"C",'MAPA DE RIESGOS'!$AF619),"")</f>
        <v/>
      </c>
      <c r="CL103" s="355" t="str">
        <f>IF(AND('MAPA DE RIESGOS'!$AP620="Media",'MAPA DE RIESGOS'!$AR620="Catastrófico"),CONCATENATE("R",'MAPA DE RIESGOS'!$H620,"C",'MAPA DE RIESGOS'!$AF620),"")</f>
        <v/>
      </c>
      <c r="CM103" s="355" t="str">
        <f>IF(AND('MAPA DE RIESGOS'!$AP621="Media",'MAPA DE RIESGOS'!$AR621="Catastrófico"),CONCATENATE("R",'MAPA DE RIESGOS'!$H621,"C",'MAPA DE RIESGOS'!$AF621),"")</f>
        <v/>
      </c>
      <c r="CN103" s="355" t="str">
        <f>IF(AND('MAPA DE RIESGOS'!$AP622="Media",'MAPA DE RIESGOS'!$AR622="Catastrófico"),CONCATENATE("R",'MAPA DE RIESGOS'!$H622,"C",'MAPA DE RIESGOS'!$AF622),"")</f>
        <v/>
      </c>
      <c r="CO103" s="355" t="str">
        <f>IF(AND('MAPA DE RIESGOS'!$AP623="Media",'MAPA DE RIESGOS'!$AR623="Catastrófico"),CONCATENATE("R",'MAPA DE RIESGOS'!$B623,"C",'MAPA DE RIESGOS'!$AF623),"")</f>
        <v/>
      </c>
      <c r="CP103" s="355" t="str">
        <f>IF(AND('MAPA DE RIESGOS'!$AP624="Media",'MAPA DE RIESGOS'!$AR624="Catastrófico"),CONCATENATE("R",'MAPA DE RIESGOS'!$B624,"C",'MAPA DE RIESGOS'!$AF624),"")</f>
        <v/>
      </c>
      <c r="CQ103" s="355" t="str">
        <f>IF(AND('MAPA DE RIESGOS'!$AP625="Media",'MAPA DE RIESGOS'!$AR625="Catastrófico"),CONCATENATE("R",'MAPA DE RIESGOS'!$B625,"C",'MAPA DE RIESGOS'!$AF625),"")</f>
        <v/>
      </c>
      <c r="CR103" s="355" t="str">
        <f>IF(AND('MAPA DE RIESGOS'!$AP626="Media",'MAPA DE RIESGOS'!$AR626="Catastrófico"),CONCATENATE("R",'MAPA DE RIESGOS'!$H626,"C",'MAPA DE RIESGOS'!$AF626),"")</f>
        <v/>
      </c>
      <c r="CS103" s="355" t="str">
        <f>IF(AND('MAPA DE RIESGOS'!$AP627="Media",'MAPA DE RIESGOS'!$AR627="Catastrófico"),CONCATENATE("R",'MAPA DE RIESGOS'!$H627,"C",'MAPA DE RIESGOS'!$AF627),"")</f>
        <v/>
      </c>
      <c r="CT103" s="355" t="str">
        <f>IF(AND('MAPA DE RIESGOS'!$AP628="Media",'MAPA DE RIESGOS'!$AR628="Catastrófico"),CONCATENATE("R",'MAPA DE RIESGOS'!$H628,"C",'MAPA DE RIESGOS'!$AF628),"")</f>
        <v/>
      </c>
      <c r="CU103" s="356" t="str">
        <f>IF(AND('MAPA DE RIESGOS'!$AP629="Media",'MAPA DE RIESGOS'!$AR629="Catastrófico"),CONCATENATE("R",'MAPA DE RIESGOS'!$H629,"C",'MAPA DE RIESGOS'!$AF629),"")</f>
        <v/>
      </c>
      <c r="CV103" s="67"/>
      <c r="CW103" s="1128"/>
      <c r="CX103" s="1129"/>
      <c r="CY103" s="1129"/>
      <c r="CZ103" s="1129"/>
      <c r="DA103" s="1129"/>
      <c r="DB103" s="1130"/>
    </row>
    <row r="104" spans="2:106" ht="32.450000000000003" customHeight="1">
      <c r="B104" s="1142"/>
      <c r="C104" s="1142"/>
      <c r="D104" s="1143"/>
      <c r="E104" s="1113"/>
      <c r="F104" s="1114"/>
      <c r="G104" s="1114"/>
      <c r="H104" s="1114"/>
      <c r="I104" s="1115"/>
      <c r="J104" s="365" t="str">
        <f>IF(AND('MAPA DE RIESGOS'!$AP630="Media",'MAPA DE RIESGOS'!$AR630="Leve"),CONCATENATE("R",'MAPA DE RIESGOS'!$H630,"C",'MAPA DE RIESGOS'!$AF630),"")</f>
        <v/>
      </c>
      <c r="K104" s="366" t="str">
        <f>IF(AND('MAPA DE RIESGOS'!$AP631="Media",'MAPA DE RIESGOS'!$AR631="Leve"),CONCATENATE("R",'MAPA DE RIESGOS'!$H631,"C",'MAPA DE RIESGOS'!$AF631),"")</f>
        <v/>
      </c>
      <c r="L104" s="366" t="str">
        <f>IF(AND('MAPA DE RIESGOS'!$AP632="Media",'MAPA DE RIESGOS'!$AR632="Leve"),CONCATENATE("R",'MAPA DE RIESGOS'!$H632,"C",'MAPA DE RIESGOS'!$AF632),"")</f>
        <v/>
      </c>
      <c r="M104" s="366" t="str">
        <f>IF(AND('MAPA DE RIESGOS'!$AP633="Media",'MAPA DE RIESGOS'!$AR633="Leve"),CONCATENATE("R",'MAPA DE RIESGOS'!$H633,"C",'MAPA DE RIESGOS'!$AF633),"")</f>
        <v/>
      </c>
      <c r="N104" s="366" t="str">
        <f>IF(AND('MAPA DE RIESGOS'!$AP634="Media",'MAPA DE RIESGOS'!$AR634="Leve"),CONCATENATE("R",'MAPA DE RIESGOS'!$H634,"C",'MAPA DE RIESGOS'!$AF634),"")</f>
        <v/>
      </c>
      <c r="O104" s="366" t="str">
        <f>IF(AND('MAPA DE RIESGOS'!$AP635="Media",'MAPA DE RIESGOS'!$AR635="Leve"),CONCATENATE("R",'MAPA DE RIESGOS'!$H635,"C",'MAPA DE RIESGOS'!$AF635),"")</f>
        <v/>
      </c>
      <c r="P104" s="366" t="str">
        <f>IF(AND('MAPA DE RIESGOS'!$AP636="Media",'MAPA DE RIESGOS'!$AR636="Leve"),CONCATENATE("R",'MAPA DE RIESGOS'!$H636,"C",'MAPA DE RIESGOS'!$AF636),"")</f>
        <v/>
      </c>
      <c r="Q104" s="366" t="str">
        <f>IF(AND('MAPA DE RIESGOS'!$AP637="Media",'MAPA DE RIESGOS'!$AR637="Leve"),CONCATENATE("R",'MAPA DE RIESGOS'!$H637,"C",'MAPA DE RIESGOS'!$AF637),"")</f>
        <v/>
      </c>
      <c r="R104" s="366" t="str">
        <f>IF(AND('MAPA DE RIESGOS'!$AP638="Media",'MAPA DE RIESGOS'!$AR638="Leve"),CONCATENATE("R",'MAPA DE RIESGOS'!$H638,"C",'MAPA DE RIESGOS'!$AF638),"")</f>
        <v/>
      </c>
      <c r="S104" s="366" t="str">
        <f>IF(AND('MAPA DE RIESGOS'!$AP639="Media",'MAPA DE RIESGOS'!$AR639="Leve"),CONCATENATE("R",'MAPA DE RIESGOS'!$H639,"C",'MAPA DE RIESGOS'!$AF639),"")</f>
        <v/>
      </c>
      <c r="T104" s="366" t="str">
        <f>IF(AND('MAPA DE RIESGOS'!$AP640="Media",'MAPA DE RIESGOS'!$AR640="Leve"),CONCATENATE("R",'MAPA DE RIESGOS'!$H640,"C",'MAPA DE RIESGOS'!$AF640),"")</f>
        <v/>
      </c>
      <c r="U104" s="366" t="str">
        <f>IF(AND('MAPA DE RIESGOS'!$AP641="Media",'MAPA DE RIESGOS'!$AR641="Leve"),CONCATENATE("R",'MAPA DE RIESGOS'!$H641,"C",'MAPA DE RIESGOS'!$AF641),"")</f>
        <v/>
      </c>
      <c r="V104" s="366" t="str">
        <f>IF(AND('MAPA DE RIESGOS'!$AP642="Media",'MAPA DE RIESGOS'!$AR642="Leve"),CONCATENATE("R",'MAPA DE RIESGOS'!$H642,"C",'MAPA DE RIESGOS'!$AF642),"")</f>
        <v/>
      </c>
      <c r="W104" s="366" t="str">
        <f>IF(AND('MAPA DE RIESGOS'!$AP643="Media",'MAPA DE RIESGOS'!$AR643="Leve"),CONCATENATE("R",'MAPA DE RIESGOS'!$H643,"C",'MAPA DE RIESGOS'!$AF643),"")</f>
        <v/>
      </c>
      <c r="X104" s="366" t="str">
        <f>IF(AND('MAPA DE RIESGOS'!$AP644="Media",'MAPA DE RIESGOS'!$AR644="Leve"),CONCATENATE("R",'MAPA DE RIESGOS'!$H644,"C",'MAPA DE RIESGOS'!$AF644),"")</f>
        <v/>
      </c>
      <c r="Y104" s="366" t="str">
        <f>IF(AND('MAPA DE RIESGOS'!$AP645="Media",'MAPA DE RIESGOS'!$AR645="Leve"),CONCATENATE("R",'MAPA DE RIESGOS'!$H645,"C",'MAPA DE RIESGOS'!$AF645),"")</f>
        <v/>
      </c>
      <c r="Z104" s="366" t="str">
        <f>IF(AND('MAPA DE RIESGOS'!$AP646="Media",'MAPA DE RIESGOS'!$AR646="Leve"),CONCATENATE("R",'MAPA DE RIESGOS'!$H646,"C",'MAPA DE RIESGOS'!$AF646),"")</f>
        <v/>
      </c>
      <c r="AA104" s="366" t="str">
        <f>IF(AND('MAPA DE RIESGOS'!$AP647="Media",'MAPA DE RIESGOS'!$AR647="Leve"),CONCATENATE("R",'MAPA DE RIESGOS'!$H647,"C",'MAPA DE RIESGOS'!$AF647),"")</f>
        <v/>
      </c>
      <c r="AB104" s="365" t="str">
        <f>IF(AND('MAPA DE RIESGOS'!$AP630="Media",'MAPA DE RIESGOS'!$AR630="Menor"),CONCATENATE("R",'MAPA DE RIESGOS'!$H630,"C",'MAPA DE RIESGOS'!$AF630),"")</f>
        <v/>
      </c>
      <c r="AC104" s="366" t="str">
        <f>IF(AND('MAPA DE RIESGOS'!$AP631="Media",'MAPA DE RIESGOS'!$AR631="Menor"),CONCATENATE("R",'MAPA DE RIESGOS'!$H631,"C",'MAPA DE RIESGOS'!$AF631),"")</f>
        <v/>
      </c>
      <c r="AD104" s="366" t="str">
        <f>IF(AND('MAPA DE RIESGOS'!$AP632="Media",'MAPA DE RIESGOS'!$AR632="Menor"),CONCATENATE("R",'MAPA DE RIESGOS'!$H632,"C",'MAPA DE RIESGOS'!$AF632),"")</f>
        <v/>
      </c>
      <c r="AE104" s="366" t="str">
        <f>IF(AND('MAPA DE RIESGOS'!$AP633="Media",'MAPA DE RIESGOS'!$AR633="Menor"),CONCATENATE("R",'MAPA DE RIESGOS'!$H633,"C",'MAPA DE RIESGOS'!$AF633),"")</f>
        <v/>
      </c>
      <c r="AF104" s="366" t="str">
        <f>IF(AND('MAPA DE RIESGOS'!$AP634="Media",'MAPA DE RIESGOS'!$AR634="Menor"),CONCATENATE("R",'MAPA DE RIESGOS'!$H634,"C",'MAPA DE RIESGOS'!$AF634),"")</f>
        <v/>
      </c>
      <c r="AG104" s="366" t="str">
        <f>IF(AND('MAPA DE RIESGOS'!$AP635="Media",'MAPA DE RIESGOS'!$AR635="Menor"),CONCATENATE("R",'MAPA DE RIESGOS'!$H635,"C",'MAPA DE RIESGOS'!$AF635),"")</f>
        <v/>
      </c>
      <c r="AH104" s="366" t="str">
        <f>IF(AND('MAPA DE RIESGOS'!$AP636="Media",'MAPA DE RIESGOS'!$AR636="Menor"),CONCATENATE("R",'MAPA DE RIESGOS'!$H636,"C",'MAPA DE RIESGOS'!$AF636),"")</f>
        <v/>
      </c>
      <c r="AI104" s="366" t="str">
        <f>IF(AND('MAPA DE RIESGOS'!$AP637="Media",'MAPA DE RIESGOS'!$AR637="Menor"),CONCATENATE("R",'MAPA DE RIESGOS'!$H637,"C",'MAPA DE RIESGOS'!$AF637),"")</f>
        <v/>
      </c>
      <c r="AJ104" s="366" t="str">
        <f>IF(AND('MAPA DE RIESGOS'!$AP638="Media",'MAPA DE RIESGOS'!$AR638="Menor"),CONCATENATE("R",'MAPA DE RIESGOS'!$H638,"C",'MAPA DE RIESGOS'!$AF638),"")</f>
        <v/>
      </c>
      <c r="AK104" s="366" t="str">
        <f>IF(AND('MAPA DE RIESGOS'!$AP639="Media",'MAPA DE RIESGOS'!$AR639="Menor"),CONCATENATE("R",'MAPA DE RIESGOS'!$H639,"C",'MAPA DE RIESGOS'!$AF639),"")</f>
        <v/>
      </c>
      <c r="AL104" s="366" t="str">
        <f>IF(AND('MAPA DE RIESGOS'!$AP640="Media",'MAPA DE RIESGOS'!$AR640="Menor"),CONCATENATE("R",'MAPA DE RIESGOS'!$H640,"C",'MAPA DE RIESGOS'!$AF640),"")</f>
        <v/>
      </c>
      <c r="AM104" s="366" t="str">
        <f>IF(AND('MAPA DE RIESGOS'!$AP641="Media",'MAPA DE RIESGOS'!$AR641="Menor"),CONCATENATE("R",'MAPA DE RIESGOS'!$H641,"C",'MAPA DE RIESGOS'!$AF641),"")</f>
        <v/>
      </c>
      <c r="AN104" s="366" t="str">
        <f>IF(AND('MAPA DE RIESGOS'!$AP642="Media",'MAPA DE RIESGOS'!$AR642="Menor"),CONCATENATE("R",'MAPA DE RIESGOS'!$H642,"C",'MAPA DE RIESGOS'!$AF642),"")</f>
        <v/>
      </c>
      <c r="AO104" s="366" t="str">
        <f>IF(AND('MAPA DE RIESGOS'!$AP643="Media",'MAPA DE RIESGOS'!$AR643="Menor"),CONCATENATE("R",'MAPA DE RIESGOS'!$H643,"C",'MAPA DE RIESGOS'!$AF643),"")</f>
        <v/>
      </c>
      <c r="AP104" s="366" t="str">
        <f>IF(AND('MAPA DE RIESGOS'!$AP644="Media",'MAPA DE RIESGOS'!$AR644="Menor"),CONCATENATE("R",'MAPA DE RIESGOS'!$H644,"C",'MAPA DE RIESGOS'!$AF644),"")</f>
        <v/>
      </c>
      <c r="AQ104" s="366" t="str">
        <f>IF(AND('MAPA DE RIESGOS'!$AP645="Media",'MAPA DE RIESGOS'!$AR645="Menor"),CONCATENATE("R",'MAPA DE RIESGOS'!$H645,"C",'MAPA DE RIESGOS'!$AF645),"")</f>
        <v/>
      </c>
      <c r="AR104" s="366" t="str">
        <f>IF(AND('MAPA DE RIESGOS'!$AP646="Media",'MAPA DE RIESGOS'!$AR646="Menor"),CONCATENATE("R",'MAPA DE RIESGOS'!$H646,"C",'MAPA DE RIESGOS'!$AF646),"")</f>
        <v/>
      </c>
      <c r="AS104" s="366" t="str">
        <f>IF(AND('MAPA DE RIESGOS'!$AP647="Media",'MAPA DE RIESGOS'!$AR647="Menor"),CONCATENATE("R",'MAPA DE RIESGOS'!$H647,"C",'MAPA DE RIESGOS'!$AF647),"")</f>
        <v/>
      </c>
      <c r="AT104" s="365" t="str">
        <f>IF(AND('MAPA DE RIESGOS'!$AP630="Media",'MAPA DE RIESGOS'!$AR630="Moderado"),CONCATENATE("R",'MAPA DE RIESGOS'!$H630,"C",'MAPA DE RIESGOS'!$AF630),"")</f>
        <v/>
      </c>
      <c r="AU104" s="366" t="str">
        <f>IF(AND('MAPA DE RIESGOS'!$AP631="Media",'MAPA DE RIESGOS'!$AR631="Moderado"),CONCATENATE("R",'MAPA DE RIESGOS'!$H631,"C",'MAPA DE RIESGOS'!$AF631),"")</f>
        <v/>
      </c>
      <c r="AV104" s="366" t="str">
        <f>IF(AND('MAPA DE RIESGOS'!$AP632="Media",'MAPA DE RIESGOS'!$AR632="Moderado"),CONCATENATE("R",'MAPA DE RIESGOS'!$H632,"C",'MAPA DE RIESGOS'!$AF632),"")</f>
        <v/>
      </c>
      <c r="AW104" s="366" t="str">
        <f>IF(AND('MAPA DE RIESGOS'!$AP633="Media",'MAPA DE RIESGOS'!$AR633="Moderado"),CONCATENATE("R",'MAPA DE RIESGOS'!$H633,"C",'MAPA DE RIESGOS'!$AF633),"")</f>
        <v/>
      </c>
      <c r="AX104" s="366" t="str">
        <f>IF(AND('MAPA DE RIESGOS'!$AP634="Media",'MAPA DE RIESGOS'!$AR634="Moderado"),CONCATENATE("R",'MAPA DE RIESGOS'!$H634,"C",'MAPA DE RIESGOS'!$AF634),"")</f>
        <v/>
      </c>
      <c r="AY104" s="366" t="str">
        <f>IF(AND('MAPA DE RIESGOS'!$AP635="Media",'MAPA DE RIESGOS'!$AR635="Moderado"),CONCATENATE("R",'MAPA DE RIESGOS'!$H635,"C",'MAPA DE RIESGOS'!$AF635),"")</f>
        <v/>
      </c>
      <c r="AZ104" s="366" t="str">
        <f>IF(AND('MAPA DE RIESGOS'!$AP636="Media",'MAPA DE RIESGOS'!$AR636="Moderado"),CONCATENATE("R",'MAPA DE RIESGOS'!$H636,"C",'MAPA DE RIESGOS'!$AF636),"")</f>
        <v/>
      </c>
      <c r="BA104" s="366" t="str">
        <f>IF(AND('MAPA DE RIESGOS'!$AP637="Media",'MAPA DE RIESGOS'!$AR637="Moderado"),CONCATENATE("R",'MAPA DE RIESGOS'!$H637,"C",'MAPA DE RIESGOS'!$AF637),"")</f>
        <v/>
      </c>
      <c r="BB104" s="366" t="str">
        <f>IF(AND('MAPA DE RIESGOS'!$AP638="Media",'MAPA DE RIESGOS'!$AR638="Moderado"),CONCATENATE("R",'MAPA DE RIESGOS'!$H638,"C",'MAPA DE RIESGOS'!$AF638),"")</f>
        <v/>
      </c>
      <c r="BC104" s="366" t="str">
        <f>IF(AND('MAPA DE RIESGOS'!$AP639="Media",'MAPA DE RIESGOS'!$AR639="Moderado"),CONCATENATE("R",'MAPA DE RIESGOS'!$H639,"C",'MAPA DE RIESGOS'!$AF639),"")</f>
        <v/>
      </c>
      <c r="BD104" s="366" t="str">
        <f>IF(AND('MAPA DE RIESGOS'!$AP640="Media",'MAPA DE RIESGOS'!$AR640="Moderado"),CONCATENATE("R",'MAPA DE RIESGOS'!$H640,"C",'MAPA DE RIESGOS'!$AF640),"")</f>
        <v/>
      </c>
      <c r="BE104" s="366" t="str">
        <f>IF(AND('MAPA DE RIESGOS'!$AP641="Media",'MAPA DE RIESGOS'!$AR641="Moderado"),CONCATENATE("R",'MAPA DE RIESGOS'!$H641,"C",'MAPA DE RIESGOS'!$AF641),"")</f>
        <v/>
      </c>
      <c r="BF104" s="366" t="str">
        <f>IF(AND('MAPA DE RIESGOS'!$AP642="Media",'MAPA DE RIESGOS'!$AR642="Moderado"),CONCATENATE("R",'MAPA DE RIESGOS'!$H642,"C",'MAPA DE RIESGOS'!$AF642),"")</f>
        <v/>
      </c>
      <c r="BG104" s="366" t="str">
        <f>IF(AND('MAPA DE RIESGOS'!$AP643="Media",'MAPA DE RIESGOS'!$AR643="Moderado"),CONCATENATE("R",'MAPA DE RIESGOS'!$H643,"C",'MAPA DE RIESGOS'!$AF643),"")</f>
        <v/>
      </c>
      <c r="BH104" s="366" t="str">
        <f>IF(AND('MAPA DE RIESGOS'!$AP644="Media",'MAPA DE RIESGOS'!$AR644="Moderado"),CONCATENATE("R",'MAPA DE RIESGOS'!$H644,"C",'MAPA DE RIESGOS'!$AF644),"")</f>
        <v/>
      </c>
      <c r="BI104" s="366" t="str">
        <f>IF(AND('MAPA DE RIESGOS'!$AP645="Media",'MAPA DE RIESGOS'!$AR645="Moderado"),CONCATENATE("R",'MAPA DE RIESGOS'!$H645,"C",'MAPA DE RIESGOS'!$AF645),"")</f>
        <v/>
      </c>
      <c r="BJ104" s="366" t="str">
        <f>IF(AND('MAPA DE RIESGOS'!$AP646="Media",'MAPA DE RIESGOS'!$AR646="Moderado"),CONCATENATE("R",'MAPA DE RIESGOS'!$H646,"C",'MAPA DE RIESGOS'!$AF646),"")</f>
        <v/>
      </c>
      <c r="BK104" s="367" t="str">
        <f>IF(AND('MAPA DE RIESGOS'!$AP647="Media",'MAPA DE RIESGOS'!$AR647="Moderado"),CONCATENATE("R",'MAPA DE RIESGOS'!$H647,"C",'MAPA DE RIESGOS'!$AF647),"")</f>
        <v/>
      </c>
      <c r="BL104" s="353" t="str">
        <f>IF(AND('MAPA DE RIESGOS'!$AP630="Media",'MAPA DE RIESGOS'!$AR630="Mayor"),CONCATENATE("R",'MAPA DE RIESGOS'!$H630,"C",'MAPA DE RIESGOS'!$AF630),"")</f>
        <v/>
      </c>
      <c r="BM104" s="353" t="str">
        <f>IF(AND('MAPA DE RIESGOS'!$AP631="Media",'MAPA DE RIESGOS'!$AR631="Mayor"),CONCATENATE("R",'MAPA DE RIESGOS'!$H631,"C",'MAPA DE RIESGOS'!$AF631),"")</f>
        <v/>
      </c>
      <c r="BN104" s="353" t="str">
        <f>IF(AND('MAPA DE RIESGOS'!$AP632="Media",'MAPA DE RIESGOS'!$AR632="Mayor"),CONCATENATE("R",'MAPA DE RIESGOS'!$H632,"C",'MAPA DE RIESGOS'!$AF632),"")</f>
        <v/>
      </c>
      <c r="BO104" s="353" t="str">
        <f>IF(AND('MAPA DE RIESGOS'!$AP633="Media",'MAPA DE RIESGOS'!$AR633="Mayor"),CONCATENATE("R",'MAPA DE RIESGOS'!$H633,"C",'MAPA DE RIESGOS'!$AF633),"")</f>
        <v/>
      </c>
      <c r="BP104" s="353" t="str">
        <f>IF(AND('MAPA DE RIESGOS'!$AP634="Media",'MAPA DE RIESGOS'!$AR634="Mayor"),CONCATENATE("R",'MAPA DE RIESGOS'!$H634,"C",'MAPA DE RIESGOS'!$AF634),"")</f>
        <v/>
      </c>
      <c r="BQ104" s="353" t="str">
        <f>IF(AND('MAPA DE RIESGOS'!$AP635="Media",'MAPA DE RIESGOS'!$AR635="Mayor"),CONCATENATE("R",'MAPA DE RIESGOS'!$H635,"C",'MAPA DE RIESGOS'!$AF635),"")</f>
        <v/>
      </c>
      <c r="BR104" s="353" t="str">
        <f>IF(AND('MAPA DE RIESGOS'!$AP636="Media",'MAPA DE RIESGOS'!$AR636="Mayor"),CONCATENATE("R",'MAPA DE RIESGOS'!$H636,"C",'MAPA DE RIESGOS'!$AF636),"")</f>
        <v/>
      </c>
      <c r="BS104" s="353" t="str">
        <f>IF(AND('MAPA DE RIESGOS'!$AP637="Media",'MAPA DE RIESGOS'!$AR637="Mayor"),CONCATENATE("R",'MAPA DE RIESGOS'!$H637,"C",'MAPA DE RIESGOS'!$AF637),"")</f>
        <v/>
      </c>
      <c r="BT104" s="353" t="str">
        <f>IF(AND('MAPA DE RIESGOS'!$AP638="Media",'MAPA DE RIESGOS'!$AR638="Mayor"),CONCATENATE("R",'MAPA DE RIESGOS'!$H638,"C",'MAPA DE RIESGOS'!$AF638),"")</f>
        <v/>
      </c>
      <c r="BU104" s="353" t="str">
        <f>IF(AND('MAPA DE RIESGOS'!$AP639="Media",'MAPA DE RIESGOS'!$AR639="Mayor"),CONCATENATE("R",'MAPA DE RIESGOS'!$H639,"C",'MAPA DE RIESGOS'!$AF639),"")</f>
        <v/>
      </c>
      <c r="BV104" s="353" t="str">
        <f>IF(AND('MAPA DE RIESGOS'!$AP640="Media",'MAPA DE RIESGOS'!$AR640="Mayor"),CONCATENATE("R",'MAPA DE RIESGOS'!$H640,"C",'MAPA DE RIESGOS'!$AF640),"")</f>
        <v/>
      </c>
      <c r="BW104" s="353" t="str">
        <f>IF(AND('MAPA DE RIESGOS'!$AP641="Media",'MAPA DE RIESGOS'!$AR641="Mayor"),CONCATENATE("R",'MAPA DE RIESGOS'!$H641,"C",'MAPA DE RIESGOS'!$AF641),"")</f>
        <v/>
      </c>
      <c r="BX104" s="353" t="str">
        <f>IF(AND('MAPA DE RIESGOS'!$AP642="Media",'MAPA DE RIESGOS'!$AR642="Mayor"),CONCATENATE("R",'MAPA DE RIESGOS'!$H642,"C",'MAPA DE RIESGOS'!$AF642),"")</f>
        <v/>
      </c>
      <c r="BY104" s="353" t="str">
        <f>IF(AND('MAPA DE RIESGOS'!$AP643="Media",'MAPA DE RIESGOS'!$AR643="Mayor"),CONCATENATE("R",'MAPA DE RIESGOS'!$H643,"C",'MAPA DE RIESGOS'!$AF643),"")</f>
        <v/>
      </c>
      <c r="BZ104" s="353" t="str">
        <f>IF(AND('MAPA DE RIESGOS'!$AP644="Media",'MAPA DE RIESGOS'!$AR644="Mayor"),CONCATENATE("R",'MAPA DE RIESGOS'!$H644,"C",'MAPA DE RIESGOS'!$AF644),"")</f>
        <v/>
      </c>
      <c r="CA104" s="353" t="str">
        <f>IF(AND('MAPA DE RIESGOS'!$AP645="Media",'MAPA DE RIESGOS'!$AR645="Mayor"),CONCATENATE("R",'MAPA DE RIESGOS'!$H645,"C",'MAPA DE RIESGOS'!$AF645),"")</f>
        <v/>
      </c>
      <c r="CB104" s="353" t="str">
        <f>IF(AND('MAPA DE RIESGOS'!$AP646="Media",'MAPA DE RIESGOS'!$AR646="Mayor"),CONCATENATE("R",'MAPA DE RIESGOS'!$H646,"C",'MAPA DE RIESGOS'!$AF646),"")</f>
        <v/>
      </c>
      <c r="CC104" s="354" t="str">
        <f>IF(AND('MAPA DE RIESGOS'!$AP647="Media",'MAPA DE RIESGOS'!$AR647="Mayor"),CONCATENATE("R",'MAPA DE RIESGOS'!$H647,"C",'MAPA DE RIESGOS'!$AF647),"")</f>
        <v/>
      </c>
      <c r="CD104" s="355" t="str">
        <f>IF(AND('MAPA DE RIESGOS'!$AP630="Media",'MAPA DE RIESGOS'!$AR630="Catastrófico"),CONCATENATE("R",'MAPA DE RIESGOS'!$H630,"C",'MAPA DE RIESGOS'!$AF630),"")</f>
        <v/>
      </c>
      <c r="CE104" s="355" t="str">
        <f>IF(AND('MAPA DE RIESGOS'!$AP631="Media",'MAPA DE RIESGOS'!$AR631="Catastrófico"),CONCATENATE("R",'MAPA DE RIESGOS'!$H631,"C",'MAPA DE RIESGOS'!$AF631),"")</f>
        <v/>
      </c>
      <c r="CF104" s="355" t="str">
        <f>IF(AND('MAPA DE RIESGOS'!$AP632="Media",'MAPA DE RIESGOS'!$AR632="Catastrófico"),CONCATENATE("R",'MAPA DE RIESGOS'!$H632,"C",'MAPA DE RIESGOS'!$AF632),"")</f>
        <v/>
      </c>
      <c r="CG104" s="355" t="str">
        <f>IF(AND('MAPA DE RIESGOS'!$AP633="Media",'MAPA DE RIESGOS'!$AR633="Catastrófico"),CONCATENATE("R",'MAPA DE RIESGOS'!$H633,"C",'MAPA DE RIESGOS'!$AF633),"")</f>
        <v/>
      </c>
      <c r="CH104" s="355" t="str">
        <f>IF(AND('MAPA DE RIESGOS'!$AP634="Media",'MAPA DE RIESGOS'!$AR634="Catastrófico"),CONCATENATE("R",'MAPA DE RIESGOS'!$H634,"C",'MAPA DE RIESGOS'!$AF634),"")</f>
        <v/>
      </c>
      <c r="CI104" s="355" t="str">
        <f>IF(AND('MAPA DE RIESGOS'!$AP635="Media",'MAPA DE RIESGOS'!$AR635="Catastrófico"),CONCATENATE("R",'MAPA DE RIESGOS'!$H635,"C",'MAPA DE RIESGOS'!$AF635),"")</f>
        <v/>
      </c>
      <c r="CJ104" s="355" t="str">
        <f>IF(AND('MAPA DE RIESGOS'!$AP636="Media",'MAPA DE RIESGOS'!$AR636="Catastrófico"),CONCATENATE("R",'MAPA DE RIESGOS'!$H636,"C",'MAPA DE RIESGOS'!$AF636),"")</f>
        <v/>
      </c>
      <c r="CK104" s="355" t="str">
        <f>IF(AND('MAPA DE RIESGOS'!$AP637="Media",'MAPA DE RIESGOS'!$AR637="Catastrófico"),CONCATENATE("R",'MAPA DE RIESGOS'!$H637,"C",'MAPA DE RIESGOS'!$AF637),"")</f>
        <v/>
      </c>
      <c r="CL104" s="355" t="str">
        <f>IF(AND('MAPA DE RIESGOS'!$AP638="Media",'MAPA DE RIESGOS'!$AR638="Catastrófico"),CONCATENATE("R",'MAPA DE RIESGOS'!$H638,"C",'MAPA DE RIESGOS'!$AF638),"")</f>
        <v/>
      </c>
      <c r="CM104" s="355" t="str">
        <f>IF(AND('MAPA DE RIESGOS'!$AP639="Media",'MAPA DE RIESGOS'!$AR639="Catastrófico"),CONCATENATE("R",'MAPA DE RIESGOS'!$H639,"C",'MAPA DE RIESGOS'!$AF639),"")</f>
        <v/>
      </c>
      <c r="CN104" s="355" t="str">
        <f>IF(AND('MAPA DE RIESGOS'!$AP640="Media",'MAPA DE RIESGOS'!$AR640="Catastrófico"),CONCATENATE("R",'MAPA DE RIESGOS'!$H640,"C",'MAPA DE RIESGOS'!$AF640),"")</f>
        <v/>
      </c>
      <c r="CO104" s="355" t="str">
        <f>IF(AND('MAPA DE RIESGOS'!$AP641="Media",'MAPA DE RIESGOS'!$AR641="Catastrófico"),CONCATENATE("R",'MAPA DE RIESGOS'!$H641,"C",'MAPA DE RIESGOS'!$AF641),"")</f>
        <v/>
      </c>
      <c r="CP104" s="355" t="str">
        <f>IF(AND('MAPA DE RIESGOS'!$AP642="Media",'MAPA DE RIESGOS'!$AR642="Catastrófico"),CONCATENATE("R",'MAPA DE RIESGOS'!$H642,"C",'MAPA DE RIESGOS'!$AF642),"")</f>
        <v/>
      </c>
      <c r="CQ104" s="355" t="str">
        <f>IF(AND('MAPA DE RIESGOS'!$AP643="Media",'MAPA DE RIESGOS'!$AR643="Catastrófico"),CONCATENATE("R",'MAPA DE RIESGOS'!$H643,"C",'MAPA DE RIESGOS'!$AF643),"")</f>
        <v/>
      </c>
      <c r="CR104" s="355" t="str">
        <f>IF(AND('MAPA DE RIESGOS'!$AP644="Media",'MAPA DE RIESGOS'!$AR644="Catastrófico"),CONCATENATE("R",'MAPA DE RIESGOS'!$H644,"C",'MAPA DE RIESGOS'!$AF644),"")</f>
        <v/>
      </c>
      <c r="CS104" s="355" t="str">
        <f>IF(AND('MAPA DE RIESGOS'!$AP645="Media",'MAPA DE RIESGOS'!$AR645="Catastrófico"),CONCATENATE("R",'MAPA DE RIESGOS'!$H645,"C",'MAPA DE RIESGOS'!$AF645),"")</f>
        <v/>
      </c>
      <c r="CT104" s="355" t="str">
        <f>IF(AND('MAPA DE RIESGOS'!$AP646="Media",'MAPA DE RIESGOS'!$AR646="Catastrófico"),CONCATENATE("R",'MAPA DE RIESGOS'!$H646,"C",'MAPA DE RIESGOS'!$AF646),"")</f>
        <v/>
      </c>
      <c r="CU104" s="356" t="str">
        <f>IF(AND('MAPA DE RIESGOS'!$AP647="Media",'MAPA DE RIESGOS'!$AR647="Catastrófico"),CONCATENATE("R",'MAPA DE RIESGOS'!$H647,"C",'MAPA DE RIESGOS'!$AF647),"")</f>
        <v/>
      </c>
      <c r="CV104" s="67"/>
      <c r="CW104" s="1128"/>
      <c r="CX104" s="1129"/>
      <c r="CY104" s="1129"/>
      <c r="CZ104" s="1129"/>
      <c r="DA104" s="1129"/>
      <c r="DB104" s="1130"/>
    </row>
    <row r="105" spans="2:106" ht="32.450000000000003" customHeight="1">
      <c r="B105" s="1142"/>
      <c r="C105" s="1142"/>
      <c r="D105" s="1143"/>
      <c r="E105" s="1113"/>
      <c r="F105" s="1114"/>
      <c r="G105" s="1114"/>
      <c r="H105" s="1114"/>
      <c r="I105" s="1115"/>
      <c r="J105" s="365" t="str">
        <f>IF(AND('MAPA DE RIESGOS'!$AP648="Media",'MAPA DE RIESGOS'!$AR648="Leve"),CONCATENATE("R",'MAPA DE RIESGOS'!$H648,"C",'MAPA DE RIESGOS'!$AF648),"")</f>
        <v/>
      </c>
      <c r="K105" s="366" t="str">
        <f>IF(AND('MAPA DE RIESGOS'!$AP649="Media",'MAPA DE RIESGOS'!$AR649="Leve"),CONCATENATE("R",'MAPA DE RIESGOS'!$H649,"C",'MAPA DE RIESGOS'!$AF649),"")</f>
        <v/>
      </c>
      <c r="L105" s="366" t="str">
        <f>IF(AND('MAPA DE RIESGOS'!$AP650="Media",'MAPA DE RIESGOS'!$AR650="Leve"),CONCATENATE("R",'MAPA DE RIESGOS'!$H650,"C",'MAPA DE RIESGOS'!$AF650),"")</f>
        <v/>
      </c>
      <c r="M105" s="366" t="str">
        <f>IF(AND('MAPA DE RIESGOS'!$AP651="Media",'MAPA DE RIESGOS'!$AR651="Leve"),CONCATENATE("R",'MAPA DE RIESGOS'!$H651,"C",'MAPA DE RIESGOS'!$AF651),"")</f>
        <v/>
      </c>
      <c r="N105" s="366" t="str">
        <f>IF(AND('MAPA DE RIESGOS'!$AP652="Media",'MAPA DE RIESGOS'!$AR652="Leve"),CONCATENATE("R",'MAPA DE RIESGOS'!$H652,"C",'MAPA DE RIESGOS'!$AF652),"")</f>
        <v/>
      </c>
      <c r="O105" s="366" t="str">
        <f>IF(AND('MAPA DE RIESGOS'!$AP653="Media",'MAPA DE RIESGOS'!$AR653="Leve"),CONCATENATE("R",'MAPA DE RIESGOS'!$H653,"C",'MAPA DE RIESGOS'!$AF653),"")</f>
        <v/>
      </c>
      <c r="P105" s="366" t="str">
        <f>IF(AND('MAPA DE RIESGOS'!$AP654="Media",'MAPA DE RIESGOS'!$AR654="Leve"),CONCATENATE("R",'MAPA DE RIESGOS'!$H654,"C",'MAPA DE RIESGOS'!$AF654),"")</f>
        <v/>
      </c>
      <c r="Q105" s="366" t="str">
        <f>IF(AND('MAPA DE RIESGOS'!$AP655="Media",'MAPA DE RIESGOS'!$AR655="Leve"),CONCATENATE("R",'MAPA DE RIESGOS'!$H655,"C",'MAPA DE RIESGOS'!$AF655),"")</f>
        <v/>
      </c>
      <c r="R105" s="366" t="str">
        <f>IF(AND('MAPA DE RIESGOS'!$AP656="Media",'MAPA DE RIESGOS'!$AR656="Leve"),CONCATENATE("R",'MAPA DE RIESGOS'!$H656,"C",'MAPA DE RIESGOS'!$AF656),"")</f>
        <v/>
      </c>
      <c r="S105" s="366" t="str">
        <f>IF(AND('MAPA DE RIESGOS'!$AP657="Media",'MAPA DE RIESGOS'!$AR657="Leve"),CONCATENATE("R",'MAPA DE RIESGOS'!$H657,"C",'MAPA DE RIESGOS'!$AF657),"")</f>
        <v/>
      </c>
      <c r="T105" s="366" t="str">
        <f>IF(AND('MAPA DE RIESGOS'!$AP658="Media",'MAPA DE RIESGOS'!$AR658="Leve"),CONCATENATE("R",'MAPA DE RIESGOS'!$H658,"C",'MAPA DE RIESGOS'!$AF658),"")</f>
        <v/>
      </c>
      <c r="U105" s="366" t="str">
        <f>IF(AND('MAPA DE RIESGOS'!$AP659="Media",'MAPA DE RIESGOS'!$AR659="Leve"),CONCATENATE("R",'MAPA DE RIESGOS'!$H659,"C",'MAPA DE RIESGOS'!$AF659),"")</f>
        <v/>
      </c>
      <c r="V105" s="366" t="str">
        <f>IF(AND('MAPA DE RIESGOS'!$AP660="Media",'MAPA DE RIESGOS'!$AR660="Leve"),CONCATENATE("R",'MAPA DE RIESGOS'!$H660,"C",'MAPA DE RIESGOS'!$AF660),"")</f>
        <v/>
      </c>
      <c r="W105" s="366" t="str">
        <f>IF(AND('MAPA DE RIESGOS'!$AP661="Media",'MAPA DE RIESGOS'!$AR661="Leve"),CONCATENATE("R",'MAPA DE RIESGOS'!$H661,"C",'MAPA DE RIESGOS'!$AF661),"")</f>
        <v/>
      </c>
      <c r="X105" s="366" t="str">
        <f>IF(AND('MAPA DE RIESGOS'!$AP662="Media",'MAPA DE RIESGOS'!$AR662="Leve"),CONCATENATE("R",'MAPA DE RIESGOS'!$H662,"C",'MAPA DE RIESGOS'!$AF662),"")</f>
        <v/>
      </c>
      <c r="Y105" s="366" t="str">
        <f>IF(AND('MAPA DE RIESGOS'!$AP663="Media",'MAPA DE RIESGOS'!$AR663="Leve"),CONCATENATE("R",'MAPA DE RIESGOS'!$H663,"C",'MAPA DE RIESGOS'!$AF663),"")</f>
        <v/>
      </c>
      <c r="Z105" s="366" t="str">
        <f>IF(AND('MAPA DE RIESGOS'!$AP664="Media",'MAPA DE RIESGOS'!$AR664="Leve"),CONCATENATE("R",'MAPA DE RIESGOS'!$H664,"C",'MAPA DE RIESGOS'!$AF664),"")</f>
        <v/>
      </c>
      <c r="AA105" s="366" t="str">
        <f>IF(AND('MAPA DE RIESGOS'!$AP665="Media",'MAPA DE RIESGOS'!$AR665="Leve"),CONCATENATE("R",'MAPA DE RIESGOS'!$H665,"C",'MAPA DE RIESGOS'!$AF665),"")</f>
        <v/>
      </c>
      <c r="AB105" s="365" t="str">
        <f>IF(AND('MAPA DE RIESGOS'!$AP648="Media",'MAPA DE RIESGOS'!$AR648="Menor"),CONCATENATE("R",'MAPA DE RIESGOS'!$H648,"C",'MAPA DE RIESGOS'!$AF648),"")</f>
        <v/>
      </c>
      <c r="AC105" s="366" t="str">
        <f>IF(AND('MAPA DE RIESGOS'!$AP649="Media",'MAPA DE RIESGOS'!$AR649="Menor"),CONCATENATE("R",'MAPA DE RIESGOS'!$H649,"C",'MAPA DE RIESGOS'!$AF649),"")</f>
        <v/>
      </c>
      <c r="AD105" s="366" t="str">
        <f>IF(AND('MAPA DE RIESGOS'!$AP650="Media",'MAPA DE RIESGOS'!$AR650="Menor"),CONCATENATE("R",'MAPA DE RIESGOS'!$H650,"C",'MAPA DE RIESGOS'!$AF650),"")</f>
        <v/>
      </c>
      <c r="AE105" s="366" t="str">
        <f>IF(AND('MAPA DE RIESGOS'!$AP651="Media",'MAPA DE RIESGOS'!$AR651="Menor"),CONCATENATE("R",'MAPA DE RIESGOS'!$H651,"C",'MAPA DE RIESGOS'!$AF651),"")</f>
        <v/>
      </c>
      <c r="AF105" s="366" t="str">
        <f>IF(AND('MAPA DE RIESGOS'!$AP652="Media",'MAPA DE RIESGOS'!$AR652="Menor"),CONCATENATE("R",'MAPA DE RIESGOS'!$H652,"C",'MAPA DE RIESGOS'!$AF652),"")</f>
        <v/>
      </c>
      <c r="AG105" s="366" t="str">
        <f>IF(AND('MAPA DE RIESGOS'!$AP653="Media",'MAPA DE RIESGOS'!$AR653="Menor"),CONCATENATE("R",'MAPA DE RIESGOS'!$H653,"C",'MAPA DE RIESGOS'!$AF653),"")</f>
        <v/>
      </c>
      <c r="AH105" s="366" t="str">
        <f>IF(AND('MAPA DE RIESGOS'!$AP654="Media",'MAPA DE RIESGOS'!$AR654="Menor"),CONCATENATE("R",'MAPA DE RIESGOS'!$H654,"C",'MAPA DE RIESGOS'!$AF654),"")</f>
        <v/>
      </c>
      <c r="AI105" s="366" t="str">
        <f>IF(AND('MAPA DE RIESGOS'!$AP655="Media",'MAPA DE RIESGOS'!$AR655="Menor"),CONCATENATE("R",'MAPA DE RIESGOS'!$H655,"C",'MAPA DE RIESGOS'!$AF655),"")</f>
        <v/>
      </c>
      <c r="AJ105" s="366" t="str">
        <f>IF(AND('MAPA DE RIESGOS'!$AP656="Media",'MAPA DE RIESGOS'!$AR656="Menor"),CONCATENATE("R",'MAPA DE RIESGOS'!$H656,"C",'MAPA DE RIESGOS'!$AF656),"")</f>
        <v/>
      </c>
      <c r="AK105" s="366" t="str">
        <f>IF(AND('MAPA DE RIESGOS'!$AP657="Media",'MAPA DE RIESGOS'!$AR657="Menor"),CONCATENATE("R",'MAPA DE RIESGOS'!$H657,"C",'MAPA DE RIESGOS'!$AF657),"")</f>
        <v/>
      </c>
      <c r="AL105" s="366" t="str">
        <f>IF(AND('MAPA DE RIESGOS'!$AP658="Media",'MAPA DE RIESGOS'!$AR658="Menor"),CONCATENATE("R",'MAPA DE RIESGOS'!$H658,"C",'MAPA DE RIESGOS'!$AF658),"")</f>
        <v/>
      </c>
      <c r="AM105" s="366" t="str">
        <f>IF(AND('MAPA DE RIESGOS'!$AP659="Media",'MAPA DE RIESGOS'!$AR659="Menor"),CONCATENATE("R",'MAPA DE RIESGOS'!$H659,"C",'MAPA DE RIESGOS'!$AF659),"")</f>
        <v/>
      </c>
      <c r="AN105" s="366" t="str">
        <f>IF(AND('MAPA DE RIESGOS'!$AP660="Media",'MAPA DE RIESGOS'!$AR660="Menor"),CONCATENATE("R",'MAPA DE RIESGOS'!$H660,"C",'MAPA DE RIESGOS'!$AF660),"")</f>
        <v/>
      </c>
      <c r="AO105" s="366" t="str">
        <f>IF(AND('MAPA DE RIESGOS'!$AP661="Media",'MAPA DE RIESGOS'!$AR661="Menor"),CONCATENATE("R",'MAPA DE RIESGOS'!$H661,"C",'MAPA DE RIESGOS'!$AF661),"")</f>
        <v/>
      </c>
      <c r="AP105" s="366" t="str">
        <f>IF(AND('MAPA DE RIESGOS'!$AP662="Media",'MAPA DE RIESGOS'!$AR662="Menor"),CONCATENATE("R",'MAPA DE RIESGOS'!$H662,"C",'MAPA DE RIESGOS'!$AF662),"")</f>
        <v/>
      </c>
      <c r="AQ105" s="366" t="str">
        <f>IF(AND('MAPA DE RIESGOS'!$AP663="Media",'MAPA DE RIESGOS'!$AR663="Menor"),CONCATENATE("R",'MAPA DE RIESGOS'!$H663,"C",'MAPA DE RIESGOS'!$AF663),"")</f>
        <v/>
      </c>
      <c r="AR105" s="366" t="str">
        <f>IF(AND('MAPA DE RIESGOS'!$AP664="Media",'MAPA DE RIESGOS'!$AR664="Menor"),CONCATENATE("R",'MAPA DE RIESGOS'!$H664,"C",'MAPA DE RIESGOS'!$AF664),"")</f>
        <v/>
      </c>
      <c r="AS105" s="366" t="str">
        <f>IF(AND('MAPA DE RIESGOS'!$AP665="Media",'MAPA DE RIESGOS'!$AR665="Menor"),CONCATENATE("R",'MAPA DE RIESGOS'!$H665,"C",'MAPA DE RIESGOS'!$AF665),"")</f>
        <v/>
      </c>
      <c r="AT105" s="365" t="str">
        <f>IF(AND('MAPA DE RIESGOS'!$AP648="Media",'MAPA DE RIESGOS'!$AR648="Moderado"),CONCATENATE("R",'MAPA DE RIESGOS'!$H648,"C",'MAPA DE RIESGOS'!$AF648),"")</f>
        <v/>
      </c>
      <c r="AU105" s="366" t="str">
        <f>IF(AND('MAPA DE RIESGOS'!$AP649="Media",'MAPA DE RIESGOS'!$AR649="Moderado"),CONCATENATE("R",'MAPA DE RIESGOS'!$H649,"C",'MAPA DE RIESGOS'!$AF649),"")</f>
        <v/>
      </c>
      <c r="AV105" s="366" t="str">
        <f>IF(AND('MAPA DE RIESGOS'!$AP650="Media",'MAPA DE RIESGOS'!$AR650="Moderado"),CONCATENATE("R",'MAPA DE RIESGOS'!$H650,"C",'MAPA DE RIESGOS'!$AF650),"")</f>
        <v/>
      </c>
      <c r="AW105" s="366" t="str">
        <f>IF(AND('MAPA DE RIESGOS'!$AP651="Media",'MAPA DE RIESGOS'!$AR651="Moderado"),CONCATENATE("R",'MAPA DE RIESGOS'!$H651,"C",'MAPA DE RIESGOS'!$AF651),"")</f>
        <v/>
      </c>
      <c r="AX105" s="366" t="str">
        <f>IF(AND('MAPA DE RIESGOS'!$AP652="Media",'MAPA DE RIESGOS'!$AR652="Moderado"),CONCATENATE("R",'MAPA DE RIESGOS'!$H652,"C",'MAPA DE RIESGOS'!$AF652),"")</f>
        <v/>
      </c>
      <c r="AY105" s="366" t="str">
        <f>IF(AND('MAPA DE RIESGOS'!$AP653="Media",'MAPA DE RIESGOS'!$AR653="Moderado"),CONCATENATE("R",'MAPA DE RIESGOS'!$H653,"C",'MAPA DE RIESGOS'!$AF653),"")</f>
        <v/>
      </c>
      <c r="AZ105" s="366" t="str">
        <f>IF(AND('MAPA DE RIESGOS'!$AP654="Media",'MAPA DE RIESGOS'!$AR654="Moderado"),CONCATENATE("R",'MAPA DE RIESGOS'!$H654,"C",'MAPA DE RIESGOS'!$AF654),"")</f>
        <v/>
      </c>
      <c r="BA105" s="366" t="str">
        <f>IF(AND('MAPA DE RIESGOS'!$AP655="Media",'MAPA DE RIESGOS'!$AR655="Moderado"),CONCATENATE("R",'MAPA DE RIESGOS'!$H655,"C",'MAPA DE RIESGOS'!$AF655),"")</f>
        <v/>
      </c>
      <c r="BB105" s="366" t="str">
        <f>IF(AND('MAPA DE RIESGOS'!$AP656="Media",'MAPA DE RIESGOS'!$AR656="Moderado"),CONCATENATE("R",'MAPA DE RIESGOS'!$H656,"C",'MAPA DE RIESGOS'!$AF656),"")</f>
        <v/>
      </c>
      <c r="BC105" s="366" t="str">
        <f>IF(AND('MAPA DE RIESGOS'!$AP657="Media",'MAPA DE RIESGOS'!$AR657="Moderado"),CONCATENATE("R",'MAPA DE RIESGOS'!$H657,"C",'MAPA DE RIESGOS'!$AF657),"")</f>
        <v/>
      </c>
      <c r="BD105" s="366" t="str">
        <f>IF(AND('MAPA DE RIESGOS'!$AP658="Media",'MAPA DE RIESGOS'!$AR658="Moderado"),CONCATENATE("R",'MAPA DE RIESGOS'!$H658,"C",'MAPA DE RIESGOS'!$AF658),"")</f>
        <v/>
      </c>
      <c r="BE105" s="366" t="str">
        <f>IF(AND('MAPA DE RIESGOS'!$AP659="Media",'MAPA DE RIESGOS'!$AR659="Moderado"),CONCATENATE("R",'MAPA DE RIESGOS'!$H659,"C",'MAPA DE RIESGOS'!$AF659),"")</f>
        <v/>
      </c>
      <c r="BF105" s="366" t="str">
        <f>IF(AND('MAPA DE RIESGOS'!$AP660="Media",'MAPA DE RIESGOS'!$AR660="Moderado"),CONCATENATE("R",'MAPA DE RIESGOS'!$H660,"C",'MAPA DE RIESGOS'!$AF660),"")</f>
        <v/>
      </c>
      <c r="BG105" s="366" t="str">
        <f>IF(AND('MAPA DE RIESGOS'!$AP661="Media",'MAPA DE RIESGOS'!$AR661="Moderado"),CONCATENATE("R",'MAPA DE RIESGOS'!$H661,"C",'MAPA DE RIESGOS'!$AF661),"")</f>
        <v/>
      </c>
      <c r="BH105" s="366" t="str">
        <f>IF(AND('MAPA DE RIESGOS'!$AP662="Media",'MAPA DE RIESGOS'!$AR662="Moderado"),CONCATENATE("R",'MAPA DE RIESGOS'!$H662,"C",'MAPA DE RIESGOS'!$AF662),"")</f>
        <v/>
      </c>
      <c r="BI105" s="366" t="str">
        <f>IF(AND('MAPA DE RIESGOS'!$AP663="Media",'MAPA DE RIESGOS'!$AR663="Moderado"),CONCATENATE("R",'MAPA DE RIESGOS'!$H663,"C",'MAPA DE RIESGOS'!$AF663),"")</f>
        <v/>
      </c>
      <c r="BJ105" s="366" t="str">
        <f>IF(AND('MAPA DE RIESGOS'!$AP664="Media",'MAPA DE RIESGOS'!$AR664="Moderado"),CONCATENATE("R",'MAPA DE RIESGOS'!$H664,"C",'MAPA DE RIESGOS'!$AF664),"")</f>
        <v/>
      </c>
      <c r="BK105" s="367" t="str">
        <f>IF(AND('MAPA DE RIESGOS'!$AP665="Media",'MAPA DE RIESGOS'!$AR665="Moderado"),CONCATENATE("R",'MAPA DE RIESGOS'!$H665,"C",'MAPA DE RIESGOS'!$AF665),"")</f>
        <v/>
      </c>
      <c r="BL105" s="353" t="str">
        <f>IF(AND('MAPA DE RIESGOS'!$AP648="Media",'MAPA DE RIESGOS'!$AR648="Mayor"),CONCATENATE("R",'MAPA DE RIESGOS'!$H648,"C",'MAPA DE RIESGOS'!$AF648),"")</f>
        <v/>
      </c>
      <c r="BM105" s="353" t="str">
        <f>IF(AND('MAPA DE RIESGOS'!$AP649="Media",'MAPA DE RIESGOS'!$AR649="Mayor"),CONCATENATE("R",'MAPA DE RIESGOS'!$H649,"C",'MAPA DE RIESGOS'!$AF649),"")</f>
        <v/>
      </c>
      <c r="BN105" s="353" t="str">
        <f>IF(AND('MAPA DE RIESGOS'!$AP650="Media",'MAPA DE RIESGOS'!$AR650="Mayor"),CONCATENATE("R",'MAPA DE RIESGOS'!$H650,"C",'MAPA DE RIESGOS'!$AF650),"")</f>
        <v/>
      </c>
      <c r="BO105" s="353" t="str">
        <f>IF(AND('MAPA DE RIESGOS'!$AP651="Media",'MAPA DE RIESGOS'!$AR651="Mayor"),CONCATENATE("R",'MAPA DE RIESGOS'!$H651,"C",'MAPA DE RIESGOS'!$AF651),"")</f>
        <v/>
      </c>
      <c r="BP105" s="353" t="str">
        <f>IF(AND('MAPA DE RIESGOS'!$AP652="Media",'MAPA DE RIESGOS'!$AR652="Mayor"),CONCATENATE("R",'MAPA DE RIESGOS'!$H652,"C",'MAPA DE RIESGOS'!$AF652),"")</f>
        <v/>
      </c>
      <c r="BQ105" s="353" t="str">
        <f>IF(AND('MAPA DE RIESGOS'!$AP653="Media",'MAPA DE RIESGOS'!$AR653="Mayor"),CONCATENATE("R",'MAPA DE RIESGOS'!$H653,"C",'MAPA DE RIESGOS'!$AF653),"")</f>
        <v/>
      </c>
      <c r="BR105" s="353" t="str">
        <f>IF(AND('MAPA DE RIESGOS'!$AP654="Media",'MAPA DE RIESGOS'!$AR654="Mayor"),CONCATENATE("R",'MAPA DE RIESGOS'!$H654,"C",'MAPA DE RIESGOS'!$AF654),"")</f>
        <v/>
      </c>
      <c r="BS105" s="353" t="str">
        <f>IF(AND('MAPA DE RIESGOS'!$AP655="Media",'MAPA DE RIESGOS'!$AR655="Mayor"),CONCATENATE("R",'MAPA DE RIESGOS'!$H655,"C",'MAPA DE RIESGOS'!$AF655),"")</f>
        <v/>
      </c>
      <c r="BT105" s="353" t="str">
        <f>IF(AND('MAPA DE RIESGOS'!$AP656="Media",'MAPA DE RIESGOS'!$AR656="Mayor"),CONCATENATE("R",'MAPA DE RIESGOS'!$H656,"C",'MAPA DE RIESGOS'!$AF656),"")</f>
        <v/>
      </c>
      <c r="BU105" s="353" t="str">
        <f>IF(AND('MAPA DE RIESGOS'!$AP657="Media",'MAPA DE RIESGOS'!$AR657="Mayor"),CONCATENATE("R",'MAPA DE RIESGOS'!$H657,"C",'MAPA DE RIESGOS'!$AF657),"")</f>
        <v/>
      </c>
      <c r="BV105" s="353" t="str">
        <f>IF(AND('MAPA DE RIESGOS'!$AP658="Media",'MAPA DE RIESGOS'!$AR658="Mayor"),CONCATENATE("R",'MAPA DE RIESGOS'!$H658,"C",'MAPA DE RIESGOS'!$AF658),"")</f>
        <v/>
      </c>
      <c r="BW105" s="353" t="str">
        <f>IF(AND('MAPA DE RIESGOS'!$AP659="Media",'MAPA DE RIESGOS'!$AR659="Mayor"),CONCATENATE("R",'MAPA DE RIESGOS'!$H659,"C",'MAPA DE RIESGOS'!$AF659),"")</f>
        <v/>
      </c>
      <c r="BX105" s="353" t="str">
        <f>IF(AND('MAPA DE RIESGOS'!$AP660="Media",'MAPA DE RIESGOS'!$AR660="Mayor"),CONCATENATE("R",'MAPA DE RIESGOS'!$H660,"C",'MAPA DE RIESGOS'!$AF660),"")</f>
        <v/>
      </c>
      <c r="BY105" s="353" t="str">
        <f>IF(AND('MAPA DE RIESGOS'!$AP661="Media",'MAPA DE RIESGOS'!$AR661="Mayor"),CONCATENATE("R",'MAPA DE RIESGOS'!$H661,"C",'MAPA DE RIESGOS'!$AF661),"")</f>
        <v/>
      </c>
      <c r="BZ105" s="353" t="str">
        <f>IF(AND('MAPA DE RIESGOS'!$AP662="Media",'MAPA DE RIESGOS'!$AR662="Mayor"),CONCATENATE("R",'MAPA DE RIESGOS'!$H662,"C",'MAPA DE RIESGOS'!$AF662),"")</f>
        <v/>
      </c>
      <c r="CA105" s="353" t="str">
        <f>IF(AND('MAPA DE RIESGOS'!$AP663="Media",'MAPA DE RIESGOS'!$AR663="Mayor"),CONCATENATE("R",'MAPA DE RIESGOS'!$H663,"C",'MAPA DE RIESGOS'!$AF663),"")</f>
        <v/>
      </c>
      <c r="CB105" s="353" t="str">
        <f>IF(AND('MAPA DE RIESGOS'!$AP664="Media",'MAPA DE RIESGOS'!$AR664="Mayor"),CONCATENATE("R",'MAPA DE RIESGOS'!$H664,"C",'MAPA DE RIESGOS'!$AF664),"")</f>
        <v/>
      </c>
      <c r="CC105" s="354" t="str">
        <f>IF(AND('MAPA DE RIESGOS'!$AP665="Media",'MAPA DE RIESGOS'!$AR665="Mayor"),CONCATENATE("R",'MAPA DE RIESGOS'!$H665,"C",'MAPA DE RIESGOS'!$AF665),"")</f>
        <v/>
      </c>
      <c r="CD105" s="355" t="str">
        <f>IF(AND('MAPA DE RIESGOS'!$AP648="Media",'MAPA DE RIESGOS'!$AR648="Catastrófico"),CONCATENATE("R",'MAPA DE RIESGOS'!$H648,"C",'MAPA DE RIESGOS'!$AF648),"")</f>
        <v/>
      </c>
      <c r="CE105" s="355" t="str">
        <f>IF(AND('MAPA DE RIESGOS'!$AP649="Media",'MAPA DE RIESGOS'!$AR649="Catastrófico"),CONCATENATE("R",'MAPA DE RIESGOS'!$H649,"C",'MAPA DE RIESGOS'!$AF649),"")</f>
        <v/>
      </c>
      <c r="CF105" s="355" t="str">
        <f>IF(AND('MAPA DE RIESGOS'!$AP650="Media",'MAPA DE RIESGOS'!$AR650="Catastrófico"),CONCATENATE("R",'MAPA DE RIESGOS'!$H650,"C",'MAPA DE RIESGOS'!$AF650),"")</f>
        <v/>
      </c>
      <c r="CG105" s="355" t="str">
        <f>IF(AND('MAPA DE RIESGOS'!$AP651="Media",'MAPA DE RIESGOS'!$AR651="Catastrófico"),CONCATENATE("R",'MAPA DE RIESGOS'!$H651,"C",'MAPA DE RIESGOS'!$AF651),"")</f>
        <v/>
      </c>
      <c r="CH105" s="355" t="str">
        <f>IF(AND('MAPA DE RIESGOS'!$AP652="Media",'MAPA DE RIESGOS'!$AR652="Catastrófico"),CONCATENATE("R",'MAPA DE RIESGOS'!$H652,"C",'MAPA DE RIESGOS'!$AF652),"")</f>
        <v/>
      </c>
      <c r="CI105" s="355" t="str">
        <f>IF(AND('MAPA DE RIESGOS'!$AP653="Media",'MAPA DE RIESGOS'!$AR653="Catastrófico"),CONCATENATE("R",'MAPA DE RIESGOS'!$H653,"C",'MAPA DE RIESGOS'!$AF653),"")</f>
        <v/>
      </c>
      <c r="CJ105" s="355" t="str">
        <f>IF(AND('MAPA DE RIESGOS'!$AP654="Media",'MAPA DE RIESGOS'!$AR654="Catastrófico"),CONCATENATE("R",'MAPA DE RIESGOS'!$H654,"C",'MAPA DE RIESGOS'!$AF654),"")</f>
        <v/>
      </c>
      <c r="CK105" s="355" t="str">
        <f>IF(AND('MAPA DE RIESGOS'!$AP655="Media",'MAPA DE RIESGOS'!$AR655="Catastrófico"),CONCATENATE("R",'MAPA DE RIESGOS'!$H655,"C",'MAPA DE RIESGOS'!$AF655),"")</f>
        <v/>
      </c>
      <c r="CL105" s="355" t="str">
        <f>IF(AND('MAPA DE RIESGOS'!$AP656="Media",'MAPA DE RIESGOS'!$AR656="Catastrófico"),CONCATENATE("R",'MAPA DE RIESGOS'!$H656,"C",'MAPA DE RIESGOS'!$AF656),"")</f>
        <v/>
      </c>
      <c r="CM105" s="355" t="str">
        <f>IF(AND('MAPA DE RIESGOS'!$AP657="Media",'MAPA DE RIESGOS'!$AR657="Catastrófico"),CONCATENATE("R",'MAPA DE RIESGOS'!$H657,"C",'MAPA DE RIESGOS'!$AF657),"")</f>
        <v/>
      </c>
      <c r="CN105" s="355" t="str">
        <f>IF(AND('MAPA DE RIESGOS'!$AP658="Media",'MAPA DE RIESGOS'!$AR658="Catastrófico"),CONCATENATE("R",'MAPA DE RIESGOS'!$H658,"C",'MAPA DE RIESGOS'!$AF658),"")</f>
        <v/>
      </c>
      <c r="CO105" s="355" t="str">
        <f>IF(AND('MAPA DE RIESGOS'!$AP659="Media",'MAPA DE RIESGOS'!$AR659="Catastrófico"),CONCATENATE("R",'MAPA DE RIESGOS'!$H659,"C",'MAPA DE RIESGOS'!$AF659),"")</f>
        <v/>
      </c>
      <c r="CP105" s="355" t="str">
        <f>IF(AND('MAPA DE RIESGOS'!$AP660="Media",'MAPA DE RIESGOS'!$AR660="Catastrófico"),CONCATENATE("R",'MAPA DE RIESGOS'!$H660,"C",'MAPA DE RIESGOS'!$AF660),"")</f>
        <v/>
      </c>
      <c r="CQ105" s="355" t="str">
        <f>IF(AND('MAPA DE RIESGOS'!$AP661="Media",'MAPA DE RIESGOS'!$AR661="Catastrófico"),CONCATENATE("R",'MAPA DE RIESGOS'!$H661,"C",'MAPA DE RIESGOS'!$AF661),"")</f>
        <v/>
      </c>
      <c r="CR105" s="355" t="str">
        <f>IF(AND('MAPA DE RIESGOS'!$AP662="Media",'MAPA DE RIESGOS'!$AR662="Catastrófico"),CONCATENATE("R",'MAPA DE RIESGOS'!$H662,"C",'MAPA DE RIESGOS'!$AF662),"")</f>
        <v/>
      </c>
      <c r="CS105" s="355" t="str">
        <f>IF(AND('MAPA DE RIESGOS'!$AP663="Media",'MAPA DE RIESGOS'!$AR663="Catastrófico"),CONCATENATE("R",'MAPA DE RIESGOS'!$H663,"C",'MAPA DE RIESGOS'!$AF663),"")</f>
        <v/>
      </c>
      <c r="CT105" s="355" t="str">
        <f>IF(AND('MAPA DE RIESGOS'!$AP664="Media",'MAPA DE RIESGOS'!$AR664="Catastrófico"),CONCATENATE("R",'MAPA DE RIESGOS'!$H664,"C",'MAPA DE RIESGOS'!$AF664),"")</f>
        <v/>
      </c>
      <c r="CU105" s="356" t="str">
        <f>IF(AND('MAPA DE RIESGOS'!$AP665="Media",'MAPA DE RIESGOS'!$AR665="Catastrófico"),CONCATENATE("R",'MAPA DE RIESGOS'!$H665,"C",'MAPA DE RIESGOS'!$AF665),"")</f>
        <v/>
      </c>
      <c r="CV105" s="67"/>
      <c r="CW105" s="1128"/>
      <c r="CX105" s="1129"/>
      <c r="CY105" s="1129"/>
      <c r="CZ105" s="1129"/>
      <c r="DA105" s="1129"/>
      <c r="DB105" s="1130"/>
    </row>
    <row r="106" spans="2:106" ht="32.450000000000003" customHeight="1">
      <c r="B106" s="1142"/>
      <c r="C106" s="1142"/>
      <c r="D106" s="1143"/>
      <c r="E106" s="1113"/>
      <c r="F106" s="1114"/>
      <c r="G106" s="1114"/>
      <c r="H106" s="1114"/>
      <c r="I106" s="1115"/>
      <c r="J106" s="365" t="str">
        <f>IF(AND('MAPA DE RIESGOS'!$AP666="Media",'MAPA DE RIESGOS'!$AR666="Leve"),CONCATENATE("R",'MAPA DE RIESGOS'!$H666,"C",'MAPA DE RIESGOS'!$AF666),"")</f>
        <v/>
      </c>
      <c r="K106" s="366" t="str">
        <f>IF(AND('MAPA DE RIESGOS'!$AP667="Media",'MAPA DE RIESGOS'!$AR667="Leve"),CONCATENATE("R",'MAPA DE RIESGOS'!$H667,"C",'MAPA DE RIESGOS'!$AF667),"")</f>
        <v/>
      </c>
      <c r="L106" s="366" t="str">
        <f>IF(AND('MAPA DE RIESGOS'!$AP668="Media",'MAPA DE RIESGOS'!$AR668="Leve"),CONCATENATE("R",'MAPA DE RIESGOS'!$H668,"C",'MAPA DE RIESGOS'!$AF668),"")</f>
        <v/>
      </c>
      <c r="M106" s="366" t="str">
        <f>IF(AND('MAPA DE RIESGOS'!$AP669="Media",'MAPA DE RIESGOS'!$AR669="Leve"),CONCATENATE("R",'MAPA DE RIESGOS'!$H669,"C",'MAPA DE RIESGOS'!$AF669),"")</f>
        <v/>
      </c>
      <c r="N106" s="366" t="str">
        <f>IF(AND('MAPA DE RIESGOS'!$AP670="Media",'MAPA DE RIESGOS'!$AR670="Leve"),CONCATENATE("R",'MAPA DE RIESGOS'!$H670,"C",'MAPA DE RIESGOS'!$AF670),"")</f>
        <v/>
      </c>
      <c r="O106" s="366" t="str">
        <f>IF(AND('MAPA DE RIESGOS'!$AP671="Media",'MAPA DE RIESGOS'!$AR671="Leve"),CONCATENATE("R",'MAPA DE RIESGOS'!$H671,"C",'MAPA DE RIESGOS'!$AF671),"")</f>
        <v/>
      </c>
      <c r="P106" s="366" t="str">
        <f>IF(AND('MAPA DE RIESGOS'!$AP672="Media",'MAPA DE RIESGOS'!$AR672="Leve"),CONCATENATE("R",'MAPA DE RIESGOS'!$H672,"C",'MAPA DE RIESGOS'!$AF672),"")</f>
        <v/>
      </c>
      <c r="Q106" s="366" t="str">
        <f>IF(AND('MAPA DE RIESGOS'!$AP673="Media",'MAPA DE RIESGOS'!$AR673="Leve"),CONCATENATE("R",'MAPA DE RIESGOS'!$H673,"C",'MAPA DE RIESGOS'!$AF673),"")</f>
        <v/>
      </c>
      <c r="R106" s="366" t="str">
        <f>IF(AND('MAPA DE RIESGOS'!$AP674="Media",'MAPA DE RIESGOS'!$AR674="Leve"),CONCATENATE("R",'MAPA DE RIESGOS'!$H674,"C",'MAPA DE RIESGOS'!$AF674),"")</f>
        <v/>
      </c>
      <c r="S106" s="366" t="str">
        <f>IF(AND('MAPA DE RIESGOS'!$AP675="Media",'MAPA DE RIESGOS'!$AR675="Leve"),CONCATENATE("R",'MAPA DE RIESGOS'!$H675,"C",'MAPA DE RIESGOS'!$AF675),"")</f>
        <v/>
      </c>
      <c r="T106" s="366" t="str">
        <f>IF(AND('MAPA DE RIESGOS'!$AP676="Media",'MAPA DE RIESGOS'!$AR676="Leve"),CONCATENATE("R",'MAPA DE RIESGOS'!$H676,"C",'MAPA DE RIESGOS'!$AF676),"")</f>
        <v/>
      </c>
      <c r="U106" s="366" t="str">
        <f>IF(AND('MAPA DE RIESGOS'!$AP677="Media",'MAPA DE RIESGOS'!$AR677="Leve"),CONCATENATE("R",'MAPA DE RIESGOS'!$H677,"C",'MAPA DE RIESGOS'!$AF677),"")</f>
        <v/>
      </c>
      <c r="V106" s="366" t="str">
        <f>IF(AND('MAPA DE RIESGOS'!$AP678="Media",'MAPA DE RIESGOS'!$AR678="Leve"),CONCATENATE("R",'MAPA DE RIESGOS'!$H678,"C",'MAPA DE RIESGOS'!$AF678),"")</f>
        <v/>
      </c>
      <c r="W106" s="366" t="str">
        <f>IF(AND('MAPA DE RIESGOS'!$AP679="Media",'MAPA DE RIESGOS'!$AR679="Leve"),CONCATENATE("R",'MAPA DE RIESGOS'!$H679,"C",'MAPA DE RIESGOS'!$AF679),"")</f>
        <v/>
      </c>
      <c r="X106" s="366" t="str">
        <f>IF(AND('MAPA DE RIESGOS'!$AP680="Media",'MAPA DE RIESGOS'!$AR680="Leve"),CONCATENATE("R",'MAPA DE RIESGOS'!$H680,"C",'MAPA DE RIESGOS'!$AF680),"")</f>
        <v/>
      </c>
      <c r="Y106" s="366" t="str">
        <f>IF(AND('MAPA DE RIESGOS'!$AP681="Media",'MAPA DE RIESGOS'!$AR681="Leve"),CONCATENATE("R",'MAPA DE RIESGOS'!$H681,"C",'MAPA DE RIESGOS'!$AF681),"")</f>
        <v/>
      </c>
      <c r="Z106" s="366" t="str">
        <f>IF(AND('MAPA DE RIESGOS'!$AP682="Media",'MAPA DE RIESGOS'!$AR682="Leve"),CONCATENATE("R",'MAPA DE RIESGOS'!$H682,"C",'MAPA DE RIESGOS'!$AF682),"")</f>
        <v/>
      </c>
      <c r="AA106" s="366" t="str">
        <f>IF(AND('MAPA DE RIESGOS'!$AP683="Media",'MAPA DE RIESGOS'!$AR683="Leve"),CONCATENATE("R",'MAPA DE RIESGOS'!$H683,"C",'MAPA DE RIESGOS'!$AF683),"")</f>
        <v/>
      </c>
      <c r="AB106" s="365" t="str">
        <f>IF(AND('MAPA DE RIESGOS'!$AP666="Media",'MAPA DE RIESGOS'!$AR666="Menor"),CONCATENATE("R",'MAPA DE RIESGOS'!$H666,"C",'MAPA DE RIESGOS'!$AF666),"")</f>
        <v/>
      </c>
      <c r="AC106" s="366" t="str">
        <f>IF(AND('MAPA DE RIESGOS'!$AP667="Media",'MAPA DE RIESGOS'!$AR667="Menor"),CONCATENATE("R",'MAPA DE RIESGOS'!$H667,"C",'MAPA DE RIESGOS'!$AF667),"")</f>
        <v/>
      </c>
      <c r="AD106" s="366" t="str">
        <f>IF(AND('MAPA DE RIESGOS'!$AP668="Media",'MAPA DE RIESGOS'!$AR668="Menor"),CONCATENATE("R",'MAPA DE RIESGOS'!$H668,"C",'MAPA DE RIESGOS'!$AF668),"")</f>
        <v/>
      </c>
      <c r="AE106" s="366" t="str">
        <f>IF(AND('MAPA DE RIESGOS'!$AP669="Media",'MAPA DE RIESGOS'!$AR669="Menor"),CONCATENATE("R",'MAPA DE RIESGOS'!$H669,"C",'MAPA DE RIESGOS'!$AF669),"")</f>
        <v/>
      </c>
      <c r="AF106" s="366" t="str">
        <f>IF(AND('MAPA DE RIESGOS'!$AP670="Media",'MAPA DE RIESGOS'!$AR670="Menor"),CONCATENATE("R",'MAPA DE RIESGOS'!$H670,"C",'MAPA DE RIESGOS'!$AF670),"")</f>
        <v/>
      </c>
      <c r="AG106" s="366" t="str">
        <f>IF(AND('MAPA DE RIESGOS'!$AP671="Media",'MAPA DE RIESGOS'!$AR671="Menor"),CONCATENATE("R",'MAPA DE RIESGOS'!$H671,"C",'MAPA DE RIESGOS'!$AF671),"")</f>
        <v/>
      </c>
      <c r="AH106" s="366" t="str">
        <f>IF(AND('MAPA DE RIESGOS'!$AP672="Media",'MAPA DE RIESGOS'!$AR672="Menor"),CONCATENATE("R",'MAPA DE RIESGOS'!$H672,"C",'MAPA DE RIESGOS'!$AF672),"")</f>
        <v/>
      </c>
      <c r="AI106" s="366" t="str">
        <f>IF(AND('MAPA DE RIESGOS'!$AP673="Media",'MAPA DE RIESGOS'!$AR673="Menor"),CONCATENATE("R",'MAPA DE RIESGOS'!$H673,"C",'MAPA DE RIESGOS'!$AF673),"")</f>
        <v/>
      </c>
      <c r="AJ106" s="366" t="str">
        <f>IF(AND('MAPA DE RIESGOS'!$AP674="Media",'MAPA DE RIESGOS'!$AR674="Menor"),CONCATENATE("R",'MAPA DE RIESGOS'!$H674,"C",'MAPA DE RIESGOS'!$AF674),"")</f>
        <v/>
      </c>
      <c r="AK106" s="366" t="str">
        <f>IF(AND('MAPA DE RIESGOS'!$AP675="Media",'MAPA DE RIESGOS'!$AR675="Menor"),CONCATENATE("R",'MAPA DE RIESGOS'!$H675,"C",'MAPA DE RIESGOS'!$AF675),"")</f>
        <v/>
      </c>
      <c r="AL106" s="366" t="str">
        <f>IF(AND('MAPA DE RIESGOS'!$AP676="Media",'MAPA DE RIESGOS'!$AR676="Menor"),CONCATENATE("R",'MAPA DE RIESGOS'!$H676,"C",'MAPA DE RIESGOS'!$AF676),"")</f>
        <v/>
      </c>
      <c r="AM106" s="366" t="str">
        <f>IF(AND('MAPA DE RIESGOS'!$AP677="Media",'MAPA DE RIESGOS'!$AR677="Menor"),CONCATENATE("R",'MAPA DE RIESGOS'!$H677,"C",'MAPA DE RIESGOS'!$AF677),"")</f>
        <v/>
      </c>
      <c r="AN106" s="366" t="str">
        <f>IF(AND('MAPA DE RIESGOS'!$AP678="Media",'MAPA DE RIESGOS'!$AR678="Menor"),CONCATENATE("R",'MAPA DE RIESGOS'!$H678,"C",'MAPA DE RIESGOS'!$AF678),"")</f>
        <v/>
      </c>
      <c r="AO106" s="366" t="str">
        <f>IF(AND('MAPA DE RIESGOS'!$AP679="Media",'MAPA DE RIESGOS'!$AR679="Menor"),CONCATENATE("R",'MAPA DE RIESGOS'!$H679,"C",'MAPA DE RIESGOS'!$AF679),"")</f>
        <v/>
      </c>
      <c r="AP106" s="366" t="str">
        <f>IF(AND('MAPA DE RIESGOS'!$AP680="Media",'MAPA DE RIESGOS'!$AR680="Menor"),CONCATENATE("R",'MAPA DE RIESGOS'!$H680,"C",'MAPA DE RIESGOS'!$AF680),"")</f>
        <v/>
      </c>
      <c r="AQ106" s="366" t="str">
        <f>IF(AND('MAPA DE RIESGOS'!$AP681="Media",'MAPA DE RIESGOS'!$AR681="Menor"),CONCATENATE("R",'MAPA DE RIESGOS'!$H681,"C",'MAPA DE RIESGOS'!$AF681),"")</f>
        <v/>
      </c>
      <c r="AR106" s="366" t="str">
        <f>IF(AND('MAPA DE RIESGOS'!$AP682="Media",'MAPA DE RIESGOS'!$AR682="Menor"),CONCATENATE("R",'MAPA DE RIESGOS'!$H682,"C",'MAPA DE RIESGOS'!$AF682),"")</f>
        <v/>
      </c>
      <c r="AS106" s="366" t="str">
        <f>IF(AND('MAPA DE RIESGOS'!$AP683="Media",'MAPA DE RIESGOS'!$AR683="Menor"),CONCATENATE("R",'MAPA DE RIESGOS'!$H683,"C",'MAPA DE RIESGOS'!$AF683),"")</f>
        <v/>
      </c>
      <c r="AT106" s="365" t="str">
        <f>IF(AND('MAPA DE RIESGOS'!$AP666="Media",'MAPA DE RIESGOS'!$AR666="Moderado"),CONCATENATE("R",'MAPA DE RIESGOS'!$H666,"C",'MAPA DE RIESGOS'!$AF666),"")</f>
        <v/>
      </c>
      <c r="AU106" s="366" t="str">
        <f>IF(AND('MAPA DE RIESGOS'!$AP667="Media",'MAPA DE RIESGOS'!$AR667="Moderado"),CONCATENATE("R",'MAPA DE RIESGOS'!$H667,"C",'MAPA DE RIESGOS'!$AF667),"")</f>
        <v/>
      </c>
      <c r="AV106" s="366" t="str">
        <f>IF(AND('MAPA DE RIESGOS'!$AP668="Media",'MAPA DE RIESGOS'!$AR668="Moderado"),CONCATENATE("R",'MAPA DE RIESGOS'!$H668,"C",'MAPA DE RIESGOS'!$AF668),"")</f>
        <v/>
      </c>
      <c r="AW106" s="366" t="str">
        <f>IF(AND('MAPA DE RIESGOS'!$AP669="Media",'MAPA DE RIESGOS'!$AR669="Moderado"),CONCATENATE("R",'MAPA DE RIESGOS'!$H669,"C",'MAPA DE RIESGOS'!$AF669),"")</f>
        <v/>
      </c>
      <c r="AX106" s="366" t="str">
        <f>IF(AND('MAPA DE RIESGOS'!$AP670="Media",'MAPA DE RIESGOS'!$AR670="Moderado"),CONCATENATE("R",'MAPA DE RIESGOS'!$H670,"C",'MAPA DE RIESGOS'!$AF670),"")</f>
        <v/>
      </c>
      <c r="AY106" s="366" t="str">
        <f>IF(AND('MAPA DE RIESGOS'!$AP671="Media",'MAPA DE RIESGOS'!$AR671="Moderado"),CONCATENATE("R",'MAPA DE RIESGOS'!$H671,"C",'MAPA DE RIESGOS'!$AF671),"")</f>
        <v/>
      </c>
      <c r="AZ106" s="366" t="str">
        <f>IF(AND('MAPA DE RIESGOS'!$AP672="Media",'MAPA DE RIESGOS'!$AR672="Moderado"),CONCATENATE("R",'MAPA DE RIESGOS'!$H672,"C",'MAPA DE RIESGOS'!$AF672),"")</f>
        <v/>
      </c>
      <c r="BA106" s="366" t="str">
        <f>IF(AND('MAPA DE RIESGOS'!$AP673="Media",'MAPA DE RIESGOS'!$AR673="Moderado"),CONCATENATE("R",'MAPA DE RIESGOS'!$H673,"C",'MAPA DE RIESGOS'!$AF673),"")</f>
        <v/>
      </c>
      <c r="BB106" s="366" t="str">
        <f>IF(AND('MAPA DE RIESGOS'!$AP674="Media",'MAPA DE RIESGOS'!$AR674="Moderado"),CONCATENATE("R",'MAPA DE RIESGOS'!$H674,"C",'MAPA DE RIESGOS'!$AF674),"")</f>
        <v/>
      </c>
      <c r="BC106" s="366" t="str">
        <f>IF(AND('MAPA DE RIESGOS'!$AP675="Media",'MAPA DE RIESGOS'!$AR675="Moderado"),CONCATENATE("R",'MAPA DE RIESGOS'!$H675,"C",'MAPA DE RIESGOS'!$AF675),"")</f>
        <v/>
      </c>
      <c r="BD106" s="366" t="str">
        <f>IF(AND('MAPA DE RIESGOS'!$AP676="Media",'MAPA DE RIESGOS'!$AR676="Moderado"),CONCATENATE("R",'MAPA DE RIESGOS'!$H676,"C",'MAPA DE RIESGOS'!$AF676),"")</f>
        <v/>
      </c>
      <c r="BE106" s="366" t="str">
        <f>IF(AND('MAPA DE RIESGOS'!$AP677="Media",'MAPA DE RIESGOS'!$AR677="Moderado"),CONCATENATE("R",'MAPA DE RIESGOS'!$H677,"C",'MAPA DE RIESGOS'!$AF677),"")</f>
        <v/>
      </c>
      <c r="BF106" s="366" t="str">
        <f>IF(AND('MAPA DE RIESGOS'!$AP678="Media",'MAPA DE RIESGOS'!$AR678="Moderado"),CONCATENATE("R",'MAPA DE RIESGOS'!$H678,"C",'MAPA DE RIESGOS'!$AF678),"")</f>
        <v/>
      </c>
      <c r="BG106" s="366" t="str">
        <f>IF(AND('MAPA DE RIESGOS'!$AP679="Media",'MAPA DE RIESGOS'!$AR679="Moderado"),CONCATENATE("R",'MAPA DE RIESGOS'!$H679,"C",'MAPA DE RIESGOS'!$AF679),"")</f>
        <v/>
      </c>
      <c r="BH106" s="366" t="str">
        <f>IF(AND('MAPA DE RIESGOS'!$AP680="Media",'MAPA DE RIESGOS'!$AR680="Moderado"),CONCATENATE("R",'MAPA DE RIESGOS'!$H680,"C",'MAPA DE RIESGOS'!$AF680),"")</f>
        <v/>
      </c>
      <c r="BI106" s="366" t="str">
        <f>IF(AND('MAPA DE RIESGOS'!$AP681="Media",'MAPA DE RIESGOS'!$AR681="Moderado"),CONCATENATE("R",'MAPA DE RIESGOS'!$H681,"C",'MAPA DE RIESGOS'!$AF681),"")</f>
        <v/>
      </c>
      <c r="BJ106" s="366" t="str">
        <f>IF(AND('MAPA DE RIESGOS'!$AP682="Media",'MAPA DE RIESGOS'!$AR682="Moderado"),CONCATENATE("R",'MAPA DE RIESGOS'!$H682,"C",'MAPA DE RIESGOS'!$AF682),"")</f>
        <v/>
      </c>
      <c r="BK106" s="367" t="str">
        <f>IF(AND('MAPA DE RIESGOS'!$AP683="Media",'MAPA DE RIESGOS'!$AR683="Moderado"),CONCATENATE("R",'MAPA DE RIESGOS'!$H683,"C",'MAPA DE RIESGOS'!$AF683),"")</f>
        <v/>
      </c>
      <c r="BL106" s="353" t="str">
        <f>IF(AND('MAPA DE RIESGOS'!$AP666="Media",'MAPA DE RIESGOS'!$AR666="Mayor"),CONCATENATE("R",'MAPA DE RIESGOS'!$H666,"C",'MAPA DE RIESGOS'!$AF666),"")</f>
        <v/>
      </c>
      <c r="BM106" s="353" t="str">
        <f>IF(AND('MAPA DE RIESGOS'!$AP667="Media",'MAPA DE RIESGOS'!$AR667="Mayor"),CONCATENATE("R",'MAPA DE RIESGOS'!$H667,"C",'MAPA DE RIESGOS'!$AF667),"")</f>
        <v/>
      </c>
      <c r="BN106" s="353" t="str">
        <f>IF(AND('MAPA DE RIESGOS'!$AP668="Media",'MAPA DE RIESGOS'!$AR668="Mayor"),CONCATENATE("R",'MAPA DE RIESGOS'!$H668,"C",'MAPA DE RIESGOS'!$AF668),"")</f>
        <v/>
      </c>
      <c r="BO106" s="353" t="str">
        <f>IF(AND('MAPA DE RIESGOS'!$AP669="Media",'MAPA DE RIESGOS'!$AR669="Mayor"),CONCATENATE("R",'MAPA DE RIESGOS'!$H669,"C",'MAPA DE RIESGOS'!$AF669),"")</f>
        <v/>
      </c>
      <c r="BP106" s="353" t="str">
        <f>IF(AND('MAPA DE RIESGOS'!$AP670="Media",'MAPA DE RIESGOS'!$AR670="Mayor"),CONCATENATE("R",'MAPA DE RIESGOS'!$H670,"C",'MAPA DE RIESGOS'!$AF670),"")</f>
        <v/>
      </c>
      <c r="BQ106" s="353" t="str">
        <f>IF(AND('MAPA DE RIESGOS'!$AP671="Media",'MAPA DE RIESGOS'!$AR671="Mayor"),CONCATENATE("R",'MAPA DE RIESGOS'!$H671,"C",'MAPA DE RIESGOS'!$AF671),"")</f>
        <v/>
      </c>
      <c r="BR106" s="353" t="str">
        <f>IF(AND('MAPA DE RIESGOS'!$AP672="Media",'MAPA DE RIESGOS'!$AR672="Mayor"),CONCATENATE("R",'MAPA DE RIESGOS'!$H672,"C",'MAPA DE RIESGOS'!$AF672),"")</f>
        <v/>
      </c>
      <c r="BS106" s="353" t="str">
        <f>IF(AND('MAPA DE RIESGOS'!$AP673="Media",'MAPA DE RIESGOS'!$AR673="Mayor"),CONCATENATE("R",'MAPA DE RIESGOS'!$H673,"C",'MAPA DE RIESGOS'!$AF673),"")</f>
        <v/>
      </c>
      <c r="BT106" s="353" t="str">
        <f>IF(AND('MAPA DE RIESGOS'!$AP674="Media",'MAPA DE RIESGOS'!$AR674="Mayor"),CONCATENATE("R",'MAPA DE RIESGOS'!$H674,"C",'MAPA DE RIESGOS'!$AF674),"")</f>
        <v/>
      </c>
      <c r="BU106" s="353" t="str">
        <f>IF(AND('MAPA DE RIESGOS'!$AP675="Media",'MAPA DE RIESGOS'!$AR675="Mayor"),CONCATENATE("R",'MAPA DE RIESGOS'!$H675,"C",'MAPA DE RIESGOS'!$AF675),"")</f>
        <v/>
      </c>
      <c r="BV106" s="353" t="str">
        <f>IF(AND('MAPA DE RIESGOS'!$AP676="Media",'MAPA DE RIESGOS'!$AR676="Mayor"),CONCATENATE("R",'MAPA DE RIESGOS'!$H676,"C",'MAPA DE RIESGOS'!$AF676),"")</f>
        <v/>
      </c>
      <c r="BW106" s="353" t="str">
        <f>IF(AND('MAPA DE RIESGOS'!$AP677="Media",'MAPA DE RIESGOS'!$AR677="Mayor"),CONCATENATE("R",'MAPA DE RIESGOS'!$H677,"C",'MAPA DE RIESGOS'!$AF677),"")</f>
        <v/>
      </c>
      <c r="BX106" s="353" t="str">
        <f>IF(AND('MAPA DE RIESGOS'!$AP678="Media",'MAPA DE RIESGOS'!$AR678="Mayor"),CONCATENATE("R",'MAPA DE RIESGOS'!$H678,"C",'MAPA DE RIESGOS'!$AF678),"")</f>
        <v/>
      </c>
      <c r="BY106" s="353" t="str">
        <f>IF(AND('MAPA DE RIESGOS'!$AP679="Media",'MAPA DE RIESGOS'!$AR679="Mayor"),CONCATENATE("R",'MAPA DE RIESGOS'!$H679,"C",'MAPA DE RIESGOS'!$AF679),"")</f>
        <v/>
      </c>
      <c r="BZ106" s="353" t="str">
        <f>IF(AND('MAPA DE RIESGOS'!$AP680="Media",'MAPA DE RIESGOS'!$AR680="Mayor"),CONCATENATE("R",'MAPA DE RIESGOS'!$H680,"C",'MAPA DE RIESGOS'!$AF680),"")</f>
        <v/>
      </c>
      <c r="CA106" s="353" t="str">
        <f>IF(AND('MAPA DE RIESGOS'!$AP681="Media",'MAPA DE RIESGOS'!$AR681="Mayor"),CONCATENATE("R",'MAPA DE RIESGOS'!$H681,"C",'MAPA DE RIESGOS'!$AF681),"")</f>
        <v/>
      </c>
      <c r="CB106" s="353" t="str">
        <f>IF(AND('MAPA DE RIESGOS'!$AP682="Media",'MAPA DE RIESGOS'!$AR682="Mayor"),CONCATENATE("R",'MAPA DE RIESGOS'!$H682,"C",'MAPA DE RIESGOS'!$AF682),"")</f>
        <v/>
      </c>
      <c r="CC106" s="354" t="str">
        <f>IF(AND('MAPA DE RIESGOS'!$AP683="Media",'MAPA DE RIESGOS'!$AR683="Mayor"),CONCATENATE("R",'MAPA DE RIESGOS'!$H683,"C",'MAPA DE RIESGOS'!$AF683),"")</f>
        <v/>
      </c>
      <c r="CD106" s="355" t="str">
        <f>IF(AND('MAPA DE RIESGOS'!$AP666="Media",'MAPA DE RIESGOS'!$AR666="Catastrófico"),CONCATENATE("R",'MAPA DE RIESGOS'!$H666,"C",'MAPA DE RIESGOS'!$AF666),"")</f>
        <v/>
      </c>
      <c r="CE106" s="355" t="str">
        <f>IF(AND('MAPA DE RIESGOS'!$AP667="Media",'MAPA DE RIESGOS'!$AR667="Catastrófico"),CONCATENATE("R",'MAPA DE RIESGOS'!$H667,"C",'MAPA DE RIESGOS'!$AF667),"")</f>
        <v/>
      </c>
      <c r="CF106" s="355" t="str">
        <f>IF(AND('MAPA DE RIESGOS'!$AP668="Media",'MAPA DE RIESGOS'!$AR668="Catastrófico"),CONCATENATE("R",'MAPA DE RIESGOS'!$H668,"C",'MAPA DE RIESGOS'!$AF668),"")</f>
        <v/>
      </c>
      <c r="CG106" s="355" t="str">
        <f>IF(AND('MAPA DE RIESGOS'!$AP669="Media",'MAPA DE RIESGOS'!$AR669="Catastrófico"),CONCATENATE("R",'MAPA DE RIESGOS'!$H669,"C",'MAPA DE RIESGOS'!$AF669),"")</f>
        <v/>
      </c>
      <c r="CH106" s="355" t="str">
        <f>IF(AND('MAPA DE RIESGOS'!$AP670="Media",'MAPA DE RIESGOS'!$AR670="Catastrófico"),CONCATENATE("R",'MAPA DE RIESGOS'!$H670,"C",'MAPA DE RIESGOS'!$AF670),"")</f>
        <v/>
      </c>
      <c r="CI106" s="355" t="str">
        <f>IF(AND('MAPA DE RIESGOS'!$AP671="Media",'MAPA DE RIESGOS'!$AR671="Catastrófico"),CONCATENATE("R",'MAPA DE RIESGOS'!$H671,"C",'MAPA DE RIESGOS'!$AF671),"")</f>
        <v/>
      </c>
      <c r="CJ106" s="355" t="str">
        <f>IF(AND('MAPA DE RIESGOS'!$AP672="Media",'MAPA DE RIESGOS'!$AR672="Catastrófico"),CONCATENATE("R",'MAPA DE RIESGOS'!$H672,"C",'MAPA DE RIESGOS'!$AF672),"")</f>
        <v/>
      </c>
      <c r="CK106" s="355" t="str">
        <f>IF(AND('MAPA DE RIESGOS'!$AP673="Media",'MAPA DE RIESGOS'!$AR673="Catastrófico"),CONCATENATE("R",'MAPA DE RIESGOS'!$H673,"C",'MAPA DE RIESGOS'!$AF673),"")</f>
        <v/>
      </c>
      <c r="CL106" s="355" t="str">
        <f>IF(AND('MAPA DE RIESGOS'!$AP674="Media",'MAPA DE RIESGOS'!$AR674="Catastrófico"),CONCATENATE("R",'MAPA DE RIESGOS'!$H674,"C",'MAPA DE RIESGOS'!$AF674),"")</f>
        <v/>
      </c>
      <c r="CM106" s="355" t="str">
        <f>IF(AND('MAPA DE RIESGOS'!$AP675="Media",'MAPA DE RIESGOS'!$AR675="Catastrófico"),CONCATENATE("R",'MAPA DE RIESGOS'!$H675,"C",'MAPA DE RIESGOS'!$AF675),"")</f>
        <v/>
      </c>
      <c r="CN106" s="355" t="str">
        <f>IF(AND('MAPA DE RIESGOS'!$AP676="Media",'MAPA DE RIESGOS'!$AR676="Catastrófico"),CONCATENATE("R",'MAPA DE RIESGOS'!$H676,"C",'MAPA DE RIESGOS'!$AF676),"")</f>
        <v/>
      </c>
      <c r="CO106" s="355" t="str">
        <f>IF(AND('MAPA DE RIESGOS'!$AP677="Media",'MAPA DE RIESGOS'!$AR677="Catastrófico"),CONCATENATE("R",'MAPA DE RIESGOS'!$H677,"C",'MAPA DE RIESGOS'!$AF677),"")</f>
        <v/>
      </c>
      <c r="CP106" s="355" t="str">
        <f>IF(AND('MAPA DE RIESGOS'!$AP678="Media",'MAPA DE RIESGOS'!$AR678="Catastrófico"),CONCATENATE("R",'MAPA DE RIESGOS'!$H678,"C",'MAPA DE RIESGOS'!$AF678),"")</f>
        <v/>
      </c>
      <c r="CQ106" s="355" t="str">
        <f>IF(AND('MAPA DE RIESGOS'!$AP679="Media",'MAPA DE RIESGOS'!$AR679="Catastrófico"),CONCATENATE("R",'MAPA DE RIESGOS'!$H679,"C",'MAPA DE RIESGOS'!$AF679),"")</f>
        <v/>
      </c>
      <c r="CR106" s="355" t="str">
        <f>IF(AND('MAPA DE RIESGOS'!$AP680="Media",'MAPA DE RIESGOS'!$AR680="Catastrófico"),CONCATENATE("R",'MAPA DE RIESGOS'!$H680,"C",'MAPA DE RIESGOS'!$AF680),"")</f>
        <v/>
      </c>
      <c r="CS106" s="355" t="str">
        <f>IF(AND('MAPA DE RIESGOS'!$AP681="Media",'MAPA DE RIESGOS'!$AR681="Catastrófico"),CONCATENATE("R",'MAPA DE RIESGOS'!$H681,"C",'MAPA DE RIESGOS'!$AF681),"")</f>
        <v/>
      </c>
      <c r="CT106" s="355" t="str">
        <f>IF(AND('MAPA DE RIESGOS'!$AP682="Media",'MAPA DE RIESGOS'!$AR682="Catastrófico"),CONCATENATE("R",'MAPA DE RIESGOS'!$H682,"C",'MAPA DE RIESGOS'!$AF682),"")</f>
        <v/>
      </c>
      <c r="CU106" s="356" t="str">
        <f>IF(AND('MAPA DE RIESGOS'!$AP683="Media",'MAPA DE RIESGOS'!$AR683="Catastrófico"),CONCATENATE("R",'MAPA DE RIESGOS'!$H683,"C",'MAPA DE RIESGOS'!$AF683),"")</f>
        <v/>
      </c>
      <c r="CV106" s="67"/>
      <c r="CW106" s="1128"/>
      <c r="CX106" s="1129"/>
      <c r="CY106" s="1129"/>
      <c r="CZ106" s="1129"/>
      <c r="DA106" s="1129"/>
      <c r="DB106" s="1130"/>
    </row>
    <row r="107" spans="2:106" ht="32.450000000000003" customHeight="1" thickBot="1">
      <c r="B107" s="1142"/>
      <c r="C107" s="1142"/>
      <c r="D107" s="1143"/>
      <c r="E107" s="1116"/>
      <c r="F107" s="1117"/>
      <c r="G107" s="1117"/>
      <c r="H107" s="1117"/>
      <c r="I107" s="1118"/>
      <c r="J107" s="368" t="str">
        <f>IF(AND('MAPA DE RIESGOS'!$AP684="Media",'MAPA DE RIESGOS'!$AR684="Leve"),CONCATENATE("R",'MAPA DE RIESGOS'!$H684,"C",'MAPA DE RIESGOS'!$AF684),"")</f>
        <v/>
      </c>
      <c r="K107" s="369" t="str">
        <f>IF(AND('MAPA DE RIESGOS'!$AP685="Media",'MAPA DE RIESGOS'!$AR685="Leve"),CONCATENATE("R",'MAPA DE RIESGOS'!$H685,"C",'MAPA DE RIESGOS'!$AF685),"")</f>
        <v/>
      </c>
      <c r="L107" s="369" t="str">
        <f>IF(AND('MAPA DE RIESGOS'!$AP686="Media",'MAPA DE RIESGOS'!$AR686="Leve"),CONCATENATE("R",'MAPA DE RIESGOS'!$H686,"C",'MAPA DE RIESGOS'!$AF686),"")</f>
        <v/>
      </c>
      <c r="M107" s="369" t="str">
        <f>IF(AND('MAPA DE RIESGOS'!$AP687="Media",'MAPA DE RIESGOS'!$AR687="Leve"),CONCATENATE("R",'MAPA DE RIESGOS'!$H687,"C",'MAPA DE RIESGOS'!$AF687),"")</f>
        <v/>
      </c>
      <c r="N107" s="369" t="str">
        <f>IF(AND('MAPA DE RIESGOS'!$AP688="Media",'MAPA DE RIESGOS'!$AR688="Leve"),CONCATENATE("R",'MAPA DE RIESGOS'!$H688,"C",'MAPA DE RIESGOS'!$AF688),"")</f>
        <v/>
      </c>
      <c r="O107" s="369" t="str">
        <f>IF(AND('MAPA DE RIESGOS'!$AP689="Media",'MAPA DE RIESGOS'!$AR689="Leve"),CONCATENATE("R",'MAPA DE RIESGOS'!$H689,"C",'MAPA DE RIESGOS'!$AF689),"")</f>
        <v/>
      </c>
      <c r="P107" s="369"/>
      <c r="Q107" s="369"/>
      <c r="R107" s="369"/>
      <c r="S107" s="369"/>
      <c r="T107" s="369"/>
      <c r="U107" s="369"/>
      <c r="V107" s="369"/>
      <c r="W107" s="369"/>
      <c r="X107" s="369"/>
      <c r="Y107" s="369"/>
      <c r="Z107" s="369"/>
      <c r="AA107" s="369"/>
      <c r="AB107" s="368" t="str">
        <f>IF(AND('MAPA DE RIESGOS'!$AP684="Media",'MAPA DE RIESGOS'!$AR684="Menor"),CONCATENATE("R",'MAPA DE RIESGOS'!$H684,"C",'MAPA DE RIESGOS'!$AF684),"")</f>
        <v/>
      </c>
      <c r="AC107" s="369" t="str">
        <f>IF(AND('MAPA DE RIESGOS'!$AP685="Media",'MAPA DE RIESGOS'!$AR685="Menor"),CONCATENATE("R",'MAPA DE RIESGOS'!$H685,"C",'MAPA DE RIESGOS'!$AF685),"")</f>
        <v/>
      </c>
      <c r="AD107" s="369" t="str">
        <f>IF(AND('MAPA DE RIESGOS'!$AP686="Media",'MAPA DE RIESGOS'!$AR686="Menor"),CONCATENATE("R",'MAPA DE RIESGOS'!$H686,"C",'MAPA DE RIESGOS'!$AF686),"")</f>
        <v/>
      </c>
      <c r="AE107" s="369" t="str">
        <f>IF(AND('MAPA DE RIESGOS'!$AP687="Media",'MAPA DE RIESGOS'!$AR687="Menor"),CONCATENATE("R",'MAPA DE RIESGOS'!$H687,"C",'MAPA DE RIESGOS'!$AF687),"")</f>
        <v/>
      </c>
      <c r="AF107" s="369" t="str">
        <f>IF(AND('MAPA DE RIESGOS'!$AP688="Media",'MAPA DE RIESGOS'!$AR688="Menor"),CONCATENATE("R",'MAPA DE RIESGOS'!$H688,"C",'MAPA DE RIESGOS'!$AF688),"")</f>
        <v/>
      </c>
      <c r="AG107" s="369" t="str">
        <f>IF(AND('MAPA DE RIESGOS'!$AP689="Media",'MAPA DE RIESGOS'!$AR689="Menor"),CONCATENATE("R",'MAPA DE RIESGOS'!$H689,"C",'MAPA DE RIESGOS'!$AF689),"")</f>
        <v/>
      </c>
      <c r="AH107" s="369"/>
      <c r="AI107" s="369"/>
      <c r="AJ107" s="369"/>
      <c r="AK107" s="369"/>
      <c r="AL107" s="369"/>
      <c r="AM107" s="369"/>
      <c r="AN107" s="369"/>
      <c r="AO107" s="369"/>
      <c r="AP107" s="369"/>
      <c r="AQ107" s="369"/>
      <c r="AR107" s="369"/>
      <c r="AS107" s="369"/>
      <c r="AT107" s="368" t="str">
        <f>IF(AND('MAPA DE RIESGOS'!$AP684="Media",'MAPA DE RIESGOS'!$AR684="Moderado"),CONCATENATE("R",'MAPA DE RIESGOS'!$H684,"C",'MAPA DE RIESGOS'!$AF684),"")</f>
        <v/>
      </c>
      <c r="AU107" s="369" t="str">
        <f>IF(AND('MAPA DE RIESGOS'!$AP685="Media",'MAPA DE RIESGOS'!$AR685="Moderado"),CONCATENATE("R",'MAPA DE RIESGOS'!$H685,"C",'MAPA DE RIESGOS'!$AF685),"")</f>
        <v/>
      </c>
      <c r="AV107" s="369" t="str">
        <f>IF(AND('MAPA DE RIESGOS'!$AP686="Media",'MAPA DE RIESGOS'!$AR686="Moderado"),CONCATENATE("R",'MAPA DE RIESGOS'!$H686,"C",'MAPA DE RIESGOS'!$AF686),"")</f>
        <v/>
      </c>
      <c r="AW107" s="369" t="str">
        <f>IF(AND('MAPA DE RIESGOS'!$AP687="Media",'MAPA DE RIESGOS'!$AR687="Moderado"),CONCATENATE("R",'MAPA DE RIESGOS'!$H687,"C",'MAPA DE RIESGOS'!$AF687),"")</f>
        <v/>
      </c>
      <c r="AX107" s="369" t="str">
        <f>IF(AND('MAPA DE RIESGOS'!$AP688="Media",'MAPA DE RIESGOS'!$AR688="Moderado"),CONCATENATE("R",'MAPA DE RIESGOS'!$H688,"C",'MAPA DE RIESGOS'!$AF688),"")</f>
        <v/>
      </c>
      <c r="AY107" s="369" t="str">
        <f>IF(AND('MAPA DE RIESGOS'!$AP689="Media",'MAPA DE RIESGOS'!$AR689="Moderado"),CONCATENATE("R",'MAPA DE RIESGOS'!$H689,"C",'MAPA DE RIESGOS'!$AF689),"")</f>
        <v/>
      </c>
      <c r="AZ107" s="369"/>
      <c r="BA107" s="369"/>
      <c r="BB107" s="369"/>
      <c r="BC107" s="369"/>
      <c r="BD107" s="369"/>
      <c r="BE107" s="369"/>
      <c r="BF107" s="369"/>
      <c r="BG107" s="369"/>
      <c r="BH107" s="369"/>
      <c r="BI107" s="369"/>
      <c r="BJ107" s="369"/>
      <c r="BK107" s="370"/>
      <c r="BL107" s="358" t="str">
        <f>IF(AND('MAPA DE RIESGOS'!$AP684="Media",'MAPA DE RIESGOS'!$AR684="Mayor"),CONCATENATE("R",'MAPA DE RIESGOS'!$H684,"C",'MAPA DE RIESGOS'!$AF684),"")</f>
        <v/>
      </c>
      <c r="BM107" s="358" t="str">
        <f>IF(AND('MAPA DE RIESGOS'!$AP685="Media",'MAPA DE RIESGOS'!$AR685="Mayor"),CONCATENATE("R",'MAPA DE RIESGOS'!$H685,"C",'MAPA DE RIESGOS'!$AF685),"")</f>
        <v/>
      </c>
      <c r="BN107" s="358" t="str">
        <f>IF(AND('MAPA DE RIESGOS'!$AP686="Media",'MAPA DE RIESGOS'!$AR686="Mayor"),CONCATENATE("R",'MAPA DE RIESGOS'!$H686,"C",'MAPA DE RIESGOS'!$AF686),"")</f>
        <v/>
      </c>
      <c r="BO107" s="358" t="str">
        <f>IF(AND('MAPA DE RIESGOS'!$AP687="Media",'MAPA DE RIESGOS'!$AR687="Mayor"),CONCATENATE("R",'MAPA DE RIESGOS'!$H687,"C",'MAPA DE RIESGOS'!$AF687),"")</f>
        <v/>
      </c>
      <c r="BP107" s="358" t="str">
        <f>IF(AND('MAPA DE RIESGOS'!$AP688="Media",'MAPA DE RIESGOS'!$AR688="Mayor"),CONCATENATE("R",'MAPA DE RIESGOS'!$H688,"C",'MAPA DE RIESGOS'!$AF688),"")</f>
        <v/>
      </c>
      <c r="BQ107" s="358" t="str">
        <f>IF(AND('MAPA DE RIESGOS'!$AP689="Media",'MAPA DE RIESGOS'!$AR689="Mayor"),CONCATENATE("R",'MAPA DE RIESGOS'!$H689,"C",'MAPA DE RIESGOS'!$AF689),"")</f>
        <v/>
      </c>
      <c r="BR107" s="358"/>
      <c r="BS107" s="358"/>
      <c r="BT107" s="358"/>
      <c r="BU107" s="358"/>
      <c r="BV107" s="358"/>
      <c r="BW107" s="358"/>
      <c r="BX107" s="358"/>
      <c r="BY107" s="358"/>
      <c r="BZ107" s="358"/>
      <c r="CA107" s="358"/>
      <c r="CB107" s="358"/>
      <c r="CC107" s="359"/>
      <c r="CD107" s="360" t="str">
        <f>IF(AND('MAPA DE RIESGOS'!$AP684="Media",'MAPA DE RIESGOS'!$AR684="Catastrófico"),CONCATENATE("R",'MAPA DE RIESGOS'!$H684,"C",'MAPA DE RIESGOS'!$AF684),"")</f>
        <v/>
      </c>
      <c r="CE107" s="360" t="str">
        <f>IF(AND('MAPA DE RIESGOS'!$AP685="Media",'MAPA DE RIESGOS'!$AR685="Catastrófico"),CONCATENATE("R",'MAPA DE RIESGOS'!$H685,"C",'MAPA DE RIESGOS'!$AF685),"")</f>
        <v/>
      </c>
      <c r="CF107" s="360" t="str">
        <f>IF(AND('MAPA DE RIESGOS'!$AP686="Media",'MAPA DE RIESGOS'!$AR686="Catastrófico"),CONCATENATE("R",'MAPA DE RIESGOS'!$H686,"C",'MAPA DE RIESGOS'!$AF686),"")</f>
        <v/>
      </c>
      <c r="CG107" s="360" t="str">
        <f>IF(AND('MAPA DE RIESGOS'!$AP687="Media",'MAPA DE RIESGOS'!$AR687="Catastrófico"),CONCATENATE("R",'MAPA DE RIESGOS'!$H687,"C",'MAPA DE RIESGOS'!$AF687),"")</f>
        <v/>
      </c>
      <c r="CH107" s="360" t="str">
        <f>IF(AND('MAPA DE RIESGOS'!$AP688="Media",'MAPA DE RIESGOS'!$AR688="Catastrófico"),CONCATENATE("R",'MAPA DE RIESGOS'!$H688,"C",'MAPA DE RIESGOS'!$AF688),"")</f>
        <v/>
      </c>
      <c r="CI107" s="360" t="str">
        <f>IF(AND('MAPA DE RIESGOS'!$AP689="Media",'MAPA DE RIESGOS'!$AR689="Catastrófico"),CONCATENATE("R",'MAPA DE RIESGOS'!$H689,"C",'MAPA DE RIESGOS'!$AF689),"")</f>
        <v/>
      </c>
      <c r="CJ107" s="360"/>
      <c r="CK107" s="360"/>
      <c r="CL107" s="360"/>
      <c r="CM107" s="360"/>
      <c r="CN107" s="360"/>
      <c r="CO107" s="360"/>
      <c r="CP107" s="360"/>
      <c r="CQ107" s="360"/>
      <c r="CR107" s="360"/>
      <c r="CS107" s="360"/>
      <c r="CT107" s="360"/>
      <c r="CU107" s="361"/>
      <c r="CV107" s="67"/>
      <c r="CW107" s="1131"/>
      <c r="CX107" s="1132"/>
      <c r="CY107" s="1132"/>
      <c r="CZ107" s="1132"/>
      <c r="DA107" s="1132"/>
      <c r="DB107" s="1133"/>
    </row>
    <row r="108" spans="2:106" ht="32.450000000000003" customHeight="1">
      <c r="B108" s="1142"/>
      <c r="C108" s="1142"/>
      <c r="D108" s="1143"/>
      <c r="E108" s="1110" t="s">
        <v>281</v>
      </c>
      <c r="F108" s="1111"/>
      <c r="G108" s="1111"/>
      <c r="H108" s="1111"/>
      <c r="I108" s="1112"/>
      <c r="J108" s="371" t="str">
        <f>IF(AND('MAPA DE RIESGOS'!$AP112="Baja",'MAPA DE RIESGOS'!$AR112="Leve"),CONCATENATE("R",'MAPA DE RIESGOS'!$H112,"C",'MAPA DE RIESGOS'!$AF112),"")</f>
        <v>R18C1</v>
      </c>
      <c r="K108" s="372" t="str">
        <f>IF(AND('MAPA DE RIESGOS'!$AP113="Baja",'MAPA DE RIESGOS'!$AR113="Leve"),CONCATENATE("R",'MAPA DE RIESGOS'!$H113,"C",'MAPA DE RIESGOS'!$AF113),"")</f>
        <v/>
      </c>
      <c r="L108" s="372" t="str">
        <f>IF(AND('MAPA DE RIESGOS'!$AP114="Baja",'MAPA DE RIESGOS'!$AR114="Leve"),CONCATENATE("R",'MAPA DE RIESGOS'!$H114,"C",'MAPA DE RIESGOS'!$AF114),"")</f>
        <v/>
      </c>
      <c r="M108" s="372" t="str">
        <f>IF(AND('MAPA DE RIESGOS'!$AP115="Baja",'MAPA DE RIESGOS'!$AR115="Leve"),CONCATENATE("R",'MAPA DE RIESGOS'!$H115,"C",'MAPA DE RIESGOS'!$AF115),"")</f>
        <v/>
      </c>
      <c r="N108" s="372" t="str">
        <f>IF(AND('MAPA DE RIESGOS'!$AP116="Baja",'MAPA DE RIESGOS'!$AR116="Leve"),CONCATENATE("R",'MAPA DE RIESGOS'!$H116,"C",'MAPA DE RIESGOS'!$AF116),"")</f>
        <v/>
      </c>
      <c r="O108" s="372" t="str">
        <f>IF(AND('MAPA DE RIESGOS'!$AP117="Baja",'MAPA DE RIESGOS'!$AR117="Leve"),CONCATENATE("R",'MAPA DE RIESGOS'!$H117,"C",'MAPA DE RIESGOS'!$AF117),"")</f>
        <v/>
      </c>
      <c r="P108" s="372" t="str">
        <f>IF(AND('MAPA DE RIESGOS'!$AP118="Baja",'MAPA DE RIESGOS'!$AR118="Leve"),CONCATENATE("R",'MAPA DE RIESGOS'!$H118,"C",'MAPA DE RIESGOS'!$AF118),"")</f>
        <v>R19C1</v>
      </c>
      <c r="Q108" s="372" t="str">
        <f>IF(AND('MAPA DE RIESGOS'!$AP119="Baja",'MAPA DE RIESGOS'!$AR119="Leve"),CONCATENATE("R",'MAPA DE RIESGOS'!$H119,"C",'MAPA DE RIESGOS'!$AF119),"")</f>
        <v/>
      </c>
      <c r="R108" s="372" t="str">
        <f>IF(AND('MAPA DE RIESGOS'!$AP120="Baja",'MAPA DE RIESGOS'!$AR120="Leve"),CONCATENATE("R",'MAPA DE RIESGOS'!$H120,"C",'MAPA DE RIESGOS'!$AF120),"")</f>
        <v/>
      </c>
      <c r="S108" s="372" t="str">
        <f>IF(AND('MAPA DE RIESGOS'!$AP121="Baja",'MAPA DE RIESGOS'!$AR121="Leve"),CONCATENATE("R",'MAPA DE RIESGOS'!$H121,"C",'MAPA DE RIESGOS'!$AF121),"")</f>
        <v/>
      </c>
      <c r="T108" s="372" t="str">
        <f>IF(AND('MAPA DE RIESGOS'!$AP122="Baja",'MAPA DE RIESGOS'!$AR122="Leve"),CONCATENATE("R",'MAPA DE RIESGOS'!$H122,"C",'MAPA DE RIESGOS'!$AF122),"")</f>
        <v/>
      </c>
      <c r="U108" s="372" t="str">
        <f>IF(AND('MAPA DE RIESGOS'!$AP123="Baja",'MAPA DE RIESGOS'!$AR123="Leve"),CONCATENATE("R",'MAPA DE RIESGOS'!$H123,"C",'MAPA DE RIESGOS'!$AF123),"")</f>
        <v/>
      </c>
      <c r="V108" s="372" t="str">
        <f>IF(AND('MAPA DE RIESGOS'!$AP124="Baja",'MAPA DE RIESGOS'!$AR124="Leve"),CONCATENATE("R",'MAPA DE RIESGOS'!$H124,"C",'MAPA DE RIESGOS'!$AF124),"")</f>
        <v/>
      </c>
      <c r="W108" s="372" t="str">
        <f>IF(AND('MAPA DE RIESGOS'!$AP125="Baja",'MAPA DE RIESGOS'!$AR125="Leve"),CONCATENATE("R",'MAPA DE RIESGOS'!$H125,"C",'MAPA DE RIESGOS'!$AF125),"")</f>
        <v/>
      </c>
      <c r="X108" s="372" t="str">
        <f>IF(AND('MAPA DE RIESGOS'!$AP126="Baja",'MAPA DE RIESGOS'!$AR126="Leve"),CONCATENATE("R",'MAPA DE RIESGOS'!$H126,"C",'MAPA DE RIESGOS'!$AF126),"")</f>
        <v/>
      </c>
      <c r="Y108" s="372" t="str">
        <f>IF(AND('MAPA DE RIESGOS'!$AP127="Baja",'MAPA DE RIESGOS'!$AR127="Leve"),CONCATENATE("R",'MAPA DE RIESGOS'!$H127,"C",'MAPA DE RIESGOS'!$AF127),"")</f>
        <v/>
      </c>
      <c r="Z108" s="372" t="str">
        <f>IF(AND('MAPA DE RIESGOS'!$AP128="Baja",'MAPA DE RIESGOS'!$AR128="Leve"),CONCATENATE("R",'MAPA DE RIESGOS'!$H128,"C",'MAPA DE RIESGOS'!$AF128),"")</f>
        <v/>
      </c>
      <c r="AA108" s="373" t="str">
        <f>IF(AND('MAPA DE RIESGOS'!$AP129="Baja",'MAPA DE RIESGOS'!$AR129="Leve"),CONCATENATE("R",'MAPA DE RIESGOS'!$H129,"C",'MAPA DE RIESGOS'!$AF129),"")</f>
        <v/>
      </c>
      <c r="AB108" s="365" t="str">
        <f>IF(AND('MAPA DE RIESGOS'!$AP112="Baja",'MAPA DE RIESGOS'!$AR112="Menor"),CONCATENATE("R",'MAPA DE RIESGOS'!$H112,"C",'MAPA DE RIESGOS'!$AF112),"")</f>
        <v/>
      </c>
      <c r="AC108" s="366" t="str">
        <f>IF(AND('MAPA DE RIESGOS'!$AP113="Baja",'MAPA DE RIESGOS'!$AR113="Menor"),CONCATENATE("R",'MAPA DE RIESGOS'!$H113,"C",'MAPA DE RIESGOS'!$AF113),"")</f>
        <v/>
      </c>
      <c r="AD108" s="366" t="str">
        <f>IF(AND('MAPA DE RIESGOS'!$AP114="Baja",'MAPA DE RIESGOS'!$AR114="Menor"),CONCATENATE("R",'MAPA DE RIESGOS'!$H114,"C",'MAPA DE RIESGOS'!$AF114),"")</f>
        <v/>
      </c>
      <c r="AE108" s="366" t="str">
        <f>IF(AND('MAPA DE RIESGOS'!$AP115="Baja",'MAPA DE RIESGOS'!$AR115="Menor"),CONCATENATE("R",'MAPA DE RIESGOS'!$H115,"C",'MAPA DE RIESGOS'!$AF115),"")</f>
        <v/>
      </c>
      <c r="AF108" s="366" t="str">
        <f>IF(AND('MAPA DE RIESGOS'!$AP116="Baja",'MAPA DE RIESGOS'!$AR116="Menor"),CONCATENATE("R",'MAPA DE RIESGOS'!$H116,"C",'MAPA DE RIESGOS'!$AF116),"")</f>
        <v/>
      </c>
      <c r="AG108" s="366" t="str">
        <f>IF(AND('MAPA DE RIESGOS'!$AP117="Baja",'MAPA DE RIESGOS'!$AR117="Menor"),CONCATENATE("R",'MAPA DE RIESGOS'!$H117,"C",'MAPA DE RIESGOS'!$AF117),"")</f>
        <v/>
      </c>
      <c r="AH108" s="366" t="str">
        <f>IF(AND('MAPA DE RIESGOS'!$AP118="Baja",'MAPA DE RIESGOS'!$AR118="Menor"),CONCATENATE("R",'MAPA DE RIESGOS'!$H118,"C",'MAPA DE RIESGOS'!$AF118),"")</f>
        <v/>
      </c>
      <c r="AI108" s="366" t="str">
        <f>IF(AND('MAPA DE RIESGOS'!$AP119="Baja",'MAPA DE RIESGOS'!$AR119="Menor"),CONCATENATE("R",'MAPA DE RIESGOS'!$H119,"C",'MAPA DE RIESGOS'!$AF119),"")</f>
        <v/>
      </c>
      <c r="AJ108" s="366" t="str">
        <f>IF(AND('MAPA DE RIESGOS'!$AP120="Baja",'MAPA DE RIESGOS'!$AR120="Menor"),CONCATENATE("R",'MAPA DE RIESGOS'!$H120,"C",'MAPA DE RIESGOS'!$AF120),"")</f>
        <v/>
      </c>
      <c r="AK108" s="366" t="str">
        <f>IF(AND('MAPA DE RIESGOS'!$AP121="Baja",'MAPA DE RIESGOS'!$AR121="Menor"),CONCATENATE("R",'MAPA DE RIESGOS'!$H121,"C",'MAPA DE RIESGOS'!$AF121),"")</f>
        <v/>
      </c>
      <c r="AL108" s="366" t="str">
        <f>IF(AND('MAPA DE RIESGOS'!$AP122="Baja",'MAPA DE RIESGOS'!$AR122="Menor"),CONCATENATE("R",'MAPA DE RIESGOS'!$H122,"C",'MAPA DE RIESGOS'!$AF122),"")</f>
        <v/>
      </c>
      <c r="AM108" s="366" t="str">
        <f>IF(AND('MAPA DE RIESGOS'!$AP123="Baja",'MAPA DE RIESGOS'!$AR123="Menor"),CONCATENATE("R",'MAPA DE RIESGOS'!$H123,"C",'MAPA DE RIESGOS'!$AF123),"")</f>
        <v/>
      </c>
      <c r="AN108" s="366" t="str">
        <f>IF(AND('MAPA DE RIESGOS'!$AP124="Baja",'MAPA DE RIESGOS'!$AR124="Menor"),CONCATENATE("R",'MAPA DE RIESGOS'!$H124,"C",'MAPA DE RIESGOS'!$AF124),"")</f>
        <v/>
      </c>
      <c r="AO108" s="366" t="str">
        <f>IF(AND('MAPA DE RIESGOS'!$AP125="Baja",'MAPA DE RIESGOS'!$AR125="Menor"),CONCATENATE("R",'MAPA DE RIESGOS'!$H125,"C",'MAPA DE RIESGOS'!$AF125),"")</f>
        <v/>
      </c>
      <c r="AP108" s="366" t="str">
        <f>IF(AND('MAPA DE RIESGOS'!$AP126="Baja",'MAPA DE RIESGOS'!$AR126="Menor"),CONCATENATE("R",'MAPA DE RIESGOS'!$H126,"C",'MAPA DE RIESGOS'!$AF126),"")</f>
        <v/>
      </c>
      <c r="AQ108" s="366" t="str">
        <f>IF(AND('MAPA DE RIESGOS'!$AP127="Baja",'MAPA DE RIESGOS'!$AR127="Menor"),CONCATENATE("R",'MAPA DE RIESGOS'!$H127,"C",'MAPA DE RIESGOS'!$AF127),"")</f>
        <v/>
      </c>
      <c r="AR108" s="366" t="str">
        <f>IF(AND('MAPA DE RIESGOS'!$AP128="Baja",'MAPA DE RIESGOS'!$AR128="Menor"),CONCATENATE("R",'MAPA DE RIESGOS'!$H128,"C",'MAPA DE RIESGOS'!$AF128),"")</f>
        <v/>
      </c>
      <c r="AS108" s="366" t="str">
        <f>IF(AND('MAPA DE RIESGOS'!$AP129="Baja",'MAPA DE RIESGOS'!$AR129="Menor"),CONCATENATE("R",'MAPA DE RIESGOS'!$H129,"C",'MAPA DE RIESGOS'!$AF129),"")</f>
        <v/>
      </c>
      <c r="AT108" s="362" t="str">
        <f>IF(AND('MAPA DE RIESGOS'!$AP112="Baja",'MAPA DE RIESGOS'!$AR112="Moderado"),CONCATENATE("R",'MAPA DE RIESGOS'!$H112,"C",'MAPA DE RIESGOS'!$AF112),"")</f>
        <v/>
      </c>
      <c r="AU108" s="363" t="str">
        <f>IF(AND('MAPA DE RIESGOS'!$AP113="Baja",'MAPA DE RIESGOS'!$AR113="Moderado"),CONCATENATE("R",'MAPA DE RIESGOS'!$H113,"C",'MAPA DE RIESGOS'!$AF113),"")</f>
        <v/>
      </c>
      <c r="AV108" s="363" t="str">
        <f>IF(AND('MAPA DE RIESGOS'!$AP114="Baja",'MAPA DE RIESGOS'!$AR114="Moderado"),CONCATENATE("R",'MAPA DE RIESGOS'!$H114,"C",'MAPA DE RIESGOS'!$AF114),"")</f>
        <v/>
      </c>
      <c r="AW108" s="363" t="str">
        <f>IF(AND('MAPA DE RIESGOS'!$AP115="Baja",'MAPA DE RIESGOS'!$AR115="Moderado"),CONCATENATE("R",'MAPA DE RIESGOS'!$H115,"C",'MAPA DE RIESGOS'!$AF115),"")</f>
        <v/>
      </c>
      <c r="AX108" s="363" t="str">
        <f>IF(AND('MAPA DE RIESGOS'!$AP116="Baja",'MAPA DE RIESGOS'!$AR116="Moderado"),CONCATENATE("R",'MAPA DE RIESGOS'!$H116,"C",'MAPA DE RIESGOS'!$AF116),"")</f>
        <v/>
      </c>
      <c r="AY108" s="363" t="str">
        <f>IF(AND('MAPA DE RIESGOS'!$AP117="Baja",'MAPA DE RIESGOS'!$AR117="Moderado"),CONCATENATE("R",'MAPA DE RIESGOS'!$H117,"C",'MAPA DE RIESGOS'!$AF117),"")</f>
        <v/>
      </c>
      <c r="AZ108" s="363" t="str">
        <f>IF(AND('MAPA DE RIESGOS'!$AP118="Baja",'MAPA DE RIESGOS'!$AR118="Moderado"),CONCATENATE("R",'MAPA DE RIESGOS'!$H118,"C",'MAPA DE RIESGOS'!$AF118),"")</f>
        <v/>
      </c>
      <c r="BA108" s="363" t="str">
        <f>IF(AND('MAPA DE RIESGOS'!$AP119="Baja",'MAPA DE RIESGOS'!$AR119="Moderado"),CONCATENATE("R",'MAPA DE RIESGOS'!$H119,"C",'MAPA DE RIESGOS'!$AF119),"")</f>
        <v/>
      </c>
      <c r="BB108" s="363" t="str">
        <f>IF(AND('MAPA DE RIESGOS'!$AP120="Baja",'MAPA DE RIESGOS'!$AR120="Moderado"),CONCATENATE("R",'MAPA DE RIESGOS'!$H120,"C",'MAPA DE RIESGOS'!$AF120),"")</f>
        <v/>
      </c>
      <c r="BC108" s="363" t="str">
        <f>IF(AND('MAPA DE RIESGOS'!$AP121="Baja",'MAPA DE RIESGOS'!$AR121="Moderado"),CONCATENATE("R",'MAPA DE RIESGOS'!$H121,"C",'MAPA DE RIESGOS'!$AF121),"")</f>
        <v/>
      </c>
      <c r="BD108" s="363" t="str">
        <f>IF(AND('MAPA DE RIESGOS'!$AP122="Baja",'MAPA DE RIESGOS'!$AR122="Moderado"),CONCATENATE("R",'MAPA DE RIESGOS'!$H122,"C",'MAPA DE RIESGOS'!$AF122),"")</f>
        <v/>
      </c>
      <c r="BE108" s="363" t="str">
        <f>IF(AND('MAPA DE RIESGOS'!$AP123="Baja",'MAPA DE RIESGOS'!$AR123="Moderado"),CONCATENATE("R",'MAPA DE RIESGOS'!$H123,"C",'MAPA DE RIESGOS'!$AF123),"")</f>
        <v/>
      </c>
      <c r="BF108" s="363" t="str">
        <f>IF(AND('MAPA DE RIESGOS'!$AP124="Baja",'MAPA DE RIESGOS'!$AR124="Moderado"),CONCATENATE("R",'MAPA DE RIESGOS'!$H124,"C",'MAPA DE RIESGOS'!$AF124),"")</f>
        <v/>
      </c>
      <c r="BG108" s="363" t="str">
        <f>IF(AND('MAPA DE RIESGOS'!$AP125="Baja",'MAPA DE RIESGOS'!$AR125="Moderado"),CONCATENATE("R",'MAPA DE RIESGOS'!$H125,"C",'MAPA DE RIESGOS'!$AF125),"")</f>
        <v/>
      </c>
      <c r="BH108" s="363" t="str">
        <f>IF(AND('MAPA DE RIESGOS'!$AP126="Baja",'MAPA DE RIESGOS'!$AR126="Moderado"),CONCATENATE("R",'MAPA DE RIESGOS'!$H126,"C",'MAPA DE RIESGOS'!$AF126),"")</f>
        <v/>
      </c>
      <c r="BI108" s="363" t="str">
        <f>IF(AND('MAPA DE RIESGOS'!$AP127="Baja",'MAPA DE RIESGOS'!$AR127="Moderado"),CONCATENATE("R",'MAPA DE RIESGOS'!$H127,"C",'MAPA DE RIESGOS'!$AF127),"")</f>
        <v/>
      </c>
      <c r="BJ108" s="363" t="str">
        <f>IF(AND('MAPA DE RIESGOS'!$AP128="Baja",'MAPA DE RIESGOS'!$AR128="Moderado"),CONCATENATE("R",'MAPA DE RIESGOS'!$H128,"C",'MAPA DE RIESGOS'!$AF128),"")</f>
        <v/>
      </c>
      <c r="BK108" s="364" t="str">
        <f>IF(AND('MAPA DE RIESGOS'!$AP129="Baja",'MAPA DE RIESGOS'!$AR129="Moderado"),CONCATENATE("R",'MAPA DE RIESGOS'!$H129,"C",'MAPA DE RIESGOS'!$AF129),"")</f>
        <v/>
      </c>
      <c r="BL108" s="348" t="str">
        <f>IF(AND('MAPA DE RIESGOS'!$AP112="Baja",'MAPA DE RIESGOS'!$AR112="Mayor"),CONCATENATE("R",'MAPA DE RIESGOS'!$H112,"C",'MAPA DE RIESGOS'!$AF112),"")</f>
        <v/>
      </c>
      <c r="BM108" s="348" t="str">
        <f>IF(AND('MAPA DE RIESGOS'!$AP113="Baja",'MAPA DE RIESGOS'!$AR113="Mayor"),CONCATENATE("R",'MAPA DE RIESGOS'!$H113,"C",'MAPA DE RIESGOS'!$AF113),"")</f>
        <v/>
      </c>
      <c r="BN108" s="348" t="str">
        <f>IF(AND('MAPA DE RIESGOS'!$AP114="Baja",'MAPA DE RIESGOS'!$AR114="Mayor"),CONCATENATE("R",'MAPA DE RIESGOS'!$H114,"C",'MAPA DE RIESGOS'!$AF114),"")</f>
        <v/>
      </c>
      <c r="BO108" s="348" t="str">
        <f>IF(AND('MAPA DE RIESGOS'!$AP115="Baja",'MAPA DE RIESGOS'!$AR115="Mayor"),CONCATENATE("R",'MAPA DE RIESGOS'!$H115,"C",'MAPA DE RIESGOS'!$AF115),"")</f>
        <v/>
      </c>
      <c r="BP108" s="348" t="str">
        <f>IF(AND('MAPA DE RIESGOS'!$AP116="Baja",'MAPA DE RIESGOS'!$AR116="Mayor"),CONCATENATE("R",'MAPA DE RIESGOS'!$H116,"C",'MAPA DE RIESGOS'!$AF116),"")</f>
        <v/>
      </c>
      <c r="BQ108" s="348" t="str">
        <f>IF(AND('MAPA DE RIESGOS'!$AP117="Baja",'MAPA DE RIESGOS'!$AR117="Mayor"),CONCATENATE("R",'MAPA DE RIESGOS'!$H117,"C",'MAPA DE RIESGOS'!$AF117),"")</f>
        <v/>
      </c>
      <c r="BR108" s="348" t="str">
        <f>IF(AND('MAPA DE RIESGOS'!$AP118="Baja",'MAPA DE RIESGOS'!$AR118="Mayor"),CONCATENATE("R",'MAPA DE RIESGOS'!$H118,"C",'MAPA DE RIESGOS'!$AF118),"")</f>
        <v/>
      </c>
      <c r="BS108" s="348" t="str">
        <f>IF(AND('MAPA DE RIESGOS'!$AP119="Baja",'MAPA DE RIESGOS'!$AR119="Mayor"),CONCATENATE("R",'MAPA DE RIESGOS'!$H119,"C",'MAPA DE RIESGOS'!$AF119),"")</f>
        <v/>
      </c>
      <c r="BT108" s="348" t="str">
        <f>IF(AND('MAPA DE RIESGOS'!$AP120="Baja",'MAPA DE RIESGOS'!$AR120="Mayor"),CONCATENATE("R",'MAPA DE RIESGOS'!$H120,"C",'MAPA DE RIESGOS'!$AF120),"")</f>
        <v/>
      </c>
      <c r="BU108" s="348" t="str">
        <f>IF(AND('MAPA DE RIESGOS'!$AP121="Baja",'MAPA DE RIESGOS'!$AR121="Mayor"),CONCATENATE("R",'MAPA DE RIESGOS'!$H121,"C",'MAPA DE RIESGOS'!$AF121),"")</f>
        <v/>
      </c>
      <c r="BV108" s="348" t="str">
        <f>IF(AND('MAPA DE RIESGOS'!$AP122="Baja",'MAPA DE RIESGOS'!$AR122="Mayor"),CONCATENATE("R",'MAPA DE RIESGOS'!$H122,"C",'MAPA DE RIESGOS'!$AF122),"")</f>
        <v/>
      </c>
      <c r="BW108" s="348" t="str">
        <f>IF(AND('MAPA DE RIESGOS'!$AP123="Baja",'MAPA DE RIESGOS'!$AR123="Mayor"),CONCATENATE("R",'MAPA DE RIESGOS'!$H123,"C",'MAPA DE RIESGOS'!$AF123),"")</f>
        <v/>
      </c>
      <c r="BX108" s="348" t="str">
        <f>IF(AND('MAPA DE RIESGOS'!$AP124="Baja",'MAPA DE RIESGOS'!$AR124="Mayor"),CONCATENATE("R",'MAPA DE RIESGOS'!$H124,"C",'MAPA DE RIESGOS'!$AF124),"")</f>
        <v/>
      </c>
      <c r="BY108" s="348" t="str">
        <f>IF(AND('MAPA DE RIESGOS'!$AP125="Baja",'MAPA DE RIESGOS'!$AR125="Mayor"),CONCATENATE("R",'MAPA DE RIESGOS'!$H125,"C",'MAPA DE RIESGOS'!$AF125),"")</f>
        <v/>
      </c>
      <c r="BZ108" s="348" t="str">
        <f>IF(AND('MAPA DE RIESGOS'!$AP126="Baja",'MAPA DE RIESGOS'!$AR126="Mayor"),CONCATENATE("R",'MAPA DE RIESGOS'!$H126,"C",'MAPA DE RIESGOS'!$AF126),"")</f>
        <v/>
      </c>
      <c r="CA108" s="348" t="str">
        <f>IF(AND('MAPA DE RIESGOS'!$AP127="Baja",'MAPA DE RIESGOS'!$AR127="Mayor"),CONCATENATE("R",'MAPA DE RIESGOS'!$H127,"C",'MAPA DE RIESGOS'!$AF127),"")</f>
        <v/>
      </c>
      <c r="CB108" s="348" t="str">
        <f>IF(AND('MAPA DE RIESGOS'!$AP128="Baja",'MAPA DE RIESGOS'!$AR128="Mayor"),CONCATENATE("R",'MAPA DE RIESGOS'!$H128,"C",'MAPA DE RIESGOS'!$AF128),"")</f>
        <v/>
      </c>
      <c r="CC108" s="349" t="str">
        <f>IF(AND('MAPA DE RIESGOS'!$AP129="Baja",'MAPA DE RIESGOS'!$AR129="Mayor"),CONCATENATE("R",'MAPA DE RIESGOS'!$H129,"C",'MAPA DE RIESGOS'!$AF129),"")</f>
        <v/>
      </c>
      <c r="CD108" s="350" t="str">
        <f>IF(AND('MAPA DE RIESGOS'!$AP112="Baja",'MAPA DE RIESGOS'!$AR112="Catastrófico"),CONCATENATE("R",'MAPA DE RIESGOS'!$H112,"C",'MAPA DE RIESGOS'!$AF112),"")</f>
        <v/>
      </c>
      <c r="CE108" s="350" t="str">
        <f>IF(AND('MAPA DE RIESGOS'!$AP113="Baja",'MAPA DE RIESGOS'!$AR113="Catastrófico"),CONCATENATE("R",'MAPA DE RIESGOS'!$H113,"C",'MAPA DE RIESGOS'!$AF113),"")</f>
        <v/>
      </c>
      <c r="CF108" s="350" t="str">
        <f>IF(AND('MAPA DE RIESGOS'!$AP114="Baja",'MAPA DE RIESGOS'!$AR114="Catastrófico"),CONCATENATE("R",'MAPA DE RIESGOS'!$H114,"C",'MAPA DE RIESGOS'!$AF114),"")</f>
        <v/>
      </c>
      <c r="CG108" s="350" t="str">
        <f>IF(AND('MAPA DE RIESGOS'!$AP115="Baja",'MAPA DE RIESGOS'!$AR115="Catastrófico"),CONCATENATE("R",'MAPA DE RIESGOS'!$H115,"C",'MAPA DE RIESGOS'!$AF115),"")</f>
        <v/>
      </c>
      <c r="CH108" s="350" t="str">
        <f>IF(AND('MAPA DE RIESGOS'!$AP116="Baja",'MAPA DE RIESGOS'!$AR116="Catastrófico"),CONCATENATE("R",'MAPA DE RIESGOS'!$H116,"C",'MAPA DE RIESGOS'!$AF116),"")</f>
        <v/>
      </c>
      <c r="CI108" s="350" t="str">
        <f>IF(AND('MAPA DE RIESGOS'!$AP117="Baja",'MAPA DE RIESGOS'!$AR117="Catastrófico"),CONCATENATE("R",'MAPA DE RIESGOS'!$H117,"C",'MAPA DE RIESGOS'!$AF117),"")</f>
        <v/>
      </c>
      <c r="CJ108" s="350" t="str">
        <f>IF(AND('MAPA DE RIESGOS'!$AP118="Baja",'MAPA DE RIESGOS'!$AR118="Catastrófico"),CONCATENATE("R",'MAPA DE RIESGOS'!$H118,"C",'MAPA DE RIESGOS'!$AF118),"")</f>
        <v/>
      </c>
      <c r="CK108" s="350" t="str">
        <f>IF(AND('MAPA DE RIESGOS'!$AP119="Baja",'MAPA DE RIESGOS'!$AR119="Catastrófico"),CONCATENATE("R",'MAPA DE RIESGOS'!$H119,"C",'MAPA DE RIESGOS'!$AF119),"")</f>
        <v/>
      </c>
      <c r="CL108" s="350" t="str">
        <f>IF(AND('MAPA DE RIESGOS'!$AP120="Baja",'MAPA DE RIESGOS'!$AR120="Catastrófico"),CONCATENATE("R",'MAPA DE RIESGOS'!$H120,"C",'MAPA DE RIESGOS'!$AF120),"")</f>
        <v/>
      </c>
      <c r="CM108" s="350" t="str">
        <f>IF(AND('MAPA DE RIESGOS'!$AP121="Baja",'MAPA DE RIESGOS'!$AR121="Catastrófico"),CONCATENATE("R",'MAPA DE RIESGOS'!$H121,"C",'MAPA DE RIESGOS'!$AF121),"")</f>
        <v/>
      </c>
      <c r="CN108" s="350" t="str">
        <f>IF(AND('MAPA DE RIESGOS'!$AP122="Baja",'MAPA DE RIESGOS'!$AR122="Catastrófico"),CONCATENATE("R",'MAPA DE RIESGOS'!$H122,"C",'MAPA DE RIESGOS'!$AF122),"")</f>
        <v/>
      </c>
      <c r="CO108" s="350" t="str">
        <f>IF(AND('MAPA DE RIESGOS'!$AP123="Baja",'MAPA DE RIESGOS'!$AR123="Catastrófico"),CONCATENATE("R",'MAPA DE RIESGOS'!$H123,"C",'MAPA DE RIESGOS'!$AF123),"")</f>
        <v/>
      </c>
      <c r="CP108" s="350" t="str">
        <f>IF(AND('MAPA DE RIESGOS'!$AP124="Baja",'MAPA DE RIESGOS'!$AR124="Catastrófico"),CONCATENATE("R",'MAPA DE RIESGOS'!$H124,"C",'MAPA DE RIESGOS'!$AF124),"")</f>
        <v/>
      </c>
      <c r="CQ108" s="350" t="str">
        <f>IF(AND('MAPA DE RIESGOS'!$AP125="Baja",'MAPA DE RIESGOS'!$AR125="Catastrófico"),CONCATENATE("R",'MAPA DE RIESGOS'!$H125,"C",'MAPA DE RIESGOS'!$AF125),"")</f>
        <v/>
      </c>
      <c r="CR108" s="350" t="str">
        <f>IF(AND('MAPA DE RIESGOS'!$AP126="Baja",'MAPA DE RIESGOS'!$AR126="Catastrófico"),CONCATENATE("R",'MAPA DE RIESGOS'!$H126,"C",'MAPA DE RIESGOS'!$AF126),"")</f>
        <v/>
      </c>
      <c r="CS108" s="350" t="str">
        <f>IF(AND('MAPA DE RIESGOS'!$AP127="Baja",'MAPA DE RIESGOS'!$AR127="Catastrófico"),CONCATENATE("R",'MAPA DE RIESGOS'!$H127,"C",'MAPA DE RIESGOS'!$AF127),"")</f>
        <v/>
      </c>
      <c r="CT108" s="350" t="str">
        <f>IF(AND('MAPA DE RIESGOS'!$AP128="Baja",'MAPA DE RIESGOS'!$AR128="Catastrófico"),CONCATENATE("R",'MAPA DE RIESGOS'!$H128,"C",'MAPA DE RIESGOS'!$AF128),"")</f>
        <v/>
      </c>
      <c r="CU108" s="351" t="str">
        <f>IF(AND('MAPA DE RIESGOS'!$AP129="Baja",'MAPA DE RIESGOS'!$AR129="Catastrófico"),CONCATENATE("R",'MAPA DE RIESGOS'!$H129,"C",'MAPA DE RIESGOS'!$AF129),"")</f>
        <v/>
      </c>
      <c r="CV108" s="67"/>
      <c r="CW108" s="1108" t="s">
        <v>282</v>
      </c>
      <c r="CX108" s="1108"/>
      <c r="CY108" s="1108"/>
      <c r="CZ108" s="1108"/>
      <c r="DA108" s="1108"/>
      <c r="DB108" s="1108"/>
    </row>
    <row r="109" spans="2:106" ht="32.450000000000003" customHeight="1">
      <c r="B109" s="1142"/>
      <c r="C109" s="1142"/>
      <c r="D109" s="1143"/>
      <c r="E109" s="1113"/>
      <c r="F109" s="1114"/>
      <c r="G109" s="1114"/>
      <c r="H109" s="1114"/>
      <c r="I109" s="1115"/>
      <c r="J109" s="374" t="str">
        <f>IF(AND('MAPA DE RIESGOS'!$AP136="Baja",'MAPA DE RIESGOS'!$AR136="Leve"),CONCATENATE("R",'MAPA DE RIESGOS'!$H136,"C",'MAPA DE RIESGOS'!$AF136),"")</f>
        <v/>
      </c>
      <c r="K109" s="375" t="str">
        <f>IF(AND('MAPA DE RIESGOS'!$AP137="Baja",'MAPA DE RIESGOS'!$AR137="Leve"),CONCATENATE("R",'MAPA DE RIESGOS'!$H137,"C",'MAPA DE RIESGOS'!$AF137),"")</f>
        <v/>
      </c>
      <c r="L109" s="375" t="str">
        <f>IF(AND('MAPA DE RIESGOS'!$AP138="Baja",'MAPA DE RIESGOS'!$AR138="Leve"),CONCATENATE("R",'MAPA DE RIESGOS'!$H138,"C",'MAPA DE RIESGOS'!$AF138),"")</f>
        <v/>
      </c>
      <c r="M109" s="375" t="str">
        <f>IF(AND('MAPA DE RIESGOS'!$AP139="Baja",'MAPA DE RIESGOS'!$AR139="Leve"),CONCATENATE("R",'MAPA DE RIESGOS'!$H139,"C",'MAPA DE RIESGOS'!$AF139),"")</f>
        <v/>
      </c>
      <c r="N109" s="375" t="str">
        <f>IF(AND('MAPA DE RIESGOS'!$AP140="Baja",'MAPA DE RIESGOS'!$AR140="Leve"),CONCATENATE("R",'MAPA DE RIESGOS'!$H140,"C",'MAPA DE RIESGOS'!$AF140),"")</f>
        <v/>
      </c>
      <c r="O109" s="375" t="str">
        <f>IF(AND('MAPA DE RIESGOS'!$AP141="Baja",'MAPA DE RIESGOS'!$AR141="Leve"),CONCATENATE("R",'MAPA DE RIESGOS'!$H141,"C",'MAPA DE RIESGOS'!$AF141),"")</f>
        <v/>
      </c>
      <c r="P109" s="375" t="str">
        <f>IF(AND('MAPA DE RIESGOS'!$AP142="Baja",'MAPA DE RIESGOS'!$AR142="Leve"),CONCATENATE("R",'MAPA DE RIESGOS'!$H142,"C",'MAPA DE RIESGOS'!$AF142),"")</f>
        <v/>
      </c>
      <c r="Q109" s="375" t="str">
        <f>IF(AND('MAPA DE RIESGOS'!$AP143="Baja",'MAPA DE RIESGOS'!$AR143="Leve"),CONCATENATE("R",'MAPA DE RIESGOS'!$H143,"C",'MAPA DE RIESGOS'!$AF143),"")</f>
        <v/>
      </c>
      <c r="R109" s="375" t="str">
        <f>IF(AND('MAPA DE RIESGOS'!$AP144="Baja",'MAPA DE RIESGOS'!$AR144="Leve"),CONCATENATE("R",'MAPA DE RIESGOS'!$H144,"C",'MAPA DE RIESGOS'!$AF144),"")</f>
        <v/>
      </c>
      <c r="S109" s="375" t="str">
        <f>IF(AND('MAPA DE RIESGOS'!$AP145="Baja",'MAPA DE RIESGOS'!$AR145="Leve"),CONCATENATE("R",'MAPA DE RIESGOS'!$H145,"C",'MAPA DE RIESGOS'!$AF145),"")</f>
        <v/>
      </c>
      <c r="T109" s="375" t="str">
        <f>IF(AND('MAPA DE RIESGOS'!$AP146="Baja",'MAPA DE RIESGOS'!$AR146="Leve"),CONCATENATE("R",'MAPA DE RIESGOS'!$H146,"C",'MAPA DE RIESGOS'!$AF146),"")</f>
        <v/>
      </c>
      <c r="U109" s="375" t="str">
        <f>IF(AND('MAPA DE RIESGOS'!$AP147="Baja",'MAPA DE RIESGOS'!$AR147="Leve"),CONCATENATE("R",'MAPA DE RIESGOS'!$H147,"C",'MAPA DE RIESGOS'!$AF147),"")</f>
        <v/>
      </c>
      <c r="V109" s="375" t="str">
        <f>IF(AND('MAPA DE RIESGOS'!$AP148="Baja",'MAPA DE RIESGOS'!$AR148="Leve"),CONCATENATE("R",'MAPA DE RIESGOS'!$H148,"C",'MAPA DE RIESGOS'!$AF148),"")</f>
        <v>R23C1</v>
      </c>
      <c r="W109" s="375" t="str">
        <f>IF(AND('MAPA DE RIESGOS'!$AP149="Baja",'MAPA DE RIESGOS'!$AR149="Leve"),CONCATENATE("R",'MAPA DE RIESGOS'!$H149,"C",'MAPA DE RIESGOS'!$AF149),"")</f>
        <v/>
      </c>
      <c r="X109" s="375" t="str">
        <f>IF(AND('MAPA DE RIESGOS'!$AP150="Baja",'MAPA DE RIESGOS'!$AR150="Leve"),CONCATENATE("R",'MAPA DE RIESGOS'!$H150,"C",'MAPA DE RIESGOS'!$AF150),"")</f>
        <v/>
      </c>
      <c r="Y109" s="375" t="str">
        <f>IF(AND('MAPA DE RIESGOS'!$AP151="Baja",'MAPA DE RIESGOS'!$AR151="Leve"),CONCATENATE("R",'MAPA DE RIESGOS'!$H151,"C",'MAPA DE RIESGOS'!$AF151),"")</f>
        <v/>
      </c>
      <c r="Z109" s="375" t="str">
        <f>IF(AND('MAPA DE RIESGOS'!$AP152="Baja",'MAPA DE RIESGOS'!$AR152="Leve"),CONCATENATE("R",'MAPA DE RIESGOS'!$H152,"C",'MAPA DE RIESGOS'!$AF152),"")</f>
        <v/>
      </c>
      <c r="AA109" s="376" t="str">
        <f>IF(AND('MAPA DE RIESGOS'!$AP153="Baja",'MAPA DE RIESGOS'!$AR153="Leve"),CONCATENATE("R",'MAPA DE RIESGOS'!$H153,"C",'MAPA DE RIESGOS'!$AF153),"")</f>
        <v/>
      </c>
      <c r="AB109" s="365" t="str">
        <f>IF(AND('MAPA DE RIESGOS'!$AP136="Baja",'MAPA DE RIESGOS'!$AR136="Menor"),CONCATENATE("R",'MAPA DE RIESGOS'!$H136,"C",'MAPA DE RIESGOS'!$AF136),"")</f>
        <v/>
      </c>
      <c r="AC109" s="366" t="str">
        <f>IF(AND('MAPA DE RIESGOS'!$AP137="Baja",'MAPA DE RIESGOS'!$AR137="Menor"),CONCATENATE("R",'MAPA DE RIESGOS'!$H137,"C",'MAPA DE RIESGOS'!$AF137),"")</f>
        <v/>
      </c>
      <c r="AD109" s="366" t="str">
        <f>IF(AND('MAPA DE RIESGOS'!$AP138="Baja",'MAPA DE RIESGOS'!$AR138="Menor"),CONCATENATE("R",'MAPA DE RIESGOS'!$H138,"C",'MAPA DE RIESGOS'!$AF138),"")</f>
        <v/>
      </c>
      <c r="AE109" s="366" t="str">
        <f>IF(AND('MAPA DE RIESGOS'!$AP139="Baja",'MAPA DE RIESGOS'!$AR139="Menor"),CONCATENATE("R",'MAPA DE RIESGOS'!$H139,"C",'MAPA DE RIESGOS'!$AF139),"")</f>
        <v/>
      </c>
      <c r="AF109" s="366" t="str">
        <f>IF(AND('MAPA DE RIESGOS'!$AP140="Baja",'MAPA DE RIESGOS'!$AR140="Menor"),CONCATENATE("R",'MAPA DE RIESGOS'!$H140,"C",'MAPA DE RIESGOS'!$AF140),"")</f>
        <v/>
      </c>
      <c r="AG109" s="366" t="str">
        <f>IF(AND('MAPA DE RIESGOS'!$AP141="Baja",'MAPA DE RIESGOS'!$AR141="Menor"),CONCATENATE("R",'MAPA DE RIESGOS'!$H141,"C",'MAPA DE RIESGOS'!$AF141),"")</f>
        <v/>
      </c>
      <c r="AH109" s="366" t="str">
        <f>IF(AND('MAPA DE RIESGOS'!$AP142="Baja",'MAPA DE RIESGOS'!$AR142="Menor"),CONCATENATE("R",'MAPA DE RIESGOS'!$H142,"C",'MAPA DE RIESGOS'!$AF142),"")</f>
        <v/>
      </c>
      <c r="AI109" s="366" t="str">
        <f>IF(AND('MAPA DE RIESGOS'!$AP143="Baja",'MAPA DE RIESGOS'!$AR143="Menor"),CONCATENATE("R",'MAPA DE RIESGOS'!$H143,"C",'MAPA DE RIESGOS'!$AF143),"")</f>
        <v/>
      </c>
      <c r="AJ109" s="366" t="str">
        <f>IF(AND('MAPA DE RIESGOS'!$AP144="Baja",'MAPA DE RIESGOS'!$AR144="Menor"),CONCATENATE("R",'MAPA DE RIESGOS'!$H144,"C",'MAPA DE RIESGOS'!$AF144),"")</f>
        <v/>
      </c>
      <c r="AK109" s="366" t="str">
        <f>IF(AND('MAPA DE RIESGOS'!$AP145="Baja",'MAPA DE RIESGOS'!$AR145="Menor"),CONCATENATE("R",'MAPA DE RIESGOS'!$H145,"C",'MAPA DE RIESGOS'!$AF145),"")</f>
        <v/>
      </c>
      <c r="AL109" s="366" t="str">
        <f>IF(AND('MAPA DE RIESGOS'!$AP146="Baja",'MAPA DE RIESGOS'!$AR146="Menor"),CONCATENATE("R",'MAPA DE RIESGOS'!$H146,"C",'MAPA DE RIESGOS'!$AF146),"")</f>
        <v/>
      </c>
      <c r="AM109" s="366" t="str">
        <f>IF(AND('MAPA DE RIESGOS'!$AP147="Baja",'MAPA DE RIESGOS'!$AR147="Menor"),CONCATENATE("R",'MAPA DE RIESGOS'!$H147,"C",'MAPA DE RIESGOS'!$AF147),"")</f>
        <v/>
      </c>
      <c r="AN109" s="366" t="str">
        <f>IF(AND('MAPA DE RIESGOS'!$AP148="Baja",'MAPA DE RIESGOS'!$AR148="Menor"),CONCATENATE("R",'MAPA DE RIESGOS'!$H148,"C",'MAPA DE RIESGOS'!$AF148),"")</f>
        <v/>
      </c>
      <c r="AO109" s="366" t="str">
        <f>IF(AND('MAPA DE RIESGOS'!$AP149="Baja",'MAPA DE RIESGOS'!$AR149="Menor"),CONCATENATE("R",'MAPA DE RIESGOS'!$H149,"C",'MAPA DE RIESGOS'!$AF149),"")</f>
        <v/>
      </c>
      <c r="AP109" s="366" t="str">
        <f>IF(AND('MAPA DE RIESGOS'!$AP150="Baja",'MAPA DE RIESGOS'!$AR150="Menor"),CONCATENATE("R",'MAPA DE RIESGOS'!$H150,"C",'MAPA DE RIESGOS'!$AF150),"")</f>
        <v/>
      </c>
      <c r="AQ109" s="366" t="str">
        <f>IF(AND('MAPA DE RIESGOS'!$AP151="Baja",'MAPA DE RIESGOS'!$AR151="Menor"),CONCATENATE("R",'MAPA DE RIESGOS'!$H151,"C",'MAPA DE RIESGOS'!$AF151),"")</f>
        <v/>
      </c>
      <c r="AR109" s="366" t="str">
        <f>IF(AND('MAPA DE RIESGOS'!$AP152="Baja",'MAPA DE RIESGOS'!$AR152="Menor"),CONCATENATE("R",'MAPA DE RIESGOS'!$H152,"C",'MAPA DE RIESGOS'!$AF152),"")</f>
        <v/>
      </c>
      <c r="AS109" s="366" t="str">
        <f>IF(AND('MAPA DE RIESGOS'!$AP153="Baja",'MAPA DE RIESGOS'!$AR153="Menor"),CONCATENATE("R",'MAPA DE RIESGOS'!$H153,"C",'MAPA DE RIESGOS'!$AF153),"")</f>
        <v/>
      </c>
      <c r="AT109" s="365" t="str">
        <f>IF(AND('MAPA DE RIESGOS'!$AP136="Baja",'MAPA DE RIESGOS'!$AR136="Moderado"),CONCATENATE("R",'MAPA DE RIESGOS'!$H136,"C",'MAPA DE RIESGOS'!$AF136),"")</f>
        <v>R21C1</v>
      </c>
      <c r="AU109" s="366" t="str">
        <f>IF(AND('MAPA DE RIESGOS'!$AP137="Baja",'MAPA DE RIESGOS'!$AR137="Moderado"),CONCATENATE("R",'MAPA DE RIESGOS'!$H137,"C",'MAPA DE RIESGOS'!$AF137),"")</f>
        <v>R21C2</v>
      </c>
      <c r="AV109" s="366" t="str">
        <f>IF(AND('MAPA DE RIESGOS'!$AP138="Baja",'MAPA DE RIESGOS'!$AR138="Moderado"),CONCATENATE("R",'MAPA DE RIESGOS'!$H138,"C",'MAPA DE RIESGOS'!$AF138),"")</f>
        <v/>
      </c>
      <c r="AW109" s="366" t="str">
        <f>IF(AND('MAPA DE RIESGOS'!$AP139="Baja",'MAPA DE RIESGOS'!$AR139="Moderado"),CONCATENATE("R",'MAPA DE RIESGOS'!$H139,"C",'MAPA DE RIESGOS'!$AF139),"")</f>
        <v/>
      </c>
      <c r="AX109" s="366" t="str">
        <f>IF(AND('MAPA DE RIESGOS'!$AP140="Baja",'MAPA DE RIESGOS'!$AR140="Moderado"),CONCATENATE("R",'MAPA DE RIESGOS'!$H140,"C",'MAPA DE RIESGOS'!$AF140),"")</f>
        <v/>
      </c>
      <c r="AY109" s="366" t="str">
        <f>IF(AND('MAPA DE RIESGOS'!$AP141="Baja",'MAPA DE RIESGOS'!$AR141="Moderado"),CONCATENATE("R",'MAPA DE RIESGOS'!$H141,"C",'MAPA DE RIESGOS'!$AF141),"")</f>
        <v/>
      </c>
      <c r="AZ109" s="366" t="str">
        <f>IF(AND('MAPA DE RIESGOS'!$AP142="Baja",'MAPA DE RIESGOS'!$AR142="Moderado"),CONCATENATE("R",'MAPA DE RIESGOS'!$H142,"C",'MAPA DE RIESGOS'!$AF142),"")</f>
        <v/>
      </c>
      <c r="BA109" s="366" t="str">
        <f>IF(AND('MAPA DE RIESGOS'!$AP143="Baja",'MAPA DE RIESGOS'!$AR143="Moderado"),CONCATENATE("R",'MAPA DE RIESGOS'!$H143,"C",'MAPA DE RIESGOS'!$AF143),"")</f>
        <v/>
      </c>
      <c r="BB109" s="366" t="str">
        <f>IF(AND('MAPA DE RIESGOS'!$AP144="Baja",'MAPA DE RIESGOS'!$AR144="Moderado"),CONCATENATE("R",'MAPA DE RIESGOS'!$H144,"C",'MAPA DE RIESGOS'!$AF144),"")</f>
        <v/>
      </c>
      <c r="BC109" s="366" t="str">
        <f>IF(AND('MAPA DE RIESGOS'!$AP145="Baja",'MAPA DE RIESGOS'!$AR145="Moderado"),CONCATENATE("R",'MAPA DE RIESGOS'!$H145,"C",'MAPA DE RIESGOS'!$AF145),"")</f>
        <v/>
      </c>
      <c r="BD109" s="366" t="str">
        <f>IF(AND('MAPA DE RIESGOS'!$AP146="Baja",'MAPA DE RIESGOS'!$AR146="Moderado"),CONCATENATE("R",'MAPA DE RIESGOS'!$H146,"C",'MAPA DE RIESGOS'!$AF146),"")</f>
        <v/>
      </c>
      <c r="BE109" s="366" t="str">
        <f>IF(AND('MAPA DE RIESGOS'!$AP147="Baja",'MAPA DE RIESGOS'!$AR147="Moderado"),CONCATENATE("R",'MAPA DE RIESGOS'!$H147,"C",'MAPA DE RIESGOS'!$AF147),"")</f>
        <v/>
      </c>
      <c r="BF109" s="366" t="str">
        <f>IF(AND('MAPA DE RIESGOS'!$AP148="Baja",'MAPA DE RIESGOS'!$AR148="Moderado"),CONCATENATE("R",'MAPA DE RIESGOS'!$H148,"C",'MAPA DE RIESGOS'!$AF148),"")</f>
        <v/>
      </c>
      <c r="BG109" s="366" t="str">
        <f>IF(AND('MAPA DE RIESGOS'!$AP149="Baja",'MAPA DE RIESGOS'!$AR149="Moderado"),CONCATENATE("R",'MAPA DE RIESGOS'!$H149,"C",'MAPA DE RIESGOS'!$AF149),"")</f>
        <v/>
      </c>
      <c r="BH109" s="366" t="str">
        <f>IF(AND('MAPA DE RIESGOS'!$AP150="Baja",'MAPA DE RIESGOS'!$AR150="Moderado"),CONCATENATE("R",'MAPA DE RIESGOS'!$H150,"C",'MAPA DE RIESGOS'!$AF150),"")</f>
        <v/>
      </c>
      <c r="BI109" s="366" t="str">
        <f>IF(AND('MAPA DE RIESGOS'!$AP151="Baja",'MAPA DE RIESGOS'!$AR151="Moderado"),CONCATENATE("R",'MAPA DE RIESGOS'!$H151,"C",'MAPA DE RIESGOS'!$AF151),"")</f>
        <v/>
      </c>
      <c r="BJ109" s="366" t="str">
        <f>IF(AND('MAPA DE RIESGOS'!$AP152="Baja",'MAPA DE RIESGOS'!$AR152="Moderado"),CONCATENATE("R",'MAPA DE RIESGOS'!$H152,"C",'MAPA DE RIESGOS'!$AF152),"")</f>
        <v/>
      </c>
      <c r="BK109" s="367" t="str">
        <f>IF(AND('MAPA DE RIESGOS'!$AP153="Baja",'MAPA DE RIESGOS'!$AR153="Moderado"),CONCATENATE("R",'MAPA DE RIESGOS'!$H153,"C",'MAPA DE RIESGOS'!$AF153),"")</f>
        <v/>
      </c>
      <c r="BL109" s="353" t="str">
        <f>IF(AND('MAPA DE RIESGOS'!$AP136="Baja",'MAPA DE RIESGOS'!$AR136="Mayor"),CONCATENATE("R",'MAPA DE RIESGOS'!$H136,"C",'MAPA DE RIESGOS'!$AF136),"")</f>
        <v/>
      </c>
      <c r="BM109" s="353" t="str">
        <f>IF(AND('MAPA DE RIESGOS'!$AP137="Baja",'MAPA DE RIESGOS'!$AR137="Mayor"),CONCATENATE("R",'MAPA DE RIESGOS'!$H137,"C",'MAPA DE RIESGOS'!$AF137),"")</f>
        <v/>
      </c>
      <c r="BN109" s="353" t="str">
        <f>IF(AND('MAPA DE RIESGOS'!$AP138="Baja",'MAPA DE RIESGOS'!$AR138="Mayor"),CONCATENATE("R",'MAPA DE RIESGOS'!$H138,"C",'MAPA DE RIESGOS'!$AF138),"")</f>
        <v/>
      </c>
      <c r="BO109" s="353" t="str">
        <f>IF(AND('MAPA DE RIESGOS'!$AP139="Baja",'MAPA DE RIESGOS'!$AR139="Mayor"),CONCATENATE("R",'MAPA DE RIESGOS'!$H139,"C",'MAPA DE RIESGOS'!$AF139),"")</f>
        <v/>
      </c>
      <c r="BP109" s="353" t="str">
        <f>IF(AND('MAPA DE RIESGOS'!$AP140="Baja",'MAPA DE RIESGOS'!$AR140="Mayor"),CONCATENATE("R",'MAPA DE RIESGOS'!$H140,"C",'MAPA DE RIESGOS'!$AF140),"")</f>
        <v/>
      </c>
      <c r="BQ109" s="353" t="str">
        <f>IF(AND('MAPA DE RIESGOS'!$AP141="Baja",'MAPA DE RIESGOS'!$AR141="Mayor"),CONCATENATE("R",'MAPA DE RIESGOS'!$H141,"C",'MAPA DE RIESGOS'!$AF141),"")</f>
        <v/>
      </c>
      <c r="BR109" s="353" t="str">
        <f>IF(AND('MAPA DE RIESGOS'!$AP142="Baja",'MAPA DE RIESGOS'!$AR142="Mayor"),CONCATENATE("R",'MAPA DE RIESGOS'!$H142,"C",'MAPA DE RIESGOS'!$AF142),"")</f>
        <v/>
      </c>
      <c r="BS109" s="353" t="str">
        <f>IF(AND('MAPA DE RIESGOS'!$AP143="Baja",'MAPA DE RIESGOS'!$AR143="Mayor"),CONCATENATE("R",'MAPA DE RIESGOS'!$H143,"C",'MAPA DE RIESGOS'!$AF143),"")</f>
        <v>R22C2</v>
      </c>
      <c r="BT109" s="353" t="str">
        <f>IF(AND('MAPA DE RIESGOS'!$AP144="Baja",'MAPA DE RIESGOS'!$AR144="Mayor"),CONCATENATE("R",'MAPA DE RIESGOS'!$H144,"C",'MAPA DE RIESGOS'!$AF144),"")</f>
        <v/>
      </c>
      <c r="BU109" s="353" t="str">
        <f>IF(AND('MAPA DE RIESGOS'!$AP145="Baja",'MAPA DE RIESGOS'!$AR145="Mayor"),CONCATENATE("R",'MAPA DE RIESGOS'!$H145,"C",'MAPA DE RIESGOS'!$AF145),"")</f>
        <v/>
      </c>
      <c r="BV109" s="353" t="str">
        <f>IF(AND('MAPA DE RIESGOS'!$AP146="Baja",'MAPA DE RIESGOS'!$AR146="Mayor"),CONCATENATE("R",'MAPA DE RIESGOS'!$H146,"C",'MAPA DE RIESGOS'!$AF146),"")</f>
        <v/>
      </c>
      <c r="BW109" s="353" t="str">
        <f>IF(AND('MAPA DE RIESGOS'!$AP147="Baja",'MAPA DE RIESGOS'!$AR147="Mayor"),CONCATENATE("R",'MAPA DE RIESGOS'!$H147,"C",'MAPA DE RIESGOS'!$AF147),"")</f>
        <v/>
      </c>
      <c r="BX109" s="353" t="str">
        <f>IF(AND('MAPA DE RIESGOS'!$AP148="Baja",'MAPA DE RIESGOS'!$AR148="Mayor"),CONCATENATE("R",'MAPA DE RIESGOS'!$H148,"C",'MAPA DE RIESGOS'!$AF148),"")</f>
        <v/>
      </c>
      <c r="BY109" s="353" t="str">
        <f>IF(AND('MAPA DE RIESGOS'!$AP149="Baja",'MAPA DE RIESGOS'!$AR149="Mayor"),CONCATENATE("R",'MAPA DE RIESGOS'!$H149,"C",'MAPA DE RIESGOS'!$AF149),"")</f>
        <v/>
      </c>
      <c r="BZ109" s="353" t="str">
        <f>IF(AND('MAPA DE RIESGOS'!$AP150="Baja",'MAPA DE RIESGOS'!$AR150="Mayor"),CONCATENATE("R",'MAPA DE RIESGOS'!$H150,"C",'MAPA DE RIESGOS'!$AF150),"")</f>
        <v/>
      </c>
      <c r="CA109" s="353" t="str">
        <f>IF(AND('MAPA DE RIESGOS'!$AP151="Baja",'MAPA DE RIESGOS'!$AR151="Mayor"),CONCATENATE("R",'MAPA DE RIESGOS'!$H151,"C",'MAPA DE RIESGOS'!$AF151),"")</f>
        <v/>
      </c>
      <c r="CB109" s="353" t="str">
        <f>IF(AND('MAPA DE RIESGOS'!$AP152="Baja",'MAPA DE RIESGOS'!$AR152="Mayor"),CONCATENATE("R",'MAPA DE RIESGOS'!$H152,"C",'MAPA DE RIESGOS'!$AF152),"")</f>
        <v/>
      </c>
      <c r="CC109" s="354" t="str">
        <f>IF(AND('MAPA DE RIESGOS'!$AP153="Baja",'MAPA DE RIESGOS'!$AR153="Mayor"),CONCATENATE("R",'MAPA DE RIESGOS'!$H153,"C",'MAPA DE RIESGOS'!$AF153),"")</f>
        <v/>
      </c>
      <c r="CD109" s="355" t="str">
        <f>IF(AND('MAPA DE RIESGOS'!$AP136="Baja",'MAPA DE RIESGOS'!$AR136="Catastrófico"),CONCATENATE("R",'MAPA DE RIESGOS'!$H136,"C",'MAPA DE RIESGOS'!$AF136),"")</f>
        <v/>
      </c>
      <c r="CE109" s="355" t="str">
        <f>IF(AND('MAPA DE RIESGOS'!$AP137="Baja",'MAPA DE RIESGOS'!$AR137="Catastrófico"),CONCATENATE("R",'MAPA DE RIESGOS'!$H137,"C",'MAPA DE RIESGOS'!$AF137),"")</f>
        <v/>
      </c>
      <c r="CF109" s="355" t="str">
        <f>IF(AND('MAPA DE RIESGOS'!$AP138="Baja",'MAPA DE RIESGOS'!$AR138="Catastrófico"),CONCATENATE("R",'MAPA DE RIESGOS'!$H138,"C",'MAPA DE RIESGOS'!$AF138),"")</f>
        <v/>
      </c>
      <c r="CG109" s="355" t="str">
        <f>IF(AND('MAPA DE RIESGOS'!$AP139="Baja",'MAPA DE RIESGOS'!$AR139="Catastrófico"),CONCATENATE("R",'MAPA DE RIESGOS'!$H139,"C",'MAPA DE RIESGOS'!$AF139),"")</f>
        <v/>
      </c>
      <c r="CH109" s="355" t="str">
        <f>IF(AND('MAPA DE RIESGOS'!$AP140="Baja",'MAPA DE RIESGOS'!$AR140="Catastrófico"),CONCATENATE("R",'MAPA DE RIESGOS'!$H140,"C",'MAPA DE RIESGOS'!$AF140),"")</f>
        <v/>
      </c>
      <c r="CI109" s="355" t="str">
        <f>IF(AND('MAPA DE RIESGOS'!$AP141="Baja",'MAPA DE RIESGOS'!$AR141="Catastrófico"),CONCATENATE("R",'MAPA DE RIESGOS'!$H141,"C",'MAPA DE RIESGOS'!$AF141),"")</f>
        <v/>
      </c>
      <c r="CJ109" s="355" t="str">
        <f>IF(AND('MAPA DE RIESGOS'!$AP142="Baja",'MAPA DE RIESGOS'!$AR142="Catastrófico"),CONCATENATE("R",'MAPA DE RIESGOS'!$H142,"C",'MAPA DE RIESGOS'!$AF142),"")</f>
        <v>R22C1</v>
      </c>
      <c r="CK109" s="355" t="str">
        <f>IF(AND('MAPA DE RIESGOS'!$AP143="Baja",'MAPA DE RIESGOS'!$AR143="Catastrófico"),CONCATENATE("R",'MAPA DE RIESGOS'!$H143,"C",'MAPA DE RIESGOS'!$AF143),"")</f>
        <v/>
      </c>
      <c r="CL109" s="355" t="str">
        <f>IF(AND('MAPA DE RIESGOS'!$AP144="Baja",'MAPA DE RIESGOS'!$AR144="Catastrófico"),CONCATENATE("R",'MAPA DE RIESGOS'!$H144,"C",'MAPA DE RIESGOS'!$AF144),"")</f>
        <v/>
      </c>
      <c r="CM109" s="355" t="str">
        <f>IF(AND('MAPA DE RIESGOS'!$AP145="Baja",'MAPA DE RIESGOS'!$AR145="Catastrófico"),CONCATENATE("R",'MAPA DE RIESGOS'!$H145,"C",'MAPA DE RIESGOS'!$AF145),"")</f>
        <v/>
      </c>
      <c r="CN109" s="355" t="str">
        <f>IF(AND('MAPA DE RIESGOS'!$AP146="Baja",'MAPA DE RIESGOS'!$AR146="Catastrófico"),CONCATENATE("R",'MAPA DE RIESGOS'!$H146,"C",'MAPA DE RIESGOS'!$AF146),"")</f>
        <v/>
      </c>
      <c r="CO109" s="355" t="str">
        <f>IF(AND('MAPA DE RIESGOS'!$AP147="Baja",'MAPA DE RIESGOS'!$AR147="Catastrófico"),CONCATENATE("R",'MAPA DE RIESGOS'!$H147,"C",'MAPA DE RIESGOS'!$AF147),"")</f>
        <v/>
      </c>
      <c r="CP109" s="355" t="str">
        <f>IF(AND('MAPA DE RIESGOS'!$AP148="Baja",'MAPA DE RIESGOS'!$AR148="Catastrófico"),CONCATENATE("R",'MAPA DE RIESGOS'!$H148,"C",'MAPA DE RIESGOS'!$AF148),"")</f>
        <v/>
      </c>
      <c r="CQ109" s="355" t="str">
        <f>IF(AND('MAPA DE RIESGOS'!$AP149="Baja",'MAPA DE RIESGOS'!$AR149="Catastrófico"),CONCATENATE("R",'MAPA DE RIESGOS'!$H149,"C",'MAPA DE RIESGOS'!$AF149),"")</f>
        <v/>
      </c>
      <c r="CR109" s="355" t="str">
        <f>IF(AND('MAPA DE RIESGOS'!$AP150="Baja",'MAPA DE RIESGOS'!$AR150="Catastrófico"),CONCATENATE("R",'MAPA DE RIESGOS'!$H150,"C",'MAPA DE RIESGOS'!$AF150),"")</f>
        <v/>
      </c>
      <c r="CS109" s="355" t="str">
        <f>IF(AND('MAPA DE RIESGOS'!$AP151="Baja",'MAPA DE RIESGOS'!$AR151="Catastrófico"),CONCATENATE("R",'MAPA DE RIESGOS'!$H151,"C",'MAPA DE RIESGOS'!$AF151),"")</f>
        <v/>
      </c>
      <c r="CT109" s="355" t="str">
        <f>IF(AND('MAPA DE RIESGOS'!$AP152="Baja",'MAPA DE RIESGOS'!$AR152="Catastrófico"),CONCATENATE("R",'MAPA DE RIESGOS'!$H152,"C",'MAPA DE RIESGOS'!$AF152),"")</f>
        <v/>
      </c>
      <c r="CU109" s="356" t="str">
        <f>IF(AND('MAPA DE RIESGOS'!$AP153="Baja",'MAPA DE RIESGOS'!$AR153="Catastrófico"),CONCATENATE("R",'MAPA DE RIESGOS'!$H153,"C",'MAPA DE RIESGOS'!$AF153),"")</f>
        <v/>
      </c>
      <c r="CV109" s="67"/>
      <c r="CW109" s="1109"/>
      <c r="CX109" s="1109"/>
      <c r="CY109" s="1109"/>
      <c r="CZ109" s="1109"/>
      <c r="DA109" s="1109"/>
      <c r="DB109" s="1109"/>
    </row>
    <row r="110" spans="2:106" ht="32.450000000000003" customHeight="1">
      <c r="B110" s="1142"/>
      <c r="C110" s="1142"/>
      <c r="D110" s="1143"/>
      <c r="E110" s="1113"/>
      <c r="F110" s="1114"/>
      <c r="G110" s="1114"/>
      <c r="H110" s="1114"/>
      <c r="I110" s="1115"/>
      <c r="J110" s="374" t="str">
        <f>IF(AND('MAPA DE RIESGOS'!$AP154="Baja",'MAPA DE RIESGOS'!$AR154="Leve"),CONCATENATE("R",'MAPA DE RIESGOS'!$H154,"C",'MAPA DE RIESGOS'!$AF154),"")</f>
        <v/>
      </c>
      <c r="K110" s="375" t="str">
        <f>IF(AND('MAPA DE RIESGOS'!$AP155="Baja",'MAPA DE RIESGOS'!$AR155="Leve"),CONCATENATE("R",'MAPA DE RIESGOS'!$H155,"C",'MAPA DE RIESGOS'!$AF155),"")</f>
        <v/>
      </c>
      <c r="L110" s="375" t="str">
        <f>IF(AND('MAPA DE RIESGOS'!$AP156="Baja",'MAPA DE RIESGOS'!$AR156="Leve"),CONCATENATE("R",'MAPA DE RIESGOS'!$H156,"C",'MAPA DE RIESGOS'!$AF156),"")</f>
        <v/>
      </c>
      <c r="M110" s="375" t="str">
        <f>IF(AND('MAPA DE RIESGOS'!$AP157="Baja",'MAPA DE RIESGOS'!$AR157="Leve"),CONCATENATE("R",'MAPA DE RIESGOS'!$H157,"C",'MAPA DE RIESGOS'!$AF157),"")</f>
        <v/>
      </c>
      <c r="N110" s="375" t="str">
        <f>IF(AND('MAPA DE RIESGOS'!$AP158="Baja",'MAPA DE RIESGOS'!$AR158="Leve"),CONCATENATE("R",'MAPA DE RIESGOS'!$H158,"C",'MAPA DE RIESGOS'!$AF158),"")</f>
        <v/>
      </c>
      <c r="O110" s="375" t="str">
        <f>IF(AND('MAPA DE RIESGOS'!$AP159="Baja",'MAPA DE RIESGOS'!$AR159="Leve"),CONCATENATE("R",'MAPA DE RIESGOS'!$H159,"C",'MAPA DE RIESGOS'!$AF159),"")</f>
        <v/>
      </c>
      <c r="P110" s="375" t="str">
        <f>IF(AND('MAPA DE RIESGOS'!$AP160="Baja",'MAPA DE RIESGOS'!$AR160="Leve"),CONCATENATE("R",'MAPA DE RIESGOS'!$H160,"C",'MAPA DE RIESGOS'!$AF160),"")</f>
        <v/>
      </c>
      <c r="Q110" s="375" t="str">
        <f>IF(AND('MAPA DE RIESGOS'!$AP161="Baja",'MAPA DE RIESGOS'!$AR161="Leve"),CONCATENATE("R",'MAPA DE RIESGOS'!$H161,"C",'MAPA DE RIESGOS'!$AF161),"")</f>
        <v/>
      </c>
      <c r="R110" s="375" t="str">
        <f>IF(AND('MAPA DE RIESGOS'!$AP162="Baja",'MAPA DE RIESGOS'!$AR162="Leve"),CONCATENATE("R",'MAPA DE RIESGOS'!$H162,"C",'MAPA DE RIESGOS'!$AF162),"")</f>
        <v/>
      </c>
      <c r="S110" s="375" t="str">
        <f>IF(AND('MAPA DE RIESGOS'!$AP163="Baja",'MAPA DE RIESGOS'!$AR163="Leve"),CONCATENATE("R",'MAPA DE RIESGOS'!$H163,"C",'MAPA DE RIESGOS'!$AF163),"")</f>
        <v/>
      </c>
      <c r="T110" s="375" t="str">
        <f>IF(AND('MAPA DE RIESGOS'!$AP164="Baja",'MAPA DE RIESGOS'!$AR164="Leve"),CONCATENATE("R",'MAPA DE RIESGOS'!$H164,"C",'MAPA DE RIESGOS'!$AF164),"")</f>
        <v/>
      </c>
      <c r="U110" s="375" t="str">
        <f>IF(AND('MAPA DE RIESGOS'!$AP165="Baja",'MAPA DE RIESGOS'!$AR165="Leve"),CONCATENATE("R",'MAPA DE RIESGOS'!$H165,"C",'MAPA DE RIESGOS'!$AF165),"")</f>
        <v/>
      </c>
      <c r="V110" s="375" t="str">
        <f>IF(AND('MAPA DE RIESGOS'!$AP166="Baja",'MAPA DE RIESGOS'!$AR166="Leve"),CONCATENATE("R",'MAPA DE RIESGOS'!$H166,"C",'MAPA DE RIESGOS'!$AF166),"")</f>
        <v/>
      </c>
      <c r="W110" s="375" t="str">
        <f>IF(AND('MAPA DE RIESGOS'!$AP167="Baja",'MAPA DE RIESGOS'!$AR167="Leve"),CONCATENATE("R",'MAPA DE RIESGOS'!$H167,"C",'MAPA DE RIESGOS'!$AF167),"")</f>
        <v/>
      </c>
      <c r="X110" s="375" t="str">
        <f>IF(AND('MAPA DE RIESGOS'!$AP168="Baja",'MAPA DE RIESGOS'!$AR168="Leve"),CONCATENATE("R",'MAPA DE RIESGOS'!$H168,"C",'MAPA DE RIESGOS'!$AF168),"")</f>
        <v/>
      </c>
      <c r="Y110" s="375" t="str">
        <f>IF(AND('MAPA DE RIESGOS'!$AP169="Baja",'MAPA DE RIESGOS'!$AR169="Leve"),CONCATENATE("R",'MAPA DE RIESGOS'!$H169,"C",'MAPA DE RIESGOS'!$AF169),"")</f>
        <v/>
      </c>
      <c r="Z110" s="375" t="str">
        <f>IF(AND('MAPA DE RIESGOS'!$AP170="Baja",'MAPA DE RIESGOS'!$AR170="Leve"),CONCATENATE("R",'MAPA DE RIESGOS'!$H170,"C",'MAPA DE RIESGOS'!$AF170),"")</f>
        <v/>
      </c>
      <c r="AA110" s="376" t="str">
        <f>IF(AND('MAPA DE RIESGOS'!$AP171="Baja",'MAPA DE RIESGOS'!$AR171="Leve"),CONCATENATE("R",'MAPA DE RIESGOS'!$H171,"C",'MAPA DE RIESGOS'!$AF171),"")</f>
        <v/>
      </c>
      <c r="AB110" s="365" t="str">
        <f>IF(AND('MAPA DE RIESGOS'!$AP154="Baja",'MAPA DE RIESGOS'!$AR154="Menor"),CONCATENATE("R",'MAPA DE RIESGOS'!$H154,"C",'MAPA DE RIESGOS'!$AF154),"")</f>
        <v/>
      </c>
      <c r="AC110" s="366" t="str">
        <f>IF(AND('MAPA DE RIESGOS'!$AP155="Baja",'MAPA DE RIESGOS'!$AR155="Menor"),CONCATENATE("R",'MAPA DE RIESGOS'!$H155,"C",'MAPA DE RIESGOS'!$AF155),"")</f>
        <v/>
      </c>
      <c r="AD110" s="366" t="str">
        <f>IF(AND('MAPA DE RIESGOS'!$AP156="Baja",'MAPA DE RIESGOS'!$AR156="Menor"),CONCATENATE("R",'MAPA DE RIESGOS'!$H156,"C",'MAPA DE RIESGOS'!$AF156),"")</f>
        <v/>
      </c>
      <c r="AE110" s="366" t="str">
        <f>IF(AND('MAPA DE RIESGOS'!$AP157="Baja",'MAPA DE RIESGOS'!$AR157="Menor"),CONCATENATE("R",'MAPA DE RIESGOS'!$H157,"C",'MAPA DE RIESGOS'!$AF157),"")</f>
        <v/>
      </c>
      <c r="AF110" s="366" t="str">
        <f>IF(AND('MAPA DE RIESGOS'!$AP158="Baja",'MAPA DE RIESGOS'!$AR158="Menor"),CONCATENATE("R",'MAPA DE RIESGOS'!$H158,"C",'MAPA DE RIESGOS'!$AF158),"")</f>
        <v/>
      </c>
      <c r="AG110" s="366" t="str">
        <f>IF(AND('MAPA DE RIESGOS'!$AP159="Baja",'MAPA DE RIESGOS'!$AR159="Menor"),CONCATENATE("R",'MAPA DE RIESGOS'!$H159,"C",'MAPA DE RIESGOS'!$AF159),"")</f>
        <v/>
      </c>
      <c r="AH110" s="366" t="str">
        <f>IF(AND('MAPA DE RIESGOS'!$AP160="Baja",'MAPA DE RIESGOS'!$AR160="Menor"),CONCATENATE("R",'MAPA DE RIESGOS'!$H160,"C",'MAPA DE RIESGOS'!$AF160),"")</f>
        <v/>
      </c>
      <c r="AI110" s="366" t="str">
        <f>IF(AND('MAPA DE RIESGOS'!$AP161="Baja",'MAPA DE RIESGOS'!$AR161="Menor"),CONCATENATE("R",'MAPA DE RIESGOS'!$H161,"C",'MAPA DE RIESGOS'!$AF161),"")</f>
        <v/>
      </c>
      <c r="AJ110" s="366" t="str">
        <f>IF(AND('MAPA DE RIESGOS'!$AP162="Baja",'MAPA DE RIESGOS'!$AR162="Menor"),CONCATENATE("R",'MAPA DE RIESGOS'!$H162,"C",'MAPA DE RIESGOS'!$AF162),"")</f>
        <v/>
      </c>
      <c r="AK110" s="366" t="str">
        <f>IF(AND('MAPA DE RIESGOS'!$AP163="Baja",'MAPA DE RIESGOS'!$AR163="Menor"),CONCATENATE("R",'MAPA DE RIESGOS'!$H163,"C",'MAPA DE RIESGOS'!$AF163),"")</f>
        <v/>
      </c>
      <c r="AL110" s="366" t="str">
        <f>IF(AND('MAPA DE RIESGOS'!$AP164="Baja",'MAPA DE RIESGOS'!$AR164="Menor"),CONCATENATE("R",'MAPA DE RIESGOS'!$H164,"C",'MAPA DE RIESGOS'!$AF164),"")</f>
        <v/>
      </c>
      <c r="AM110" s="366" t="str">
        <f>IF(AND('MAPA DE RIESGOS'!$AP165="Baja",'MAPA DE RIESGOS'!$AR165="Menor"),CONCATENATE("R",'MAPA DE RIESGOS'!$H165,"C",'MAPA DE RIESGOS'!$AF165),"")</f>
        <v/>
      </c>
      <c r="AN110" s="366" t="str">
        <f>IF(AND('MAPA DE RIESGOS'!$AP166="Baja",'MAPA DE RIESGOS'!$AR166="Menor"),CONCATENATE("R",'MAPA DE RIESGOS'!$H166,"C",'MAPA DE RIESGOS'!$AF166),"")</f>
        <v>R26C1</v>
      </c>
      <c r="AO110" s="366" t="str">
        <f>IF(AND('MAPA DE RIESGOS'!$AP167="Baja",'MAPA DE RIESGOS'!$AR167="Menor"),CONCATENATE("R",'MAPA DE RIESGOS'!$H167,"C",'MAPA DE RIESGOS'!$AF167),"")</f>
        <v>R26C2</v>
      </c>
      <c r="AP110" s="366" t="str">
        <f>IF(AND('MAPA DE RIESGOS'!$AP168="Baja",'MAPA DE RIESGOS'!$AR168="Menor"),CONCATENATE("R",'MAPA DE RIESGOS'!$H168,"C",'MAPA DE RIESGOS'!$AF168),"")</f>
        <v/>
      </c>
      <c r="AQ110" s="366" t="str">
        <f>IF(AND('MAPA DE RIESGOS'!$AP169="Baja",'MAPA DE RIESGOS'!$AR169="Menor"),CONCATENATE("R",'MAPA DE RIESGOS'!$H169,"C",'MAPA DE RIESGOS'!$AF169),"")</f>
        <v/>
      </c>
      <c r="AR110" s="366" t="str">
        <f>IF(AND('MAPA DE RIESGOS'!$AP170="Baja",'MAPA DE RIESGOS'!$AR170="Menor"),CONCATENATE("R",'MAPA DE RIESGOS'!$H170,"C",'MAPA DE RIESGOS'!$AF170),"")</f>
        <v/>
      </c>
      <c r="AS110" s="366" t="str">
        <f>IF(AND('MAPA DE RIESGOS'!$AP171="Baja",'MAPA DE RIESGOS'!$AR171="Menor"),CONCATENATE("R",'MAPA DE RIESGOS'!$H171,"C",'MAPA DE RIESGOS'!$AF171),"")</f>
        <v/>
      </c>
      <c r="AT110" s="365" t="str">
        <f>IF(AND('MAPA DE RIESGOS'!$AP154="Baja",'MAPA DE RIESGOS'!$AR154="Moderado"),CONCATENATE("R",'MAPA DE RIESGOS'!$H154,"C",'MAPA DE RIESGOS'!$AF154),"")</f>
        <v>R24C1</v>
      </c>
      <c r="AU110" s="366" t="str">
        <f>IF(AND('MAPA DE RIESGOS'!$AP155="Baja",'MAPA DE RIESGOS'!$AR155="Moderado"),CONCATENATE("R",'MAPA DE RIESGOS'!$H155,"C",'MAPA DE RIESGOS'!$AF155),"")</f>
        <v/>
      </c>
      <c r="AV110" s="366" t="str">
        <f>IF(AND('MAPA DE RIESGOS'!$AP156="Baja",'MAPA DE RIESGOS'!$AR156="Moderado"),CONCATENATE("R",'MAPA DE RIESGOS'!$H156,"C",'MAPA DE RIESGOS'!$AF156),"")</f>
        <v/>
      </c>
      <c r="AW110" s="366" t="str">
        <f>IF(AND('MAPA DE RIESGOS'!$AP157="Baja",'MAPA DE RIESGOS'!$AR157="Moderado"),CONCATENATE("R",'MAPA DE RIESGOS'!$H157,"C",'MAPA DE RIESGOS'!$AF157),"")</f>
        <v/>
      </c>
      <c r="AX110" s="366" t="str">
        <f>IF(AND('MAPA DE RIESGOS'!$AP158="Baja",'MAPA DE RIESGOS'!$AR158="Moderado"),CONCATENATE("R",'MAPA DE RIESGOS'!$H158,"C",'MAPA DE RIESGOS'!$AF158),"")</f>
        <v/>
      </c>
      <c r="AY110" s="366" t="str">
        <f>IF(AND('MAPA DE RIESGOS'!$AP159="Baja",'MAPA DE RIESGOS'!$AR159="Moderado"),CONCATENATE("R",'MAPA DE RIESGOS'!$H159,"C",'MAPA DE RIESGOS'!$AF159),"")</f>
        <v/>
      </c>
      <c r="AZ110" s="366" t="str">
        <f>IF(AND('MAPA DE RIESGOS'!$AP160="Baja",'MAPA DE RIESGOS'!$AR160="Moderado"),CONCATENATE("R",'MAPA DE RIESGOS'!$H160,"C",'MAPA DE RIESGOS'!$AF160),"")</f>
        <v/>
      </c>
      <c r="BA110" s="366" t="str">
        <f>IF(AND('MAPA DE RIESGOS'!$AP161="Baja",'MAPA DE RIESGOS'!$AR161="Moderado"),CONCATENATE("R",'MAPA DE RIESGOS'!$H161,"C",'MAPA DE RIESGOS'!$AF161),"")</f>
        <v/>
      </c>
      <c r="BB110" s="366" t="str">
        <f>IF(AND('MAPA DE RIESGOS'!$AP162="Baja",'MAPA DE RIESGOS'!$AR162="Moderado"),CONCATENATE("R",'MAPA DE RIESGOS'!$H162,"C",'MAPA DE RIESGOS'!$AF162),"")</f>
        <v/>
      </c>
      <c r="BC110" s="366" t="str">
        <f>IF(AND('MAPA DE RIESGOS'!$AP163="Baja",'MAPA DE RIESGOS'!$AR163="Moderado"),CONCATENATE("R",'MAPA DE RIESGOS'!$H163,"C",'MAPA DE RIESGOS'!$AF163),"")</f>
        <v/>
      </c>
      <c r="BD110" s="366" t="str">
        <f>IF(AND('MAPA DE RIESGOS'!$AP164="Baja",'MAPA DE RIESGOS'!$AR164="Moderado"),CONCATENATE("R",'MAPA DE RIESGOS'!$H164,"C",'MAPA DE RIESGOS'!$AF164),"")</f>
        <v/>
      </c>
      <c r="BE110" s="366" t="str">
        <f>IF(AND('MAPA DE RIESGOS'!$AP165="Baja",'MAPA DE RIESGOS'!$AR165="Moderado"),CONCATENATE("R",'MAPA DE RIESGOS'!$H165,"C",'MAPA DE RIESGOS'!$AF165),"")</f>
        <v/>
      </c>
      <c r="BF110" s="366" t="str">
        <f>IF(AND('MAPA DE RIESGOS'!$AP166="Baja",'MAPA DE RIESGOS'!$AR166="Moderado"),CONCATENATE("R",'MAPA DE RIESGOS'!$H166,"C",'MAPA DE RIESGOS'!$AF166),"")</f>
        <v/>
      </c>
      <c r="BG110" s="366" t="str">
        <f>IF(AND('MAPA DE RIESGOS'!$AP167="Baja",'MAPA DE RIESGOS'!$AR167="Moderado"),CONCATENATE("R",'MAPA DE RIESGOS'!$H167,"C",'MAPA DE RIESGOS'!$AF167),"")</f>
        <v/>
      </c>
      <c r="BH110" s="366" t="str">
        <f>IF(AND('MAPA DE RIESGOS'!$AP168="Baja",'MAPA DE RIESGOS'!$AR168="Moderado"),CONCATENATE("R",'MAPA DE RIESGOS'!$H168,"C",'MAPA DE RIESGOS'!$AF168),"")</f>
        <v/>
      </c>
      <c r="BI110" s="366" t="str">
        <f>IF(AND('MAPA DE RIESGOS'!$AP169="Baja",'MAPA DE RIESGOS'!$AR169="Moderado"),CONCATENATE("R",'MAPA DE RIESGOS'!$H169,"C",'MAPA DE RIESGOS'!$AF169),"")</f>
        <v/>
      </c>
      <c r="BJ110" s="366" t="str">
        <f>IF(AND('MAPA DE RIESGOS'!$AP170="Baja",'MAPA DE RIESGOS'!$AR170="Moderado"),CONCATENATE("R",'MAPA DE RIESGOS'!$H170,"C",'MAPA DE RIESGOS'!$AF170),"")</f>
        <v/>
      </c>
      <c r="BK110" s="367" t="str">
        <f>IF(AND('MAPA DE RIESGOS'!$AP171="Baja",'MAPA DE RIESGOS'!$AR171="Moderado"),CONCATENATE("R",'MAPA DE RIESGOS'!$H171,"C",'MAPA DE RIESGOS'!$AF171),"")</f>
        <v/>
      </c>
      <c r="BL110" s="353" t="str">
        <f>IF(AND('MAPA DE RIESGOS'!$AP154="Baja",'MAPA DE RIESGOS'!$AR154="Mayor"),CONCATENATE("R",'MAPA DE RIESGOS'!$H154,"C",'MAPA DE RIESGOS'!$AF154),"")</f>
        <v/>
      </c>
      <c r="BM110" s="353" t="str">
        <f>IF(AND('MAPA DE RIESGOS'!$AP155="Baja",'MAPA DE RIESGOS'!$AR155="Mayor"),CONCATENATE("R",'MAPA DE RIESGOS'!$H155,"C",'MAPA DE RIESGOS'!$AF155),"")</f>
        <v/>
      </c>
      <c r="BN110" s="353" t="str">
        <f>IF(AND('MAPA DE RIESGOS'!$AP156="Baja",'MAPA DE RIESGOS'!$AR156="Mayor"),CONCATENATE("R",'MAPA DE RIESGOS'!$H156,"C",'MAPA DE RIESGOS'!$AF156),"")</f>
        <v/>
      </c>
      <c r="BO110" s="353" t="str">
        <f>IF(AND('MAPA DE RIESGOS'!$AP157="Baja",'MAPA DE RIESGOS'!$AR157="Mayor"),CONCATENATE("R",'MAPA DE RIESGOS'!$H157,"C",'MAPA DE RIESGOS'!$AF157),"")</f>
        <v/>
      </c>
      <c r="BP110" s="353" t="str">
        <f>IF(AND('MAPA DE RIESGOS'!$AP158="Baja",'MAPA DE RIESGOS'!$AR158="Mayor"),CONCATENATE("R",'MAPA DE RIESGOS'!$H158,"C",'MAPA DE RIESGOS'!$AF158),"")</f>
        <v/>
      </c>
      <c r="BQ110" s="353" t="str">
        <f>IF(AND('MAPA DE RIESGOS'!$AP159="Baja",'MAPA DE RIESGOS'!$AR159="Mayor"),CONCATENATE("R",'MAPA DE RIESGOS'!$H159,"C",'MAPA DE RIESGOS'!$AF159),"")</f>
        <v/>
      </c>
      <c r="BR110" s="353" t="str">
        <f>IF(AND('MAPA DE RIESGOS'!$AP160="Baja",'MAPA DE RIESGOS'!$AR160="Mayor"),CONCATENATE("R",'MAPA DE RIESGOS'!$H160,"C",'MAPA DE RIESGOS'!$AF160),"")</f>
        <v/>
      </c>
      <c r="BS110" s="353" t="str">
        <f>IF(AND('MAPA DE RIESGOS'!$AP161="Baja",'MAPA DE RIESGOS'!$AR161="Mayor"),CONCATENATE("R",'MAPA DE RIESGOS'!$H161,"C",'MAPA DE RIESGOS'!$AF161),"")</f>
        <v/>
      </c>
      <c r="BT110" s="353" t="str">
        <f>IF(AND('MAPA DE RIESGOS'!$AP162="Baja",'MAPA DE RIESGOS'!$AR162="Mayor"),CONCATENATE("R",'MAPA DE RIESGOS'!$H162,"C",'MAPA DE RIESGOS'!$AF162),"")</f>
        <v/>
      </c>
      <c r="BU110" s="353" t="str">
        <f>IF(AND('MAPA DE RIESGOS'!$AP163="Baja",'MAPA DE RIESGOS'!$AR163="Mayor"),CONCATENATE("R",'MAPA DE RIESGOS'!$H163,"C",'MAPA DE RIESGOS'!$AF163),"")</f>
        <v/>
      </c>
      <c r="BV110" s="353" t="str">
        <f>IF(AND('MAPA DE RIESGOS'!$AP164="Baja",'MAPA DE RIESGOS'!$AR164="Mayor"),CONCATENATE("R",'MAPA DE RIESGOS'!$H164,"C",'MAPA DE RIESGOS'!$AF164),"")</f>
        <v/>
      </c>
      <c r="BW110" s="353" t="str">
        <f>IF(AND('MAPA DE RIESGOS'!$AP165="Baja",'MAPA DE RIESGOS'!$AR165="Mayor"),CONCATENATE("R",'MAPA DE RIESGOS'!$H165,"C",'MAPA DE RIESGOS'!$AF165),"")</f>
        <v/>
      </c>
      <c r="BX110" s="353" t="str">
        <f>IF(AND('MAPA DE RIESGOS'!$AP166="Baja",'MAPA DE RIESGOS'!$AR166="Mayor"),CONCATENATE("R",'MAPA DE RIESGOS'!$H166,"C",'MAPA DE RIESGOS'!$AF166),"")</f>
        <v/>
      </c>
      <c r="BY110" s="353" t="str">
        <f>IF(AND('MAPA DE RIESGOS'!$AP167="Baja",'MAPA DE RIESGOS'!$AR167="Mayor"),CONCATENATE("R",'MAPA DE RIESGOS'!$H167,"C",'MAPA DE RIESGOS'!$AF167),"")</f>
        <v/>
      </c>
      <c r="BZ110" s="353" t="str">
        <f>IF(AND('MAPA DE RIESGOS'!$AP168="Baja",'MAPA DE RIESGOS'!$AR168="Mayor"),CONCATENATE("R",'MAPA DE RIESGOS'!$H168,"C",'MAPA DE RIESGOS'!$AF168),"")</f>
        <v/>
      </c>
      <c r="CA110" s="353" t="str">
        <f>IF(AND('MAPA DE RIESGOS'!$AP169="Baja",'MAPA DE RIESGOS'!$AR169="Mayor"),CONCATENATE("R",'MAPA DE RIESGOS'!$H169,"C",'MAPA DE RIESGOS'!$AF169),"")</f>
        <v/>
      </c>
      <c r="CB110" s="353" t="str">
        <f>IF(AND('MAPA DE RIESGOS'!$AP170="Baja",'MAPA DE RIESGOS'!$AR170="Mayor"),CONCATENATE("R",'MAPA DE RIESGOS'!$H170,"C",'MAPA DE RIESGOS'!$AF170),"")</f>
        <v/>
      </c>
      <c r="CC110" s="354" t="str">
        <f>IF(AND('MAPA DE RIESGOS'!$AP171="Baja",'MAPA DE RIESGOS'!$AR171="Mayor"),CONCATENATE("R",'MAPA DE RIESGOS'!$H171,"C",'MAPA DE RIESGOS'!$AF171),"")</f>
        <v/>
      </c>
      <c r="CD110" s="355" t="str">
        <f>IF(AND('MAPA DE RIESGOS'!$AP154="Baja",'MAPA DE RIESGOS'!$AR154="Catastrófico"),CONCATENATE("R",'MAPA DE RIESGOS'!$H154,"C",'MAPA DE RIESGOS'!$AF154),"")</f>
        <v/>
      </c>
      <c r="CE110" s="355" t="str">
        <f>IF(AND('MAPA DE RIESGOS'!$AP155="Baja",'MAPA DE RIESGOS'!$AR155="Catastrófico"),CONCATENATE("R",'MAPA DE RIESGOS'!$H155,"C",'MAPA DE RIESGOS'!$AF155),"")</f>
        <v/>
      </c>
      <c r="CF110" s="355" t="str">
        <f>IF(AND('MAPA DE RIESGOS'!$AP156="Baja",'MAPA DE RIESGOS'!$AR156="Catastrófico"),CONCATENATE("R",'MAPA DE RIESGOS'!$H156,"C",'MAPA DE RIESGOS'!$AF156),"")</f>
        <v/>
      </c>
      <c r="CG110" s="355" t="str">
        <f>IF(AND('MAPA DE RIESGOS'!$AP157="Baja",'MAPA DE RIESGOS'!$AR157="Catastrófico"),CONCATENATE("R",'MAPA DE RIESGOS'!$H157,"C",'MAPA DE RIESGOS'!$AF157),"")</f>
        <v/>
      </c>
      <c r="CH110" s="355" t="str">
        <f>IF(AND('MAPA DE RIESGOS'!$AP158="Baja",'MAPA DE RIESGOS'!$AR158="Catastrófico"),CONCATENATE("R",'MAPA DE RIESGOS'!$H158,"C",'MAPA DE RIESGOS'!$AF158),"")</f>
        <v/>
      </c>
      <c r="CI110" s="355" t="str">
        <f>IF(AND('MAPA DE RIESGOS'!$AP159="Baja",'MAPA DE RIESGOS'!$AR159="Catastrófico"),CONCATENATE("R",'MAPA DE RIESGOS'!$H159,"C",'MAPA DE RIESGOS'!$AF159),"")</f>
        <v/>
      </c>
      <c r="CJ110" s="355" t="str">
        <f>IF(AND('MAPA DE RIESGOS'!$AP160="Baja",'MAPA DE RIESGOS'!$AR160="Catastrófico"),CONCATENATE("R",'MAPA DE RIESGOS'!$H160,"C",'MAPA DE RIESGOS'!$AF160),"")</f>
        <v/>
      </c>
      <c r="CK110" s="355" t="str">
        <f>IF(AND('MAPA DE RIESGOS'!$AP161="Baja",'MAPA DE RIESGOS'!$AR161="Catastrófico"),CONCATENATE("R",'MAPA DE RIESGOS'!$H161,"C",'MAPA DE RIESGOS'!$AF161),"")</f>
        <v/>
      </c>
      <c r="CL110" s="355" t="str">
        <f>IF(AND('MAPA DE RIESGOS'!$AP162="Baja",'MAPA DE RIESGOS'!$AR162="Catastrófico"),CONCATENATE("R",'MAPA DE RIESGOS'!$H162,"C",'MAPA DE RIESGOS'!$AF162),"")</f>
        <v/>
      </c>
      <c r="CM110" s="355" t="str">
        <f>IF(AND('MAPA DE RIESGOS'!$AP163="Baja",'MAPA DE RIESGOS'!$AR163="Catastrófico"),CONCATENATE("R",'MAPA DE RIESGOS'!$H163,"C",'MAPA DE RIESGOS'!$AF163),"")</f>
        <v/>
      </c>
      <c r="CN110" s="355" t="str">
        <f>IF(AND('MAPA DE RIESGOS'!$AP164="Baja",'MAPA DE RIESGOS'!$AR164="Catastrófico"),CONCATENATE("R",'MAPA DE RIESGOS'!$H164,"C",'MAPA DE RIESGOS'!$AF164),"")</f>
        <v/>
      </c>
      <c r="CO110" s="355" t="str">
        <f>IF(AND('MAPA DE RIESGOS'!$AP165="Baja",'MAPA DE RIESGOS'!$AR165="Catastrófico"),CONCATENATE("R",'MAPA DE RIESGOS'!$H165,"C",'MAPA DE RIESGOS'!$AF165),"")</f>
        <v/>
      </c>
      <c r="CP110" s="355" t="str">
        <f>IF(AND('MAPA DE RIESGOS'!$AP166="Baja",'MAPA DE RIESGOS'!$AR166="Catastrófico"),CONCATENATE("R",'MAPA DE RIESGOS'!$H166,"C",'MAPA DE RIESGOS'!$AF166),"")</f>
        <v/>
      </c>
      <c r="CQ110" s="355" t="str">
        <f>IF(AND('MAPA DE RIESGOS'!$AP167="Baja",'MAPA DE RIESGOS'!$AR167="Catastrófico"),CONCATENATE("R",'MAPA DE RIESGOS'!$H167,"C",'MAPA DE RIESGOS'!$AF167),"")</f>
        <v/>
      </c>
      <c r="CR110" s="355" t="str">
        <f>IF(AND('MAPA DE RIESGOS'!$AP168="Baja",'MAPA DE RIESGOS'!$AR168="Catastrófico"),CONCATENATE("R",'MAPA DE RIESGOS'!$H168,"C",'MAPA DE RIESGOS'!$AF168),"")</f>
        <v/>
      </c>
      <c r="CS110" s="355" t="str">
        <f>IF(AND('MAPA DE RIESGOS'!$AP169="Baja",'MAPA DE RIESGOS'!$AR169="Catastrófico"),CONCATENATE("R",'MAPA DE RIESGOS'!$H169,"C",'MAPA DE RIESGOS'!$AF169),"")</f>
        <v/>
      </c>
      <c r="CT110" s="355" t="str">
        <f>IF(AND('MAPA DE RIESGOS'!$AP170="Baja",'MAPA DE RIESGOS'!$AR170="Catastrófico"),CONCATENATE("R",'MAPA DE RIESGOS'!$H170,"C",'MAPA DE RIESGOS'!$AF170),"")</f>
        <v/>
      </c>
      <c r="CU110" s="356" t="str">
        <f>IF(AND('MAPA DE RIESGOS'!$AP171="Baja",'MAPA DE RIESGOS'!$AR171="Catastrófico"),CONCATENATE("R",'MAPA DE RIESGOS'!$H171,"C",'MAPA DE RIESGOS'!$AF171),"")</f>
        <v/>
      </c>
      <c r="CV110" s="67"/>
      <c r="CW110" s="1109"/>
      <c r="CX110" s="1109"/>
      <c r="CY110" s="1109"/>
      <c r="CZ110" s="1109"/>
      <c r="DA110" s="1109"/>
      <c r="DB110" s="1109"/>
    </row>
    <row r="111" spans="2:106" ht="32.450000000000003" customHeight="1">
      <c r="B111" s="1142"/>
      <c r="C111" s="1142"/>
      <c r="D111" s="1143"/>
      <c r="E111" s="1113"/>
      <c r="F111" s="1114"/>
      <c r="G111" s="1114"/>
      <c r="H111" s="1114"/>
      <c r="I111" s="1115"/>
      <c r="J111" s="374" t="str">
        <f>IF(AND('MAPA DE RIESGOS'!$AP172="Baja",'MAPA DE RIESGOS'!$AR172="Leve"),CONCATENATE("R",'MAPA DE RIESGOS'!$H172,"C",'MAPA DE RIESGOS'!$AF172),"")</f>
        <v/>
      </c>
      <c r="K111" s="375" t="str">
        <f>IF(AND('MAPA DE RIESGOS'!$AP173="Baja",'MAPA DE RIESGOS'!$AR173="Leve"),CONCATENATE("R",'MAPA DE RIESGOS'!$H173,"C",'MAPA DE RIESGOS'!$AF173),"")</f>
        <v/>
      </c>
      <c r="L111" s="375" t="str">
        <f>IF(AND('MAPA DE RIESGOS'!$AP174="Baja",'MAPA DE RIESGOS'!$AR174="Leve"),CONCATENATE("R",'MAPA DE RIESGOS'!$H174,"C",'MAPA DE RIESGOS'!$AF174),"")</f>
        <v/>
      </c>
      <c r="M111" s="375" t="str">
        <f>IF(AND('MAPA DE RIESGOS'!$AP175="Baja",'MAPA DE RIESGOS'!$AR175="Leve"),CONCATENATE("R",'MAPA DE RIESGOS'!$H175,"C",'MAPA DE RIESGOS'!$AF175),"")</f>
        <v/>
      </c>
      <c r="N111" s="375" t="str">
        <f>IF(AND('MAPA DE RIESGOS'!$AP176="Baja",'MAPA DE RIESGOS'!$AR176="Leve"),CONCATENATE("R",'MAPA DE RIESGOS'!$H176,"C",'MAPA DE RIESGOS'!$AF176),"")</f>
        <v/>
      </c>
      <c r="O111" s="375" t="str">
        <f>IF(AND('MAPA DE RIESGOS'!$AP177="Baja",'MAPA DE RIESGOS'!$AR177="Leve"),CONCATENATE("R",'MAPA DE RIESGOS'!$H177,"C",'MAPA DE RIESGOS'!$AF177),"")</f>
        <v/>
      </c>
      <c r="P111" s="375" t="str">
        <f>IF(AND('MAPA DE RIESGOS'!$AP178="Baja",'MAPA DE RIESGOS'!$AR178="Leve"),CONCATENATE("R",'MAPA DE RIESGOS'!$H178,"C",'MAPA DE RIESGOS'!$AF178),"")</f>
        <v/>
      </c>
      <c r="Q111" s="375" t="str">
        <f>IF(AND('MAPA DE RIESGOS'!$AP179="Baja",'MAPA DE RIESGOS'!$AR179="Leve"),CONCATENATE("R",'MAPA DE RIESGOS'!$H179,"C",'MAPA DE RIESGOS'!$AF179),"")</f>
        <v/>
      </c>
      <c r="R111" s="375" t="str">
        <f>IF(AND('MAPA DE RIESGOS'!$AP180="Baja",'MAPA DE RIESGOS'!$AR180="Leve"),CONCATENATE("R",'MAPA DE RIESGOS'!$H180,"C",'MAPA DE RIESGOS'!$AF180),"")</f>
        <v/>
      </c>
      <c r="S111" s="375" t="str">
        <f>IF(AND('MAPA DE RIESGOS'!$AP181="Baja",'MAPA DE RIESGOS'!$AR181="Leve"),CONCATENATE("R",'MAPA DE RIESGOS'!$H181,"C",'MAPA DE RIESGOS'!$AF181),"")</f>
        <v/>
      </c>
      <c r="T111" s="375" t="str">
        <f>IF(AND('MAPA DE RIESGOS'!$AP182="Baja",'MAPA DE RIESGOS'!$AR182="Leve"),CONCATENATE("R",'MAPA DE RIESGOS'!$H182,"C",'MAPA DE RIESGOS'!$AF182),"")</f>
        <v/>
      </c>
      <c r="U111" s="375" t="str">
        <f>IF(AND('MAPA DE RIESGOS'!$AP183="Baja",'MAPA DE RIESGOS'!$AR183="Leve"),CONCATENATE("R",'MAPA DE RIESGOS'!$H183,"C",'MAPA DE RIESGOS'!$AF183),"")</f>
        <v/>
      </c>
      <c r="V111" s="375" t="str">
        <f>IF(AND('MAPA DE RIESGOS'!$AP184="Baja",'MAPA DE RIESGOS'!$AR184="Leve"),CONCATENATE("R",'MAPA DE RIESGOS'!$H184,"C",'MAPA DE RIESGOS'!$AF184),"")</f>
        <v/>
      </c>
      <c r="W111" s="375" t="str">
        <f>IF(AND('MAPA DE RIESGOS'!$AP185="Baja",'MAPA DE RIESGOS'!$AR185="Leve"),CONCATENATE("R",'MAPA DE RIESGOS'!$H185,"C",'MAPA DE RIESGOS'!$AF185),"")</f>
        <v/>
      </c>
      <c r="X111" s="375" t="str">
        <f>IF(AND('MAPA DE RIESGOS'!$AP186="Baja",'MAPA DE RIESGOS'!$AR186="Leve"),CONCATENATE("R",'MAPA DE RIESGOS'!$H186,"C",'MAPA DE RIESGOS'!$AF186),"")</f>
        <v/>
      </c>
      <c r="Y111" s="375" t="str">
        <f>IF(AND('MAPA DE RIESGOS'!$AP187="Baja",'MAPA DE RIESGOS'!$AR187="Leve"),CONCATENATE("R",'MAPA DE RIESGOS'!$H187,"C",'MAPA DE RIESGOS'!$AF187),"")</f>
        <v/>
      </c>
      <c r="Z111" s="375" t="str">
        <f>IF(AND('MAPA DE RIESGOS'!$AP188="Baja",'MAPA DE RIESGOS'!$AR188="Leve"),CONCATENATE("R",'MAPA DE RIESGOS'!$H188,"C",'MAPA DE RIESGOS'!$AF188),"")</f>
        <v/>
      </c>
      <c r="AA111" s="376" t="str">
        <f>IF(AND('MAPA DE RIESGOS'!$AP189="Baja",'MAPA DE RIESGOS'!$AR189="Leve"),CONCATENATE("R",'MAPA DE RIESGOS'!$H189,"C",'MAPA DE RIESGOS'!$AF189),"")</f>
        <v/>
      </c>
      <c r="AB111" s="365" t="str">
        <f>IF(AND('MAPA DE RIESGOS'!$AP172="Baja",'MAPA DE RIESGOS'!$AR172="Menor"),CONCATENATE("R",'MAPA DE RIESGOS'!$H172,"C",'MAPA DE RIESGOS'!$AF172),"")</f>
        <v/>
      </c>
      <c r="AC111" s="366" t="str">
        <f>IF(AND('MAPA DE RIESGOS'!$AP173="Baja",'MAPA DE RIESGOS'!$AR173="Menor"),CONCATENATE("R",'MAPA DE RIESGOS'!$H173,"C",'MAPA DE RIESGOS'!$AF173),"")</f>
        <v/>
      </c>
      <c r="AD111" s="366" t="str">
        <f>IF(AND('MAPA DE RIESGOS'!$AP174="Baja",'MAPA DE RIESGOS'!$AR174="Menor"),CONCATENATE("R",'MAPA DE RIESGOS'!$H174,"C",'MAPA DE RIESGOS'!$AF174),"")</f>
        <v/>
      </c>
      <c r="AE111" s="366" t="str">
        <f>IF(AND('MAPA DE RIESGOS'!$AP175="Baja",'MAPA DE RIESGOS'!$AR175="Menor"),CONCATENATE("R",'MAPA DE RIESGOS'!$H175,"C",'MAPA DE RIESGOS'!$AF175),"")</f>
        <v/>
      </c>
      <c r="AF111" s="366" t="str">
        <f>IF(AND('MAPA DE RIESGOS'!$AP176="Baja",'MAPA DE RIESGOS'!$AR176="Menor"),CONCATENATE("R",'MAPA DE RIESGOS'!$H176,"C",'MAPA DE RIESGOS'!$AF176),"")</f>
        <v/>
      </c>
      <c r="AG111" s="366" t="str">
        <f>IF(AND('MAPA DE RIESGOS'!$AP177="Baja",'MAPA DE RIESGOS'!$AR177="Menor"),CONCATENATE("R",'MAPA DE RIESGOS'!$H177,"C",'MAPA DE RIESGOS'!$AF177),"")</f>
        <v/>
      </c>
      <c r="AH111" s="366" t="str">
        <f>IF(AND('MAPA DE RIESGOS'!$AP178="Baja",'MAPA DE RIESGOS'!$AR178="Menor"),CONCATENATE("R",'MAPA DE RIESGOS'!$H178,"C",'MAPA DE RIESGOS'!$AF178),"")</f>
        <v/>
      </c>
      <c r="AI111" s="366" t="str">
        <f>IF(AND('MAPA DE RIESGOS'!$AP179="Baja",'MAPA DE RIESGOS'!$AR179="Menor"),CONCATENATE("R",'MAPA DE RIESGOS'!$H179,"C",'MAPA DE RIESGOS'!$AF179),"")</f>
        <v/>
      </c>
      <c r="AJ111" s="366" t="str">
        <f>IF(AND('MAPA DE RIESGOS'!$AP180="Baja",'MAPA DE RIESGOS'!$AR180="Menor"),CONCATENATE("R",'MAPA DE RIESGOS'!$H180,"C",'MAPA DE RIESGOS'!$AF180),"")</f>
        <v/>
      </c>
      <c r="AK111" s="366" t="str">
        <f>IF(AND('MAPA DE RIESGOS'!$AP181="Baja",'MAPA DE RIESGOS'!$AR181="Menor"),CONCATENATE("R",'MAPA DE RIESGOS'!$H181,"C",'MAPA DE RIESGOS'!$AF181),"")</f>
        <v/>
      </c>
      <c r="AL111" s="366" t="str">
        <f>IF(AND('MAPA DE RIESGOS'!$AP182="Baja",'MAPA DE RIESGOS'!$AR182="Menor"),CONCATENATE("R",'MAPA DE RIESGOS'!$H182,"C",'MAPA DE RIESGOS'!$AF182),"")</f>
        <v/>
      </c>
      <c r="AM111" s="366" t="str">
        <f>IF(AND('MAPA DE RIESGOS'!$AP183="Baja",'MAPA DE RIESGOS'!$AR183="Menor"),CONCATENATE("R",'MAPA DE RIESGOS'!$H183,"C",'MAPA DE RIESGOS'!$AF183),"")</f>
        <v/>
      </c>
      <c r="AN111" s="366" t="str">
        <f>IF(AND('MAPA DE RIESGOS'!$AP184="Baja",'MAPA DE RIESGOS'!$AR184="Menor"),CONCATENATE("R",'MAPA DE RIESGOS'!$H184,"C",'MAPA DE RIESGOS'!$AF184),"")</f>
        <v/>
      </c>
      <c r="AO111" s="366" t="str">
        <f>IF(AND('MAPA DE RIESGOS'!$AP185="Baja",'MAPA DE RIESGOS'!$AR185="Menor"),CONCATENATE("R",'MAPA DE RIESGOS'!$H185,"C",'MAPA DE RIESGOS'!$AF185),"")</f>
        <v/>
      </c>
      <c r="AP111" s="366" t="str">
        <f>IF(AND('MAPA DE RIESGOS'!$AP186="Baja",'MAPA DE RIESGOS'!$AR186="Menor"),CONCATENATE("R",'MAPA DE RIESGOS'!$H186,"C",'MAPA DE RIESGOS'!$AF186),"")</f>
        <v/>
      </c>
      <c r="AQ111" s="366" t="str">
        <f>IF(AND('MAPA DE RIESGOS'!$AP187="Baja",'MAPA DE RIESGOS'!$AR187="Menor"),CONCATENATE("R",'MAPA DE RIESGOS'!$H187,"C",'MAPA DE RIESGOS'!$AF187),"")</f>
        <v/>
      </c>
      <c r="AR111" s="366" t="str">
        <f>IF(AND('MAPA DE RIESGOS'!$AP188="Baja",'MAPA DE RIESGOS'!$AR188="Menor"),CONCATENATE("R",'MAPA DE RIESGOS'!$H188,"C",'MAPA DE RIESGOS'!$AF188),"")</f>
        <v/>
      </c>
      <c r="AS111" s="366" t="str">
        <f>IF(AND('MAPA DE RIESGOS'!$AP189="Baja",'MAPA DE RIESGOS'!$AR189="Menor"),CONCATENATE("R",'MAPA DE RIESGOS'!$H189,"C",'MAPA DE RIESGOS'!$AF189),"")</f>
        <v/>
      </c>
      <c r="AT111" s="365" t="str">
        <f>IF(AND('MAPA DE RIESGOS'!$AP172="Baja",'MAPA DE RIESGOS'!$AR172="Moderado"),CONCATENATE("R",'MAPA DE RIESGOS'!$H172,"C",'MAPA DE RIESGOS'!$AF172),"")</f>
        <v/>
      </c>
      <c r="AU111" s="366" t="str">
        <f>IF(AND('MAPA DE RIESGOS'!$AP173="Baja",'MAPA DE RIESGOS'!$AR173="Moderado"),CONCATENATE("R",'MAPA DE RIESGOS'!$H173,"C",'MAPA DE RIESGOS'!$AF173),"")</f>
        <v/>
      </c>
      <c r="AV111" s="366" t="str">
        <f>IF(AND('MAPA DE RIESGOS'!$AP174="Baja",'MAPA DE RIESGOS'!$AR174="Moderado"),CONCATENATE("R",'MAPA DE RIESGOS'!$H174,"C",'MAPA DE RIESGOS'!$AF174),"")</f>
        <v/>
      </c>
      <c r="AW111" s="366" t="str">
        <f>IF(AND('MAPA DE RIESGOS'!$AP175="Baja",'MAPA DE RIESGOS'!$AR175="Moderado"),CONCATENATE("R",'MAPA DE RIESGOS'!$H175,"C",'MAPA DE RIESGOS'!$AF175),"")</f>
        <v/>
      </c>
      <c r="AX111" s="366" t="str">
        <f>IF(AND('MAPA DE RIESGOS'!$AP176="Baja",'MAPA DE RIESGOS'!$AR176="Moderado"),CONCATENATE("R",'MAPA DE RIESGOS'!$H176,"C",'MAPA DE RIESGOS'!$AF176),"")</f>
        <v/>
      </c>
      <c r="AY111" s="366" t="str">
        <f>IF(AND('MAPA DE RIESGOS'!$AP177="Baja",'MAPA DE RIESGOS'!$AR177="Moderado"),CONCATENATE("R",'MAPA DE RIESGOS'!$H177,"C",'MAPA DE RIESGOS'!$AF177),"")</f>
        <v/>
      </c>
      <c r="AZ111" s="366" t="str">
        <f>IF(AND('MAPA DE RIESGOS'!$AP178="Baja",'MAPA DE RIESGOS'!$AR178="Moderado"),CONCATENATE("R",'MAPA DE RIESGOS'!$H178,"C",'MAPA DE RIESGOS'!$AF178),"")</f>
        <v/>
      </c>
      <c r="BA111" s="366" t="str">
        <f>IF(AND('MAPA DE RIESGOS'!$AP179="Baja",'MAPA DE RIESGOS'!$AR179="Moderado"),CONCATENATE("R",'MAPA DE RIESGOS'!$H179,"C",'MAPA DE RIESGOS'!$AF179),"")</f>
        <v/>
      </c>
      <c r="BB111" s="366" t="str">
        <f>IF(AND('MAPA DE RIESGOS'!$AP180="Baja",'MAPA DE RIESGOS'!$AR180="Moderado"),CONCATENATE("R",'MAPA DE RIESGOS'!$H180,"C",'MAPA DE RIESGOS'!$AF180),"")</f>
        <v/>
      </c>
      <c r="BC111" s="366" t="str">
        <f>IF(AND('MAPA DE RIESGOS'!$AP181="Baja",'MAPA DE RIESGOS'!$AR181="Moderado"),CONCATENATE("R",'MAPA DE RIESGOS'!$H181,"C",'MAPA DE RIESGOS'!$AF181),"")</f>
        <v/>
      </c>
      <c r="BD111" s="366" t="str">
        <f>IF(AND('MAPA DE RIESGOS'!$AP182="Baja",'MAPA DE RIESGOS'!$AR182="Moderado"),CONCATENATE("R",'MAPA DE RIESGOS'!$H182,"C",'MAPA DE RIESGOS'!$AF182),"")</f>
        <v/>
      </c>
      <c r="BE111" s="366" t="str">
        <f>IF(AND('MAPA DE RIESGOS'!$AP183="Baja",'MAPA DE RIESGOS'!$AR183="Moderado"),CONCATENATE("R",'MAPA DE RIESGOS'!$H183,"C",'MAPA DE RIESGOS'!$AF183),"")</f>
        <v/>
      </c>
      <c r="BF111" s="366" t="str">
        <f>IF(AND('MAPA DE RIESGOS'!$AP184="Baja",'MAPA DE RIESGOS'!$AR184="Moderado"),CONCATENATE("R",'MAPA DE RIESGOS'!$H184,"C",'MAPA DE RIESGOS'!$AF184),"")</f>
        <v/>
      </c>
      <c r="BG111" s="366" t="str">
        <f>IF(AND('MAPA DE RIESGOS'!$AP185="Baja",'MAPA DE RIESGOS'!$AR185="Moderado"),CONCATENATE("R",'MAPA DE RIESGOS'!$H185,"C",'MAPA DE RIESGOS'!$AF185),"")</f>
        <v/>
      </c>
      <c r="BH111" s="366" t="str">
        <f>IF(AND('MAPA DE RIESGOS'!$AP186="Baja",'MAPA DE RIESGOS'!$AR186="Moderado"),CONCATENATE("R",'MAPA DE RIESGOS'!$H186,"C",'MAPA DE RIESGOS'!$AF186),"")</f>
        <v/>
      </c>
      <c r="BI111" s="366" t="str">
        <f>IF(AND('MAPA DE RIESGOS'!$AP187="Baja",'MAPA DE RIESGOS'!$AR187="Moderado"),CONCATENATE("R",'MAPA DE RIESGOS'!$H187,"C",'MAPA DE RIESGOS'!$AF187),"")</f>
        <v/>
      </c>
      <c r="BJ111" s="366" t="str">
        <f>IF(AND('MAPA DE RIESGOS'!$AP188="Baja",'MAPA DE RIESGOS'!$AR188="Moderado"),CONCATENATE("R",'MAPA DE RIESGOS'!$H188,"C",'MAPA DE RIESGOS'!$AF188),"")</f>
        <v/>
      </c>
      <c r="BK111" s="367" t="str">
        <f>IF(AND('MAPA DE RIESGOS'!$AP189="Baja",'MAPA DE RIESGOS'!$AR189="Moderado"),CONCATENATE("R",'MAPA DE RIESGOS'!$H189,"C",'MAPA DE RIESGOS'!$AF189),"")</f>
        <v/>
      </c>
      <c r="BL111" s="353" t="str">
        <f>IF(AND('MAPA DE RIESGOS'!$AP172="Baja",'MAPA DE RIESGOS'!$AR172="Mayor"),CONCATENATE("R",'MAPA DE RIESGOS'!$H172,"C",'MAPA DE RIESGOS'!$AF172),"")</f>
        <v/>
      </c>
      <c r="BM111" s="353" t="str">
        <f>IF(AND('MAPA DE RIESGOS'!$AP173="Baja",'MAPA DE RIESGOS'!$AR173="Mayor"),CONCATENATE("R",'MAPA DE RIESGOS'!$H173,"C",'MAPA DE RIESGOS'!$AF173),"")</f>
        <v/>
      </c>
      <c r="BN111" s="353" t="str">
        <f>IF(AND('MAPA DE RIESGOS'!$AP174="Baja",'MAPA DE RIESGOS'!$AR174="Mayor"),CONCATENATE("R",'MAPA DE RIESGOS'!$H174,"C",'MAPA DE RIESGOS'!$AF174),"")</f>
        <v/>
      </c>
      <c r="BO111" s="353" t="str">
        <f>IF(AND('MAPA DE RIESGOS'!$AP175="Baja",'MAPA DE RIESGOS'!$AR175="Mayor"),CONCATENATE("R",'MAPA DE RIESGOS'!$H175,"C",'MAPA DE RIESGOS'!$AF175),"")</f>
        <v/>
      </c>
      <c r="BP111" s="353" t="str">
        <f>IF(AND('MAPA DE RIESGOS'!$AP176="Baja",'MAPA DE RIESGOS'!$AR176="Mayor"),CONCATENATE("R",'MAPA DE RIESGOS'!$H176,"C",'MAPA DE RIESGOS'!$AF176),"")</f>
        <v/>
      </c>
      <c r="BQ111" s="353" t="str">
        <f>IF(AND('MAPA DE RIESGOS'!$AP177="Baja",'MAPA DE RIESGOS'!$AR177="Mayor"),CONCATENATE("R",'MAPA DE RIESGOS'!$H177,"C",'MAPA DE RIESGOS'!$AF177),"")</f>
        <v/>
      </c>
      <c r="BR111" s="353" t="str">
        <f>IF(AND('MAPA DE RIESGOS'!$AP178="Baja",'MAPA DE RIESGOS'!$AR178="Mayor"),CONCATENATE("R",'MAPA DE RIESGOS'!$H178,"C",'MAPA DE RIESGOS'!$AF178),"")</f>
        <v/>
      </c>
      <c r="BS111" s="353" t="str">
        <f>IF(AND('MAPA DE RIESGOS'!$AP179="Baja",'MAPA DE RIESGOS'!$AR179="Mayor"),CONCATENATE("R",'MAPA DE RIESGOS'!$H179,"C",'MAPA DE RIESGOS'!$AF179),"")</f>
        <v/>
      </c>
      <c r="BT111" s="353" t="str">
        <f>IF(AND('MAPA DE RIESGOS'!$AP180="Baja",'MAPA DE RIESGOS'!$AR180="Mayor"),CONCATENATE("R",'MAPA DE RIESGOS'!$H180,"C",'MAPA DE RIESGOS'!$AF180),"")</f>
        <v/>
      </c>
      <c r="BU111" s="353" t="str">
        <f>IF(AND('MAPA DE RIESGOS'!$AP181="Baja",'MAPA DE RIESGOS'!$AR181="Mayor"),CONCATENATE("R",'MAPA DE RIESGOS'!$H181,"C",'MAPA DE RIESGOS'!$AF181),"")</f>
        <v/>
      </c>
      <c r="BV111" s="353" t="str">
        <f>IF(AND('MAPA DE RIESGOS'!$AP182="Baja",'MAPA DE RIESGOS'!$AR182="Mayor"),CONCATENATE("R",'MAPA DE RIESGOS'!$H182,"C",'MAPA DE RIESGOS'!$AF182),"")</f>
        <v/>
      </c>
      <c r="BW111" s="353" t="str">
        <f>IF(AND('MAPA DE RIESGOS'!$AP183="Baja",'MAPA DE RIESGOS'!$AR183="Mayor"),CONCATENATE("R",'MAPA DE RIESGOS'!$H183,"C",'MAPA DE RIESGOS'!$AF183),"")</f>
        <v/>
      </c>
      <c r="BX111" s="353" t="str">
        <f>IF(AND('MAPA DE RIESGOS'!$AP184="Baja",'MAPA DE RIESGOS'!$AR184="Mayor"),CONCATENATE("R",'MAPA DE RIESGOS'!$H184,"C",'MAPA DE RIESGOS'!$AF184),"")</f>
        <v/>
      </c>
      <c r="BY111" s="353" t="str">
        <f>IF(AND('MAPA DE RIESGOS'!$AP185="Baja",'MAPA DE RIESGOS'!$AR185="Mayor"),CONCATENATE("R",'MAPA DE RIESGOS'!$H185,"C",'MAPA DE RIESGOS'!$AF185),"")</f>
        <v/>
      </c>
      <c r="BZ111" s="353" t="str">
        <f>IF(AND('MAPA DE RIESGOS'!$AP186="Baja",'MAPA DE RIESGOS'!$AR186="Mayor"),CONCATENATE("R",'MAPA DE RIESGOS'!$H186,"C",'MAPA DE RIESGOS'!$AF186),"")</f>
        <v/>
      </c>
      <c r="CA111" s="353" t="str">
        <f>IF(AND('MAPA DE RIESGOS'!$AP187="Baja",'MAPA DE RIESGOS'!$AR187="Mayor"),CONCATENATE("R",'MAPA DE RIESGOS'!$H187,"C",'MAPA DE RIESGOS'!$AF187),"")</f>
        <v/>
      </c>
      <c r="CB111" s="353" t="str">
        <f>IF(AND('MAPA DE RIESGOS'!$AP188="Baja",'MAPA DE RIESGOS'!$AR188="Mayor"),CONCATENATE("R",'MAPA DE RIESGOS'!$H188,"C",'MAPA DE RIESGOS'!$AF188),"")</f>
        <v/>
      </c>
      <c r="CC111" s="354" t="str">
        <f>IF(AND('MAPA DE RIESGOS'!$AP189="Baja",'MAPA DE RIESGOS'!$AR189="Mayor"),CONCATENATE("R",'MAPA DE RIESGOS'!$H189,"C",'MAPA DE RIESGOS'!$AF189),"")</f>
        <v/>
      </c>
      <c r="CD111" s="355" t="str">
        <f>IF(AND('MAPA DE RIESGOS'!$AP172="Baja",'MAPA DE RIESGOS'!$AR172="Catastrófico"),CONCATENATE("R",'MAPA DE RIESGOS'!$H172,"C",'MAPA DE RIESGOS'!$AF172),"")</f>
        <v/>
      </c>
      <c r="CE111" s="355" t="str">
        <f>IF(AND('MAPA DE RIESGOS'!$AP173="Baja",'MAPA DE RIESGOS'!$AR173="Catastrófico"),CONCATENATE("R",'MAPA DE RIESGOS'!$H173,"C",'MAPA DE RIESGOS'!$AF173),"")</f>
        <v/>
      </c>
      <c r="CF111" s="355" t="str">
        <f>IF(AND('MAPA DE RIESGOS'!$AP174="Baja",'MAPA DE RIESGOS'!$AR174="Catastrófico"),CONCATENATE("R",'MAPA DE RIESGOS'!$H174,"C",'MAPA DE RIESGOS'!$AF174),"")</f>
        <v/>
      </c>
      <c r="CG111" s="355" t="str">
        <f>IF(AND('MAPA DE RIESGOS'!$AP175="Baja",'MAPA DE RIESGOS'!$AR175="Catastrófico"),CONCATENATE("R",'MAPA DE RIESGOS'!$H175,"C",'MAPA DE RIESGOS'!$AF175),"")</f>
        <v/>
      </c>
      <c r="CH111" s="355" t="str">
        <f>IF(AND('MAPA DE RIESGOS'!$AP176="Baja",'MAPA DE RIESGOS'!$AR176="Catastrófico"),CONCATENATE("R",'MAPA DE RIESGOS'!$H176,"C",'MAPA DE RIESGOS'!$AF176),"")</f>
        <v/>
      </c>
      <c r="CI111" s="355" t="str">
        <f>IF(AND('MAPA DE RIESGOS'!$AP177="Baja",'MAPA DE RIESGOS'!$AR177="Catastrófico"),CONCATENATE("R",'MAPA DE RIESGOS'!$H177,"C",'MAPA DE RIESGOS'!$AF177),"")</f>
        <v/>
      </c>
      <c r="CJ111" s="355" t="str">
        <f>IF(AND('MAPA DE RIESGOS'!$AP178="Baja",'MAPA DE RIESGOS'!$AR178="Catastrófico"),CONCATENATE("R",'MAPA DE RIESGOS'!$H178,"C",'MAPA DE RIESGOS'!$AF178),"")</f>
        <v/>
      </c>
      <c r="CK111" s="355" t="str">
        <f>IF(AND('MAPA DE RIESGOS'!$AP179="Baja",'MAPA DE RIESGOS'!$AR179="Catastrófico"),CONCATENATE("R",'MAPA DE RIESGOS'!$H179,"C",'MAPA DE RIESGOS'!$AF179),"")</f>
        <v/>
      </c>
      <c r="CL111" s="355" t="str">
        <f>IF(AND('MAPA DE RIESGOS'!$AP180="Baja",'MAPA DE RIESGOS'!$AR180="Catastrófico"),CONCATENATE("R",'MAPA DE RIESGOS'!$H180,"C",'MAPA DE RIESGOS'!$AF180),"")</f>
        <v/>
      </c>
      <c r="CM111" s="355" t="str">
        <f>IF(AND('MAPA DE RIESGOS'!$AP181="Baja",'MAPA DE RIESGOS'!$AR181="Catastrófico"),CONCATENATE("R",'MAPA DE RIESGOS'!$H181,"C",'MAPA DE RIESGOS'!$AF181),"")</f>
        <v/>
      </c>
      <c r="CN111" s="355" t="str">
        <f>IF(AND('MAPA DE RIESGOS'!$AP182="Baja",'MAPA DE RIESGOS'!$AR182="Catastrófico"),CONCATENATE("R",'MAPA DE RIESGOS'!$H182,"C",'MAPA DE RIESGOS'!$AF182),"")</f>
        <v/>
      </c>
      <c r="CO111" s="355" t="str">
        <f>IF(AND('MAPA DE RIESGOS'!$AP183="Baja",'MAPA DE RIESGOS'!$AR183="Catastrófico"),CONCATENATE("R",'MAPA DE RIESGOS'!$H183,"C",'MAPA DE RIESGOS'!$AF183),"")</f>
        <v/>
      </c>
      <c r="CP111" s="355" t="str">
        <f>IF(AND('MAPA DE RIESGOS'!$AP184="Baja",'MAPA DE RIESGOS'!$AR184="Catastrófico"),CONCATENATE("R",'MAPA DE RIESGOS'!$H184,"C",'MAPA DE RIESGOS'!$AF184),"")</f>
        <v/>
      </c>
      <c r="CQ111" s="355" t="str">
        <f>IF(AND('MAPA DE RIESGOS'!$AP185="Baja",'MAPA DE RIESGOS'!$AR185="Catastrófico"),CONCATENATE("R",'MAPA DE RIESGOS'!$H185,"C",'MAPA DE RIESGOS'!$AF185),"")</f>
        <v/>
      </c>
      <c r="CR111" s="355" t="str">
        <f>IF(AND('MAPA DE RIESGOS'!$AP186="Baja",'MAPA DE RIESGOS'!$AR186="Catastrófico"),CONCATENATE("R",'MAPA DE RIESGOS'!$H186,"C",'MAPA DE RIESGOS'!$AF186),"")</f>
        <v/>
      </c>
      <c r="CS111" s="355" t="str">
        <f>IF(AND('MAPA DE RIESGOS'!$AP187="Baja",'MAPA DE RIESGOS'!$AR187="Catastrófico"),CONCATENATE("R",'MAPA DE RIESGOS'!$H187,"C",'MAPA DE RIESGOS'!$AF187),"")</f>
        <v/>
      </c>
      <c r="CT111" s="355" t="str">
        <f>IF(AND('MAPA DE RIESGOS'!$AP188="Baja",'MAPA DE RIESGOS'!$AR188="Catastrófico"),CONCATENATE("R",'MAPA DE RIESGOS'!$H188,"C",'MAPA DE RIESGOS'!$AF188),"")</f>
        <v/>
      </c>
      <c r="CU111" s="356" t="str">
        <f>IF(AND('MAPA DE RIESGOS'!$AP189="Baja",'MAPA DE RIESGOS'!$AR189="Catastrófico"),CONCATENATE("R",'MAPA DE RIESGOS'!$H189,"C",'MAPA DE RIESGOS'!$AF189),"")</f>
        <v/>
      </c>
      <c r="CV111" s="67"/>
      <c r="CW111" s="1109"/>
      <c r="CX111" s="1109"/>
      <c r="CY111" s="1109"/>
      <c r="CZ111" s="1109"/>
      <c r="DA111" s="1109"/>
      <c r="DB111" s="1109"/>
    </row>
    <row r="112" spans="2:106" ht="32.450000000000003" customHeight="1">
      <c r="B112" s="1142"/>
      <c r="C112" s="1142"/>
      <c r="D112" s="1143"/>
      <c r="E112" s="1113"/>
      <c r="F112" s="1114"/>
      <c r="G112" s="1114"/>
      <c r="H112" s="1114"/>
      <c r="I112" s="1115"/>
      <c r="J112" s="374" t="str">
        <f>IF(AND('MAPA DE RIESGOS'!$AP190="Baja",'MAPA DE RIESGOS'!$AR190="Leve"),CONCATENATE("R",'MAPA DE RIESGOS'!$H190,"C",'MAPA DE RIESGOS'!$AF190),"")</f>
        <v/>
      </c>
      <c r="K112" s="375" t="str">
        <f>IF(AND('MAPA DE RIESGOS'!$AP191="Baja",'MAPA DE RIESGOS'!$AR191="Leve"),CONCATENATE("R",'MAPA DE RIESGOS'!$H191,"C",'MAPA DE RIESGOS'!$AF191),"")</f>
        <v/>
      </c>
      <c r="L112" s="375" t="str">
        <f>IF(AND('MAPA DE RIESGOS'!$AP192="Baja",'MAPA DE RIESGOS'!$AR192="Leve"),CONCATENATE("R",'MAPA DE RIESGOS'!$H192,"C",'MAPA DE RIESGOS'!$AF192),"")</f>
        <v/>
      </c>
      <c r="M112" s="375" t="str">
        <f>IF(AND('MAPA DE RIESGOS'!$AP193="Baja",'MAPA DE RIESGOS'!$AR193="Leve"),CONCATENATE("R",'MAPA DE RIESGOS'!$H193,"C",'MAPA DE RIESGOS'!$AF193),"")</f>
        <v/>
      </c>
      <c r="N112" s="375" t="str">
        <f>IF(AND('MAPA DE RIESGOS'!$AP194="Baja",'MAPA DE RIESGOS'!$AR194="Leve"),CONCATENATE("R",'MAPA DE RIESGOS'!$H194,"C",'MAPA DE RIESGOS'!$AF194),"")</f>
        <v/>
      </c>
      <c r="O112" s="375" t="str">
        <f>IF(AND('MAPA DE RIESGOS'!$AP195="Baja",'MAPA DE RIESGOS'!$AR195="Leve"),CONCATENATE("R",'MAPA DE RIESGOS'!$H195,"C",'MAPA DE RIESGOS'!$AF195),"")</f>
        <v/>
      </c>
      <c r="P112" s="375" t="str">
        <f>IF(AND('MAPA DE RIESGOS'!$AP196="Baja",'MAPA DE RIESGOS'!$AR196="Leve"),CONCATENATE("R",'MAPA DE RIESGOS'!$H196,"C",'MAPA DE RIESGOS'!$AF196),"")</f>
        <v/>
      </c>
      <c r="Q112" s="375" t="str">
        <f>IF(AND('MAPA DE RIESGOS'!$AP197="Baja",'MAPA DE RIESGOS'!$AR197="Leve"),CONCATENATE("R",'MAPA DE RIESGOS'!$H197,"C",'MAPA DE RIESGOS'!$AF197),"")</f>
        <v/>
      </c>
      <c r="R112" s="375" t="str">
        <f>IF(AND('MAPA DE RIESGOS'!$AP198="Baja",'MAPA DE RIESGOS'!$AR198="Leve"),CONCATENATE("R",'MAPA DE RIESGOS'!$H198,"C",'MAPA DE RIESGOS'!$AF198),"")</f>
        <v/>
      </c>
      <c r="S112" s="375" t="str">
        <f>IF(AND('MAPA DE RIESGOS'!$AP199="Baja",'MAPA DE RIESGOS'!$AR199="Leve"),CONCATENATE("R",'MAPA DE RIESGOS'!$H199,"C",'MAPA DE RIESGOS'!$AF199),"")</f>
        <v/>
      </c>
      <c r="T112" s="375" t="str">
        <f>IF(AND('MAPA DE RIESGOS'!$AP200="Baja",'MAPA DE RIESGOS'!$AR200="Leve"),CONCATENATE("R",'MAPA DE RIESGOS'!$H200,"C",'MAPA DE RIESGOS'!$AF200),"")</f>
        <v/>
      </c>
      <c r="U112" s="375" t="str">
        <f>IF(AND('MAPA DE RIESGOS'!$AP201="Baja",'MAPA DE RIESGOS'!$AR201="Leve"),CONCATENATE("R",'MAPA DE RIESGOS'!$H201,"C",'MAPA DE RIESGOS'!$AF201),"")</f>
        <v/>
      </c>
      <c r="V112" s="375" t="str">
        <f>IF(AND('MAPA DE RIESGOS'!$AP202="Baja",'MAPA DE RIESGOS'!$AR202="Leve"),CONCATENATE("R",'MAPA DE RIESGOS'!$H202,"C",'MAPA DE RIESGOS'!$AF202),"")</f>
        <v/>
      </c>
      <c r="W112" s="375" t="str">
        <f>IF(AND('MAPA DE RIESGOS'!$AP203="Baja",'MAPA DE RIESGOS'!$AR203="Leve"),CONCATENATE("R",'MAPA DE RIESGOS'!$H203,"C",'MAPA DE RIESGOS'!$AF203),"")</f>
        <v/>
      </c>
      <c r="X112" s="375" t="str">
        <f>IF(AND('MAPA DE RIESGOS'!$AP204="Baja",'MAPA DE RIESGOS'!$AR204="Leve"),CONCATENATE("R",'MAPA DE RIESGOS'!$H204,"C",'MAPA DE RIESGOS'!$AF204),"")</f>
        <v/>
      </c>
      <c r="Y112" s="375" t="str">
        <f>IF(AND('MAPA DE RIESGOS'!$AP205="Baja",'MAPA DE RIESGOS'!$AR205="Leve"),CONCATENATE("R",'MAPA DE RIESGOS'!$H205,"C",'MAPA DE RIESGOS'!$AF205),"")</f>
        <v/>
      </c>
      <c r="Z112" s="375" t="str">
        <f>IF(AND('MAPA DE RIESGOS'!$AP206="Baja",'MAPA DE RIESGOS'!$AR206="Leve"),CONCATENATE("R",'MAPA DE RIESGOS'!$H206,"C",'MAPA DE RIESGOS'!$AF206),"")</f>
        <v/>
      </c>
      <c r="AA112" s="376" t="str">
        <f>IF(AND('MAPA DE RIESGOS'!$AP207="Baja",'MAPA DE RIESGOS'!$AR207="Leve"),CONCATENATE("R",'MAPA DE RIESGOS'!$H207,"C",'MAPA DE RIESGOS'!$AF207),"")</f>
        <v/>
      </c>
      <c r="AB112" s="365" t="str">
        <f>IF(AND('MAPA DE RIESGOS'!$AP190="Baja",'MAPA DE RIESGOS'!$AR190="Menor"),CONCATENATE("R",'MAPA DE RIESGOS'!$H190,"C",'MAPA DE RIESGOS'!$AF190),"")</f>
        <v>R30C1</v>
      </c>
      <c r="AC112" s="366" t="str">
        <f>IF(AND('MAPA DE RIESGOS'!$AP191="Baja",'MAPA DE RIESGOS'!$AR191="Menor"),CONCATENATE("R",'MAPA DE RIESGOS'!$H191,"C",'MAPA DE RIESGOS'!$AF191),"")</f>
        <v>R30C2</v>
      </c>
      <c r="AD112" s="366" t="str">
        <f>IF(AND('MAPA DE RIESGOS'!$AP192="Baja",'MAPA DE RIESGOS'!$AR192="Menor"),CONCATENATE("R",'MAPA DE RIESGOS'!$H192,"C",'MAPA DE RIESGOS'!$AF192),"")</f>
        <v/>
      </c>
      <c r="AE112" s="366" t="str">
        <f>IF(AND('MAPA DE RIESGOS'!$AP193="Baja",'MAPA DE RIESGOS'!$AR193="Menor"),CONCATENATE("R",'MAPA DE RIESGOS'!$H193,"C",'MAPA DE RIESGOS'!$AF193),"")</f>
        <v/>
      </c>
      <c r="AF112" s="366" t="str">
        <f>IF(AND('MAPA DE RIESGOS'!$AP194="Baja",'MAPA DE RIESGOS'!$AR194="Menor"),CONCATENATE("R",'MAPA DE RIESGOS'!$H194,"C",'MAPA DE RIESGOS'!$AF194),"")</f>
        <v/>
      </c>
      <c r="AG112" s="366" t="str">
        <f>IF(AND('MAPA DE RIESGOS'!$AP195="Baja",'MAPA DE RIESGOS'!$AR195="Menor"),CONCATENATE("R",'MAPA DE RIESGOS'!$H195,"C",'MAPA DE RIESGOS'!$AF195),"")</f>
        <v/>
      </c>
      <c r="AH112" s="366" t="str">
        <f>IF(AND('MAPA DE RIESGOS'!$AP196="Baja",'MAPA DE RIESGOS'!$AR196="Menor"),CONCATENATE("R",'MAPA DE RIESGOS'!$H196,"C",'MAPA DE RIESGOS'!$AF196),"")</f>
        <v>R31C1</v>
      </c>
      <c r="AI112" s="366" t="str">
        <f>IF(AND('MAPA DE RIESGOS'!$AP197="Baja",'MAPA DE RIESGOS'!$AR197="Menor"),CONCATENATE("R",'MAPA DE RIESGOS'!$H197,"C",'MAPA DE RIESGOS'!$AF197),"")</f>
        <v/>
      </c>
      <c r="AJ112" s="366" t="str">
        <f>IF(AND('MAPA DE RIESGOS'!$AP198="Baja",'MAPA DE RIESGOS'!$AR198="Menor"),CONCATENATE("R",'MAPA DE RIESGOS'!$H198,"C",'MAPA DE RIESGOS'!$AF198),"")</f>
        <v/>
      </c>
      <c r="AK112" s="366" t="str">
        <f>IF(AND('MAPA DE RIESGOS'!$AP199="Baja",'MAPA DE RIESGOS'!$AR199="Menor"),CONCATENATE("R",'MAPA DE RIESGOS'!$H199,"C",'MAPA DE RIESGOS'!$AF199),"")</f>
        <v/>
      </c>
      <c r="AL112" s="366" t="str">
        <f>IF(AND('MAPA DE RIESGOS'!$AP200="Baja",'MAPA DE RIESGOS'!$AR200="Menor"),CONCATENATE("R",'MAPA DE RIESGOS'!$H200,"C",'MAPA DE RIESGOS'!$AF200),"")</f>
        <v/>
      </c>
      <c r="AM112" s="366" t="str">
        <f>IF(AND('MAPA DE RIESGOS'!$AP201="Baja",'MAPA DE RIESGOS'!$AR201="Menor"),CONCATENATE("R",'MAPA DE RIESGOS'!$H201,"C",'MAPA DE RIESGOS'!$AF201),"")</f>
        <v/>
      </c>
      <c r="AN112" s="366" t="str">
        <f>IF(AND('MAPA DE RIESGOS'!$AP202="Baja",'MAPA DE RIESGOS'!$AR202="Menor"),CONCATENATE("R",'MAPA DE RIESGOS'!$H202,"C",'MAPA DE RIESGOS'!$AF202),"")</f>
        <v/>
      </c>
      <c r="AO112" s="366" t="str">
        <f>IF(AND('MAPA DE RIESGOS'!$AP203="Baja",'MAPA DE RIESGOS'!$AR203="Menor"),CONCATENATE("R",'MAPA DE RIESGOS'!$H203,"C",'MAPA DE RIESGOS'!$AF203),"")</f>
        <v/>
      </c>
      <c r="AP112" s="366" t="str">
        <f>IF(AND('MAPA DE RIESGOS'!$AP204="Baja",'MAPA DE RIESGOS'!$AR204="Menor"),CONCATENATE("R",'MAPA DE RIESGOS'!$H204,"C",'MAPA DE RIESGOS'!$AF204),"")</f>
        <v/>
      </c>
      <c r="AQ112" s="366" t="str">
        <f>IF(AND('MAPA DE RIESGOS'!$AP205="Baja",'MAPA DE RIESGOS'!$AR205="Menor"),CONCATENATE("R",'MAPA DE RIESGOS'!$H205,"C",'MAPA DE RIESGOS'!$AF205),"")</f>
        <v/>
      </c>
      <c r="AR112" s="366" t="str">
        <f>IF(AND('MAPA DE RIESGOS'!$AP206="Baja",'MAPA DE RIESGOS'!$AR206="Menor"),CONCATENATE("R",'MAPA DE RIESGOS'!$H206,"C",'MAPA DE RIESGOS'!$AF206),"")</f>
        <v/>
      </c>
      <c r="AS112" s="366" t="str">
        <f>IF(AND('MAPA DE RIESGOS'!$AP207="Baja",'MAPA DE RIESGOS'!$AR207="Menor"),CONCATENATE("R",'MAPA DE RIESGOS'!$H207,"C",'MAPA DE RIESGOS'!$AF207),"")</f>
        <v/>
      </c>
      <c r="AT112" s="365" t="str">
        <f>IF(AND('MAPA DE RIESGOS'!$AP190="Baja",'MAPA DE RIESGOS'!$AR190="Moderado"),CONCATENATE("R",'MAPA DE RIESGOS'!$H190,"C",'MAPA DE RIESGOS'!$AF190),"")</f>
        <v/>
      </c>
      <c r="AU112" s="366" t="str">
        <f>IF(AND('MAPA DE RIESGOS'!$AP191="Baja",'MAPA DE RIESGOS'!$AR191="Moderado"),CONCATENATE("R",'MAPA DE RIESGOS'!$H191,"C",'MAPA DE RIESGOS'!$AF191),"")</f>
        <v/>
      </c>
      <c r="AV112" s="366" t="str">
        <f>IF(AND('MAPA DE RIESGOS'!$AP192="Baja",'MAPA DE RIESGOS'!$AR192="Moderado"),CONCATENATE("R",'MAPA DE RIESGOS'!$H192,"C",'MAPA DE RIESGOS'!$AF192),"")</f>
        <v/>
      </c>
      <c r="AW112" s="366" t="str">
        <f>IF(AND('MAPA DE RIESGOS'!$AP193="Baja",'MAPA DE RIESGOS'!$AR193="Moderado"),CONCATENATE("R",'MAPA DE RIESGOS'!$H193,"C",'MAPA DE RIESGOS'!$AF193),"")</f>
        <v/>
      </c>
      <c r="AX112" s="366" t="str">
        <f>IF(AND('MAPA DE RIESGOS'!$AP194="Baja",'MAPA DE RIESGOS'!$AR194="Moderado"),CONCATENATE("R",'MAPA DE RIESGOS'!$H194,"C",'MAPA DE RIESGOS'!$AF194),"")</f>
        <v/>
      </c>
      <c r="AY112" s="366" t="str">
        <f>IF(AND('MAPA DE RIESGOS'!$AP195="Baja",'MAPA DE RIESGOS'!$AR195="Moderado"),CONCATENATE("R",'MAPA DE RIESGOS'!$H195,"C",'MAPA DE RIESGOS'!$AF195),"")</f>
        <v/>
      </c>
      <c r="AZ112" s="366" t="str">
        <f>IF(AND('MAPA DE RIESGOS'!$AP196="Baja",'MAPA DE RIESGOS'!$AR196="Moderado"),CONCATENATE("R",'MAPA DE RIESGOS'!$H196,"C",'MAPA DE RIESGOS'!$AF196),"")</f>
        <v/>
      </c>
      <c r="BA112" s="366" t="str">
        <f>IF(AND('MAPA DE RIESGOS'!$AP197="Baja",'MAPA DE RIESGOS'!$AR197="Moderado"),CONCATENATE("R",'MAPA DE RIESGOS'!$H197,"C",'MAPA DE RIESGOS'!$AF197),"")</f>
        <v/>
      </c>
      <c r="BB112" s="366" t="str">
        <f>IF(AND('MAPA DE RIESGOS'!$AP198="Baja",'MAPA DE RIESGOS'!$AR198="Moderado"),CONCATENATE("R",'MAPA DE RIESGOS'!$H198,"C",'MAPA DE RIESGOS'!$AF198),"")</f>
        <v/>
      </c>
      <c r="BC112" s="366" t="str">
        <f>IF(AND('MAPA DE RIESGOS'!$AP199="Baja",'MAPA DE RIESGOS'!$AR199="Moderado"),CONCATENATE("R",'MAPA DE RIESGOS'!$H199,"C",'MAPA DE RIESGOS'!$AF199),"")</f>
        <v/>
      </c>
      <c r="BD112" s="366" t="str">
        <f>IF(AND('MAPA DE RIESGOS'!$AP200="Baja",'MAPA DE RIESGOS'!$AR200="Moderado"),CONCATENATE("R",'MAPA DE RIESGOS'!$H200,"C",'MAPA DE RIESGOS'!$AF200),"")</f>
        <v/>
      </c>
      <c r="BE112" s="366" t="str">
        <f>IF(AND('MAPA DE RIESGOS'!$AP201="Baja",'MAPA DE RIESGOS'!$AR201="Moderado"),CONCATENATE("R",'MAPA DE RIESGOS'!$H201,"C",'MAPA DE RIESGOS'!$AF201),"")</f>
        <v/>
      </c>
      <c r="BF112" s="366" t="str">
        <f>IF(AND('MAPA DE RIESGOS'!$AP202="Baja",'MAPA DE RIESGOS'!$AR202="Moderado"),CONCATENATE("R",'MAPA DE RIESGOS'!$H202,"C",'MAPA DE RIESGOS'!$AF202),"")</f>
        <v/>
      </c>
      <c r="BG112" s="366" t="str">
        <f>IF(AND('MAPA DE RIESGOS'!$AP203="Baja",'MAPA DE RIESGOS'!$AR203="Moderado"),CONCATENATE("R",'MAPA DE RIESGOS'!$H203,"C",'MAPA DE RIESGOS'!$AF203),"")</f>
        <v/>
      </c>
      <c r="BH112" s="366" t="str">
        <f>IF(AND('MAPA DE RIESGOS'!$AP204="Baja",'MAPA DE RIESGOS'!$AR204="Moderado"),CONCATENATE("R",'MAPA DE RIESGOS'!$H204,"C",'MAPA DE RIESGOS'!$AF204),"")</f>
        <v/>
      </c>
      <c r="BI112" s="366" t="str">
        <f>IF(AND('MAPA DE RIESGOS'!$AP205="Baja",'MAPA DE RIESGOS'!$AR205="Moderado"),CONCATENATE("R",'MAPA DE RIESGOS'!$H205,"C",'MAPA DE RIESGOS'!$AF205),"")</f>
        <v/>
      </c>
      <c r="BJ112" s="366" t="str">
        <f>IF(AND('MAPA DE RIESGOS'!$AP206="Baja",'MAPA DE RIESGOS'!$AR206="Moderado"),CONCATENATE("R",'MAPA DE RIESGOS'!$H206,"C",'MAPA DE RIESGOS'!$AF206),"")</f>
        <v/>
      </c>
      <c r="BK112" s="367" t="str">
        <f>IF(AND('MAPA DE RIESGOS'!$AP207="Baja",'MAPA DE RIESGOS'!$AR207="Moderado"),CONCATENATE("R",'MAPA DE RIESGOS'!$H207,"C",'MAPA DE RIESGOS'!$AF207),"")</f>
        <v/>
      </c>
      <c r="BL112" s="353" t="str">
        <f>IF(AND('MAPA DE RIESGOS'!$AP190="Baja",'MAPA DE RIESGOS'!$AR190="Mayor"),CONCATENATE("R",'MAPA DE RIESGOS'!$H190,"C",'MAPA DE RIESGOS'!$AF190),"")</f>
        <v/>
      </c>
      <c r="BM112" s="353" t="str">
        <f>IF(AND('MAPA DE RIESGOS'!$AP191="Baja",'MAPA DE RIESGOS'!$AR191="Mayor"),CONCATENATE("R",'MAPA DE RIESGOS'!$H191,"C",'MAPA DE RIESGOS'!$AF191),"")</f>
        <v/>
      </c>
      <c r="BN112" s="353" t="str">
        <f>IF(AND('MAPA DE RIESGOS'!$AP192="Baja",'MAPA DE RIESGOS'!$AR192="Mayor"),CONCATENATE("R",'MAPA DE RIESGOS'!$H192,"C",'MAPA DE RIESGOS'!$AF192),"")</f>
        <v/>
      </c>
      <c r="BO112" s="353" t="str">
        <f>IF(AND('MAPA DE RIESGOS'!$AP193="Baja",'MAPA DE RIESGOS'!$AR193="Mayor"),CONCATENATE("R",'MAPA DE RIESGOS'!$H193,"C",'MAPA DE RIESGOS'!$AF193),"")</f>
        <v/>
      </c>
      <c r="BP112" s="353" t="str">
        <f>IF(AND('MAPA DE RIESGOS'!$AP194="Baja",'MAPA DE RIESGOS'!$AR194="Mayor"),CONCATENATE("R",'MAPA DE RIESGOS'!$H194,"C",'MAPA DE RIESGOS'!$AF194),"")</f>
        <v/>
      </c>
      <c r="BQ112" s="353" t="str">
        <f>IF(AND('MAPA DE RIESGOS'!$AP195="Baja",'MAPA DE RIESGOS'!$AR195="Mayor"),CONCATENATE("R",'MAPA DE RIESGOS'!$H195,"C",'MAPA DE RIESGOS'!$AF195),"")</f>
        <v/>
      </c>
      <c r="BR112" s="353" t="str">
        <f>IF(AND('MAPA DE RIESGOS'!$AP196="Baja",'MAPA DE RIESGOS'!$AR196="Mayor"),CONCATENATE("R",'MAPA DE RIESGOS'!$H196,"C",'MAPA DE RIESGOS'!$AF196),"")</f>
        <v/>
      </c>
      <c r="BS112" s="353" t="str">
        <f>IF(AND('MAPA DE RIESGOS'!$AP197="Baja",'MAPA DE RIESGOS'!$AR197="Mayor"),CONCATENATE("R",'MAPA DE RIESGOS'!$H197,"C",'MAPA DE RIESGOS'!$AF197),"")</f>
        <v/>
      </c>
      <c r="BT112" s="353" t="str">
        <f>IF(AND('MAPA DE RIESGOS'!$AP198="Baja",'MAPA DE RIESGOS'!$AR198="Mayor"),CONCATENATE("R",'MAPA DE RIESGOS'!$H198,"C",'MAPA DE RIESGOS'!$AF198),"")</f>
        <v/>
      </c>
      <c r="BU112" s="353" t="str">
        <f>IF(AND('MAPA DE RIESGOS'!$AP199="Baja",'MAPA DE RIESGOS'!$AR199="Mayor"),CONCATENATE("R",'MAPA DE RIESGOS'!$H199,"C",'MAPA DE RIESGOS'!$AF199),"")</f>
        <v/>
      </c>
      <c r="BV112" s="353" t="str">
        <f>IF(AND('MAPA DE RIESGOS'!$AP200="Baja",'MAPA DE RIESGOS'!$AR200="Mayor"),CONCATENATE("R",'MAPA DE RIESGOS'!$H200,"C",'MAPA DE RIESGOS'!$AF200),"")</f>
        <v/>
      </c>
      <c r="BW112" s="353" t="str">
        <f>IF(AND('MAPA DE RIESGOS'!$AP201="Baja",'MAPA DE RIESGOS'!$AR201="Mayor"),CONCATENATE("R",'MAPA DE RIESGOS'!$H201,"C",'MAPA DE RIESGOS'!$AF201),"")</f>
        <v/>
      </c>
      <c r="BX112" s="353" t="str">
        <f>IF(AND('MAPA DE RIESGOS'!$AP202="Baja",'MAPA DE RIESGOS'!$AR202="Mayor"),CONCATENATE("R",'MAPA DE RIESGOS'!$H202,"C",'MAPA DE RIESGOS'!$AF202),"")</f>
        <v/>
      </c>
      <c r="BY112" s="353" t="str">
        <f>IF(AND('MAPA DE RIESGOS'!$AP203="Baja",'MAPA DE RIESGOS'!$AR203="Mayor"),CONCATENATE("R",'MAPA DE RIESGOS'!$H203,"C",'MAPA DE RIESGOS'!$AF203),"")</f>
        <v/>
      </c>
      <c r="BZ112" s="353" t="str">
        <f>IF(AND('MAPA DE RIESGOS'!$AP204="Baja",'MAPA DE RIESGOS'!$AR204="Mayor"),CONCATENATE("R",'MAPA DE RIESGOS'!$H204,"C",'MAPA DE RIESGOS'!$AF204),"")</f>
        <v/>
      </c>
      <c r="CA112" s="353" t="str">
        <f>IF(AND('MAPA DE RIESGOS'!$AP205="Baja",'MAPA DE RIESGOS'!$AR205="Mayor"),CONCATENATE("R",'MAPA DE RIESGOS'!$H205,"C",'MAPA DE RIESGOS'!$AF205),"")</f>
        <v/>
      </c>
      <c r="CB112" s="353" t="str">
        <f>IF(AND('MAPA DE RIESGOS'!$AP206="Baja",'MAPA DE RIESGOS'!$AR206="Mayor"),CONCATENATE("R",'MAPA DE RIESGOS'!$H206,"C",'MAPA DE RIESGOS'!$AF206),"")</f>
        <v/>
      </c>
      <c r="CC112" s="354" t="str">
        <f>IF(AND('MAPA DE RIESGOS'!$AP207="Baja",'MAPA DE RIESGOS'!$AR207="Mayor"),CONCATENATE("R",'MAPA DE RIESGOS'!$H207,"C",'MAPA DE RIESGOS'!$AF207),"")</f>
        <v/>
      </c>
      <c r="CD112" s="355" t="str">
        <f>IF(AND('MAPA DE RIESGOS'!$AP190="Baja",'MAPA DE RIESGOS'!$AR190="Catastrófico"),CONCATENATE("R",'MAPA DE RIESGOS'!$H190,"C",'MAPA DE RIESGOS'!$AF190),"")</f>
        <v/>
      </c>
      <c r="CE112" s="355" t="str">
        <f>IF(AND('MAPA DE RIESGOS'!$AP191="Baja",'MAPA DE RIESGOS'!$AR191="Catastrófico"),CONCATENATE("R",'MAPA DE RIESGOS'!$H191,"C",'MAPA DE RIESGOS'!$AF191),"")</f>
        <v/>
      </c>
      <c r="CF112" s="355" t="str">
        <f>IF(AND('MAPA DE RIESGOS'!$AP192="Baja",'MAPA DE RIESGOS'!$AR192="Catastrófico"),CONCATENATE("R",'MAPA DE RIESGOS'!$H192,"C",'MAPA DE RIESGOS'!$AF192),"")</f>
        <v/>
      </c>
      <c r="CG112" s="355" t="str">
        <f>IF(AND('MAPA DE RIESGOS'!$AP193="Baja",'MAPA DE RIESGOS'!$AR193="Catastrófico"),CONCATENATE("R",'MAPA DE RIESGOS'!$H193,"C",'MAPA DE RIESGOS'!$AF193),"")</f>
        <v/>
      </c>
      <c r="CH112" s="355" t="str">
        <f>IF(AND('MAPA DE RIESGOS'!$AP194="Baja",'MAPA DE RIESGOS'!$AR194="Catastrófico"),CONCATENATE("R",'MAPA DE RIESGOS'!$H194,"C",'MAPA DE RIESGOS'!$AF194),"")</f>
        <v/>
      </c>
      <c r="CI112" s="355" t="str">
        <f>IF(AND('MAPA DE RIESGOS'!$AP195="Baja",'MAPA DE RIESGOS'!$AR195="Catastrófico"),CONCATENATE("R",'MAPA DE RIESGOS'!$H195,"C",'MAPA DE RIESGOS'!$AF195),"")</f>
        <v/>
      </c>
      <c r="CJ112" s="355" t="str">
        <f>IF(AND('MAPA DE RIESGOS'!$AP196="Baja",'MAPA DE RIESGOS'!$AR196="Catastrófico"),CONCATENATE("R",'MAPA DE RIESGOS'!$H196,"C",'MAPA DE RIESGOS'!$AF196),"")</f>
        <v/>
      </c>
      <c r="CK112" s="355" t="str">
        <f>IF(AND('MAPA DE RIESGOS'!$AP197="Baja",'MAPA DE RIESGOS'!$AR197="Catastrófico"),CONCATENATE("R",'MAPA DE RIESGOS'!$H197,"C",'MAPA DE RIESGOS'!$AF197),"")</f>
        <v/>
      </c>
      <c r="CL112" s="355" t="str">
        <f>IF(AND('MAPA DE RIESGOS'!$AP198="Baja",'MAPA DE RIESGOS'!$AR198="Catastrófico"),CONCATENATE("R",'MAPA DE RIESGOS'!$H198,"C",'MAPA DE RIESGOS'!$AF198),"")</f>
        <v/>
      </c>
      <c r="CM112" s="355" t="str">
        <f>IF(AND('MAPA DE RIESGOS'!$AP199="Baja",'MAPA DE RIESGOS'!$AR199="Catastrófico"),CONCATENATE("R",'MAPA DE RIESGOS'!$H199,"C",'MAPA DE RIESGOS'!$AF199),"")</f>
        <v/>
      </c>
      <c r="CN112" s="355" t="str">
        <f>IF(AND('MAPA DE RIESGOS'!$AP200="Baja",'MAPA DE RIESGOS'!$AR200="Catastrófico"),CONCATENATE("R",'MAPA DE RIESGOS'!$H200,"C",'MAPA DE RIESGOS'!$AF200),"")</f>
        <v/>
      </c>
      <c r="CO112" s="355" t="str">
        <f>IF(AND('MAPA DE RIESGOS'!$AP201="Baja",'MAPA DE RIESGOS'!$AR201="Catastrófico"),CONCATENATE("R",'MAPA DE RIESGOS'!$H201,"C",'MAPA DE RIESGOS'!$AF201),"")</f>
        <v/>
      </c>
      <c r="CP112" s="355" t="str">
        <f>IF(AND('MAPA DE RIESGOS'!$AP202="Baja",'MAPA DE RIESGOS'!$AR202="Catastrófico"),CONCATENATE("R",'MAPA DE RIESGOS'!$H202,"C",'MAPA DE RIESGOS'!$AF202),"")</f>
        <v/>
      </c>
      <c r="CQ112" s="355" t="str">
        <f>IF(AND('MAPA DE RIESGOS'!$AP203="Baja",'MAPA DE RIESGOS'!$AR203="Catastrófico"),CONCATENATE("R",'MAPA DE RIESGOS'!$H203,"C",'MAPA DE RIESGOS'!$AF203),"")</f>
        <v/>
      </c>
      <c r="CR112" s="355" t="str">
        <f>IF(AND('MAPA DE RIESGOS'!$AP204="Baja",'MAPA DE RIESGOS'!$AR204="Catastrófico"),CONCATENATE("R",'MAPA DE RIESGOS'!$H204,"C",'MAPA DE RIESGOS'!$AF204),"")</f>
        <v/>
      </c>
      <c r="CS112" s="355" t="str">
        <f>IF(AND('MAPA DE RIESGOS'!$AP205="Baja",'MAPA DE RIESGOS'!$AR205="Catastrófico"),CONCATENATE("R",'MAPA DE RIESGOS'!$H205,"C",'MAPA DE RIESGOS'!$AF205),"")</f>
        <v/>
      </c>
      <c r="CT112" s="355" t="str">
        <f>IF(AND('MAPA DE RIESGOS'!$AP206="Baja",'MAPA DE RIESGOS'!$AR206="Catastrófico"),CONCATENATE("R",'MAPA DE RIESGOS'!$H206,"C",'MAPA DE RIESGOS'!$AF206),"")</f>
        <v/>
      </c>
      <c r="CU112" s="356" t="str">
        <f>IF(AND('MAPA DE RIESGOS'!$AP207="Baja",'MAPA DE RIESGOS'!$AR207="Catastrófico"),CONCATENATE("R",'MAPA DE RIESGOS'!$H207,"C",'MAPA DE RIESGOS'!$AF207),"")</f>
        <v/>
      </c>
      <c r="CV112" s="67"/>
      <c r="CW112" s="1109"/>
      <c r="CX112" s="1109"/>
      <c r="CY112" s="1109"/>
      <c r="CZ112" s="1109"/>
      <c r="DA112" s="1109"/>
      <c r="DB112" s="1109"/>
    </row>
    <row r="113" spans="2:106" ht="32.450000000000003" customHeight="1">
      <c r="B113" s="1142"/>
      <c r="C113" s="1142"/>
      <c r="D113" s="1143"/>
      <c r="E113" s="1113"/>
      <c r="F113" s="1114"/>
      <c r="G113" s="1114"/>
      <c r="H113" s="1114"/>
      <c r="I113" s="1115"/>
      <c r="J113" s="374" t="str">
        <f>IF(AND('MAPA DE RIESGOS'!$AP208="Baja",'MAPA DE RIESGOS'!$AR208="Leve"),CONCATENATE("R",'MAPA DE RIESGOS'!$H208,"C",'MAPA DE RIESGOS'!$AF208),"")</f>
        <v/>
      </c>
      <c r="K113" s="375" t="str">
        <f>IF(AND('MAPA DE RIESGOS'!$AP209="Baja",'MAPA DE RIESGOS'!$AR209="Leve"),CONCATENATE("R",'MAPA DE RIESGOS'!$H209,"C",'MAPA DE RIESGOS'!$AF209),"")</f>
        <v/>
      </c>
      <c r="L113" s="375" t="str">
        <f>IF(AND('MAPA DE RIESGOS'!$AP210="Baja",'MAPA DE RIESGOS'!$AR210="Leve"),CONCATENATE("R",'MAPA DE RIESGOS'!$H210,"C",'MAPA DE RIESGOS'!$AF210),"")</f>
        <v/>
      </c>
      <c r="M113" s="375" t="str">
        <f>IF(AND('MAPA DE RIESGOS'!$AP211="Baja",'MAPA DE RIESGOS'!$AR211="Leve"),CONCATENATE("R",'MAPA DE RIESGOS'!$H211,"C",'MAPA DE RIESGOS'!$AF211),"")</f>
        <v/>
      </c>
      <c r="N113" s="375" t="str">
        <f>IF(AND('MAPA DE RIESGOS'!$AP212="Baja",'MAPA DE RIESGOS'!$AR212="Leve"),CONCATENATE("R",'MAPA DE RIESGOS'!$H212,"C",'MAPA DE RIESGOS'!$AF212),"")</f>
        <v/>
      </c>
      <c r="O113" s="375" t="str">
        <f>IF(AND('MAPA DE RIESGOS'!$AP213="Baja",'MAPA DE RIESGOS'!$AR213="Leve"),CONCATENATE("R",'MAPA DE RIESGOS'!$H213,"C",'MAPA DE RIESGOS'!$AF213),"")</f>
        <v/>
      </c>
      <c r="P113" s="375" t="str">
        <f>IF(AND('MAPA DE RIESGOS'!$AP214="Baja",'MAPA DE RIESGOS'!$AR214="Leve"),CONCATENATE("R",'MAPA DE RIESGOS'!$H214,"C",'MAPA DE RIESGOS'!$AF214),"")</f>
        <v/>
      </c>
      <c r="Q113" s="375" t="str">
        <f>IF(AND('MAPA DE RIESGOS'!$AP215="Baja",'MAPA DE RIESGOS'!$AR215="Leve"),CONCATENATE("R",'MAPA DE RIESGOS'!$H215,"C",'MAPA DE RIESGOS'!$AF215),"")</f>
        <v/>
      </c>
      <c r="R113" s="375" t="str">
        <f>IF(AND('MAPA DE RIESGOS'!$AP216="Baja",'MAPA DE RIESGOS'!$AR216="Leve"),CONCATENATE("R",'MAPA DE RIESGOS'!$H216,"C",'MAPA DE RIESGOS'!$AF216),"")</f>
        <v/>
      </c>
      <c r="S113" s="375" t="str">
        <f>IF(AND('MAPA DE RIESGOS'!$AP217="Baja",'MAPA DE RIESGOS'!$AR217="Leve"),CONCATENATE("R",'MAPA DE RIESGOS'!$H217,"C",'MAPA DE RIESGOS'!$AF217),"")</f>
        <v/>
      </c>
      <c r="T113" s="375" t="str">
        <f>IF(AND('MAPA DE RIESGOS'!$AP218="Baja",'MAPA DE RIESGOS'!$AR218="Leve"),CONCATENATE("R",'MAPA DE RIESGOS'!$H218,"C",'MAPA DE RIESGOS'!$AF218),"")</f>
        <v/>
      </c>
      <c r="U113" s="375" t="str">
        <f>IF(AND('MAPA DE RIESGOS'!$AP219="Baja",'MAPA DE RIESGOS'!$AR219="Leve"),CONCATENATE("R",'MAPA DE RIESGOS'!$H219,"C",'MAPA DE RIESGOS'!$AF219),"")</f>
        <v/>
      </c>
      <c r="V113" s="375" t="str">
        <f>IF(AND('MAPA DE RIESGOS'!$AP220="Baja",'MAPA DE RIESGOS'!$AR220="Leve"),CONCATENATE("R",'MAPA DE RIESGOS'!$H220,"C",'MAPA DE RIESGOS'!$AF220),"")</f>
        <v/>
      </c>
      <c r="W113" s="375" t="str">
        <f>IF(AND('MAPA DE RIESGOS'!$AP221="Baja",'MAPA DE RIESGOS'!$AR221="Leve"),CONCATENATE("R",'MAPA DE RIESGOS'!$H221,"C",'MAPA DE RIESGOS'!$AF221),"")</f>
        <v/>
      </c>
      <c r="X113" s="375" t="str">
        <f>IF(AND('MAPA DE RIESGOS'!$AP222="Baja",'MAPA DE RIESGOS'!$AR222="Leve"),CONCATENATE("R",'MAPA DE RIESGOS'!$H222,"C",'MAPA DE RIESGOS'!$AF222),"")</f>
        <v/>
      </c>
      <c r="Y113" s="375" t="str">
        <f>IF(AND('MAPA DE RIESGOS'!$AP223="Baja",'MAPA DE RIESGOS'!$AR223="Leve"),CONCATENATE("R",'MAPA DE RIESGOS'!$H223,"C",'MAPA DE RIESGOS'!$AF223),"")</f>
        <v/>
      </c>
      <c r="Z113" s="375" t="str">
        <f>IF(AND('MAPA DE RIESGOS'!$AP224="Baja",'MAPA DE RIESGOS'!$AR224="Leve"),CONCATENATE("R",'MAPA DE RIESGOS'!$H224,"C",'MAPA DE RIESGOS'!$AF224),"")</f>
        <v/>
      </c>
      <c r="AA113" s="376" t="str">
        <f>IF(AND('MAPA DE RIESGOS'!$AP225="Baja",'MAPA DE RIESGOS'!$AR225="Leve"),CONCATENATE("R",'MAPA DE RIESGOS'!$H225,"C",'MAPA DE RIESGOS'!$AF225),"")</f>
        <v/>
      </c>
      <c r="AB113" s="365" t="str">
        <f>IF(AND('MAPA DE RIESGOS'!$AP208="Baja",'MAPA DE RIESGOS'!$AR208="Menor"),CONCATENATE("R",'MAPA DE RIESGOS'!$H208,"C",'MAPA DE RIESGOS'!$AF208),"")</f>
        <v>R33C1</v>
      </c>
      <c r="AC113" s="366" t="str">
        <f>IF(AND('MAPA DE RIESGOS'!$AP209="Baja",'MAPA DE RIESGOS'!$AR209="Menor"),CONCATENATE("R",'MAPA DE RIESGOS'!$H209,"C",'MAPA DE RIESGOS'!$AF209),"")</f>
        <v>R33C2</v>
      </c>
      <c r="AD113" s="366" t="str">
        <f>IF(AND('MAPA DE RIESGOS'!$AP210="Baja",'MAPA DE RIESGOS'!$AR210="Menor"),CONCATENATE("R",'MAPA DE RIESGOS'!$H210,"C",'MAPA DE RIESGOS'!$AF210),"")</f>
        <v/>
      </c>
      <c r="AE113" s="366" t="str">
        <f>IF(AND('MAPA DE RIESGOS'!$AP211="Baja",'MAPA DE RIESGOS'!$AR211="Menor"),CONCATENATE("R",'MAPA DE RIESGOS'!$H211,"C",'MAPA DE RIESGOS'!$AF211),"")</f>
        <v/>
      </c>
      <c r="AF113" s="366" t="str">
        <f>IF(AND('MAPA DE RIESGOS'!$AP212="Baja",'MAPA DE RIESGOS'!$AR212="Menor"),CONCATENATE("R",'MAPA DE RIESGOS'!$H212,"C",'MAPA DE RIESGOS'!$AF212),"")</f>
        <v/>
      </c>
      <c r="AG113" s="366" t="str">
        <f>IF(AND('MAPA DE RIESGOS'!$AP213="Baja",'MAPA DE RIESGOS'!$AR213="Menor"),CONCATENATE("R",'MAPA DE RIESGOS'!$H213,"C",'MAPA DE RIESGOS'!$AF213),"")</f>
        <v/>
      </c>
      <c r="AH113" s="366" t="str">
        <f>IF(AND('MAPA DE RIESGOS'!$AP214="Baja",'MAPA DE RIESGOS'!$AR214="Menor"),CONCATENATE("R",'MAPA DE RIESGOS'!$H214,"C",'MAPA DE RIESGOS'!$AF214),"")</f>
        <v/>
      </c>
      <c r="AI113" s="366" t="str">
        <f>IF(AND('MAPA DE RIESGOS'!$AP215="Baja",'MAPA DE RIESGOS'!$AR215="Menor"),CONCATENATE("R",'MAPA DE RIESGOS'!$H215,"C",'MAPA DE RIESGOS'!$AF215),"")</f>
        <v/>
      </c>
      <c r="AJ113" s="366" t="str">
        <f>IF(AND('MAPA DE RIESGOS'!$AP216="Baja",'MAPA DE RIESGOS'!$AR216="Menor"),CONCATENATE("R",'MAPA DE RIESGOS'!$H216,"C",'MAPA DE RIESGOS'!$AF216),"")</f>
        <v/>
      </c>
      <c r="AK113" s="366" t="str">
        <f>IF(AND('MAPA DE RIESGOS'!$AP217="Baja",'MAPA DE RIESGOS'!$AR217="Menor"),CONCATENATE("R",'MAPA DE RIESGOS'!$H217,"C",'MAPA DE RIESGOS'!$AF217),"")</f>
        <v/>
      </c>
      <c r="AL113" s="366" t="str">
        <f>IF(AND('MAPA DE RIESGOS'!$AP218="Baja",'MAPA DE RIESGOS'!$AR218="Menor"),CONCATENATE("R",'MAPA DE RIESGOS'!$H218,"C",'MAPA DE RIESGOS'!$AF218),"")</f>
        <v/>
      </c>
      <c r="AM113" s="366" t="str">
        <f>IF(AND('MAPA DE RIESGOS'!$AP219="Baja",'MAPA DE RIESGOS'!$AR219="Menor"),CONCATENATE("R",'MAPA DE RIESGOS'!$H219,"C",'MAPA DE RIESGOS'!$AF219),"")</f>
        <v/>
      </c>
      <c r="AN113" s="366" t="str">
        <f>IF(AND('MAPA DE RIESGOS'!$AP220="Baja",'MAPA DE RIESGOS'!$AR220="Menor"),CONCATENATE("R",'MAPA DE RIESGOS'!$H220,"C",'MAPA DE RIESGOS'!$AF220),"")</f>
        <v/>
      </c>
      <c r="AO113" s="366" t="str">
        <f>IF(AND('MAPA DE RIESGOS'!$AP221="Baja",'MAPA DE RIESGOS'!$AR221="Menor"),CONCATENATE("R",'MAPA DE RIESGOS'!$H221,"C",'MAPA DE RIESGOS'!$AF221),"")</f>
        <v/>
      </c>
      <c r="AP113" s="366" t="str">
        <f>IF(AND('MAPA DE RIESGOS'!$AP222="Baja",'MAPA DE RIESGOS'!$AR222="Menor"),CONCATENATE("R",'MAPA DE RIESGOS'!$H222,"C",'MAPA DE RIESGOS'!$AF222),"")</f>
        <v/>
      </c>
      <c r="AQ113" s="366" t="str">
        <f>IF(AND('MAPA DE RIESGOS'!$AP223="Baja",'MAPA DE RIESGOS'!$AR223="Menor"),CONCATENATE("R",'MAPA DE RIESGOS'!$H223,"C",'MAPA DE RIESGOS'!$AF223),"")</f>
        <v/>
      </c>
      <c r="AR113" s="366" t="str">
        <f>IF(AND('MAPA DE RIESGOS'!$AP224="Baja",'MAPA DE RIESGOS'!$AR224="Menor"),CONCATENATE("R",'MAPA DE RIESGOS'!$H224,"C",'MAPA DE RIESGOS'!$AF224),"")</f>
        <v/>
      </c>
      <c r="AS113" s="366" t="str">
        <f>IF(AND('MAPA DE RIESGOS'!$AP225="Baja",'MAPA DE RIESGOS'!$AR225="Menor"),CONCATENATE("R",'MAPA DE RIESGOS'!$H225,"C",'MAPA DE RIESGOS'!$AF225),"")</f>
        <v/>
      </c>
      <c r="AT113" s="365" t="str">
        <f>IF(AND('MAPA DE RIESGOS'!$AP208="Baja",'MAPA DE RIESGOS'!$AR208="Moderado"),CONCATENATE("R",'MAPA DE RIESGOS'!$H208,"C",'MAPA DE RIESGOS'!$AF208),"")</f>
        <v/>
      </c>
      <c r="AU113" s="366" t="str">
        <f>IF(AND('MAPA DE RIESGOS'!$AP209="Baja",'MAPA DE RIESGOS'!$AR209="Moderado"),CONCATENATE("R",'MAPA DE RIESGOS'!$H209,"C",'MAPA DE RIESGOS'!$AF209),"")</f>
        <v/>
      </c>
      <c r="AV113" s="366" t="str">
        <f>IF(AND('MAPA DE RIESGOS'!$AP210="Baja",'MAPA DE RIESGOS'!$AR210="Moderado"),CONCATENATE("R",'MAPA DE RIESGOS'!$H210,"C",'MAPA DE RIESGOS'!$AF210),"")</f>
        <v/>
      </c>
      <c r="AW113" s="366" t="str">
        <f>IF(AND('MAPA DE RIESGOS'!$AP211="Baja",'MAPA DE RIESGOS'!$AR211="Moderado"),CONCATENATE("R",'MAPA DE RIESGOS'!$H211,"C",'MAPA DE RIESGOS'!$AF211),"")</f>
        <v/>
      </c>
      <c r="AX113" s="366" t="str">
        <f>IF(AND('MAPA DE RIESGOS'!$AP212="Baja",'MAPA DE RIESGOS'!$AR212="Moderado"),CONCATENATE("R",'MAPA DE RIESGOS'!$H212,"C",'MAPA DE RIESGOS'!$AF212),"")</f>
        <v/>
      </c>
      <c r="AY113" s="366" t="str">
        <f>IF(AND('MAPA DE RIESGOS'!$AP213="Baja",'MAPA DE RIESGOS'!$AR213="Moderado"),CONCATENATE("R",'MAPA DE RIESGOS'!$H213,"C",'MAPA DE RIESGOS'!$AF213),"")</f>
        <v/>
      </c>
      <c r="AZ113" s="366" t="str">
        <f>IF(AND('MAPA DE RIESGOS'!$AP214="Baja",'MAPA DE RIESGOS'!$AR214="Moderado"),CONCATENATE("R",'MAPA DE RIESGOS'!$H214,"C",'MAPA DE RIESGOS'!$AF214),"")</f>
        <v>R34C1</v>
      </c>
      <c r="BA113" s="366" t="str">
        <f>IF(AND('MAPA DE RIESGOS'!$AP215="Baja",'MAPA DE RIESGOS'!$AR215="Moderado"),CONCATENATE("R",'MAPA DE RIESGOS'!$H215,"C",'MAPA DE RIESGOS'!$AF215),"")</f>
        <v/>
      </c>
      <c r="BB113" s="366" t="str">
        <f>IF(AND('MAPA DE RIESGOS'!$AP216="Baja",'MAPA DE RIESGOS'!$AR216="Moderado"),CONCATENATE("R",'MAPA DE RIESGOS'!$H216,"C",'MAPA DE RIESGOS'!$AF216),"")</f>
        <v/>
      </c>
      <c r="BC113" s="366" t="str">
        <f>IF(AND('MAPA DE RIESGOS'!$AP217="Baja",'MAPA DE RIESGOS'!$AR217="Moderado"),CONCATENATE("R",'MAPA DE RIESGOS'!$H217,"C",'MAPA DE RIESGOS'!$AF217),"")</f>
        <v/>
      </c>
      <c r="BD113" s="366" t="str">
        <f>IF(AND('MAPA DE RIESGOS'!$AP218="Baja",'MAPA DE RIESGOS'!$AR218="Moderado"),CONCATENATE("R",'MAPA DE RIESGOS'!$H218,"C",'MAPA DE RIESGOS'!$AF218),"")</f>
        <v/>
      </c>
      <c r="BE113" s="366" t="str">
        <f>IF(AND('MAPA DE RIESGOS'!$AP219="Baja",'MAPA DE RIESGOS'!$AR219="Moderado"),CONCATENATE("R",'MAPA DE RIESGOS'!$H219,"C",'MAPA DE RIESGOS'!$AF219),"")</f>
        <v/>
      </c>
      <c r="BF113" s="366" t="str">
        <f>IF(AND('MAPA DE RIESGOS'!$AP220="Baja",'MAPA DE RIESGOS'!$AR220="Moderado"),CONCATENATE("R",'MAPA DE RIESGOS'!$H220,"C",'MAPA DE RIESGOS'!$AF220),"")</f>
        <v/>
      </c>
      <c r="BG113" s="366" t="str">
        <f>IF(AND('MAPA DE RIESGOS'!$AP221="Baja",'MAPA DE RIESGOS'!$AR221="Moderado"),CONCATENATE("R",'MAPA DE RIESGOS'!$H221,"C",'MAPA DE RIESGOS'!$AF221),"")</f>
        <v/>
      </c>
      <c r="BH113" s="366" t="str">
        <f>IF(AND('MAPA DE RIESGOS'!$AP222="Baja",'MAPA DE RIESGOS'!$AR222="Moderado"),CONCATENATE("R",'MAPA DE RIESGOS'!$H222,"C",'MAPA DE RIESGOS'!$AF222),"")</f>
        <v/>
      </c>
      <c r="BI113" s="366" t="str">
        <f>IF(AND('MAPA DE RIESGOS'!$AP223="Baja",'MAPA DE RIESGOS'!$AR223="Moderado"),CONCATENATE("R",'MAPA DE RIESGOS'!$H223,"C",'MAPA DE RIESGOS'!$AF223),"")</f>
        <v/>
      </c>
      <c r="BJ113" s="366" t="str">
        <f>IF(AND('MAPA DE RIESGOS'!$AP224="Baja",'MAPA DE RIESGOS'!$AR224="Moderado"),CONCATENATE("R",'MAPA DE RIESGOS'!$H224,"C",'MAPA DE RIESGOS'!$AF224),"")</f>
        <v/>
      </c>
      <c r="BK113" s="367" t="str">
        <f>IF(AND('MAPA DE RIESGOS'!$AP225="Baja",'MAPA DE RIESGOS'!$AR225="Moderado"),CONCATENATE("R",'MAPA DE RIESGOS'!$H225,"C",'MAPA DE RIESGOS'!$AF225),"")</f>
        <v/>
      </c>
      <c r="BL113" s="353" t="str">
        <f>IF(AND('MAPA DE RIESGOS'!$AP208="Baja",'MAPA DE RIESGOS'!$AR208="Mayor"),CONCATENATE("R",'MAPA DE RIESGOS'!$H208,"C",'MAPA DE RIESGOS'!$AF208),"")</f>
        <v/>
      </c>
      <c r="BM113" s="353" t="str">
        <f>IF(AND('MAPA DE RIESGOS'!$AP209="Baja",'MAPA DE RIESGOS'!$AR209="Mayor"),CONCATENATE("R",'MAPA DE RIESGOS'!$H209,"C",'MAPA DE RIESGOS'!$AF209),"")</f>
        <v/>
      </c>
      <c r="BN113" s="353" t="str">
        <f>IF(AND('MAPA DE RIESGOS'!$AP210="Baja",'MAPA DE RIESGOS'!$AR210="Mayor"),CONCATENATE("R",'MAPA DE RIESGOS'!$H210,"C",'MAPA DE RIESGOS'!$AF210),"")</f>
        <v/>
      </c>
      <c r="BO113" s="353" t="str">
        <f>IF(AND('MAPA DE RIESGOS'!$AP211="Baja",'MAPA DE RIESGOS'!$AR211="Mayor"),CONCATENATE("R",'MAPA DE RIESGOS'!$H211,"C",'MAPA DE RIESGOS'!$AF211),"")</f>
        <v/>
      </c>
      <c r="BP113" s="353" t="str">
        <f>IF(AND('MAPA DE RIESGOS'!$AP212="Baja",'MAPA DE RIESGOS'!$AR212="Mayor"),CONCATENATE("R",'MAPA DE RIESGOS'!$H212,"C",'MAPA DE RIESGOS'!$AF212),"")</f>
        <v/>
      </c>
      <c r="BQ113" s="353" t="str">
        <f>IF(AND('MAPA DE RIESGOS'!$AP213="Baja",'MAPA DE RIESGOS'!$AR213="Mayor"),CONCATENATE("R",'MAPA DE RIESGOS'!$H213,"C",'MAPA DE RIESGOS'!$AF213),"")</f>
        <v/>
      </c>
      <c r="BR113" s="353" t="str">
        <f>IF(AND('MAPA DE RIESGOS'!$AP214="Baja",'MAPA DE RIESGOS'!$AR214="Mayor"),CONCATENATE("R",'MAPA DE RIESGOS'!$H214,"C",'MAPA DE RIESGOS'!$AF214),"")</f>
        <v/>
      </c>
      <c r="BS113" s="353" t="str">
        <f>IF(AND('MAPA DE RIESGOS'!$AP215="Baja",'MAPA DE RIESGOS'!$AR215="Mayor"),CONCATENATE("R",'MAPA DE RIESGOS'!$H215,"C",'MAPA DE RIESGOS'!$AF215),"")</f>
        <v/>
      </c>
      <c r="BT113" s="353" t="str">
        <f>IF(AND('MAPA DE RIESGOS'!$AP216="Baja",'MAPA DE RIESGOS'!$AR216="Mayor"),CONCATENATE("R",'MAPA DE RIESGOS'!$H216,"C",'MAPA DE RIESGOS'!$AF216),"")</f>
        <v/>
      </c>
      <c r="BU113" s="353" t="str">
        <f>IF(AND('MAPA DE RIESGOS'!$AP217="Baja",'MAPA DE RIESGOS'!$AR217="Mayor"),CONCATENATE("R",'MAPA DE RIESGOS'!$H217,"C",'MAPA DE RIESGOS'!$AF217),"")</f>
        <v/>
      </c>
      <c r="BV113" s="353" t="str">
        <f>IF(AND('MAPA DE RIESGOS'!$AP218="Baja",'MAPA DE RIESGOS'!$AR218="Mayor"),CONCATENATE("R",'MAPA DE RIESGOS'!$H218,"C",'MAPA DE RIESGOS'!$AF218),"")</f>
        <v/>
      </c>
      <c r="BW113" s="353" t="str">
        <f>IF(AND('MAPA DE RIESGOS'!$AP219="Baja",'MAPA DE RIESGOS'!$AR219="Mayor"),CONCATENATE("R",'MAPA DE RIESGOS'!$H219,"C",'MAPA DE RIESGOS'!$AF219),"")</f>
        <v/>
      </c>
      <c r="BX113" s="353" t="str">
        <f>IF(AND('MAPA DE RIESGOS'!$AP220="Baja",'MAPA DE RIESGOS'!$AR220="Mayor"),CONCATENATE("R",'MAPA DE RIESGOS'!$H220,"C",'MAPA DE RIESGOS'!$AF220),"")</f>
        <v>R35C1</v>
      </c>
      <c r="BY113" s="353" t="str">
        <f>IF(AND('MAPA DE RIESGOS'!$AP221="Baja",'MAPA DE RIESGOS'!$AR221="Mayor"),CONCATENATE("R",'MAPA DE RIESGOS'!$H221,"C",'MAPA DE RIESGOS'!$AF221),"")</f>
        <v/>
      </c>
      <c r="BZ113" s="353" t="str">
        <f>IF(AND('MAPA DE RIESGOS'!$AP222="Baja",'MAPA DE RIESGOS'!$AR222="Mayor"),CONCATENATE("R",'MAPA DE RIESGOS'!$H222,"C",'MAPA DE RIESGOS'!$AF222),"")</f>
        <v/>
      </c>
      <c r="CA113" s="353" t="str">
        <f>IF(AND('MAPA DE RIESGOS'!$AP223="Baja",'MAPA DE RIESGOS'!$AR223="Mayor"),CONCATENATE("R",'MAPA DE RIESGOS'!$H223,"C",'MAPA DE RIESGOS'!$AF223),"")</f>
        <v/>
      </c>
      <c r="CB113" s="353" t="str">
        <f>IF(AND('MAPA DE RIESGOS'!$AP224="Baja",'MAPA DE RIESGOS'!$AR224="Mayor"),CONCATENATE("R",'MAPA DE RIESGOS'!$H224,"C",'MAPA DE RIESGOS'!$AF224),"")</f>
        <v/>
      </c>
      <c r="CC113" s="354" t="str">
        <f>IF(AND('MAPA DE RIESGOS'!$AP225="Baja",'MAPA DE RIESGOS'!$AR225="Mayor"),CONCATENATE("R",'MAPA DE RIESGOS'!$H225,"C",'MAPA DE RIESGOS'!$AF225),"")</f>
        <v/>
      </c>
      <c r="CD113" s="355" t="str">
        <f>IF(AND('MAPA DE RIESGOS'!$AP208="Baja",'MAPA DE RIESGOS'!$AR208="Catastrófico"),CONCATENATE("R",'MAPA DE RIESGOS'!$H208,"C",'MAPA DE RIESGOS'!$AF208),"")</f>
        <v/>
      </c>
      <c r="CE113" s="355" t="str">
        <f>IF(AND('MAPA DE RIESGOS'!$AP209="Baja",'MAPA DE RIESGOS'!$AR209="Catastrófico"),CONCATENATE("R",'MAPA DE RIESGOS'!$H209,"C",'MAPA DE RIESGOS'!$AF209),"")</f>
        <v/>
      </c>
      <c r="CF113" s="355" t="str">
        <f>IF(AND('MAPA DE RIESGOS'!$AP210="Baja",'MAPA DE RIESGOS'!$AR210="Catastrófico"),CONCATENATE("R",'MAPA DE RIESGOS'!$H210,"C",'MAPA DE RIESGOS'!$AF210),"")</f>
        <v/>
      </c>
      <c r="CG113" s="355" t="str">
        <f>IF(AND('MAPA DE RIESGOS'!$AP211="Baja",'MAPA DE RIESGOS'!$AR211="Catastrófico"),CONCATENATE("R",'MAPA DE RIESGOS'!$H211,"C",'MAPA DE RIESGOS'!$AF211),"")</f>
        <v/>
      </c>
      <c r="CH113" s="355" t="str">
        <f>IF(AND('MAPA DE RIESGOS'!$AP212="Baja",'MAPA DE RIESGOS'!$AR212="Catastrófico"),CONCATENATE("R",'MAPA DE RIESGOS'!$H212,"C",'MAPA DE RIESGOS'!$AF212),"")</f>
        <v/>
      </c>
      <c r="CI113" s="355" t="str">
        <f>IF(AND('MAPA DE RIESGOS'!$AP213="Baja",'MAPA DE RIESGOS'!$AR213="Catastrófico"),CONCATENATE("R",'MAPA DE RIESGOS'!$H213,"C",'MAPA DE RIESGOS'!$AF213),"")</f>
        <v/>
      </c>
      <c r="CJ113" s="355" t="str">
        <f>IF(AND('MAPA DE RIESGOS'!$AP214="Baja",'MAPA DE RIESGOS'!$AR214="Catastrófico"),CONCATENATE("R",'MAPA DE RIESGOS'!$H214,"C",'MAPA DE RIESGOS'!$AF214),"")</f>
        <v/>
      </c>
      <c r="CK113" s="355" t="str">
        <f>IF(AND('MAPA DE RIESGOS'!$AP215="Baja",'MAPA DE RIESGOS'!$AR215="Catastrófico"),CONCATENATE("R",'MAPA DE RIESGOS'!$H215,"C",'MAPA DE RIESGOS'!$AF215),"")</f>
        <v/>
      </c>
      <c r="CL113" s="355" t="str">
        <f>IF(AND('MAPA DE RIESGOS'!$AP216="Baja",'MAPA DE RIESGOS'!$AR216="Catastrófico"),CONCATENATE("R",'MAPA DE RIESGOS'!$H216,"C",'MAPA DE RIESGOS'!$AF216),"")</f>
        <v/>
      </c>
      <c r="CM113" s="355" t="str">
        <f>IF(AND('MAPA DE RIESGOS'!$AP217="Baja",'MAPA DE RIESGOS'!$AR217="Catastrófico"),CONCATENATE("R",'MAPA DE RIESGOS'!$H217,"C",'MAPA DE RIESGOS'!$AF217),"")</f>
        <v/>
      </c>
      <c r="CN113" s="355" t="str">
        <f>IF(AND('MAPA DE RIESGOS'!$AP218="Baja",'MAPA DE RIESGOS'!$AR218="Catastrófico"),CONCATENATE("R",'MAPA DE RIESGOS'!$H218,"C",'MAPA DE RIESGOS'!$AF218),"")</f>
        <v/>
      </c>
      <c r="CO113" s="355" t="str">
        <f>IF(AND('MAPA DE RIESGOS'!$AP219="Baja",'MAPA DE RIESGOS'!$AR219="Catastrófico"),CONCATENATE("R",'MAPA DE RIESGOS'!$H219,"C",'MAPA DE RIESGOS'!$AF219),"")</f>
        <v/>
      </c>
      <c r="CP113" s="355" t="str">
        <f>IF(AND('MAPA DE RIESGOS'!$AP220="Baja",'MAPA DE RIESGOS'!$AR220="Catastrófico"),CONCATENATE("R",'MAPA DE RIESGOS'!$H220,"C",'MAPA DE RIESGOS'!$AF220),"")</f>
        <v/>
      </c>
      <c r="CQ113" s="355" t="str">
        <f>IF(AND('MAPA DE RIESGOS'!$AP221="Baja",'MAPA DE RIESGOS'!$AR221="Catastrófico"),CONCATENATE("R",'MAPA DE RIESGOS'!$H221,"C",'MAPA DE RIESGOS'!$AF221),"")</f>
        <v/>
      </c>
      <c r="CR113" s="355" t="str">
        <f>IF(AND('MAPA DE RIESGOS'!$AP222="Baja",'MAPA DE RIESGOS'!$AR222="Catastrófico"),CONCATENATE("R",'MAPA DE RIESGOS'!$H222,"C",'MAPA DE RIESGOS'!$AF222),"")</f>
        <v/>
      </c>
      <c r="CS113" s="355" t="str">
        <f>IF(AND('MAPA DE RIESGOS'!$AP223="Baja",'MAPA DE RIESGOS'!$AR223="Catastrófico"),CONCATENATE("R",'MAPA DE RIESGOS'!$H223,"C",'MAPA DE RIESGOS'!$AF223),"")</f>
        <v/>
      </c>
      <c r="CT113" s="355" t="str">
        <f>IF(AND('MAPA DE RIESGOS'!$AP224="Baja",'MAPA DE RIESGOS'!$AR224="Catastrófico"),CONCATENATE("R",'MAPA DE RIESGOS'!$H224,"C",'MAPA DE RIESGOS'!$AF224),"")</f>
        <v/>
      </c>
      <c r="CU113" s="356" t="str">
        <f>IF(AND('MAPA DE RIESGOS'!$AP225="Baja",'MAPA DE RIESGOS'!$AR225="Catastrófico"),CONCATENATE("R",'MAPA DE RIESGOS'!$H225,"C",'MAPA DE RIESGOS'!$AF225),"")</f>
        <v/>
      </c>
      <c r="CV113" s="67"/>
      <c r="CW113" s="1109"/>
      <c r="CX113" s="1109"/>
      <c r="CY113" s="1109"/>
      <c r="CZ113" s="1109"/>
      <c r="DA113" s="1109"/>
      <c r="DB113" s="1109"/>
    </row>
    <row r="114" spans="2:106" ht="32.450000000000003" customHeight="1">
      <c r="B114" s="1142"/>
      <c r="C114" s="1142"/>
      <c r="D114" s="1143"/>
      <c r="E114" s="1113"/>
      <c r="F114" s="1114"/>
      <c r="G114" s="1114"/>
      <c r="H114" s="1114"/>
      <c r="I114" s="1115"/>
      <c r="J114" s="374" t="str">
        <f>IF(AND('MAPA DE RIESGOS'!$AP232="Baja",'MAPA DE RIESGOS'!$AR232="Leve"),CONCATENATE("R",'MAPA DE RIESGOS'!$H232,"C",'MAPA DE RIESGOS'!$AF232),"")</f>
        <v/>
      </c>
      <c r="K114" s="375" t="str">
        <f>IF(AND('MAPA DE RIESGOS'!$AP233="Baja",'MAPA DE RIESGOS'!$AR233="Leve"),CONCATENATE("R",'MAPA DE RIESGOS'!$H233,"C",'MAPA DE RIESGOS'!$AF233),"")</f>
        <v/>
      </c>
      <c r="L114" s="375" t="str">
        <f>IF(AND('MAPA DE RIESGOS'!$AP234="Baja",'MAPA DE RIESGOS'!$AR234="Leve"),CONCATENATE("R",'MAPA DE RIESGOS'!$H234,"C",'MAPA DE RIESGOS'!$AF234),"")</f>
        <v/>
      </c>
      <c r="M114" s="375" t="str">
        <f>IF(AND('MAPA DE RIESGOS'!$AP235="Baja",'MAPA DE RIESGOS'!$AR235="Leve"),CONCATENATE("R",'MAPA DE RIESGOS'!$H235,"C",'MAPA DE RIESGOS'!$AF235),"")</f>
        <v/>
      </c>
      <c r="N114" s="375" t="str">
        <f>IF(AND('MAPA DE RIESGOS'!$AP236="Baja",'MAPA DE RIESGOS'!$AR236="Leve"),CONCATENATE("R",'MAPA DE RIESGOS'!$H236,"C",'MAPA DE RIESGOS'!$AF236),"")</f>
        <v/>
      </c>
      <c r="O114" s="375" t="str">
        <f>IF(AND('MAPA DE RIESGOS'!$AP237="Baja",'MAPA DE RIESGOS'!$AR237="Leve"),CONCATENATE("R",'MAPA DE RIESGOS'!$H237,"C",'MAPA DE RIESGOS'!$AF237),"")</f>
        <v/>
      </c>
      <c r="P114" s="375" t="str">
        <f>IF(AND('MAPA DE RIESGOS'!$AP238="Baja",'MAPA DE RIESGOS'!$AR238="Leve"),CONCATENATE("R",'MAPA DE RIESGOS'!$H238,"C",'MAPA DE RIESGOS'!$AF238),"")</f>
        <v/>
      </c>
      <c r="Q114" s="375" t="str">
        <f>IF(AND('MAPA DE RIESGOS'!$AP239="Baja",'MAPA DE RIESGOS'!$AR239="Leve"),CONCATENATE("R",'MAPA DE RIESGOS'!$H239,"C",'MAPA DE RIESGOS'!$AF239),"")</f>
        <v/>
      </c>
      <c r="R114" s="375" t="str">
        <f>IF(AND('MAPA DE RIESGOS'!$AP240="Baja",'MAPA DE RIESGOS'!$AR240="Leve"),CONCATENATE("R",'MAPA DE RIESGOS'!$H240,"C",'MAPA DE RIESGOS'!$AF240),"")</f>
        <v/>
      </c>
      <c r="S114" s="375" t="str">
        <f>IF(AND('MAPA DE RIESGOS'!$AP241="Baja",'MAPA DE RIESGOS'!$AR241="Leve"),CONCATENATE("R",'MAPA DE RIESGOS'!$H241,"C",'MAPA DE RIESGOS'!$AF241),"")</f>
        <v/>
      </c>
      <c r="T114" s="375" t="str">
        <f>IF(AND('MAPA DE RIESGOS'!$AP242="Baja",'MAPA DE RIESGOS'!$AR242="Leve"),CONCATENATE("R",'MAPA DE RIESGOS'!$H242,"C",'MAPA DE RIESGOS'!$AF242),"")</f>
        <v/>
      </c>
      <c r="U114" s="375" t="str">
        <f>IF(AND('MAPA DE RIESGOS'!$AP243="Baja",'MAPA DE RIESGOS'!$AR243="Leve"),CONCATENATE("R",'MAPA DE RIESGOS'!$H243,"C",'MAPA DE RIESGOS'!$AF243),"")</f>
        <v/>
      </c>
      <c r="V114" s="375" t="str">
        <f>IF(AND('MAPA DE RIESGOS'!$AP244="Baja",'MAPA DE RIESGOS'!$AR244="Leve"),CONCATENATE("R",'MAPA DE RIESGOS'!$H244,"C",'MAPA DE RIESGOS'!$AF244),"")</f>
        <v/>
      </c>
      <c r="W114" s="375" t="str">
        <f>IF(AND('MAPA DE RIESGOS'!$AP245="Baja",'MAPA DE RIESGOS'!$AR245="Leve"),CONCATENATE("R",'MAPA DE RIESGOS'!$H245,"C",'MAPA DE RIESGOS'!$AF245),"")</f>
        <v/>
      </c>
      <c r="X114" s="375" t="str">
        <f>IF(AND('MAPA DE RIESGOS'!$AP246="Baja",'MAPA DE RIESGOS'!$AR246="Leve"),CONCATENATE("R",'MAPA DE RIESGOS'!$H246,"C",'MAPA DE RIESGOS'!$AF246),"")</f>
        <v/>
      </c>
      <c r="Y114" s="375" t="str">
        <f>IF(AND('MAPA DE RIESGOS'!$AP247="Baja",'MAPA DE RIESGOS'!$AR247="Leve"),CONCATENATE("R",'MAPA DE RIESGOS'!$H247,"C",'MAPA DE RIESGOS'!$AF247),"")</f>
        <v/>
      </c>
      <c r="Z114" s="375" t="str">
        <f>IF(AND('MAPA DE RIESGOS'!$AP248="Baja",'MAPA DE RIESGOS'!$AR248="Leve"),CONCATENATE("R",'MAPA DE RIESGOS'!$H248,"C",'MAPA DE RIESGOS'!$AF248),"")</f>
        <v/>
      </c>
      <c r="AA114" s="376" t="str">
        <f>IF(AND('MAPA DE RIESGOS'!$AP249="Baja",'MAPA DE RIESGOS'!$AR249="Leve"),CONCATENATE("R",'MAPA DE RIESGOS'!$H249,"C",'MAPA DE RIESGOS'!$AF249),"")</f>
        <v/>
      </c>
      <c r="AB114" s="365" t="str">
        <f>IF(AND('MAPA DE RIESGOS'!$AP232="Baja",'MAPA DE RIESGOS'!$AR232="Menor"),CONCATENATE("R",'MAPA DE RIESGOS'!$H232,"C",'MAPA DE RIESGOS'!$AF232),"")</f>
        <v/>
      </c>
      <c r="AC114" s="366" t="str">
        <f>IF(AND('MAPA DE RIESGOS'!$AP233="Baja",'MAPA DE RIESGOS'!$AR233="Menor"),CONCATENATE("R",'MAPA DE RIESGOS'!$H233,"C",'MAPA DE RIESGOS'!$AF233),"")</f>
        <v/>
      </c>
      <c r="AD114" s="366" t="str">
        <f>IF(AND('MAPA DE RIESGOS'!$AP234="Baja",'MAPA DE RIESGOS'!$AR234="Menor"),CONCATENATE("R",'MAPA DE RIESGOS'!$H234,"C",'MAPA DE RIESGOS'!$AF234),"")</f>
        <v/>
      </c>
      <c r="AE114" s="366" t="str">
        <f>IF(AND('MAPA DE RIESGOS'!$AP235="Baja",'MAPA DE RIESGOS'!$AR235="Menor"),CONCATENATE("R",'MAPA DE RIESGOS'!$H235,"C",'MAPA DE RIESGOS'!$AF235),"")</f>
        <v/>
      </c>
      <c r="AF114" s="366" t="str">
        <f>IF(AND('MAPA DE RIESGOS'!$AP236="Baja",'MAPA DE RIESGOS'!$AR236="Menor"),CONCATENATE("R",'MAPA DE RIESGOS'!$H236,"C",'MAPA DE RIESGOS'!$AF236),"")</f>
        <v/>
      </c>
      <c r="AG114" s="366" t="str">
        <f>IF(AND('MAPA DE RIESGOS'!$AP237="Baja",'MAPA DE RIESGOS'!$AR237="Menor"),CONCATENATE("R",'MAPA DE RIESGOS'!$H237,"C",'MAPA DE RIESGOS'!$AF237),"")</f>
        <v/>
      </c>
      <c r="AH114" s="366" t="str">
        <f>IF(AND('MAPA DE RIESGOS'!$AP238="Baja",'MAPA DE RIESGOS'!$AR238="Menor"),CONCATENATE("R",'MAPA DE RIESGOS'!$H238,"C",'MAPA DE RIESGOS'!$AF238),"")</f>
        <v/>
      </c>
      <c r="AI114" s="366" t="str">
        <f>IF(AND('MAPA DE RIESGOS'!$AP239="Baja",'MAPA DE RIESGOS'!$AR239="Menor"),CONCATENATE("R",'MAPA DE RIESGOS'!$H239,"C",'MAPA DE RIESGOS'!$AF239),"")</f>
        <v/>
      </c>
      <c r="AJ114" s="366" t="str">
        <f>IF(AND('MAPA DE RIESGOS'!$AP240="Baja",'MAPA DE RIESGOS'!$AR240="Menor"),CONCATENATE("R",'MAPA DE RIESGOS'!$H240,"C",'MAPA DE RIESGOS'!$AF240),"")</f>
        <v/>
      </c>
      <c r="AK114" s="366" t="str">
        <f>IF(AND('MAPA DE RIESGOS'!$AP241="Baja",'MAPA DE RIESGOS'!$AR241="Menor"),CONCATENATE("R",'MAPA DE RIESGOS'!$H241,"C",'MAPA DE RIESGOS'!$AF241),"")</f>
        <v/>
      </c>
      <c r="AL114" s="366" t="str">
        <f>IF(AND('MAPA DE RIESGOS'!$AP242="Baja",'MAPA DE RIESGOS'!$AR242="Menor"),CONCATENATE("R",'MAPA DE RIESGOS'!$H242,"C",'MAPA DE RIESGOS'!$AF242),"")</f>
        <v/>
      </c>
      <c r="AM114" s="366" t="str">
        <f>IF(AND('MAPA DE RIESGOS'!$AP243="Baja",'MAPA DE RIESGOS'!$AR243="Menor"),CONCATENATE("R",'MAPA DE RIESGOS'!$H243,"C",'MAPA DE RIESGOS'!$AF243),"")</f>
        <v/>
      </c>
      <c r="AN114" s="366" t="str">
        <f>IF(AND('MAPA DE RIESGOS'!$AP244="Baja",'MAPA DE RIESGOS'!$AR244="Menor"),CONCATENATE("R",'MAPA DE RIESGOS'!$H244,"C",'MAPA DE RIESGOS'!$AF244),"")</f>
        <v/>
      </c>
      <c r="AO114" s="366" t="str">
        <f>IF(AND('MAPA DE RIESGOS'!$AP245="Baja",'MAPA DE RIESGOS'!$AR245="Menor"),CONCATENATE("R",'MAPA DE RIESGOS'!$H245,"C",'MAPA DE RIESGOS'!$AF245),"")</f>
        <v/>
      </c>
      <c r="AP114" s="366" t="str">
        <f>IF(AND('MAPA DE RIESGOS'!$AP246="Baja",'MAPA DE RIESGOS'!$AR246="Menor"),CONCATENATE("R",'MAPA DE RIESGOS'!$H246,"C",'MAPA DE RIESGOS'!$AF246),"")</f>
        <v/>
      </c>
      <c r="AQ114" s="366" t="str">
        <f>IF(AND('MAPA DE RIESGOS'!$AP247="Baja",'MAPA DE RIESGOS'!$AR247="Menor"),CONCATENATE("R",'MAPA DE RIESGOS'!$H247,"C",'MAPA DE RIESGOS'!$AF247),"")</f>
        <v/>
      </c>
      <c r="AR114" s="366" t="str">
        <f>IF(AND('MAPA DE RIESGOS'!$AP248="Baja",'MAPA DE RIESGOS'!$AR248="Menor"),CONCATENATE("R",'MAPA DE RIESGOS'!$H248,"C",'MAPA DE RIESGOS'!$AF248),"")</f>
        <v/>
      </c>
      <c r="AS114" s="366" t="str">
        <f>IF(AND('MAPA DE RIESGOS'!$AP249="Baja",'MAPA DE RIESGOS'!$AR249="Menor"),CONCATENATE("R",'MAPA DE RIESGOS'!$H249,"C",'MAPA DE RIESGOS'!$AF249),"")</f>
        <v/>
      </c>
      <c r="AT114" s="365" t="str">
        <f>IF(AND('MAPA DE RIESGOS'!$AP232="Baja",'MAPA DE RIESGOS'!$AR232="Moderado"),CONCATENATE("R",'MAPA DE RIESGOS'!$H232,"C",'MAPA DE RIESGOS'!$AF232),"")</f>
        <v>R37C1</v>
      </c>
      <c r="AU114" s="366" t="str">
        <f>IF(AND('MAPA DE RIESGOS'!$AP233="Baja",'MAPA DE RIESGOS'!$AR233="Moderado"),CONCATENATE("R",'MAPA DE RIESGOS'!$H233,"C",'MAPA DE RIESGOS'!$AF233),"")</f>
        <v/>
      </c>
      <c r="AV114" s="366" t="str">
        <f>IF(AND('MAPA DE RIESGOS'!$AP234="Baja",'MAPA DE RIESGOS'!$AR234="Moderado"),CONCATENATE("R",'MAPA DE RIESGOS'!$H234,"C",'MAPA DE RIESGOS'!$AF234),"")</f>
        <v/>
      </c>
      <c r="AW114" s="366" t="str">
        <f>IF(AND('MAPA DE RIESGOS'!$AP235="Baja",'MAPA DE RIESGOS'!$AR235="Moderado"),CONCATENATE("R",'MAPA DE RIESGOS'!$H235,"C",'MAPA DE RIESGOS'!$AF235),"")</f>
        <v/>
      </c>
      <c r="AX114" s="366" t="str">
        <f>IF(AND('MAPA DE RIESGOS'!$AP236="Baja",'MAPA DE RIESGOS'!$AR236="Moderado"),CONCATENATE("R",'MAPA DE RIESGOS'!$H236,"C",'MAPA DE RIESGOS'!$AF236),"")</f>
        <v/>
      </c>
      <c r="AY114" s="366" t="str">
        <f>IF(AND('MAPA DE RIESGOS'!$AP237="Baja",'MAPA DE RIESGOS'!$AR237="Moderado"),CONCATENATE("R",'MAPA DE RIESGOS'!$H237,"C",'MAPA DE RIESGOS'!$AF237),"")</f>
        <v/>
      </c>
      <c r="AZ114" s="366" t="str">
        <f>IF(AND('MAPA DE RIESGOS'!$AP238="Baja",'MAPA DE RIESGOS'!$AR238="Moderado"),CONCATENATE("R",'MAPA DE RIESGOS'!$H238,"C",'MAPA DE RIESGOS'!$AF238),"")</f>
        <v>R38C1</v>
      </c>
      <c r="BA114" s="366" t="str">
        <f>IF(AND('MAPA DE RIESGOS'!$AP239="Baja",'MAPA DE RIESGOS'!$AR239="Moderado"),CONCATENATE("R",'MAPA DE RIESGOS'!$H239,"C",'MAPA DE RIESGOS'!$AF239),"")</f>
        <v/>
      </c>
      <c r="BB114" s="366" t="str">
        <f>IF(AND('MAPA DE RIESGOS'!$AP240="Baja",'MAPA DE RIESGOS'!$AR240="Moderado"),CONCATENATE("R",'MAPA DE RIESGOS'!$H240,"C",'MAPA DE RIESGOS'!$AF240),"")</f>
        <v/>
      </c>
      <c r="BC114" s="366" t="str">
        <f>IF(AND('MAPA DE RIESGOS'!$AP241="Baja",'MAPA DE RIESGOS'!$AR241="Moderado"),CONCATENATE("R",'MAPA DE RIESGOS'!$H241,"C",'MAPA DE RIESGOS'!$AF241),"")</f>
        <v/>
      </c>
      <c r="BD114" s="366" t="str">
        <f>IF(AND('MAPA DE RIESGOS'!$AP242="Baja",'MAPA DE RIESGOS'!$AR242="Moderado"),CONCATENATE("R",'MAPA DE RIESGOS'!$H242,"C",'MAPA DE RIESGOS'!$AF242),"")</f>
        <v/>
      </c>
      <c r="BE114" s="366" t="str">
        <f>IF(AND('MAPA DE RIESGOS'!$AP243="Baja",'MAPA DE RIESGOS'!$AR243="Moderado"),CONCATENATE("R",'MAPA DE RIESGOS'!$H243,"C",'MAPA DE RIESGOS'!$AF243),"")</f>
        <v/>
      </c>
      <c r="BF114" s="366" t="str">
        <f>IF(AND('MAPA DE RIESGOS'!$AP244="Baja",'MAPA DE RIESGOS'!$AR244="Moderado"),CONCATENATE("R",'MAPA DE RIESGOS'!$H244,"C",'MAPA DE RIESGOS'!$AF244),"")</f>
        <v>R39C1</v>
      </c>
      <c r="BG114" s="366" t="str">
        <f>IF(AND('MAPA DE RIESGOS'!$AP245="Baja",'MAPA DE RIESGOS'!$AR245="Moderado"),CONCATENATE("R",'MAPA DE RIESGOS'!$H245,"C",'MAPA DE RIESGOS'!$AF245),"")</f>
        <v>R39C2</v>
      </c>
      <c r="BH114" s="366" t="str">
        <f>IF(AND('MAPA DE RIESGOS'!$AP246="Baja",'MAPA DE RIESGOS'!$AR246="Moderado"),CONCATENATE("R",'MAPA DE RIESGOS'!$H246,"C",'MAPA DE RIESGOS'!$AF246),"")</f>
        <v/>
      </c>
      <c r="BI114" s="366" t="str">
        <f>IF(AND('MAPA DE RIESGOS'!$AP247="Baja",'MAPA DE RIESGOS'!$AR247="Moderado"),CONCATENATE("R",'MAPA DE RIESGOS'!$H247,"C",'MAPA DE RIESGOS'!$AF247),"")</f>
        <v/>
      </c>
      <c r="BJ114" s="366" t="str">
        <f>IF(AND('MAPA DE RIESGOS'!$AP248="Baja",'MAPA DE RIESGOS'!$AR248="Moderado"),CONCATENATE("R",'MAPA DE RIESGOS'!$H248,"C",'MAPA DE RIESGOS'!$AF248),"")</f>
        <v/>
      </c>
      <c r="BK114" s="367" t="str">
        <f>IF(AND('MAPA DE RIESGOS'!$AP249="Baja",'MAPA DE RIESGOS'!$AR249="Moderado"),CONCATENATE("R",'MAPA DE RIESGOS'!$H249,"C",'MAPA DE RIESGOS'!$AF249),"")</f>
        <v/>
      </c>
      <c r="BL114" s="353" t="str">
        <f>IF(AND('MAPA DE RIESGOS'!$AP232="Baja",'MAPA DE RIESGOS'!$AR232="Mayor"),CONCATENATE("R",'MAPA DE RIESGOS'!$H232,"C",'MAPA DE RIESGOS'!$AF232),"")</f>
        <v/>
      </c>
      <c r="BM114" s="353" t="str">
        <f>IF(AND('MAPA DE RIESGOS'!$AP233="Baja",'MAPA DE RIESGOS'!$AR233="Mayor"),CONCATENATE("R",'MAPA DE RIESGOS'!$H233,"C",'MAPA DE RIESGOS'!$AF233),"")</f>
        <v/>
      </c>
      <c r="BN114" s="353" t="str">
        <f>IF(AND('MAPA DE RIESGOS'!$AP234="Baja",'MAPA DE RIESGOS'!$AR234="Mayor"),CONCATENATE("R",'MAPA DE RIESGOS'!$H234,"C",'MAPA DE RIESGOS'!$AF234),"")</f>
        <v/>
      </c>
      <c r="BO114" s="353" t="str">
        <f>IF(AND('MAPA DE RIESGOS'!$AP235="Baja",'MAPA DE RIESGOS'!$AR235="Mayor"),CONCATENATE("R",'MAPA DE RIESGOS'!$H235,"C",'MAPA DE RIESGOS'!$AF235),"")</f>
        <v/>
      </c>
      <c r="BP114" s="353" t="str">
        <f>IF(AND('MAPA DE RIESGOS'!$AP236="Baja",'MAPA DE RIESGOS'!$AR236="Mayor"),CONCATENATE("R",'MAPA DE RIESGOS'!$H236,"C",'MAPA DE RIESGOS'!$AF236),"")</f>
        <v/>
      </c>
      <c r="BQ114" s="353" t="str">
        <f>IF(AND('MAPA DE RIESGOS'!$AP237="Baja",'MAPA DE RIESGOS'!$AR237="Mayor"),CONCATENATE("R",'MAPA DE RIESGOS'!$H237,"C",'MAPA DE RIESGOS'!$AF237),"")</f>
        <v/>
      </c>
      <c r="BR114" s="353" t="str">
        <f>IF(AND('MAPA DE RIESGOS'!$AP238="Baja",'MAPA DE RIESGOS'!$AR238="Mayor"),CONCATENATE("R",'MAPA DE RIESGOS'!$H238,"C",'MAPA DE RIESGOS'!$AF238),"")</f>
        <v/>
      </c>
      <c r="BS114" s="353" t="str">
        <f>IF(AND('MAPA DE RIESGOS'!$AP239="Baja",'MAPA DE RIESGOS'!$AR239="Mayor"),CONCATENATE("R",'MAPA DE RIESGOS'!$H239,"C",'MAPA DE RIESGOS'!$AF239),"")</f>
        <v/>
      </c>
      <c r="BT114" s="353" t="str">
        <f>IF(AND('MAPA DE RIESGOS'!$AP240="Baja",'MAPA DE RIESGOS'!$AR240="Mayor"),CONCATENATE("R",'MAPA DE RIESGOS'!$H240,"C",'MAPA DE RIESGOS'!$AF240),"")</f>
        <v/>
      </c>
      <c r="BU114" s="353" t="str">
        <f>IF(AND('MAPA DE RIESGOS'!$AP241="Baja",'MAPA DE RIESGOS'!$AR241="Mayor"),CONCATENATE("R",'MAPA DE RIESGOS'!$H241,"C",'MAPA DE RIESGOS'!$AF241),"")</f>
        <v/>
      </c>
      <c r="BV114" s="353" t="str">
        <f>IF(AND('MAPA DE RIESGOS'!$AP242="Baja",'MAPA DE RIESGOS'!$AR242="Mayor"),CONCATENATE("R",'MAPA DE RIESGOS'!$H242,"C",'MAPA DE RIESGOS'!$AF242),"")</f>
        <v/>
      </c>
      <c r="BW114" s="353" t="str">
        <f>IF(AND('MAPA DE RIESGOS'!$AP243="Baja",'MAPA DE RIESGOS'!$AR243="Mayor"),CONCATENATE("R",'MAPA DE RIESGOS'!$H243,"C",'MAPA DE RIESGOS'!$AF243),"")</f>
        <v/>
      </c>
      <c r="BX114" s="353" t="str">
        <f>IF(AND('MAPA DE RIESGOS'!$AP244="Baja",'MAPA DE RIESGOS'!$AR244="Mayor"),CONCATENATE("R",'MAPA DE RIESGOS'!$H244,"C",'MAPA DE RIESGOS'!$AF244),"")</f>
        <v/>
      </c>
      <c r="BY114" s="353" t="str">
        <f>IF(AND('MAPA DE RIESGOS'!$AP245="Baja",'MAPA DE RIESGOS'!$AR245="Mayor"),CONCATENATE("R",'MAPA DE RIESGOS'!$H245,"C",'MAPA DE RIESGOS'!$AF245),"")</f>
        <v/>
      </c>
      <c r="BZ114" s="353" t="str">
        <f>IF(AND('MAPA DE RIESGOS'!$AP246="Baja",'MAPA DE RIESGOS'!$AR246="Mayor"),CONCATENATE("R",'MAPA DE RIESGOS'!$H246,"C",'MAPA DE RIESGOS'!$AF246),"")</f>
        <v/>
      </c>
      <c r="CA114" s="353" t="str">
        <f>IF(AND('MAPA DE RIESGOS'!$AP247="Baja",'MAPA DE RIESGOS'!$AR247="Mayor"),CONCATENATE("R",'MAPA DE RIESGOS'!$H247,"C",'MAPA DE RIESGOS'!$AF247),"")</f>
        <v/>
      </c>
      <c r="CB114" s="353" t="str">
        <f>IF(AND('MAPA DE RIESGOS'!$AP248="Baja",'MAPA DE RIESGOS'!$AR248="Mayor"),CONCATENATE("R",'MAPA DE RIESGOS'!$H248,"C",'MAPA DE RIESGOS'!$AF248),"")</f>
        <v/>
      </c>
      <c r="CC114" s="354" t="str">
        <f>IF(AND('MAPA DE RIESGOS'!$AP249="Baja",'MAPA DE RIESGOS'!$AR249="Mayor"),CONCATENATE("R",'MAPA DE RIESGOS'!$H249,"C",'MAPA DE RIESGOS'!$AF249),"")</f>
        <v/>
      </c>
      <c r="CD114" s="355" t="str">
        <f>IF(AND('MAPA DE RIESGOS'!$AP232="Baja",'MAPA DE RIESGOS'!$AR232="Catastrófico"),CONCATENATE("R",'MAPA DE RIESGOS'!$H232,"C",'MAPA DE RIESGOS'!$AF232),"")</f>
        <v/>
      </c>
      <c r="CE114" s="355" t="str">
        <f>IF(AND('MAPA DE RIESGOS'!$AP233="Baja",'MAPA DE RIESGOS'!$AR233="Catastrófico"),CONCATENATE("R",'MAPA DE RIESGOS'!$H233,"C",'MAPA DE RIESGOS'!$AF233),"")</f>
        <v/>
      </c>
      <c r="CF114" s="355" t="str">
        <f>IF(AND('MAPA DE RIESGOS'!$AP234="Baja",'MAPA DE RIESGOS'!$AR234="Catastrófico"),CONCATENATE("R",'MAPA DE RIESGOS'!$H234,"C",'MAPA DE RIESGOS'!$AF234),"")</f>
        <v/>
      </c>
      <c r="CG114" s="355" t="str">
        <f>IF(AND('MAPA DE RIESGOS'!$AP235="Baja",'MAPA DE RIESGOS'!$AR235="Catastrófico"),CONCATENATE("R",'MAPA DE RIESGOS'!$H235,"C",'MAPA DE RIESGOS'!$AF235),"")</f>
        <v/>
      </c>
      <c r="CH114" s="355" t="str">
        <f>IF(AND('MAPA DE RIESGOS'!$AP236="Baja",'MAPA DE RIESGOS'!$AR236="Catastrófico"),CONCATENATE("R",'MAPA DE RIESGOS'!$H236,"C",'MAPA DE RIESGOS'!$AF236),"")</f>
        <v/>
      </c>
      <c r="CI114" s="355" t="str">
        <f>IF(AND('MAPA DE RIESGOS'!$AP237="Baja",'MAPA DE RIESGOS'!$AR237="Catastrófico"),CONCATENATE("R",'MAPA DE RIESGOS'!$H237,"C",'MAPA DE RIESGOS'!$AF237),"")</f>
        <v/>
      </c>
      <c r="CJ114" s="355" t="str">
        <f>IF(AND('MAPA DE RIESGOS'!$AP238="Baja",'MAPA DE RIESGOS'!$AR238="Catastrófico"),CONCATENATE("R",'MAPA DE RIESGOS'!$H238,"C",'MAPA DE RIESGOS'!$AF238),"")</f>
        <v/>
      </c>
      <c r="CK114" s="355" t="str">
        <f>IF(AND('MAPA DE RIESGOS'!$AP239="Baja",'MAPA DE RIESGOS'!$AR239="Catastrófico"),CONCATENATE("R",'MAPA DE RIESGOS'!$H239,"C",'MAPA DE RIESGOS'!$AF239),"")</f>
        <v/>
      </c>
      <c r="CL114" s="355" t="str">
        <f>IF(AND('MAPA DE RIESGOS'!$AP240="Baja",'MAPA DE RIESGOS'!$AR240="Catastrófico"),CONCATENATE("R",'MAPA DE RIESGOS'!$H240,"C",'MAPA DE RIESGOS'!$AF240),"")</f>
        <v/>
      </c>
      <c r="CM114" s="355" t="str">
        <f>IF(AND('MAPA DE RIESGOS'!$AP241="Baja",'MAPA DE RIESGOS'!$AR241="Catastrófico"),CONCATENATE("R",'MAPA DE RIESGOS'!$H241,"C",'MAPA DE RIESGOS'!$AF241),"")</f>
        <v/>
      </c>
      <c r="CN114" s="355" t="str">
        <f>IF(AND('MAPA DE RIESGOS'!$AP242="Baja",'MAPA DE RIESGOS'!$AR242="Catastrófico"),CONCATENATE("R",'MAPA DE RIESGOS'!$H242,"C",'MAPA DE RIESGOS'!$AF242),"")</f>
        <v/>
      </c>
      <c r="CO114" s="355" t="str">
        <f>IF(AND('MAPA DE RIESGOS'!$AP243="Baja",'MAPA DE RIESGOS'!$AR243="Catastrófico"),CONCATENATE("R",'MAPA DE RIESGOS'!$H243,"C",'MAPA DE RIESGOS'!$AF243),"")</f>
        <v/>
      </c>
      <c r="CP114" s="355" t="str">
        <f>IF(AND('MAPA DE RIESGOS'!$AP244="Baja",'MAPA DE RIESGOS'!$AR244="Catastrófico"),CONCATENATE("R",'MAPA DE RIESGOS'!$H244,"C",'MAPA DE RIESGOS'!$AF244),"")</f>
        <v/>
      </c>
      <c r="CQ114" s="355" t="str">
        <f>IF(AND('MAPA DE RIESGOS'!$AP245="Baja",'MAPA DE RIESGOS'!$AR245="Catastrófico"),CONCATENATE("R",'MAPA DE RIESGOS'!$H245,"C",'MAPA DE RIESGOS'!$AF245),"")</f>
        <v/>
      </c>
      <c r="CR114" s="355" t="str">
        <f>IF(AND('MAPA DE RIESGOS'!$AP246="Baja",'MAPA DE RIESGOS'!$AR246="Catastrófico"),CONCATENATE("R",'MAPA DE RIESGOS'!$H246,"C",'MAPA DE RIESGOS'!$AF246),"")</f>
        <v/>
      </c>
      <c r="CS114" s="355" t="str">
        <f>IF(AND('MAPA DE RIESGOS'!$AP247="Baja",'MAPA DE RIESGOS'!$AR247="Catastrófico"),CONCATENATE("R",'MAPA DE RIESGOS'!$H247,"C",'MAPA DE RIESGOS'!$AF247),"")</f>
        <v/>
      </c>
      <c r="CT114" s="355" t="str">
        <f>IF(AND('MAPA DE RIESGOS'!$AP248="Baja",'MAPA DE RIESGOS'!$AR248="Catastrófico"),CONCATENATE("R",'MAPA DE RIESGOS'!$H248,"C",'MAPA DE RIESGOS'!$AF248),"")</f>
        <v/>
      </c>
      <c r="CU114" s="356" t="str">
        <f>IF(AND('MAPA DE RIESGOS'!$AP249="Baja",'MAPA DE RIESGOS'!$AR249="Catastrófico"),CONCATENATE("R",'MAPA DE RIESGOS'!$H249,"C",'MAPA DE RIESGOS'!$AF249),"")</f>
        <v/>
      </c>
      <c r="CV114" s="67"/>
      <c r="CW114" s="1109"/>
      <c r="CX114" s="1109"/>
      <c r="CY114" s="1109"/>
      <c r="CZ114" s="1109"/>
      <c r="DA114" s="1109"/>
      <c r="DB114" s="1109"/>
    </row>
    <row r="115" spans="2:106" ht="32.450000000000003" customHeight="1">
      <c r="B115" s="1142"/>
      <c r="C115" s="1142"/>
      <c r="D115" s="1143"/>
      <c r="E115" s="1113"/>
      <c r="F115" s="1114"/>
      <c r="G115" s="1114"/>
      <c r="H115" s="1114"/>
      <c r="I115" s="1115"/>
      <c r="J115" s="374" t="str">
        <f>IF(AND('MAPA DE RIESGOS'!$AP250="Baja",'MAPA DE RIESGOS'!$AR250="Leve"),CONCATENATE("R",'MAPA DE RIESGOS'!$H250,"C",'MAPA DE RIESGOS'!$AF250),"")</f>
        <v/>
      </c>
      <c r="K115" s="375" t="str">
        <f>IF(AND('MAPA DE RIESGOS'!$AP251="Baja",'MAPA DE RIESGOS'!$AR251="Leve"),CONCATENATE("R",'MAPA DE RIESGOS'!$H251,"C",'MAPA DE RIESGOS'!$AF251),"")</f>
        <v/>
      </c>
      <c r="L115" s="375" t="str">
        <f>IF(AND('MAPA DE RIESGOS'!$AP252="Baja",'MAPA DE RIESGOS'!$AR252="Leve"),CONCATENATE("R",'MAPA DE RIESGOS'!$H252,"C",'MAPA DE RIESGOS'!$AF252),"")</f>
        <v/>
      </c>
      <c r="M115" s="375" t="str">
        <f>IF(AND('MAPA DE RIESGOS'!$AP253="Baja",'MAPA DE RIESGOS'!$AR253="Leve"),CONCATENATE("R",'MAPA DE RIESGOS'!$H253,"C",'MAPA DE RIESGOS'!$AF253),"")</f>
        <v/>
      </c>
      <c r="N115" s="375" t="str">
        <f>IF(AND('MAPA DE RIESGOS'!$AP254="Baja",'MAPA DE RIESGOS'!$AR254="Leve"),CONCATENATE("R",'MAPA DE RIESGOS'!$H254,"C",'MAPA DE RIESGOS'!$AF254),"")</f>
        <v/>
      </c>
      <c r="O115" s="375" t="str">
        <f>IF(AND('MAPA DE RIESGOS'!$AP255="Baja",'MAPA DE RIESGOS'!$AR255="Leve"),CONCATENATE("R",'MAPA DE RIESGOS'!$H255,"C",'MAPA DE RIESGOS'!$AF255),"")</f>
        <v/>
      </c>
      <c r="P115" s="375" t="str">
        <f>IF(AND('MAPA DE RIESGOS'!$AP256="Baja",'MAPA DE RIESGOS'!$AR256="Leve"),CONCATENATE("R",'MAPA DE RIESGOS'!$H256,"C",'MAPA DE RIESGOS'!$AF256),"")</f>
        <v/>
      </c>
      <c r="Q115" s="375" t="str">
        <f>IF(AND('MAPA DE RIESGOS'!$AP257="Baja",'MAPA DE RIESGOS'!$AR257="Leve"),CONCATENATE("R",'MAPA DE RIESGOS'!$H257,"C",'MAPA DE RIESGOS'!$AF257),"")</f>
        <v/>
      </c>
      <c r="R115" s="375" t="str">
        <f>IF(AND('MAPA DE RIESGOS'!$AP258="Baja",'MAPA DE RIESGOS'!$AR258="Leve"),CONCATENATE("R",'MAPA DE RIESGOS'!$H258,"C",'MAPA DE RIESGOS'!$AF258),"")</f>
        <v/>
      </c>
      <c r="S115" s="375" t="str">
        <f>IF(AND('MAPA DE RIESGOS'!$AP259="Baja",'MAPA DE RIESGOS'!$AR259="Leve"),CONCATENATE("R",'MAPA DE RIESGOS'!$H259,"C",'MAPA DE RIESGOS'!$AF259),"")</f>
        <v/>
      </c>
      <c r="T115" s="375" t="str">
        <f>IF(AND('MAPA DE RIESGOS'!$AP260="Baja",'MAPA DE RIESGOS'!$AR260="Leve"),CONCATENATE("R",'MAPA DE RIESGOS'!$H260,"C",'MAPA DE RIESGOS'!$AF260),"")</f>
        <v/>
      </c>
      <c r="U115" s="375" t="str">
        <f>IF(AND('MAPA DE RIESGOS'!$AP261="Baja",'MAPA DE RIESGOS'!$AR261="Leve"),CONCATENATE("R",'MAPA DE RIESGOS'!$H261,"C",'MAPA DE RIESGOS'!$AF261),"")</f>
        <v/>
      </c>
      <c r="V115" s="375" t="str">
        <f>IF(AND('MAPA DE RIESGOS'!$AP262="Baja",'MAPA DE RIESGOS'!$AR262="Leve"),CONCATENATE("R",'MAPA DE RIESGOS'!$H262,"C",'MAPA DE RIESGOS'!$AF262),"")</f>
        <v/>
      </c>
      <c r="W115" s="375" t="str">
        <f>IF(AND('MAPA DE RIESGOS'!$AP263="Baja",'MAPA DE RIESGOS'!$AR263="Leve"),CONCATENATE("R",'MAPA DE RIESGOS'!$H263,"C",'MAPA DE RIESGOS'!$AF263),"")</f>
        <v/>
      </c>
      <c r="X115" s="375" t="str">
        <f>IF(AND('MAPA DE RIESGOS'!$AP264="Baja",'MAPA DE RIESGOS'!$AR264="Leve"),CONCATENATE("R",'MAPA DE RIESGOS'!$H264,"C",'MAPA DE RIESGOS'!$AF264),"")</f>
        <v/>
      </c>
      <c r="Y115" s="375" t="str">
        <f>IF(AND('MAPA DE RIESGOS'!$AP265="Baja",'MAPA DE RIESGOS'!$AR265="Leve"),CONCATENATE("R",'MAPA DE RIESGOS'!$H265,"C",'MAPA DE RIESGOS'!$AF265),"")</f>
        <v/>
      </c>
      <c r="Z115" s="375" t="str">
        <f>IF(AND('MAPA DE RIESGOS'!$AP266="Baja",'MAPA DE RIESGOS'!$AR266="Leve"),CONCATENATE("R",'MAPA DE RIESGOS'!$H266,"C",'MAPA DE RIESGOS'!$AF266),"")</f>
        <v/>
      </c>
      <c r="AA115" s="376" t="str">
        <f>IF(AND('MAPA DE RIESGOS'!$AP267="Baja",'MAPA DE RIESGOS'!$AR267="Leve"),CONCATENATE("R",'MAPA DE RIESGOS'!$H267,"C",'MAPA DE RIESGOS'!$AF267),"")</f>
        <v/>
      </c>
      <c r="AB115" s="365" t="str">
        <f>IF(AND('MAPA DE RIESGOS'!$AP250="Baja",'MAPA DE RIESGOS'!$AR250="Menor"),CONCATENATE("R",'MAPA DE RIESGOS'!$H250,"C",'MAPA DE RIESGOS'!$AF250),"")</f>
        <v/>
      </c>
      <c r="AC115" s="366" t="str">
        <f>IF(AND('MAPA DE RIESGOS'!$AP251="Baja",'MAPA DE RIESGOS'!$AR251="Menor"),CONCATENATE("R",'MAPA DE RIESGOS'!$H251,"C",'MAPA DE RIESGOS'!$AF251),"")</f>
        <v/>
      </c>
      <c r="AD115" s="366" t="str">
        <f>IF(AND('MAPA DE RIESGOS'!$AP252="Baja",'MAPA DE RIESGOS'!$AR252="Menor"),CONCATENATE("R",'MAPA DE RIESGOS'!$H252,"C",'MAPA DE RIESGOS'!$AF252),"")</f>
        <v/>
      </c>
      <c r="AE115" s="366" t="str">
        <f>IF(AND('MAPA DE RIESGOS'!$AP253="Baja",'MAPA DE RIESGOS'!$AR253="Menor"),CONCATENATE("R",'MAPA DE RIESGOS'!$H253,"C",'MAPA DE RIESGOS'!$AF253),"")</f>
        <v/>
      </c>
      <c r="AF115" s="366" t="str">
        <f>IF(AND('MAPA DE RIESGOS'!$AP254="Baja",'MAPA DE RIESGOS'!$AR254="Menor"),CONCATENATE("R",'MAPA DE RIESGOS'!$H254,"C",'MAPA DE RIESGOS'!$AF254),"")</f>
        <v/>
      </c>
      <c r="AG115" s="366" t="str">
        <f>IF(AND('MAPA DE RIESGOS'!$AP255="Baja",'MAPA DE RIESGOS'!$AR255="Menor"),CONCATENATE("R",'MAPA DE RIESGOS'!$H255,"C",'MAPA DE RIESGOS'!$AF255),"")</f>
        <v/>
      </c>
      <c r="AH115" s="366" t="str">
        <f>IF(AND('MAPA DE RIESGOS'!$AP256="Baja",'MAPA DE RIESGOS'!$AR256="Menor"),CONCATENATE("R",'MAPA DE RIESGOS'!$H256,"C",'MAPA DE RIESGOS'!$AF256),"")</f>
        <v/>
      </c>
      <c r="AI115" s="366" t="str">
        <f>IF(AND('MAPA DE RIESGOS'!$AP257="Baja",'MAPA DE RIESGOS'!$AR257="Menor"),CONCATENATE("R",'MAPA DE RIESGOS'!$H257,"C",'MAPA DE RIESGOS'!$AF257),"")</f>
        <v/>
      </c>
      <c r="AJ115" s="366" t="str">
        <f>IF(AND('MAPA DE RIESGOS'!$AP258="Baja",'MAPA DE RIESGOS'!$AR258="Menor"),CONCATENATE("R",'MAPA DE RIESGOS'!$H258,"C",'MAPA DE RIESGOS'!$AF258),"")</f>
        <v/>
      </c>
      <c r="AK115" s="366" t="str">
        <f>IF(AND('MAPA DE RIESGOS'!$AP259="Baja",'MAPA DE RIESGOS'!$AR259="Menor"),CONCATENATE("R",'MAPA DE RIESGOS'!$H259,"C",'MAPA DE RIESGOS'!$AF259),"")</f>
        <v/>
      </c>
      <c r="AL115" s="366" t="str">
        <f>IF(AND('MAPA DE RIESGOS'!$AP260="Baja",'MAPA DE RIESGOS'!$AR260="Menor"),CONCATENATE("R",'MAPA DE RIESGOS'!$H260,"C",'MAPA DE RIESGOS'!$AF260),"")</f>
        <v/>
      </c>
      <c r="AM115" s="366" t="str">
        <f>IF(AND('MAPA DE RIESGOS'!$AP261="Baja",'MAPA DE RIESGOS'!$AR261="Menor"),CONCATENATE("R",'MAPA DE RIESGOS'!$H261,"C",'MAPA DE RIESGOS'!$AF261),"")</f>
        <v/>
      </c>
      <c r="AN115" s="366" t="str">
        <f>IF(AND('MAPA DE RIESGOS'!$AP262="Baja",'MAPA DE RIESGOS'!$AR262="Menor"),CONCATENATE("R",'MAPA DE RIESGOS'!$H262,"C",'MAPA DE RIESGOS'!$AF262),"")</f>
        <v/>
      </c>
      <c r="AO115" s="366" t="str">
        <f>IF(AND('MAPA DE RIESGOS'!$AP263="Baja",'MAPA DE RIESGOS'!$AR263="Menor"),CONCATENATE("R",'MAPA DE RIESGOS'!$H263,"C",'MAPA DE RIESGOS'!$AF263),"")</f>
        <v/>
      </c>
      <c r="AP115" s="366" t="str">
        <f>IF(AND('MAPA DE RIESGOS'!$AP264="Baja",'MAPA DE RIESGOS'!$AR264="Menor"),CONCATENATE("R",'MAPA DE RIESGOS'!$H264,"C",'MAPA DE RIESGOS'!$AF264),"")</f>
        <v/>
      </c>
      <c r="AQ115" s="366" t="str">
        <f>IF(AND('MAPA DE RIESGOS'!$AP265="Baja",'MAPA DE RIESGOS'!$AR265="Menor"),CONCATENATE("R",'MAPA DE RIESGOS'!$H265,"C",'MAPA DE RIESGOS'!$AF265),"")</f>
        <v/>
      </c>
      <c r="AR115" s="366" t="str">
        <f>IF(AND('MAPA DE RIESGOS'!$AP266="Baja",'MAPA DE RIESGOS'!$AR266="Menor"),CONCATENATE("R",'MAPA DE RIESGOS'!$H266,"C",'MAPA DE RIESGOS'!$AF266),"")</f>
        <v/>
      </c>
      <c r="AS115" s="366" t="str">
        <f>IF(AND('MAPA DE RIESGOS'!$AP267="Baja",'MAPA DE RIESGOS'!$AR267="Menor"),CONCATENATE("R",'MAPA DE RIESGOS'!$H267,"C",'MAPA DE RIESGOS'!$AF267),"")</f>
        <v/>
      </c>
      <c r="AT115" s="365" t="str">
        <f>IF(AND('MAPA DE RIESGOS'!$AP250="Baja",'MAPA DE RIESGOS'!$AR250="Moderado"),CONCATENATE("R",'MAPA DE RIESGOS'!$H250,"C",'MAPA DE RIESGOS'!$AF250),"")</f>
        <v>R40C1</v>
      </c>
      <c r="AU115" s="366" t="str">
        <f>IF(AND('MAPA DE RIESGOS'!$AP251="Baja",'MAPA DE RIESGOS'!$AR251="Moderado"),CONCATENATE("R",'MAPA DE RIESGOS'!$H251,"C",'MAPA DE RIESGOS'!$AF251),"")</f>
        <v>R40C2</v>
      </c>
      <c r="AV115" s="366" t="str">
        <f>IF(AND('MAPA DE RIESGOS'!$AP252="Baja",'MAPA DE RIESGOS'!$AR252="Moderado"),CONCATENATE("R",'MAPA DE RIESGOS'!$H252,"C",'MAPA DE RIESGOS'!$AF252),"")</f>
        <v/>
      </c>
      <c r="AW115" s="366" t="str">
        <f>IF(AND('MAPA DE RIESGOS'!$AP253="Baja",'MAPA DE RIESGOS'!$AR253="Moderado"),CONCATENATE("R",'MAPA DE RIESGOS'!$H253,"C",'MAPA DE RIESGOS'!$AF253),"")</f>
        <v/>
      </c>
      <c r="AX115" s="366" t="str">
        <f>IF(AND('MAPA DE RIESGOS'!$AP254="Baja",'MAPA DE RIESGOS'!$AR254="Moderado"),CONCATENATE("R",'MAPA DE RIESGOS'!$H254,"C",'MAPA DE RIESGOS'!$AF254),"")</f>
        <v/>
      </c>
      <c r="AY115" s="366" t="str">
        <f>IF(AND('MAPA DE RIESGOS'!$AP255="Baja",'MAPA DE RIESGOS'!$AR255="Moderado"),CONCATENATE("R",'MAPA DE RIESGOS'!$H255,"C",'MAPA DE RIESGOS'!$AF255),"")</f>
        <v/>
      </c>
      <c r="AZ115" s="366" t="str">
        <f>IF(AND('MAPA DE RIESGOS'!$AP256="Baja",'MAPA DE RIESGOS'!$AR256="Moderado"),CONCATENATE("R",'MAPA DE RIESGOS'!$H256,"C",'MAPA DE RIESGOS'!$AF256),"")</f>
        <v>R41C1</v>
      </c>
      <c r="BA115" s="366" t="str">
        <f>IF(AND('MAPA DE RIESGOS'!$AP257="Baja",'MAPA DE RIESGOS'!$AR257="Moderado"),CONCATENATE("R",'MAPA DE RIESGOS'!$H257,"C",'MAPA DE RIESGOS'!$AF257),"")</f>
        <v>R41C2</v>
      </c>
      <c r="BB115" s="366" t="str">
        <f>IF(AND('MAPA DE RIESGOS'!$AP258="Baja",'MAPA DE RIESGOS'!$AR258="Moderado"),CONCATENATE("R",'MAPA DE RIESGOS'!$H258,"C",'MAPA DE RIESGOS'!$AF258),"")</f>
        <v/>
      </c>
      <c r="BC115" s="366" t="str">
        <f>IF(AND('MAPA DE RIESGOS'!$AP259="Baja",'MAPA DE RIESGOS'!$AR259="Moderado"),CONCATENATE("R",'MAPA DE RIESGOS'!$H259,"C",'MAPA DE RIESGOS'!$AF259),"")</f>
        <v/>
      </c>
      <c r="BD115" s="366" t="str">
        <f>IF(AND('MAPA DE RIESGOS'!$AP260="Baja",'MAPA DE RIESGOS'!$AR260="Moderado"),CONCATENATE("R",'MAPA DE RIESGOS'!$H260,"C",'MAPA DE RIESGOS'!$AF260),"")</f>
        <v/>
      </c>
      <c r="BE115" s="366" t="str">
        <f>IF(AND('MAPA DE RIESGOS'!$AP261="Baja",'MAPA DE RIESGOS'!$AR261="Moderado"),CONCATENATE("R",'MAPA DE RIESGOS'!$H261,"C",'MAPA DE RIESGOS'!$AF261),"")</f>
        <v/>
      </c>
      <c r="BF115" s="366" t="str">
        <f>IF(AND('MAPA DE RIESGOS'!$AP262="Baja",'MAPA DE RIESGOS'!$AR262="Moderado"),CONCATENATE("R",'MAPA DE RIESGOS'!$H262,"C",'MAPA DE RIESGOS'!$AF262),"")</f>
        <v>R42C1</v>
      </c>
      <c r="BG115" s="366" t="str">
        <f>IF(AND('MAPA DE RIESGOS'!$AP263="Baja",'MAPA DE RIESGOS'!$AR263="Moderado"),CONCATENATE("R",'MAPA DE RIESGOS'!$H263,"C",'MAPA DE RIESGOS'!$AF263),"")</f>
        <v>R42C2</v>
      </c>
      <c r="BH115" s="366" t="str">
        <f>IF(AND('MAPA DE RIESGOS'!$AP264="Baja",'MAPA DE RIESGOS'!$AR264="Moderado"),CONCATENATE("R",'MAPA DE RIESGOS'!$H264,"C",'MAPA DE RIESGOS'!$AF264),"")</f>
        <v/>
      </c>
      <c r="BI115" s="366" t="str">
        <f>IF(AND('MAPA DE RIESGOS'!$AP265="Baja",'MAPA DE RIESGOS'!$AR265="Moderado"),CONCATENATE("R",'MAPA DE RIESGOS'!$H265,"C",'MAPA DE RIESGOS'!$AF265),"")</f>
        <v/>
      </c>
      <c r="BJ115" s="366" t="str">
        <f>IF(AND('MAPA DE RIESGOS'!$AP266="Baja",'MAPA DE RIESGOS'!$AR266="Moderado"),CONCATENATE("R",'MAPA DE RIESGOS'!$H266,"C",'MAPA DE RIESGOS'!$AF266),"")</f>
        <v/>
      </c>
      <c r="BK115" s="367" t="str">
        <f>IF(AND('MAPA DE RIESGOS'!$AP267="Baja",'MAPA DE RIESGOS'!$AR267="Moderado"),CONCATENATE("R",'MAPA DE RIESGOS'!$H267,"C",'MAPA DE RIESGOS'!$AF267),"")</f>
        <v/>
      </c>
      <c r="BL115" s="353" t="str">
        <f>IF(AND('MAPA DE RIESGOS'!$AP250="Baja",'MAPA DE RIESGOS'!$AR250="Mayor"),CONCATENATE("R",'MAPA DE RIESGOS'!$H250,"C",'MAPA DE RIESGOS'!$AF250),"")</f>
        <v/>
      </c>
      <c r="BM115" s="353" t="str">
        <f>IF(AND('MAPA DE RIESGOS'!$AP251="Baja",'MAPA DE RIESGOS'!$AR251="Mayor"),CONCATENATE("R",'MAPA DE RIESGOS'!$H251,"C",'MAPA DE RIESGOS'!$AF251),"")</f>
        <v/>
      </c>
      <c r="BN115" s="353" t="str">
        <f>IF(AND('MAPA DE RIESGOS'!$AP252="Baja",'MAPA DE RIESGOS'!$AR252="Mayor"),CONCATENATE("R",'MAPA DE RIESGOS'!$H252,"C",'MAPA DE RIESGOS'!$AF252),"")</f>
        <v/>
      </c>
      <c r="BO115" s="353" t="str">
        <f>IF(AND('MAPA DE RIESGOS'!$AP253="Baja",'MAPA DE RIESGOS'!$AR253="Mayor"),CONCATENATE("R",'MAPA DE RIESGOS'!$H253,"C",'MAPA DE RIESGOS'!$AF253),"")</f>
        <v/>
      </c>
      <c r="BP115" s="353" t="str">
        <f>IF(AND('MAPA DE RIESGOS'!$AP254="Baja",'MAPA DE RIESGOS'!$AR254="Mayor"),CONCATENATE("R",'MAPA DE RIESGOS'!$H254,"C",'MAPA DE RIESGOS'!$AF254),"")</f>
        <v/>
      </c>
      <c r="BQ115" s="353" t="str">
        <f>IF(AND('MAPA DE RIESGOS'!$AP255="Baja",'MAPA DE RIESGOS'!$AR255="Mayor"),CONCATENATE("R",'MAPA DE RIESGOS'!$H255,"C",'MAPA DE RIESGOS'!$AF255),"")</f>
        <v/>
      </c>
      <c r="BR115" s="353" t="str">
        <f>IF(AND('MAPA DE RIESGOS'!$AP256="Baja",'MAPA DE RIESGOS'!$AR256="Mayor"),CONCATENATE("R",'MAPA DE RIESGOS'!$H256,"C",'MAPA DE RIESGOS'!$AF256),"")</f>
        <v/>
      </c>
      <c r="BS115" s="353" t="str">
        <f>IF(AND('MAPA DE RIESGOS'!$AP257="Baja",'MAPA DE RIESGOS'!$AR257="Mayor"),CONCATENATE("R",'MAPA DE RIESGOS'!$H257,"C",'MAPA DE RIESGOS'!$AF257),"")</f>
        <v/>
      </c>
      <c r="BT115" s="353" t="str">
        <f>IF(AND('MAPA DE RIESGOS'!$AP258="Baja",'MAPA DE RIESGOS'!$AR258="Mayor"),CONCATENATE("R",'MAPA DE RIESGOS'!$H258,"C",'MAPA DE RIESGOS'!$AF258),"")</f>
        <v/>
      </c>
      <c r="BU115" s="353" t="str">
        <f>IF(AND('MAPA DE RIESGOS'!$AP259="Baja",'MAPA DE RIESGOS'!$AR259="Mayor"),CONCATENATE("R",'MAPA DE RIESGOS'!$H259,"C",'MAPA DE RIESGOS'!$AF259),"")</f>
        <v/>
      </c>
      <c r="BV115" s="353" t="str">
        <f>IF(AND('MAPA DE RIESGOS'!$AP260="Baja",'MAPA DE RIESGOS'!$AR260="Mayor"),CONCATENATE("R",'MAPA DE RIESGOS'!$H260,"C",'MAPA DE RIESGOS'!$AF260),"")</f>
        <v/>
      </c>
      <c r="BW115" s="353" t="str">
        <f>IF(AND('MAPA DE RIESGOS'!$AP261="Baja",'MAPA DE RIESGOS'!$AR261="Mayor"),CONCATENATE("R",'MAPA DE RIESGOS'!$H261,"C",'MAPA DE RIESGOS'!$AF261),"")</f>
        <v/>
      </c>
      <c r="BX115" s="353" t="str">
        <f>IF(AND('MAPA DE RIESGOS'!$AP262="Baja",'MAPA DE RIESGOS'!$AR262="Mayor"),CONCATENATE("R",'MAPA DE RIESGOS'!$H262,"C",'MAPA DE RIESGOS'!$AF262),"")</f>
        <v/>
      </c>
      <c r="BY115" s="353" t="str">
        <f>IF(AND('MAPA DE RIESGOS'!$AP263="Baja",'MAPA DE RIESGOS'!$AR263="Mayor"),CONCATENATE("R",'MAPA DE RIESGOS'!$H263,"C",'MAPA DE RIESGOS'!$AF263),"")</f>
        <v/>
      </c>
      <c r="BZ115" s="353" t="str">
        <f>IF(AND('MAPA DE RIESGOS'!$AP264="Baja",'MAPA DE RIESGOS'!$AR264="Mayor"),CONCATENATE("R",'MAPA DE RIESGOS'!$H264,"C",'MAPA DE RIESGOS'!$AF264),"")</f>
        <v/>
      </c>
      <c r="CA115" s="353" t="str">
        <f>IF(AND('MAPA DE RIESGOS'!$AP265="Baja",'MAPA DE RIESGOS'!$AR265="Mayor"),CONCATENATE("R",'MAPA DE RIESGOS'!$H265,"C",'MAPA DE RIESGOS'!$AF265),"")</f>
        <v/>
      </c>
      <c r="CB115" s="353" t="str">
        <f>IF(AND('MAPA DE RIESGOS'!$AP266="Baja",'MAPA DE RIESGOS'!$AR266="Mayor"),CONCATENATE("R",'MAPA DE RIESGOS'!$H266,"C",'MAPA DE RIESGOS'!$AF266),"")</f>
        <v/>
      </c>
      <c r="CC115" s="354" t="str">
        <f>IF(AND('MAPA DE RIESGOS'!$AP267="Baja",'MAPA DE RIESGOS'!$AR267="Mayor"),CONCATENATE("R",'MAPA DE RIESGOS'!$H267,"C",'MAPA DE RIESGOS'!$AF267),"")</f>
        <v/>
      </c>
      <c r="CD115" s="355" t="str">
        <f>IF(AND('MAPA DE RIESGOS'!$AP250="Baja",'MAPA DE RIESGOS'!$AR250="Catastrófico"),CONCATENATE("R",'MAPA DE RIESGOS'!$H250,"C",'MAPA DE RIESGOS'!$AF250),"")</f>
        <v/>
      </c>
      <c r="CE115" s="355" t="str">
        <f>IF(AND('MAPA DE RIESGOS'!$AP251="Baja",'MAPA DE RIESGOS'!$AR251="Catastrófico"),CONCATENATE("R",'MAPA DE RIESGOS'!$H251,"C",'MAPA DE RIESGOS'!$AF251),"")</f>
        <v/>
      </c>
      <c r="CF115" s="355" t="str">
        <f>IF(AND('MAPA DE RIESGOS'!$AP252="Baja",'MAPA DE RIESGOS'!$AR252="Catastrófico"),CONCATENATE("R",'MAPA DE RIESGOS'!$H252,"C",'MAPA DE RIESGOS'!$AF252),"")</f>
        <v/>
      </c>
      <c r="CG115" s="355" t="str">
        <f>IF(AND('MAPA DE RIESGOS'!$AP253="Baja",'MAPA DE RIESGOS'!$AR253="Catastrófico"),CONCATENATE("R",'MAPA DE RIESGOS'!$H253,"C",'MAPA DE RIESGOS'!$AF253),"")</f>
        <v/>
      </c>
      <c r="CH115" s="355" t="str">
        <f>IF(AND('MAPA DE RIESGOS'!$AP254="Baja",'MAPA DE RIESGOS'!$AR254="Catastrófico"),CONCATENATE("R",'MAPA DE RIESGOS'!$H254,"C",'MAPA DE RIESGOS'!$AF254),"")</f>
        <v/>
      </c>
      <c r="CI115" s="355" t="str">
        <f>IF(AND('MAPA DE RIESGOS'!$AP255="Baja",'MAPA DE RIESGOS'!$AR255="Catastrófico"),CONCATENATE("R",'MAPA DE RIESGOS'!$H255,"C",'MAPA DE RIESGOS'!$AF255),"")</f>
        <v/>
      </c>
      <c r="CJ115" s="355" t="str">
        <f>IF(AND('MAPA DE RIESGOS'!$AP256="Baja",'MAPA DE RIESGOS'!$AR256="Catastrófico"),CONCATENATE("R",'MAPA DE RIESGOS'!$H256,"C",'MAPA DE RIESGOS'!$AF256),"")</f>
        <v/>
      </c>
      <c r="CK115" s="355" t="str">
        <f>IF(AND('MAPA DE RIESGOS'!$AP257="Baja",'MAPA DE RIESGOS'!$AR257="Catastrófico"),CONCATENATE("R",'MAPA DE RIESGOS'!$H257,"C",'MAPA DE RIESGOS'!$AF257),"")</f>
        <v/>
      </c>
      <c r="CL115" s="355" t="str">
        <f>IF(AND('MAPA DE RIESGOS'!$AP258="Baja",'MAPA DE RIESGOS'!$AR258="Catastrófico"),CONCATENATE("R",'MAPA DE RIESGOS'!$H258,"C",'MAPA DE RIESGOS'!$AF258),"")</f>
        <v/>
      </c>
      <c r="CM115" s="355" t="str">
        <f>IF(AND('MAPA DE RIESGOS'!$AP259="Baja",'MAPA DE RIESGOS'!$AR259="Catastrófico"),CONCATENATE("R",'MAPA DE RIESGOS'!$H259,"C",'MAPA DE RIESGOS'!$AF259),"")</f>
        <v/>
      </c>
      <c r="CN115" s="355" t="str">
        <f>IF(AND('MAPA DE RIESGOS'!$AP260="Baja",'MAPA DE RIESGOS'!$AR260="Catastrófico"),CONCATENATE("R",'MAPA DE RIESGOS'!$H260,"C",'MAPA DE RIESGOS'!$AF260),"")</f>
        <v/>
      </c>
      <c r="CO115" s="355" t="str">
        <f>IF(AND('MAPA DE RIESGOS'!$AP261="Baja",'MAPA DE RIESGOS'!$AR261="Catastrófico"),CONCATENATE("R",'MAPA DE RIESGOS'!$H261,"C",'MAPA DE RIESGOS'!$AF261),"")</f>
        <v/>
      </c>
      <c r="CP115" s="355" t="str">
        <f>IF(AND('MAPA DE RIESGOS'!$AP262="Baja",'MAPA DE RIESGOS'!$AR262="Catastrófico"),CONCATENATE("R",'MAPA DE RIESGOS'!$H262,"C",'MAPA DE RIESGOS'!$AF262),"")</f>
        <v/>
      </c>
      <c r="CQ115" s="355" t="str">
        <f>IF(AND('MAPA DE RIESGOS'!$AP263="Baja",'MAPA DE RIESGOS'!$AR263="Catastrófico"),CONCATENATE("R",'MAPA DE RIESGOS'!$H263,"C",'MAPA DE RIESGOS'!$AF263),"")</f>
        <v/>
      </c>
      <c r="CR115" s="355" t="str">
        <f>IF(AND('MAPA DE RIESGOS'!$AP264="Baja",'MAPA DE RIESGOS'!$AR264="Catastrófico"),CONCATENATE("R",'MAPA DE RIESGOS'!$H264,"C",'MAPA DE RIESGOS'!$AF264),"")</f>
        <v/>
      </c>
      <c r="CS115" s="355" t="str">
        <f>IF(AND('MAPA DE RIESGOS'!$AP265="Baja",'MAPA DE RIESGOS'!$AR265="Catastrófico"),CONCATENATE("R",'MAPA DE RIESGOS'!$H265,"C",'MAPA DE RIESGOS'!$AF265),"")</f>
        <v/>
      </c>
      <c r="CT115" s="355" t="str">
        <f>IF(AND('MAPA DE RIESGOS'!$AP266="Baja",'MAPA DE RIESGOS'!$AR266="Catastrófico"),CONCATENATE("R",'MAPA DE RIESGOS'!$H266,"C",'MAPA DE RIESGOS'!$AF266),"")</f>
        <v/>
      </c>
      <c r="CU115" s="356" t="str">
        <f>IF(AND('MAPA DE RIESGOS'!$AP267="Baja",'MAPA DE RIESGOS'!$AR267="Catastrófico"),CONCATENATE("R",'MAPA DE RIESGOS'!$H267,"C",'MAPA DE RIESGOS'!$AF267),"")</f>
        <v/>
      </c>
      <c r="CV115" s="67"/>
      <c r="CW115" s="1109"/>
      <c r="CX115" s="1109"/>
      <c r="CY115" s="1109"/>
      <c r="CZ115" s="1109"/>
      <c r="DA115" s="1109"/>
      <c r="DB115" s="1109"/>
    </row>
    <row r="116" spans="2:106" ht="32.450000000000003" customHeight="1">
      <c r="B116" s="1142"/>
      <c r="C116" s="1142"/>
      <c r="D116" s="1143"/>
      <c r="E116" s="1113"/>
      <c r="F116" s="1114"/>
      <c r="G116" s="1114"/>
      <c r="H116" s="1114"/>
      <c r="I116" s="1115"/>
      <c r="J116" s="374" t="str">
        <f>IF(AND('MAPA DE RIESGOS'!$AP268="Baja",'MAPA DE RIESGOS'!$AR268="Leve"),CONCATENATE("R",'MAPA DE RIESGOS'!$H268,"C",'MAPA DE RIESGOS'!$AF268),"")</f>
        <v/>
      </c>
      <c r="K116" s="375" t="str">
        <f>IF(AND('MAPA DE RIESGOS'!$AP269="Baja",'MAPA DE RIESGOS'!$AR269="Leve"),CONCATENATE("R",'MAPA DE RIESGOS'!$H269,"C",'MAPA DE RIESGOS'!$AF269),"")</f>
        <v/>
      </c>
      <c r="L116" s="375" t="str">
        <f>IF(AND('MAPA DE RIESGOS'!$AP270="Baja",'MAPA DE RIESGOS'!$AR270="Leve"),CONCATENATE("R",'MAPA DE RIESGOS'!$H270,"C",'MAPA DE RIESGOS'!$AF270),"")</f>
        <v/>
      </c>
      <c r="M116" s="375" t="str">
        <f>IF(AND('MAPA DE RIESGOS'!$AP271="Baja",'MAPA DE RIESGOS'!$AR271="Leve"),CONCATENATE("R",'MAPA DE RIESGOS'!$H271,"C",'MAPA DE RIESGOS'!$AF271),"")</f>
        <v/>
      </c>
      <c r="N116" s="375" t="str">
        <f>IF(AND('MAPA DE RIESGOS'!$AP272="Baja",'MAPA DE RIESGOS'!$AR272="Leve"),CONCATENATE("R",'MAPA DE RIESGOS'!$H272,"C",'MAPA DE RIESGOS'!$AF272),"")</f>
        <v/>
      </c>
      <c r="O116" s="375" t="str">
        <f>IF(AND('MAPA DE RIESGOS'!$AP273="Baja",'MAPA DE RIESGOS'!$AR273="Leve"),CONCATENATE("R",'MAPA DE RIESGOS'!$H273,"C",'MAPA DE RIESGOS'!$AF273),"")</f>
        <v/>
      </c>
      <c r="P116" s="375" t="str">
        <f>IF(AND('MAPA DE RIESGOS'!$AP274="Baja",'MAPA DE RIESGOS'!$AR274="Leve"),CONCATENATE("R",'MAPA DE RIESGOS'!$H274,"C",'MAPA DE RIESGOS'!$AF274),"")</f>
        <v/>
      </c>
      <c r="Q116" s="375" t="str">
        <f>IF(AND('MAPA DE RIESGOS'!$AP275="Baja",'MAPA DE RIESGOS'!$AR275="Leve"),CONCATENATE("R",'MAPA DE RIESGOS'!$H275,"C",'MAPA DE RIESGOS'!$AF275),"")</f>
        <v/>
      </c>
      <c r="R116" s="375" t="str">
        <f>IF(AND('MAPA DE RIESGOS'!$AP276="Baja",'MAPA DE RIESGOS'!$AR276="Leve"),CONCATENATE("R",'MAPA DE RIESGOS'!$H276,"C",'MAPA DE RIESGOS'!$AF276),"")</f>
        <v/>
      </c>
      <c r="S116" s="375" t="str">
        <f>IF(AND('MAPA DE RIESGOS'!$AP277="Baja",'MAPA DE RIESGOS'!$AR277="Leve"),CONCATENATE("R",'MAPA DE RIESGOS'!$H277,"C",'MAPA DE RIESGOS'!$AF277),"")</f>
        <v/>
      </c>
      <c r="T116" s="375" t="str">
        <f>IF(AND('MAPA DE RIESGOS'!$AP278="Baja",'MAPA DE RIESGOS'!$AR278="Leve"),CONCATENATE("R",'MAPA DE RIESGOS'!$H278,"C",'MAPA DE RIESGOS'!$AF278),"")</f>
        <v/>
      </c>
      <c r="U116" s="375" t="str">
        <f>IF(AND('MAPA DE RIESGOS'!$AP279="Baja",'MAPA DE RIESGOS'!$AR279="Leve"),CONCATENATE("R",'MAPA DE RIESGOS'!$H279,"C",'MAPA DE RIESGOS'!$AF279),"")</f>
        <v/>
      </c>
      <c r="V116" s="375" t="str">
        <f>IF(AND('MAPA DE RIESGOS'!$AP280="Baja",'MAPA DE RIESGOS'!$AR280="Leve"),CONCATENATE("R",'MAPA DE RIESGOS'!$H280,"C",'MAPA DE RIESGOS'!$AF280),"")</f>
        <v/>
      </c>
      <c r="W116" s="375" t="str">
        <f>IF(AND('MAPA DE RIESGOS'!$AP281="Baja",'MAPA DE RIESGOS'!$AR281="Leve"),CONCATENATE("R",'MAPA DE RIESGOS'!$H281,"C",'MAPA DE RIESGOS'!$AF281),"")</f>
        <v/>
      </c>
      <c r="X116" s="375" t="str">
        <f>IF(AND('MAPA DE RIESGOS'!$AP282="Baja",'MAPA DE RIESGOS'!$AR282="Leve"),CONCATENATE("R",'MAPA DE RIESGOS'!$H282,"C",'MAPA DE RIESGOS'!$AF282),"")</f>
        <v/>
      </c>
      <c r="Y116" s="375" t="str">
        <f>IF(AND('MAPA DE RIESGOS'!$AP283="Baja",'MAPA DE RIESGOS'!$AR283="Leve"),CONCATENATE("R",'MAPA DE RIESGOS'!$H283,"C",'MAPA DE RIESGOS'!$AF283),"")</f>
        <v/>
      </c>
      <c r="Z116" s="375" t="str">
        <f>IF(AND('MAPA DE RIESGOS'!$AP284="Baja",'MAPA DE RIESGOS'!$AR284="Leve"),CONCATENATE("R",'MAPA DE RIESGOS'!$H284,"C",'MAPA DE RIESGOS'!$AF284),"")</f>
        <v/>
      </c>
      <c r="AA116" s="376" t="str">
        <f>IF(AND('MAPA DE RIESGOS'!$AP285="Baja",'MAPA DE RIESGOS'!$AR285="Leve"),CONCATENATE("R",'MAPA DE RIESGOS'!$H285,"C",'MAPA DE RIESGOS'!$AF285),"")</f>
        <v/>
      </c>
      <c r="AB116" s="365" t="str">
        <f>IF(AND('MAPA DE RIESGOS'!$AP268="Baja",'MAPA DE RIESGOS'!$AR268="Menor"),CONCATENATE("R",'MAPA DE RIESGOS'!$H268,"C",'MAPA DE RIESGOS'!$AF268),"")</f>
        <v/>
      </c>
      <c r="AC116" s="366" t="str">
        <f>IF(AND('MAPA DE RIESGOS'!$AP269="Baja",'MAPA DE RIESGOS'!$AR269="Menor"),CONCATENATE("R",'MAPA DE RIESGOS'!$H269,"C",'MAPA DE RIESGOS'!$AF269),"")</f>
        <v/>
      </c>
      <c r="AD116" s="366" t="str">
        <f>IF(AND('MAPA DE RIESGOS'!$AP270="Baja",'MAPA DE RIESGOS'!$AR270="Menor"),CONCATENATE("R",'MAPA DE RIESGOS'!$H270,"C",'MAPA DE RIESGOS'!$AF270),"")</f>
        <v/>
      </c>
      <c r="AE116" s="366" t="str">
        <f>IF(AND('MAPA DE RIESGOS'!$AP271="Baja",'MAPA DE RIESGOS'!$AR271="Menor"),CONCATENATE("R",'MAPA DE RIESGOS'!$H271,"C",'MAPA DE RIESGOS'!$AF271),"")</f>
        <v/>
      </c>
      <c r="AF116" s="366" t="str">
        <f>IF(AND('MAPA DE RIESGOS'!$AP272="Baja",'MAPA DE RIESGOS'!$AR272="Menor"),CONCATENATE("R",'MAPA DE RIESGOS'!$H272,"C",'MAPA DE RIESGOS'!$AF272),"")</f>
        <v/>
      </c>
      <c r="AG116" s="366" t="str">
        <f>IF(AND('MAPA DE RIESGOS'!$AP273="Baja",'MAPA DE RIESGOS'!$AR273="Menor"),CONCATENATE("R",'MAPA DE RIESGOS'!$H273,"C",'MAPA DE RIESGOS'!$AF273),"")</f>
        <v/>
      </c>
      <c r="AH116" s="366" t="str">
        <f>IF(AND('MAPA DE RIESGOS'!$AP274="Baja",'MAPA DE RIESGOS'!$AR274="Menor"),CONCATENATE("R",'MAPA DE RIESGOS'!$H274,"C",'MAPA DE RIESGOS'!$AF274),"")</f>
        <v/>
      </c>
      <c r="AI116" s="366" t="str">
        <f>IF(AND('MAPA DE RIESGOS'!$AP275="Baja",'MAPA DE RIESGOS'!$AR275="Menor"),CONCATENATE("R",'MAPA DE RIESGOS'!$H275,"C",'MAPA DE RIESGOS'!$AF275),"")</f>
        <v/>
      </c>
      <c r="AJ116" s="366" t="str">
        <f>IF(AND('MAPA DE RIESGOS'!$AP276="Baja",'MAPA DE RIESGOS'!$AR276="Menor"),CONCATENATE("R",'MAPA DE RIESGOS'!$H276,"C",'MAPA DE RIESGOS'!$AF276),"")</f>
        <v/>
      </c>
      <c r="AK116" s="366" t="str">
        <f>IF(AND('MAPA DE RIESGOS'!$AP277="Baja",'MAPA DE RIESGOS'!$AR277="Menor"),CONCATENATE("R",'MAPA DE RIESGOS'!$H277,"C",'MAPA DE RIESGOS'!$AF277),"")</f>
        <v/>
      </c>
      <c r="AL116" s="366" t="str">
        <f>IF(AND('MAPA DE RIESGOS'!$AP278="Baja",'MAPA DE RIESGOS'!$AR278="Menor"),CONCATENATE("R",'MAPA DE RIESGOS'!$H278,"C",'MAPA DE RIESGOS'!$AF278),"")</f>
        <v/>
      </c>
      <c r="AM116" s="366" t="str">
        <f>IF(AND('MAPA DE RIESGOS'!$AP279="Baja",'MAPA DE RIESGOS'!$AR279="Menor"),CONCATENATE("R",'MAPA DE RIESGOS'!$H279,"C",'MAPA DE RIESGOS'!$AF279),"")</f>
        <v/>
      </c>
      <c r="AN116" s="366" t="str">
        <f>IF(AND('MAPA DE RIESGOS'!$AP280="Baja",'MAPA DE RIESGOS'!$AR280="Menor"),CONCATENATE("R",'MAPA DE RIESGOS'!$H280,"C",'MAPA DE RIESGOS'!$AF280),"")</f>
        <v/>
      </c>
      <c r="AO116" s="366" t="str">
        <f>IF(AND('MAPA DE RIESGOS'!$AP281="Baja",'MAPA DE RIESGOS'!$AR281="Menor"),CONCATENATE("R",'MAPA DE RIESGOS'!$H281,"C",'MAPA DE RIESGOS'!$AF281),"")</f>
        <v/>
      </c>
      <c r="AP116" s="366" t="str">
        <f>IF(AND('MAPA DE RIESGOS'!$AP282="Baja",'MAPA DE RIESGOS'!$AR282="Menor"),CONCATENATE("R",'MAPA DE RIESGOS'!$H282,"C",'MAPA DE RIESGOS'!$AF282),"")</f>
        <v/>
      </c>
      <c r="AQ116" s="366" t="str">
        <f>IF(AND('MAPA DE RIESGOS'!$AP283="Baja",'MAPA DE RIESGOS'!$AR283="Menor"),CONCATENATE("R",'MAPA DE RIESGOS'!$H283,"C",'MAPA DE RIESGOS'!$AF283),"")</f>
        <v/>
      </c>
      <c r="AR116" s="366" t="str">
        <f>IF(AND('MAPA DE RIESGOS'!$AP284="Baja",'MAPA DE RIESGOS'!$AR284="Menor"),CONCATENATE("R",'MAPA DE RIESGOS'!$H284,"C",'MAPA DE RIESGOS'!$AF284),"")</f>
        <v/>
      </c>
      <c r="AS116" s="366" t="str">
        <f>IF(AND('MAPA DE RIESGOS'!$AP285="Baja",'MAPA DE RIESGOS'!$AR285="Menor"),CONCATENATE("R",'MAPA DE RIESGOS'!$H285,"C",'MAPA DE RIESGOS'!$AF285),"")</f>
        <v/>
      </c>
      <c r="AT116" s="365" t="str">
        <f>IF(AND('MAPA DE RIESGOS'!$AP268="Baja",'MAPA DE RIESGOS'!$AR268="Moderado"),CONCATENATE("R",'MAPA DE RIESGOS'!$H268,"C",'MAPA DE RIESGOS'!$AF268),"")</f>
        <v>R43C1</v>
      </c>
      <c r="AU116" s="366" t="str">
        <f>IF(AND('MAPA DE RIESGOS'!$AP269="Baja",'MAPA DE RIESGOS'!$AR269="Moderado"),CONCATENATE("R",'MAPA DE RIESGOS'!$H269,"C",'MAPA DE RIESGOS'!$AF269),"")</f>
        <v>R43C2</v>
      </c>
      <c r="AV116" s="366" t="str">
        <f>IF(AND('MAPA DE RIESGOS'!$AP270="Baja",'MAPA DE RIESGOS'!$AR270="Moderado"),CONCATENATE("R",'MAPA DE RIESGOS'!$H270,"C",'MAPA DE RIESGOS'!$AF270),"")</f>
        <v/>
      </c>
      <c r="AW116" s="366" t="str">
        <f>IF(AND('MAPA DE RIESGOS'!$AP271="Baja",'MAPA DE RIESGOS'!$AR271="Moderado"),CONCATENATE("R",'MAPA DE RIESGOS'!$H271,"C",'MAPA DE RIESGOS'!$AF271),"")</f>
        <v/>
      </c>
      <c r="AX116" s="366" t="str">
        <f>IF(AND('MAPA DE RIESGOS'!$AP272="Baja",'MAPA DE RIESGOS'!$AR272="Moderado"),CONCATENATE("R",'MAPA DE RIESGOS'!$H272,"C",'MAPA DE RIESGOS'!$AF272),"")</f>
        <v/>
      </c>
      <c r="AY116" s="366" t="str">
        <f>IF(AND('MAPA DE RIESGOS'!$AP273="Baja",'MAPA DE RIESGOS'!$AR273="Moderado"),CONCATENATE("R",'MAPA DE RIESGOS'!$H273,"C",'MAPA DE RIESGOS'!$AF273),"")</f>
        <v/>
      </c>
      <c r="AZ116" s="366" t="str">
        <f>IF(AND('MAPA DE RIESGOS'!$AP274="Baja",'MAPA DE RIESGOS'!$AR274="Moderado"),CONCATENATE("R",'MAPA DE RIESGOS'!$H274,"C",'MAPA DE RIESGOS'!$AF274),"")</f>
        <v>R44C1</v>
      </c>
      <c r="BA116" s="366" t="str">
        <f>IF(AND('MAPA DE RIESGOS'!$AP275="Baja",'MAPA DE RIESGOS'!$AR275="Moderado"),CONCATENATE("R",'MAPA DE RIESGOS'!$H275,"C",'MAPA DE RIESGOS'!$AF275),"")</f>
        <v>R44C2</v>
      </c>
      <c r="BB116" s="366" t="str">
        <f>IF(AND('MAPA DE RIESGOS'!$AP276="Baja",'MAPA DE RIESGOS'!$AR276="Moderado"),CONCATENATE("R",'MAPA DE RIESGOS'!$H276,"C",'MAPA DE RIESGOS'!$AF276),"")</f>
        <v/>
      </c>
      <c r="BC116" s="366" t="str">
        <f>IF(AND('MAPA DE RIESGOS'!$AP277="Baja",'MAPA DE RIESGOS'!$AR277="Moderado"),CONCATENATE("R",'MAPA DE RIESGOS'!$H277,"C",'MAPA DE RIESGOS'!$AF277),"")</f>
        <v/>
      </c>
      <c r="BD116" s="366" t="str">
        <f>IF(AND('MAPA DE RIESGOS'!$AP278="Baja",'MAPA DE RIESGOS'!$AR278="Moderado"),CONCATENATE("R",'MAPA DE RIESGOS'!$H278,"C",'MAPA DE RIESGOS'!$AF278),"")</f>
        <v/>
      </c>
      <c r="BE116" s="366" t="str">
        <f>IF(AND('MAPA DE RIESGOS'!$AP279="Baja",'MAPA DE RIESGOS'!$AR279="Moderado"),CONCATENATE("R",'MAPA DE RIESGOS'!$H279,"C",'MAPA DE RIESGOS'!$AF279),"")</f>
        <v/>
      </c>
      <c r="BF116" s="366" t="str">
        <f>IF(AND('MAPA DE RIESGOS'!$AP280="Baja",'MAPA DE RIESGOS'!$AR280="Moderado"),CONCATENATE("R",'MAPA DE RIESGOS'!$H280,"C",'MAPA DE RIESGOS'!$AF280),"")</f>
        <v>R45C1</v>
      </c>
      <c r="BG116" s="366" t="str">
        <f>IF(AND('MAPA DE RIESGOS'!$AP281="Baja",'MAPA DE RIESGOS'!$AR281="Moderado"),CONCATENATE("R",'MAPA DE RIESGOS'!$H281,"C",'MAPA DE RIESGOS'!$AF281),"")</f>
        <v>R45C2</v>
      </c>
      <c r="BH116" s="366" t="str">
        <f>IF(AND('MAPA DE RIESGOS'!$AP282="Baja",'MAPA DE RIESGOS'!$AR282="Moderado"),CONCATENATE("R",'MAPA DE RIESGOS'!$H282,"C",'MAPA DE RIESGOS'!$AF282),"")</f>
        <v/>
      </c>
      <c r="BI116" s="366" t="str">
        <f>IF(AND('MAPA DE RIESGOS'!$AP283="Baja",'MAPA DE RIESGOS'!$AR283="Moderado"),CONCATENATE("R",'MAPA DE RIESGOS'!$H283,"C",'MAPA DE RIESGOS'!$AF283),"")</f>
        <v/>
      </c>
      <c r="BJ116" s="366" t="str">
        <f>IF(AND('MAPA DE RIESGOS'!$AP284="Baja",'MAPA DE RIESGOS'!$AR284="Moderado"),CONCATENATE("R",'MAPA DE RIESGOS'!$H284,"C",'MAPA DE RIESGOS'!$AF284),"")</f>
        <v/>
      </c>
      <c r="BK116" s="367" t="str">
        <f>IF(AND('MAPA DE RIESGOS'!$AP285="Baja",'MAPA DE RIESGOS'!$AR285="Moderado"),CONCATENATE("R",'MAPA DE RIESGOS'!$H285,"C",'MAPA DE RIESGOS'!$AF285),"")</f>
        <v/>
      </c>
      <c r="BL116" s="353" t="str">
        <f>IF(AND('MAPA DE RIESGOS'!$AP268="Baja",'MAPA DE RIESGOS'!$AR268="Mayor"),CONCATENATE("R",'MAPA DE RIESGOS'!$H268,"C",'MAPA DE RIESGOS'!$AF268),"")</f>
        <v/>
      </c>
      <c r="BM116" s="353" t="str">
        <f>IF(AND('MAPA DE RIESGOS'!$AP269="Baja",'MAPA DE RIESGOS'!$AR269="Mayor"),CONCATENATE("R",'MAPA DE RIESGOS'!$H269,"C",'MAPA DE RIESGOS'!$AF269),"")</f>
        <v/>
      </c>
      <c r="BN116" s="353" t="str">
        <f>IF(AND('MAPA DE RIESGOS'!$AP270="Baja",'MAPA DE RIESGOS'!$AR270="Mayor"),CONCATENATE("R",'MAPA DE RIESGOS'!$H270,"C",'MAPA DE RIESGOS'!$AF270),"")</f>
        <v/>
      </c>
      <c r="BO116" s="353" t="str">
        <f>IF(AND('MAPA DE RIESGOS'!$AP271="Baja",'MAPA DE RIESGOS'!$AR271="Mayor"),CONCATENATE("R",'MAPA DE RIESGOS'!$H271,"C",'MAPA DE RIESGOS'!$AF271),"")</f>
        <v/>
      </c>
      <c r="BP116" s="353" t="str">
        <f>IF(AND('MAPA DE RIESGOS'!$AP272="Baja",'MAPA DE RIESGOS'!$AR272="Mayor"),CONCATENATE("R",'MAPA DE RIESGOS'!$H272,"C",'MAPA DE RIESGOS'!$AF272),"")</f>
        <v/>
      </c>
      <c r="BQ116" s="353" t="str">
        <f>IF(AND('MAPA DE RIESGOS'!$AP273="Baja",'MAPA DE RIESGOS'!$AR273="Mayor"),CONCATENATE("R",'MAPA DE RIESGOS'!$H273,"C",'MAPA DE RIESGOS'!$AF273),"")</f>
        <v/>
      </c>
      <c r="BR116" s="353" t="str">
        <f>IF(AND('MAPA DE RIESGOS'!$AP274="Baja",'MAPA DE RIESGOS'!$AR274="Mayor"),CONCATENATE("R",'MAPA DE RIESGOS'!$H274,"C",'MAPA DE RIESGOS'!$AF274),"")</f>
        <v/>
      </c>
      <c r="BS116" s="353" t="str">
        <f>IF(AND('MAPA DE RIESGOS'!$AP275="Baja",'MAPA DE RIESGOS'!$AR275="Mayor"),CONCATENATE("R",'MAPA DE RIESGOS'!$H275,"C",'MAPA DE RIESGOS'!$AF275),"")</f>
        <v/>
      </c>
      <c r="BT116" s="353" t="str">
        <f>IF(AND('MAPA DE RIESGOS'!$AP276="Baja",'MAPA DE RIESGOS'!$AR276="Mayor"),CONCATENATE("R",'MAPA DE RIESGOS'!$H276,"C",'MAPA DE RIESGOS'!$AF276),"")</f>
        <v/>
      </c>
      <c r="BU116" s="353" t="str">
        <f>IF(AND('MAPA DE RIESGOS'!$AP277="Baja",'MAPA DE RIESGOS'!$AR277="Mayor"),CONCATENATE("R",'MAPA DE RIESGOS'!$H277,"C",'MAPA DE RIESGOS'!$AF277),"")</f>
        <v/>
      </c>
      <c r="BV116" s="353" t="str">
        <f>IF(AND('MAPA DE RIESGOS'!$AP278="Baja",'MAPA DE RIESGOS'!$AR278="Mayor"),CONCATENATE("R",'MAPA DE RIESGOS'!$H278,"C",'MAPA DE RIESGOS'!$AF278),"")</f>
        <v/>
      </c>
      <c r="BW116" s="353" t="str">
        <f>IF(AND('MAPA DE RIESGOS'!$AP279="Baja",'MAPA DE RIESGOS'!$AR279="Mayor"),CONCATENATE("R",'MAPA DE RIESGOS'!$H279,"C",'MAPA DE RIESGOS'!$AF279),"")</f>
        <v/>
      </c>
      <c r="BX116" s="353" t="str">
        <f>IF(AND('MAPA DE RIESGOS'!$AP280="Baja",'MAPA DE RIESGOS'!$AR280="Mayor"),CONCATENATE("R",'MAPA DE RIESGOS'!$H280,"C",'MAPA DE RIESGOS'!$AF280),"")</f>
        <v/>
      </c>
      <c r="BY116" s="353" t="str">
        <f>IF(AND('MAPA DE RIESGOS'!$AP281="Baja",'MAPA DE RIESGOS'!$AR281="Mayor"),CONCATENATE("R",'MAPA DE RIESGOS'!$H281,"C",'MAPA DE RIESGOS'!$AF281),"")</f>
        <v/>
      </c>
      <c r="BZ116" s="353" t="str">
        <f>IF(AND('MAPA DE RIESGOS'!$AP282="Baja",'MAPA DE RIESGOS'!$AR282="Mayor"),CONCATENATE("R",'MAPA DE RIESGOS'!$H282,"C",'MAPA DE RIESGOS'!$AF282),"")</f>
        <v/>
      </c>
      <c r="CA116" s="353" t="str">
        <f>IF(AND('MAPA DE RIESGOS'!$AP283="Baja",'MAPA DE RIESGOS'!$AR283="Mayor"),CONCATENATE("R",'MAPA DE RIESGOS'!$H283,"C",'MAPA DE RIESGOS'!$AF283),"")</f>
        <v/>
      </c>
      <c r="CB116" s="353" t="str">
        <f>IF(AND('MAPA DE RIESGOS'!$AP284="Baja",'MAPA DE RIESGOS'!$AR284="Mayor"),CONCATENATE("R",'MAPA DE RIESGOS'!$H284,"C",'MAPA DE RIESGOS'!$AF284),"")</f>
        <v/>
      </c>
      <c r="CC116" s="354" t="str">
        <f>IF(AND('MAPA DE RIESGOS'!$AP285="Baja",'MAPA DE RIESGOS'!$AR285="Mayor"),CONCATENATE("R",'MAPA DE RIESGOS'!$H285,"C",'MAPA DE RIESGOS'!$AF285),"")</f>
        <v/>
      </c>
      <c r="CD116" s="355" t="str">
        <f>IF(AND('MAPA DE RIESGOS'!$AP268="Baja",'MAPA DE RIESGOS'!$AR268="Catastrófico"),CONCATENATE("R",'MAPA DE RIESGOS'!$H268,"C",'MAPA DE RIESGOS'!$AF268),"")</f>
        <v/>
      </c>
      <c r="CE116" s="355" t="str">
        <f>IF(AND('MAPA DE RIESGOS'!$AP269="Baja",'MAPA DE RIESGOS'!$AR269="Catastrófico"),CONCATENATE("R",'MAPA DE RIESGOS'!$H269,"C",'MAPA DE RIESGOS'!$AF269),"")</f>
        <v/>
      </c>
      <c r="CF116" s="355" t="str">
        <f>IF(AND('MAPA DE RIESGOS'!$AP270="Baja",'MAPA DE RIESGOS'!$AR270="Catastrófico"),CONCATENATE("R",'MAPA DE RIESGOS'!$H270,"C",'MAPA DE RIESGOS'!$AF270),"")</f>
        <v/>
      </c>
      <c r="CG116" s="355" t="str">
        <f>IF(AND('MAPA DE RIESGOS'!$AP271="Baja",'MAPA DE RIESGOS'!$AR271="Catastrófico"),CONCATENATE("R",'MAPA DE RIESGOS'!$H271,"C",'MAPA DE RIESGOS'!$AF271),"")</f>
        <v/>
      </c>
      <c r="CH116" s="355" t="str">
        <f>IF(AND('MAPA DE RIESGOS'!$AP272="Baja",'MAPA DE RIESGOS'!$AR272="Catastrófico"),CONCATENATE("R",'MAPA DE RIESGOS'!$H272,"C",'MAPA DE RIESGOS'!$AF272),"")</f>
        <v/>
      </c>
      <c r="CI116" s="355" t="str">
        <f>IF(AND('MAPA DE RIESGOS'!$AP273="Baja",'MAPA DE RIESGOS'!$AR273="Catastrófico"),CONCATENATE("R",'MAPA DE RIESGOS'!$H273,"C",'MAPA DE RIESGOS'!$AF273),"")</f>
        <v/>
      </c>
      <c r="CJ116" s="355" t="str">
        <f>IF(AND('MAPA DE RIESGOS'!$AP274="Baja",'MAPA DE RIESGOS'!$AR274="Catastrófico"),CONCATENATE("R",'MAPA DE RIESGOS'!$H274,"C",'MAPA DE RIESGOS'!$AF274),"")</f>
        <v/>
      </c>
      <c r="CK116" s="355" t="str">
        <f>IF(AND('MAPA DE RIESGOS'!$AP275="Baja",'MAPA DE RIESGOS'!$AR275="Catastrófico"),CONCATENATE("R",'MAPA DE RIESGOS'!$H275,"C",'MAPA DE RIESGOS'!$AF275),"")</f>
        <v/>
      </c>
      <c r="CL116" s="355" t="str">
        <f>IF(AND('MAPA DE RIESGOS'!$AP276="Baja",'MAPA DE RIESGOS'!$AR276="Catastrófico"),CONCATENATE("R",'MAPA DE RIESGOS'!$H276,"C",'MAPA DE RIESGOS'!$AF276),"")</f>
        <v/>
      </c>
      <c r="CM116" s="355" t="str">
        <f>IF(AND('MAPA DE RIESGOS'!$AP277="Baja",'MAPA DE RIESGOS'!$AR277="Catastrófico"),CONCATENATE("R",'MAPA DE RIESGOS'!$H277,"C",'MAPA DE RIESGOS'!$AF277),"")</f>
        <v/>
      </c>
      <c r="CN116" s="355" t="str">
        <f>IF(AND('MAPA DE RIESGOS'!$AP278="Baja",'MAPA DE RIESGOS'!$AR278="Catastrófico"),CONCATENATE("R",'MAPA DE RIESGOS'!$H278,"C",'MAPA DE RIESGOS'!$AF278),"")</f>
        <v/>
      </c>
      <c r="CO116" s="355" t="str">
        <f>IF(AND('MAPA DE RIESGOS'!$AP279="Baja",'MAPA DE RIESGOS'!$AR279="Catastrófico"),CONCATENATE("R",'MAPA DE RIESGOS'!$H279,"C",'MAPA DE RIESGOS'!$AF279),"")</f>
        <v/>
      </c>
      <c r="CP116" s="355" t="str">
        <f>IF(AND('MAPA DE RIESGOS'!$AP280="Baja",'MAPA DE RIESGOS'!$AR280="Catastrófico"),CONCATENATE("R",'MAPA DE RIESGOS'!$H280,"C",'MAPA DE RIESGOS'!$AF280),"")</f>
        <v/>
      </c>
      <c r="CQ116" s="355" t="str">
        <f>IF(AND('MAPA DE RIESGOS'!$AP281="Baja",'MAPA DE RIESGOS'!$AR281="Catastrófico"),CONCATENATE("R",'MAPA DE RIESGOS'!$H281,"C",'MAPA DE RIESGOS'!$AF281),"")</f>
        <v/>
      </c>
      <c r="CR116" s="355" t="str">
        <f>IF(AND('MAPA DE RIESGOS'!$AP282="Baja",'MAPA DE RIESGOS'!$AR282="Catastrófico"),CONCATENATE("R",'MAPA DE RIESGOS'!$H282,"C",'MAPA DE RIESGOS'!$AF282),"")</f>
        <v/>
      </c>
      <c r="CS116" s="355" t="str">
        <f>IF(AND('MAPA DE RIESGOS'!$AP283="Baja",'MAPA DE RIESGOS'!$AR283="Catastrófico"),CONCATENATE("R",'MAPA DE RIESGOS'!$H283,"C",'MAPA DE RIESGOS'!$AF283),"")</f>
        <v/>
      </c>
      <c r="CT116" s="355" t="str">
        <f>IF(AND('MAPA DE RIESGOS'!$AP284="Baja",'MAPA DE RIESGOS'!$AR284="Catastrófico"),CONCATENATE("R",'MAPA DE RIESGOS'!$H284,"C",'MAPA DE RIESGOS'!$AF284),"")</f>
        <v/>
      </c>
      <c r="CU116" s="356" t="str">
        <f>IF(AND('MAPA DE RIESGOS'!$AP285="Baja",'MAPA DE RIESGOS'!$AR285="Catastrófico"),CONCATENATE("R",'MAPA DE RIESGOS'!$H285,"C",'MAPA DE RIESGOS'!$AF285),"")</f>
        <v/>
      </c>
      <c r="CV116" s="67"/>
      <c r="CW116" s="1109"/>
      <c r="CX116" s="1109"/>
      <c r="CY116" s="1109"/>
      <c r="CZ116" s="1109"/>
      <c r="DA116" s="1109"/>
      <c r="DB116" s="1109"/>
    </row>
    <row r="117" spans="2:106" ht="32.450000000000003" customHeight="1">
      <c r="B117" s="1142"/>
      <c r="C117" s="1142"/>
      <c r="D117" s="1143"/>
      <c r="E117" s="1113"/>
      <c r="F117" s="1114"/>
      <c r="G117" s="1114"/>
      <c r="H117" s="1114"/>
      <c r="I117" s="1115"/>
      <c r="J117" s="374" t="str">
        <f>IF(AND('MAPA DE RIESGOS'!$AP286="Baja",'MAPA DE RIESGOS'!$AR286="Leve"),CONCATENATE("R",'MAPA DE RIESGOS'!$H286,"C",'MAPA DE RIESGOS'!$AF286),"")</f>
        <v/>
      </c>
      <c r="K117" s="375" t="str">
        <f>IF(AND('MAPA DE RIESGOS'!$AP287="Baja",'MAPA DE RIESGOS'!$AR287="Leve"),CONCATENATE("R",'MAPA DE RIESGOS'!$H287,"C",'MAPA DE RIESGOS'!$AF287),"")</f>
        <v/>
      </c>
      <c r="L117" s="375" t="str">
        <f>IF(AND('MAPA DE RIESGOS'!$AP288="Baja",'MAPA DE RIESGOS'!$AR288="Leve"),CONCATENATE("R",'MAPA DE RIESGOS'!$H288,"C",'MAPA DE RIESGOS'!$AF288),"")</f>
        <v/>
      </c>
      <c r="M117" s="375" t="str">
        <f>IF(AND('MAPA DE RIESGOS'!$AP289="Baja",'MAPA DE RIESGOS'!$AR289="Leve"),CONCATENATE("R",'MAPA DE RIESGOS'!$H289,"C",'MAPA DE RIESGOS'!$AF289),"")</f>
        <v/>
      </c>
      <c r="N117" s="375" t="str">
        <f>IF(AND('MAPA DE RIESGOS'!$AP290="Baja",'MAPA DE RIESGOS'!$AR290="Leve"),CONCATENATE("R",'MAPA DE RIESGOS'!$H290,"C",'MAPA DE RIESGOS'!$AF290),"")</f>
        <v/>
      </c>
      <c r="O117" s="375" t="str">
        <f>IF(AND('MAPA DE RIESGOS'!$AP291="Baja",'MAPA DE RIESGOS'!$AR291="Leve"),CONCATENATE("R",'MAPA DE RIESGOS'!$H291,"C",'MAPA DE RIESGOS'!$AF291),"")</f>
        <v/>
      </c>
      <c r="P117" s="375" t="str">
        <f>IF(AND('MAPA DE RIESGOS'!$AP292="Baja",'MAPA DE RIESGOS'!$AR292="Leve"),CONCATENATE("R",'MAPA DE RIESGOS'!$H292,"C",'MAPA DE RIESGOS'!$AF292),"")</f>
        <v/>
      </c>
      <c r="Q117" s="375" t="str">
        <f>IF(AND('MAPA DE RIESGOS'!$AP293="Baja",'MAPA DE RIESGOS'!$AR293="Leve"),CONCATENATE("R",'MAPA DE RIESGOS'!$H293,"C",'MAPA DE RIESGOS'!$AF293),"")</f>
        <v/>
      </c>
      <c r="R117" s="375" t="str">
        <f>IF(AND('MAPA DE RIESGOS'!$AP294="Baja",'MAPA DE RIESGOS'!$AR294="Leve"),CONCATENATE("R",'MAPA DE RIESGOS'!$H294,"C",'MAPA DE RIESGOS'!$AF294),"")</f>
        <v/>
      </c>
      <c r="S117" s="375" t="str">
        <f>IF(AND('MAPA DE RIESGOS'!$AP295="Baja",'MAPA DE RIESGOS'!$AR295="Leve"),CONCATENATE("R",'MAPA DE RIESGOS'!$H295,"C",'MAPA DE RIESGOS'!$AF295),"")</f>
        <v/>
      </c>
      <c r="T117" s="375" t="str">
        <f>IF(AND('MAPA DE RIESGOS'!$AP296="Baja",'MAPA DE RIESGOS'!$AR296="Leve"),CONCATENATE("R",'MAPA DE RIESGOS'!$H296,"C",'MAPA DE RIESGOS'!$AF296),"")</f>
        <v/>
      </c>
      <c r="U117" s="375" t="str">
        <f>IF(AND('MAPA DE RIESGOS'!$AP297="Baja",'MAPA DE RIESGOS'!$AR297="Leve"),CONCATENATE("R",'MAPA DE RIESGOS'!$H297,"C",'MAPA DE RIESGOS'!$AF297),"")</f>
        <v/>
      </c>
      <c r="V117" s="375" t="str">
        <f>IF(AND('MAPA DE RIESGOS'!$AP298="Baja",'MAPA DE RIESGOS'!$AR298="Leve"),CONCATENATE("R",'MAPA DE RIESGOS'!$H298,"C",'MAPA DE RIESGOS'!$AF298),"")</f>
        <v/>
      </c>
      <c r="W117" s="375" t="str">
        <f>IF(AND('MAPA DE RIESGOS'!$AP299="Baja",'MAPA DE RIESGOS'!$AR299="Leve"),CONCATENATE("R",'MAPA DE RIESGOS'!$H299,"C",'MAPA DE RIESGOS'!$AF299),"")</f>
        <v/>
      </c>
      <c r="X117" s="375" t="str">
        <f>IF(AND('MAPA DE RIESGOS'!$AP300="Baja",'MAPA DE RIESGOS'!$AR300="Leve"),CONCATENATE("R",'MAPA DE RIESGOS'!$H300,"C",'MAPA DE RIESGOS'!$AF300),"")</f>
        <v/>
      </c>
      <c r="Y117" s="375" t="str">
        <f>IF(AND('MAPA DE RIESGOS'!$AP301="Baja",'MAPA DE RIESGOS'!$AR301="Leve"),CONCATENATE("R",'MAPA DE RIESGOS'!$H301,"C",'MAPA DE RIESGOS'!$AF301),"")</f>
        <v/>
      </c>
      <c r="Z117" s="375" t="str">
        <f>IF(AND('MAPA DE RIESGOS'!$AP302="Baja",'MAPA DE RIESGOS'!$AR302="Leve"),CONCATENATE("R",'MAPA DE RIESGOS'!$H302,"C",'MAPA DE RIESGOS'!$AF302),"")</f>
        <v/>
      </c>
      <c r="AA117" s="376" t="str">
        <f>IF(AND('MAPA DE RIESGOS'!$AP303="Baja",'MAPA DE RIESGOS'!$AR303="Leve"),CONCATENATE("R",'MAPA DE RIESGOS'!$H303,"C",'MAPA DE RIESGOS'!$AF303),"")</f>
        <v/>
      </c>
      <c r="AB117" s="365" t="str">
        <f>IF(AND('MAPA DE RIESGOS'!$AP286="Baja",'MAPA DE RIESGOS'!$AR286="Menor"),CONCATENATE("R",'MAPA DE RIESGOS'!$H286,"C",'MAPA DE RIESGOS'!$AF286),"")</f>
        <v>R46C1</v>
      </c>
      <c r="AC117" s="366" t="str">
        <f>IF(AND('MAPA DE RIESGOS'!$AP287="Baja",'MAPA DE RIESGOS'!$AR287="Menor"),CONCATENATE("R",'MAPA DE RIESGOS'!$H287,"C",'MAPA DE RIESGOS'!$AF287),"")</f>
        <v/>
      </c>
      <c r="AD117" s="366" t="str">
        <f>IF(AND('MAPA DE RIESGOS'!$AP288="Baja",'MAPA DE RIESGOS'!$AR288="Menor"),CONCATENATE("R",'MAPA DE RIESGOS'!$H288,"C",'MAPA DE RIESGOS'!$AF288),"")</f>
        <v/>
      </c>
      <c r="AE117" s="366" t="str">
        <f>IF(AND('MAPA DE RIESGOS'!$AP289="Baja",'MAPA DE RIESGOS'!$AR289="Menor"),CONCATENATE("R",'MAPA DE RIESGOS'!$H289,"C",'MAPA DE RIESGOS'!$AF289),"")</f>
        <v/>
      </c>
      <c r="AF117" s="366" t="str">
        <f>IF(AND('MAPA DE RIESGOS'!$AP290="Baja",'MAPA DE RIESGOS'!$AR290="Menor"),CONCATENATE("R",'MAPA DE RIESGOS'!$H290,"C",'MAPA DE RIESGOS'!$AF290),"")</f>
        <v/>
      </c>
      <c r="AG117" s="366" t="str">
        <f>IF(AND('MAPA DE RIESGOS'!$AP291="Baja",'MAPA DE RIESGOS'!$AR291="Menor"),CONCATENATE("R",'MAPA DE RIESGOS'!$H291,"C",'MAPA DE RIESGOS'!$AF291),"")</f>
        <v/>
      </c>
      <c r="AH117" s="366" t="str">
        <f>IF(AND('MAPA DE RIESGOS'!$AP292="Baja",'MAPA DE RIESGOS'!$AR292="Menor"),CONCATENATE("R",'MAPA DE RIESGOS'!$H292,"C",'MAPA DE RIESGOS'!$AF292),"")</f>
        <v/>
      </c>
      <c r="AI117" s="366" t="str">
        <f>IF(AND('MAPA DE RIESGOS'!$AP293="Baja",'MAPA DE RIESGOS'!$AR293="Menor"),CONCATENATE("R",'MAPA DE RIESGOS'!$H293,"C",'MAPA DE RIESGOS'!$AF293),"")</f>
        <v/>
      </c>
      <c r="AJ117" s="366" t="str">
        <f>IF(AND('MAPA DE RIESGOS'!$AP294="Baja",'MAPA DE RIESGOS'!$AR294="Menor"),CONCATENATE("R",'MAPA DE RIESGOS'!$H294,"C",'MAPA DE RIESGOS'!$AF294),"")</f>
        <v/>
      </c>
      <c r="AK117" s="366" t="str">
        <f>IF(AND('MAPA DE RIESGOS'!$AP295="Baja",'MAPA DE RIESGOS'!$AR295="Menor"),CONCATENATE("R",'MAPA DE RIESGOS'!$H295,"C",'MAPA DE RIESGOS'!$AF295),"")</f>
        <v/>
      </c>
      <c r="AL117" s="366" t="str">
        <f>IF(AND('MAPA DE RIESGOS'!$AP296="Baja",'MAPA DE RIESGOS'!$AR296="Menor"),CONCATENATE("R",'MAPA DE RIESGOS'!$H296,"C",'MAPA DE RIESGOS'!$AF296),"")</f>
        <v/>
      </c>
      <c r="AM117" s="366" t="str">
        <f>IF(AND('MAPA DE RIESGOS'!$AP297="Baja",'MAPA DE RIESGOS'!$AR297="Menor"),CONCATENATE("R",'MAPA DE RIESGOS'!$H297,"C",'MAPA DE RIESGOS'!$AF297),"")</f>
        <v/>
      </c>
      <c r="AN117" s="366" t="str">
        <f>IF(AND('MAPA DE RIESGOS'!$AP298="Baja",'MAPA DE RIESGOS'!$AR298="Menor"),CONCATENATE("R",'MAPA DE RIESGOS'!$H298,"C",'MAPA DE RIESGOS'!$AF298),"")</f>
        <v/>
      </c>
      <c r="AO117" s="366" t="str">
        <f>IF(AND('MAPA DE RIESGOS'!$AP299="Baja",'MAPA DE RIESGOS'!$AR299="Menor"),CONCATENATE("R",'MAPA DE RIESGOS'!$H299,"C",'MAPA DE RIESGOS'!$AF299),"")</f>
        <v/>
      </c>
      <c r="AP117" s="366" t="str">
        <f>IF(AND('MAPA DE RIESGOS'!$AP300="Baja",'MAPA DE RIESGOS'!$AR300="Menor"),CONCATENATE("R",'MAPA DE RIESGOS'!$H300,"C",'MAPA DE RIESGOS'!$AF300),"")</f>
        <v/>
      </c>
      <c r="AQ117" s="366" t="str">
        <f>IF(AND('MAPA DE RIESGOS'!$AP301="Baja",'MAPA DE RIESGOS'!$AR301="Menor"),CONCATENATE("R",'MAPA DE RIESGOS'!$H301,"C",'MAPA DE RIESGOS'!$AF301),"")</f>
        <v/>
      </c>
      <c r="AR117" s="366" t="str">
        <f>IF(AND('MAPA DE RIESGOS'!$AP302="Baja",'MAPA DE RIESGOS'!$AR302="Menor"),CONCATENATE("R",'MAPA DE RIESGOS'!$H302,"C",'MAPA DE RIESGOS'!$AF302),"")</f>
        <v/>
      </c>
      <c r="AS117" s="366" t="str">
        <f>IF(AND('MAPA DE RIESGOS'!$AP303="Baja",'MAPA DE RIESGOS'!$AR303="Menor"),CONCATENATE("R",'MAPA DE RIESGOS'!$H303,"C",'MAPA DE RIESGOS'!$AF303),"")</f>
        <v/>
      </c>
      <c r="AT117" s="365" t="str">
        <f>IF(AND('MAPA DE RIESGOS'!$AP286="Baja",'MAPA DE RIESGOS'!$AR286="Moderado"),CONCATENATE("R",'MAPA DE RIESGOS'!$H286,"C",'MAPA DE RIESGOS'!$AF286),"")</f>
        <v/>
      </c>
      <c r="AU117" s="366" t="str">
        <f>IF(AND('MAPA DE RIESGOS'!$AP287="Baja",'MAPA DE RIESGOS'!$AR287="Moderado"),CONCATENATE("R",'MAPA DE RIESGOS'!$H287,"C",'MAPA DE RIESGOS'!$AF287),"")</f>
        <v/>
      </c>
      <c r="AV117" s="366" t="str">
        <f>IF(AND('MAPA DE RIESGOS'!$AP288="Baja",'MAPA DE RIESGOS'!$AR288="Moderado"),CONCATENATE("R",'MAPA DE RIESGOS'!$H288,"C",'MAPA DE RIESGOS'!$AF288),"")</f>
        <v/>
      </c>
      <c r="AW117" s="366" t="str">
        <f>IF(AND('MAPA DE RIESGOS'!$AP289="Baja",'MAPA DE RIESGOS'!$AR289="Moderado"),CONCATENATE("R",'MAPA DE RIESGOS'!$H289,"C",'MAPA DE RIESGOS'!$AF289),"")</f>
        <v/>
      </c>
      <c r="AX117" s="366" t="str">
        <f>IF(AND('MAPA DE RIESGOS'!$AP290="Baja",'MAPA DE RIESGOS'!$AR290="Moderado"),CONCATENATE("R",'MAPA DE RIESGOS'!$H290,"C",'MAPA DE RIESGOS'!$AF290),"")</f>
        <v/>
      </c>
      <c r="AY117" s="366" t="str">
        <f>IF(AND('MAPA DE RIESGOS'!$AP291="Baja",'MAPA DE RIESGOS'!$AR291="Moderado"),CONCATENATE("R",'MAPA DE RIESGOS'!$H291,"C",'MAPA DE RIESGOS'!$AF291),"")</f>
        <v/>
      </c>
      <c r="AZ117" s="366" t="str">
        <f>IF(AND('MAPA DE RIESGOS'!$AP292="Baja",'MAPA DE RIESGOS'!$AR292="Moderado"),CONCATENATE("R",'MAPA DE RIESGOS'!$H292,"C",'MAPA DE RIESGOS'!$AF292),"")</f>
        <v/>
      </c>
      <c r="BA117" s="366" t="str">
        <f>IF(AND('MAPA DE RIESGOS'!$AP293="Baja",'MAPA DE RIESGOS'!$AR293="Moderado"),CONCATENATE("R",'MAPA DE RIESGOS'!$H293,"C",'MAPA DE RIESGOS'!$AF293),"")</f>
        <v/>
      </c>
      <c r="BB117" s="366" t="str">
        <f>IF(AND('MAPA DE RIESGOS'!$AP294="Baja",'MAPA DE RIESGOS'!$AR294="Moderado"),CONCATENATE("R",'MAPA DE RIESGOS'!$H294,"C",'MAPA DE RIESGOS'!$AF294),"")</f>
        <v/>
      </c>
      <c r="BC117" s="366" t="str">
        <f>IF(AND('MAPA DE RIESGOS'!$AP295="Baja",'MAPA DE RIESGOS'!$AR295="Moderado"),CONCATENATE("R",'MAPA DE RIESGOS'!$H295,"C",'MAPA DE RIESGOS'!$AF295),"")</f>
        <v/>
      </c>
      <c r="BD117" s="366" t="str">
        <f>IF(AND('MAPA DE RIESGOS'!$AP296="Baja",'MAPA DE RIESGOS'!$AR296="Moderado"),CONCATENATE("R",'MAPA DE RIESGOS'!$H296,"C",'MAPA DE RIESGOS'!$AF296),"")</f>
        <v/>
      </c>
      <c r="BE117" s="366" t="str">
        <f>IF(AND('MAPA DE RIESGOS'!$AP297="Baja",'MAPA DE RIESGOS'!$AR297="Moderado"),CONCATENATE("R",'MAPA DE RIESGOS'!$H297,"C",'MAPA DE RIESGOS'!$AF297),"")</f>
        <v/>
      </c>
      <c r="BF117" s="366" t="str">
        <f>IF(AND('MAPA DE RIESGOS'!$AP298="Baja",'MAPA DE RIESGOS'!$AR298="Moderado"),CONCATENATE("R",'MAPA DE RIESGOS'!$H298,"C",'MAPA DE RIESGOS'!$AF298),"")</f>
        <v>R48C1</v>
      </c>
      <c r="BG117" s="366" t="str">
        <f>IF(AND('MAPA DE RIESGOS'!$AP299="Baja",'MAPA DE RIESGOS'!$AR299="Moderado"),CONCATENATE("R",'MAPA DE RIESGOS'!$H299,"C",'MAPA DE RIESGOS'!$AF299),"")</f>
        <v/>
      </c>
      <c r="BH117" s="366" t="str">
        <f>IF(AND('MAPA DE RIESGOS'!$AP300="Baja",'MAPA DE RIESGOS'!$AR300="Moderado"),CONCATENATE("R",'MAPA DE RIESGOS'!$H300,"C",'MAPA DE RIESGOS'!$AF300),"")</f>
        <v/>
      </c>
      <c r="BI117" s="366" t="str">
        <f>IF(AND('MAPA DE RIESGOS'!$AP301="Baja",'MAPA DE RIESGOS'!$AR301="Moderado"),CONCATENATE("R",'MAPA DE RIESGOS'!$H301,"C",'MAPA DE RIESGOS'!$AF301),"")</f>
        <v/>
      </c>
      <c r="BJ117" s="366" t="str">
        <f>IF(AND('MAPA DE RIESGOS'!$AP302="Baja",'MAPA DE RIESGOS'!$AR302="Moderado"),CONCATENATE("R",'MAPA DE RIESGOS'!$H302,"C",'MAPA DE RIESGOS'!$AF302),"")</f>
        <v/>
      </c>
      <c r="BK117" s="367" t="str">
        <f>IF(AND('MAPA DE RIESGOS'!$AP303="Baja",'MAPA DE RIESGOS'!$AR303="Moderado"),CONCATENATE("R",'MAPA DE RIESGOS'!$H303,"C",'MAPA DE RIESGOS'!$AF303),"")</f>
        <v/>
      </c>
      <c r="BL117" s="353" t="str">
        <f>IF(AND('MAPA DE RIESGOS'!$AP286="Baja",'MAPA DE RIESGOS'!$AR286="Mayor"),CONCATENATE("R",'MAPA DE RIESGOS'!$H286,"C",'MAPA DE RIESGOS'!$AF286),"")</f>
        <v/>
      </c>
      <c r="BM117" s="353" t="str">
        <f>IF(AND('MAPA DE RIESGOS'!$AP287="Baja",'MAPA DE RIESGOS'!$AR287="Mayor"),CONCATENATE("R",'MAPA DE RIESGOS'!$H287,"C",'MAPA DE RIESGOS'!$AF287),"")</f>
        <v/>
      </c>
      <c r="BN117" s="353" t="str">
        <f>IF(AND('MAPA DE RIESGOS'!$AP288="Baja",'MAPA DE RIESGOS'!$AR288="Mayor"),CONCATENATE("R",'MAPA DE RIESGOS'!$H288,"C",'MAPA DE RIESGOS'!$AF288),"")</f>
        <v/>
      </c>
      <c r="BO117" s="353" t="str">
        <f>IF(AND('MAPA DE RIESGOS'!$AP289="Baja",'MAPA DE RIESGOS'!$AR289="Mayor"),CONCATENATE("R",'MAPA DE RIESGOS'!$H289,"C",'MAPA DE RIESGOS'!$AF289),"")</f>
        <v/>
      </c>
      <c r="BP117" s="353" t="str">
        <f>IF(AND('MAPA DE RIESGOS'!$AP290="Baja",'MAPA DE RIESGOS'!$AR290="Mayor"),CONCATENATE("R",'MAPA DE RIESGOS'!$H290,"C",'MAPA DE RIESGOS'!$AF290),"")</f>
        <v/>
      </c>
      <c r="BQ117" s="353" t="str">
        <f>IF(AND('MAPA DE RIESGOS'!$AP291="Baja",'MAPA DE RIESGOS'!$AR291="Mayor"),CONCATENATE("R",'MAPA DE RIESGOS'!$H291,"C",'MAPA DE RIESGOS'!$AF291),"")</f>
        <v/>
      </c>
      <c r="BR117" s="353" t="str">
        <f>IF(AND('MAPA DE RIESGOS'!$AP292="Baja",'MAPA DE RIESGOS'!$AR292="Mayor"),CONCATENATE("R",'MAPA DE RIESGOS'!$H292,"C",'MAPA DE RIESGOS'!$AF292),"")</f>
        <v/>
      </c>
      <c r="BS117" s="353" t="str">
        <f>IF(AND('MAPA DE RIESGOS'!$AP293="Baja",'MAPA DE RIESGOS'!$AR293="Mayor"),CONCATENATE("R",'MAPA DE RIESGOS'!$H293,"C",'MAPA DE RIESGOS'!$AF293),"")</f>
        <v/>
      </c>
      <c r="BT117" s="353" t="str">
        <f>IF(AND('MAPA DE RIESGOS'!$AP294="Baja",'MAPA DE RIESGOS'!$AR294="Mayor"),CONCATENATE("R",'MAPA DE RIESGOS'!$H294,"C",'MAPA DE RIESGOS'!$AF294),"")</f>
        <v/>
      </c>
      <c r="BU117" s="353" t="str">
        <f>IF(AND('MAPA DE RIESGOS'!$AP295="Baja",'MAPA DE RIESGOS'!$AR295="Mayor"),CONCATENATE("R",'MAPA DE RIESGOS'!$H295,"C",'MAPA DE RIESGOS'!$AF295),"")</f>
        <v/>
      </c>
      <c r="BV117" s="353" t="str">
        <f>IF(AND('MAPA DE RIESGOS'!$AP296="Baja",'MAPA DE RIESGOS'!$AR296="Mayor"),CONCATENATE("R",'MAPA DE RIESGOS'!$H296,"C",'MAPA DE RIESGOS'!$AF296),"")</f>
        <v/>
      </c>
      <c r="BW117" s="353" t="str">
        <f>IF(AND('MAPA DE RIESGOS'!$AP297="Baja",'MAPA DE RIESGOS'!$AR297="Mayor"),CONCATENATE("R",'MAPA DE RIESGOS'!$H297,"C",'MAPA DE RIESGOS'!$AF297),"")</f>
        <v/>
      </c>
      <c r="BX117" s="353" t="str">
        <f>IF(AND('MAPA DE RIESGOS'!$AP298="Baja",'MAPA DE RIESGOS'!$AR298="Mayor"),CONCATENATE("R",'MAPA DE RIESGOS'!$H298,"C",'MAPA DE RIESGOS'!$AF298),"")</f>
        <v/>
      </c>
      <c r="BY117" s="353" t="str">
        <f>IF(AND('MAPA DE RIESGOS'!$AP299="Baja",'MAPA DE RIESGOS'!$AR299="Mayor"),CONCATENATE("R",'MAPA DE RIESGOS'!$H299,"C",'MAPA DE RIESGOS'!$AF299),"")</f>
        <v/>
      </c>
      <c r="BZ117" s="353" t="str">
        <f>IF(AND('MAPA DE RIESGOS'!$AP300="Baja",'MAPA DE RIESGOS'!$AR300="Mayor"),CONCATENATE("R",'MAPA DE RIESGOS'!$H300,"C",'MAPA DE RIESGOS'!$AF300),"")</f>
        <v/>
      </c>
      <c r="CA117" s="353" t="str">
        <f>IF(AND('MAPA DE RIESGOS'!$AP301="Baja",'MAPA DE RIESGOS'!$AR301="Mayor"),CONCATENATE("R",'MAPA DE RIESGOS'!$H301,"C",'MAPA DE RIESGOS'!$AF301),"")</f>
        <v/>
      </c>
      <c r="CB117" s="353" t="str">
        <f>IF(AND('MAPA DE RIESGOS'!$AP302="Baja",'MAPA DE RIESGOS'!$AR302="Mayor"),CONCATENATE("R",'MAPA DE RIESGOS'!$H302,"C",'MAPA DE RIESGOS'!$AF302),"")</f>
        <v/>
      </c>
      <c r="CC117" s="354" t="str">
        <f>IF(AND('MAPA DE RIESGOS'!$AP303="Baja",'MAPA DE RIESGOS'!$AR303="Mayor"),CONCATENATE("R",'MAPA DE RIESGOS'!$H303,"C",'MAPA DE RIESGOS'!$AF303),"")</f>
        <v/>
      </c>
      <c r="CD117" s="355" t="str">
        <f>IF(AND('MAPA DE RIESGOS'!$AP286="Baja",'MAPA DE RIESGOS'!$AR286="Catastrófico"),CONCATENATE("R",'MAPA DE RIESGOS'!$H286,"C",'MAPA DE RIESGOS'!$AF286),"")</f>
        <v/>
      </c>
      <c r="CE117" s="355" t="str">
        <f>IF(AND('MAPA DE RIESGOS'!$AP287="Baja",'MAPA DE RIESGOS'!$AR287="Catastrófico"),CONCATENATE("R",'MAPA DE RIESGOS'!$H287,"C",'MAPA DE RIESGOS'!$AF287),"")</f>
        <v/>
      </c>
      <c r="CF117" s="355" t="str">
        <f>IF(AND('MAPA DE RIESGOS'!$AP288="Baja",'MAPA DE RIESGOS'!$AR288="Catastrófico"),CONCATENATE("R",'MAPA DE RIESGOS'!$H288,"C",'MAPA DE RIESGOS'!$AF288),"")</f>
        <v/>
      </c>
      <c r="CG117" s="355" t="str">
        <f>IF(AND('MAPA DE RIESGOS'!$AP289="Baja",'MAPA DE RIESGOS'!$AR289="Catastrófico"),CONCATENATE("R",'MAPA DE RIESGOS'!$H289,"C",'MAPA DE RIESGOS'!$AF289),"")</f>
        <v/>
      </c>
      <c r="CH117" s="355" t="str">
        <f>IF(AND('MAPA DE RIESGOS'!$AP290="Baja",'MAPA DE RIESGOS'!$AR290="Catastrófico"),CONCATENATE("R",'MAPA DE RIESGOS'!$H290,"C",'MAPA DE RIESGOS'!$AF290),"")</f>
        <v/>
      </c>
      <c r="CI117" s="355" t="str">
        <f>IF(AND('MAPA DE RIESGOS'!$AP291="Baja",'MAPA DE RIESGOS'!$AR291="Catastrófico"),CONCATENATE("R",'MAPA DE RIESGOS'!$H291,"C",'MAPA DE RIESGOS'!$AF291),"")</f>
        <v/>
      </c>
      <c r="CJ117" s="355" t="str">
        <f>IF(AND('MAPA DE RIESGOS'!$AP292="Baja",'MAPA DE RIESGOS'!$AR292="Catastrófico"),CONCATENATE("R",'MAPA DE RIESGOS'!$H292,"C",'MAPA DE RIESGOS'!$AF292),"")</f>
        <v/>
      </c>
      <c r="CK117" s="355" t="str">
        <f>IF(AND('MAPA DE RIESGOS'!$AP293="Baja",'MAPA DE RIESGOS'!$AR293="Catastrófico"),CONCATENATE("R",'MAPA DE RIESGOS'!$H293,"C",'MAPA DE RIESGOS'!$AF293),"")</f>
        <v/>
      </c>
      <c r="CL117" s="355" t="str">
        <f>IF(AND('MAPA DE RIESGOS'!$AP294="Baja",'MAPA DE RIESGOS'!$AR294="Catastrófico"),CONCATENATE("R",'MAPA DE RIESGOS'!$H294,"C",'MAPA DE RIESGOS'!$AF294),"")</f>
        <v/>
      </c>
      <c r="CM117" s="355" t="str">
        <f>IF(AND('MAPA DE RIESGOS'!$AP295="Baja",'MAPA DE RIESGOS'!$AR295="Catastrófico"),CONCATENATE("R",'MAPA DE RIESGOS'!$H295,"C",'MAPA DE RIESGOS'!$AF295),"")</f>
        <v/>
      </c>
      <c r="CN117" s="355" t="str">
        <f>IF(AND('MAPA DE RIESGOS'!$AP296="Baja",'MAPA DE RIESGOS'!$AR296="Catastrófico"),CONCATENATE("R",'MAPA DE RIESGOS'!$H296,"C",'MAPA DE RIESGOS'!$AF296),"")</f>
        <v/>
      </c>
      <c r="CO117" s="355" t="str">
        <f>IF(AND('MAPA DE RIESGOS'!$AP297="Baja",'MAPA DE RIESGOS'!$AR297="Catastrófico"),CONCATENATE("R",'MAPA DE RIESGOS'!$H297,"C",'MAPA DE RIESGOS'!$AF297),"")</f>
        <v/>
      </c>
      <c r="CP117" s="355" t="str">
        <f>IF(AND('MAPA DE RIESGOS'!$AP298="Baja",'MAPA DE RIESGOS'!$AR298="Catastrófico"),CONCATENATE("R",'MAPA DE RIESGOS'!$H298,"C",'MAPA DE RIESGOS'!$AF298),"")</f>
        <v/>
      </c>
      <c r="CQ117" s="355" t="str">
        <f>IF(AND('MAPA DE RIESGOS'!$AP299="Baja",'MAPA DE RIESGOS'!$AR299="Catastrófico"),CONCATENATE("R",'MAPA DE RIESGOS'!$H299,"C",'MAPA DE RIESGOS'!$AF299),"")</f>
        <v/>
      </c>
      <c r="CR117" s="355" t="str">
        <f>IF(AND('MAPA DE RIESGOS'!$AP300="Baja",'MAPA DE RIESGOS'!$AR300="Catastrófico"),CONCATENATE("R",'MAPA DE RIESGOS'!$H300,"C",'MAPA DE RIESGOS'!$AF300),"")</f>
        <v/>
      </c>
      <c r="CS117" s="355" t="str">
        <f>IF(AND('MAPA DE RIESGOS'!$AP301="Baja",'MAPA DE RIESGOS'!$AR301="Catastrófico"),CONCATENATE("R",'MAPA DE RIESGOS'!$H301,"C",'MAPA DE RIESGOS'!$AF301),"")</f>
        <v/>
      </c>
      <c r="CT117" s="355" t="str">
        <f>IF(AND('MAPA DE RIESGOS'!$AP302="Baja",'MAPA DE RIESGOS'!$AR302="Catastrófico"),CONCATENATE("R",'MAPA DE RIESGOS'!$H302,"C",'MAPA DE RIESGOS'!$AF302),"")</f>
        <v/>
      </c>
      <c r="CU117" s="356" t="str">
        <f>IF(AND('MAPA DE RIESGOS'!$AP303="Baja",'MAPA DE RIESGOS'!$AR303="Catastrófico"),CONCATENATE("R",'MAPA DE RIESGOS'!$H303,"C",'MAPA DE RIESGOS'!$AF303),"")</f>
        <v/>
      </c>
      <c r="CV117" s="67"/>
      <c r="CW117" s="1109"/>
      <c r="CX117" s="1109"/>
      <c r="CY117" s="1109"/>
      <c r="CZ117" s="1109"/>
      <c r="DA117" s="1109"/>
      <c r="DB117" s="1109"/>
    </row>
    <row r="118" spans="2:106" ht="32.450000000000003" customHeight="1">
      <c r="B118" s="1142"/>
      <c r="C118" s="1142"/>
      <c r="D118" s="1143"/>
      <c r="E118" s="1113"/>
      <c r="F118" s="1114"/>
      <c r="G118" s="1114"/>
      <c r="H118" s="1114"/>
      <c r="I118" s="1115"/>
      <c r="J118" s="374" t="str">
        <f>IF(AND('MAPA DE RIESGOS'!$AP304="Baja",'MAPA DE RIESGOS'!$AR304="Leve"),CONCATENATE("R",'MAPA DE RIESGOS'!$H304,"C",'MAPA DE RIESGOS'!$AF304),"")</f>
        <v/>
      </c>
      <c r="K118" s="375" t="str">
        <f>IF(AND('MAPA DE RIESGOS'!$AP305="Baja",'MAPA DE RIESGOS'!$AR305="Leve"),CONCATENATE("R",'MAPA DE RIESGOS'!$H305,"C",'MAPA DE RIESGOS'!$AF305),"")</f>
        <v/>
      </c>
      <c r="L118" s="375" t="str">
        <f>IF(AND('MAPA DE RIESGOS'!$AP306="Baja",'MAPA DE RIESGOS'!$AR306="Leve"),CONCATENATE("R",'MAPA DE RIESGOS'!$H306,"C",'MAPA DE RIESGOS'!$AF306),"")</f>
        <v/>
      </c>
      <c r="M118" s="375" t="str">
        <f>IF(AND('MAPA DE RIESGOS'!$AP307="Baja",'MAPA DE RIESGOS'!$AR307="Leve"),CONCATENATE("R",'MAPA DE RIESGOS'!$H307,"C",'MAPA DE RIESGOS'!$AF307),"")</f>
        <v/>
      </c>
      <c r="N118" s="375" t="str">
        <f>IF(AND('MAPA DE RIESGOS'!$AP308="Baja",'MAPA DE RIESGOS'!$AR308="Leve"),CONCATENATE("R",'MAPA DE RIESGOS'!$H308,"C",'MAPA DE RIESGOS'!$AF308),"")</f>
        <v/>
      </c>
      <c r="O118" s="375" t="str">
        <f>IF(AND('MAPA DE RIESGOS'!$AP309="Baja",'MAPA DE RIESGOS'!$AR309="Leve"),CONCATENATE("R",'MAPA DE RIESGOS'!$H309,"C",'MAPA DE RIESGOS'!$AF309),"")</f>
        <v/>
      </c>
      <c r="P118" s="375" t="str">
        <f>IF(AND('MAPA DE RIESGOS'!$AP310="Baja",'MAPA DE RIESGOS'!$AR310="Leve"),CONCATENATE("R",'MAPA DE RIESGOS'!$H310,"C",'MAPA DE RIESGOS'!$AF310),"")</f>
        <v/>
      </c>
      <c r="Q118" s="375" t="str">
        <f>IF(AND('MAPA DE RIESGOS'!$AP311="Baja",'MAPA DE RIESGOS'!$AR311="Leve"),CONCATENATE("R",'MAPA DE RIESGOS'!$H311,"C",'MAPA DE RIESGOS'!$AF311),"")</f>
        <v/>
      </c>
      <c r="R118" s="375" t="str">
        <f>IF(AND('MAPA DE RIESGOS'!$AP312="Baja",'MAPA DE RIESGOS'!$AR312="Leve"),CONCATENATE("R",'MAPA DE RIESGOS'!$H312,"C",'MAPA DE RIESGOS'!$AF312),"")</f>
        <v/>
      </c>
      <c r="S118" s="375" t="str">
        <f>IF(AND('MAPA DE RIESGOS'!$AP313="Baja",'MAPA DE RIESGOS'!$AR313="Leve"),CONCATENATE("R",'MAPA DE RIESGOS'!$H313,"C",'MAPA DE RIESGOS'!$AF313),"")</f>
        <v/>
      </c>
      <c r="T118" s="375" t="str">
        <f>IF(AND('MAPA DE RIESGOS'!$AP314="Baja",'MAPA DE RIESGOS'!$AR314="Leve"),CONCATENATE("R",'MAPA DE RIESGOS'!$H314,"C",'MAPA DE RIESGOS'!$AF314),"")</f>
        <v/>
      </c>
      <c r="U118" s="375" t="str">
        <f>IF(AND('MAPA DE RIESGOS'!$AP315="Baja",'MAPA DE RIESGOS'!$AR315="Leve"),CONCATENATE("R",'MAPA DE RIESGOS'!$H315,"C",'MAPA DE RIESGOS'!$AF315),"")</f>
        <v/>
      </c>
      <c r="V118" s="375" t="str">
        <f>IF(AND('MAPA DE RIESGOS'!$AP316="Baja",'MAPA DE RIESGOS'!$AR316="Leve"),CONCATENATE("R",'MAPA DE RIESGOS'!$H316,"C",'MAPA DE RIESGOS'!$AF316),"")</f>
        <v/>
      </c>
      <c r="W118" s="375" t="str">
        <f>IF(AND('MAPA DE RIESGOS'!$AP317="Baja",'MAPA DE RIESGOS'!$AR317="Leve"),CONCATENATE("R",'MAPA DE RIESGOS'!$H317,"C",'MAPA DE RIESGOS'!$AF317),"")</f>
        <v/>
      </c>
      <c r="X118" s="375" t="str">
        <f>IF(AND('MAPA DE RIESGOS'!$AP318="Baja",'MAPA DE RIESGOS'!$AR318="Leve"),CONCATENATE("R",'MAPA DE RIESGOS'!$H318,"C",'MAPA DE RIESGOS'!$AF318),"")</f>
        <v/>
      </c>
      <c r="Y118" s="375" t="str">
        <f>IF(AND('MAPA DE RIESGOS'!$AP319="Baja",'MAPA DE RIESGOS'!$AR319="Leve"),CONCATENATE("R",'MAPA DE RIESGOS'!$H319,"C",'MAPA DE RIESGOS'!$AF319),"")</f>
        <v/>
      </c>
      <c r="Z118" s="375" t="str">
        <f>IF(AND('MAPA DE RIESGOS'!$AP320="Baja",'MAPA DE RIESGOS'!$AR320="Leve"),CONCATENATE("R",'MAPA DE RIESGOS'!$H320,"C",'MAPA DE RIESGOS'!$AF320),"")</f>
        <v/>
      </c>
      <c r="AA118" s="376" t="str">
        <f>IF(AND('MAPA DE RIESGOS'!$AP321="Baja",'MAPA DE RIESGOS'!$AR321="Leve"),CONCATENATE("R",'MAPA DE RIESGOS'!$H321,"C",'MAPA DE RIESGOS'!$AF321),"")</f>
        <v/>
      </c>
      <c r="AB118" s="365" t="str">
        <f>IF(AND('MAPA DE RIESGOS'!$AP304="Baja",'MAPA DE RIESGOS'!$AR304="Menor"),CONCATENATE("R",'MAPA DE RIESGOS'!$H304,"C",'MAPA DE RIESGOS'!$AF304),"")</f>
        <v/>
      </c>
      <c r="AC118" s="366" t="str">
        <f>IF(AND('MAPA DE RIESGOS'!$AP305="Baja",'MAPA DE RIESGOS'!$AR305="Menor"),CONCATENATE("R",'MAPA DE RIESGOS'!$H305,"C",'MAPA DE RIESGOS'!$AF305),"")</f>
        <v/>
      </c>
      <c r="AD118" s="366" t="str">
        <f>IF(AND('MAPA DE RIESGOS'!$AP306="Baja",'MAPA DE RIESGOS'!$AR306="Menor"),CONCATENATE("R",'MAPA DE RIESGOS'!$H306,"C",'MAPA DE RIESGOS'!$AF306),"")</f>
        <v/>
      </c>
      <c r="AE118" s="366" t="str">
        <f>IF(AND('MAPA DE RIESGOS'!$AP307="Baja",'MAPA DE RIESGOS'!$AR307="Menor"),CONCATENATE("R",'MAPA DE RIESGOS'!$H307,"C",'MAPA DE RIESGOS'!$AF307),"")</f>
        <v/>
      </c>
      <c r="AF118" s="366" t="str">
        <f>IF(AND('MAPA DE RIESGOS'!$AP308="Baja",'MAPA DE RIESGOS'!$AR308="Menor"),CONCATENATE("R",'MAPA DE RIESGOS'!$H308,"C",'MAPA DE RIESGOS'!$AF308),"")</f>
        <v/>
      </c>
      <c r="AG118" s="366" t="str">
        <f>IF(AND('MAPA DE RIESGOS'!$AP309="Baja",'MAPA DE RIESGOS'!$AR309="Menor"),CONCATENATE("R",'MAPA DE RIESGOS'!$H309,"C",'MAPA DE RIESGOS'!$AF309),"")</f>
        <v/>
      </c>
      <c r="AH118" s="366" t="str">
        <f>IF(AND('MAPA DE RIESGOS'!$AP310="Baja",'MAPA DE RIESGOS'!$AR310="Menor"),CONCATENATE("R",'MAPA DE RIESGOS'!$H310,"C",'MAPA DE RIESGOS'!$AF310),"")</f>
        <v/>
      </c>
      <c r="AI118" s="366" t="str">
        <f>IF(AND('MAPA DE RIESGOS'!$AP311="Baja",'MAPA DE RIESGOS'!$AR311="Menor"),CONCATENATE("R",'MAPA DE RIESGOS'!$H311,"C",'MAPA DE RIESGOS'!$AF311),"")</f>
        <v/>
      </c>
      <c r="AJ118" s="366" t="str">
        <f>IF(AND('MAPA DE RIESGOS'!$AP312="Baja",'MAPA DE RIESGOS'!$AR312="Menor"),CONCATENATE("R",'MAPA DE RIESGOS'!$H312,"C",'MAPA DE RIESGOS'!$AF312),"")</f>
        <v/>
      </c>
      <c r="AK118" s="366" t="str">
        <f>IF(AND('MAPA DE RIESGOS'!$AP313="Baja",'MAPA DE RIESGOS'!$AR313="Menor"),CONCATENATE("R",'MAPA DE RIESGOS'!$H313,"C",'MAPA DE RIESGOS'!$AF313),"")</f>
        <v/>
      </c>
      <c r="AL118" s="366" t="str">
        <f>IF(AND('MAPA DE RIESGOS'!$AP314="Baja",'MAPA DE RIESGOS'!$AR314="Menor"),CONCATENATE("R",'MAPA DE RIESGOS'!$H314,"C",'MAPA DE RIESGOS'!$AF314),"")</f>
        <v/>
      </c>
      <c r="AM118" s="366" t="str">
        <f>IF(AND('MAPA DE RIESGOS'!$AP315="Baja",'MAPA DE RIESGOS'!$AR315="Menor"),CONCATENATE("R",'MAPA DE RIESGOS'!$H315,"C",'MAPA DE RIESGOS'!$AF315),"")</f>
        <v/>
      </c>
      <c r="AN118" s="366" t="str">
        <f>IF(AND('MAPA DE RIESGOS'!$AP316="Baja",'MAPA DE RIESGOS'!$AR316="Menor"),CONCATENATE("R",'MAPA DE RIESGOS'!$H316,"C",'MAPA DE RIESGOS'!$AF316),"")</f>
        <v/>
      </c>
      <c r="AO118" s="366" t="str">
        <f>IF(AND('MAPA DE RIESGOS'!$AP317="Baja",'MAPA DE RIESGOS'!$AR317="Menor"),CONCATENATE("R",'MAPA DE RIESGOS'!$H317,"C",'MAPA DE RIESGOS'!$AF317),"")</f>
        <v/>
      </c>
      <c r="AP118" s="366" t="str">
        <f>IF(AND('MAPA DE RIESGOS'!$AP318="Baja",'MAPA DE RIESGOS'!$AR318="Menor"),CONCATENATE("R",'MAPA DE RIESGOS'!$H318,"C",'MAPA DE RIESGOS'!$AF318),"")</f>
        <v/>
      </c>
      <c r="AQ118" s="366" t="str">
        <f>IF(AND('MAPA DE RIESGOS'!$AP319="Baja",'MAPA DE RIESGOS'!$AR319="Menor"),CONCATENATE("R",'MAPA DE RIESGOS'!$H319,"C",'MAPA DE RIESGOS'!$AF319),"")</f>
        <v/>
      </c>
      <c r="AR118" s="366" t="str">
        <f>IF(AND('MAPA DE RIESGOS'!$AP320="Baja",'MAPA DE RIESGOS'!$AR320="Menor"),CONCATENATE("R",'MAPA DE RIESGOS'!$H320,"C",'MAPA DE RIESGOS'!$AF320),"")</f>
        <v/>
      </c>
      <c r="AS118" s="366" t="str">
        <f>IF(AND('MAPA DE RIESGOS'!$AP321="Baja",'MAPA DE RIESGOS'!$AR321="Menor"),CONCATENATE("R",'MAPA DE RIESGOS'!$H321,"C",'MAPA DE RIESGOS'!$AF321),"")</f>
        <v/>
      </c>
      <c r="AT118" s="365" t="str">
        <f>IF(AND('MAPA DE RIESGOS'!$AP304="Baja",'MAPA DE RIESGOS'!$AR304="Moderado"),CONCATENATE("R",'MAPA DE RIESGOS'!$H304,"C",'MAPA DE RIESGOS'!$AF304),"")</f>
        <v>R49C1</v>
      </c>
      <c r="AU118" s="366" t="str">
        <f>IF(AND('MAPA DE RIESGOS'!$AP305="Baja",'MAPA DE RIESGOS'!$AR305="Moderado"),CONCATENATE("R",'MAPA DE RIESGOS'!$H305,"C",'MAPA DE RIESGOS'!$AF305),"")</f>
        <v/>
      </c>
      <c r="AV118" s="366" t="str">
        <f>IF(AND('MAPA DE RIESGOS'!$AP306="Baja",'MAPA DE RIESGOS'!$AR306="Moderado"),CONCATENATE("R",'MAPA DE RIESGOS'!$H306,"C",'MAPA DE RIESGOS'!$AF306),"")</f>
        <v/>
      </c>
      <c r="AW118" s="366" t="str">
        <f>IF(AND('MAPA DE RIESGOS'!$AP307="Baja",'MAPA DE RIESGOS'!$AR307="Moderado"),CONCATENATE("R",'MAPA DE RIESGOS'!$H307,"C",'MAPA DE RIESGOS'!$AF307),"")</f>
        <v/>
      </c>
      <c r="AX118" s="366" t="str">
        <f>IF(AND('MAPA DE RIESGOS'!$AP308="Baja",'MAPA DE RIESGOS'!$AR308="Moderado"),CONCATENATE("R",'MAPA DE RIESGOS'!$H308,"C",'MAPA DE RIESGOS'!$AF308),"")</f>
        <v/>
      </c>
      <c r="AY118" s="366" t="str">
        <f>IF(AND('MAPA DE RIESGOS'!$AP309="Baja",'MAPA DE RIESGOS'!$AR309="Moderado"),CONCATENATE("R",'MAPA DE RIESGOS'!$H309,"C",'MAPA DE RIESGOS'!$AF309),"")</f>
        <v/>
      </c>
      <c r="AZ118" s="366" t="str">
        <f>IF(AND('MAPA DE RIESGOS'!$AP310="Baja",'MAPA DE RIESGOS'!$AR310="Moderado"),CONCATENATE("R",'MAPA DE RIESGOS'!$H310,"C",'MAPA DE RIESGOS'!$AF310),"")</f>
        <v>R50C1</v>
      </c>
      <c r="BA118" s="366" t="str">
        <f>IF(AND('MAPA DE RIESGOS'!$AP311="Baja",'MAPA DE RIESGOS'!$AR311="Moderado"),CONCATENATE("R",'MAPA DE RIESGOS'!$H311,"C",'MAPA DE RIESGOS'!$AF311),"")</f>
        <v/>
      </c>
      <c r="BB118" s="366" t="str">
        <f>IF(AND('MAPA DE RIESGOS'!$AP312="Baja",'MAPA DE RIESGOS'!$AR312="Moderado"),CONCATENATE("R",'MAPA DE RIESGOS'!$H312,"C",'MAPA DE RIESGOS'!$AF312),"")</f>
        <v/>
      </c>
      <c r="BC118" s="366" t="str">
        <f>IF(AND('MAPA DE RIESGOS'!$AP313="Baja",'MAPA DE RIESGOS'!$AR313="Moderado"),CONCATENATE("R",'MAPA DE RIESGOS'!$H313,"C",'MAPA DE RIESGOS'!$AF313),"")</f>
        <v/>
      </c>
      <c r="BD118" s="366" t="str">
        <f>IF(AND('MAPA DE RIESGOS'!$AP314="Baja",'MAPA DE RIESGOS'!$AR314="Moderado"),CONCATENATE("R",'MAPA DE RIESGOS'!$H314,"C",'MAPA DE RIESGOS'!$AF314),"")</f>
        <v/>
      </c>
      <c r="BE118" s="366" t="str">
        <f>IF(AND('MAPA DE RIESGOS'!$AP315="Baja",'MAPA DE RIESGOS'!$AR315="Moderado"),CONCATENATE("R",'MAPA DE RIESGOS'!$H315,"C",'MAPA DE RIESGOS'!$AF315),"")</f>
        <v/>
      </c>
      <c r="BF118" s="366" t="str">
        <f>IF(AND('MAPA DE RIESGOS'!$AP316="Baja",'MAPA DE RIESGOS'!$AR316="Moderado"),CONCATENATE("R",'MAPA DE RIESGOS'!$H316,"C",'MAPA DE RIESGOS'!$AF316),"")</f>
        <v>R51C1</v>
      </c>
      <c r="BG118" s="366" t="str">
        <f>IF(AND('MAPA DE RIESGOS'!$AP317="Baja",'MAPA DE RIESGOS'!$AR317="Moderado"),CONCATENATE("R",'MAPA DE RIESGOS'!$H317,"C",'MAPA DE RIESGOS'!$AF317),"")</f>
        <v>R51C2</v>
      </c>
      <c r="BH118" s="366" t="str">
        <f>IF(AND('MAPA DE RIESGOS'!$AP318="Baja",'MAPA DE RIESGOS'!$AR318="Moderado"),CONCATENATE("R",'MAPA DE RIESGOS'!$H318,"C",'MAPA DE RIESGOS'!$AF318),"")</f>
        <v/>
      </c>
      <c r="BI118" s="366" t="str">
        <f>IF(AND('MAPA DE RIESGOS'!$AP319="Baja",'MAPA DE RIESGOS'!$AR319="Moderado"),CONCATENATE("R",'MAPA DE RIESGOS'!$H319,"C",'MAPA DE RIESGOS'!$AF319),"")</f>
        <v/>
      </c>
      <c r="BJ118" s="366" t="str">
        <f>IF(AND('MAPA DE RIESGOS'!$AP320="Baja",'MAPA DE RIESGOS'!$AR320="Moderado"),CONCATENATE("R",'MAPA DE RIESGOS'!$H320,"C",'MAPA DE RIESGOS'!$AF320),"")</f>
        <v/>
      </c>
      <c r="BK118" s="367" t="str">
        <f>IF(AND('MAPA DE RIESGOS'!$AP321="Baja",'MAPA DE RIESGOS'!$AR321="Moderado"),CONCATENATE("R",'MAPA DE RIESGOS'!$H321,"C",'MAPA DE RIESGOS'!$AF321),"")</f>
        <v/>
      </c>
      <c r="BL118" s="353" t="str">
        <f>IF(AND('MAPA DE RIESGOS'!$AP304="Baja",'MAPA DE RIESGOS'!$AR304="Mayor"),CONCATENATE("R",'MAPA DE RIESGOS'!$H304,"C",'MAPA DE RIESGOS'!$AF304),"")</f>
        <v/>
      </c>
      <c r="BM118" s="353" t="str">
        <f>IF(AND('MAPA DE RIESGOS'!$AP305="Baja",'MAPA DE RIESGOS'!$AR305="Mayor"),CONCATENATE("R",'MAPA DE RIESGOS'!$H305,"C",'MAPA DE RIESGOS'!$AF305),"")</f>
        <v/>
      </c>
      <c r="BN118" s="353" t="str">
        <f>IF(AND('MAPA DE RIESGOS'!$AP306="Baja",'MAPA DE RIESGOS'!$AR306="Mayor"),CONCATENATE("R",'MAPA DE RIESGOS'!$H306,"C",'MAPA DE RIESGOS'!$AF306),"")</f>
        <v/>
      </c>
      <c r="BO118" s="353" t="str">
        <f>IF(AND('MAPA DE RIESGOS'!$AP307="Baja",'MAPA DE RIESGOS'!$AR307="Mayor"),CONCATENATE("R",'MAPA DE RIESGOS'!$H307,"C",'MAPA DE RIESGOS'!$AF307),"")</f>
        <v/>
      </c>
      <c r="BP118" s="353" t="str">
        <f>IF(AND('MAPA DE RIESGOS'!$AP308="Baja",'MAPA DE RIESGOS'!$AR308="Mayor"),CONCATENATE("R",'MAPA DE RIESGOS'!$H308,"C",'MAPA DE RIESGOS'!$AF308),"")</f>
        <v/>
      </c>
      <c r="BQ118" s="353" t="str">
        <f>IF(AND('MAPA DE RIESGOS'!$AP309="Baja",'MAPA DE RIESGOS'!$AR309="Mayor"),CONCATENATE("R",'MAPA DE RIESGOS'!$H309,"C",'MAPA DE RIESGOS'!$AF309),"")</f>
        <v/>
      </c>
      <c r="BR118" s="353" t="str">
        <f>IF(AND('MAPA DE RIESGOS'!$AP310="Baja",'MAPA DE RIESGOS'!$AR310="Mayor"),CONCATENATE("R",'MAPA DE RIESGOS'!$H310,"C",'MAPA DE RIESGOS'!$AF310),"")</f>
        <v/>
      </c>
      <c r="BS118" s="353" t="str">
        <f>IF(AND('MAPA DE RIESGOS'!$AP311="Baja",'MAPA DE RIESGOS'!$AR311="Mayor"),CONCATENATE("R",'MAPA DE RIESGOS'!$H311,"C",'MAPA DE RIESGOS'!$AF311),"")</f>
        <v/>
      </c>
      <c r="BT118" s="353" t="str">
        <f>IF(AND('MAPA DE RIESGOS'!$AP312="Baja",'MAPA DE RIESGOS'!$AR312="Mayor"),CONCATENATE("R",'MAPA DE RIESGOS'!$H312,"C",'MAPA DE RIESGOS'!$AF312),"")</f>
        <v/>
      </c>
      <c r="BU118" s="353" t="str">
        <f>IF(AND('MAPA DE RIESGOS'!$AP313="Baja",'MAPA DE RIESGOS'!$AR313="Mayor"),CONCATENATE("R",'MAPA DE RIESGOS'!$H313,"C",'MAPA DE RIESGOS'!$AF313),"")</f>
        <v/>
      </c>
      <c r="BV118" s="353" t="str">
        <f>IF(AND('MAPA DE RIESGOS'!$AP314="Baja",'MAPA DE RIESGOS'!$AR314="Mayor"),CONCATENATE("R",'MAPA DE RIESGOS'!$H314,"C",'MAPA DE RIESGOS'!$AF314),"")</f>
        <v/>
      </c>
      <c r="BW118" s="353" t="str">
        <f>IF(AND('MAPA DE RIESGOS'!$AP315="Baja",'MAPA DE RIESGOS'!$AR315="Mayor"),CONCATENATE("R",'MAPA DE RIESGOS'!$H315,"C",'MAPA DE RIESGOS'!$AF315),"")</f>
        <v/>
      </c>
      <c r="BX118" s="353" t="str">
        <f>IF(AND('MAPA DE RIESGOS'!$AP316="Baja",'MAPA DE RIESGOS'!$AR316="Mayor"),CONCATENATE("R",'MAPA DE RIESGOS'!$H316,"C",'MAPA DE RIESGOS'!$AF316),"")</f>
        <v/>
      </c>
      <c r="BY118" s="353" t="str">
        <f>IF(AND('MAPA DE RIESGOS'!$AP317="Baja",'MAPA DE RIESGOS'!$AR317="Mayor"),CONCATENATE("R",'MAPA DE RIESGOS'!$H317,"C",'MAPA DE RIESGOS'!$AF317),"")</f>
        <v/>
      </c>
      <c r="BZ118" s="353" t="str">
        <f>IF(AND('MAPA DE RIESGOS'!$AP318="Baja",'MAPA DE RIESGOS'!$AR318="Mayor"),CONCATENATE("R",'MAPA DE RIESGOS'!$H318,"C",'MAPA DE RIESGOS'!$AF318),"")</f>
        <v/>
      </c>
      <c r="CA118" s="353" t="str">
        <f>IF(AND('MAPA DE RIESGOS'!$AP319="Baja",'MAPA DE RIESGOS'!$AR319="Mayor"),CONCATENATE("R",'MAPA DE RIESGOS'!$H319,"C",'MAPA DE RIESGOS'!$AF319),"")</f>
        <v/>
      </c>
      <c r="CB118" s="353" t="str">
        <f>IF(AND('MAPA DE RIESGOS'!$AP320="Baja",'MAPA DE RIESGOS'!$AR320="Mayor"),CONCATENATE("R",'MAPA DE RIESGOS'!$H320,"C",'MAPA DE RIESGOS'!$AF320),"")</f>
        <v/>
      </c>
      <c r="CC118" s="354" t="str">
        <f>IF(AND('MAPA DE RIESGOS'!$AP321="Baja",'MAPA DE RIESGOS'!$AR321="Mayor"),CONCATENATE("R",'MAPA DE RIESGOS'!$H321,"C",'MAPA DE RIESGOS'!$AF321),"")</f>
        <v/>
      </c>
      <c r="CD118" s="355" t="str">
        <f>IF(AND('MAPA DE RIESGOS'!$AP304="Baja",'MAPA DE RIESGOS'!$AR304="Catastrófico"),CONCATENATE("R",'MAPA DE RIESGOS'!$H304,"C",'MAPA DE RIESGOS'!$AF304),"")</f>
        <v/>
      </c>
      <c r="CE118" s="355" t="str">
        <f>IF(AND('MAPA DE RIESGOS'!$AP305="Baja",'MAPA DE RIESGOS'!$AR305="Catastrófico"),CONCATENATE("R",'MAPA DE RIESGOS'!$H305,"C",'MAPA DE RIESGOS'!$AF305),"")</f>
        <v/>
      </c>
      <c r="CF118" s="355" t="str">
        <f>IF(AND('MAPA DE RIESGOS'!$AP306="Baja",'MAPA DE RIESGOS'!$AR306="Catastrófico"),CONCATENATE("R",'MAPA DE RIESGOS'!$H306,"C",'MAPA DE RIESGOS'!$AF306),"")</f>
        <v/>
      </c>
      <c r="CG118" s="355" t="str">
        <f>IF(AND('MAPA DE RIESGOS'!$AP307="Baja",'MAPA DE RIESGOS'!$AR307="Catastrófico"),CONCATENATE("R",'MAPA DE RIESGOS'!$H307,"C",'MAPA DE RIESGOS'!$AF307),"")</f>
        <v/>
      </c>
      <c r="CH118" s="355" t="str">
        <f>IF(AND('MAPA DE RIESGOS'!$AP308="Baja",'MAPA DE RIESGOS'!$AR308="Catastrófico"),CONCATENATE("R",'MAPA DE RIESGOS'!$H308,"C",'MAPA DE RIESGOS'!$AF308),"")</f>
        <v/>
      </c>
      <c r="CI118" s="355" t="str">
        <f>IF(AND('MAPA DE RIESGOS'!$AP309="Baja",'MAPA DE RIESGOS'!$AR309="Catastrófico"),CONCATENATE("R",'MAPA DE RIESGOS'!$H309,"C",'MAPA DE RIESGOS'!$AF309),"")</f>
        <v/>
      </c>
      <c r="CJ118" s="355" t="str">
        <f>IF(AND('MAPA DE RIESGOS'!$AP310="Baja",'MAPA DE RIESGOS'!$AR310="Catastrófico"),CONCATENATE("R",'MAPA DE RIESGOS'!$H310,"C",'MAPA DE RIESGOS'!$AF310),"")</f>
        <v/>
      </c>
      <c r="CK118" s="355" t="str">
        <f>IF(AND('MAPA DE RIESGOS'!$AP311="Baja",'MAPA DE RIESGOS'!$AR311="Catastrófico"),CONCATENATE("R",'MAPA DE RIESGOS'!$H311,"C",'MAPA DE RIESGOS'!$AF311),"")</f>
        <v/>
      </c>
      <c r="CL118" s="355" t="str">
        <f>IF(AND('MAPA DE RIESGOS'!$AP312="Baja",'MAPA DE RIESGOS'!$AR312="Catastrófico"),CONCATENATE("R",'MAPA DE RIESGOS'!$H312,"C",'MAPA DE RIESGOS'!$AF312),"")</f>
        <v/>
      </c>
      <c r="CM118" s="355" t="str">
        <f>IF(AND('MAPA DE RIESGOS'!$AP313="Baja",'MAPA DE RIESGOS'!$AR313="Catastrófico"),CONCATENATE("R",'MAPA DE RIESGOS'!$H313,"C",'MAPA DE RIESGOS'!$AF313),"")</f>
        <v/>
      </c>
      <c r="CN118" s="355" t="str">
        <f>IF(AND('MAPA DE RIESGOS'!$AP314="Baja",'MAPA DE RIESGOS'!$AR314="Catastrófico"),CONCATENATE("R",'MAPA DE RIESGOS'!$H314,"C",'MAPA DE RIESGOS'!$AF314),"")</f>
        <v/>
      </c>
      <c r="CO118" s="355" t="str">
        <f>IF(AND('MAPA DE RIESGOS'!$AP315="Baja",'MAPA DE RIESGOS'!$AR315="Catastrófico"),CONCATENATE("R",'MAPA DE RIESGOS'!$H315,"C",'MAPA DE RIESGOS'!$AF315),"")</f>
        <v/>
      </c>
      <c r="CP118" s="355" t="str">
        <f>IF(AND('MAPA DE RIESGOS'!$AP316="Baja",'MAPA DE RIESGOS'!$AR316="Catastrófico"),CONCATENATE("R",'MAPA DE RIESGOS'!$H316,"C",'MAPA DE RIESGOS'!$AF316),"")</f>
        <v/>
      </c>
      <c r="CQ118" s="355" t="str">
        <f>IF(AND('MAPA DE RIESGOS'!$AP317="Baja",'MAPA DE RIESGOS'!$AR317="Catastrófico"),CONCATENATE("R",'MAPA DE RIESGOS'!$H317,"C",'MAPA DE RIESGOS'!$AF317),"")</f>
        <v/>
      </c>
      <c r="CR118" s="355" t="str">
        <f>IF(AND('MAPA DE RIESGOS'!$AP318="Baja",'MAPA DE RIESGOS'!$AR318="Catastrófico"),CONCATENATE("R",'MAPA DE RIESGOS'!$H318,"C",'MAPA DE RIESGOS'!$AF318),"")</f>
        <v/>
      </c>
      <c r="CS118" s="355" t="str">
        <f>IF(AND('MAPA DE RIESGOS'!$AP319="Baja",'MAPA DE RIESGOS'!$AR319="Catastrófico"),CONCATENATE("R",'MAPA DE RIESGOS'!$H319,"C",'MAPA DE RIESGOS'!$AF319),"")</f>
        <v/>
      </c>
      <c r="CT118" s="355" t="str">
        <f>IF(AND('MAPA DE RIESGOS'!$AP320="Baja",'MAPA DE RIESGOS'!$AR320="Catastrófico"),CONCATENATE("R",'MAPA DE RIESGOS'!$H320,"C",'MAPA DE RIESGOS'!$AF320),"")</f>
        <v/>
      </c>
      <c r="CU118" s="356" t="str">
        <f>IF(AND('MAPA DE RIESGOS'!$AP321="Baja",'MAPA DE RIESGOS'!$AR321="Catastrófico"),CONCATENATE("R",'MAPA DE RIESGOS'!$H321,"C",'MAPA DE RIESGOS'!$AF321),"")</f>
        <v/>
      </c>
      <c r="CV118" s="67"/>
      <c r="CW118" s="1109"/>
      <c r="CX118" s="1109"/>
      <c r="CY118" s="1109"/>
      <c r="CZ118" s="1109"/>
      <c r="DA118" s="1109"/>
      <c r="DB118" s="1109"/>
    </row>
    <row r="119" spans="2:106" ht="32.450000000000003" customHeight="1">
      <c r="B119" s="1142"/>
      <c r="C119" s="1142"/>
      <c r="D119" s="1143"/>
      <c r="E119" s="1113"/>
      <c r="F119" s="1114"/>
      <c r="G119" s="1114"/>
      <c r="H119" s="1114"/>
      <c r="I119" s="1115"/>
      <c r="J119" s="374" t="str">
        <f>IF(AND('MAPA DE RIESGOS'!$AP322="Baja",'MAPA DE RIESGOS'!$AR322="Leve"),CONCATENATE("R",'MAPA DE RIESGOS'!$H322,"C",'MAPA DE RIESGOS'!$AF322),"")</f>
        <v/>
      </c>
      <c r="K119" s="375" t="str">
        <f>IF(AND('MAPA DE RIESGOS'!$AP323="Baja",'MAPA DE RIESGOS'!$AR323="Leve"),CONCATENATE("R",'MAPA DE RIESGOS'!$H323,"C",'MAPA DE RIESGOS'!$AF323),"")</f>
        <v/>
      </c>
      <c r="L119" s="375" t="str">
        <f>IF(AND('MAPA DE RIESGOS'!$AP324="Baja",'MAPA DE RIESGOS'!$AR324="Leve"),CONCATENATE("R",'MAPA DE RIESGOS'!$H324,"C",'MAPA DE RIESGOS'!$AF324),"")</f>
        <v/>
      </c>
      <c r="M119" s="375" t="str">
        <f>IF(AND('MAPA DE RIESGOS'!$AP325="Baja",'MAPA DE RIESGOS'!$AR325="Leve"),CONCATENATE("R",'MAPA DE RIESGOS'!$H325,"C",'MAPA DE RIESGOS'!$AF325),"")</f>
        <v/>
      </c>
      <c r="N119" s="375" t="str">
        <f>IF(AND('MAPA DE RIESGOS'!$AP326="Baja",'MAPA DE RIESGOS'!$AR326="Leve"),CONCATENATE("R",'MAPA DE RIESGOS'!$H326,"C",'MAPA DE RIESGOS'!$AF326),"")</f>
        <v/>
      </c>
      <c r="O119" s="375" t="str">
        <f>IF(AND('MAPA DE RIESGOS'!$AP327="Baja",'MAPA DE RIESGOS'!$AR327="Leve"),CONCATENATE("R",'MAPA DE RIESGOS'!$H327,"C",'MAPA DE RIESGOS'!$AF327),"")</f>
        <v/>
      </c>
      <c r="P119" s="375" t="str">
        <f>IF(AND('MAPA DE RIESGOS'!$AP328="Baja",'MAPA DE RIESGOS'!$AR328="Leve"),CONCATENATE("R",'MAPA DE RIESGOS'!$H328,"C",'MAPA DE RIESGOS'!$AF328),"")</f>
        <v/>
      </c>
      <c r="Q119" s="375" t="str">
        <f>IF(AND('MAPA DE RIESGOS'!$AP329="Baja",'MAPA DE RIESGOS'!$AR329="Leve"),CONCATENATE("R",'MAPA DE RIESGOS'!$H329,"C",'MAPA DE RIESGOS'!$AF329),"")</f>
        <v/>
      </c>
      <c r="R119" s="375" t="str">
        <f>IF(AND('MAPA DE RIESGOS'!$AP330="Baja",'MAPA DE RIESGOS'!$AR330="Leve"),CONCATENATE("R",'MAPA DE RIESGOS'!$H330,"C",'MAPA DE RIESGOS'!$AF330),"")</f>
        <v/>
      </c>
      <c r="S119" s="375" t="str">
        <f>IF(AND('MAPA DE RIESGOS'!$AP331="Baja",'MAPA DE RIESGOS'!$AR331="Leve"),CONCATENATE("R",'MAPA DE RIESGOS'!$H331,"C",'MAPA DE RIESGOS'!$AF331),"")</f>
        <v/>
      </c>
      <c r="T119" s="375" t="str">
        <f>IF(AND('MAPA DE RIESGOS'!$AP332="Baja",'MAPA DE RIESGOS'!$AR332="Leve"),CONCATENATE("R",'MAPA DE RIESGOS'!$H332,"C",'MAPA DE RIESGOS'!$AF332),"")</f>
        <v/>
      </c>
      <c r="U119" s="375" t="str">
        <f>IF(AND('MAPA DE RIESGOS'!$AP333="Baja",'MAPA DE RIESGOS'!$AR333="Leve"),CONCATENATE("R",'MAPA DE RIESGOS'!$H333,"C",'MAPA DE RIESGOS'!$AF333),"")</f>
        <v/>
      </c>
      <c r="V119" s="375" t="str">
        <f>IF(AND('MAPA DE RIESGOS'!$AP334="Baja",'MAPA DE RIESGOS'!$AR334="Leve"),CONCATENATE("R",'MAPA DE RIESGOS'!$H334,"C",'MAPA DE RIESGOS'!$AF334),"")</f>
        <v/>
      </c>
      <c r="W119" s="375" t="str">
        <f>IF(AND('MAPA DE RIESGOS'!$AP335="Baja",'MAPA DE RIESGOS'!$AR335="Leve"),CONCATENATE("R",'MAPA DE RIESGOS'!$H335,"C",'MAPA DE RIESGOS'!$AF335),"")</f>
        <v/>
      </c>
      <c r="X119" s="375" t="str">
        <f>IF(AND('MAPA DE RIESGOS'!$AP336="Baja",'MAPA DE RIESGOS'!$AR336="Leve"),CONCATENATE("R",'MAPA DE RIESGOS'!$H336,"C",'MAPA DE RIESGOS'!$AF336),"")</f>
        <v/>
      </c>
      <c r="Y119" s="375" t="str">
        <f>IF(AND('MAPA DE RIESGOS'!$AP337="Baja",'MAPA DE RIESGOS'!$AR337="Leve"),CONCATENATE("R",'MAPA DE RIESGOS'!$H337,"C",'MAPA DE RIESGOS'!$AF337),"")</f>
        <v/>
      </c>
      <c r="Z119" s="375" t="str">
        <f>IF(AND('MAPA DE RIESGOS'!$AP338="Baja",'MAPA DE RIESGOS'!$AR338="Leve"),CONCATENATE("R",'MAPA DE RIESGOS'!$H338,"C",'MAPA DE RIESGOS'!$AF338),"")</f>
        <v/>
      </c>
      <c r="AA119" s="376" t="str">
        <f>IF(AND('MAPA DE RIESGOS'!$AP339="Baja",'MAPA DE RIESGOS'!$AR339="Leve"),CONCATENATE("R",'MAPA DE RIESGOS'!$H339,"C",'MAPA DE RIESGOS'!$AF339),"")</f>
        <v/>
      </c>
      <c r="AB119" s="365" t="str">
        <f>IF(AND('MAPA DE RIESGOS'!$AP322="Baja",'MAPA DE RIESGOS'!$AR322="Menor"),CONCATENATE("R",'MAPA DE RIESGOS'!$H322,"C",'MAPA DE RIESGOS'!$AF322),"")</f>
        <v/>
      </c>
      <c r="AC119" s="366" t="str">
        <f>IF(AND('MAPA DE RIESGOS'!$AP323="Baja",'MAPA DE RIESGOS'!$AR323="Menor"),CONCATENATE("R",'MAPA DE RIESGOS'!$H323,"C",'MAPA DE RIESGOS'!$AF323),"")</f>
        <v/>
      </c>
      <c r="AD119" s="366" t="str">
        <f>IF(AND('MAPA DE RIESGOS'!$AP324="Baja",'MAPA DE RIESGOS'!$AR324="Menor"),CONCATENATE("R",'MAPA DE RIESGOS'!$H324,"C",'MAPA DE RIESGOS'!$AF324),"")</f>
        <v/>
      </c>
      <c r="AE119" s="366" t="str">
        <f>IF(AND('MAPA DE RIESGOS'!$AP325="Baja",'MAPA DE RIESGOS'!$AR325="Menor"),CONCATENATE("R",'MAPA DE RIESGOS'!$H325,"C",'MAPA DE RIESGOS'!$AF325),"")</f>
        <v/>
      </c>
      <c r="AF119" s="366" t="str">
        <f>IF(AND('MAPA DE RIESGOS'!$AP326="Baja",'MAPA DE RIESGOS'!$AR326="Menor"),CONCATENATE("R",'MAPA DE RIESGOS'!$H326,"C",'MAPA DE RIESGOS'!$AF326),"")</f>
        <v/>
      </c>
      <c r="AG119" s="366" t="str">
        <f>IF(AND('MAPA DE RIESGOS'!$AP327="Baja",'MAPA DE RIESGOS'!$AR327="Menor"),CONCATENATE("R",'MAPA DE RIESGOS'!$H327,"C",'MAPA DE RIESGOS'!$AF327),"")</f>
        <v/>
      </c>
      <c r="AH119" s="366" t="str">
        <f>IF(AND('MAPA DE RIESGOS'!$AP328="Baja",'MAPA DE RIESGOS'!$AR328="Menor"),CONCATENATE("R",'MAPA DE RIESGOS'!$H328,"C",'MAPA DE RIESGOS'!$AF328),"")</f>
        <v/>
      </c>
      <c r="AI119" s="366" t="str">
        <f>IF(AND('MAPA DE RIESGOS'!$AP329="Baja",'MAPA DE RIESGOS'!$AR329="Menor"),CONCATENATE("R",'MAPA DE RIESGOS'!$H329,"C",'MAPA DE RIESGOS'!$AF329),"")</f>
        <v/>
      </c>
      <c r="AJ119" s="366" t="str">
        <f>IF(AND('MAPA DE RIESGOS'!$AP330="Baja",'MAPA DE RIESGOS'!$AR330="Menor"),CONCATENATE("R",'MAPA DE RIESGOS'!$H330,"C",'MAPA DE RIESGOS'!$AF330),"")</f>
        <v/>
      </c>
      <c r="AK119" s="366" t="str">
        <f>IF(AND('MAPA DE RIESGOS'!$AP331="Baja",'MAPA DE RIESGOS'!$AR331="Menor"),CONCATENATE("R",'MAPA DE RIESGOS'!$H331,"C",'MAPA DE RIESGOS'!$AF331),"")</f>
        <v/>
      </c>
      <c r="AL119" s="366" t="str">
        <f>IF(AND('MAPA DE RIESGOS'!$AP332="Baja",'MAPA DE RIESGOS'!$AR332="Menor"),CONCATENATE("R",'MAPA DE RIESGOS'!$H332,"C",'MAPA DE RIESGOS'!$AF332),"")</f>
        <v/>
      </c>
      <c r="AM119" s="366" t="str">
        <f>IF(AND('MAPA DE RIESGOS'!$AP333="Baja",'MAPA DE RIESGOS'!$AR333="Menor"),CONCATENATE("R",'MAPA DE RIESGOS'!$H333,"C",'MAPA DE RIESGOS'!$AF333),"")</f>
        <v/>
      </c>
      <c r="AN119" s="366" t="str">
        <f>IF(AND('MAPA DE RIESGOS'!$AP334="Baja",'MAPA DE RIESGOS'!$AR334="Menor"),CONCATENATE("R",'MAPA DE RIESGOS'!$H334,"C",'MAPA DE RIESGOS'!$AF334),"")</f>
        <v/>
      </c>
      <c r="AO119" s="366" t="str">
        <f>IF(AND('MAPA DE RIESGOS'!$AP335="Baja",'MAPA DE RIESGOS'!$AR335="Menor"),CONCATENATE("R",'MAPA DE RIESGOS'!$H335,"C",'MAPA DE RIESGOS'!$AF335),"")</f>
        <v/>
      </c>
      <c r="AP119" s="366" t="str">
        <f>IF(AND('MAPA DE RIESGOS'!$AP336="Baja",'MAPA DE RIESGOS'!$AR336="Menor"),CONCATENATE("R",'MAPA DE RIESGOS'!$H336,"C",'MAPA DE RIESGOS'!$AF336),"")</f>
        <v/>
      </c>
      <c r="AQ119" s="366" t="str">
        <f>IF(AND('MAPA DE RIESGOS'!$AP337="Baja",'MAPA DE RIESGOS'!$AR337="Menor"),CONCATENATE("R",'MAPA DE RIESGOS'!$H337,"C",'MAPA DE RIESGOS'!$AF337),"")</f>
        <v/>
      </c>
      <c r="AR119" s="366" t="str">
        <f>IF(AND('MAPA DE RIESGOS'!$AP338="Baja",'MAPA DE RIESGOS'!$AR338="Menor"),CONCATENATE("R",'MAPA DE RIESGOS'!$H338,"C",'MAPA DE RIESGOS'!$AF338),"")</f>
        <v/>
      </c>
      <c r="AS119" s="366" t="str">
        <f>IF(AND('MAPA DE RIESGOS'!$AP339="Baja",'MAPA DE RIESGOS'!$AR339="Menor"),CONCATENATE("R",'MAPA DE RIESGOS'!$H339,"C",'MAPA DE RIESGOS'!$AF339),"")</f>
        <v/>
      </c>
      <c r="AT119" s="365" t="str">
        <f>IF(AND('MAPA DE RIESGOS'!$AP322="Baja",'MAPA DE RIESGOS'!$AR322="Moderado"),CONCATENATE("R",'MAPA DE RIESGOS'!$H322,"C",'MAPA DE RIESGOS'!$AF322),"")</f>
        <v>R52C1</v>
      </c>
      <c r="AU119" s="366" t="str">
        <f>IF(AND('MAPA DE RIESGOS'!$AP323="Baja",'MAPA DE RIESGOS'!$AR323="Moderado"),CONCATENATE("R",'MAPA DE RIESGOS'!$H323,"C",'MAPA DE RIESGOS'!$AF323),"")</f>
        <v/>
      </c>
      <c r="AV119" s="366" t="str">
        <f>IF(AND('MAPA DE RIESGOS'!$AP324="Baja",'MAPA DE RIESGOS'!$AR324="Moderado"),CONCATENATE("R",'MAPA DE RIESGOS'!$H324,"C",'MAPA DE RIESGOS'!$AF324),"")</f>
        <v/>
      </c>
      <c r="AW119" s="366" t="str">
        <f>IF(AND('MAPA DE RIESGOS'!$AP325="Baja",'MAPA DE RIESGOS'!$AR325="Moderado"),CONCATENATE("R",'MAPA DE RIESGOS'!$H325,"C",'MAPA DE RIESGOS'!$AF325),"")</f>
        <v/>
      </c>
      <c r="AX119" s="366" t="str">
        <f>IF(AND('MAPA DE RIESGOS'!$AP326="Baja",'MAPA DE RIESGOS'!$AR326="Moderado"),CONCATENATE("R",'MAPA DE RIESGOS'!$H326,"C",'MAPA DE RIESGOS'!$AF326),"")</f>
        <v/>
      </c>
      <c r="AY119" s="366" t="str">
        <f>IF(AND('MAPA DE RIESGOS'!$AP327="Baja",'MAPA DE RIESGOS'!$AR327="Moderado"),CONCATENATE("R",'MAPA DE RIESGOS'!$H327,"C",'MAPA DE RIESGOS'!$AF327),"")</f>
        <v/>
      </c>
      <c r="AZ119" s="366" t="str">
        <f>IF(AND('MAPA DE RIESGOS'!$AP328="Baja",'MAPA DE RIESGOS'!$AR328="Moderado"),CONCATENATE("R",'MAPA DE RIESGOS'!$H328,"C",'MAPA DE RIESGOS'!$AF328),"")</f>
        <v>R53C1</v>
      </c>
      <c r="BA119" s="366" t="str">
        <f>IF(AND('MAPA DE RIESGOS'!$AP329="Baja",'MAPA DE RIESGOS'!$AR329="Moderado"),CONCATENATE("R",'MAPA DE RIESGOS'!$H329,"C",'MAPA DE RIESGOS'!$AF329),"")</f>
        <v/>
      </c>
      <c r="BB119" s="366" t="str">
        <f>IF(AND('MAPA DE RIESGOS'!$AP330="Baja",'MAPA DE RIESGOS'!$AR330="Moderado"),CONCATENATE("R",'MAPA DE RIESGOS'!$H330,"C",'MAPA DE RIESGOS'!$AF330),"")</f>
        <v/>
      </c>
      <c r="BC119" s="366" t="str">
        <f>IF(AND('MAPA DE RIESGOS'!$AP331="Baja",'MAPA DE RIESGOS'!$AR331="Moderado"),CONCATENATE("R",'MAPA DE RIESGOS'!$H331,"C",'MAPA DE RIESGOS'!$AF331),"")</f>
        <v/>
      </c>
      <c r="BD119" s="366" t="str">
        <f>IF(AND('MAPA DE RIESGOS'!$AP332="Baja",'MAPA DE RIESGOS'!$AR332="Moderado"),CONCATENATE("R",'MAPA DE RIESGOS'!$H332,"C",'MAPA DE RIESGOS'!$AF332),"")</f>
        <v/>
      </c>
      <c r="BE119" s="366" t="str">
        <f>IF(AND('MAPA DE RIESGOS'!$AP333="Baja",'MAPA DE RIESGOS'!$AR333="Moderado"),CONCATENATE("R",'MAPA DE RIESGOS'!$H333,"C",'MAPA DE RIESGOS'!$AF333),"")</f>
        <v/>
      </c>
      <c r="BF119" s="366" t="str">
        <f>IF(AND('MAPA DE RIESGOS'!$AP334="Baja",'MAPA DE RIESGOS'!$AR334="Moderado"),CONCATENATE("R",'MAPA DE RIESGOS'!$H334,"C",'MAPA DE RIESGOS'!$AF334),"")</f>
        <v>R54C1</v>
      </c>
      <c r="BG119" s="366" t="str">
        <f>IF(AND('MAPA DE RIESGOS'!$AP335="Baja",'MAPA DE RIESGOS'!$AR335="Moderado"),CONCATENATE("R",'MAPA DE RIESGOS'!$H335,"C",'MAPA DE RIESGOS'!$AF335),"")</f>
        <v/>
      </c>
      <c r="BH119" s="366" t="str">
        <f>IF(AND('MAPA DE RIESGOS'!$AP336="Baja",'MAPA DE RIESGOS'!$AR336="Moderado"),CONCATENATE("R",'MAPA DE RIESGOS'!$H336,"C",'MAPA DE RIESGOS'!$AF336),"")</f>
        <v/>
      </c>
      <c r="BI119" s="366" t="str">
        <f>IF(AND('MAPA DE RIESGOS'!$AP337="Baja",'MAPA DE RIESGOS'!$AR337="Moderado"),CONCATENATE("R",'MAPA DE RIESGOS'!$H337,"C",'MAPA DE RIESGOS'!$AF337),"")</f>
        <v/>
      </c>
      <c r="BJ119" s="366" t="str">
        <f>IF(AND('MAPA DE RIESGOS'!$AP338="Baja",'MAPA DE RIESGOS'!$AR338="Moderado"),CONCATENATE("R",'MAPA DE RIESGOS'!$H338,"C",'MAPA DE RIESGOS'!$AF338),"")</f>
        <v/>
      </c>
      <c r="BK119" s="367" t="str">
        <f>IF(AND('MAPA DE RIESGOS'!$AP339="Baja",'MAPA DE RIESGOS'!$AR339="Moderado"),CONCATENATE("R",'MAPA DE RIESGOS'!$H339,"C",'MAPA DE RIESGOS'!$AF339),"")</f>
        <v/>
      </c>
      <c r="BL119" s="353" t="str">
        <f>IF(AND('MAPA DE RIESGOS'!$AP322="Baja",'MAPA DE RIESGOS'!$AR322="Mayor"),CONCATENATE("R",'MAPA DE RIESGOS'!$H322,"C",'MAPA DE RIESGOS'!$AF322),"")</f>
        <v/>
      </c>
      <c r="BM119" s="353" t="str">
        <f>IF(AND('MAPA DE RIESGOS'!$AP323="Baja",'MAPA DE RIESGOS'!$AR323="Mayor"),CONCATENATE("R",'MAPA DE RIESGOS'!$H323,"C",'MAPA DE RIESGOS'!$AF323),"")</f>
        <v/>
      </c>
      <c r="BN119" s="353" t="str">
        <f>IF(AND('MAPA DE RIESGOS'!$AP324="Baja",'MAPA DE RIESGOS'!$AR324="Mayor"),CONCATENATE("R",'MAPA DE RIESGOS'!$H324,"C",'MAPA DE RIESGOS'!$AF324),"")</f>
        <v/>
      </c>
      <c r="BO119" s="353" t="str">
        <f>IF(AND('MAPA DE RIESGOS'!$AP325="Baja",'MAPA DE RIESGOS'!$AR325="Mayor"),CONCATENATE("R",'MAPA DE RIESGOS'!$H325,"C",'MAPA DE RIESGOS'!$AF325),"")</f>
        <v/>
      </c>
      <c r="BP119" s="353" t="str">
        <f>IF(AND('MAPA DE RIESGOS'!$AP326="Baja",'MAPA DE RIESGOS'!$AR326="Mayor"),CONCATENATE("R",'MAPA DE RIESGOS'!$H326,"C",'MAPA DE RIESGOS'!$AF326),"")</f>
        <v/>
      </c>
      <c r="BQ119" s="353" t="str">
        <f>IF(AND('MAPA DE RIESGOS'!$AP327="Baja",'MAPA DE RIESGOS'!$AR327="Mayor"),CONCATENATE("R",'MAPA DE RIESGOS'!$H327,"C",'MAPA DE RIESGOS'!$AF327),"")</f>
        <v/>
      </c>
      <c r="BR119" s="353" t="str">
        <f>IF(AND('MAPA DE RIESGOS'!$AP328="Baja",'MAPA DE RIESGOS'!$AR328="Mayor"),CONCATENATE("R",'MAPA DE RIESGOS'!$H328,"C",'MAPA DE RIESGOS'!$AF328),"")</f>
        <v/>
      </c>
      <c r="BS119" s="353" t="str">
        <f>IF(AND('MAPA DE RIESGOS'!$AP329="Baja",'MAPA DE RIESGOS'!$AR329="Mayor"),CONCATENATE("R",'MAPA DE RIESGOS'!$H329,"C",'MAPA DE RIESGOS'!$AF329),"")</f>
        <v/>
      </c>
      <c r="BT119" s="353" t="str">
        <f>IF(AND('MAPA DE RIESGOS'!$AP330="Baja",'MAPA DE RIESGOS'!$AR330="Mayor"),CONCATENATE("R",'MAPA DE RIESGOS'!$H330,"C",'MAPA DE RIESGOS'!$AF330),"")</f>
        <v/>
      </c>
      <c r="BU119" s="353" t="str">
        <f>IF(AND('MAPA DE RIESGOS'!$AP331="Baja",'MAPA DE RIESGOS'!$AR331="Mayor"),CONCATENATE("R",'MAPA DE RIESGOS'!$H331,"C",'MAPA DE RIESGOS'!$AF331),"")</f>
        <v/>
      </c>
      <c r="BV119" s="353" t="str">
        <f>IF(AND('MAPA DE RIESGOS'!$AP332="Baja",'MAPA DE RIESGOS'!$AR332="Mayor"),CONCATENATE("R",'MAPA DE RIESGOS'!$H332,"C",'MAPA DE RIESGOS'!$AF332),"")</f>
        <v/>
      </c>
      <c r="BW119" s="353" t="str">
        <f>IF(AND('MAPA DE RIESGOS'!$AP333="Baja",'MAPA DE RIESGOS'!$AR333="Mayor"),CONCATENATE("R",'MAPA DE RIESGOS'!$H333,"C",'MAPA DE RIESGOS'!$AF333),"")</f>
        <v/>
      </c>
      <c r="BX119" s="353" t="str">
        <f>IF(AND('MAPA DE RIESGOS'!$AP334="Baja",'MAPA DE RIESGOS'!$AR334="Mayor"),CONCATENATE("R",'MAPA DE RIESGOS'!$H334,"C",'MAPA DE RIESGOS'!$AF334),"")</f>
        <v/>
      </c>
      <c r="BY119" s="353" t="str">
        <f>IF(AND('MAPA DE RIESGOS'!$AP335="Baja",'MAPA DE RIESGOS'!$AR335="Mayor"),CONCATENATE("R",'MAPA DE RIESGOS'!$H335,"C",'MAPA DE RIESGOS'!$AF335),"")</f>
        <v/>
      </c>
      <c r="BZ119" s="353" t="str">
        <f>IF(AND('MAPA DE RIESGOS'!$AP336="Baja",'MAPA DE RIESGOS'!$AR336="Mayor"),CONCATENATE("R",'MAPA DE RIESGOS'!$H336,"C",'MAPA DE RIESGOS'!$AF336),"")</f>
        <v/>
      </c>
      <c r="CA119" s="353" t="str">
        <f>IF(AND('MAPA DE RIESGOS'!$AP337="Baja",'MAPA DE RIESGOS'!$AR337="Mayor"),CONCATENATE("R",'MAPA DE RIESGOS'!$H337,"C",'MAPA DE RIESGOS'!$AF337),"")</f>
        <v/>
      </c>
      <c r="CB119" s="353" t="str">
        <f>IF(AND('MAPA DE RIESGOS'!$AP338="Baja",'MAPA DE RIESGOS'!$AR338="Mayor"),CONCATENATE("R",'MAPA DE RIESGOS'!$H338,"C",'MAPA DE RIESGOS'!$AF338),"")</f>
        <v/>
      </c>
      <c r="CC119" s="354" t="str">
        <f>IF(AND('MAPA DE RIESGOS'!$AP339="Baja",'MAPA DE RIESGOS'!$AR339="Mayor"),CONCATENATE("R",'MAPA DE RIESGOS'!$H339,"C",'MAPA DE RIESGOS'!$AF339),"")</f>
        <v/>
      </c>
      <c r="CD119" s="355" t="str">
        <f>IF(AND('MAPA DE RIESGOS'!$AP322="Baja",'MAPA DE RIESGOS'!$AR322="Catastrófico"),CONCATENATE("R",'MAPA DE RIESGOS'!$H322,"C",'MAPA DE RIESGOS'!$AF322),"")</f>
        <v/>
      </c>
      <c r="CE119" s="355" t="str">
        <f>IF(AND('MAPA DE RIESGOS'!$AP323="Baja",'MAPA DE RIESGOS'!$AR323="Catastrófico"),CONCATENATE("R",'MAPA DE RIESGOS'!$H323,"C",'MAPA DE RIESGOS'!$AF323),"")</f>
        <v/>
      </c>
      <c r="CF119" s="355" t="str">
        <f>IF(AND('MAPA DE RIESGOS'!$AP324="Baja",'MAPA DE RIESGOS'!$AR324="Catastrófico"),CONCATENATE("R",'MAPA DE RIESGOS'!$H324,"C",'MAPA DE RIESGOS'!$AF324),"")</f>
        <v/>
      </c>
      <c r="CG119" s="355" t="str">
        <f>IF(AND('MAPA DE RIESGOS'!$AP325="Baja",'MAPA DE RIESGOS'!$AR325="Catastrófico"),CONCATENATE("R",'MAPA DE RIESGOS'!$H325,"C",'MAPA DE RIESGOS'!$AF325),"")</f>
        <v/>
      </c>
      <c r="CH119" s="355" t="str">
        <f>IF(AND('MAPA DE RIESGOS'!$AP326="Baja",'MAPA DE RIESGOS'!$AR326="Catastrófico"),CONCATENATE("R",'MAPA DE RIESGOS'!$H326,"C",'MAPA DE RIESGOS'!$AF326),"")</f>
        <v/>
      </c>
      <c r="CI119" s="355" t="str">
        <f>IF(AND('MAPA DE RIESGOS'!$AP327="Baja",'MAPA DE RIESGOS'!$AR327="Catastrófico"),CONCATENATE("R",'MAPA DE RIESGOS'!$H327,"C",'MAPA DE RIESGOS'!$AF327),"")</f>
        <v/>
      </c>
      <c r="CJ119" s="355" t="str">
        <f>IF(AND('MAPA DE RIESGOS'!$AP328="Baja",'MAPA DE RIESGOS'!$AR328="Catastrófico"),CONCATENATE("R",'MAPA DE RIESGOS'!$H328,"C",'MAPA DE RIESGOS'!$AF328),"")</f>
        <v/>
      </c>
      <c r="CK119" s="355" t="str">
        <f>IF(AND('MAPA DE RIESGOS'!$AP329="Baja",'MAPA DE RIESGOS'!$AR329="Catastrófico"),CONCATENATE("R",'MAPA DE RIESGOS'!$H329,"C",'MAPA DE RIESGOS'!$AF329),"")</f>
        <v/>
      </c>
      <c r="CL119" s="355" t="str">
        <f>IF(AND('MAPA DE RIESGOS'!$AP330="Baja",'MAPA DE RIESGOS'!$AR330="Catastrófico"),CONCATENATE("R",'MAPA DE RIESGOS'!$H330,"C",'MAPA DE RIESGOS'!$AF330),"")</f>
        <v/>
      </c>
      <c r="CM119" s="355" t="str">
        <f>IF(AND('MAPA DE RIESGOS'!$AP331="Baja",'MAPA DE RIESGOS'!$AR331="Catastrófico"),CONCATENATE("R",'MAPA DE RIESGOS'!$H331,"C",'MAPA DE RIESGOS'!$AF331),"")</f>
        <v/>
      </c>
      <c r="CN119" s="355" t="str">
        <f>IF(AND('MAPA DE RIESGOS'!$AP332="Baja",'MAPA DE RIESGOS'!$AR332="Catastrófico"),CONCATENATE("R",'MAPA DE RIESGOS'!$H332,"C",'MAPA DE RIESGOS'!$AF332),"")</f>
        <v/>
      </c>
      <c r="CO119" s="355" t="str">
        <f>IF(AND('MAPA DE RIESGOS'!$AP333="Baja",'MAPA DE RIESGOS'!$AR333="Catastrófico"),CONCATENATE("R",'MAPA DE RIESGOS'!$H333,"C",'MAPA DE RIESGOS'!$AF333),"")</f>
        <v/>
      </c>
      <c r="CP119" s="355" t="str">
        <f>IF(AND('MAPA DE RIESGOS'!$AP334="Baja",'MAPA DE RIESGOS'!$AR334="Catastrófico"),CONCATENATE("R",'MAPA DE RIESGOS'!$H334,"C",'MAPA DE RIESGOS'!$AF334),"")</f>
        <v/>
      </c>
      <c r="CQ119" s="355" t="str">
        <f>IF(AND('MAPA DE RIESGOS'!$AP335="Baja",'MAPA DE RIESGOS'!$AR335="Catastrófico"),CONCATENATE("R",'MAPA DE RIESGOS'!$H335,"C",'MAPA DE RIESGOS'!$AF335),"")</f>
        <v/>
      </c>
      <c r="CR119" s="355" t="str">
        <f>IF(AND('MAPA DE RIESGOS'!$AP336="Baja",'MAPA DE RIESGOS'!$AR336="Catastrófico"),CONCATENATE("R",'MAPA DE RIESGOS'!$H336,"C",'MAPA DE RIESGOS'!$AF336),"")</f>
        <v/>
      </c>
      <c r="CS119" s="355" t="str">
        <f>IF(AND('MAPA DE RIESGOS'!$AP337="Baja",'MAPA DE RIESGOS'!$AR337="Catastrófico"),CONCATENATE("R",'MAPA DE RIESGOS'!$H337,"C",'MAPA DE RIESGOS'!$AF337),"")</f>
        <v/>
      </c>
      <c r="CT119" s="355" t="str">
        <f>IF(AND('MAPA DE RIESGOS'!$AP338="Baja",'MAPA DE RIESGOS'!$AR338="Catastrófico"),CONCATENATE("R",'MAPA DE RIESGOS'!$H338,"C",'MAPA DE RIESGOS'!$AF338),"")</f>
        <v/>
      </c>
      <c r="CU119" s="356" t="str">
        <f>IF(AND('MAPA DE RIESGOS'!$AP339="Baja",'MAPA DE RIESGOS'!$AR339="Catastrófico"),CONCATENATE("R",'MAPA DE RIESGOS'!$H339,"C",'MAPA DE RIESGOS'!$AF339),"")</f>
        <v/>
      </c>
      <c r="CV119" s="67"/>
      <c r="CW119" s="1109"/>
      <c r="CX119" s="1109"/>
      <c r="CY119" s="1109"/>
      <c r="CZ119" s="1109"/>
      <c r="DA119" s="1109"/>
      <c r="DB119" s="1109"/>
    </row>
    <row r="120" spans="2:106" ht="32.450000000000003" customHeight="1">
      <c r="B120" s="1142"/>
      <c r="C120" s="1142"/>
      <c r="D120" s="1143"/>
      <c r="E120" s="1113"/>
      <c r="F120" s="1114"/>
      <c r="G120" s="1114"/>
      <c r="H120" s="1114"/>
      <c r="I120" s="1115"/>
      <c r="J120" s="374" t="str">
        <f>IF(AND('MAPA DE RIESGOS'!$AP340="Baja",'MAPA DE RIESGOS'!$AR340="Leve"),CONCATENATE("R",'MAPA DE RIESGOS'!$H340,"C",'MAPA DE RIESGOS'!$AF340),"")</f>
        <v/>
      </c>
      <c r="K120" s="375" t="str">
        <f>IF(AND('MAPA DE RIESGOS'!$AP341="Baja",'MAPA DE RIESGOS'!$AR341="Leve"),CONCATENATE("R",'MAPA DE RIESGOS'!$H341,"C",'MAPA DE RIESGOS'!$AF341),"")</f>
        <v/>
      </c>
      <c r="L120" s="375" t="str">
        <f>IF(AND('MAPA DE RIESGOS'!$AP342="Baja",'MAPA DE RIESGOS'!$AR342="Leve"),CONCATENATE("R",'MAPA DE RIESGOS'!$H342,"C",'MAPA DE RIESGOS'!$AF342),"")</f>
        <v/>
      </c>
      <c r="M120" s="375" t="str">
        <f>IF(AND('MAPA DE RIESGOS'!$AP343="Baja",'MAPA DE RIESGOS'!$AR343="Leve"),CONCATENATE("R",'MAPA DE RIESGOS'!$H343,"C",'MAPA DE RIESGOS'!$AF343),"")</f>
        <v/>
      </c>
      <c r="N120" s="375" t="str">
        <f>IF(AND('MAPA DE RIESGOS'!$AP344="Baja",'MAPA DE RIESGOS'!$AR344="Leve"),CONCATENATE("R",'MAPA DE RIESGOS'!$H344,"C",'MAPA DE RIESGOS'!$AF344),"")</f>
        <v/>
      </c>
      <c r="O120" s="375" t="str">
        <f>IF(AND('MAPA DE RIESGOS'!$AP345="Baja",'MAPA DE RIESGOS'!$AR345="Leve"),CONCATENATE("R",'MAPA DE RIESGOS'!$H345,"C",'MAPA DE RIESGOS'!$AF345),"")</f>
        <v/>
      </c>
      <c r="P120" s="375" t="str">
        <f>IF(AND('MAPA DE RIESGOS'!$AP346="Baja",'MAPA DE RIESGOS'!$AR346="Leve"),CONCATENATE("R",'MAPA DE RIESGOS'!$H346,"C",'MAPA DE RIESGOS'!$AF346),"")</f>
        <v/>
      </c>
      <c r="Q120" s="375" t="str">
        <f>IF(AND('MAPA DE RIESGOS'!$AP347="Baja",'MAPA DE RIESGOS'!$AR347="Leve"),CONCATENATE("R",'MAPA DE RIESGOS'!$H347,"C",'MAPA DE RIESGOS'!$AF347),"")</f>
        <v/>
      </c>
      <c r="R120" s="375" t="str">
        <f>IF(AND('MAPA DE RIESGOS'!$AP348="Baja",'MAPA DE RIESGOS'!$AR348="Leve"),CONCATENATE("R",'MAPA DE RIESGOS'!$H348,"C",'MAPA DE RIESGOS'!$AF348),"")</f>
        <v/>
      </c>
      <c r="S120" s="375" t="str">
        <f>IF(AND('MAPA DE RIESGOS'!$AP349="Baja",'MAPA DE RIESGOS'!$AR349="Leve"),CONCATENATE("R",'MAPA DE RIESGOS'!$H349,"C",'MAPA DE RIESGOS'!$AF349),"")</f>
        <v/>
      </c>
      <c r="T120" s="375" t="str">
        <f>IF(AND('MAPA DE RIESGOS'!$AP350="Baja",'MAPA DE RIESGOS'!$AR350="Leve"),CONCATENATE("R",'MAPA DE RIESGOS'!$H350,"C",'MAPA DE RIESGOS'!$AF350),"")</f>
        <v/>
      </c>
      <c r="U120" s="375" t="str">
        <f>IF(AND('MAPA DE RIESGOS'!$AP351="Baja",'MAPA DE RIESGOS'!$AR351="Leve"),CONCATENATE("R",'MAPA DE RIESGOS'!$H351,"C",'MAPA DE RIESGOS'!$AF351),"")</f>
        <v/>
      </c>
      <c r="V120" s="375" t="str">
        <f>IF(AND('MAPA DE RIESGOS'!$AP352="Baja",'MAPA DE RIESGOS'!$AR352="Leve"),CONCATENATE("R",'MAPA DE RIESGOS'!$H352,"C",'MAPA DE RIESGOS'!$AF352),"")</f>
        <v/>
      </c>
      <c r="W120" s="375" t="str">
        <f>IF(AND('MAPA DE RIESGOS'!$AP353="Baja",'MAPA DE RIESGOS'!$AR353="Leve"),CONCATENATE("R",'MAPA DE RIESGOS'!$H353,"C",'MAPA DE RIESGOS'!$AF353),"")</f>
        <v/>
      </c>
      <c r="X120" s="375" t="str">
        <f>IF(AND('MAPA DE RIESGOS'!$AP354="Baja",'MAPA DE RIESGOS'!$AR354="Leve"),CONCATENATE("R",'MAPA DE RIESGOS'!$H354,"C",'MAPA DE RIESGOS'!$AF354),"")</f>
        <v/>
      </c>
      <c r="Y120" s="375" t="str">
        <f>IF(AND('MAPA DE RIESGOS'!$AP355="Baja",'MAPA DE RIESGOS'!$AR355="Leve"),CONCATENATE("R",'MAPA DE RIESGOS'!$H355,"C",'MAPA DE RIESGOS'!$AF355),"")</f>
        <v/>
      </c>
      <c r="Z120" s="375" t="str">
        <f>IF(AND('MAPA DE RIESGOS'!$AP356="Baja",'MAPA DE RIESGOS'!$AR356="Leve"),CONCATENATE("R",'MAPA DE RIESGOS'!$H356,"C",'MAPA DE RIESGOS'!$AF356),"")</f>
        <v/>
      </c>
      <c r="AA120" s="376" t="str">
        <f>IF(AND('MAPA DE RIESGOS'!$AP357="Baja",'MAPA DE RIESGOS'!$AR357="Leve"),CONCATENATE("R",'MAPA DE RIESGOS'!$H357,"C",'MAPA DE RIESGOS'!$AF357),"")</f>
        <v/>
      </c>
      <c r="AB120" s="365" t="str">
        <f>IF(AND('MAPA DE RIESGOS'!$AP340="Baja",'MAPA DE RIESGOS'!$AR340="Menor"),CONCATENATE("R",'MAPA DE RIESGOS'!$H340,"C",'MAPA DE RIESGOS'!$AF340),"")</f>
        <v/>
      </c>
      <c r="AC120" s="366" t="str">
        <f>IF(AND('MAPA DE RIESGOS'!$AP341="Baja",'MAPA DE RIESGOS'!$AR341="Menor"),CONCATENATE("R",'MAPA DE RIESGOS'!$H341,"C",'MAPA DE RIESGOS'!$AF341),"")</f>
        <v/>
      </c>
      <c r="AD120" s="366" t="str">
        <f>IF(AND('MAPA DE RIESGOS'!$AP342="Baja",'MAPA DE RIESGOS'!$AR342="Menor"),CONCATENATE("R",'MAPA DE RIESGOS'!$H342,"C",'MAPA DE RIESGOS'!$AF342),"")</f>
        <v/>
      </c>
      <c r="AE120" s="366" t="str">
        <f>IF(AND('MAPA DE RIESGOS'!$AP343="Baja",'MAPA DE RIESGOS'!$AR343="Menor"),CONCATENATE("R",'MAPA DE RIESGOS'!$H343,"C",'MAPA DE RIESGOS'!$AF343),"")</f>
        <v/>
      </c>
      <c r="AF120" s="366" t="str">
        <f>IF(AND('MAPA DE RIESGOS'!$AP344="Baja",'MAPA DE RIESGOS'!$AR344="Menor"),CONCATENATE("R",'MAPA DE RIESGOS'!$H344,"C",'MAPA DE RIESGOS'!$AF344),"")</f>
        <v/>
      </c>
      <c r="AG120" s="366" t="str">
        <f>IF(AND('MAPA DE RIESGOS'!$AP345="Baja",'MAPA DE RIESGOS'!$AR345="Menor"),CONCATENATE("R",'MAPA DE RIESGOS'!$H345,"C",'MAPA DE RIESGOS'!$AF345),"")</f>
        <v/>
      </c>
      <c r="AH120" s="366" t="str">
        <f>IF(AND('MAPA DE RIESGOS'!$AP346="Baja",'MAPA DE RIESGOS'!$AR346="Menor"),CONCATENATE("R",'MAPA DE RIESGOS'!$H346,"C",'MAPA DE RIESGOS'!$AF346),"")</f>
        <v/>
      </c>
      <c r="AI120" s="366" t="str">
        <f>IF(AND('MAPA DE RIESGOS'!$AP347="Baja",'MAPA DE RIESGOS'!$AR347="Menor"),CONCATENATE("R",'MAPA DE RIESGOS'!$H347,"C",'MAPA DE RIESGOS'!$AF347),"")</f>
        <v/>
      </c>
      <c r="AJ120" s="366" t="str">
        <f>IF(AND('MAPA DE RIESGOS'!$AP348="Baja",'MAPA DE RIESGOS'!$AR348="Menor"),CONCATENATE("R",'MAPA DE RIESGOS'!$H348,"C",'MAPA DE RIESGOS'!$AF348),"")</f>
        <v/>
      </c>
      <c r="AK120" s="366" t="str">
        <f>IF(AND('MAPA DE RIESGOS'!$AP349="Baja",'MAPA DE RIESGOS'!$AR349="Menor"),CONCATENATE("R",'MAPA DE RIESGOS'!$H349,"C",'MAPA DE RIESGOS'!$AF349),"")</f>
        <v/>
      </c>
      <c r="AL120" s="366" t="str">
        <f>IF(AND('MAPA DE RIESGOS'!$AP350="Baja",'MAPA DE RIESGOS'!$AR350="Menor"),CONCATENATE("R",'MAPA DE RIESGOS'!$H350,"C",'MAPA DE RIESGOS'!$AF350),"")</f>
        <v/>
      </c>
      <c r="AM120" s="366" t="str">
        <f>IF(AND('MAPA DE RIESGOS'!$AP351="Baja",'MAPA DE RIESGOS'!$AR351="Menor"),CONCATENATE("R",'MAPA DE RIESGOS'!$H351,"C",'MAPA DE RIESGOS'!$AF351),"")</f>
        <v/>
      </c>
      <c r="AN120" s="366" t="str">
        <f>IF(AND('MAPA DE RIESGOS'!$AP352="Baja",'MAPA DE RIESGOS'!$AR352="Menor"),CONCATENATE("R",'MAPA DE RIESGOS'!$H352,"C",'MAPA DE RIESGOS'!$AF352),"")</f>
        <v/>
      </c>
      <c r="AO120" s="366" t="str">
        <f>IF(AND('MAPA DE RIESGOS'!$AP353="Baja",'MAPA DE RIESGOS'!$AR353="Menor"),CONCATENATE("R",'MAPA DE RIESGOS'!$H353,"C",'MAPA DE RIESGOS'!$AF353),"")</f>
        <v/>
      </c>
      <c r="AP120" s="366" t="str">
        <f>IF(AND('MAPA DE RIESGOS'!$AP354="Baja",'MAPA DE RIESGOS'!$AR354="Menor"),CONCATENATE("R",'MAPA DE RIESGOS'!$H354,"C",'MAPA DE RIESGOS'!$AF354),"")</f>
        <v/>
      </c>
      <c r="AQ120" s="366" t="str">
        <f>IF(AND('MAPA DE RIESGOS'!$AP355="Baja",'MAPA DE RIESGOS'!$AR355="Menor"),CONCATENATE("R",'MAPA DE RIESGOS'!$H355,"C",'MAPA DE RIESGOS'!$AF355),"")</f>
        <v/>
      </c>
      <c r="AR120" s="366" t="str">
        <f>IF(AND('MAPA DE RIESGOS'!$AP356="Baja",'MAPA DE RIESGOS'!$AR356="Menor"),CONCATENATE("R",'MAPA DE RIESGOS'!$H356,"C",'MAPA DE RIESGOS'!$AF356),"")</f>
        <v/>
      </c>
      <c r="AS120" s="366" t="str">
        <f>IF(AND('MAPA DE RIESGOS'!$AP357="Baja",'MAPA DE RIESGOS'!$AR357="Menor"),CONCATENATE("R",'MAPA DE RIESGOS'!$H357,"C",'MAPA DE RIESGOS'!$AF357),"")</f>
        <v/>
      </c>
      <c r="AT120" s="365" t="str">
        <f>IF(AND('MAPA DE RIESGOS'!$AP340="Baja",'MAPA DE RIESGOS'!$AR340="Moderado"),CONCATENATE("R",'MAPA DE RIESGOS'!$H340,"C",'MAPA DE RIESGOS'!$AF340),"")</f>
        <v/>
      </c>
      <c r="AU120" s="366" t="str">
        <f>IF(AND('MAPA DE RIESGOS'!$AP341="Baja",'MAPA DE RIESGOS'!$AR341="Moderado"),CONCATENATE("R",'MAPA DE RIESGOS'!$H341,"C",'MAPA DE RIESGOS'!$AF341),"")</f>
        <v/>
      </c>
      <c r="AV120" s="366" t="str">
        <f>IF(AND('MAPA DE RIESGOS'!$AP342="Baja",'MAPA DE RIESGOS'!$AR342="Moderado"),CONCATENATE("R",'MAPA DE RIESGOS'!$H342,"C",'MAPA DE RIESGOS'!$AF342),"")</f>
        <v/>
      </c>
      <c r="AW120" s="366" t="str">
        <f>IF(AND('MAPA DE RIESGOS'!$AP343="Baja",'MAPA DE RIESGOS'!$AR343="Moderado"),CONCATENATE("R",'MAPA DE RIESGOS'!$H343,"C",'MAPA DE RIESGOS'!$AF343),"")</f>
        <v/>
      </c>
      <c r="AX120" s="366" t="str">
        <f>IF(AND('MAPA DE RIESGOS'!$AP344="Baja",'MAPA DE RIESGOS'!$AR344="Moderado"),CONCATENATE("R",'MAPA DE RIESGOS'!$H344,"C",'MAPA DE RIESGOS'!$AF344),"")</f>
        <v/>
      </c>
      <c r="AY120" s="366" t="str">
        <f>IF(AND('MAPA DE RIESGOS'!$AP345="Baja",'MAPA DE RIESGOS'!$AR345="Moderado"),CONCATENATE("R",'MAPA DE RIESGOS'!$H345,"C",'MAPA DE RIESGOS'!$AF345),"")</f>
        <v/>
      </c>
      <c r="AZ120" s="366" t="str">
        <f>IF(AND('MAPA DE RIESGOS'!$AP346="Baja",'MAPA DE RIESGOS'!$AR346="Moderado"),CONCATENATE("R",'MAPA DE RIESGOS'!$H346,"C",'MAPA DE RIESGOS'!$AF346),"")</f>
        <v/>
      </c>
      <c r="BA120" s="366" t="str">
        <f>IF(AND('MAPA DE RIESGOS'!$AP347="Baja",'MAPA DE RIESGOS'!$AR347="Moderado"),CONCATENATE("R",'MAPA DE RIESGOS'!$H347,"C",'MAPA DE RIESGOS'!$AF347),"")</f>
        <v/>
      </c>
      <c r="BB120" s="366" t="str">
        <f>IF(AND('MAPA DE RIESGOS'!$AP348="Baja",'MAPA DE RIESGOS'!$AR348="Moderado"),CONCATENATE("R",'MAPA DE RIESGOS'!$H348,"C",'MAPA DE RIESGOS'!$AF348),"")</f>
        <v/>
      </c>
      <c r="BC120" s="366" t="str">
        <f>IF(AND('MAPA DE RIESGOS'!$AP349="Baja",'MAPA DE RIESGOS'!$AR349="Moderado"),CONCATENATE("R",'MAPA DE RIESGOS'!$H349,"C",'MAPA DE RIESGOS'!$AF349),"")</f>
        <v/>
      </c>
      <c r="BD120" s="366" t="str">
        <f>IF(AND('MAPA DE RIESGOS'!$AP350="Baja",'MAPA DE RIESGOS'!$AR350="Moderado"),CONCATENATE("R",'MAPA DE RIESGOS'!$H350,"C",'MAPA DE RIESGOS'!$AF350),"")</f>
        <v/>
      </c>
      <c r="BE120" s="366" t="str">
        <f>IF(AND('MAPA DE RIESGOS'!$AP351="Baja",'MAPA DE RIESGOS'!$AR351="Moderado"),CONCATENATE("R",'MAPA DE RIESGOS'!$H351,"C",'MAPA DE RIESGOS'!$AF351),"")</f>
        <v/>
      </c>
      <c r="BF120" s="366" t="str">
        <f>IF(AND('MAPA DE RIESGOS'!$AP352="Baja",'MAPA DE RIESGOS'!$AR352="Moderado"),CONCATENATE("R",'MAPA DE RIESGOS'!$H352,"C",'MAPA DE RIESGOS'!$AF352),"")</f>
        <v/>
      </c>
      <c r="BG120" s="366" t="str">
        <f>IF(AND('MAPA DE RIESGOS'!$AP353="Baja",'MAPA DE RIESGOS'!$AR353="Moderado"),CONCATENATE("R",'MAPA DE RIESGOS'!$H353,"C",'MAPA DE RIESGOS'!$AF353),"")</f>
        <v/>
      </c>
      <c r="BH120" s="366" t="str">
        <f>IF(AND('MAPA DE RIESGOS'!$AP354="Baja",'MAPA DE RIESGOS'!$AR354="Moderado"),CONCATENATE("R",'MAPA DE RIESGOS'!$H354,"C",'MAPA DE RIESGOS'!$AF354),"")</f>
        <v/>
      </c>
      <c r="BI120" s="366" t="str">
        <f>IF(AND('MAPA DE RIESGOS'!$AP355="Baja",'MAPA DE RIESGOS'!$AR355="Moderado"),CONCATENATE("R",'MAPA DE RIESGOS'!$H355,"C",'MAPA DE RIESGOS'!$AF355),"")</f>
        <v/>
      </c>
      <c r="BJ120" s="366" t="str">
        <f>IF(AND('MAPA DE RIESGOS'!$AP356="Baja",'MAPA DE RIESGOS'!$AR356="Moderado"),CONCATENATE("R",'MAPA DE RIESGOS'!$H356,"C",'MAPA DE RIESGOS'!$AF356),"")</f>
        <v/>
      </c>
      <c r="BK120" s="367" t="str">
        <f>IF(AND('MAPA DE RIESGOS'!$AP357="Baja",'MAPA DE RIESGOS'!$AR357="Moderado"),CONCATENATE("R",'MAPA DE RIESGOS'!$H357,"C",'MAPA DE RIESGOS'!$AF357),"")</f>
        <v/>
      </c>
      <c r="BL120" s="353" t="str">
        <f>IF(AND('MAPA DE RIESGOS'!$AP340="Baja",'MAPA DE RIESGOS'!$AR340="Mayor"),CONCATENATE("R",'MAPA DE RIESGOS'!$H340,"C",'MAPA DE RIESGOS'!$AF340),"")</f>
        <v/>
      </c>
      <c r="BM120" s="353" t="str">
        <f>IF(AND('MAPA DE RIESGOS'!$AP341="Baja",'MAPA DE RIESGOS'!$AR341="Mayor"),CONCATENATE("R",'MAPA DE RIESGOS'!$H341,"C",'MAPA DE RIESGOS'!$AF341),"")</f>
        <v/>
      </c>
      <c r="BN120" s="353" t="str">
        <f>IF(AND('MAPA DE RIESGOS'!$AP342="Baja",'MAPA DE RIESGOS'!$AR342="Mayor"),CONCATENATE("R",'MAPA DE RIESGOS'!$H342,"C",'MAPA DE RIESGOS'!$AF342),"")</f>
        <v/>
      </c>
      <c r="BO120" s="353" t="str">
        <f>IF(AND('MAPA DE RIESGOS'!$AP343="Baja",'MAPA DE RIESGOS'!$AR343="Mayor"),CONCATENATE("R",'MAPA DE RIESGOS'!$H343,"C",'MAPA DE RIESGOS'!$AF343),"")</f>
        <v/>
      </c>
      <c r="BP120" s="353" t="str">
        <f>IF(AND('MAPA DE RIESGOS'!$AP344="Baja",'MAPA DE RIESGOS'!$AR344="Mayor"),CONCATENATE("R",'MAPA DE RIESGOS'!$H344,"C",'MAPA DE RIESGOS'!$AF344),"")</f>
        <v/>
      </c>
      <c r="BQ120" s="353" t="str">
        <f>IF(AND('MAPA DE RIESGOS'!$AP345="Baja",'MAPA DE RIESGOS'!$AR345="Mayor"),CONCATENATE("R",'MAPA DE RIESGOS'!$H345,"C",'MAPA DE RIESGOS'!$AF345),"")</f>
        <v/>
      </c>
      <c r="BR120" s="353" t="str">
        <f>IF(AND('MAPA DE RIESGOS'!$AP346="Baja",'MAPA DE RIESGOS'!$AR346="Mayor"),CONCATENATE("R",'MAPA DE RIESGOS'!$H346,"C",'MAPA DE RIESGOS'!$AF346),"")</f>
        <v/>
      </c>
      <c r="BS120" s="353" t="str">
        <f>IF(AND('MAPA DE RIESGOS'!$AP347="Baja",'MAPA DE RIESGOS'!$AR347="Mayor"),CONCATENATE("R",'MAPA DE RIESGOS'!$H347,"C",'MAPA DE RIESGOS'!$AF347),"")</f>
        <v/>
      </c>
      <c r="BT120" s="353" t="str">
        <f>IF(AND('MAPA DE RIESGOS'!$AP348="Baja",'MAPA DE RIESGOS'!$AR348="Mayor"),CONCATENATE("R",'MAPA DE RIESGOS'!$H348,"C",'MAPA DE RIESGOS'!$AF348),"")</f>
        <v/>
      </c>
      <c r="BU120" s="353" t="str">
        <f>IF(AND('MAPA DE RIESGOS'!$AP349="Baja",'MAPA DE RIESGOS'!$AR349="Mayor"),CONCATENATE("R",'MAPA DE RIESGOS'!$H349,"C",'MAPA DE RIESGOS'!$AF349),"")</f>
        <v/>
      </c>
      <c r="BV120" s="353" t="str">
        <f>IF(AND('MAPA DE RIESGOS'!$AP350="Baja",'MAPA DE RIESGOS'!$AR350="Mayor"),CONCATENATE("R",'MAPA DE RIESGOS'!$H350,"C",'MAPA DE RIESGOS'!$AF350),"")</f>
        <v/>
      </c>
      <c r="BW120" s="353" t="str">
        <f>IF(AND('MAPA DE RIESGOS'!$AP351="Baja",'MAPA DE RIESGOS'!$AR351="Mayor"),CONCATENATE("R",'MAPA DE RIESGOS'!$H351,"C",'MAPA DE RIESGOS'!$AF351),"")</f>
        <v/>
      </c>
      <c r="BX120" s="353" t="str">
        <f>IF(AND('MAPA DE RIESGOS'!$AP352="Baja",'MAPA DE RIESGOS'!$AR352="Mayor"),CONCATENATE("R",'MAPA DE RIESGOS'!$H352,"C",'MAPA DE RIESGOS'!$AF352),"")</f>
        <v/>
      </c>
      <c r="BY120" s="353" t="str">
        <f>IF(AND('MAPA DE RIESGOS'!$AP353="Baja",'MAPA DE RIESGOS'!$AR353="Mayor"),CONCATENATE("R",'MAPA DE RIESGOS'!$H353,"C",'MAPA DE RIESGOS'!$AF353),"")</f>
        <v/>
      </c>
      <c r="BZ120" s="353" t="str">
        <f>IF(AND('MAPA DE RIESGOS'!$AP354="Baja",'MAPA DE RIESGOS'!$AR354="Mayor"),CONCATENATE("R",'MAPA DE RIESGOS'!$H354,"C",'MAPA DE RIESGOS'!$AF354),"")</f>
        <v/>
      </c>
      <c r="CA120" s="353" t="str">
        <f>IF(AND('MAPA DE RIESGOS'!$AP355="Baja",'MAPA DE RIESGOS'!$AR355="Mayor"),CONCATENATE("R",'MAPA DE RIESGOS'!$H355,"C",'MAPA DE RIESGOS'!$AF355),"")</f>
        <v/>
      </c>
      <c r="CB120" s="353" t="str">
        <f>IF(AND('MAPA DE RIESGOS'!$AP356="Baja",'MAPA DE RIESGOS'!$AR356="Mayor"),CONCATENATE("R",'MAPA DE RIESGOS'!$H356,"C",'MAPA DE RIESGOS'!$AF356),"")</f>
        <v/>
      </c>
      <c r="CC120" s="354" t="str">
        <f>IF(AND('MAPA DE RIESGOS'!$AP357="Baja",'MAPA DE RIESGOS'!$AR357="Mayor"),CONCATENATE("R",'MAPA DE RIESGOS'!$H357,"C",'MAPA DE RIESGOS'!$AF357),"")</f>
        <v/>
      </c>
      <c r="CD120" s="355" t="str">
        <f>IF(AND('MAPA DE RIESGOS'!$AP340="Baja",'MAPA DE RIESGOS'!$AR340="Catastrófico"),CONCATENATE("R",'MAPA DE RIESGOS'!$H340,"C",'MAPA DE RIESGOS'!$AF340),"")</f>
        <v/>
      </c>
      <c r="CE120" s="355" t="str">
        <f>IF(AND('MAPA DE RIESGOS'!$AP341="Baja",'MAPA DE RIESGOS'!$AR341="Catastrófico"),CONCATENATE("R",'MAPA DE RIESGOS'!$H341,"C",'MAPA DE RIESGOS'!$AF341),"")</f>
        <v/>
      </c>
      <c r="CF120" s="355" t="str">
        <f>IF(AND('MAPA DE RIESGOS'!$AP342="Baja",'MAPA DE RIESGOS'!$AR342="Catastrófico"),CONCATENATE("R",'MAPA DE RIESGOS'!$H342,"C",'MAPA DE RIESGOS'!$AF342),"")</f>
        <v/>
      </c>
      <c r="CG120" s="355" t="str">
        <f>IF(AND('MAPA DE RIESGOS'!$AP343="Baja",'MAPA DE RIESGOS'!$AR343="Catastrófico"),CONCATENATE("R",'MAPA DE RIESGOS'!$H343,"C",'MAPA DE RIESGOS'!$AF343),"")</f>
        <v/>
      </c>
      <c r="CH120" s="355" t="str">
        <f>IF(AND('MAPA DE RIESGOS'!$AP344="Baja",'MAPA DE RIESGOS'!$AR344="Catastrófico"),CONCATENATE("R",'MAPA DE RIESGOS'!$H344,"C",'MAPA DE RIESGOS'!$AF344),"")</f>
        <v/>
      </c>
      <c r="CI120" s="355" t="str">
        <f>IF(AND('MAPA DE RIESGOS'!$AP345="Baja",'MAPA DE RIESGOS'!$AR345="Catastrófico"),CONCATENATE("R",'MAPA DE RIESGOS'!$H345,"C",'MAPA DE RIESGOS'!$AF345),"")</f>
        <v/>
      </c>
      <c r="CJ120" s="355" t="str">
        <f>IF(AND('MAPA DE RIESGOS'!$AP346="Baja",'MAPA DE RIESGOS'!$AR346="Catastrófico"),CONCATENATE("R",'MAPA DE RIESGOS'!$H346,"C",'MAPA DE RIESGOS'!$AF346),"")</f>
        <v/>
      </c>
      <c r="CK120" s="355" t="str">
        <f>IF(AND('MAPA DE RIESGOS'!$AP347="Baja",'MAPA DE RIESGOS'!$AR347="Catastrófico"),CONCATENATE("R",'MAPA DE RIESGOS'!$H347,"C",'MAPA DE RIESGOS'!$AF347),"")</f>
        <v/>
      </c>
      <c r="CL120" s="355" t="str">
        <f>IF(AND('MAPA DE RIESGOS'!$AP348="Baja",'MAPA DE RIESGOS'!$AR348="Catastrófico"),CONCATENATE("R",'MAPA DE RIESGOS'!$H348,"C",'MAPA DE RIESGOS'!$AF348),"")</f>
        <v/>
      </c>
      <c r="CM120" s="355" t="str">
        <f>IF(AND('MAPA DE RIESGOS'!$AP349="Baja",'MAPA DE RIESGOS'!$AR349="Catastrófico"),CONCATENATE("R",'MAPA DE RIESGOS'!$H349,"C",'MAPA DE RIESGOS'!$AF349),"")</f>
        <v/>
      </c>
      <c r="CN120" s="355" t="str">
        <f>IF(AND('MAPA DE RIESGOS'!$AP350="Baja",'MAPA DE RIESGOS'!$AR350="Catastrófico"),CONCATENATE("R",'MAPA DE RIESGOS'!$H350,"C",'MAPA DE RIESGOS'!$AF350),"")</f>
        <v/>
      </c>
      <c r="CO120" s="355" t="str">
        <f>IF(AND('MAPA DE RIESGOS'!$AP351="Baja",'MAPA DE RIESGOS'!$AR351="Catastrófico"),CONCATENATE("R",'MAPA DE RIESGOS'!$H351,"C",'MAPA DE RIESGOS'!$AF351),"")</f>
        <v/>
      </c>
      <c r="CP120" s="355" t="str">
        <f>IF(AND('MAPA DE RIESGOS'!$AP352="Baja",'MAPA DE RIESGOS'!$AR352="Catastrófico"),CONCATENATE("R",'MAPA DE RIESGOS'!$H352,"C",'MAPA DE RIESGOS'!$AF352),"")</f>
        <v/>
      </c>
      <c r="CQ120" s="355" t="str">
        <f>IF(AND('MAPA DE RIESGOS'!$AP353="Baja",'MAPA DE RIESGOS'!$AR353="Catastrófico"),CONCATENATE("R",'MAPA DE RIESGOS'!$H353,"C",'MAPA DE RIESGOS'!$AF353),"")</f>
        <v/>
      </c>
      <c r="CR120" s="355" t="str">
        <f>IF(AND('MAPA DE RIESGOS'!$AP354="Baja",'MAPA DE RIESGOS'!$AR354="Catastrófico"),CONCATENATE("R",'MAPA DE RIESGOS'!$H354,"C",'MAPA DE RIESGOS'!$AF354),"")</f>
        <v/>
      </c>
      <c r="CS120" s="355" t="str">
        <f>IF(AND('MAPA DE RIESGOS'!$AP355="Baja",'MAPA DE RIESGOS'!$AR355="Catastrófico"),CONCATENATE("R",'MAPA DE RIESGOS'!$H355,"C",'MAPA DE RIESGOS'!$AF355),"")</f>
        <v/>
      </c>
      <c r="CT120" s="355" t="str">
        <f>IF(AND('MAPA DE RIESGOS'!$AP356="Baja",'MAPA DE RIESGOS'!$AR356="Catastrófico"),CONCATENATE("R",'MAPA DE RIESGOS'!$H356,"C",'MAPA DE RIESGOS'!$AF356),"")</f>
        <v/>
      </c>
      <c r="CU120" s="356" t="str">
        <f>IF(AND('MAPA DE RIESGOS'!$AP357="Baja",'MAPA DE RIESGOS'!$AR357="Catastrófico"),CONCATENATE("R",'MAPA DE RIESGOS'!$H357,"C",'MAPA DE RIESGOS'!$AF357),"")</f>
        <v/>
      </c>
      <c r="CV120" s="67"/>
      <c r="CW120" s="1109"/>
      <c r="CX120" s="1109"/>
      <c r="CY120" s="1109"/>
      <c r="CZ120" s="1109"/>
      <c r="DA120" s="1109"/>
      <c r="DB120" s="1109"/>
    </row>
    <row r="121" spans="2:106" ht="32.450000000000003" customHeight="1">
      <c r="B121" s="1142"/>
      <c r="C121" s="1142"/>
      <c r="D121" s="1143"/>
      <c r="E121" s="1113"/>
      <c r="F121" s="1114"/>
      <c r="G121" s="1114"/>
      <c r="H121" s="1114"/>
      <c r="I121" s="1115"/>
      <c r="J121" s="374" t="str">
        <f>IF(AND('MAPA DE RIESGOS'!$AP358="Baja",'MAPA DE RIESGOS'!$AR358="Leve"),CONCATENATE("R",'MAPA DE RIESGOS'!$H358,"C",'MAPA DE RIESGOS'!$AF358),"")</f>
        <v/>
      </c>
      <c r="K121" s="375" t="str">
        <f>IF(AND('MAPA DE RIESGOS'!$AP359="Baja",'MAPA DE RIESGOS'!$AR359="Leve"),CONCATENATE("R",'MAPA DE RIESGOS'!$H359,"C",'MAPA DE RIESGOS'!$AF359),"")</f>
        <v/>
      </c>
      <c r="L121" s="375" t="str">
        <f>IF(AND('MAPA DE RIESGOS'!$AP360="Baja",'MAPA DE RIESGOS'!$AR360="Leve"),CONCATENATE("R",'MAPA DE RIESGOS'!$H360,"C",'MAPA DE RIESGOS'!$AF360),"")</f>
        <v/>
      </c>
      <c r="M121" s="375" t="str">
        <f>IF(AND('MAPA DE RIESGOS'!$AP361="Baja",'MAPA DE RIESGOS'!$AR361="Leve"),CONCATENATE("R",'MAPA DE RIESGOS'!$H361,"C",'MAPA DE RIESGOS'!$AF361),"")</f>
        <v/>
      </c>
      <c r="N121" s="375" t="str">
        <f>IF(AND('MAPA DE RIESGOS'!$AP362="Baja",'MAPA DE RIESGOS'!$AR362="Leve"),CONCATENATE("R",'MAPA DE RIESGOS'!$H362,"C",'MAPA DE RIESGOS'!$AF362),"")</f>
        <v/>
      </c>
      <c r="O121" s="375" t="str">
        <f>IF(AND('MAPA DE RIESGOS'!$AP363="Baja",'MAPA DE RIESGOS'!$AR363="Leve"),CONCATENATE("R",'MAPA DE RIESGOS'!$H363,"C",'MAPA DE RIESGOS'!$AF363),"")</f>
        <v/>
      </c>
      <c r="P121" s="375" t="str">
        <f>IF(AND('MAPA DE RIESGOS'!$AP364="Baja",'MAPA DE RIESGOS'!$AR364="Leve"),CONCATENATE("R",'MAPA DE RIESGOS'!$H364,"C",'MAPA DE RIESGOS'!$AF364),"")</f>
        <v/>
      </c>
      <c r="Q121" s="375" t="str">
        <f>IF(AND('MAPA DE RIESGOS'!$AP365="Baja",'MAPA DE RIESGOS'!$AR365="Leve"),CONCATENATE("R",'MAPA DE RIESGOS'!$H365,"C",'MAPA DE RIESGOS'!$AF365),"")</f>
        <v/>
      </c>
      <c r="R121" s="375" t="str">
        <f>IF(AND('MAPA DE RIESGOS'!$AP366="Baja",'MAPA DE RIESGOS'!$AR366="Leve"),CONCATENATE("R",'MAPA DE RIESGOS'!$H366,"C",'MAPA DE RIESGOS'!$AF366),"")</f>
        <v/>
      </c>
      <c r="S121" s="375" t="str">
        <f>IF(AND('MAPA DE RIESGOS'!$AP367="Baja",'MAPA DE RIESGOS'!$AR367="Leve"),CONCATENATE("R",'MAPA DE RIESGOS'!$H367,"C",'MAPA DE RIESGOS'!$AF367),"")</f>
        <v/>
      </c>
      <c r="T121" s="375" t="str">
        <f>IF(AND('MAPA DE RIESGOS'!$AP368="Baja",'MAPA DE RIESGOS'!$AR368="Leve"),CONCATENATE("R",'MAPA DE RIESGOS'!$H368,"C",'MAPA DE RIESGOS'!$AF368),"")</f>
        <v/>
      </c>
      <c r="U121" s="375" t="str">
        <f>IF(AND('MAPA DE RIESGOS'!$AP369="Baja",'MAPA DE RIESGOS'!$AR369="Leve"),CONCATENATE("R",'MAPA DE RIESGOS'!$H369,"C",'MAPA DE RIESGOS'!$AF369),"")</f>
        <v/>
      </c>
      <c r="V121" s="375" t="str">
        <f>IF(AND('MAPA DE RIESGOS'!$AP370="Baja",'MAPA DE RIESGOS'!$AR370="Leve"),CONCATENATE("R",'MAPA DE RIESGOS'!$H370,"C",'MAPA DE RIESGOS'!$AF370),"")</f>
        <v/>
      </c>
      <c r="W121" s="375" t="str">
        <f>IF(AND('MAPA DE RIESGOS'!$AP371="Baja",'MAPA DE RIESGOS'!$AR371="Leve"),CONCATENATE("R",'MAPA DE RIESGOS'!$H371,"C",'MAPA DE RIESGOS'!$AF371),"")</f>
        <v/>
      </c>
      <c r="X121" s="375" t="str">
        <f>IF(AND('MAPA DE RIESGOS'!$AP372="Baja",'MAPA DE RIESGOS'!$AR372="Leve"),CONCATENATE("R",'MAPA DE RIESGOS'!$H372,"C",'MAPA DE RIESGOS'!$AF372),"")</f>
        <v/>
      </c>
      <c r="Y121" s="375" t="str">
        <f>IF(AND('MAPA DE RIESGOS'!$AP373="Baja",'MAPA DE RIESGOS'!$AR373="Leve"),CONCATENATE("R",'MAPA DE RIESGOS'!$H373,"C",'MAPA DE RIESGOS'!$AF373),"")</f>
        <v/>
      </c>
      <c r="Z121" s="375" t="str">
        <f>IF(AND('MAPA DE RIESGOS'!$AP374="Baja",'MAPA DE RIESGOS'!$AR374="Leve"),CONCATENATE("R",'MAPA DE RIESGOS'!$H374,"C",'MAPA DE RIESGOS'!$AF374),"")</f>
        <v/>
      </c>
      <c r="AA121" s="376" t="str">
        <f>IF(AND('MAPA DE RIESGOS'!$AP375="Baja",'MAPA DE RIESGOS'!$AR375="Leve"),CONCATENATE("R",'MAPA DE RIESGOS'!$H375,"C",'MAPA DE RIESGOS'!$AF375),"")</f>
        <v/>
      </c>
      <c r="AB121" s="365" t="str">
        <f>IF(AND('MAPA DE RIESGOS'!$AP358="Baja",'MAPA DE RIESGOS'!$AR358="Menor"),CONCATENATE("R",'MAPA DE RIESGOS'!$H358,"C",'MAPA DE RIESGOS'!$AF358),"")</f>
        <v>R58C1</v>
      </c>
      <c r="AC121" s="366" t="str">
        <f>IF(AND('MAPA DE RIESGOS'!$AP359="Baja",'MAPA DE RIESGOS'!$AR359="Menor"),CONCATENATE("R",'MAPA DE RIESGOS'!$H359,"C",'MAPA DE RIESGOS'!$AF359),"")</f>
        <v/>
      </c>
      <c r="AD121" s="366" t="str">
        <f>IF(AND('MAPA DE RIESGOS'!$AP360="Baja",'MAPA DE RIESGOS'!$AR360="Menor"),CONCATENATE("R",'MAPA DE RIESGOS'!$H360,"C",'MAPA DE RIESGOS'!$AF360),"")</f>
        <v/>
      </c>
      <c r="AE121" s="366" t="str">
        <f>IF(AND('MAPA DE RIESGOS'!$AP361="Baja",'MAPA DE RIESGOS'!$AR361="Menor"),CONCATENATE("R",'MAPA DE RIESGOS'!$H361,"C",'MAPA DE RIESGOS'!$AF361),"")</f>
        <v/>
      </c>
      <c r="AF121" s="366" t="str">
        <f>IF(AND('MAPA DE RIESGOS'!$AP362="Baja",'MAPA DE RIESGOS'!$AR362="Menor"),CONCATENATE("R",'MAPA DE RIESGOS'!$H362,"C",'MAPA DE RIESGOS'!$AF362),"")</f>
        <v/>
      </c>
      <c r="AG121" s="366" t="str">
        <f>IF(AND('MAPA DE RIESGOS'!$AP363="Baja",'MAPA DE RIESGOS'!$AR363="Menor"),CONCATENATE("R",'MAPA DE RIESGOS'!$H363,"C",'MAPA DE RIESGOS'!$AF363),"")</f>
        <v/>
      </c>
      <c r="AH121" s="366" t="str">
        <f>IF(AND('MAPA DE RIESGOS'!$AP364="Baja",'MAPA DE RIESGOS'!$AR364="Menor"),CONCATENATE("R",'MAPA DE RIESGOS'!$H364,"C",'MAPA DE RIESGOS'!$AF364),"")</f>
        <v/>
      </c>
      <c r="AI121" s="366" t="str">
        <f>IF(AND('MAPA DE RIESGOS'!$AP365="Baja",'MAPA DE RIESGOS'!$AR365="Menor"),CONCATENATE("R",'MAPA DE RIESGOS'!$H365,"C",'MAPA DE RIESGOS'!$AF365),"")</f>
        <v/>
      </c>
      <c r="AJ121" s="366" t="str">
        <f>IF(AND('MAPA DE RIESGOS'!$AP366="Baja",'MAPA DE RIESGOS'!$AR366="Menor"),CONCATENATE("R",'MAPA DE RIESGOS'!$H366,"C",'MAPA DE RIESGOS'!$AF366),"")</f>
        <v/>
      </c>
      <c r="AK121" s="366" t="str">
        <f>IF(AND('MAPA DE RIESGOS'!$AP367="Baja",'MAPA DE RIESGOS'!$AR367="Menor"),CONCATENATE("R",'MAPA DE RIESGOS'!$H367,"C",'MAPA DE RIESGOS'!$AF367),"")</f>
        <v/>
      </c>
      <c r="AL121" s="366" t="str">
        <f>IF(AND('MAPA DE RIESGOS'!$AP368="Baja",'MAPA DE RIESGOS'!$AR368="Menor"),CONCATENATE("R",'MAPA DE RIESGOS'!$H368,"C",'MAPA DE RIESGOS'!$AF368),"")</f>
        <v/>
      </c>
      <c r="AM121" s="366" t="str">
        <f>IF(AND('MAPA DE RIESGOS'!$AP369="Baja",'MAPA DE RIESGOS'!$AR369="Menor"),CONCATENATE("R",'MAPA DE RIESGOS'!$H369,"C",'MAPA DE RIESGOS'!$AF369),"")</f>
        <v/>
      </c>
      <c r="AN121" s="366" t="str">
        <f>IF(AND('MAPA DE RIESGOS'!$AP370="Baja",'MAPA DE RIESGOS'!$AR370="Menor"),CONCATENATE("R",'MAPA DE RIESGOS'!$H370,"C",'MAPA DE RIESGOS'!$AF370),"")</f>
        <v/>
      </c>
      <c r="AO121" s="366" t="str">
        <f>IF(AND('MAPA DE RIESGOS'!$AP371="Baja",'MAPA DE RIESGOS'!$AR371="Menor"),CONCATENATE("R",'MAPA DE RIESGOS'!$H371,"C",'MAPA DE RIESGOS'!$AF371),"")</f>
        <v/>
      </c>
      <c r="AP121" s="366" t="str">
        <f>IF(AND('MAPA DE RIESGOS'!$AP372="Baja",'MAPA DE RIESGOS'!$AR372="Menor"),CONCATENATE("R",'MAPA DE RIESGOS'!$H372,"C",'MAPA DE RIESGOS'!$AF372),"")</f>
        <v/>
      </c>
      <c r="AQ121" s="366" t="str">
        <f>IF(AND('MAPA DE RIESGOS'!$AP373="Baja",'MAPA DE RIESGOS'!$AR373="Menor"),CONCATENATE("R",'MAPA DE RIESGOS'!$H373,"C",'MAPA DE RIESGOS'!$AF373),"")</f>
        <v/>
      </c>
      <c r="AR121" s="366" t="str">
        <f>IF(AND('MAPA DE RIESGOS'!$AP374="Baja",'MAPA DE RIESGOS'!$AR374="Menor"),CONCATENATE("R",'MAPA DE RIESGOS'!$H374,"C",'MAPA DE RIESGOS'!$AF374),"")</f>
        <v/>
      </c>
      <c r="AS121" s="366" t="str">
        <f>IF(AND('MAPA DE RIESGOS'!$AP375="Baja",'MAPA DE RIESGOS'!$AR375="Menor"),CONCATENATE("R",'MAPA DE RIESGOS'!$H375,"C",'MAPA DE RIESGOS'!$AF375),"")</f>
        <v/>
      </c>
      <c r="AT121" s="365" t="str">
        <f>IF(AND('MAPA DE RIESGOS'!$AP358="Baja",'MAPA DE RIESGOS'!$AR358="Moderado"),CONCATENATE("R",'MAPA DE RIESGOS'!$H358,"C",'MAPA DE RIESGOS'!$AF358),"")</f>
        <v/>
      </c>
      <c r="AU121" s="366" t="str">
        <f>IF(AND('MAPA DE RIESGOS'!$AP359="Baja",'MAPA DE RIESGOS'!$AR359="Moderado"),CONCATENATE("R",'MAPA DE RIESGOS'!$H359,"C",'MAPA DE RIESGOS'!$AF359),"")</f>
        <v/>
      </c>
      <c r="AV121" s="366" t="str">
        <f>IF(AND('MAPA DE RIESGOS'!$AP360="Baja",'MAPA DE RIESGOS'!$AR360="Moderado"),CONCATENATE("R",'MAPA DE RIESGOS'!$H360,"C",'MAPA DE RIESGOS'!$AF360),"")</f>
        <v/>
      </c>
      <c r="AW121" s="366" t="str">
        <f>IF(AND('MAPA DE RIESGOS'!$AP361="Baja",'MAPA DE RIESGOS'!$AR361="Moderado"),CONCATENATE("R",'MAPA DE RIESGOS'!$H361,"C",'MAPA DE RIESGOS'!$AF361),"")</f>
        <v/>
      </c>
      <c r="AX121" s="366" t="str">
        <f>IF(AND('MAPA DE RIESGOS'!$AP362="Baja",'MAPA DE RIESGOS'!$AR362="Moderado"),CONCATENATE("R",'MAPA DE RIESGOS'!$H362,"C",'MAPA DE RIESGOS'!$AF362),"")</f>
        <v/>
      </c>
      <c r="AY121" s="366" t="str">
        <f>IF(AND('MAPA DE RIESGOS'!$AP363="Baja",'MAPA DE RIESGOS'!$AR363="Moderado"),CONCATENATE("R",'MAPA DE RIESGOS'!$H363,"C",'MAPA DE RIESGOS'!$AF363),"")</f>
        <v/>
      </c>
      <c r="AZ121" s="366" t="str">
        <f>IF(AND('MAPA DE RIESGOS'!$AP364="Baja",'MAPA DE RIESGOS'!$AR364="Moderado"),CONCATENATE("R",'MAPA DE RIESGOS'!$H364,"C",'MAPA DE RIESGOS'!$AF364),"")</f>
        <v>R59C1</v>
      </c>
      <c r="BA121" s="366" t="str">
        <f>IF(AND('MAPA DE RIESGOS'!$AP365="Baja",'MAPA DE RIESGOS'!$AR365="Moderado"),CONCATENATE("R",'MAPA DE RIESGOS'!$H365,"C",'MAPA DE RIESGOS'!$AF365),"")</f>
        <v/>
      </c>
      <c r="BB121" s="366" t="str">
        <f>IF(AND('MAPA DE RIESGOS'!$AP366="Baja",'MAPA DE RIESGOS'!$AR366="Moderado"),CONCATENATE("R",'MAPA DE RIESGOS'!$H366,"C",'MAPA DE RIESGOS'!$AF366),"")</f>
        <v/>
      </c>
      <c r="BC121" s="366" t="str">
        <f>IF(AND('MAPA DE RIESGOS'!$AP367="Baja",'MAPA DE RIESGOS'!$AR367="Moderado"),CONCATENATE("R",'MAPA DE RIESGOS'!$H367,"C",'MAPA DE RIESGOS'!$AF367),"")</f>
        <v/>
      </c>
      <c r="BD121" s="366" t="str">
        <f>IF(AND('MAPA DE RIESGOS'!$AP368="Baja",'MAPA DE RIESGOS'!$AR368="Moderado"),CONCATENATE("R",'MAPA DE RIESGOS'!$H368,"C",'MAPA DE RIESGOS'!$AF368),"")</f>
        <v/>
      </c>
      <c r="BE121" s="366" t="str">
        <f>IF(AND('MAPA DE RIESGOS'!$AP369="Baja",'MAPA DE RIESGOS'!$AR369="Moderado"),CONCATENATE("R",'MAPA DE RIESGOS'!$H369,"C",'MAPA DE RIESGOS'!$AF369),"")</f>
        <v/>
      </c>
      <c r="BF121" s="366" t="str">
        <f>IF(AND('MAPA DE RIESGOS'!$AP370="Baja",'MAPA DE RIESGOS'!$AR370="Moderado"),CONCATENATE("R",'MAPA DE RIESGOS'!$H370,"C",'MAPA DE RIESGOS'!$AF370),"")</f>
        <v>R60C1</v>
      </c>
      <c r="BG121" s="366" t="str">
        <f>IF(AND('MAPA DE RIESGOS'!$AP371="Baja",'MAPA DE RIESGOS'!$AR371="Moderado"),CONCATENATE("R",'MAPA DE RIESGOS'!$H371,"C",'MAPA DE RIESGOS'!$AF371),"")</f>
        <v/>
      </c>
      <c r="BH121" s="366" t="str">
        <f>IF(AND('MAPA DE RIESGOS'!$AP372="Baja",'MAPA DE RIESGOS'!$AR372="Moderado"),CONCATENATE("R",'MAPA DE RIESGOS'!$H372,"C",'MAPA DE RIESGOS'!$AF372),"")</f>
        <v/>
      </c>
      <c r="BI121" s="366" t="str">
        <f>IF(AND('MAPA DE RIESGOS'!$AP373="Baja",'MAPA DE RIESGOS'!$AR373="Moderado"),CONCATENATE("R",'MAPA DE RIESGOS'!$H373,"C",'MAPA DE RIESGOS'!$AF373),"")</f>
        <v/>
      </c>
      <c r="BJ121" s="366" t="str">
        <f>IF(AND('MAPA DE RIESGOS'!$AP374="Baja",'MAPA DE RIESGOS'!$AR374="Moderado"),CONCATENATE("R",'MAPA DE RIESGOS'!$H374,"C",'MAPA DE RIESGOS'!$AF374),"")</f>
        <v/>
      </c>
      <c r="BK121" s="367" t="str">
        <f>IF(AND('MAPA DE RIESGOS'!$AP375="Baja",'MAPA DE RIESGOS'!$AR375="Moderado"),CONCATENATE("R",'MAPA DE RIESGOS'!$H375,"C",'MAPA DE RIESGOS'!$AF375),"")</f>
        <v/>
      </c>
      <c r="BL121" s="353" t="str">
        <f>IF(AND('MAPA DE RIESGOS'!$AP358="Baja",'MAPA DE RIESGOS'!$AR358="Mayor"),CONCATENATE("R",'MAPA DE RIESGOS'!$H358,"C",'MAPA DE RIESGOS'!$AF358),"")</f>
        <v/>
      </c>
      <c r="BM121" s="353" t="str">
        <f>IF(AND('MAPA DE RIESGOS'!$AP359="Baja",'MAPA DE RIESGOS'!$AR359="Mayor"),CONCATENATE("R",'MAPA DE RIESGOS'!$H359,"C",'MAPA DE RIESGOS'!$AF359),"")</f>
        <v/>
      </c>
      <c r="BN121" s="353" t="str">
        <f>IF(AND('MAPA DE RIESGOS'!$AP360="Baja",'MAPA DE RIESGOS'!$AR360="Mayor"),CONCATENATE("R",'MAPA DE RIESGOS'!$H360,"C",'MAPA DE RIESGOS'!$AF360),"")</f>
        <v/>
      </c>
      <c r="BO121" s="353" t="str">
        <f>IF(AND('MAPA DE RIESGOS'!$AP361="Baja",'MAPA DE RIESGOS'!$AR361="Mayor"),CONCATENATE("R",'MAPA DE RIESGOS'!$H361,"C",'MAPA DE RIESGOS'!$AF361),"")</f>
        <v/>
      </c>
      <c r="BP121" s="353" t="str">
        <f>IF(AND('MAPA DE RIESGOS'!$AP362="Baja",'MAPA DE RIESGOS'!$AR362="Mayor"),CONCATENATE("R",'MAPA DE RIESGOS'!$H362,"C",'MAPA DE RIESGOS'!$AF362),"")</f>
        <v/>
      </c>
      <c r="BQ121" s="353" t="str">
        <f>IF(AND('MAPA DE RIESGOS'!$AP363="Baja",'MAPA DE RIESGOS'!$AR363="Mayor"),CONCATENATE("R",'MAPA DE RIESGOS'!$H363,"C",'MAPA DE RIESGOS'!$AF363),"")</f>
        <v/>
      </c>
      <c r="BR121" s="353" t="str">
        <f>IF(AND('MAPA DE RIESGOS'!$AP364="Baja",'MAPA DE RIESGOS'!$AR364="Mayor"),CONCATENATE("R",'MAPA DE RIESGOS'!$H364,"C",'MAPA DE RIESGOS'!$AF364),"")</f>
        <v/>
      </c>
      <c r="BS121" s="353" t="str">
        <f>IF(AND('MAPA DE RIESGOS'!$AP365="Baja",'MAPA DE RIESGOS'!$AR365="Mayor"),CONCATENATE("R",'MAPA DE RIESGOS'!$H365,"C",'MAPA DE RIESGOS'!$AF365),"")</f>
        <v/>
      </c>
      <c r="BT121" s="353" t="str">
        <f>IF(AND('MAPA DE RIESGOS'!$AP366="Baja",'MAPA DE RIESGOS'!$AR366="Mayor"),CONCATENATE("R",'MAPA DE RIESGOS'!$H366,"C",'MAPA DE RIESGOS'!$AF366),"")</f>
        <v/>
      </c>
      <c r="BU121" s="353" t="str">
        <f>IF(AND('MAPA DE RIESGOS'!$AP367="Baja",'MAPA DE RIESGOS'!$AR367="Mayor"),CONCATENATE("R",'MAPA DE RIESGOS'!$H367,"C",'MAPA DE RIESGOS'!$AF367),"")</f>
        <v/>
      </c>
      <c r="BV121" s="353" t="str">
        <f>IF(AND('MAPA DE RIESGOS'!$AP368="Baja",'MAPA DE RIESGOS'!$AR368="Mayor"),CONCATENATE("R",'MAPA DE RIESGOS'!$H368,"C",'MAPA DE RIESGOS'!$AF368),"")</f>
        <v/>
      </c>
      <c r="BW121" s="353" t="str">
        <f>IF(AND('MAPA DE RIESGOS'!$AP369="Baja",'MAPA DE RIESGOS'!$AR369="Mayor"),CONCATENATE("R",'MAPA DE RIESGOS'!$H369,"C",'MAPA DE RIESGOS'!$AF369),"")</f>
        <v/>
      </c>
      <c r="BX121" s="353" t="str">
        <f>IF(AND('MAPA DE RIESGOS'!$AP370="Baja",'MAPA DE RIESGOS'!$AR370="Mayor"),CONCATENATE("R",'MAPA DE RIESGOS'!$H370,"C",'MAPA DE RIESGOS'!$AF370),"")</f>
        <v/>
      </c>
      <c r="BY121" s="353" t="str">
        <f>IF(AND('MAPA DE RIESGOS'!$AP371="Baja",'MAPA DE RIESGOS'!$AR371="Mayor"),CONCATENATE("R",'MAPA DE RIESGOS'!$H371,"C",'MAPA DE RIESGOS'!$AF371),"")</f>
        <v/>
      </c>
      <c r="BZ121" s="353" t="str">
        <f>IF(AND('MAPA DE RIESGOS'!$AP372="Baja",'MAPA DE RIESGOS'!$AR372="Mayor"),CONCATENATE("R",'MAPA DE RIESGOS'!$H372,"C",'MAPA DE RIESGOS'!$AF372),"")</f>
        <v/>
      </c>
      <c r="CA121" s="353" t="str">
        <f>IF(AND('MAPA DE RIESGOS'!$AP373="Baja",'MAPA DE RIESGOS'!$AR373="Mayor"),CONCATENATE("R",'MAPA DE RIESGOS'!$H373,"C",'MAPA DE RIESGOS'!$AF373),"")</f>
        <v/>
      </c>
      <c r="CB121" s="353" t="str">
        <f>IF(AND('MAPA DE RIESGOS'!$AP374="Baja",'MAPA DE RIESGOS'!$AR374="Mayor"),CONCATENATE("R",'MAPA DE RIESGOS'!$H374,"C",'MAPA DE RIESGOS'!$AF374),"")</f>
        <v/>
      </c>
      <c r="CC121" s="354" t="str">
        <f>IF(AND('MAPA DE RIESGOS'!$AP375="Baja",'MAPA DE RIESGOS'!$AR375="Mayor"),CONCATENATE("R",'MAPA DE RIESGOS'!$H375,"C",'MAPA DE RIESGOS'!$AF375),"")</f>
        <v/>
      </c>
      <c r="CD121" s="355" t="str">
        <f>IF(AND('MAPA DE RIESGOS'!$AP358="Baja",'MAPA DE RIESGOS'!$AR358="Catastrófico"),CONCATENATE("R",'MAPA DE RIESGOS'!$H358,"C",'MAPA DE RIESGOS'!$AF358),"")</f>
        <v/>
      </c>
      <c r="CE121" s="355" t="str">
        <f>IF(AND('MAPA DE RIESGOS'!$AP359="Baja",'MAPA DE RIESGOS'!$AR359="Catastrófico"),CONCATENATE("R",'MAPA DE RIESGOS'!$H359,"C",'MAPA DE RIESGOS'!$AF359),"")</f>
        <v/>
      </c>
      <c r="CF121" s="355" t="str">
        <f>IF(AND('MAPA DE RIESGOS'!$AP360="Baja",'MAPA DE RIESGOS'!$AR360="Catastrófico"),CONCATENATE("R",'MAPA DE RIESGOS'!$H360,"C",'MAPA DE RIESGOS'!$AF360),"")</f>
        <v/>
      </c>
      <c r="CG121" s="355" t="str">
        <f>IF(AND('MAPA DE RIESGOS'!$AP361="Baja",'MAPA DE RIESGOS'!$AR361="Catastrófico"),CONCATENATE("R",'MAPA DE RIESGOS'!$H361,"C",'MAPA DE RIESGOS'!$AF361),"")</f>
        <v/>
      </c>
      <c r="CH121" s="355" t="str">
        <f>IF(AND('MAPA DE RIESGOS'!$AP362="Baja",'MAPA DE RIESGOS'!$AR362="Catastrófico"),CONCATENATE("R",'MAPA DE RIESGOS'!$H362,"C",'MAPA DE RIESGOS'!$AF362),"")</f>
        <v/>
      </c>
      <c r="CI121" s="355" t="str">
        <f>IF(AND('MAPA DE RIESGOS'!$AP363="Baja",'MAPA DE RIESGOS'!$AR363="Catastrófico"),CONCATENATE("R",'MAPA DE RIESGOS'!$H363,"C",'MAPA DE RIESGOS'!$AF363),"")</f>
        <v/>
      </c>
      <c r="CJ121" s="355" t="str">
        <f>IF(AND('MAPA DE RIESGOS'!$AP364="Baja",'MAPA DE RIESGOS'!$AR364="Catastrófico"),CONCATENATE("R",'MAPA DE RIESGOS'!$H364,"C",'MAPA DE RIESGOS'!$AF364),"")</f>
        <v/>
      </c>
      <c r="CK121" s="355" t="str">
        <f>IF(AND('MAPA DE RIESGOS'!$AP365="Baja",'MAPA DE RIESGOS'!$AR365="Catastrófico"),CONCATENATE("R",'MAPA DE RIESGOS'!$H365,"C",'MAPA DE RIESGOS'!$AF365),"")</f>
        <v/>
      </c>
      <c r="CL121" s="355" t="str">
        <f>IF(AND('MAPA DE RIESGOS'!$AP366="Baja",'MAPA DE RIESGOS'!$AR366="Catastrófico"),CONCATENATE("R",'MAPA DE RIESGOS'!$H366,"C",'MAPA DE RIESGOS'!$AF366),"")</f>
        <v/>
      </c>
      <c r="CM121" s="355" t="str">
        <f>IF(AND('MAPA DE RIESGOS'!$AP367="Baja",'MAPA DE RIESGOS'!$AR367="Catastrófico"),CONCATENATE("R",'MAPA DE RIESGOS'!$H367,"C",'MAPA DE RIESGOS'!$AF367),"")</f>
        <v/>
      </c>
      <c r="CN121" s="355" t="str">
        <f>IF(AND('MAPA DE RIESGOS'!$AP368="Baja",'MAPA DE RIESGOS'!$AR368="Catastrófico"),CONCATENATE("R",'MAPA DE RIESGOS'!$H368,"C",'MAPA DE RIESGOS'!$AF368),"")</f>
        <v/>
      </c>
      <c r="CO121" s="355" t="str">
        <f>IF(AND('MAPA DE RIESGOS'!$AP369="Baja",'MAPA DE RIESGOS'!$AR369="Catastrófico"),CONCATENATE("R",'MAPA DE RIESGOS'!$H369,"C",'MAPA DE RIESGOS'!$AF369),"")</f>
        <v/>
      </c>
      <c r="CP121" s="355" t="str">
        <f>IF(AND('MAPA DE RIESGOS'!$AP370="Baja",'MAPA DE RIESGOS'!$AR370="Catastrófico"),CONCATENATE("R",'MAPA DE RIESGOS'!$H370,"C",'MAPA DE RIESGOS'!$AF370),"")</f>
        <v/>
      </c>
      <c r="CQ121" s="355" t="str">
        <f>IF(AND('MAPA DE RIESGOS'!$AP371="Baja",'MAPA DE RIESGOS'!$AR371="Catastrófico"),CONCATENATE("R",'MAPA DE RIESGOS'!$H371,"C",'MAPA DE RIESGOS'!$AF371),"")</f>
        <v/>
      </c>
      <c r="CR121" s="355" t="str">
        <f>IF(AND('MAPA DE RIESGOS'!$AP372="Baja",'MAPA DE RIESGOS'!$AR372="Catastrófico"),CONCATENATE("R",'MAPA DE RIESGOS'!$H372,"C",'MAPA DE RIESGOS'!$AF372),"")</f>
        <v/>
      </c>
      <c r="CS121" s="355" t="str">
        <f>IF(AND('MAPA DE RIESGOS'!$AP373="Baja",'MAPA DE RIESGOS'!$AR373="Catastrófico"),CONCATENATE("R",'MAPA DE RIESGOS'!$H373,"C",'MAPA DE RIESGOS'!$AF373),"")</f>
        <v/>
      </c>
      <c r="CT121" s="355" t="str">
        <f>IF(AND('MAPA DE RIESGOS'!$AP374="Baja",'MAPA DE RIESGOS'!$AR374="Catastrófico"),CONCATENATE("R",'MAPA DE RIESGOS'!$H374,"C",'MAPA DE RIESGOS'!$AF374),"")</f>
        <v/>
      </c>
      <c r="CU121" s="356" t="str">
        <f>IF(AND('MAPA DE RIESGOS'!$AP375="Baja",'MAPA DE RIESGOS'!$AR375="Catastrófico"),CONCATENATE("R",'MAPA DE RIESGOS'!$H375,"C",'MAPA DE RIESGOS'!$AF375),"")</f>
        <v/>
      </c>
      <c r="CV121" s="67"/>
      <c r="CW121" s="1109"/>
      <c r="CX121" s="1109"/>
      <c r="CY121" s="1109"/>
      <c r="CZ121" s="1109"/>
      <c r="DA121" s="1109"/>
      <c r="DB121" s="1109"/>
    </row>
    <row r="122" spans="2:106" ht="32.450000000000003" customHeight="1">
      <c r="B122" s="1142"/>
      <c r="C122" s="1142"/>
      <c r="D122" s="1143"/>
      <c r="E122" s="1113"/>
      <c r="F122" s="1114"/>
      <c r="G122" s="1114"/>
      <c r="H122" s="1114"/>
      <c r="I122" s="1115"/>
      <c r="J122" s="374" t="str">
        <f>IF(AND('MAPA DE RIESGOS'!$AP376="Baja",'MAPA DE RIESGOS'!$AR376="Leve"),CONCATENATE("R",'MAPA DE RIESGOS'!$H376,"C",'MAPA DE RIESGOS'!$AF376),"")</f>
        <v/>
      </c>
      <c r="K122" s="375" t="str">
        <f>IF(AND('MAPA DE RIESGOS'!$AP377="Baja",'MAPA DE RIESGOS'!$AR377="Leve"),CONCATENATE("R",'MAPA DE RIESGOS'!$H377,"C",'MAPA DE RIESGOS'!$AF377),"")</f>
        <v/>
      </c>
      <c r="L122" s="375" t="str">
        <f>IF(AND('MAPA DE RIESGOS'!$AP378="Baja",'MAPA DE RIESGOS'!$AR378="Leve"),CONCATENATE("R",'MAPA DE RIESGOS'!$H378,"C",'MAPA DE RIESGOS'!$AF378),"")</f>
        <v/>
      </c>
      <c r="M122" s="375" t="str">
        <f>IF(AND('MAPA DE RIESGOS'!$AP379="Baja",'MAPA DE RIESGOS'!$AR379="Leve"),CONCATENATE("R",'MAPA DE RIESGOS'!$H379,"C",'MAPA DE RIESGOS'!$AF379),"")</f>
        <v/>
      </c>
      <c r="N122" s="375" t="str">
        <f>IF(AND('MAPA DE RIESGOS'!$AP380="Baja",'MAPA DE RIESGOS'!$AR380="Leve"),CONCATENATE("R",'MAPA DE RIESGOS'!$H380,"C",'MAPA DE RIESGOS'!$AF380),"")</f>
        <v/>
      </c>
      <c r="O122" s="375" t="str">
        <f>IF(AND('MAPA DE RIESGOS'!$AP381="Baja",'MAPA DE RIESGOS'!$AR381="Leve"),CONCATENATE("R",'MAPA DE RIESGOS'!$H381,"C",'MAPA DE RIESGOS'!$AF381),"")</f>
        <v/>
      </c>
      <c r="P122" s="375" t="str">
        <f>IF(AND('MAPA DE RIESGOS'!$AP382="Baja",'MAPA DE RIESGOS'!$AR382="Leve"),CONCATENATE("R",'MAPA DE RIESGOS'!$H382,"C",'MAPA DE RIESGOS'!$AF382),"")</f>
        <v/>
      </c>
      <c r="Q122" s="375" t="str">
        <f>IF(AND('MAPA DE RIESGOS'!$AP383="Baja",'MAPA DE RIESGOS'!$AR383="Leve"),CONCATENATE("R",'MAPA DE RIESGOS'!$H383,"C",'MAPA DE RIESGOS'!$AF383),"")</f>
        <v/>
      </c>
      <c r="R122" s="375" t="str">
        <f>IF(AND('MAPA DE RIESGOS'!$AP384="Baja",'MAPA DE RIESGOS'!$AR384="Leve"),CONCATENATE("R",'MAPA DE RIESGOS'!$H384,"C",'MAPA DE RIESGOS'!$AF384),"")</f>
        <v/>
      </c>
      <c r="S122" s="375" t="str">
        <f>IF(AND('MAPA DE RIESGOS'!$AP385="Baja",'MAPA DE RIESGOS'!$AR385="Leve"),CONCATENATE("R",'MAPA DE RIESGOS'!$H385,"C",'MAPA DE RIESGOS'!$AF385),"")</f>
        <v/>
      </c>
      <c r="T122" s="375" t="str">
        <f>IF(AND('MAPA DE RIESGOS'!$AP386="Baja",'MAPA DE RIESGOS'!$AR386="Leve"),CONCATENATE("R",'MAPA DE RIESGOS'!$H386,"C",'MAPA DE RIESGOS'!$AF386),"")</f>
        <v/>
      </c>
      <c r="U122" s="375" t="str">
        <f>IF(AND('MAPA DE RIESGOS'!$AP387="Baja",'MAPA DE RIESGOS'!$AR387="Leve"),CONCATENATE("R",'MAPA DE RIESGOS'!$H387,"C",'MAPA DE RIESGOS'!$AF387),"")</f>
        <v/>
      </c>
      <c r="V122" s="375" t="str">
        <f>IF(AND('MAPA DE RIESGOS'!$AP388="Baja",'MAPA DE RIESGOS'!$AR388="Leve"),CONCATENATE("R",'MAPA DE RIESGOS'!$H388,"C",'MAPA DE RIESGOS'!$AF388),"")</f>
        <v/>
      </c>
      <c r="W122" s="375" t="str">
        <f>IF(AND('MAPA DE RIESGOS'!$AP389="Baja",'MAPA DE RIESGOS'!$AR389="Leve"),CONCATENATE("R",'MAPA DE RIESGOS'!$H389,"C",'MAPA DE RIESGOS'!$AF389),"")</f>
        <v/>
      </c>
      <c r="X122" s="375" t="str">
        <f>IF(AND('MAPA DE RIESGOS'!$AP390="Baja",'MAPA DE RIESGOS'!$AR390="Leve"),CONCATENATE("R",'MAPA DE RIESGOS'!$H390,"C",'MAPA DE RIESGOS'!$AF390),"")</f>
        <v/>
      </c>
      <c r="Y122" s="375" t="str">
        <f>IF(AND('MAPA DE RIESGOS'!$AP391="Baja",'MAPA DE RIESGOS'!$AR391="Leve"),CONCATENATE("R",'MAPA DE RIESGOS'!$H391,"C",'MAPA DE RIESGOS'!$AF391),"")</f>
        <v/>
      </c>
      <c r="Z122" s="375" t="str">
        <f>IF(AND('MAPA DE RIESGOS'!$AP392="Baja",'MAPA DE RIESGOS'!$AR392="Leve"),CONCATENATE("R",'MAPA DE RIESGOS'!$H392,"C",'MAPA DE RIESGOS'!$AF392),"")</f>
        <v/>
      </c>
      <c r="AA122" s="376" t="str">
        <f>IF(AND('MAPA DE RIESGOS'!$AP393="Baja",'MAPA DE RIESGOS'!$AR393="Leve"),CONCATENATE("R",'MAPA DE RIESGOS'!$H393,"C",'MAPA DE RIESGOS'!$AF393),"")</f>
        <v/>
      </c>
      <c r="AB122" s="365" t="str">
        <f>IF(AND('MAPA DE RIESGOS'!$AP376="Baja",'MAPA DE RIESGOS'!$AR376="Menor"),CONCATENATE("R",'MAPA DE RIESGOS'!$H376,"C",'MAPA DE RIESGOS'!$AF376),"")</f>
        <v/>
      </c>
      <c r="AC122" s="366" t="str">
        <f>IF(AND('MAPA DE RIESGOS'!$AP377="Baja",'MAPA DE RIESGOS'!$AR377="Menor"),CONCATENATE("R",'MAPA DE RIESGOS'!$H377,"C",'MAPA DE RIESGOS'!$AF377),"")</f>
        <v/>
      </c>
      <c r="AD122" s="366" t="str">
        <f>IF(AND('MAPA DE RIESGOS'!$AP378="Baja",'MAPA DE RIESGOS'!$AR378="Menor"),CONCATENATE("R",'MAPA DE RIESGOS'!$H378,"C",'MAPA DE RIESGOS'!$AF378),"")</f>
        <v/>
      </c>
      <c r="AE122" s="366" t="str">
        <f>IF(AND('MAPA DE RIESGOS'!$AP379="Baja",'MAPA DE RIESGOS'!$AR379="Menor"),CONCATENATE("R",'MAPA DE RIESGOS'!$H379,"C",'MAPA DE RIESGOS'!$AF379),"")</f>
        <v/>
      </c>
      <c r="AF122" s="366" t="str">
        <f>IF(AND('MAPA DE RIESGOS'!$AP380="Baja",'MAPA DE RIESGOS'!$AR380="Menor"),CONCATENATE("R",'MAPA DE RIESGOS'!$H380,"C",'MAPA DE RIESGOS'!$AF380),"")</f>
        <v/>
      </c>
      <c r="AG122" s="366" t="str">
        <f>IF(AND('MAPA DE RIESGOS'!$AP381="Baja",'MAPA DE RIESGOS'!$AR381="Menor"),CONCATENATE("R",'MAPA DE RIESGOS'!$H381,"C",'MAPA DE RIESGOS'!$AF381),"")</f>
        <v/>
      </c>
      <c r="AH122" s="366" t="str">
        <f>IF(AND('MAPA DE RIESGOS'!$AP382="Baja",'MAPA DE RIESGOS'!$AR382="Menor"),CONCATENATE("R",'MAPA DE RIESGOS'!$H382,"C",'MAPA DE RIESGOS'!$AF382),"")</f>
        <v/>
      </c>
      <c r="AI122" s="366" t="str">
        <f>IF(AND('MAPA DE RIESGOS'!$AP383="Baja",'MAPA DE RIESGOS'!$AR383="Menor"),CONCATENATE("R",'MAPA DE RIESGOS'!$H383,"C",'MAPA DE RIESGOS'!$AF383),"")</f>
        <v/>
      </c>
      <c r="AJ122" s="366" t="str">
        <f>IF(AND('MAPA DE RIESGOS'!$AP384="Baja",'MAPA DE RIESGOS'!$AR384="Menor"),CONCATENATE("R",'MAPA DE RIESGOS'!$H384,"C",'MAPA DE RIESGOS'!$AF384),"")</f>
        <v/>
      </c>
      <c r="AK122" s="366" t="str">
        <f>IF(AND('MAPA DE RIESGOS'!$AP385="Baja",'MAPA DE RIESGOS'!$AR385="Menor"),CONCATENATE("R",'MAPA DE RIESGOS'!$H385,"C",'MAPA DE RIESGOS'!$AF385),"")</f>
        <v/>
      </c>
      <c r="AL122" s="366" t="str">
        <f>IF(AND('MAPA DE RIESGOS'!$AP386="Baja",'MAPA DE RIESGOS'!$AR386="Menor"),CONCATENATE("R",'MAPA DE RIESGOS'!$H386,"C",'MAPA DE RIESGOS'!$AF386),"")</f>
        <v/>
      </c>
      <c r="AM122" s="366" t="str">
        <f>IF(AND('MAPA DE RIESGOS'!$AP387="Baja",'MAPA DE RIESGOS'!$AR387="Menor"),CONCATENATE("R",'MAPA DE RIESGOS'!$H387,"C",'MAPA DE RIESGOS'!$AF387),"")</f>
        <v/>
      </c>
      <c r="AN122" s="366" t="str">
        <f>IF(AND('MAPA DE RIESGOS'!$AP388="Baja",'MAPA DE RIESGOS'!$AR388="Menor"),CONCATENATE("R",'MAPA DE RIESGOS'!$H388,"C",'MAPA DE RIESGOS'!$AF388),"")</f>
        <v/>
      </c>
      <c r="AO122" s="366" t="str">
        <f>IF(AND('MAPA DE RIESGOS'!$AP389="Baja",'MAPA DE RIESGOS'!$AR389="Menor"),CONCATENATE("R",'MAPA DE RIESGOS'!$H389,"C",'MAPA DE RIESGOS'!$AF389),"")</f>
        <v/>
      </c>
      <c r="AP122" s="366" t="str">
        <f>IF(AND('MAPA DE RIESGOS'!$AP390="Baja",'MAPA DE RIESGOS'!$AR390="Menor"),CONCATENATE("R",'MAPA DE RIESGOS'!$H390,"C",'MAPA DE RIESGOS'!$AF390),"")</f>
        <v/>
      </c>
      <c r="AQ122" s="366" t="str">
        <f>IF(AND('MAPA DE RIESGOS'!$AP391="Baja",'MAPA DE RIESGOS'!$AR391="Menor"),CONCATENATE("R",'MAPA DE RIESGOS'!$H391,"C",'MAPA DE RIESGOS'!$AF391),"")</f>
        <v/>
      </c>
      <c r="AR122" s="366" t="str">
        <f>IF(AND('MAPA DE RIESGOS'!$AP392="Baja",'MAPA DE RIESGOS'!$AR392="Menor"),CONCATENATE("R",'MAPA DE RIESGOS'!$H392,"C",'MAPA DE RIESGOS'!$AF392),"")</f>
        <v/>
      </c>
      <c r="AS122" s="366" t="str">
        <f>IF(AND('MAPA DE RIESGOS'!$AP393="Baja",'MAPA DE RIESGOS'!$AR393="Menor"),CONCATENATE("R",'MAPA DE RIESGOS'!$H393,"C",'MAPA DE RIESGOS'!$AF393),"")</f>
        <v/>
      </c>
      <c r="AT122" s="365" t="str">
        <f>IF(AND('MAPA DE RIESGOS'!$AP376="Baja",'MAPA DE RIESGOS'!$AR376="Moderado"),CONCATENATE("R",'MAPA DE RIESGOS'!$H376,"C",'MAPA DE RIESGOS'!$AF376),"")</f>
        <v>R61C1</v>
      </c>
      <c r="AU122" s="366" t="str">
        <f>IF(AND('MAPA DE RIESGOS'!$AP377="Baja",'MAPA DE RIESGOS'!$AR377="Moderado"),CONCATENATE("R",'MAPA DE RIESGOS'!$H377,"C",'MAPA DE RIESGOS'!$AF377),"")</f>
        <v>R61C2</v>
      </c>
      <c r="AV122" s="366" t="str">
        <f>IF(AND('MAPA DE RIESGOS'!$AP378="Baja",'MAPA DE RIESGOS'!$AR378="Moderado"),CONCATENATE("R",'MAPA DE RIESGOS'!$H378,"C",'MAPA DE RIESGOS'!$AF378),"")</f>
        <v/>
      </c>
      <c r="AW122" s="366" t="str">
        <f>IF(AND('MAPA DE RIESGOS'!$AP379="Baja",'MAPA DE RIESGOS'!$AR379="Moderado"),CONCATENATE("R",'MAPA DE RIESGOS'!$H379,"C",'MAPA DE RIESGOS'!$AF379),"")</f>
        <v/>
      </c>
      <c r="AX122" s="366" t="str">
        <f>IF(AND('MAPA DE RIESGOS'!$AP380="Baja",'MAPA DE RIESGOS'!$AR380="Moderado"),CONCATENATE("R",'MAPA DE RIESGOS'!$H380,"C",'MAPA DE RIESGOS'!$AF380),"")</f>
        <v/>
      </c>
      <c r="AY122" s="366" t="str">
        <f>IF(AND('MAPA DE RIESGOS'!$AP381="Baja",'MAPA DE RIESGOS'!$AR381="Moderado"),CONCATENATE("R",'MAPA DE RIESGOS'!$H381,"C",'MAPA DE RIESGOS'!$AF381),"")</f>
        <v/>
      </c>
      <c r="AZ122" s="366" t="str">
        <f>IF(AND('MAPA DE RIESGOS'!$AP382="Baja",'MAPA DE RIESGOS'!$AR382="Moderado"),CONCATENATE("R",'MAPA DE RIESGOS'!$H382,"C",'MAPA DE RIESGOS'!$AF382),"")</f>
        <v>R62C1</v>
      </c>
      <c r="BA122" s="366" t="str">
        <f>IF(AND('MAPA DE RIESGOS'!$AP383="Baja",'MAPA DE RIESGOS'!$AR383="Moderado"),CONCATENATE("R",'MAPA DE RIESGOS'!$H383,"C",'MAPA DE RIESGOS'!$AF383),"")</f>
        <v>R62C2</v>
      </c>
      <c r="BB122" s="366" t="str">
        <f>IF(AND('MAPA DE RIESGOS'!$AP384="Baja",'MAPA DE RIESGOS'!$AR384="Moderado"),CONCATENATE("R",'MAPA DE RIESGOS'!$H384,"C",'MAPA DE RIESGOS'!$AF384),"")</f>
        <v/>
      </c>
      <c r="BC122" s="366" t="str">
        <f>IF(AND('MAPA DE RIESGOS'!$AP385="Baja",'MAPA DE RIESGOS'!$AR385="Moderado"),CONCATENATE("R",'MAPA DE RIESGOS'!$H385,"C",'MAPA DE RIESGOS'!$AF385),"")</f>
        <v/>
      </c>
      <c r="BD122" s="366" t="str">
        <f>IF(AND('MAPA DE RIESGOS'!$AP386="Baja",'MAPA DE RIESGOS'!$AR386="Moderado"),CONCATENATE("R",'MAPA DE RIESGOS'!$H386,"C",'MAPA DE RIESGOS'!$AF386),"")</f>
        <v/>
      </c>
      <c r="BE122" s="366" t="str">
        <f>IF(AND('MAPA DE RIESGOS'!$AP387="Baja",'MAPA DE RIESGOS'!$AR387="Moderado"),CONCATENATE("R",'MAPA DE RIESGOS'!$H387,"C",'MAPA DE RIESGOS'!$AF387),"")</f>
        <v/>
      </c>
      <c r="BF122" s="366" t="str">
        <f>IF(AND('MAPA DE RIESGOS'!$AP388="Baja",'MAPA DE RIESGOS'!$AR388="Moderado"),CONCATENATE("R",'MAPA DE RIESGOS'!$H388,"C",'MAPA DE RIESGOS'!$AF388),"")</f>
        <v>R63C1</v>
      </c>
      <c r="BG122" s="366" t="str">
        <f>IF(AND('MAPA DE RIESGOS'!$AP389="Baja",'MAPA DE RIESGOS'!$AR389="Moderado"),CONCATENATE("R",'MAPA DE RIESGOS'!$H389,"C",'MAPA DE RIESGOS'!$AF389),"")</f>
        <v/>
      </c>
      <c r="BH122" s="366" t="str">
        <f>IF(AND('MAPA DE RIESGOS'!$AP390="Baja",'MAPA DE RIESGOS'!$AR390="Moderado"),CONCATENATE("R",'MAPA DE RIESGOS'!$H390,"C",'MAPA DE RIESGOS'!$AF390),"")</f>
        <v/>
      </c>
      <c r="BI122" s="366" t="str">
        <f>IF(AND('MAPA DE RIESGOS'!$AP391="Baja",'MAPA DE RIESGOS'!$AR391="Moderado"),CONCATENATE("R",'MAPA DE RIESGOS'!$H391,"C",'MAPA DE RIESGOS'!$AF391),"")</f>
        <v/>
      </c>
      <c r="BJ122" s="366" t="str">
        <f>IF(AND('MAPA DE RIESGOS'!$AP392="Baja",'MAPA DE RIESGOS'!$AR392="Moderado"),CONCATENATE("R",'MAPA DE RIESGOS'!$H392,"C",'MAPA DE RIESGOS'!$AF392),"")</f>
        <v/>
      </c>
      <c r="BK122" s="367" t="str">
        <f>IF(AND('MAPA DE RIESGOS'!$AP393="Baja",'MAPA DE RIESGOS'!$AR393="Moderado"),CONCATENATE("R",'MAPA DE RIESGOS'!$H393,"C",'MAPA DE RIESGOS'!$AF393),"")</f>
        <v/>
      </c>
      <c r="BL122" s="353" t="str">
        <f>IF(AND('MAPA DE RIESGOS'!$AP376="Baja",'MAPA DE RIESGOS'!$AR376="Mayor"),CONCATENATE("R",'MAPA DE RIESGOS'!$H376,"C",'MAPA DE RIESGOS'!$AF376),"")</f>
        <v/>
      </c>
      <c r="BM122" s="353" t="str">
        <f>IF(AND('MAPA DE RIESGOS'!$AP377="Baja",'MAPA DE RIESGOS'!$AR377="Mayor"),CONCATENATE("R",'MAPA DE RIESGOS'!$H377,"C",'MAPA DE RIESGOS'!$AF377),"")</f>
        <v/>
      </c>
      <c r="BN122" s="353" t="str">
        <f>IF(AND('MAPA DE RIESGOS'!$AP378="Baja",'MAPA DE RIESGOS'!$AR378="Mayor"),CONCATENATE("R",'MAPA DE RIESGOS'!$H378,"C",'MAPA DE RIESGOS'!$AF378),"")</f>
        <v/>
      </c>
      <c r="BO122" s="353" t="str">
        <f>IF(AND('MAPA DE RIESGOS'!$AP379="Baja",'MAPA DE RIESGOS'!$AR379="Mayor"),CONCATENATE("R",'MAPA DE RIESGOS'!$H379,"C",'MAPA DE RIESGOS'!$AF379),"")</f>
        <v/>
      </c>
      <c r="BP122" s="353" t="str">
        <f>IF(AND('MAPA DE RIESGOS'!$AP380="Baja",'MAPA DE RIESGOS'!$AR380="Mayor"),CONCATENATE("R",'MAPA DE RIESGOS'!$H380,"C",'MAPA DE RIESGOS'!$AF380),"")</f>
        <v/>
      </c>
      <c r="BQ122" s="353" t="str">
        <f>IF(AND('MAPA DE RIESGOS'!$AP381="Baja",'MAPA DE RIESGOS'!$AR381="Mayor"),CONCATENATE("R",'MAPA DE RIESGOS'!$H381,"C",'MAPA DE RIESGOS'!$AF381),"")</f>
        <v/>
      </c>
      <c r="BR122" s="353" t="str">
        <f>IF(AND('MAPA DE RIESGOS'!$AP382="Baja",'MAPA DE RIESGOS'!$AR382="Mayor"),CONCATENATE("R",'MAPA DE RIESGOS'!$H382,"C",'MAPA DE RIESGOS'!$AF382),"")</f>
        <v/>
      </c>
      <c r="BS122" s="353" t="str">
        <f>IF(AND('MAPA DE RIESGOS'!$AP383="Baja",'MAPA DE RIESGOS'!$AR383="Mayor"),CONCATENATE("R",'MAPA DE RIESGOS'!$H383,"C",'MAPA DE RIESGOS'!$AF383),"")</f>
        <v/>
      </c>
      <c r="BT122" s="353" t="str">
        <f>IF(AND('MAPA DE RIESGOS'!$AP384="Baja",'MAPA DE RIESGOS'!$AR384="Mayor"),CONCATENATE("R",'MAPA DE RIESGOS'!$H384,"C",'MAPA DE RIESGOS'!$AF384),"")</f>
        <v/>
      </c>
      <c r="BU122" s="353" t="str">
        <f>IF(AND('MAPA DE RIESGOS'!$AP385="Baja",'MAPA DE RIESGOS'!$AR385="Mayor"),CONCATENATE("R",'MAPA DE RIESGOS'!$H385,"C",'MAPA DE RIESGOS'!$AF385),"")</f>
        <v/>
      </c>
      <c r="BV122" s="353" t="str">
        <f>IF(AND('MAPA DE RIESGOS'!$AP386="Baja",'MAPA DE RIESGOS'!$AR386="Mayor"),CONCATENATE("R",'MAPA DE RIESGOS'!$H386,"C",'MAPA DE RIESGOS'!$AF386),"")</f>
        <v/>
      </c>
      <c r="BW122" s="353" t="str">
        <f>IF(AND('MAPA DE RIESGOS'!$AP387="Baja",'MAPA DE RIESGOS'!$AR387="Mayor"),CONCATENATE("R",'MAPA DE RIESGOS'!$H387,"C",'MAPA DE RIESGOS'!$AF387),"")</f>
        <v/>
      </c>
      <c r="BX122" s="353" t="str">
        <f>IF(AND('MAPA DE RIESGOS'!$AP388="Baja",'MAPA DE RIESGOS'!$AR388="Mayor"),CONCATENATE("R",'MAPA DE RIESGOS'!$H388,"C",'MAPA DE RIESGOS'!$AF388),"")</f>
        <v/>
      </c>
      <c r="BY122" s="353" t="str">
        <f>IF(AND('MAPA DE RIESGOS'!$AP389="Baja",'MAPA DE RIESGOS'!$AR389="Mayor"),CONCATENATE("R",'MAPA DE RIESGOS'!$H389,"C",'MAPA DE RIESGOS'!$AF389),"")</f>
        <v/>
      </c>
      <c r="BZ122" s="353" t="str">
        <f>IF(AND('MAPA DE RIESGOS'!$AP390="Baja",'MAPA DE RIESGOS'!$AR390="Mayor"),CONCATENATE("R",'MAPA DE RIESGOS'!$H390,"C",'MAPA DE RIESGOS'!$AF390),"")</f>
        <v/>
      </c>
      <c r="CA122" s="353" t="str">
        <f>IF(AND('MAPA DE RIESGOS'!$AP391="Baja",'MAPA DE RIESGOS'!$AR391="Mayor"),CONCATENATE("R",'MAPA DE RIESGOS'!$H391,"C",'MAPA DE RIESGOS'!$AF391),"")</f>
        <v/>
      </c>
      <c r="CB122" s="353" t="str">
        <f>IF(AND('MAPA DE RIESGOS'!$AP392="Baja",'MAPA DE RIESGOS'!$AR392="Mayor"),CONCATENATE("R",'MAPA DE RIESGOS'!$H392,"C",'MAPA DE RIESGOS'!$AF392),"")</f>
        <v/>
      </c>
      <c r="CC122" s="354" t="str">
        <f>IF(AND('MAPA DE RIESGOS'!$AP393="Baja",'MAPA DE RIESGOS'!$AR393="Mayor"),CONCATENATE("R",'MAPA DE RIESGOS'!$H393,"C",'MAPA DE RIESGOS'!$AF393),"")</f>
        <v/>
      </c>
      <c r="CD122" s="355" t="str">
        <f>IF(AND('MAPA DE RIESGOS'!$AP376="Baja",'MAPA DE RIESGOS'!$AR376="Catastrófico"),CONCATENATE("R",'MAPA DE RIESGOS'!$H376,"C",'MAPA DE RIESGOS'!$AF376),"")</f>
        <v/>
      </c>
      <c r="CE122" s="355" t="str">
        <f>IF(AND('MAPA DE RIESGOS'!$AP377="Baja",'MAPA DE RIESGOS'!$AR377="Catastrófico"),CONCATENATE("R",'MAPA DE RIESGOS'!$H377,"C",'MAPA DE RIESGOS'!$AF377),"")</f>
        <v/>
      </c>
      <c r="CF122" s="355" t="str">
        <f>IF(AND('MAPA DE RIESGOS'!$AP378="Baja",'MAPA DE RIESGOS'!$AR378="Catastrófico"),CONCATENATE("R",'MAPA DE RIESGOS'!$H378,"C",'MAPA DE RIESGOS'!$AF378),"")</f>
        <v/>
      </c>
      <c r="CG122" s="355" t="str">
        <f>IF(AND('MAPA DE RIESGOS'!$AP379="Baja",'MAPA DE RIESGOS'!$AR379="Catastrófico"),CONCATENATE("R",'MAPA DE RIESGOS'!$H379,"C",'MAPA DE RIESGOS'!$AF379),"")</f>
        <v/>
      </c>
      <c r="CH122" s="355" t="str">
        <f>IF(AND('MAPA DE RIESGOS'!$AP380="Baja",'MAPA DE RIESGOS'!$AR380="Catastrófico"),CONCATENATE("R",'MAPA DE RIESGOS'!$H380,"C",'MAPA DE RIESGOS'!$AF380),"")</f>
        <v/>
      </c>
      <c r="CI122" s="355" t="str">
        <f>IF(AND('MAPA DE RIESGOS'!$AP381="Baja",'MAPA DE RIESGOS'!$AR381="Catastrófico"),CONCATENATE("R",'MAPA DE RIESGOS'!$H381,"C",'MAPA DE RIESGOS'!$AF381),"")</f>
        <v/>
      </c>
      <c r="CJ122" s="355" t="str">
        <f>IF(AND('MAPA DE RIESGOS'!$AP382="Baja",'MAPA DE RIESGOS'!$AR382="Catastrófico"),CONCATENATE("R",'MAPA DE RIESGOS'!$H382,"C",'MAPA DE RIESGOS'!$AF382),"")</f>
        <v/>
      </c>
      <c r="CK122" s="355" t="str">
        <f>IF(AND('MAPA DE RIESGOS'!$AP383="Baja",'MAPA DE RIESGOS'!$AR383="Catastrófico"),CONCATENATE("R",'MAPA DE RIESGOS'!$H383,"C",'MAPA DE RIESGOS'!$AF383),"")</f>
        <v/>
      </c>
      <c r="CL122" s="355" t="str">
        <f>IF(AND('MAPA DE RIESGOS'!$AP384="Baja",'MAPA DE RIESGOS'!$AR384="Catastrófico"),CONCATENATE("R",'MAPA DE RIESGOS'!$H384,"C",'MAPA DE RIESGOS'!$AF384),"")</f>
        <v/>
      </c>
      <c r="CM122" s="355" t="str">
        <f>IF(AND('MAPA DE RIESGOS'!$AP385="Baja",'MAPA DE RIESGOS'!$AR385="Catastrófico"),CONCATENATE("R",'MAPA DE RIESGOS'!$H385,"C",'MAPA DE RIESGOS'!$AF385),"")</f>
        <v/>
      </c>
      <c r="CN122" s="355" t="str">
        <f>IF(AND('MAPA DE RIESGOS'!$AP386="Baja",'MAPA DE RIESGOS'!$AR386="Catastrófico"),CONCATENATE("R",'MAPA DE RIESGOS'!$H386,"C",'MAPA DE RIESGOS'!$AF386),"")</f>
        <v/>
      </c>
      <c r="CO122" s="355" t="str">
        <f>IF(AND('MAPA DE RIESGOS'!$AP387="Baja",'MAPA DE RIESGOS'!$AR387="Catastrófico"),CONCATENATE("R",'MAPA DE RIESGOS'!$H387,"C",'MAPA DE RIESGOS'!$AF387),"")</f>
        <v/>
      </c>
      <c r="CP122" s="355" t="str">
        <f>IF(AND('MAPA DE RIESGOS'!$AP388="Baja",'MAPA DE RIESGOS'!$AR388="Catastrófico"),CONCATENATE("R",'MAPA DE RIESGOS'!$H388,"C",'MAPA DE RIESGOS'!$AF388),"")</f>
        <v/>
      </c>
      <c r="CQ122" s="355" t="str">
        <f>IF(AND('MAPA DE RIESGOS'!$AP389="Baja",'MAPA DE RIESGOS'!$AR389="Catastrófico"),CONCATENATE("R",'MAPA DE RIESGOS'!$H389,"C",'MAPA DE RIESGOS'!$AF389),"")</f>
        <v/>
      </c>
      <c r="CR122" s="355" t="str">
        <f>IF(AND('MAPA DE RIESGOS'!$AP390="Baja",'MAPA DE RIESGOS'!$AR390="Catastrófico"),CONCATENATE("R",'MAPA DE RIESGOS'!$H390,"C",'MAPA DE RIESGOS'!$AF390),"")</f>
        <v/>
      </c>
      <c r="CS122" s="355" t="str">
        <f>IF(AND('MAPA DE RIESGOS'!$AP391="Baja",'MAPA DE RIESGOS'!$AR391="Catastrófico"),CONCATENATE("R",'MAPA DE RIESGOS'!$H391,"C",'MAPA DE RIESGOS'!$AF391),"")</f>
        <v/>
      </c>
      <c r="CT122" s="355" t="str">
        <f>IF(AND('MAPA DE RIESGOS'!$AP392="Baja",'MAPA DE RIESGOS'!$AR392="Catastrófico"),CONCATENATE("R",'MAPA DE RIESGOS'!$H392,"C",'MAPA DE RIESGOS'!$AF392),"")</f>
        <v/>
      </c>
      <c r="CU122" s="356" t="str">
        <f>IF(AND('MAPA DE RIESGOS'!$AP393="Baja",'MAPA DE RIESGOS'!$AR393="Catastrófico"),CONCATENATE("R",'MAPA DE RIESGOS'!$H393,"C",'MAPA DE RIESGOS'!$AF393),"")</f>
        <v/>
      </c>
      <c r="CV122" s="67"/>
      <c r="CW122" s="1109"/>
      <c r="CX122" s="1109"/>
      <c r="CY122" s="1109"/>
      <c r="CZ122" s="1109"/>
      <c r="DA122" s="1109"/>
      <c r="DB122" s="1109"/>
    </row>
    <row r="123" spans="2:106" ht="32.450000000000003" customHeight="1">
      <c r="B123" s="1142"/>
      <c r="C123" s="1142"/>
      <c r="D123" s="1143"/>
      <c r="E123" s="1113"/>
      <c r="F123" s="1114"/>
      <c r="G123" s="1114"/>
      <c r="H123" s="1114"/>
      <c r="I123" s="1115"/>
      <c r="J123" s="374" t="str">
        <f>IF(AND('MAPA DE RIESGOS'!$AP394="Baja",'MAPA DE RIESGOS'!$AR394="Leve"),CONCATENATE("R",'MAPA DE RIESGOS'!$H394,"C",'MAPA DE RIESGOS'!$AF394),"")</f>
        <v/>
      </c>
      <c r="K123" s="375" t="str">
        <f>IF(AND('MAPA DE RIESGOS'!$AP395="Baja",'MAPA DE RIESGOS'!$AR395="Leve"),CONCATENATE("R",'MAPA DE RIESGOS'!$H395,"C",'MAPA DE RIESGOS'!$AF395),"")</f>
        <v/>
      </c>
      <c r="L123" s="375" t="str">
        <f>IF(AND('MAPA DE RIESGOS'!$AP396="Baja",'MAPA DE RIESGOS'!$AR396="Leve"),CONCATENATE("R",'MAPA DE RIESGOS'!$H396,"C",'MAPA DE RIESGOS'!$AF396),"")</f>
        <v/>
      </c>
      <c r="M123" s="375" t="str">
        <f>IF(AND('MAPA DE RIESGOS'!$AP397="Baja",'MAPA DE RIESGOS'!$AR397="Leve"),CONCATENATE("R",'MAPA DE RIESGOS'!$H397,"C",'MAPA DE RIESGOS'!$AF397),"")</f>
        <v/>
      </c>
      <c r="N123" s="375" t="str">
        <f>IF(AND('MAPA DE RIESGOS'!$AP398="Baja",'MAPA DE RIESGOS'!$AR398="Leve"),CONCATENATE("R",'MAPA DE RIESGOS'!$H398,"C",'MAPA DE RIESGOS'!$AF398),"")</f>
        <v/>
      </c>
      <c r="O123" s="375" t="str">
        <f>IF(AND('MAPA DE RIESGOS'!$AP399="Baja",'MAPA DE RIESGOS'!$AR399="Leve"),CONCATENATE("R",'MAPA DE RIESGOS'!$H399,"C",'MAPA DE RIESGOS'!$AF399),"")</f>
        <v/>
      </c>
      <c r="P123" s="375" t="str">
        <f>IF(AND('MAPA DE RIESGOS'!$AP400="Baja",'MAPA DE RIESGOS'!$AR400="Leve"),CONCATENATE("R",'MAPA DE RIESGOS'!$H400,"C",'MAPA DE RIESGOS'!$AF400),"")</f>
        <v/>
      </c>
      <c r="Q123" s="375" t="str">
        <f>IF(AND('MAPA DE RIESGOS'!$AP401="Baja",'MAPA DE RIESGOS'!$AR401="Leve"),CONCATENATE("R",'MAPA DE RIESGOS'!$H401,"C",'MAPA DE RIESGOS'!$AF401),"")</f>
        <v/>
      </c>
      <c r="R123" s="375" t="str">
        <f>IF(AND('MAPA DE RIESGOS'!$AP402="Baja",'MAPA DE RIESGOS'!$AR402="Leve"),CONCATENATE("R",'MAPA DE RIESGOS'!$H402,"C",'MAPA DE RIESGOS'!$AF402),"")</f>
        <v/>
      </c>
      <c r="S123" s="375" t="str">
        <f>IF(AND('MAPA DE RIESGOS'!$AP403="Baja",'MAPA DE RIESGOS'!$AR403="Leve"),CONCATENATE("R",'MAPA DE RIESGOS'!$H403,"C",'MAPA DE RIESGOS'!$AF403),"")</f>
        <v/>
      </c>
      <c r="T123" s="375" t="str">
        <f>IF(AND('MAPA DE RIESGOS'!$AP404="Baja",'MAPA DE RIESGOS'!$AR404="Leve"),CONCATENATE("R",'MAPA DE RIESGOS'!$H404,"C",'MAPA DE RIESGOS'!$AF404),"")</f>
        <v/>
      </c>
      <c r="U123" s="375" t="str">
        <f>IF(AND('MAPA DE RIESGOS'!$AP405="Baja",'MAPA DE RIESGOS'!$AR405="Leve"),CONCATENATE("R",'MAPA DE RIESGOS'!$H405,"C",'MAPA DE RIESGOS'!$AF405),"")</f>
        <v/>
      </c>
      <c r="V123" s="375" t="str">
        <f>IF(AND('MAPA DE RIESGOS'!$AP406="Baja",'MAPA DE RIESGOS'!$AR406="Leve"),CONCATENATE("R",'MAPA DE RIESGOS'!$H406,"C",'MAPA DE RIESGOS'!$AF406),"")</f>
        <v/>
      </c>
      <c r="W123" s="375" t="str">
        <f>IF(AND('MAPA DE RIESGOS'!$AP407="Baja",'MAPA DE RIESGOS'!$AR407="Leve"),CONCATENATE("R",'MAPA DE RIESGOS'!$H407,"C",'MAPA DE RIESGOS'!$AF407),"")</f>
        <v/>
      </c>
      <c r="X123" s="375" t="str">
        <f>IF(AND('MAPA DE RIESGOS'!$AP408="Baja",'MAPA DE RIESGOS'!$AR408="Leve"),CONCATENATE("R",'MAPA DE RIESGOS'!$H408,"C",'MAPA DE RIESGOS'!$AF408),"")</f>
        <v/>
      </c>
      <c r="Y123" s="375" t="str">
        <f>IF(AND('MAPA DE RIESGOS'!$AP409="Baja",'MAPA DE RIESGOS'!$AR409="Leve"),CONCATENATE("R",'MAPA DE RIESGOS'!$H409,"C",'MAPA DE RIESGOS'!$AF409),"")</f>
        <v/>
      </c>
      <c r="Z123" s="375" t="str">
        <f>IF(AND('MAPA DE RIESGOS'!$AP410="Baja",'MAPA DE RIESGOS'!$AR410="Leve"),CONCATENATE("R",'MAPA DE RIESGOS'!$H410,"C",'MAPA DE RIESGOS'!$AF410),"")</f>
        <v/>
      </c>
      <c r="AA123" s="376" t="str">
        <f>IF(AND('MAPA DE RIESGOS'!$AP411="Baja",'MAPA DE RIESGOS'!$AR411="Leve"),CONCATENATE("R",'MAPA DE RIESGOS'!$H411,"C",'MAPA DE RIESGOS'!$AF411),"")</f>
        <v/>
      </c>
      <c r="AB123" s="365" t="str">
        <f>IF(AND('MAPA DE RIESGOS'!$AP394="Baja",'MAPA DE RIESGOS'!$AR394="Menor"),CONCATENATE("R",'MAPA DE RIESGOS'!$H394,"C",'MAPA DE RIESGOS'!$AF394),"")</f>
        <v/>
      </c>
      <c r="AC123" s="366" t="str">
        <f>IF(AND('MAPA DE RIESGOS'!$AP395="Baja",'MAPA DE RIESGOS'!$AR395="Menor"),CONCATENATE("R",'MAPA DE RIESGOS'!$H395,"C",'MAPA DE RIESGOS'!$AF395),"")</f>
        <v/>
      </c>
      <c r="AD123" s="366" t="str">
        <f>IF(AND('MAPA DE RIESGOS'!$AP396="Baja",'MAPA DE RIESGOS'!$AR396="Menor"),CONCATENATE("R",'MAPA DE RIESGOS'!$H396,"C",'MAPA DE RIESGOS'!$AF396),"")</f>
        <v/>
      </c>
      <c r="AE123" s="366" t="str">
        <f>IF(AND('MAPA DE RIESGOS'!$AP397="Baja",'MAPA DE RIESGOS'!$AR397="Menor"),CONCATENATE("R",'MAPA DE RIESGOS'!$H397,"C",'MAPA DE RIESGOS'!$AF397),"")</f>
        <v/>
      </c>
      <c r="AF123" s="366" t="str">
        <f>IF(AND('MAPA DE RIESGOS'!$AP398="Baja",'MAPA DE RIESGOS'!$AR398="Menor"),CONCATENATE("R",'MAPA DE RIESGOS'!$H398,"C",'MAPA DE RIESGOS'!$AF398),"")</f>
        <v/>
      </c>
      <c r="AG123" s="366" t="str">
        <f>IF(AND('MAPA DE RIESGOS'!$AP399="Baja",'MAPA DE RIESGOS'!$AR399="Menor"),CONCATENATE("R",'MAPA DE RIESGOS'!$H399,"C",'MAPA DE RIESGOS'!$AF399),"")</f>
        <v/>
      </c>
      <c r="AH123" s="366" t="str">
        <f>IF(AND('MAPA DE RIESGOS'!$AP400="Baja",'MAPA DE RIESGOS'!$AR400="Menor"),CONCATENATE("R",'MAPA DE RIESGOS'!$H400,"C",'MAPA DE RIESGOS'!$AF400),"")</f>
        <v/>
      </c>
      <c r="AI123" s="366" t="str">
        <f>IF(AND('MAPA DE RIESGOS'!$AP401="Baja",'MAPA DE RIESGOS'!$AR401="Menor"),CONCATENATE("R",'MAPA DE RIESGOS'!$H401,"C",'MAPA DE RIESGOS'!$AF401),"")</f>
        <v/>
      </c>
      <c r="AJ123" s="366" t="str">
        <f>IF(AND('MAPA DE RIESGOS'!$AP402="Baja",'MAPA DE RIESGOS'!$AR402="Menor"),CONCATENATE("R",'MAPA DE RIESGOS'!$H402,"C",'MAPA DE RIESGOS'!$AF402),"")</f>
        <v/>
      </c>
      <c r="AK123" s="366" t="str">
        <f>IF(AND('MAPA DE RIESGOS'!$AP403="Baja",'MAPA DE RIESGOS'!$AR403="Menor"),CONCATENATE("R",'MAPA DE RIESGOS'!$H403,"C",'MAPA DE RIESGOS'!$AF403),"")</f>
        <v/>
      </c>
      <c r="AL123" s="366" t="str">
        <f>IF(AND('MAPA DE RIESGOS'!$AP404="Baja",'MAPA DE RIESGOS'!$AR404="Menor"),CONCATENATE("R",'MAPA DE RIESGOS'!$H404,"C",'MAPA DE RIESGOS'!$AF404),"")</f>
        <v/>
      </c>
      <c r="AM123" s="366" t="str">
        <f>IF(AND('MAPA DE RIESGOS'!$AP405="Baja",'MAPA DE RIESGOS'!$AR405="Menor"),CONCATENATE("R",'MAPA DE RIESGOS'!$H405,"C",'MAPA DE RIESGOS'!$AF405),"")</f>
        <v/>
      </c>
      <c r="AN123" s="366" t="str">
        <f>IF(AND('MAPA DE RIESGOS'!$AP406="Baja",'MAPA DE RIESGOS'!$AR406="Menor"),CONCATENATE("R",'MAPA DE RIESGOS'!$H406,"C",'MAPA DE RIESGOS'!$AF406),"")</f>
        <v/>
      </c>
      <c r="AO123" s="366" t="str">
        <f>IF(AND('MAPA DE RIESGOS'!$AP407="Baja",'MAPA DE RIESGOS'!$AR407="Menor"),CONCATENATE("R",'MAPA DE RIESGOS'!$H407,"C",'MAPA DE RIESGOS'!$AF407),"")</f>
        <v/>
      </c>
      <c r="AP123" s="366" t="str">
        <f>IF(AND('MAPA DE RIESGOS'!$AP408="Baja",'MAPA DE RIESGOS'!$AR408="Menor"),CONCATENATE("R",'MAPA DE RIESGOS'!$H408,"C",'MAPA DE RIESGOS'!$AF408),"")</f>
        <v/>
      </c>
      <c r="AQ123" s="366" t="str">
        <f>IF(AND('MAPA DE RIESGOS'!$AP409="Baja",'MAPA DE RIESGOS'!$AR409="Menor"),CONCATENATE("R",'MAPA DE RIESGOS'!$H409,"C",'MAPA DE RIESGOS'!$AF409),"")</f>
        <v/>
      </c>
      <c r="AR123" s="366" t="str">
        <f>IF(AND('MAPA DE RIESGOS'!$AP410="Baja",'MAPA DE RIESGOS'!$AR410="Menor"),CONCATENATE("R",'MAPA DE RIESGOS'!$H410,"C",'MAPA DE RIESGOS'!$AF410),"")</f>
        <v/>
      </c>
      <c r="AS123" s="366" t="str">
        <f>IF(AND('MAPA DE RIESGOS'!$AP411="Baja",'MAPA DE RIESGOS'!$AR411="Menor"),CONCATENATE("R",'MAPA DE RIESGOS'!$H411,"C",'MAPA DE RIESGOS'!$AF411),"")</f>
        <v/>
      </c>
      <c r="AT123" s="365" t="str">
        <f>IF(AND('MAPA DE RIESGOS'!$AP394="Baja",'MAPA DE RIESGOS'!$AR394="Moderado"),CONCATENATE("R",'MAPA DE RIESGOS'!$H394,"C",'MAPA DE RIESGOS'!$AF394),"")</f>
        <v/>
      </c>
      <c r="AU123" s="366" t="str">
        <f>IF(AND('MAPA DE RIESGOS'!$AP395="Baja",'MAPA DE RIESGOS'!$AR395="Moderado"),CONCATENATE("R",'MAPA DE RIESGOS'!$H395,"C",'MAPA DE RIESGOS'!$AF395),"")</f>
        <v/>
      </c>
      <c r="AV123" s="366" t="str">
        <f>IF(AND('MAPA DE RIESGOS'!$AP396="Baja",'MAPA DE RIESGOS'!$AR396="Moderado"),CONCATENATE("R",'MAPA DE RIESGOS'!$H396,"C",'MAPA DE RIESGOS'!$AF396),"")</f>
        <v/>
      </c>
      <c r="AW123" s="366" t="str">
        <f>IF(AND('MAPA DE RIESGOS'!$AP397="Baja",'MAPA DE RIESGOS'!$AR397="Moderado"),CONCATENATE("R",'MAPA DE RIESGOS'!$H397,"C",'MAPA DE RIESGOS'!$AF397),"")</f>
        <v/>
      </c>
      <c r="AX123" s="366" t="str">
        <f>IF(AND('MAPA DE RIESGOS'!$AP398="Baja",'MAPA DE RIESGOS'!$AR398="Moderado"),CONCATENATE("R",'MAPA DE RIESGOS'!$H398,"C",'MAPA DE RIESGOS'!$AF398),"")</f>
        <v/>
      </c>
      <c r="AY123" s="366" t="str">
        <f>IF(AND('MAPA DE RIESGOS'!$AP399="Baja",'MAPA DE RIESGOS'!$AR399="Moderado"),CONCATENATE("R",'MAPA DE RIESGOS'!$H399,"C",'MAPA DE RIESGOS'!$AF399),"")</f>
        <v/>
      </c>
      <c r="AZ123" s="366" t="str">
        <f>IF(AND('MAPA DE RIESGOS'!$AP400="Baja",'MAPA DE RIESGOS'!$AR400="Moderado"),CONCATENATE("R",'MAPA DE RIESGOS'!$H400,"C",'MAPA DE RIESGOS'!$AF400),"")</f>
        <v>R65C1</v>
      </c>
      <c r="BA123" s="366" t="str">
        <f>IF(AND('MAPA DE RIESGOS'!$AP401="Baja",'MAPA DE RIESGOS'!$AR401="Moderado"),CONCATENATE("R",'MAPA DE RIESGOS'!$H401,"C",'MAPA DE RIESGOS'!$AF401),"")</f>
        <v>R65C2</v>
      </c>
      <c r="BB123" s="366" t="str">
        <f>IF(AND('MAPA DE RIESGOS'!$AP402="Baja",'MAPA DE RIESGOS'!$AR402="Moderado"),CONCATENATE("R",'MAPA DE RIESGOS'!$H402,"C",'MAPA DE RIESGOS'!$AF402),"")</f>
        <v/>
      </c>
      <c r="BC123" s="366" t="str">
        <f>IF(AND('MAPA DE RIESGOS'!$AP403="Baja",'MAPA DE RIESGOS'!$AR403="Moderado"),CONCATENATE("R",'MAPA DE RIESGOS'!$H403,"C",'MAPA DE RIESGOS'!$AF403),"")</f>
        <v/>
      </c>
      <c r="BD123" s="366" t="str">
        <f>IF(AND('MAPA DE RIESGOS'!$AP404="Baja",'MAPA DE RIESGOS'!$AR404="Moderado"),CONCATENATE("R",'MAPA DE RIESGOS'!$H404,"C",'MAPA DE RIESGOS'!$AF404),"")</f>
        <v/>
      </c>
      <c r="BE123" s="366" t="str">
        <f>IF(AND('MAPA DE RIESGOS'!$AP405="Baja",'MAPA DE RIESGOS'!$AR405="Moderado"),CONCATENATE("R",'MAPA DE RIESGOS'!$H405,"C",'MAPA DE RIESGOS'!$AF405),"")</f>
        <v/>
      </c>
      <c r="BF123" s="366" t="str">
        <f>IF(AND('MAPA DE RIESGOS'!$AP406="Baja",'MAPA DE RIESGOS'!$AR406="Moderado"),CONCATENATE("R",'MAPA DE RIESGOS'!$H406,"C",'MAPA DE RIESGOS'!$AF406),"")</f>
        <v>R66C1</v>
      </c>
      <c r="BG123" s="366" t="str">
        <f>IF(AND('MAPA DE RIESGOS'!$AP407="Baja",'MAPA DE RIESGOS'!$AR407="Moderado"),CONCATENATE("R",'MAPA DE RIESGOS'!$H407,"C",'MAPA DE RIESGOS'!$AF407),"")</f>
        <v>R66C2</v>
      </c>
      <c r="BH123" s="366" t="str">
        <f>IF(AND('MAPA DE RIESGOS'!$AP408="Baja",'MAPA DE RIESGOS'!$AR408="Moderado"),CONCATENATE("R",'MAPA DE RIESGOS'!$H408,"C",'MAPA DE RIESGOS'!$AF408),"")</f>
        <v/>
      </c>
      <c r="BI123" s="366" t="str">
        <f>IF(AND('MAPA DE RIESGOS'!$AP409="Baja",'MAPA DE RIESGOS'!$AR409="Moderado"),CONCATENATE("R",'MAPA DE RIESGOS'!$H409,"C",'MAPA DE RIESGOS'!$AF409),"")</f>
        <v/>
      </c>
      <c r="BJ123" s="366" t="str">
        <f>IF(AND('MAPA DE RIESGOS'!$AP410="Baja",'MAPA DE RIESGOS'!$AR410="Moderado"),CONCATENATE("R",'MAPA DE RIESGOS'!$H410,"C",'MAPA DE RIESGOS'!$AF410),"")</f>
        <v/>
      </c>
      <c r="BK123" s="367" t="str">
        <f>IF(AND('MAPA DE RIESGOS'!$AP411="Baja",'MAPA DE RIESGOS'!$AR411="Moderado"),CONCATENATE("R",'MAPA DE RIESGOS'!$H411,"C",'MAPA DE RIESGOS'!$AF411),"")</f>
        <v/>
      </c>
      <c r="BL123" s="353" t="str">
        <f>IF(AND('MAPA DE RIESGOS'!$AP394="Baja",'MAPA DE RIESGOS'!$AR394="Mayor"),CONCATENATE("R",'MAPA DE RIESGOS'!$H394,"C",'MAPA DE RIESGOS'!$AF394),"")</f>
        <v/>
      </c>
      <c r="BM123" s="353" t="str">
        <f>IF(AND('MAPA DE RIESGOS'!$AP395="Baja",'MAPA DE RIESGOS'!$AR395="Mayor"),CONCATENATE("R",'MAPA DE RIESGOS'!$H395,"C",'MAPA DE RIESGOS'!$AF395),"")</f>
        <v/>
      </c>
      <c r="BN123" s="353" t="str">
        <f>IF(AND('MAPA DE RIESGOS'!$AP396="Baja",'MAPA DE RIESGOS'!$AR396="Mayor"),CONCATENATE("R",'MAPA DE RIESGOS'!$H396,"C",'MAPA DE RIESGOS'!$AF396),"")</f>
        <v/>
      </c>
      <c r="BO123" s="353" t="str">
        <f>IF(AND('MAPA DE RIESGOS'!$AP397="Baja",'MAPA DE RIESGOS'!$AR397="Mayor"),CONCATENATE("R",'MAPA DE RIESGOS'!$H397,"C",'MAPA DE RIESGOS'!$AF397),"")</f>
        <v/>
      </c>
      <c r="BP123" s="353" t="str">
        <f>IF(AND('MAPA DE RIESGOS'!$AP398="Baja",'MAPA DE RIESGOS'!$AR398="Mayor"),CONCATENATE("R",'MAPA DE RIESGOS'!$H398,"C",'MAPA DE RIESGOS'!$AF398),"")</f>
        <v/>
      </c>
      <c r="BQ123" s="353" t="str">
        <f>IF(AND('MAPA DE RIESGOS'!$AP399="Baja",'MAPA DE RIESGOS'!$AR399="Mayor"),CONCATENATE("R",'MAPA DE RIESGOS'!$H399,"C",'MAPA DE RIESGOS'!$AF399),"")</f>
        <v/>
      </c>
      <c r="BR123" s="353" t="str">
        <f>IF(AND('MAPA DE RIESGOS'!$AP400="Baja",'MAPA DE RIESGOS'!$AR400="Mayor"),CONCATENATE("R",'MAPA DE RIESGOS'!$H400,"C",'MAPA DE RIESGOS'!$AF400),"")</f>
        <v/>
      </c>
      <c r="BS123" s="353" t="str">
        <f>IF(AND('MAPA DE RIESGOS'!$AP401="Baja",'MAPA DE RIESGOS'!$AR401="Mayor"),CONCATENATE("R",'MAPA DE RIESGOS'!$H401,"C",'MAPA DE RIESGOS'!$AF401),"")</f>
        <v/>
      </c>
      <c r="BT123" s="353" t="str">
        <f>IF(AND('MAPA DE RIESGOS'!$AP402="Baja",'MAPA DE RIESGOS'!$AR402="Mayor"),CONCATENATE("R",'MAPA DE RIESGOS'!$H402,"C",'MAPA DE RIESGOS'!$AF402),"")</f>
        <v/>
      </c>
      <c r="BU123" s="353" t="str">
        <f>IF(AND('MAPA DE RIESGOS'!$AP403="Baja",'MAPA DE RIESGOS'!$AR403="Mayor"),CONCATENATE("R",'MAPA DE RIESGOS'!$H403,"C",'MAPA DE RIESGOS'!$AF403),"")</f>
        <v/>
      </c>
      <c r="BV123" s="353" t="str">
        <f>IF(AND('MAPA DE RIESGOS'!$AP404="Baja",'MAPA DE RIESGOS'!$AR404="Mayor"),CONCATENATE("R",'MAPA DE RIESGOS'!$H404,"C",'MAPA DE RIESGOS'!$AF404),"")</f>
        <v/>
      </c>
      <c r="BW123" s="353" t="str">
        <f>IF(AND('MAPA DE RIESGOS'!$AP405="Baja",'MAPA DE RIESGOS'!$AR405="Mayor"),CONCATENATE("R",'MAPA DE RIESGOS'!$H405,"C",'MAPA DE RIESGOS'!$AF405),"")</f>
        <v/>
      </c>
      <c r="BX123" s="353" t="str">
        <f>IF(AND('MAPA DE RIESGOS'!$AP406="Baja",'MAPA DE RIESGOS'!$AR406="Mayor"),CONCATENATE("R",'MAPA DE RIESGOS'!$H406,"C",'MAPA DE RIESGOS'!$AF406),"")</f>
        <v/>
      </c>
      <c r="BY123" s="353" t="str">
        <f>IF(AND('MAPA DE RIESGOS'!$AP407="Baja",'MAPA DE RIESGOS'!$AR407="Mayor"),CONCATENATE("R",'MAPA DE RIESGOS'!$H407,"C",'MAPA DE RIESGOS'!$AF407),"")</f>
        <v/>
      </c>
      <c r="BZ123" s="353" t="str">
        <f>IF(AND('MAPA DE RIESGOS'!$AP408="Baja",'MAPA DE RIESGOS'!$AR408="Mayor"),CONCATENATE("R",'MAPA DE RIESGOS'!$H408,"C",'MAPA DE RIESGOS'!$AF408),"")</f>
        <v/>
      </c>
      <c r="CA123" s="353" t="str">
        <f>IF(AND('MAPA DE RIESGOS'!$AP409="Baja",'MAPA DE RIESGOS'!$AR409="Mayor"),CONCATENATE("R",'MAPA DE RIESGOS'!$H409,"C",'MAPA DE RIESGOS'!$AF409),"")</f>
        <v/>
      </c>
      <c r="CB123" s="353" t="str">
        <f>IF(AND('MAPA DE RIESGOS'!$AP410="Baja",'MAPA DE RIESGOS'!$AR410="Mayor"),CONCATENATE("R",'MAPA DE RIESGOS'!$H410,"C",'MAPA DE RIESGOS'!$AF410),"")</f>
        <v/>
      </c>
      <c r="CC123" s="354" t="str">
        <f>IF(AND('MAPA DE RIESGOS'!$AP411="Baja",'MAPA DE RIESGOS'!$AR411="Mayor"),CONCATENATE("R",'MAPA DE RIESGOS'!$H411,"C",'MAPA DE RIESGOS'!$AF411),"")</f>
        <v/>
      </c>
      <c r="CD123" s="355" t="str">
        <f>IF(AND('MAPA DE RIESGOS'!$AP394="Baja",'MAPA DE RIESGOS'!$AR394="Catastrófico"),CONCATENATE("R",'MAPA DE RIESGOS'!$H394,"C",'MAPA DE RIESGOS'!$AF394),"")</f>
        <v/>
      </c>
      <c r="CE123" s="355" t="str">
        <f>IF(AND('MAPA DE RIESGOS'!$AP395="Baja",'MAPA DE RIESGOS'!$AR395="Catastrófico"),CONCATENATE("R",'MAPA DE RIESGOS'!$H395,"C",'MAPA DE RIESGOS'!$AF395),"")</f>
        <v/>
      </c>
      <c r="CF123" s="355" t="str">
        <f>IF(AND('MAPA DE RIESGOS'!$AP396="Baja",'MAPA DE RIESGOS'!$AR396="Catastrófico"),CONCATENATE("R",'MAPA DE RIESGOS'!$H396,"C",'MAPA DE RIESGOS'!$AF396),"")</f>
        <v/>
      </c>
      <c r="CG123" s="355" t="str">
        <f>IF(AND('MAPA DE RIESGOS'!$AP397="Baja",'MAPA DE RIESGOS'!$AR397="Catastrófico"),CONCATENATE("R",'MAPA DE RIESGOS'!$H397,"C",'MAPA DE RIESGOS'!$AF397),"")</f>
        <v/>
      </c>
      <c r="CH123" s="355" t="str">
        <f>IF(AND('MAPA DE RIESGOS'!$AP398="Baja",'MAPA DE RIESGOS'!$AR398="Catastrófico"),CONCATENATE("R",'MAPA DE RIESGOS'!$H398,"C",'MAPA DE RIESGOS'!$AF398),"")</f>
        <v/>
      </c>
      <c r="CI123" s="355" t="str">
        <f>IF(AND('MAPA DE RIESGOS'!$AP399="Baja",'MAPA DE RIESGOS'!$AR399="Catastrófico"),CONCATENATE("R",'MAPA DE RIESGOS'!$H399,"C",'MAPA DE RIESGOS'!$AF399),"")</f>
        <v/>
      </c>
      <c r="CJ123" s="355" t="str">
        <f>IF(AND('MAPA DE RIESGOS'!$AP400="Baja",'MAPA DE RIESGOS'!$AR400="Catastrófico"),CONCATENATE("R",'MAPA DE RIESGOS'!$H400,"C",'MAPA DE RIESGOS'!$AF400),"")</f>
        <v/>
      </c>
      <c r="CK123" s="355" t="str">
        <f>IF(AND('MAPA DE RIESGOS'!$AP401="Baja",'MAPA DE RIESGOS'!$AR401="Catastrófico"),CONCATENATE("R",'MAPA DE RIESGOS'!$H401,"C",'MAPA DE RIESGOS'!$AF401),"")</f>
        <v/>
      </c>
      <c r="CL123" s="355" t="str">
        <f>IF(AND('MAPA DE RIESGOS'!$AP402="Baja",'MAPA DE RIESGOS'!$AR402="Catastrófico"),CONCATENATE("R",'MAPA DE RIESGOS'!$H402,"C",'MAPA DE RIESGOS'!$AF402),"")</f>
        <v/>
      </c>
      <c r="CM123" s="355" t="str">
        <f>IF(AND('MAPA DE RIESGOS'!$AP403="Baja",'MAPA DE RIESGOS'!$AR403="Catastrófico"),CONCATENATE("R",'MAPA DE RIESGOS'!$H403,"C",'MAPA DE RIESGOS'!$AF403),"")</f>
        <v/>
      </c>
      <c r="CN123" s="355" t="str">
        <f>IF(AND('MAPA DE RIESGOS'!$AP404="Baja",'MAPA DE RIESGOS'!$AR404="Catastrófico"),CONCATENATE("R",'MAPA DE RIESGOS'!$H404,"C",'MAPA DE RIESGOS'!$AF404),"")</f>
        <v/>
      </c>
      <c r="CO123" s="355" t="str">
        <f>IF(AND('MAPA DE RIESGOS'!$AP405="Baja",'MAPA DE RIESGOS'!$AR405="Catastrófico"),CONCATENATE("R",'MAPA DE RIESGOS'!$H405,"C",'MAPA DE RIESGOS'!$AF405),"")</f>
        <v/>
      </c>
      <c r="CP123" s="355" t="str">
        <f>IF(AND('MAPA DE RIESGOS'!$AP406="Baja",'MAPA DE RIESGOS'!$AR406="Catastrófico"),CONCATENATE("R",'MAPA DE RIESGOS'!$H406,"C",'MAPA DE RIESGOS'!$AF406),"")</f>
        <v/>
      </c>
      <c r="CQ123" s="355" t="str">
        <f>IF(AND('MAPA DE RIESGOS'!$AP407="Baja",'MAPA DE RIESGOS'!$AR407="Catastrófico"),CONCATENATE("R",'MAPA DE RIESGOS'!$H407,"C",'MAPA DE RIESGOS'!$AF407),"")</f>
        <v/>
      </c>
      <c r="CR123" s="355" t="str">
        <f>IF(AND('MAPA DE RIESGOS'!$AP408="Baja",'MAPA DE RIESGOS'!$AR408="Catastrófico"),CONCATENATE("R",'MAPA DE RIESGOS'!$H408,"C",'MAPA DE RIESGOS'!$AF408),"")</f>
        <v/>
      </c>
      <c r="CS123" s="355" t="str">
        <f>IF(AND('MAPA DE RIESGOS'!$AP409="Baja",'MAPA DE RIESGOS'!$AR409="Catastrófico"),CONCATENATE("R",'MAPA DE RIESGOS'!$H409,"C",'MAPA DE RIESGOS'!$AF409),"")</f>
        <v/>
      </c>
      <c r="CT123" s="355" t="str">
        <f>IF(AND('MAPA DE RIESGOS'!$AP410="Baja",'MAPA DE RIESGOS'!$AR410="Catastrófico"),CONCATENATE("R",'MAPA DE RIESGOS'!$H410,"C",'MAPA DE RIESGOS'!$AF410),"")</f>
        <v/>
      </c>
      <c r="CU123" s="356" t="str">
        <f>IF(AND('MAPA DE RIESGOS'!$AP411="Baja",'MAPA DE RIESGOS'!$AR411="Catastrófico"),CONCATENATE("R",'MAPA DE RIESGOS'!$H411,"C",'MAPA DE RIESGOS'!$AF411),"")</f>
        <v/>
      </c>
      <c r="CV123" s="67"/>
      <c r="CW123" s="1109"/>
      <c r="CX123" s="1109"/>
      <c r="CY123" s="1109"/>
      <c r="CZ123" s="1109"/>
      <c r="DA123" s="1109"/>
      <c r="DB123" s="1109"/>
    </row>
    <row r="124" spans="2:106" ht="32.450000000000003" customHeight="1">
      <c r="B124" s="1142"/>
      <c r="C124" s="1142"/>
      <c r="D124" s="1143"/>
      <c r="E124" s="1113"/>
      <c r="F124" s="1114"/>
      <c r="G124" s="1114"/>
      <c r="H124" s="1114"/>
      <c r="I124" s="1115"/>
      <c r="J124" s="374" t="str">
        <f>IF(AND('MAPA DE RIESGOS'!$AP412="Baja",'MAPA DE RIESGOS'!$AR412="Leve"),CONCATENATE("R",'MAPA DE RIESGOS'!$H412,"C",'MAPA DE RIESGOS'!$AF412),"")</f>
        <v/>
      </c>
      <c r="K124" s="375" t="str">
        <f>IF(AND('MAPA DE RIESGOS'!$AP413="Baja",'MAPA DE RIESGOS'!$AR413="Leve"),CONCATENATE("R",'MAPA DE RIESGOS'!$H413,"C",'MAPA DE RIESGOS'!$AF413),"")</f>
        <v/>
      </c>
      <c r="L124" s="375" t="str">
        <f>IF(AND('MAPA DE RIESGOS'!$AP414="Baja",'MAPA DE RIESGOS'!$AR414="Leve"),CONCATENATE("R",'MAPA DE RIESGOS'!$H414,"C",'MAPA DE RIESGOS'!$AF414),"")</f>
        <v/>
      </c>
      <c r="M124" s="375" t="str">
        <f>IF(AND('MAPA DE RIESGOS'!$AP415="Baja",'MAPA DE RIESGOS'!$AR415="Leve"),CONCATENATE("R",'MAPA DE RIESGOS'!$H415,"C",'MAPA DE RIESGOS'!$AF415),"")</f>
        <v/>
      </c>
      <c r="N124" s="375" t="str">
        <f>IF(AND('MAPA DE RIESGOS'!$AP416="Baja",'MAPA DE RIESGOS'!$AR416="Leve"),CONCATENATE("R",'MAPA DE RIESGOS'!$H416,"C",'MAPA DE RIESGOS'!$AF416),"")</f>
        <v/>
      </c>
      <c r="O124" s="375" t="str">
        <f>IF(AND('MAPA DE RIESGOS'!$AP417="Baja",'MAPA DE RIESGOS'!$AR417="Leve"),CONCATENATE("R",'MAPA DE RIESGOS'!$H417,"C",'MAPA DE RIESGOS'!$AF417),"")</f>
        <v/>
      </c>
      <c r="P124" s="375" t="str">
        <f>IF(AND('MAPA DE RIESGOS'!$AP418="Baja",'MAPA DE RIESGOS'!$AR418="Leve"),CONCATENATE("R",'MAPA DE RIESGOS'!$H418,"C",'MAPA DE RIESGOS'!$AF418),"")</f>
        <v/>
      </c>
      <c r="Q124" s="375" t="str">
        <f>IF(AND('MAPA DE RIESGOS'!$AP419="Baja",'MAPA DE RIESGOS'!$AR419="Leve"),CONCATENATE("R",'MAPA DE RIESGOS'!$H419,"C",'MAPA DE RIESGOS'!$AF419),"")</f>
        <v/>
      </c>
      <c r="R124" s="375" t="str">
        <f>IF(AND('MAPA DE RIESGOS'!$AP420="Baja",'MAPA DE RIESGOS'!$AR420="Leve"),CONCATENATE("R",'MAPA DE RIESGOS'!$H420,"C",'MAPA DE RIESGOS'!$AF420),"")</f>
        <v/>
      </c>
      <c r="S124" s="375" t="str">
        <f>IF(AND('MAPA DE RIESGOS'!$AP421="Baja",'MAPA DE RIESGOS'!$AR421="Leve"),CONCATENATE("R",'MAPA DE RIESGOS'!$H421,"C",'MAPA DE RIESGOS'!$AF421),"")</f>
        <v/>
      </c>
      <c r="T124" s="375" t="str">
        <f>IF(AND('MAPA DE RIESGOS'!$AP422="Baja",'MAPA DE RIESGOS'!$AR422="Leve"),CONCATENATE("R",'MAPA DE RIESGOS'!$H422,"C",'MAPA DE RIESGOS'!$AF422),"")</f>
        <v/>
      </c>
      <c r="U124" s="375" t="str">
        <f>IF(AND('MAPA DE RIESGOS'!$AP423="Baja",'MAPA DE RIESGOS'!$AR423="Leve"),CONCATENATE("R",'MAPA DE RIESGOS'!$H423,"C",'MAPA DE RIESGOS'!$AF423),"")</f>
        <v/>
      </c>
      <c r="V124" s="375" t="str">
        <f>IF(AND('MAPA DE RIESGOS'!$AP424="Baja",'MAPA DE RIESGOS'!$AR424="Leve"),CONCATENATE("R",'MAPA DE RIESGOS'!$H424,"C",'MAPA DE RIESGOS'!$AF424),"")</f>
        <v/>
      </c>
      <c r="W124" s="375" t="str">
        <f>IF(AND('MAPA DE RIESGOS'!$AP425="Baja",'MAPA DE RIESGOS'!$AR425="Leve"),CONCATENATE("R",'MAPA DE RIESGOS'!$H425,"C",'MAPA DE RIESGOS'!$AF425),"")</f>
        <v/>
      </c>
      <c r="X124" s="375" t="str">
        <f>IF(AND('MAPA DE RIESGOS'!$AP426="Baja",'MAPA DE RIESGOS'!$AR426="Leve"),CONCATENATE("R",'MAPA DE RIESGOS'!$H426,"C",'MAPA DE RIESGOS'!$AF426),"")</f>
        <v/>
      </c>
      <c r="Y124" s="375" t="str">
        <f>IF(AND('MAPA DE RIESGOS'!$AP427="Baja",'MAPA DE RIESGOS'!$AR427="Leve"),CONCATENATE("R",'MAPA DE RIESGOS'!$H427,"C",'MAPA DE RIESGOS'!$AF427),"")</f>
        <v/>
      </c>
      <c r="Z124" s="375" t="str">
        <f>IF(AND('MAPA DE RIESGOS'!$AP428="Baja",'MAPA DE RIESGOS'!$AR428="Leve"),CONCATENATE("R",'MAPA DE RIESGOS'!$H428,"C",'MAPA DE RIESGOS'!$AF428),"")</f>
        <v/>
      </c>
      <c r="AA124" s="376" t="str">
        <f>IF(AND('MAPA DE RIESGOS'!$AP429="Baja",'MAPA DE RIESGOS'!$AR429="Leve"),CONCATENATE("R",'MAPA DE RIESGOS'!$H429,"C",'MAPA DE RIESGOS'!$AF429),"")</f>
        <v/>
      </c>
      <c r="AB124" s="365" t="str">
        <f>IF(AND('MAPA DE RIESGOS'!$AP412="Baja",'MAPA DE RIESGOS'!$AR412="Menor"),CONCATENATE("R",'MAPA DE RIESGOS'!$H412,"C",'MAPA DE RIESGOS'!$AF412),"")</f>
        <v/>
      </c>
      <c r="AC124" s="366" t="str">
        <f>IF(AND('MAPA DE RIESGOS'!$AP413="Baja",'MAPA DE RIESGOS'!$AR413="Menor"),CONCATENATE("R",'MAPA DE RIESGOS'!$H413,"C",'MAPA DE RIESGOS'!$AF413),"")</f>
        <v/>
      </c>
      <c r="AD124" s="366" t="str">
        <f>IF(AND('MAPA DE RIESGOS'!$AP414="Baja",'MAPA DE RIESGOS'!$AR414="Menor"),CONCATENATE("R",'MAPA DE RIESGOS'!$H414,"C",'MAPA DE RIESGOS'!$AF414),"")</f>
        <v/>
      </c>
      <c r="AE124" s="366" t="str">
        <f>IF(AND('MAPA DE RIESGOS'!$AP415="Baja",'MAPA DE RIESGOS'!$AR415="Menor"),CONCATENATE("R",'MAPA DE RIESGOS'!$H415,"C",'MAPA DE RIESGOS'!$AF415),"")</f>
        <v/>
      </c>
      <c r="AF124" s="366" t="str">
        <f>IF(AND('MAPA DE RIESGOS'!$AP416="Baja",'MAPA DE RIESGOS'!$AR416="Menor"),CONCATENATE("R",'MAPA DE RIESGOS'!$H416,"C",'MAPA DE RIESGOS'!$AF416),"")</f>
        <v/>
      </c>
      <c r="AG124" s="366" t="str">
        <f>IF(AND('MAPA DE RIESGOS'!$AP417="Baja",'MAPA DE RIESGOS'!$AR417="Menor"),CONCATENATE("R",'MAPA DE RIESGOS'!$H417,"C",'MAPA DE RIESGOS'!$AF417),"")</f>
        <v/>
      </c>
      <c r="AH124" s="366" t="str">
        <f>IF(AND('MAPA DE RIESGOS'!$AP418="Baja",'MAPA DE RIESGOS'!$AR418="Menor"),CONCATENATE("R",'MAPA DE RIESGOS'!$H418,"C",'MAPA DE RIESGOS'!$AF418),"")</f>
        <v/>
      </c>
      <c r="AI124" s="366" t="str">
        <f>IF(AND('MAPA DE RIESGOS'!$AP419="Baja",'MAPA DE RIESGOS'!$AR419="Menor"),CONCATENATE("R",'MAPA DE RIESGOS'!$H419,"C",'MAPA DE RIESGOS'!$AF419),"")</f>
        <v/>
      </c>
      <c r="AJ124" s="366" t="str">
        <f>IF(AND('MAPA DE RIESGOS'!$AP420="Baja",'MAPA DE RIESGOS'!$AR420="Menor"),CONCATENATE("R",'MAPA DE RIESGOS'!$H420,"C",'MAPA DE RIESGOS'!$AF420),"")</f>
        <v/>
      </c>
      <c r="AK124" s="366" t="str">
        <f>IF(AND('MAPA DE RIESGOS'!$AP421="Baja",'MAPA DE RIESGOS'!$AR421="Menor"),CONCATENATE("R",'MAPA DE RIESGOS'!$H421,"C",'MAPA DE RIESGOS'!$AF421),"")</f>
        <v/>
      </c>
      <c r="AL124" s="366" t="str">
        <f>IF(AND('MAPA DE RIESGOS'!$AP422="Baja",'MAPA DE RIESGOS'!$AR422="Menor"),CONCATENATE("R",'MAPA DE RIESGOS'!$H422,"C",'MAPA DE RIESGOS'!$AF422),"")</f>
        <v/>
      </c>
      <c r="AM124" s="366" t="str">
        <f>IF(AND('MAPA DE RIESGOS'!$AP423="Baja",'MAPA DE RIESGOS'!$AR423="Menor"),CONCATENATE("R",'MAPA DE RIESGOS'!$H423,"C",'MAPA DE RIESGOS'!$AF423),"")</f>
        <v/>
      </c>
      <c r="AN124" s="366" t="str">
        <f>IF(AND('MAPA DE RIESGOS'!$AP424="Baja",'MAPA DE RIESGOS'!$AR424="Menor"),CONCATENATE("R",'MAPA DE RIESGOS'!$H424,"C",'MAPA DE RIESGOS'!$AF424),"")</f>
        <v/>
      </c>
      <c r="AO124" s="366" t="str">
        <f>IF(AND('MAPA DE RIESGOS'!$AP425="Baja",'MAPA DE RIESGOS'!$AR425="Menor"),CONCATENATE("R",'MAPA DE RIESGOS'!$H425,"C",'MAPA DE RIESGOS'!$AF425),"")</f>
        <v/>
      </c>
      <c r="AP124" s="366" t="str">
        <f>IF(AND('MAPA DE RIESGOS'!$AP426="Baja",'MAPA DE RIESGOS'!$AR426="Menor"),CONCATENATE("R",'MAPA DE RIESGOS'!$H426,"C",'MAPA DE RIESGOS'!$AF426),"")</f>
        <v/>
      </c>
      <c r="AQ124" s="366" t="str">
        <f>IF(AND('MAPA DE RIESGOS'!$AP427="Baja",'MAPA DE RIESGOS'!$AR427="Menor"),CONCATENATE("R",'MAPA DE RIESGOS'!$H427,"C",'MAPA DE RIESGOS'!$AF427),"")</f>
        <v/>
      </c>
      <c r="AR124" s="366" t="str">
        <f>IF(AND('MAPA DE RIESGOS'!$AP428="Baja",'MAPA DE RIESGOS'!$AR428="Menor"),CONCATENATE("R",'MAPA DE RIESGOS'!$H428,"C",'MAPA DE RIESGOS'!$AF428),"")</f>
        <v/>
      </c>
      <c r="AS124" s="366" t="str">
        <f>IF(AND('MAPA DE RIESGOS'!$AP429="Baja",'MAPA DE RIESGOS'!$AR429="Menor"),CONCATENATE("R",'MAPA DE RIESGOS'!$H429,"C",'MAPA DE RIESGOS'!$AF429),"")</f>
        <v/>
      </c>
      <c r="AT124" s="365" t="str">
        <f>IF(AND('MAPA DE RIESGOS'!$AP412="Baja",'MAPA DE RIESGOS'!$AR412="Moderado"),CONCATENATE("R",'MAPA DE RIESGOS'!$H412,"C",'MAPA DE RIESGOS'!$AF412),"")</f>
        <v>R67C1</v>
      </c>
      <c r="AU124" s="366" t="str">
        <f>IF(AND('MAPA DE RIESGOS'!$AP413="Baja",'MAPA DE RIESGOS'!$AR413="Moderado"),CONCATENATE("R",'MAPA DE RIESGOS'!$H413,"C",'MAPA DE RIESGOS'!$AF413),"")</f>
        <v>R67C2</v>
      </c>
      <c r="AV124" s="366" t="str">
        <f>IF(AND('MAPA DE RIESGOS'!$AP414="Baja",'MAPA DE RIESGOS'!$AR414="Moderado"),CONCATENATE("R",'MAPA DE RIESGOS'!$H414,"C",'MAPA DE RIESGOS'!$AF414),"")</f>
        <v/>
      </c>
      <c r="AW124" s="366" t="str">
        <f>IF(AND('MAPA DE RIESGOS'!$AP415="Baja",'MAPA DE RIESGOS'!$AR415="Moderado"),CONCATENATE("R",'MAPA DE RIESGOS'!$H415,"C",'MAPA DE RIESGOS'!$AF415),"")</f>
        <v/>
      </c>
      <c r="AX124" s="366" t="str">
        <f>IF(AND('MAPA DE RIESGOS'!$AP416="Baja",'MAPA DE RIESGOS'!$AR416="Moderado"),CONCATENATE("R",'MAPA DE RIESGOS'!$H416,"C",'MAPA DE RIESGOS'!$AF416),"")</f>
        <v/>
      </c>
      <c r="AY124" s="366" t="str">
        <f>IF(AND('MAPA DE RIESGOS'!$AP417="Baja",'MAPA DE RIESGOS'!$AR417="Moderado"),CONCATENATE("R",'MAPA DE RIESGOS'!$H417,"C",'MAPA DE RIESGOS'!$AF417),"")</f>
        <v/>
      </c>
      <c r="AZ124" s="366" t="str">
        <f>IF(AND('MAPA DE RIESGOS'!$AP418="Baja",'MAPA DE RIESGOS'!$AR418="Moderado"),CONCATENATE("R",'MAPA DE RIESGOS'!$H418,"C",'MAPA DE RIESGOS'!$AF418),"")</f>
        <v/>
      </c>
      <c r="BA124" s="366" t="str">
        <f>IF(AND('MAPA DE RIESGOS'!$AP419="Baja",'MAPA DE RIESGOS'!$AR419="Moderado"),CONCATENATE("R",'MAPA DE RIESGOS'!$H419,"C",'MAPA DE RIESGOS'!$AF419),"")</f>
        <v/>
      </c>
      <c r="BB124" s="366" t="str">
        <f>IF(AND('MAPA DE RIESGOS'!$AP420="Baja",'MAPA DE RIESGOS'!$AR420="Moderado"),CONCATENATE("R",'MAPA DE RIESGOS'!$H420,"C",'MAPA DE RIESGOS'!$AF420),"")</f>
        <v/>
      </c>
      <c r="BC124" s="366" t="str">
        <f>IF(AND('MAPA DE RIESGOS'!$AP421="Baja",'MAPA DE RIESGOS'!$AR421="Moderado"),CONCATENATE("R",'MAPA DE RIESGOS'!$H421,"C",'MAPA DE RIESGOS'!$AF421),"")</f>
        <v/>
      </c>
      <c r="BD124" s="366" t="str">
        <f>IF(AND('MAPA DE RIESGOS'!$AP422="Baja",'MAPA DE RIESGOS'!$AR422="Moderado"),CONCATENATE("R",'MAPA DE RIESGOS'!$H422,"C",'MAPA DE RIESGOS'!$AF422),"")</f>
        <v/>
      </c>
      <c r="BE124" s="366" t="str">
        <f>IF(AND('MAPA DE RIESGOS'!$AP423="Baja",'MAPA DE RIESGOS'!$AR423="Moderado"),CONCATENATE("R",'MAPA DE RIESGOS'!$H423,"C",'MAPA DE RIESGOS'!$AF423),"")</f>
        <v/>
      </c>
      <c r="BF124" s="366" t="str">
        <f>IF(AND('MAPA DE RIESGOS'!$AP424="Baja",'MAPA DE RIESGOS'!$AR424="Moderado"),CONCATENATE("R",'MAPA DE RIESGOS'!$H424,"C",'MAPA DE RIESGOS'!$AF424),"")</f>
        <v>R69C1</v>
      </c>
      <c r="BG124" s="366" t="str">
        <f>IF(AND('MAPA DE RIESGOS'!$AP425="Baja",'MAPA DE RIESGOS'!$AR425="Moderado"),CONCATENATE("R",'MAPA DE RIESGOS'!$H425,"C",'MAPA DE RIESGOS'!$AF425),"")</f>
        <v>R69C2</v>
      </c>
      <c r="BH124" s="366" t="str">
        <f>IF(AND('MAPA DE RIESGOS'!$AP426="Baja",'MAPA DE RIESGOS'!$AR426="Moderado"),CONCATENATE("R",'MAPA DE RIESGOS'!$H426,"C",'MAPA DE RIESGOS'!$AF426),"")</f>
        <v/>
      </c>
      <c r="BI124" s="366" t="str">
        <f>IF(AND('MAPA DE RIESGOS'!$AP427="Baja",'MAPA DE RIESGOS'!$AR427="Moderado"),CONCATENATE("R",'MAPA DE RIESGOS'!$H427,"C",'MAPA DE RIESGOS'!$AF427),"")</f>
        <v/>
      </c>
      <c r="BJ124" s="366" t="str">
        <f>IF(AND('MAPA DE RIESGOS'!$AP428="Baja",'MAPA DE RIESGOS'!$AR428="Moderado"),CONCATENATE("R",'MAPA DE RIESGOS'!$H428,"C",'MAPA DE RIESGOS'!$AF428),"")</f>
        <v/>
      </c>
      <c r="BK124" s="367" t="str">
        <f>IF(AND('MAPA DE RIESGOS'!$AP429="Baja",'MAPA DE RIESGOS'!$AR429="Moderado"),CONCATENATE("R",'MAPA DE RIESGOS'!$H429,"C",'MAPA DE RIESGOS'!$AF429),"")</f>
        <v/>
      </c>
      <c r="BL124" s="353" t="str">
        <f>IF(AND('MAPA DE RIESGOS'!$AP412="Baja",'MAPA DE RIESGOS'!$AR412="Mayor"),CONCATENATE("R",'MAPA DE RIESGOS'!$H412,"C",'MAPA DE RIESGOS'!$AF412),"")</f>
        <v/>
      </c>
      <c r="BM124" s="353" t="str">
        <f>IF(AND('MAPA DE RIESGOS'!$AP413="Baja",'MAPA DE RIESGOS'!$AR413="Mayor"),CONCATENATE("R",'MAPA DE RIESGOS'!$H413,"C",'MAPA DE RIESGOS'!$AF413),"")</f>
        <v/>
      </c>
      <c r="BN124" s="353" t="str">
        <f>IF(AND('MAPA DE RIESGOS'!$AP414="Baja",'MAPA DE RIESGOS'!$AR414="Mayor"),CONCATENATE("R",'MAPA DE RIESGOS'!$H414,"C",'MAPA DE RIESGOS'!$AF414),"")</f>
        <v/>
      </c>
      <c r="BO124" s="353" t="str">
        <f>IF(AND('MAPA DE RIESGOS'!$AP415="Baja",'MAPA DE RIESGOS'!$AR415="Mayor"),CONCATENATE("R",'MAPA DE RIESGOS'!$H415,"C",'MAPA DE RIESGOS'!$AF415),"")</f>
        <v/>
      </c>
      <c r="BP124" s="353" t="str">
        <f>IF(AND('MAPA DE RIESGOS'!$AP416="Baja",'MAPA DE RIESGOS'!$AR416="Mayor"),CONCATENATE("R",'MAPA DE RIESGOS'!$H416,"C",'MAPA DE RIESGOS'!$AF416),"")</f>
        <v/>
      </c>
      <c r="BQ124" s="353" t="str">
        <f>IF(AND('MAPA DE RIESGOS'!$AP417="Baja",'MAPA DE RIESGOS'!$AR417="Mayor"),CONCATENATE("R",'MAPA DE RIESGOS'!$H417,"C",'MAPA DE RIESGOS'!$AF417),"")</f>
        <v/>
      </c>
      <c r="BR124" s="353" t="str">
        <f>IF(AND('MAPA DE RIESGOS'!$AP418="Baja",'MAPA DE RIESGOS'!$AR418="Mayor"),CONCATENATE("R",'MAPA DE RIESGOS'!$H418,"C",'MAPA DE RIESGOS'!$AF418),"")</f>
        <v/>
      </c>
      <c r="BS124" s="353" t="str">
        <f>IF(AND('MAPA DE RIESGOS'!$AP419="Baja",'MAPA DE RIESGOS'!$AR419="Mayor"),CONCATENATE("R",'MAPA DE RIESGOS'!$H419,"C",'MAPA DE RIESGOS'!$AF419),"")</f>
        <v/>
      </c>
      <c r="BT124" s="353" t="str">
        <f>IF(AND('MAPA DE RIESGOS'!$AP420="Baja",'MAPA DE RIESGOS'!$AR420="Mayor"),CONCATENATE("R",'MAPA DE RIESGOS'!$H420,"C",'MAPA DE RIESGOS'!$AF420),"")</f>
        <v/>
      </c>
      <c r="BU124" s="353" t="str">
        <f>IF(AND('MAPA DE RIESGOS'!$AP421="Baja",'MAPA DE RIESGOS'!$AR421="Mayor"),CONCATENATE("R",'MAPA DE RIESGOS'!$H421,"C",'MAPA DE RIESGOS'!$AF421),"")</f>
        <v/>
      </c>
      <c r="BV124" s="353" t="str">
        <f>IF(AND('MAPA DE RIESGOS'!$AP422="Baja",'MAPA DE RIESGOS'!$AR422="Mayor"),CONCATENATE("R",'MAPA DE RIESGOS'!$H422,"C",'MAPA DE RIESGOS'!$AF422),"")</f>
        <v/>
      </c>
      <c r="BW124" s="353" t="str">
        <f>IF(AND('MAPA DE RIESGOS'!$AP423="Baja",'MAPA DE RIESGOS'!$AR423="Mayor"),CONCATENATE("R",'MAPA DE RIESGOS'!$H423,"C",'MAPA DE RIESGOS'!$AF423),"")</f>
        <v/>
      </c>
      <c r="BX124" s="353" t="str">
        <f>IF(AND('MAPA DE RIESGOS'!$AP424="Baja",'MAPA DE RIESGOS'!$AR424="Mayor"),CONCATENATE("R",'MAPA DE RIESGOS'!$H424,"C",'MAPA DE RIESGOS'!$AF424),"")</f>
        <v/>
      </c>
      <c r="BY124" s="353" t="str">
        <f>IF(AND('MAPA DE RIESGOS'!$AP425="Baja",'MAPA DE RIESGOS'!$AR425="Mayor"),CONCATENATE("R",'MAPA DE RIESGOS'!$H425,"C",'MAPA DE RIESGOS'!$AF425),"")</f>
        <v/>
      </c>
      <c r="BZ124" s="353" t="str">
        <f>IF(AND('MAPA DE RIESGOS'!$AP426="Baja",'MAPA DE RIESGOS'!$AR426="Mayor"),CONCATENATE("R",'MAPA DE RIESGOS'!$H426,"C",'MAPA DE RIESGOS'!$AF426),"")</f>
        <v/>
      </c>
      <c r="CA124" s="353" t="str">
        <f>IF(AND('MAPA DE RIESGOS'!$AP427="Baja",'MAPA DE RIESGOS'!$AR427="Mayor"),CONCATENATE("R",'MAPA DE RIESGOS'!$H427,"C",'MAPA DE RIESGOS'!$AF427),"")</f>
        <v/>
      </c>
      <c r="CB124" s="353" t="str">
        <f>IF(AND('MAPA DE RIESGOS'!$AP428="Baja",'MAPA DE RIESGOS'!$AR428="Mayor"),CONCATENATE("R",'MAPA DE RIESGOS'!$H428,"C",'MAPA DE RIESGOS'!$AF428),"")</f>
        <v/>
      </c>
      <c r="CC124" s="354" t="str">
        <f>IF(AND('MAPA DE RIESGOS'!$AP429="Baja",'MAPA DE RIESGOS'!$AR429="Mayor"),CONCATENATE("R",'MAPA DE RIESGOS'!$H429,"C",'MAPA DE RIESGOS'!$AF429),"")</f>
        <v/>
      </c>
      <c r="CD124" s="355" t="str">
        <f>IF(AND('MAPA DE RIESGOS'!$AP412="Baja",'MAPA DE RIESGOS'!$AR412="Catastrófico"),CONCATENATE("R",'MAPA DE RIESGOS'!$H412,"C",'MAPA DE RIESGOS'!$AF412),"")</f>
        <v/>
      </c>
      <c r="CE124" s="355" t="str">
        <f>IF(AND('MAPA DE RIESGOS'!$AP413="Baja",'MAPA DE RIESGOS'!$AR413="Catastrófico"),CONCATENATE("R",'MAPA DE RIESGOS'!$H413,"C",'MAPA DE RIESGOS'!$AF413),"")</f>
        <v/>
      </c>
      <c r="CF124" s="355" t="str">
        <f>IF(AND('MAPA DE RIESGOS'!$AP414="Baja",'MAPA DE RIESGOS'!$AR414="Catastrófico"),CONCATENATE("R",'MAPA DE RIESGOS'!$H414,"C",'MAPA DE RIESGOS'!$AF414),"")</f>
        <v/>
      </c>
      <c r="CG124" s="355" t="str">
        <f>IF(AND('MAPA DE RIESGOS'!$AP415="Baja",'MAPA DE RIESGOS'!$AR415="Catastrófico"),CONCATENATE("R",'MAPA DE RIESGOS'!$H415,"C",'MAPA DE RIESGOS'!$AF415),"")</f>
        <v/>
      </c>
      <c r="CH124" s="355" t="str">
        <f>IF(AND('MAPA DE RIESGOS'!$AP416="Baja",'MAPA DE RIESGOS'!$AR416="Catastrófico"),CONCATENATE("R",'MAPA DE RIESGOS'!$H416,"C",'MAPA DE RIESGOS'!$AF416),"")</f>
        <v/>
      </c>
      <c r="CI124" s="355" t="str">
        <f>IF(AND('MAPA DE RIESGOS'!$AP417="Baja",'MAPA DE RIESGOS'!$AR417="Catastrófico"),CONCATENATE("R",'MAPA DE RIESGOS'!$H417,"C",'MAPA DE RIESGOS'!$AF417),"")</f>
        <v/>
      </c>
      <c r="CJ124" s="355" t="str">
        <f>IF(AND('MAPA DE RIESGOS'!$AP418="Baja",'MAPA DE RIESGOS'!$AR418="Catastrófico"),CONCATENATE("R",'MAPA DE RIESGOS'!$H418,"C",'MAPA DE RIESGOS'!$AF418),"")</f>
        <v/>
      </c>
      <c r="CK124" s="355" t="str">
        <f>IF(AND('MAPA DE RIESGOS'!$AP419="Baja",'MAPA DE RIESGOS'!$AR419="Catastrófico"),CONCATENATE("R",'MAPA DE RIESGOS'!$H419,"C",'MAPA DE RIESGOS'!$AF419),"")</f>
        <v/>
      </c>
      <c r="CL124" s="355" t="str">
        <f>IF(AND('MAPA DE RIESGOS'!$AP420="Baja",'MAPA DE RIESGOS'!$AR420="Catastrófico"),CONCATENATE("R",'MAPA DE RIESGOS'!$H420,"C",'MAPA DE RIESGOS'!$AF420),"")</f>
        <v/>
      </c>
      <c r="CM124" s="355" t="str">
        <f>IF(AND('MAPA DE RIESGOS'!$AP421="Baja",'MAPA DE RIESGOS'!$AR421="Catastrófico"),CONCATENATE("R",'MAPA DE RIESGOS'!$H421,"C",'MAPA DE RIESGOS'!$AF421),"")</f>
        <v/>
      </c>
      <c r="CN124" s="355" t="str">
        <f>IF(AND('MAPA DE RIESGOS'!$AP422="Baja",'MAPA DE RIESGOS'!$AR422="Catastrófico"),CONCATENATE("R",'MAPA DE RIESGOS'!$H422,"C",'MAPA DE RIESGOS'!$AF422),"")</f>
        <v/>
      </c>
      <c r="CO124" s="355" t="str">
        <f>IF(AND('MAPA DE RIESGOS'!$AP423="Baja",'MAPA DE RIESGOS'!$AR423="Catastrófico"),CONCATENATE("R",'MAPA DE RIESGOS'!$H423,"C",'MAPA DE RIESGOS'!$AF423),"")</f>
        <v/>
      </c>
      <c r="CP124" s="355" t="str">
        <f>IF(AND('MAPA DE RIESGOS'!$AP424="Baja",'MAPA DE RIESGOS'!$AR424="Catastrófico"),CONCATENATE("R",'MAPA DE RIESGOS'!$H424,"C",'MAPA DE RIESGOS'!$AF424),"")</f>
        <v/>
      </c>
      <c r="CQ124" s="355" t="str">
        <f>IF(AND('MAPA DE RIESGOS'!$AP425="Baja",'MAPA DE RIESGOS'!$AR425="Catastrófico"),CONCATENATE("R",'MAPA DE RIESGOS'!$H425,"C",'MAPA DE RIESGOS'!$AF425),"")</f>
        <v/>
      </c>
      <c r="CR124" s="355" t="str">
        <f>IF(AND('MAPA DE RIESGOS'!$AP426="Baja",'MAPA DE RIESGOS'!$AR426="Catastrófico"),CONCATENATE("R",'MAPA DE RIESGOS'!$H426,"C",'MAPA DE RIESGOS'!$AF426),"")</f>
        <v/>
      </c>
      <c r="CS124" s="355" t="str">
        <f>IF(AND('MAPA DE RIESGOS'!$AP427="Baja",'MAPA DE RIESGOS'!$AR427="Catastrófico"),CONCATENATE("R",'MAPA DE RIESGOS'!$H427,"C",'MAPA DE RIESGOS'!$AF427),"")</f>
        <v/>
      </c>
      <c r="CT124" s="355" t="str">
        <f>IF(AND('MAPA DE RIESGOS'!$AP428="Baja",'MAPA DE RIESGOS'!$AR428="Catastrófico"),CONCATENATE("R",'MAPA DE RIESGOS'!$H428,"C",'MAPA DE RIESGOS'!$AF428),"")</f>
        <v/>
      </c>
      <c r="CU124" s="356" t="str">
        <f>IF(AND('MAPA DE RIESGOS'!$AP429="Baja",'MAPA DE RIESGOS'!$AR429="Catastrófico"),CONCATENATE("R",'MAPA DE RIESGOS'!$H429,"C",'MAPA DE RIESGOS'!$AF429),"")</f>
        <v/>
      </c>
      <c r="CV124" s="67"/>
      <c r="CW124" s="1109"/>
      <c r="CX124" s="1109"/>
      <c r="CY124" s="1109"/>
      <c r="CZ124" s="1109"/>
      <c r="DA124" s="1109"/>
      <c r="DB124" s="1109"/>
    </row>
    <row r="125" spans="2:106" ht="32.450000000000003" customHeight="1">
      <c r="B125" s="1142"/>
      <c r="C125" s="1142"/>
      <c r="D125" s="1143"/>
      <c r="E125" s="1113"/>
      <c r="F125" s="1114"/>
      <c r="G125" s="1114"/>
      <c r="H125" s="1114"/>
      <c r="I125" s="1115"/>
      <c r="J125" s="374" t="str">
        <f>IF(AND('MAPA DE RIESGOS'!$AP430="Baja",'MAPA DE RIESGOS'!$AR430="Leve"),CONCATENATE("R",'MAPA DE RIESGOS'!$H430,"C",'MAPA DE RIESGOS'!$AF430),"")</f>
        <v/>
      </c>
      <c r="K125" s="375" t="str">
        <f>IF(AND('MAPA DE RIESGOS'!$AP431="Baja",'MAPA DE RIESGOS'!$AR431="Leve"),CONCATENATE("R",'MAPA DE RIESGOS'!$H431,"C",'MAPA DE RIESGOS'!$AF431),"")</f>
        <v/>
      </c>
      <c r="L125" s="375" t="str">
        <f>IF(AND('MAPA DE RIESGOS'!$AP432="Baja",'MAPA DE RIESGOS'!$AR432="Leve"),CONCATENATE("R",'MAPA DE RIESGOS'!$H432,"C",'MAPA DE RIESGOS'!$AF432),"")</f>
        <v/>
      </c>
      <c r="M125" s="375" t="str">
        <f>IF(AND('MAPA DE RIESGOS'!$AP433="Baja",'MAPA DE RIESGOS'!$AR433="Leve"),CONCATENATE("R",'MAPA DE RIESGOS'!$H433,"C",'MAPA DE RIESGOS'!$AF433),"")</f>
        <v/>
      </c>
      <c r="N125" s="375" t="str">
        <f>IF(AND('MAPA DE RIESGOS'!$AP434="Baja",'MAPA DE RIESGOS'!$AR434="Leve"),CONCATENATE("R",'MAPA DE RIESGOS'!$H434,"C",'MAPA DE RIESGOS'!$AF434),"")</f>
        <v/>
      </c>
      <c r="O125" s="375" t="str">
        <f>IF(AND('MAPA DE RIESGOS'!$AP435="Baja",'MAPA DE RIESGOS'!$AR435="Leve"),CONCATENATE("R",'MAPA DE RIESGOS'!$H435,"C",'MAPA DE RIESGOS'!$AF435),"")</f>
        <v/>
      </c>
      <c r="P125" s="375" t="str">
        <f>IF(AND('MAPA DE RIESGOS'!$AP436="Baja",'MAPA DE RIESGOS'!$AR436="Leve"),CONCATENATE("R",'MAPA DE RIESGOS'!$H436,"C",'MAPA DE RIESGOS'!$AF436),"")</f>
        <v/>
      </c>
      <c r="Q125" s="375" t="str">
        <f>IF(AND('MAPA DE RIESGOS'!$AP437="Baja",'MAPA DE RIESGOS'!$AR437="Leve"),CONCATENATE("R",'MAPA DE RIESGOS'!$H437,"C",'MAPA DE RIESGOS'!$AF437),"")</f>
        <v/>
      </c>
      <c r="R125" s="375" t="str">
        <f>IF(AND('MAPA DE RIESGOS'!$AP438="Baja",'MAPA DE RIESGOS'!$AR438="Leve"),CONCATENATE("R",'MAPA DE RIESGOS'!$H438,"C",'MAPA DE RIESGOS'!$AF438),"")</f>
        <v/>
      </c>
      <c r="S125" s="375" t="str">
        <f>IF(AND('MAPA DE RIESGOS'!$AP439="Baja",'MAPA DE RIESGOS'!$AR439="Leve"),CONCATENATE("R",'MAPA DE RIESGOS'!$H439,"C",'MAPA DE RIESGOS'!$AF439),"")</f>
        <v/>
      </c>
      <c r="T125" s="375" t="str">
        <f>IF(AND('MAPA DE RIESGOS'!$AP440="Baja",'MAPA DE RIESGOS'!$AR440="Leve"),CONCATENATE("R",'MAPA DE RIESGOS'!$H440,"C",'MAPA DE RIESGOS'!$AF440),"")</f>
        <v/>
      </c>
      <c r="U125" s="375" t="str">
        <f>IF(AND('MAPA DE RIESGOS'!$AP441="Baja",'MAPA DE RIESGOS'!$AR441="Leve"),CONCATENATE("R",'MAPA DE RIESGOS'!$H441,"C",'MAPA DE RIESGOS'!$AF441),"")</f>
        <v/>
      </c>
      <c r="V125" s="375" t="str">
        <f>IF(AND('MAPA DE RIESGOS'!$AP442="Baja",'MAPA DE RIESGOS'!$AR442="Leve"),CONCATENATE("R",'MAPA DE RIESGOS'!$H442,"C",'MAPA DE RIESGOS'!$AF442),"")</f>
        <v/>
      </c>
      <c r="W125" s="375" t="str">
        <f>IF(AND('MAPA DE RIESGOS'!$AP443="Baja",'MAPA DE RIESGOS'!$AR443="Leve"),CONCATENATE("R",'MAPA DE RIESGOS'!$H443,"C",'MAPA DE RIESGOS'!$AF443),"")</f>
        <v/>
      </c>
      <c r="X125" s="375" t="str">
        <f>IF(AND('MAPA DE RIESGOS'!$AP444="Baja",'MAPA DE RIESGOS'!$AR444="Leve"),CONCATENATE("R",'MAPA DE RIESGOS'!$H444,"C",'MAPA DE RIESGOS'!$AF444),"")</f>
        <v/>
      </c>
      <c r="Y125" s="375" t="str">
        <f>IF(AND('MAPA DE RIESGOS'!$AP445="Baja",'MAPA DE RIESGOS'!$AR445="Leve"),CONCATENATE("R",'MAPA DE RIESGOS'!$H445,"C",'MAPA DE RIESGOS'!$AF445),"")</f>
        <v/>
      </c>
      <c r="Z125" s="375" t="str">
        <f>IF(AND('MAPA DE RIESGOS'!$AP446="Baja",'MAPA DE RIESGOS'!$AR446="Leve"),CONCATENATE("R",'MAPA DE RIESGOS'!$H446,"C",'MAPA DE RIESGOS'!$AF446),"")</f>
        <v/>
      </c>
      <c r="AA125" s="376" t="str">
        <f>IF(AND('MAPA DE RIESGOS'!$AP447="Baja",'MAPA DE RIESGOS'!$AR447="Leve"),CONCATENATE("R",'MAPA DE RIESGOS'!$H447,"C",'MAPA DE RIESGOS'!$AF447),"")</f>
        <v/>
      </c>
      <c r="AB125" s="365" t="str">
        <f>IF(AND('MAPA DE RIESGOS'!$AP430="Baja",'MAPA DE RIESGOS'!$AR430="Menor"),CONCATENATE("R",'MAPA DE RIESGOS'!$H430,"C",'MAPA DE RIESGOS'!$AF430),"")</f>
        <v/>
      </c>
      <c r="AC125" s="366" t="str">
        <f>IF(AND('MAPA DE RIESGOS'!$AP431="Baja",'MAPA DE RIESGOS'!$AR431="Menor"),CONCATENATE("R",'MAPA DE RIESGOS'!$H431,"C",'MAPA DE RIESGOS'!$AF431),"")</f>
        <v/>
      </c>
      <c r="AD125" s="366" t="str">
        <f>IF(AND('MAPA DE RIESGOS'!$AP432="Baja",'MAPA DE RIESGOS'!$AR432="Menor"),CONCATENATE("R",'MAPA DE RIESGOS'!$H432,"C",'MAPA DE RIESGOS'!$AF432),"")</f>
        <v/>
      </c>
      <c r="AE125" s="366" t="str">
        <f>IF(AND('MAPA DE RIESGOS'!$AP433="Baja",'MAPA DE RIESGOS'!$AR433="Menor"),CONCATENATE("R",'MAPA DE RIESGOS'!$H433,"C",'MAPA DE RIESGOS'!$AF433),"")</f>
        <v/>
      </c>
      <c r="AF125" s="366" t="str">
        <f>IF(AND('MAPA DE RIESGOS'!$AP434="Baja",'MAPA DE RIESGOS'!$AR434="Menor"),CONCATENATE("R",'MAPA DE RIESGOS'!$H434,"C",'MAPA DE RIESGOS'!$AF434),"")</f>
        <v/>
      </c>
      <c r="AG125" s="366" t="str">
        <f>IF(AND('MAPA DE RIESGOS'!$AP435="Baja",'MAPA DE RIESGOS'!$AR435="Menor"),CONCATENATE("R",'MAPA DE RIESGOS'!$H435,"C",'MAPA DE RIESGOS'!$AF435),"")</f>
        <v/>
      </c>
      <c r="AH125" s="366" t="str">
        <f>IF(AND('MAPA DE RIESGOS'!$AP436="Baja",'MAPA DE RIESGOS'!$AR436="Menor"),CONCATENATE("R",'MAPA DE RIESGOS'!$H436,"C",'MAPA DE RIESGOS'!$AF436),"")</f>
        <v/>
      </c>
      <c r="AI125" s="366" t="str">
        <f>IF(AND('MAPA DE RIESGOS'!$AP437="Baja",'MAPA DE RIESGOS'!$AR437="Menor"),CONCATENATE("R",'MAPA DE RIESGOS'!$H437,"C",'MAPA DE RIESGOS'!$AF437),"")</f>
        <v/>
      </c>
      <c r="AJ125" s="366" t="str">
        <f>IF(AND('MAPA DE RIESGOS'!$AP438="Baja",'MAPA DE RIESGOS'!$AR438="Menor"),CONCATENATE("R",'MAPA DE RIESGOS'!$H438,"C",'MAPA DE RIESGOS'!$AF438),"")</f>
        <v/>
      </c>
      <c r="AK125" s="366" t="str">
        <f>IF(AND('MAPA DE RIESGOS'!$AP439="Baja",'MAPA DE RIESGOS'!$AR439="Menor"),CONCATENATE("R",'MAPA DE RIESGOS'!$H439,"C",'MAPA DE RIESGOS'!$AF439),"")</f>
        <v/>
      </c>
      <c r="AL125" s="366" t="str">
        <f>IF(AND('MAPA DE RIESGOS'!$AP440="Baja",'MAPA DE RIESGOS'!$AR440="Menor"),CONCATENATE("R",'MAPA DE RIESGOS'!$H440,"C",'MAPA DE RIESGOS'!$AF440),"")</f>
        <v/>
      </c>
      <c r="AM125" s="366" t="str">
        <f>IF(AND('MAPA DE RIESGOS'!$AP441="Baja",'MAPA DE RIESGOS'!$AR441="Menor"),CONCATENATE("R",'MAPA DE RIESGOS'!$H441,"C",'MAPA DE RIESGOS'!$AF441),"")</f>
        <v/>
      </c>
      <c r="AN125" s="366" t="str">
        <f>IF(AND('MAPA DE RIESGOS'!$AP442="Baja",'MAPA DE RIESGOS'!$AR442="Menor"),CONCATENATE("R",'MAPA DE RIESGOS'!$H442,"C",'MAPA DE RIESGOS'!$AF442),"")</f>
        <v/>
      </c>
      <c r="AO125" s="366" t="str">
        <f>IF(AND('MAPA DE RIESGOS'!$AP443="Baja",'MAPA DE RIESGOS'!$AR443="Menor"),CONCATENATE("R",'MAPA DE RIESGOS'!$H443,"C",'MAPA DE RIESGOS'!$AF443),"")</f>
        <v/>
      </c>
      <c r="AP125" s="366" t="str">
        <f>IF(AND('MAPA DE RIESGOS'!$AP444="Baja",'MAPA DE RIESGOS'!$AR444="Menor"),CONCATENATE("R",'MAPA DE RIESGOS'!$H444,"C",'MAPA DE RIESGOS'!$AF444),"")</f>
        <v/>
      </c>
      <c r="AQ125" s="366" t="str">
        <f>IF(AND('MAPA DE RIESGOS'!$AP445="Baja",'MAPA DE RIESGOS'!$AR445="Menor"),CONCATENATE("R",'MAPA DE RIESGOS'!$H445,"C",'MAPA DE RIESGOS'!$AF445),"")</f>
        <v/>
      </c>
      <c r="AR125" s="366" t="str">
        <f>IF(AND('MAPA DE RIESGOS'!$AP446="Baja",'MAPA DE RIESGOS'!$AR446="Menor"),CONCATENATE("R",'MAPA DE RIESGOS'!$H446,"C",'MAPA DE RIESGOS'!$AF446),"")</f>
        <v/>
      </c>
      <c r="AS125" s="366" t="str">
        <f>IF(AND('MAPA DE RIESGOS'!$AP447="Baja",'MAPA DE RIESGOS'!$AR447="Menor"),CONCATENATE("R",'MAPA DE RIESGOS'!$H447,"C",'MAPA DE RIESGOS'!$AF447),"")</f>
        <v/>
      </c>
      <c r="AT125" s="365" t="str">
        <f>IF(AND('MAPA DE RIESGOS'!$AP430="Baja",'MAPA DE RIESGOS'!$AR430="Moderado"),CONCATENATE("R",'MAPA DE RIESGOS'!$H430,"C",'MAPA DE RIESGOS'!$AF430),"")</f>
        <v>R70C1</v>
      </c>
      <c r="AU125" s="366" t="str">
        <f>IF(AND('MAPA DE RIESGOS'!$AP431="Baja",'MAPA DE RIESGOS'!$AR431="Moderado"),CONCATENATE("R",'MAPA DE RIESGOS'!$H431,"C",'MAPA DE RIESGOS'!$AF431),"")</f>
        <v/>
      </c>
      <c r="AV125" s="366" t="str">
        <f>IF(AND('MAPA DE RIESGOS'!$AP432="Baja",'MAPA DE RIESGOS'!$AR432="Moderado"),CONCATENATE("R",'MAPA DE RIESGOS'!$H432,"C",'MAPA DE RIESGOS'!$AF432),"")</f>
        <v/>
      </c>
      <c r="AW125" s="366" t="str">
        <f>IF(AND('MAPA DE RIESGOS'!$AP433="Baja",'MAPA DE RIESGOS'!$AR433="Moderado"),CONCATENATE("R",'MAPA DE RIESGOS'!$H433,"C",'MAPA DE RIESGOS'!$AF433),"")</f>
        <v/>
      </c>
      <c r="AX125" s="366" t="str">
        <f>IF(AND('MAPA DE RIESGOS'!$AP434="Baja",'MAPA DE RIESGOS'!$AR434="Moderado"),CONCATENATE("R",'MAPA DE RIESGOS'!$H434,"C",'MAPA DE RIESGOS'!$AF434),"")</f>
        <v/>
      </c>
      <c r="AY125" s="366" t="str">
        <f>IF(AND('MAPA DE RIESGOS'!$AP435="Baja",'MAPA DE RIESGOS'!$AR435="Moderado"),CONCATENATE("R",'MAPA DE RIESGOS'!$H435,"C",'MAPA DE RIESGOS'!$AF435),"")</f>
        <v/>
      </c>
      <c r="AZ125" s="366" t="str">
        <f>IF(AND('MAPA DE RIESGOS'!$AP436="Baja",'MAPA DE RIESGOS'!$AR436="Moderado"),CONCATENATE("R",'MAPA DE RIESGOS'!$H436,"C",'MAPA DE RIESGOS'!$AF436),"")</f>
        <v>R71C1</v>
      </c>
      <c r="BA125" s="366" t="str">
        <f>IF(AND('MAPA DE RIESGOS'!$AP437="Baja",'MAPA DE RIESGOS'!$AR437="Moderado"),CONCATENATE("R",'MAPA DE RIESGOS'!$H437,"C",'MAPA DE RIESGOS'!$AF437),"")</f>
        <v/>
      </c>
      <c r="BB125" s="366" t="str">
        <f>IF(AND('MAPA DE RIESGOS'!$AP438="Baja",'MAPA DE RIESGOS'!$AR438="Moderado"),CONCATENATE("R",'MAPA DE RIESGOS'!$H438,"C",'MAPA DE RIESGOS'!$AF438),"")</f>
        <v/>
      </c>
      <c r="BC125" s="366" t="str">
        <f>IF(AND('MAPA DE RIESGOS'!$AP439="Baja",'MAPA DE RIESGOS'!$AR439="Moderado"),CONCATENATE("R",'MAPA DE RIESGOS'!$H439,"C",'MAPA DE RIESGOS'!$AF439),"")</f>
        <v/>
      </c>
      <c r="BD125" s="366" t="str">
        <f>IF(AND('MAPA DE RIESGOS'!$AP440="Baja",'MAPA DE RIESGOS'!$AR440="Moderado"),CONCATENATE("R",'MAPA DE RIESGOS'!$H440,"C",'MAPA DE RIESGOS'!$AF440),"")</f>
        <v/>
      </c>
      <c r="BE125" s="366" t="str">
        <f>IF(AND('MAPA DE RIESGOS'!$AP441="Baja",'MAPA DE RIESGOS'!$AR441="Moderado"),CONCATENATE("R",'MAPA DE RIESGOS'!$H441,"C",'MAPA DE RIESGOS'!$AF441),"")</f>
        <v/>
      </c>
      <c r="BF125" s="366" t="str">
        <f>IF(AND('MAPA DE RIESGOS'!$AP442="Baja",'MAPA DE RIESGOS'!$AR442="Moderado"),CONCATENATE("R",'MAPA DE RIESGOS'!$H442,"C",'MAPA DE RIESGOS'!$AF442),"")</f>
        <v>R72C1</v>
      </c>
      <c r="BG125" s="366" t="str">
        <f>IF(AND('MAPA DE RIESGOS'!$AP443="Baja",'MAPA DE RIESGOS'!$AR443="Moderado"),CONCATENATE("R",'MAPA DE RIESGOS'!$H443,"C",'MAPA DE RIESGOS'!$AF443),"")</f>
        <v/>
      </c>
      <c r="BH125" s="366" t="str">
        <f>IF(AND('MAPA DE RIESGOS'!$AP444="Baja",'MAPA DE RIESGOS'!$AR444="Moderado"),CONCATENATE("R",'MAPA DE RIESGOS'!$H444,"C",'MAPA DE RIESGOS'!$AF444),"")</f>
        <v/>
      </c>
      <c r="BI125" s="366" t="str">
        <f>IF(AND('MAPA DE RIESGOS'!$AP445="Baja",'MAPA DE RIESGOS'!$AR445="Moderado"),CONCATENATE("R",'MAPA DE RIESGOS'!$H445,"C",'MAPA DE RIESGOS'!$AF445),"")</f>
        <v/>
      </c>
      <c r="BJ125" s="366" t="str">
        <f>IF(AND('MAPA DE RIESGOS'!$AP446="Baja",'MAPA DE RIESGOS'!$AR446="Moderado"),CONCATENATE("R",'MAPA DE RIESGOS'!$H446,"C",'MAPA DE RIESGOS'!$AF446),"")</f>
        <v/>
      </c>
      <c r="BK125" s="367" t="str">
        <f>IF(AND('MAPA DE RIESGOS'!$AP447="Baja",'MAPA DE RIESGOS'!$AR447="Moderado"),CONCATENATE("R",'MAPA DE RIESGOS'!$H447,"C",'MAPA DE RIESGOS'!$AF447),"")</f>
        <v/>
      </c>
      <c r="BL125" s="353" t="str">
        <f>IF(AND('MAPA DE RIESGOS'!$AP430="Baja",'MAPA DE RIESGOS'!$AR430="Mayor"),CONCATENATE("R",'MAPA DE RIESGOS'!$H430,"C",'MAPA DE RIESGOS'!$AF430),"")</f>
        <v/>
      </c>
      <c r="BM125" s="353" t="str">
        <f>IF(AND('MAPA DE RIESGOS'!$AP431="Baja",'MAPA DE RIESGOS'!$AR431="Mayor"),CONCATENATE("R",'MAPA DE RIESGOS'!$H431,"C",'MAPA DE RIESGOS'!$AF431),"")</f>
        <v/>
      </c>
      <c r="BN125" s="353" t="str">
        <f>IF(AND('MAPA DE RIESGOS'!$AP432="Baja",'MAPA DE RIESGOS'!$AR432="Mayor"),CONCATENATE("R",'MAPA DE RIESGOS'!$H432,"C",'MAPA DE RIESGOS'!$AF432),"")</f>
        <v/>
      </c>
      <c r="BO125" s="353" t="str">
        <f>IF(AND('MAPA DE RIESGOS'!$AP433="Baja",'MAPA DE RIESGOS'!$AR433="Mayor"),CONCATENATE("R",'MAPA DE RIESGOS'!$H433,"C",'MAPA DE RIESGOS'!$AF433),"")</f>
        <v/>
      </c>
      <c r="BP125" s="353" t="str">
        <f>IF(AND('MAPA DE RIESGOS'!$AP434="Baja",'MAPA DE RIESGOS'!$AR434="Mayor"),CONCATENATE("R",'MAPA DE RIESGOS'!$H434,"C",'MAPA DE RIESGOS'!$AF434),"")</f>
        <v/>
      </c>
      <c r="BQ125" s="353" t="str">
        <f>IF(AND('MAPA DE RIESGOS'!$AP435="Baja",'MAPA DE RIESGOS'!$AR435="Mayor"),CONCATENATE("R",'MAPA DE RIESGOS'!$H435,"C",'MAPA DE RIESGOS'!$AF435),"")</f>
        <v/>
      </c>
      <c r="BR125" s="353" t="str">
        <f>IF(AND('MAPA DE RIESGOS'!$AP436="Baja",'MAPA DE RIESGOS'!$AR436="Mayor"),CONCATENATE("R",'MAPA DE RIESGOS'!$H436,"C",'MAPA DE RIESGOS'!$AF436),"")</f>
        <v/>
      </c>
      <c r="BS125" s="353" t="str">
        <f>IF(AND('MAPA DE RIESGOS'!$AP437="Baja",'MAPA DE RIESGOS'!$AR437="Mayor"),CONCATENATE("R",'MAPA DE RIESGOS'!$H437,"C",'MAPA DE RIESGOS'!$AF437),"")</f>
        <v/>
      </c>
      <c r="BT125" s="353" t="str">
        <f>IF(AND('MAPA DE RIESGOS'!$AP438="Baja",'MAPA DE RIESGOS'!$AR438="Mayor"),CONCATENATE("R",'MAPA DE RIESGOS'!$H438,"C",'MAPA DE RIESGOS'!$AF438),"")</f>
        <v/>
      </c>
      <c r="BU125" s="353" t="str">
        <f>IF(AND('MAPA DE RIESGOS'!$AP439="Baja",'MAPA DE RIESGOS'!$AR439="Mayor"),CONCATENATE("R",'MAPA DE RIESGOS'!$H439,"C",'MAPA DE RIESGOS'!$AF439),"")</f>
        <v/>
      </c>
      <c r="BV125" s="353" t="str">
        <f>IF(AND('MAPA DE RIESGOS'!$AP440="Baja",'MAPA DE RIESGOS'!$AR440="Mayor"),CONCATENATE("R",'MAPA DE RIESGOS'!$H440,"C",'MAPA DE RIESGOS'!$AF440),"")</f>
        <v/>
      </c>
      <c r="BW125" s="353" t="str">
        <f>IF(AND('MAPA DE RIESGOS'!$AP441="Baja",'MAPA DE RIESGOS'!$AR441="Mayor"),CONCATENATE("R",'MAPA DE RIESGOS'!$H441,"C",'MAPA DE RIESGOS'!$AF441),"")</f>
        <v/>
      </c>
      <c r="BX125" s="353" t="str">
        <f>IF(AND('MAPA DE RIESGOS'!$AP442="Baja",'MAPA DE RIESGOS'!$AR442="Mayor"),CONCATENATE("R",'MAPA DE RIESGOS'!$H442,"C",'MAPA DE RIESGOS'!$AF442),"")</f>
        <v/>
      </c>
      <c r="BY125" s="353" t="str">
        <f>IF(AND('MAPA DE RIESGOS'!$AP443="Baja",'MAPA DE RIESGOS'!$AR443="Mayor"),CONCATENATE("R",'MAPA DE RIESGOS'!$H443,"C",'MAPA DE RIESGOS'!$AF443),"")</f>
        <v/>
      </c>
      <c r="BZ125" s="353" t="str">
        <f>IF(AND('MAPA DE RIESGOS'!$AP444="Baja",'MAPA DE RIESGOS'!$AR444="Mayor"),CONCATENATE("R",'MAPA DE RIESGOS'!$H444,"C",'MAPA DE RIESGOS'!$AF444),"")</f>
        <v/>
      </c>
      <c r="CA125" s="353" t="str">
        <f>IF(AND('MAPA DE RIESGOS'!$AP445="Baja",'MAPA DE RIESGOS'!$AR445="Mayor"),CONCATENATE("R",'MAPA DE RIESGOS'!$H445,"C",'MAPA DE RIESGOS'!$AF445),"")</f>
        <v/>
      </c>
      <c r="CB125" s="353" t="str">
        <f>IF(AND('MAPA DE RIESGOS'!$AP446="Baja",'MAPA DE RIESGOS'!$AR446="Mayor"),CONCATENATE("R",'MAPA DE RIESGOS'!$H446,"C",'MAPA DE RIESGOS'!$AF446),"")</f>
        <v/>
      </c>
      <c r="CC125" s="354" t="str">
        <f>IF(AND('MAPA DE RIESGOS'!$AP447="Baja",'MAPA DE RIESGOS'!$AR447="Mayor"),CONCATENATE("R",'MAPA DE RIESGOS'!$H447,"C",'MAPA DE RIESGOS'!$AF447),"")</f>
        <v/>
      </c>
      <c r="CD125" s="355" t="str">
        <f>IF(AND('MAPA DE RIESGOS'!$AP430="Baja",'MAPA DE RIESGOS'!$AR430="Catastrófico"),CONCATENATE("R",'MAPA DE RIESGOS'!$H430,"C",'MAPA DE RIESGOS'!$AF430),"")</f>
        <v/>
      </c>
      <c r="CE125" s="355" t="str">
        <f>IF(AND('MAPA DE RIESGOS'!$AP431="Baja",'MAPA DE RIESGOS'!$AR431="Catastrófico"),CONCATENATE("R",'MAPA DE RIESGOS'!$H431,"C",'MAPA DE RIESGOS'!$AF431),"")</f>
        <v/>
      </c>
      <c r="CF125" s="355" t="str">
        <f>IF(AND('MAPA DE RIESGOS'!$AP432="Baja",'MAPA DE RIESGOS'!$AR432="Catastrófico"),CONCATENATE("R",'MAPA DE RIESGOS'!$H432,"C",'MAPA DE RIESGOS'!$AF432),"")</f>
        <v/>
      </c>
      <c r="CG125" s="355" t="str">
        <f>IF(AND('MAPA DE RIESGOS'!$AP433="Baja",'MAPA DE RIESGOS'!$AR433="Catastrófico"),CONCATENATE("R",'MAPA DE RIESGOS'!$H433,"C",'MAPA DE RIESGOS'!$AF433),"")</f>
        <v/>
      </c>
      <c r="CH125" s="355" t="str">
        <f>IF(AND('MAPA DE RIESGOS'!$AP434="Baja",'MAPA DE RIESGOS'!$AR434="Catastrófico"),CONCATENATE("R",'MAPA DE RIESGOS'!$H434,"C",'MAPA DE RIESGOS'!$AF434),"")</f>
        <v/>
      </c>
      <c r="CI125" s="355" t="str">
        <f>IF(AND('MAPA DE RIESGOS'!$AP435="Baja",'MAPA DE RIESGOS'!$AR435="Catastrófico"),CONCATENATE("R",'MAPA DE RIESGOS'!$H435,"C",'MAPA DE RIESGOS'!$AF435),"")</f>
        <v/>
      </c>
      <c r="CJ125" s="355" t="str">
        <f>IF(AND('MAPA DE RIESGOS'!$AP436="Baja",'MAPA DE RIESGOS'!$AR436="Catastrófico"),CONCATENATE("R",'MAPA DE RIESGOS'!$H436,"C",'MAPA DE RIESGOS'!$AF436),"")</f>
        <v/>
      </c>
      <c r="CK125" s="355" t="str">
        <f>IF(AND('MAPA DE RIESGOS'!$AP437="Baja",'MAPA DE RIESGOS'!$AR437="Catastrófico"),CONCATENATE("R",'MAPA DE RIESGOS'!$H437,"C",'MAPA DE RIESGOS'!$AF437),"")</f>
        <v/>
      </c>
      <c r="CL125" s="355" t="str">
        <f>IF(AND('MAPA DE RIESGOS'!$AP438="Baja",'MAPA DE RIESGOS'!$AR438="Catastrófico"),CONCATENATE("R",'MAPA DE RIESGOS'!$H438,"C",'MAPA DE RIESGOS'!$AF438),"")</f>
        <v/>
      </c>
      <c r="CM125" s="355" t="str">
        <f>IF(AND('MAPA DE RIESGOS'!$AP439="Baja",'MAPA DE RIESGOS'!$AR439="Catastrófico"),CONCATENATE("R",'MAPA DE RIESGOS'!$H439,"C",'MAPA DE RIESGOS'!$AF439),"")</f>
        <v/>
      </c>
      <c r="CN125" s="355" t="str">
        <f>IF(AND('MAPA DE RIESGOS'!$AP440="Baja",'MAPA DE RIESGOS'!$AR440="Catastrófico"),CONCATENATE("R",'MAPA DE RIESGOS'!$H440,"C",'MAPA DE RIESGOS'!$AF440),"")</f>
        <v/>
      </c>
      <c r="CO125" s="355" t="str">
        <f>IF(AND('MAPA DE RIESGOS'!$AP441="Baja",'MAPA DE RIESGOS'!$AR441="Catastrófico"),CONCATENATE("R",'MAPA DE RIESGOS'!$H441,"C",'MAPA DE RIESGOS'!$AF441),"")</f>
        <v/>
      </c>
      <c r="CP125" s="355" t="str">
        <f>IF(AND('MAPA DE RIESGOS'!$AP442="Baja",'MAPA DE RIESGOS'!$AR442="Catastrófico"),CONCATENATE("R",'MAPA DE RIESGOS'!$H442,"C",'MAPA DE RIESGOS'!$AF442),"")</f>
        <v/>
      </c>
      <c r="CQ125" s="355" t="str">
        <f>IF(AND('MAPA DE RIESGOS'!$AP443="Baja",'MAPA DE RIESGOS'!$AR443="Catastrófico"),CONCATENATE("R",'MAPA DE RIESGOS'!$H443,"C",'MAPA DE RIESGOS'!$AF443),"")</f>
        <v/>
      </c>
      <c r="CR125" s="355" t="str">
        <f>IF(AND('MAPA DE RIESGOS'!$AP444="Baja",'MAPA DE RIESGOS'!$AR444="Catastrófico"),CONCATENATE("R",'MAPA DE RIESGOS'!$H444,"C",'MAPA DE RIESGOS'!$AF444),"")</f>
        <v/>
      </c>
      <c r="CS125" s="355" t="str">
        <f>IF(AND('MAPA DE RIESGOS'!$AP445="Baja",'MAPA DE RIESGOS'!$AR445="Catastrófico"),CONCATENATE("R",'MAPA DE RIESGOS'!$H445,"C",'MAPA DE RIESGOS'!$AF445),"")</f>
        <v/>
      </c>
      <c r="CT125" s="355" t="str">
        <f>IF(AND('MAPA DE RIESGOS'!$AP446="Baja",'MAPA DE RIESGOS'!$AR446="Catastrófico"),CONCATENATE("R",'MAPA DE RIESGOS'!$H446,"C",'MAPA DE RIESGOS'!$AF446),"")</f>
        <v/>
      </c>
      <c r="CU125" s="356" t="str">
        <f>IF(AND('MAPA DE RIESGOS'!$AP447="Baja",'MAPA DE RIESGOS'!$AR447="Catastrófico"),CONCATENATE("R",'MAPA DE RIESGOS'!$H447,"C",'MAPA DE RIESGOS'!$AF447),"")</f>
        <v/>
      </c>
      <c r="CV125" s="67"/>
      <c r="CW125" s="1109"/>
      <c r="CX125" s="1109"/>
      <c r="CY125" s="1109"/>
      <c r="CZ125" s="1109"/>
      <c r="DA125" s="1109"/>
      <c r="DB125" s="1109"/>
    </row>
    <row r="126" spans="2:106" ht="32.450000000000003" customHeight="1">
      <c r="B126" s="1142"/>
      <c r="C126" s="1142"/>
      <c r="D126" s="1143"/>
      <c r="E126" s="1113"/>
      <c r="F126" s="1114"/>
      <c r="G126" s="1114"/>
      <c r="H126" s="1114"/>
      <c r="I126" s="1115"/>
      <c r="J126" s="374" t="str">
        <f>IF(AND('MAPA DE RIESGOS'!$AP448="Baja",'MAPA DE RIESGOS'!$AR448="Leve"),CONCATENATE("R",'MAPA DE RIESGOS'!$H448,"C",'MAPA DE RIESGOS'!$AF448),"")</f>
        <v/>
      </c>
      <c r="K126" s="375" t="str">
        <f>IF(AND('MAPA DE RIESGOS'!$AP449="Baja",'MAPA DE RIESGOS'!$AR449="Leve"),CONCATENATE("R",'MAPA DE RIESGOS'!$H449,"C",'MAPA DE RIESGOS'!$AF449),"")</f>
        <v/>
      </c>
      <c r="L126" s="375" t="str">
        <f>IF(AND('MAPA DE RIESGOS'!$AP450="Baja",'MAPA DE RIESGOS'!$AR450="Leve"),CONCATENATE("R",'MAPA DE RIESGOS'!$H450,"C",'MAPA DE RIESGOS'!$AF450),"")</f>
        <v/>
      </c>
      <c r="M126" s="375" t="str">
        <f>IF(AND('MAPA DE RIESGOS'!$AP451="Baja",'MAPA DE RIESGOS'!$AR451="Leve"),CONCATENATE("R",'MAPA DE RIESGOS'!$H451,"C",'MAPA DE RIESGOS'!$AF451),"")</f>
        <v/>
      </c>
      <c r="N126" s="375" t="str">
        <f>IF(AND('MAPA DE RIESGOS'!$AP452="Baja",'MAPA DE RIESGOS'!$AR452="Leve"),CONCATENATE("R",'MAPA DE RIESGOS'!$H452,"C",'MAPA DE RIESGOS'!$AF452),"")</f>
        <v/>
      </c>
      <c r="O126" s="375" t="str">
        <f>IF(AND('MAPA DE RIESGOS'!$AP453="Baja",'MAPA DE RIESGOS'!$AR453="Leve"),CONCATENATE("R",'MAPA DE RIESGOS'!$H453,"C",'MAPA DE RIESGOS'!$AF453),"")</f>
        <v/>
      </c>
      <c r="P126" s="375" t="str">
        <f>IF(AND('MAPA DE RIESGOS'!$AP454="Baja",'MAPA DE RIESGOS'!$AR454="Leve"),CONCATENATE("R",'MAPA DE RIESGOS'!$H454,"C",'MAPA DE RIESGOS'!$AF454),"")</f>
        <v/>
      </c>
      <c r="Q126" s="375" t="str">
        <f>IF(AND('MAPA DE RIESGOS'!$AP455="Baja",'MAPA DE RIESGOS'!$AR455="Leve"),CONCATENATE("R",'MAPA DE RIESGOS'!$H455,"C",'MAPA DE RIESGOS'!$AF455),"")</f>
        <v/>
      </c>
      <c r="R126" s="375" t="str">
        <f>IF(AND('MAPA DE RIESGOS'!$AP456="Baja",'MAPA DE RIESGOS'!$AR456="Leve"),CONCATENATE("R",'MAPA DE RIESGOS'!$H456,"C",'MAPA DE RIESGOS'!$AF456),"")</f>
        <v/>
      </c>
      <c r="S126" s="375" t="str">
        <f>IF(AND('MAPA DE RIESGOS'!$AP457="Baja",'MAPA DE RIESGOS'!$AR457="Leve"),CONCATENATE("R",'MAPA DE RIESGOS'!$H457,"C",'MAPA DE RIESGOS'!$AF457),"")</f>
        <v/>
      </c>
      <c r="T126" s="375" t="str">
        <f>IF(AND('MAPA DE RIESGOS'!$AP458="Baja",'MAPA DE RIESGOS'!$AR458="Leve"),CONCATENATE("R",'MAPA DE RIESGOS'!$H458,"C",'MAPA DE RIESGOS'!$AF458),"")</f>
        <v/>
      </c>
      <c r="U126" s="375" t="str">
        <f>IF(AND('MAPA DE RIESGOS'!$AP459="Baja",'MAPA DE RIESGOS'!$AR459="Leve"),CONCATENATE("R",'MAPA DE RIESGOS'!$H459,"C",'MAPA DE RIESGOS'!$AF459),"")</f>
        <v/>
      </c>
      <c r="V126" s="375" t="str">
        <f>IF(AND('MAPA DE RIESGOS'!$AP460="Baja",'MAPA DE RIESGOS'!$AR460="Leve"),CONCATENATE("R",'MAPA DE RIESGOS'!$H460,"C",'MAPA DE RIESGOS'!$AF460),"")</f>
        <v/>
      </c>
      <c r="W126" s="375" t="str">
        <f>IF(AND('MAPA DE RIESGOS'!$AP461="Baja",'MAPA DE RIESGOS'!$AR461="Leve"),CONCATENATE("R",'MAPA DE RIESGOS'!$H461,"C",'MAPA DE RIESGOS'!$AF461),"")</f>
        <v/>
      </c>
      <c r="X126" s="375" t="str">
        <f>IF(AND('MAPA DE RIESGOS'!$AP462="Baja",'MAPA DE RIESGOS'!$AR462="Leve"),CONCATENATE("R",'MAPA DE RIESGOS'!$H462,"C",'MAPA DE RIESGOS'!$AF462),"")</f>
        <v/>
      </c>
      <c r="Y126" s="375" t="str">
        <f>IF(AND('MAPA DE RIESGOS'!$AP463="Baja",'MAPA DE RIESGOS'!$AR463="Leve"),CONCATENATE("R",'MAPA DE RIESGOS'!$H463,"C",'MAPA DE RIESGOS'!$AF463),"")</f>
        <v/>
      </c>
      <c r="Z126" s="375" t="str">
        <f>IF(AND('MAPA DE RIESGOS'!$AP464="Baja",'MAPA DE RIESGOS'!$AR464="Leve"),CONCATENATE("R",'MAPA DE RIESGOS'!$H464,"C",'MAPA DE RIESGOS'!$AF464),"")</f>
        <v/>
      </c>
      <c r="AA126" s="376" t="str">
        <f>IF(AND('MAPA DE RIESGOS'!$AP465="Baja",'MAPA DE RIESGOS'!$AR465="Leve"),CONCATENATE("R",'MAPA DE RIESGOS'!$H465,"C",'MAPA DE RIESGOS'!$AF465),"")</f>
        <v/>
      </c>
      <c r="AB126" s="365" t="str">
        <f>IF(AND('MAPA DE RIESGOS'!$AP448="Baja",'MAPA DE RIESGOS'!$AR448="Menor"),CONCATENATE("R",'MAPA DE RIESGOS'!$H448,"C",'MAPA DE RIESGOS'!$AF448),"")</f>
        <v/>
      </c>
      <c r="AC126" s="366" t="str">
        <f>IF(AND('MAPA DE RIESGOS'!$AP449="Baja",'MAPA DE RIESGOS'!$AR449="Menor"),CONCATENATE("R",'MAPA DE RIESGOS'!$H449,"C",'MAPA DE RIESGOS'!$AF449),"")</f>
        <v/>
      </c>
      <c r="AD126" s="366" t="str">
        <f>IF(AND('MAPA DE RIESGOS'!$AP450="Baja",'MAPA DE RIESGOS'!$AR450="Menor"),CONCATENATE("R",'MAPA DE RIESGOS'!$H450,"C",'MAPA DE RIESGOS'!$AF450),"")</f>
        <v/>
      </c>
      <c r="AE126" s="366" t="str">
        <f>IF(AND('MAPA DE RIESGOS'!$AP451="Baja",'MAPA DE RIESGOS'!$AR451="Menor"),CONCATENATE("R",'MAPA DE RIESGOS'!$H451,"C",'MAPA DE RIESGOS'!$AF451),"")</f>
        <v/>
      </c>
      <c r="AF126" s="366" t="str">
        <f>IF(AND('MAPA DE RIESGOS'!$AP452="Baja",'MAPA DE RIESGOS'!$AR452="Menor"),CONCATENATE("R",'MAPA DE RIESGOS'!$H452,"C",'MAPA DE RIESGOS'!$AF452),"")</f>
        <v/>
      </c>
      <c r="AG126" s="366" t="str">
        <f>IF(AND('MAPA DE RIESGOS'!$AP453="Baja",'MAPA DE RIESGOS'!$AR453="Menor"),CONCATENATE("R",'MAPA DE RIESGOS'!$H453,"C",'MAPA DE RIESGOS'!$AF453),"")</f>
        <v/>
      </c>
      <c r="AH126" s="366" t="str">
        <f>IF(AND('MAPA DE RIESGOS'!$AP454="Baja",'MAPA DE RIESGOS'!$AR454="Menor"),CONCATENATE("R",'MAPA DE RIESGOS'!$H454,"C",'MAPA DE RIESGOS'!$AF454),"")</f>
        <v/>
      </c>
      <c r="AI126" s="366" t="str">
        <f>IF(AND('MAPA DE RIESGOS'!$AP455="Baja",'MAPA DE RIESGOS'!$AR455="Menor"),CONCATENATE("R",'MAPA DE RIESGOS'!$H455,"C",'MAPA DE RIESGOS'!$AF455),"")</f>
        <v/>
      </c>
      <c r="AJ126" s="366" t="str">
        <f>IF(AND('MAPA DE RIESGOS'!$AP456="Baja",'MAPA DE RIESGOS'!$AR456="Menor"),CONCATENATE("R",'MAPA DE RIESGOS'!$H456,"C",'MAPA DE RIESGOS'!$AF456),"")</f>
        <v/>
      </c>
      <c r="AK126" s="366" t="str">
        <f>IF(AND('MAPA DE RIESGOS'!$AP457="Baja",'MAPA DE RIESGOS'!$AR457="Menor"),CONCATENATE("R",'MAPA DE RIESGOS'!$H457,"C",'MAPA DE RIESGOS'!$AF457),"")</f>
        <v/>
      </c>
      <c r="AL126" s="366" t="str">
        <f>IF(AND('MAPA DE RIESGOS'!$AP458="Baja",'MAPA DE RIESGOS'!$AR458="Menor"),CONCATENATE("R",'MAPA DE RIESGOS'!$H458,"C",'MAPA DE RIESGOS'!$AF458),"")</f>
        <v/>
      </c>
      <c r="AM126" s="366" t="str">
        <f>IF(AND('MAPA DE RIESGOS'!$AP459="Baja",'MAPA DE RIESGOS'!$AR459="Menor"),CONCATENATE("R",'MAPA DE RIESGOS'!$H459,"C",'MAPA DE RIESGOS'!$AF459),"")</f>
        <v/>
      </c>
      <c r="AN126" s="366" t="str">
        <f>IF(AND('MAPA DE RIESGOS'!$AP460="Baja",'MAPA DE RIESGOS'!$AR460="Menor"),CONCATENATE("R",'MAPA DE RIESGOS'!$H460,"C",'MAPA DE RIESGOS'!$AF460),"")</f>
        <v/>
      </c>
      <c r="AO126" s="366" t="str">
        <f>IF(AND('MAPA DE RIESGOS'!$AP461="Baja",'MAPA DE RIESGOS'!$AR461="Menor"),CONCATENATE("R",'MAPA DE RIESGOS'!$H461,"C",'MAPA DE RIESGOS'!$AF461),"")</f>
        <v/>
      </c>
      <c r="AP126" s="366" t="str">
        <f>IF(AND('MAPA DE RIESGOS'!$AP462="Baja",'MAPA DE RIESGOS'!$AR462="Menor"),CONCATENATE("R",'MAPA DE RIESGOS'!$H462,"C",'MAPA DE RIESGOS'!$AF462),"")</f>
        <v/>
      </c>
      <c r="AQ126" s="366" t="str">
        <f>IF(AND('MAPA DE RIESGOS'!$AP463="Baja",'MAPA DE RIESGOS'!$AR463="Menor"),CONCATENATE("R",'MAPA DE RIESGOS'!$H463,"C",'MAPA DE RIESGOS'!$AF463),"")</f>
        <v/>
      </c>
      <c r="AR126" s="366" t="str">
        <f>IF(AND('MAPA DE RIESGOS'!$AP464="Baja",'MAPA DE RIESGOS'!$AR464="Menor"),CONCATENATE("R",'MAPA DE RIESGOS'!$H464,"C",'MAPA DE RIESGOS'!$AF464),"")</f>
        <v/>
      </c>
      <c r="AS126" s="366" t="str">
        <f>IF(AND('MAPA DE RIESGOS'!$AP465="Baja",'MAPA DE RIESGOS'!$AR465="Menor"),CONCATENATE("R",'MAPA DE RIESGOS'!$H465,"C",'MAPA DE RIESGOS'!$AF465),"")</f>
        <v/>
      </c>
      <c r="AT126" s="365" t="str">
        <f>IF(AND('MAPA DE RIESGOS'!$AP448="Baja",'MAPA DE RIESGOS'!$AR448="Moderado"),CONCATENATE("R",'MAPA DE RIESGOS'!$H448,"C",'MAPA DE RIESGOS'!$AF448),"")</f>
        <v/>
      </c>
      <c r="AU126" s="366" t="str">
        <f>IF(AND('MAPA DE RIESGOS'!$AP449="Baja",'MAPA DE RIESGOS'!$AR449="Moderado"),CONCATENATE("R",'MAPA DE RIESGOS'!$H449,"C",'MAPA DE RIESGOS'!$AF449),"")</f>
        <v/>
      </c>
      <c r="AV126" s="366" t="str">
        <f>IF(AND('MAPA DE RIESGOS'!$AP450="Baja",'MAPA DE RIESGOS'!$AR450="Moderado"),CONCATENATE("R",'MAPA DE RIESGOS'!$H450,"C",'MAPA DE RIESGOS'!$AF450),"")</f>
        <v/>
      </c>
      <c r="AW126" s="366" t="str">
        <f>IF(AND('MAPA DE RIESGOS'!$AP451="Baja",'MAPA DE RIESGOS'!$AR451="Moderado"),CONCATENATE("R",'MAPA DE RIESGOS'!$H451,"C",'MAPA DE RIESGOS'!$AF451),"")</f>
        <v/>
      </c>
      <c r="AX126" s="366" t="str">
        <f>IF(AND('MAPA DE RIESGOS'!$AP452="Baja",'MAPA DE RIESGOS'!$AR452="Moderado"),CONCATENATE("R",'MAPA DE RIESGOS'!$H452,"C",'MAPA DE RIESGOS'!$AF452),"")</f>
        <v/>
      </c>
      <c r="AY126" s="366" t="str">
        <f>IF(AND('MAPA DE RIESGOS'!$AP453="Baja",'MAPA DE RIESGOS'!$AR453="Moderado"),CONCATENATE("R",'MAPA DE RIESGOS'!$H453,"C",'MAPA DE RIESGOS'!$AF453),"")</f>
        <v/>
      </c>
      <c r="AZ126" s="366" t="str">
        <f>IF(AND('MAPA DE RIESGOS'!$AP454="Baja",'MAPA DE RIESGOS'!$AR454="Moderado"),CONCATENATE("R",'MAPA DE RIESGOS'!$H454,"C",'MAPA DE RIESGOS'!$AF454),"")</f>
        <v/>
      </c>
      <c r="BA126" s="366" t="str">
        <f>IF(AND('MAPA DE RIESGOS'!$AP455="Baja",'MAPA DE RIESGOS'!$AR455="Moderado"),CONCATENATE("R",'MAPA DE RIESGOS'!$H455,"C",'MAPA DE RIESGOS'!$AF455),"")</f>
        <v/>
      </c>
      <c r="BB126" s="366" t="str">
        <f>IF(AND('MAPA DE RIESGOS'!$AP456="Baja",'MAPA DE RIESGOS'!$AR456="Moderado"),CONCATENATE("R",'MAPA DE RIESGOS'!$H456,"C",'MAPA DE RIESGOS'!$AF456),"")</f>
        <v/>
      </c>
      <c r="BC126" s="366" t="str">
        <f>IF(AND('MAPA DE RIESGOS'!$AP457="Baja",'MAPA DE RIESGOS'!$AR457="Moderado"),CONCATENATE("R",'MAPA DE RIESGOS'!$H457,"C",'MAPA DE RIESGOS'!$AF457),"")</f>
        <v/>
      </c>
      <c r="BD126" s="366" t="str">
        <f>IF(AND('MAPA DE RIESGOS'!$AP458="Baja",'MAPA DE RIESGOS'!$AR458="Moderado"),CONCATENATE("R",'MAPA DE RIESGOS'!$H458,"C",'MAPA DE RIESGOS'!$AF458),"")</f>
        <v/>
      </c>
      <c r="BE126" s="366" t="str">
        <f>IF(AND('MAPA DE RIESGOS'!$AP459="Baja",'MAPA DE RIESGOS'!$AR459="Moderado"),CONCATENATE("R",'MAPA DE RIESGOS'!$H459,"C",'MAPA DE RIESGOS'!$AF459),"")</f>
        <v/>
      </c>
      <c r="BF126" s="366" t="str">
        <f>IF(AND('MAPA DE RIESGOS'!$AP460="Baja",'MAPA DE RIESGOS'!$AR460="Moderado"),CONCATENATE("R",'MAPA DE RIESGOS'!$H460,"C",'MAPA DE RIESGOS'!$AF460),"")</f>
        <v>R75C1</v>
      </c>
      <c r="BG126" s="366" t="str">
        <f>IF(AND('MAPA DE RIESGOS'!$AP461="Baja",'MAPA DE RIESGOS'!$AR461="Moderado"),CONCATENATE("R",'MAPA DE RIESGOS'!$H461,"C",'MAPA DE RIESGOS'!$AF461),"")</f>
        <v/>
      </c>
      <c r="BH126" s="366" t="str">
        <f>IF(AND('MAPA DE RIESGOS'!$AP462="Baja",'MAPA DE RIESGOS'!$AR462="Moderado"),CONCATENATE("R",'MAPA DE RIESGOS'!$H462,"C",'MAPA DE RIESGOS'!$AF462),"")</f>
        <v/>
      </c>
      <c r="BI126" s="366" t="str">
        <f>IF(AND('MAPA DE RIESGOS'!$AP463="Baja",'MAPA DE RIESGOS'!$AR463="Moderado"),CONCATENATE("R",'MAPA DE RIESGOS'!$H463,"C",'MAPA DE RIESGOS'!$AF463),"")</f>
        <v/>
      </c>
      <c r="BJ126" s="366" t="str">
        <f>IF(AND('MAPA DE RIESGOS'!$AP464="Baja",'MAPA DE RIESGOS'!$AR464="Moderado"),CONCATENATE("R",'MAPA DE RIESGOS'!$H464,"C",'MAPA DE RIESGOS'!$AF464),"")</f>
        <v/>
      </c>
      <c r="BK126" s="367" t="str">
        <f>IF(AND('MAPA DE RIESGOS'!$AP465="Baja",'MAPA DE RIESGOS'!$AR465="Moderado"),CONCATENATE("R",'MAPA DE RIESGOS'!$H465,"C",'MAPA DE RIESGOS'!$AF465),"")</f>
        <v/>
      </c>
      <c r="BL126" s="353" t="str">
        <f>IF(AND('MAPA DE RIESGOS'!$AP448="Baja",'MAPA DE RIESGOS'!$AR448="Mayor"),CONCATENATE("R",'MAPA DE RIESGOS'!$H448,"C",'MAPA DE RIESGOS'!$AF448),"")</f>
        <v/>
      </c>
      <c r="BM126" s="353" t="str">
        <f>IF(AND('MAPA DE RIESGOS'!$AP449="Baja",'MAPA DE RIESGOS'!$AR449="Mayor"),CONCATENATE("R",'MAPA DE RIESGOS'!$H449,"C",'MAPA DE RIESGOS'!$AF449),"")</f>
        <v/>
      </c>
      <c r="BN126" s="353" t="str">
        <f>IF(AND('MAPA DE RIESGOS'!$AP450="Baja",'MAPA DE RIESGOS'!$AR450="Mayor"),CONCATENATE("R",'MAPA DE RIESGOS'!$H450,"C",'MAPA DE RIESGOS'!$AF450),"")</f>
        <v/>
      </c>
      <c r="BO126" s="353" t="str">
        <f>IF(AND('MAPA DE RIESGOS'!$AP451="Baja",'MAPA DE RIESGOS'!$AR451="Mayor"),CONCATENATE("R",'MAPA DE RIESGOS'!$H451,"C",'MAPA DE RIESGOS'!$AF451),"")</f>
        <v/>
      </c>
      <c r="BP126" s="353" t="str">
        <f>IF(AND('MAPA DE RIESGOS'!$AP452="Baja",'MAPA DE RIESGOS'!$AR452="Mayor"),CONCATENATE("R",'MAPA DE RIESGOS'!$H452,"C",'MAPA DE RIESGOS'!$AF452),"")</f>
        <v/>
      </c>
      <c r="BQ126" s="353" t="str">
        <f>IF(AND('MAPA DE RIESGOS'!$AP453="Baja",'MAPA DE RIESGOS'!$AR453="Mayor"),CONCATENATE("R",'MAPA DE RIESGOS'!$H453,"C",'MAPA DE RIESGOS'!$AF453),"")</f>
        <v/>
      </c>
      <c r="BR126" s="353" t="str">
        <f>IF(AND('MAPA DE RIESGOS'!$AP454="Baja",'MAPA DE RIESGOS'!$AR454="Mayor"),CONCATENATE("R",'MAPA DE RIESGOS'!$H454,"C",'MAPA DE RIESGOS'!$AF454),"")</f>
        <v/>
      </c>
      <c r="BS126" s="353" t="str">
        <f>IF(AND('MAPA DE RIESGOS'!$AP455="Baja",'MAPA DE RIESGOS'!$AR455="Mayor"),CONCATENATE("R",'MAPA DE RIESGOS'!$H455,"C",'MAPA DE RIESGOS'!$AF455),"")</f>
        <v/>
      </c>
      <c r="BT126" s="353" t="str">
        <f>IF(AND('MAPA DE RIESGOS'!$AP456="Baja",'MAPA DE RIESGOS'!$AR456="Mayor"),CONCATENATE("R",'MAPA DE RIESGOS'!$H456,"C",'MAPA DE RIESGOS'!$AF456),"")</f>
        <v/>
      </c>
      <c r="BU126" s="353" t="str">
        <f>IF(AND('MAPA DE RIESGOS'!$AP457="Baja",'MAPA DE RIESGOS'!$AR457="Mayor"),CONCATENATE("R",'MAPA DE RIESGOS'!$H457,"C",'MAPA DE RIESGOS'!$AF457),"")</f>
        <v/>
      </c>
      <c r="BV126" s="353" t="str">
        <f>IF(AND('MAPA DE RIESGOS'!$AP458="Baja",'MAPA DE RIESGOS'!$AR458="Mayor"),CONCATENATE("R",'MAPA DE RIESGOS'!$H458,"C",'MAPA DE RIESGOS'!$AF458),"")</f>
        <v/>
      </c>
      <c r="BW126" s="353" t="str">
        <f>IF(AND('MAPA DE RIESGOS'!$AP459="Baja",'MAPA DE RIESGOS'!$AR459="Mayor"),CONCATENATE("R",'MAPA DE RIESGOS'!$H459,"C",'MAPA DE RIESGOS'!$AF459),"")</f>
        <v/>
      </c>
      <c r="BX126" s="353" t="str">
        <f>IF(AND('MAPA DE RIESGOS'!$AP460="Baja",'MAPA DE RIESGOS'!$AR460="Mayor"),CONCATENATE("R",'MAPA DE RIESGOS'!$H460,"C",'MAPA DE RIESGOS'!$AF460),"")</f>
        <v/>
      </c>
      <c r="BY126" s="353" t="str">
        <f>IF(AND('MAPA DE RIESGOS'!$AP461="Baja",'MAPA DE RIESGOS'!$AR461="Mayor"),CONCATENATE("R",'MAPA DE RIESGOS'!$H461,"C",'MAPA DE RIESGOS'!$AF461),"")</f>
        <v/>
      </c>
      <c r="BZ126" s="353" t="str">
        <f>IF(AND('MAPA DE RIESGOS'!$AP462="Baja",'MAPA DE RIESGOS'!$AR462="Mayor"),CONCATENATE("R",'MAPA DE RIESGOS'!$H462,"C",'MAPA DE RIESGOS'!$AF462),"")</f>
        <v/>
      </c>
      <c r="CA126" s="353" t="str">
        <f>IF(AND('MAPA DE RIESGOS'!$AP463="Baja",'MAPA DE RIESGOS'!$AR463="Mayor"),CONCATENATE("R",'MAPA DE RIESGOS'!$H463,"C",'MAPA DE RIESGOS'!$AF463),"")</f>
        <v/>
      </c>
      <c r="CB126" s="353" t="str">
        <f>IF(AND('MAPA DE RIESGOS'!$AP464="Baja",'MAPA DE RIESGOS'!$AR464="Mayor"),CONCATENATE("R",'MAPA DE RIESGOS'!$H464,"C",'MAPA DE RIESGOS'!$AF464),"")</f>
        <v/>
      </c>
      <c r="CC126" s="354" t="str">
        <f>IF(AND('MAPA DE RIESGOS'!$AP465="Baja",'MAPA DE RIESGOS'!$AR465="Mayor"),CONCATENATE("R",'MAPA DE RIESGOS'!$H465,"C",'MAPA DE RIESGOS'!$AF465),"")</f>
        <v/>
      </c>
      <c r="CD126" s="355" t="str">
        <f>IF(AND('MAPA DE RIESGOS'!$AP448="Baja",'MAPA DE RIESGOS'!$AR448="Catastrófico"),CONCATENATE("R",'MAPA DE RIESGOS'!$H448,"C",'MAPA DE RIESGOS'!$AF448),"")</f>
        <v/>
      </c>
      <c r="CE126" s="355" t="str">
        <f>IF(AND('MAPA DE RIESGOS'!$AP449="Baja",'MAPA DE RIESGOS'!$AR449="Catastrófico"),CONCATENATE("R",'MAPA DE RIESGOS'!$H449,"C",'MAPA DE RIESGOS'!$AF449),"")</f>
        <v/>
      </c>
      <c r="CF126" s="355" t="str">
        <f>IF(AND('MAPA DE RIESGOS'!$AP450="Baja",'MAPA DE RIESGOS'!$AR450="Catastrófico"),CONCATENATE("R",'MAPA DE RIESGOS'!$H450,"C",'MAPA DE RIESGOS'!$AF450),"")</f>
        <v/>
      </c>
      <c r="CG126" s="355" t="str">
        <f>IF(AND('MAPA DE RIESGOS'!$AP451="Baja",'MAPA DE RIESGOS'!$AR451="Catastrófico"),CONCATENATE("R",'MAPA DE RIESGOS'!$H451,"C",'MAPA DE RIESGOS'!$AF451),"")</f>
        <v/>
      </c>
      <c r="CH126" s="355" t="str">
        <f>IF(AND('MAPA DE RIESGOS'!$AP452="Baja",'MAPA DE RIESGOS'!$AR452="Catastrófico"),CONCATENATE("R",'MAPA DE RIESGOS'!$H452,"C",'MAPA DE RIESGOS'!$AF452),"")</f>
        <v/>
      </c>
      <c r="CI126" s="355" t="str">
        <f>IF(AND('MAPA DE RIESGOS'!$AP453="Baja",'MAPA DE RIESGOS'!$AR453="Catastrófico"),CONCATENATE("R",'MAPA DE RIESGOS'!$H453,"C",'MAPA DE RIESGOS'!$AF453),"")</f>
        <v/>
      </c>
      <c r="CJ126" s="355" t="str">
        <f>IF(AND('MAPA DE RIESGOS'!$AP454="Baja",'MAPA DE RIESGOS'!$AR454="Catastrófico"),CONCATENATE("R",'MAPA DE RIESGOS'!$H454,"C",'MAPA DE RIESGOS'!$AF454),"")</f>
        <v/>
      </c>
      <c r="CK126" s="355" t="str">
        <f>IF(AND('MAPA DE RIESGOS'!$AP455="Baja",'MAPA DE RIESGOS'!$AR455="Catastrófico"),CONCATENATE("R",'MAPA DE RIESGOS'!$H455,"C",'MAPA DE RIESGOS'!$AF455),"")</f>
        <v/>
      </c>
      <c r="CL126" s="355" t="str">
        <f>IF(AND('MAPA DE RIESGOS'!$AP456="Baja",'MAPA DE RIESGOS'!$AR456="Catastrófico"),CONCATENATE("R",'MAPA DE RIESGOS'!$H456,"C",'MAPA DE RIESGOS'!$AF456),"")</f>
        <v/>
      </c>
      <c r="CM126" s="355" t="str">
        <f>IF(AND('MAPA DE RIESGOS'!$AP457="Baja",'MAPA DE RIESGOS'!$AR457="Catastrófico"),CONCATENATE("R",'MAPA DE RIESGOS'!$H457,"C",'MAPA DE RIESGOS'!$AF457),"")</f>
        <v/>
      </c>
      <c r="CN126" s="355" t="str">
        <f>IF(AND('MAPA DE RIESGOS'!$AP458="Baja",'MAPA DE RIESGOS'!$AR458="Catastrófico"),CONCATENATE("R",'MAPA DE RIESGOS'!$H458,"C",'MAPA DE RIESGOS'!$AF458),"")</f>
        <v/>
      </c>
      <c r="CO126" s="355" t="str">
        <f>IF(AND('MAPA DE RIESGOS'!$AP459="Baja",'MAPA DE RIESGOS'!$AR459="Catastrófico"),CONCATENATE("R",'MAPA DE RIESGOS'!$H459,"C",'MAPA DE RIESGOS'!$AF459),"")</f>
        <v/>
      </c>
      <c r="CP126" s="355" t="str">
        <f>IF(AND('MAPA DE RIESGOS'!$AP460="Baja",'MAPA DE RIESGOS'!$AR460="Catastrófico"),CONCATENATE("R",'MAPA DE RIESGOS'!$H460,"C",'MAPA DE RIESGOS'!$AF460),"")</f>
        <v/>
      </c>
      <c r="CQ126" s="355" t="str">
        <f>IF(AND('MAPA DE RIESGOS'!$AP461="Baja",'MAPA DE RIESGOS'!$AR461="Catastrófico"),CONCATENATE("R",'MAPA DE RIESGOS'!$H461,"C",'MAPA DE RIESGOS'!$AF461),"")</f>
        <v/>
      </c>
      <c r="CR126" s="355" t="str">
        <f>IF(AND('MAPA DE RIESGOS'!$AP462="Baja",'MAPA DE RIESGOS'!$AR462="Catastrófico"),CONCATENATE("R",'MAPA DE RIESGOS'!$H462,"C",'MAPA DE RIESGOS'!$AF462),"")</f>
        <v/>
      </c>
      <c r="CS126" s="355" t="str">
        <f>IF(AND('MAPA DE RIESGOS'!$AP463="Baja",'MAPA DE RIESGOS'!$AR463="Catastrófico"),CONCATENATE("R",'MAPA DE RIESGOS'!$H463,"C",'MAPA DE RIESGOS'!$AF463),"")</f>
        <v/>
      </c>
      <c r="CT126" s="355" t="str">
        <f>IF(AND('MAPA DE RIESGOS'!$AP464="Baja",'MAPA DE RIESGOS'!$AR464="Catastrófico"),CONCATENATE("R",'MAPA DE RIESGOS'!$H464,"C",'MAPA DE RIESGOS'!$AF464),"")</f>
        <v/>
      </c>
      <c r="CU126" s="356" t="str">
        <f>IF(AND('MAPA DE RIESGOS'!$AP465="Baja",'MAPA DE RIESGOS'!$AR465="Catastrófico"),CONCATENATE("R",'MAPA DE RIESGOS'!$H465,"C",'MAPA DE RIESGOS'!$AF465),"")</f>
        <v/>
      </c>
      <c r="CV126" s="67"/>
      <c r="CW126" s="1109"/>
      <c r="CX126" s="1109"/>
      <c r="CY126" s="1109"/>
      <c r="CZ126" s="1109"/>
      <c r="DA126" s="1109"/>
      <c r="DB126" s="1109"/>
    </row>
    <row r="127" spans="2:106" ht="32.450000000000003" customHeight="1">
      <c r="B127" s="1142"/>
      <c r="C127" s="1142"/>
      <c r="D127" s="1143"/>
      <c r="E127" s="1113"/>
      <c r="F127" s="1114"/>
      <c r="G127" s="1114"/>
      <c r="H127" s="1114"/>
      <c r="I127" s="1115"/>
      <c r="J127" s="374" t="str">
        <f>IF(AND('MAPA DE RIESGOS'!$AP466="Baja",'MAPA DE RIESGOS'!$AR466="Leve"),CONCATENATE("R",'MAPA DE RIESGOS'!$H466,"C",'MAPA DE RIESGOS'!$AF466),"")</f>
        <v/>
      </c>
      <c r="K127" s="375" t="str">
        <f>IF(AND('MAPA DE RIESGOS'!$AP467="Baja",'MAPA DE RIESGOS'!$AR467="Leve"),CONCATENATE("R",'MAPA DE RIESGOS'!$H467,"C",'MAPA DE RIESGOS'!$AF467),"")</f>
        <v/>
      </c>
      <c r="L127" s="375" t="str">
        <f>IF(AND('MAPA DE RIESGOS'!$AP468="Baja",'MAPA DE RIESGOS'!$AR468="Leve"),CONCATENATE("R",'MAPA DE RIESGOS'!$H468,"C",'MAPA DE RIESGOS'!$AF468),"")</f>
        <v/>
      </c>
      <c r="M127" s="375" t="str">
        <f>IF(AND('MAPA DE RIESGOS'!$AP469="Baja",'MAPA DE RIESGOS'!$AR469="Leve"),CONCATENATE("R",'MAPA DE RIESGOS'!$H469,"C",'MAPA DE RIESGOS'!$AF469),"")</f>
        <v/>
      </c>
      <c r="N127" s="375" t="str">
        <f>IF(AND('MAPA DE RIESGOS'!$AP470="Baja",'MAPA DE RIESGOS'!$AR470="Leve"),CONCATENATE("R",'MAPA DE RIESGOS'!$H470,"C",'MAPA DE RIESGOS'!$AF470),"")</f>
        <v/>
      </c>
      <c r="O127" s="375" t="str">
        <f>IF(AND('MAPA DE RIESGOS'!$AP471="Baja",'MAPA DE RIESGOS'!$AR471="Leve"),CONCATENATE("R",'MAPA DE RIESGOS'!$H471,"C",'MAPA DE RIESGOS'!$AF471),"")</f>
        <v/>
      </c>
      <c r="P127" s="375" t="str">
        <f>IF(AND('MAPA DE RIESGOS'!$AP472="Baja",'MAPA DE RIESGOS'!$AR472="Leve"),CONCATENATE("R",'MAPA DE RIESGOS'!$H472,"C",'MAPA DE RIESGOS'!$AF472),"")</f>
        <v/>
      </c>
      <c r="Q127" s="375" t="str">
        <f>IF(AND('MAPA DE RIESGOS'!$AP473="Baja",'MAPA DE RIESGOS'!$AR473="Leve"),CONCATENATE("R",'MAPA DE RIESGOS'!$H473,"C",'MAPA DE RIESGOS'!$AF473),"")</f>
        <v/>
      </c>
      <c r="R127" s="375" t="str">
        <f>IF(AND('MAPA DE RIESGOS'!$AP474="Baja",'MAPA DE RIESGOS'!$AR474="Leve"),CONCATENATE("R",'MAPA DE RIESGOS'!$H474,"C",'MAPA DE RIESGOS'!$AF474),"")</f>
        <v/>
      </c>
      <c r="S127" s="375" t="str">
        <f>IF(AND('MAPA DE RIESGOS'!$AP475="Baja",'MAPA DE RIESGOS'!$AR475="Leve"),CONCATENATE("R",'MAPA DE RIESGOS'!$H475,"C",'MAPA DE RIESGOS'!$AF475),"")</f>
        <v/>
      </c>
      <c r="T127" s="375" t="str">
        <f>IF(AND('MAPA DE RIESGOS'!$AP476="Baja",'MAPA DE RIESGOS'!$AR476="Leve"),CONCATENATE("R",'MAPA DE RIESGOS'!$H476,"C",'MAPA DE RIESGOS'!$AF476),"")</f>
        <v/>
      </c>
      <c r="U127" s="375" t="str">
        <f>IF(AND('MAPA DE RIESGOS'!$AP477="Baja",'MAPA DE RIESGOS'!$AR477="Leve"),CONCATENATE("R",'MAPA DE RIESGOS'!$H477,"C",'MAPA DE RIESGOS'!$AF477),"")</f>
        <v/>
      </c>
      <c r="V127" s="375" t="str">
        <f>IF(AND('MAPA DE RIESGOS'!$AP478="Baja",'MAPA DE RIESGOS'!$AR478="Leve"),CONCATENATE("R",'MAPA DE RIESGOS'!$H478,"C",'MAPA DE RIESGOS'!$AF478),"")</f>
        <v/>
      </c>
      <c r="W127" s="375" t="str">
        <f>IF(AND('MAPA DE RIESGOS'!$AP479="Baja",'MAPA DE RIESGOS'!$AR479="Leve"),CONCATENATE("R",'MAPA DE RIESGOS'!$H479,"C",'MAPA DE RIESGOS'!$AF479),"")</f>
        <v/>
      </c>
      <c r="X127" s="375" t="str">
        <f>IF(AND('MAPA DE RIESGOS'!$AP480="Baja",'MAPA DE RIESGOS'!$AR480="Leve"),CONCATENATE("R",'MAPA DE RIESGOS'!$H480,"C",'MAPA DE RIESGOS'!$AF480),"")</f>
        <v/>
      </c>
      <c r="Y127" s="375" t="str">
        <f>IF(AND('MAPA DE RIESGOS'!$AP481="Baja",'MAPA DE RIESGOS'!$AR481="Leve"),CONCATENATE("R",'MAPA DE RIESGOS'!$H481,"C",'MAPA DE RIESGOS'!$AF481),"")</f>
        <v/>
      </c>
      <c r="Z127" s="375" t="str">
        <f>IF(AND('MAPA DE RIESGOS'!$AP482="Baja",'MAPA DE RIESGOS'!$AR482="Leve"),CONCATENATE("R",'MAPA DE RIESGOS'!$H482,"C",'MAPA DE RIESGOS'!$AF482),"")</f>
        <v/>
      </c>
      <c r="AA127" s="376" t="str">
        <f>IF(AND('MAPA DE RIESGOS'!$AP483="Baja",'MAPA DE RIESGOS'!$AR483="Leve"),CONCATENATE("R",'MAPA DE RIESGOS'!$H483,"C",'MAPA DE RIESGOS'!$AF483),"")</f>
        <v/>
      </c>
      <c r="AB127" s="365" t="str">
        <f>IF(AND('MAPA DE RIESGOS'!$AP466="Baja",'MAPA DE RIESGOS'!$AR466="Menor"),CONCATENATE("R",'MAPA DE RIESGOS'!$H466,"C",'MAPA DE RIESGOS'!$AF466),"")</f>
        <v/>
      </c>
      <c r="AC127" s="366" t="str">
        <f>IF(AND('MAPA DE RIESGOS'!$AP467="Baja",'MAPA DE RIESGOS'!$AR467="Menor"),CONCATENATE("R",'MAPA DE RIESGOS'!$H467,"C",'MAPA DE RIESGOS'!$AF467),"")</f>
        <v/>
      </c>
      <c r="AD127" s="366" t="str">
        <f>IF(AND('MAPA DE RIESGOS'!$AP468="Baja",'MAPA DE RIESGOS'!$AR468="Menor"),CONCATENATE("R",'MAPA DE RIESGOS'!$H468,"C",'MAPA DE RIESGOS'!$AF468),"")</f>
        <v/>
      </c>
      <c r="AE127" s="366" t="str">
        <f>IF(AND('MAPA DE RIESGOS'!$AP469="Baja",'MAPA DE RIESGOS'!$AR469="Menor"),CONCATENATE("R",'MAPA DE RIESGOS'!$H469,"C",'MAPA DE RIESGOS'!$AF469),"")</f>
        <v/>
      </c>
      <c r="AF127" s="366" t="str">
        <f>IF(AND('MAPA DE RIESGOS'!$AP470="Baja",'MAPA DE RIESGOS'!$AR470="Menor"),CONCATENATE("R",'MAPA DE RIESGOS'!$H470,"C",'MAPA DE RIESGOS'!$AF470),"")</f>
        <v/>
      </c>
      <c r="AG127" s="366" t="str">
        <f>IF(AND('MAPA DE RIESGOS'!$AP471="Baja",'MAPA DE RIESGOS'!$AR471="Menor"),CONCATENATE("R",'MAPA DE RIESGOS'!$H471,"C",'MAPA DE RIESGOS'!$AF471),"")</f>
        <v/>
      </c>
      <c r="AH127" s="366" t="str">
        <f>IF(AND('MAPA DE RIESGOS'!$AP472="Baja",'MAPA DE RIESGOS'!$AR472="Menor"),CONCATENATE("R",'MAPA DE RIESGOS'!$H472,"C",'MAPA DE RIESGOS'!$AF472),"")</f>
        <v/>
      </c>
      <c r="AI127" s="366" t="str">
        <f>IF(AND('MAPA DE RIESGOS'!$AP473="Baja",'MAPA DE RIESGOS'!$AR473="Menor"),CONCATENATE("R",'MAPA DE RIESGOS'!$H473,"C",'MAPA DE RIESGOS'!$AF473),"")</f>
        <v/>
      </c>
      <c r="AJ127" s="366" t="str">
        <f>IF(AND('MAPA DE RIESGOS'!$AP474="Baja",'MAPA DE RIESGOS'!$AR474="Menor"),CONCATENATE("R",'MAPA DE RIESGOS'!$H474,"C",'MAPA DE RIESGOS'!$AF474),"")</f>
        <v/>
      </c>
      <c r="AK127" s="366" t="str">
        <f>IF(AND('MAPA DE RIESGOS'!$AP475="Baja",'MAPA DE RIESGOS'!$AR475="Menor"),CONCATENATE("R",'MAPA DE RIESGOS'!$H475,"C",'MAPA DE RIESGOS'!$AF475),"")</f>
        <v/>
      </c>
      <c r="AL127" s="366" t="str">
        <f>IF(AND('MAPA DE RIESGOS'!$AP476="Baja",'MAPA DE RIESGOS'!$AR476="Menor"),CONCATENATE("R",'MAPA DE RIESGOS'!$H476,"C",'MAPA DE RIESGOS'!$AF476),"")</f>
        <v/>
      </c>
      <c r="AM127" s="366" t="str">
        <f>IF(AND('MAPA DE RIESGOS'!$AP477="Baja",'MAPA DE RIESGOS'!$AR477="Menor"),CONCATENATE("R",'MAPA DE RIESGOS'!$H477,"C",'MAPA DE RIESGOS'!$AF477),"")</f>
        <v/>
      </c>
      <c r="AN127" s="366" t="str">
        <f>IF(AND('MAPA DE RIESGOS'!$AP478="Baja",'MAPA DE RIESGOS'!$AR478="Menor"),CONCATENATE("R",'MAPA DE RIESGOS'!$H478,"C",'MAPA DE RIESGOS'!$AF478),"")</f>
        <v/>
      </c>
      <c r="AO127" s="366" t="str">
        <f>IF(AND('MAPA DE RIESGOS'!$AP479="Baja",'MAPA DE RIESGOS'!$AR479="Menor"),CONCATENATE("R",'MAPA DE RIESGOS'!$H479,"C",'MAPA DE RIESGOS'!$AF479),"")</f>
        <v/>
      </c>
      <c r="AP127" s="366" t="str">
        <f>IF(AND('MAPA DE RIESGOS'!$AP480="Baja",'MAPA DE RIESGOS'!$AR480="Menor"),CONCATENATE("R",'MAPA DE RIESGOS'!$H480,"C",'MAPA DE RIESGOS'!$AF480),"")</f>
        <v/>
      </c>
      <c r="AQ127" s="366" t="str">
        <f>IF(AND('MAPA DE RIESGOS'!$AP481="Baja",'MAPA DE RIESGOS'!$AR481="Menor"),CONCATENATE("R",'MAPA DE RIESGOS'!$H481,"C",'MAPA DE RIESGOS'!$AF481),"")</f>
        <v/>
      </c>
      <c r="AR127" s="366" t="str">
        <f>IF(AND('MAPA DE RIESGOS'!$AP482="Baja",'MAPA DE RIESGOS'!$AR482="Menor"),CONCATENATE("R",'MAPA DE RIESGOS'!$H482,"C",'MAPA DE RIESGOS'!$AF482),"")</f>
        <v/>
      </c>
      <c r="AS127" s="366" t="str">
        <f>IF(AND('MAPA DE RIESGOS'!$AP483="Baja",'MAPA DE RIESGOS'!$AR483="Menor"),CONCATENATE("R",'MAPA DE RIESGOS'!$H483,"C",'MAPA DE RIESGOS'!$AF483),"")</f>
        <v/>
      </c>
      <c r="AT127" s="365" t="str">
        <f>IF(AND('MAPA DE RIESGOS'!$AP466="Baja",'MAPA DE RIESGOS'!$AR466="Moderado"),CONCATENATE("R",'MAPA DE RIESGOS'!$H466,"C",'MAPA DE RIESGOS'!$AF466),"")</f>
        <v>R76C1</v>
      </c>
      <c r="AU127" s="366" t="str">
        <f>IF(AND('MAPA DE RIESGOS'!$AP467="Baja",'MAPA DE RIESGOS'!$AR467="Moderado"),CONCATENATE("R",'MAPA DE RIESGOS'!$H467,"C",'MAPA DE RIESGOS'!$AF467),"")</f>
        <v/>
      </c>
      <c r="AV127" s="366" t="str">
        <f>IF(AND('MAPA DE RIESGOS'!$AP468="Baja",'MAPA DE RIESGOS'!$AR468="Moderado"),CONCATENATE("R",'MAPA DE RIESGOS'!$H468,"C",'MAPA DE RIESGOS'!$AF468),"")</f>
        <v/>
      </c>
      <c r="AW127" s="366" t="str">
        <f>IF(AND('MAPA DE RIESGOS'!$AP469="Baja",'MAPA DE RIESGOS'!$AR469="Moderado"),CONCATENATE("R",'MAPA DE RIESGOS'!$H469,"C",'MAPA DE RIESGOS'!$AF469),"")</f>
        <v/>
      </c>
      <c r="AX127" s="366" t="str">
        <f>IF(AND('MAPA DE RIESGOS'!$AP470="Baja",'MAPA DE RIESGOS'!$AR470="Moderado"),CONCATENATE("R",'MAPA DE RIESGOS'!$H470,"C",'MAPA DE RIESGOS'!$AF470),"")</f>
        <v/>
      </c>
      <c r="AY127" s="366" t="str">
        <f>IF(AND('MAPA DE RIESGOS'!$AP471="Baja",'MAPA DE RIESGOS'!$AR471="Moderado"),CONCATENATE("R",'MAPA DE RIESGOS'!$H471,"C",'MAPA DE RIESGOS'!$AF471),"")</f>
        <v/>
      </c>
      <c r="AZ127" s="366" t="str">
        <f>IF(AND('MAPA DE RIESGOS'!$AP472="Baja",'MAPA DE RIESGOS'!$AR472="Moderado"),CONCATENATE("R",'MAPA DE RIESGOS'!$H472,"C",'MAPA DE RIESGOS'!$AF472),"")</f>
        <v>R77C1</v>
      </c>
      <c r="BA127" s="366" t="str">
        <f>IF(AND('MAPA DE RIESGOS'!$AP473="Baja",'MAPA DE RIESGOS'!$AR473="Moderado"),CONCATENATE("R",'MAPA DE RIESGOS'!$H473,"C",'MAPA DE RIESGOS'!$AF473),"")</f>
        <v>R77C2</v>
      </c>
      <c r="BB127" s="366" t="str">
        <f>IF(AND('MAPA DE RIESGOS'!$AP474="Baja",'MAPA DE RIESGOS'!$AR474="Moderado"),CONCATENATE("R",'MAPA DE RIESGOS'!$H474,"C",'MAPA DE RIESGOS'!$AF474),"")</f>
        <v/>
      </c>
      <c r="BC127" s="366" t="str">
        <f>IF(AND('MAPA DE RIESGOS'!$AP475="Baja",'MAPA DE RIESGOS'!$AR475="Moderado"),CONCATENATE("R",'MAPA DE RIESGOS'!$H475,"C",'MAPA DE RIESGOS'!$AF475),"")</f>
        <v/>
      </c>
      <c r="BD127" s="366" t="str">
        <f>IF(AND('MAPA DE RIESGOS'!$AP476="Baja",'MAPA DE RIESGOS'!$AR476="Moderado"),CONCATENATE("R",'MAPA DE RIESGOS'!$H476,"C",'MAPA DE RIESGOS'!$AF476),"")</f>
        <v/>
      </c>
      <c r="BE127" s="366" t="str">
        <f>IF(AND('MAPA DE RIESGOS'!$AP477="Baja",'MAPA DE RIESGOS'!$AR477="Moderado"),CONCATENATE("R",'MAPA DE RIESGOS'!$H477,"C",'MAPA DE RIESGOS'!$AF477),"")</f>
        <v/>
      </c>
      <c r="BF127" s="366" t="str">
        <f>IF(AND('MAPA DE RIESGOS'!$AP478="Baja",'MAPA DE RIESGOS'!$AR478="Moderado"),CONCATENATE("R",'MAPA DE RIESGOS'!$H478,"C",'MAPA DE RIESGOS'!$AF478),"")</f>
        <v/>
      </c>
      <c r="BG127" s="366" t="str">
        <f>IF(AND('MAPA DE RIESGOS'!$AP479="Baja",'MAPA DE RIESGOS'!$AR479="Moderado"),CONCATENATE("R",'MAPA DE RIESGOS'!$H479,"C",'MAPA DE RIESGOS'!$AF479),"")</f>
        <v/>
      </c>
      <c r="BH127" s="366" t="str">
        <f>IF(AND('MAPA DE RIESGOS'!$AP480="Baja",'MAPA DE RIESGOS'!$AR480="Moderado"),CONCATENATE("R",'MAPA DE RIESGOS'!$H480,"C",'MAPA DE RIESGOS'!$AF480),"")</f>
        <v/>
      </c>
      <c r="BI127" s="366" t="str">
        <f>IF(AND('MAPA DE RIESGOS'!$AP481="Baja",'MAPA DE RIESGOS'!$AR481="Moderado"),CONCATENATE("R",'MAPA DE RIESGOS'!$H481,"C",'MAPA DE RIESGOS'!$AF481),"")</f>
        <v/>
      </c>
      <c r="BJ127" s="366" t="str">
        <f>IF(AND('MAPA DE RIESGOS'!$AP482="Baja",'MAPA DE RIESGOS'!$AR482="Moderado"),CONCATENATE("R",'MAPA DE RIESGOS'!$H482,"C",'MAPA DE RIESGOS'!$AF482),"")</f>
        <v/>
      </c>
      <c r="BK127" s="367" t="str">
        <f>IF(AND('MAPA DE RIESGOS'!$AP483="Baja",'MAPA DE RIESGOS'!$AR483="Moderado"),CONCATENATE("R",'MAPA DE RIESGOS'!$H483,"C",'MAPA DE RIESGOS'!$AF483),"")</f>
        <v/>
      </c>
      <c r="BL127" s="353" t="str">
        <f>IF(AND('MAPA DE RIESGOS'!$AP466="Baja",'MAPA DE RIESGOS'!$AR466="Mayor"),CONCATENATE("R",'MAPA DE RIESGOS'!$H466,"C",'MAPA DE RIESGOS'!$AF466),"")</f>
        <v/>
      </c>
      <c r="BM127" s="353" t="str">
        <f>IF(AND('MAPA DE RIESGOS'!$AP467="Baja",'MAPA DE RIESGOS'!$AR467="Mayor"),CONCATENATE("R",'MAPA DE RIESGOS'!$H467,"C",'MAPA DE RIESGOS'!$AF467),"")</f>
        <v/>
      </c>
      <c r="BN127" s="353" t="str">
        <f>IF(AND('MAPA DE RIESGOS'!$AP468="Baja",'MAPA DE RIESGOS'!$AR468="Mayor"),CONCATENATE("R",'MAPA DE RIESGOS'!$H468,"C",'MAPA DE RIESGOS'!$AF468),"")</f>
        <v/>
      </c>
      <c r="BO127" s="353" t="str">
        <f>IF(AND('MAPA DE RIESGOS'!$AP469="Baja",'MAPA DE RIESGOS'!$AR469="Mayor"),CONCATENATE("R",'MAPA DE RIESGOS'!$H469,"C",'MAPA DE RIESGOS'!$AF469),"")</f>
        <v/>
      </c>
      <c r="BP127" s="353" t="str">
        <f>IF(AND('MAPA DE RIESGOS'!$AP470="Baja",'MAPA DE RIESGOS'!$AR470="Mayor"),CONCATENATE("R",'MAPA DE RIESGOS'!$H470,"C",'MAPA DE RIESGOS'!$AF470),"")</f>
        <v/>
      </c>
      <c r="BQ127" s="353" t="str">
        <f>IF(AND('MAPA DE RIESGOS'!$AP471="Baja",'MAPA DE RIESGOS'!$AR471="Mayor"),CONCATENATE("R",'MAPA DE RIESGOS'!$H471,"C",'MAPA DE RIESGOS'!$AF471),"")</f>
        <v/>
      </c>
      <c r="BR127" s="353" t="str">
        <f>IF(AND('MAPA DE RIESGOS'!$AP472="Baja",'MAPA DE RIESGOS'!$AR472="Mayor"),CONCATENATE("R",'MAPA DE RIESGOS'!$H472,"C",'MAPA DE RIESGOS'!$AF472),"")</f>
        <v/>
      </c>
      <c r="BS127" s="353" t="str">
        <f>IF(AND('MAPA DE RIESGOS'!$AP473="Baja",'MAPA DE RIESGOS'!$AR473="Mayor"),CONCATENATE("R",'MAPA DE RIESGOS'!$H473,"C",'MAPA DE RIESGOS'!$AF473),"")</f>
        <v/>
      </c>
      <c r="BT127" s="353" t="str">
        <f>IF(AND('MAPA DE RIESGOS'!$AP474="Baja",'MAPA DE RIESGOS'!$AR474="Mayor"),CONCATENATE("R",'MAPA DE RIESGOS'!$H474,"C",'MAPA DE RIESGOS'!$AF474),"")</f>
        <v/>
      </c>
      <c r="BU127" s="353" t="str">
        <f>IF(AND('MAPA DE RIESGOS'!$AP475="Baja",'MAPA DE RIESGOS'!$AR475="Mayor"),CONCATENATE("R",'MAPA DE RIESGOS'!$H475,"C",'MAPA DE RIESGOS'!$AF475),"")</f>
        <v/>
      </c>
      <c r="BV127" s="353" t="str">
        <f>IF(AND('MAPA DE RIESGOS'!$AP476="Baja",'MAPA DE RIESGOS'!$AR476="Mayor"),CONCATENATE("R",'MAPA DE RIESGOS'!$H476,"C",'MAPA DE RIESGOS'!$AF476),"")</f>
        <v/>
      </c>
      <c r="BW127" s="353" t="str">
        <f>IF(AND('MAPA DE RIESGOS'!$AP477="Baja",'MAPA DE RIESGOS'!$AR477="Mayor"),CONCATENATE("R",'MAPA DE RIESGOS'!$H477,"C",'MAPA DE RIESGOS'!$AF477),"")</f>
        <v/>
      </c>
      <c r="BX127" s="353" t="str">
        <f>IF(AND('MAPA DE RIESGOS'!$AP478="Baja",'MAPA DE RIESGOS'!$AR478="Mayor"),CONCATENATE("R",'MAPA DE RIESGOS'!$H478,"C",'MAPA DE RIESGOS'!$AF478),"")</f>
        <v/>
      </c>
      <c r="BY127" s="353" t="str">
        <f>IF(AND('MAPA DE RIESGOS'!$AP479="Baja",'MAPA DE RIESGOS'!$AR479="Mayor"),CONCATENATE("R",'MAPA DE RIESGOS'!$H479,"C",'MAPA DE RIESGOS'!$AF479),"")</f>
        <v/>
      </c>
      <c r="BZ127" s="353" t="str">
        <f>IF(AND('MAPA DE RIESGOS'!$AP480="Baja",'MAPA DE RIESGOS'!$AR480="Mayor"),CONCATENATE("R",'MAPA DE RIESGOS'!$H480,"C",'MAPA DE RIESGOS'!$AF480),"")</f>
        <v/>
      </c>
      <c r="CA127" s="353" t="str">
        <f>IF(AND('MAPA DE RIESGOS'!$AP481="Baja",'MAPA DE RIESGOS'!$AR481="Mayor"),CONCATENATE("R",'MAPA DE RIESGOS'!$H481,"C",'MAPA DE RIESGOS'!$AF481),"")</f>
        <v/>
      </c>
      <c r="CB127" s="353" t="str">
        <f>IF(AND('MAPA DE RIESGOS'!$AP482="Baja",'MAPA DE RIESGOS'!$AR482="Mayor"),CONCATENATE("R",'MAPA DE RIESGOS'!$H482,"C",'MAPA DE RIESGOS'!$AF482),"")</f>
        <v/>
      </c>
      <c r="CC127" s="354" t="str">
        <f>IF(AND('MAPA DE RIESGOS'!$AP483="Baja",'MAPA DE RIESGOS'!$AR483="Mayor"),CONCATENATE("R",'MAPA DE RIESGOS'!$H483,"C",'MAPA DE RIESGOS'!$AF483),"")</f>
        <v/>
      </c>
      <c r="CD127" s="355" t="str">
        <f>IF(AND('MAPA DE RIESGOS'!$AP466="Baja",'MAPA DE RIESGOS'!$AR466="Catastrófico"),CONCATENATE("R",'MAPA DE RIESGOS'!$H466,"C",'MAPA DE RIESGOS'!$AF466),"")</f>
        <v/>
      </c>
      <c r="CE127" s="355" t="str">
        <f>IF(AND('MAPA DE RIESGOS'!$AP467="Baja",'MAPA DE RIESGOS'!$AR467="Catastrófico"),CONCATENATE("R",'MAPA DE RIESGOS'!$H467,"C",'MAPA DE RIESGOS'!$AF467),"")</f>
        <v/>
      </c>
      <c r="CF127" s="355" t="str">
        <f>IF(AND('MAPA DE RIESGOS'!$AP468="Baja",'MAPA DE RIESGOS'!$AR468="Catastrófico"),CONCATENATE("R",'MAPA DE RIESGOS'!$H468,"C",'MAPA DE RIESGOS'!$AF468),"")</f>
        <v/>
      </c>
      <c r="CG127" s="355" t="str">
        <f>IF(AND('MAPA DE RIESGOS'!$AP469="Baja",'MAPA DE RIESGOS'!$AR469="Catastrófico"),CONCATENATE("R",'MAPA DE RIESGOS'!$H469,"C",'MAPA DE RIESGOS'!$AF469),"")</f>
        <v/>
      </c>
      <c r="CH127" s="355" t="str">
        <f>IF(AND('MAPA DE RIESGOS'!$AP470="Baja",'MAPA DE RIESGOS'!$AR470="Catastrófico"),CONCATENATE("R",'MAPA DE RIESGOS'!$H470,"C",'MAPA DE RIESGOS'!$AF470),"")</f>
        <v/>
      </c>
      <c r="CI127" s="355" t="str">
        <f>IF(AND('MAPA DE RIESGOS'!$AP471="Baja",'MAPA DE RIESGOS'!$AR471="Catastrófico"),CONCATENATE("R",'MAPA DE RIESGOS'!$H471,"C",'MAPA DE RIESGOS'!$AF471),"")</f>
        <v/>
      </c>
      <c r="CJ127" s="355" t="str">
        <f>IF(AND('MAPA DE RIESGOS'!$AP472="Baja",'MAPA DE RIESGOS'!$AR472="Catastrófico"),CONCATENATE("R",'MAPA DE RIESGOS'!$H472,"C",'MAPA DE RIESGOS'!$AF472),"")</f>
        <v/>
      </c>
      <c r="CK127" s="355" t="str">
        <f>IF(AND('MAPA DE RIESGOS'!$AP473="Baja",'MAPA DE RIESGOS'!$AR473="Catastrófico"),CONCATENATE("R",'MAPA DE RIESGOS'!$H473,"C",'MAPA DE RIESGOS'!$AF473),"")</f>
        <v/>
      </c>
      <c r="CL127" s="355" t="str">
        <f>IF(AND('MAPA DE RIESGOS'!$AP474="Baja",'MAPA DE RIESGOS'!$AR474="Catastrófico"),CONCATENATE("R",'MAPA DE RIESGOS'!$H474,"C",'MAPA DE RIESGOS'!$AF474),"")</f>
        <v/>
      </c>
      <c r="CM127" s="355" t="str">
        <f>IF(AND('MAPA DE RIESGOS'!$AP475="Baja",'MAPA DE RIESGOS'!$AR475="Catastrófico"),CONCATENATE("R",'MAPA DE RIESGOS'!$H475,"C",'MAPA DE RIESGOS'!$AF475),"")</f>
        <v/>
      </c>
      <c r="CN127" s="355" t="str">
        <f>IF(AND('MAPA DE RIESGOS'!$AP476="Baja",'MAPA DE RIESGOS'!$AR476="Catastrófico"),CONCATENATE("R",'MAPA DE RIESGOS'!$H476,"C",'MAPA DE RIESGOS'!$AF476),"")</f>
        <v/>
      </c>
      <c r="CO127" s="355" t="str">
        <f>IF(AND('MAPA DE RIESGOS'!$AP477="Baja",'MAPA DE RIESGOS'!$AR477="Catastrófico"),CONCATENATE("R",'MAPA DE RIESGOS'!$H477,"C",'MAPA DE RIESGOS'!$AF477),"")</f>
        <v/>
      </c>
      <c r="CP127" s="355" t="str">
        <f>IF(AND('MAPA DE RIESGOS'!$AP478="Baja",'MAPA DE RIESGOS'!$AR478="Catastrófico"),CONCATENATE("R",'MAPA DE RIESGOS'!$H478,"C",'MAPA DE RIESGOS'!$AF478),"")</f>
        <v/>
      </c>
      <c r="CQ127" s="355" t="str">
        <f>IF(AND('MAPA DE RIESGOS'!$AP479="Baja",'MAPA DE RIESGOS'!$AR479="Catastrófico"),CONCATENATE("R",'MAPA DE RIESGOS'!$H479,"C",'MAPA DE RIESGOS'!$AF479),"")</f>
        <v/>
      </c>
      <c r="CR127" s="355" t="str">
        <f>IF(AND('MAPA DE RIESGOS'!$AP480="Baja",'MAPA DE RIESGOS'!$AR480="Catastrófico"),CONCATENATE("R",'MAPA DE RIESGOS'!$H480,"C",'MAPA DE RIESGOS'!$AF480),"")</f>
        <v/>
      </c>
      <c r="CS127" s="355" t="str">
        <f>IF(AND('MAPA DE RIESGOS'!$AP481="Baja",'MAPA DE RIESGOS'!$AR481="Catastrófico"),CONCATENATE("R",'MAPA DE RIESGOS'!$H481,"C",'MAPA DE RIESGOS'!$AF481),"")</f>
        <v/>
      </c>
      <c r="CT127" s="355" t="str">
        <f>IF(AND('MAPA DE RIESGOS'!$AP482="Baja",'MAPA DE RIESGOS'!$AR482="Catastrófico"),CONCATENATE("R",'MAPA DE RIESGOS'!$H482,"C",'MAPA DE RIESGOS'!$AF482),"")</f>
        <v/>
      </c>
      <c r="CU127" s="356" t="str">
        <f>IF(AND('MAPA DE RIESGOS'!$AP483="Baja",'MAPA DE RIESGOS'!$AR483="Catastrófico"),CONCATENATE("R",'MAPA DE RIESGOS'!$H483,"C",'MAPA DE RIESGOS'!$AF483),"")</f>
        <v/>
      </c>
      <c r="CV127" s="67"/>
      <c r="CW127" s="1109"/>
      <c r="CX127" s="1109"/>
      <c r="CY127" s="1109"/>
      <c r="CZ127" s="1109"/>
      <c r="DA127" s="1109"/>
      <c r="DB127" s="1109"/>
    </row>
    <row r="128" spans="2:106" ht="32.450000000000003" customHeight="1">
      <c r="B128" s="1142"/>
      <c r="C128" s="1142"/>
      <c r="D128" s="1143"/>
      <c r="E128" s="1113"/>
      <c r="F128" s="1114"/>
      <c r="G128" s="1114"/>
      <c r="H128" s="1114"/>
      <c r="I128" s="1115"/>
      <c r="J128" s="374" t="str">
        <f>IF(AND('MAPA DE RIESGOS'!$AP484="Baja",'MAPA DE RIESGOS'!$AR484="Leve"),CONCATENATE("R",'MAPA DE RIESGOS'!$H484,"C",'MAPA DE RIESGOS'!$AF484),"")</f>
        <v/>
      </c>
      <c r="K128" s="375" t="str">
        <f>IF(AND('MAPA DE RIESGOS'!$AP485="Baja",'MAPA DE RIESGOS'!$AR485="Leve"),CONCATENATE("R",'MAPA DE RIESGOS'!$H485,"C",'MAPA DE RIESGOS'!$AF485),"")</f>
        <v/>
      </c>
      <c r="L128" s="375" t="str">
        <f>IF(AND('MAPA DE RIESGOS'!$AP486="Baja",'MAPA DE RIESGOS'!$AR486="Leve"),CONCATENATE("R",'MAPA DE RIESGOS'!$H486,"C",'MAPA DE RIESGOS'!$AF486),"")</f>
        <v/>
      </c>
      <c r="M128" s="375" t="str">
        <f>IF(AND('MAPA DE RIESGOS'!$AP487="Baja",'MAPA DE RIESGOS'!$AR487="Leve"),CONCATENATE("R",'MAPA DE RIESGOS'!$H487,"C",'MAPA DE RIESGOS'!$AF487),"")</f>
        <v/>
      </c>
      <c r="N128" s="375" t="str">
        <f>IF(AND('MAPA DE RIESGOS'!$AP488="Baja",'MAPA DE RIESGOS'!$AR488="Leve"),CONCATENATE("R",'MAPA DE RIESGOS'!$H488,"C",'MAPA DE RIESGOS'!$AF488),"")</f>
        <v/>
      </c>
      <c r="O128" s="375" t="str">
        <f>IF(AND('MAPA DE RIESGOS'!$AP489="Baja",'MAPA DE RIESGOS'!$AR489="Leve"),CONCATENATE("R",'MAPA DE RIESGOS'!$H489,"C",'MAPA DE RIESGOS'!$AF489),"")</f>
        <v/>
      </c>
      <c r="P128" s="375" t="str">
        <f>IF(AND('MAPA DE RIESGOS'!$AP490="Baja",'MAPA DE RIESGOS'!$AR490="Leve"),CONCATENATE("R",'MAPA DE RIESGOS'!$H490,"C",'MAPA DE RIESGOS'!$AF490),"")</f>
        <v/>
      </c>
      <c r="Q128" s="375" t="str">
        <f>IF(AND('MAPA DE RIESGOS'!$AP491="Baja",'MAPA DE RIESGOS'!$AR491="Leve"),CONCATENATE("R",'MAPA DE RIESGOS'!$H491,"C",'MAPA DE RIESGOS'!$AF491),"")</f>
        <v/>
      </c>
      <c r="R128" s="375" t="str">
        <f>IF(AND('MAPA DE RIESGOS'!$AP492="Baja",'MAPA DE RIESGOS'!$AR492="Leve"),CONCATENATE("R",'MAPA DE RIESGOS'!$H492,"C",'MAPA DE RIESGOS'!$AF492),"")</f>
        <v/>
      </c>
      <c r="S128" s="375" t="str">
        <f>IF(AND('MAPA DE RIESGOS'!$AP493="Baja",'MAPA DE RIESGOS'!$AR493="Leve"),CONCATENATE("R",'MAPA DE RIESGOS'!$H493,"C",'MAPA DE RIESGOS'!$AF493),"")</f>
        <v/>
      </c>
      <c r="T128" s="375" t="str">
        <f>IF(AND('MAPA DE RIESGOS'!$AP494="Baja",'MAPA DE RIESGOS'!$AR494="Leve"),CONCATENATE("R",'MAPA DE RIESGOS'!$H494,"C",'MAPA DE RIESGOS'!$AF494),"")</f>
        <v/>
      </c>
      <c r="U128" s="375" t="str">
        <f>IF(AND('MAPA DE RIESGOS'!$AP495="Baja",'MAPA DE RIESGOS'!$AR495="Leve"),CONCATENATE("R",'MAPA DE RIESGOS'!$H495,"C",'MAPA DE RIESGOS'!$AF495),"")</f>
        <v/>
      </c>
      <c r="V128" s="375" t="str">
        <f>IF(AND('MAPA DE RIESGOS'!$AP496="Baja",'MAPA DE RIESGOS'!$AR496="Leve"),CONCATENATE("R",'MAPA DE RIESGOS'!$H496,"C",'MAPA DE RIESGOS'!$AF496),"")</f>
        <v/>
      </c>
      <c r="W128" s="375" t="str">
        <f>IF(AND('MAPA DE RIESGOS'!$AP497="Baja",'MAPA DE RIESGOS'!$AR497="Leve"),CONCATENATE("R",'MAPA DE RIESGOS'!$H497,"C",'MAPA DE RIESGOS'!$AF497),"")</f>
        <v/>
      </c>
      <c r="X128" s="375" t="str">
        <f>IF(AND('MAPA DE RIESGOS'!$AP498="Baja",'MAPA DE RIESGOS'!$AR498="Leve"),CONCATENATE("R",'MAPA DE RIESGOS'!$H498,"C",'MAPA DE RIESGOS'!$AF498),"")</f>
        <v/>
      </c>
      <c r="Y128" s="375" t="str">
        <f>IF(AND('MAPA DE RIESGOS'!$AP499="Baja",'MAPA DE RIESGOS'!$AR499="Leve"),CONCATENATE("R",'MAPA DE RIESGOS'!$H499,"C",'MAPA DE RIESGOS'!$AF499),"")</f>
        <v/>
      </c>
      <c r="Z128" s="375" t="str">
        <f>IF(AND('MAPA DE RIESGOS'!$AP500="Baja",'MAPA DE RIESGOS'!$AR500="Leve"),CONCATENATE("R",'MAPA DE RIESGOS'!$H500,"C",'MAPA DE RIESGOS'!$AF500),"")</f>
        <v/>
      </c>
      <c r="AA128" s="376" t="str">
        <f>IF(AND('MAPA DE RIESGOS'!$AP501="Baja",'MAPA DE RIESGOS'!$AR501="Leve"),CONCATENATE("R",'MAPA DE RIESGOS'!$H501,"C",'MAPA DE RIESGOS'!$AF501),"")</f>
        <v/>
      </c>
      <c r="AB128" s="365" t="str">
        <f>IF(AND('MAPA DE RIESGOS'!$AP484="Baja",'MAPA DE RIESGOS'!$AR484="Menor"),CONCATENATE("R",'MAPA DE RIESGOS'!$H484,"C",'MAPA DE RIESGOS'!$AF484),"")</f>
        <v/>
      </c>
      <c r="AC128" s="366" t="str">
        <f>IF(AND('MAPA DE RIESGOS'!$AP485="Baja",'MAPA DE RIESGOS'!$AR485="Menor"),CONCATENATE("R",'MAPA DE RIESGOS'!$H485,"C",'MAPA DE RIESGOS'!$AF485),"")</f>
        <v/>
      </c>
      <c r="AD128" s="366" t="str">
        <f>IF(AND('MAPA DE RIESGOS'!$AP486="Baja",'MAPA DE RIESGOS'!$AR486="Menor"),CONCATENATE("R",'MAPA DE RIESGOS'!$H486,"C",'MAPA DE RIESGOS'!$AF486),"")</f>
        <v/>
      </c>
      <c r="AE128" s="366" t="str">
        <f>IF(AND('MAPA DE RIESGOS'!$AP487="Baja",'MAPA DE RIESGOS'!$AR487="Menor"),CONCATENATE("R",'MAPA DE RIESGOS'!$H487,"C",'MAPA DE RIESGOS'!$AF487),"")</f>
        <v/>
      </c>
      <c r="AF128" s="366" t="str">
        <f>IF(AND('MAPA DE RIESGOS'!$AP488="Baja",'MAPA DE RIESGOS'!$AR488="Menor"),CONCATENATE("R",'MAPA DE RIESGOS'!$H488,"C",'MAPA DE RIESGOS'!$AF488),"")</f>
        <v/>
      </c>
      <c r="AG128" s="366" t="str">
        <f>IF(AND('MAPA DE RIESGOS'!$AP489="Baja",'MAPA DE RIESGOS'!$AR489="Menor"),CONCATENATE("R",'MAPA DE RIESGOS'!$H489,"C",'MAPA DE RIESGOS'!$AF489),"")</f>
        <v/>
      </c>
      <c r="AH128" s="366" t="str">
        <f>IF(AND('MAPA DE RIESGOS'!$AP490="Baja",'MAPA DE RIESGOS'!$AR490="Menor"),CONCATENATE("R",'MAPA DE RIESGOS'!$H490,"C",'MAPA DE RIESGOS'!$AF490),"")</f>
        <v>R80C1</v>
      </c>
      <c r="AI128" s="366" t="str">
        <f>IF(AND('MAPA DE RIESGOS'!$AP491="Baja",'MAPA DE RIESGOS'!$AR491="Menor"),CONCATENATE("R",'MAPA DE RIESGOS'!$H491,"C",'MAPA DE RIESGOS'!$AF491),"")</f>
        <v/>
      </c>
      <c r="AJ128" s="366" t="str">
        <f>IF(AND('MAPA DE RIESGOS'!$AP492="Baja",'MAPA DE RIESGOS'!$AR492="Menor"),CONCATENATE("R",'MAPA DE RIESGOS'!$H492,"C",'MAPA DE RIESGOS'!$AF492),"")</f>
        <v/>
      </c>
      <c r="AK128" s="366" t="str">
        <f>IF(AND('MAPA DE RIESGOS'!$AP493="Baja",'MAPA DE RIESGOS'!$AR493="Menor"),CONCATENATE("R",'MAPA DE RIESGOS'!$H493,"C",'MAPA DE RIESGOS'!$AF493),"")</f>
        <v/>
      </c>
      <c r="AL128" s="366" t="str">
        <f>IF(AND('MAPA DE RIESGOS'!$AP494="Baja",'MAPA DE RIESGOS'!$AR494="Menor"),CONCATENATE("R",'MAPA DE RIESGOS'!$H494,"C",'MAPA DE RIESGOS'!$AF494),"")</f>
        <v/>
      </c>
      <c r="AM128" s="366" t="str">
        <f>IF(AND('MAPA DE RIESGOS'!$AP495="Baja",'MAPA DE RIESGOS'!$AR495="Menor"),CONCATENATE("R",'MAPA DE RIESGOS'!$H495,"C",'MAPA DE RIESGOS'!$AF495),"")</f>
        <v/>
      </c>
      <c r="AN128" s="366" t="str">
        <f>IF(AND('MAPA DE RIESGOS'!$AP496="Baja",'MAPA DE RIESGOS'!$AR496="Menor"),CONCATENATE("R",'MAPA DE RIESGOS'!$H496,"C",'MAPA DE RIESGOS'!$AF496),"")</f>
        <v/>
      </c>
      <c r="AO128" s="366" t="str">
        <f>IF(AND('MAPA DE RIESGOS'!$AP497="Baja",'MAPA DE RIESGOS'!$AR497="Menor"),CONCATENATE("R",'MAPA DE RIESGOS'!$H497,"C",'MAPA DE RIESGOS'!$AF497),"")</f>
        <v/>
      </c>
      <c r="AP128" s="366" t="str">
        <f>IF(AND('MAPA DE RIESGOS'!$AP498="Baja",'MAPA DE RIESGOS'!$AR498="Menor"),CONCATENATE("R",'MAPA DE RIESGOS'!$H498,"C",'MAPA DE RIESGOS'!$AF498),"")</f>
        <v/>
      </c>
      <c r="AQ128" s="366" t="str">
        <f>IF(AND('MAPA DE RIESGOS'!$AP499="Baja",'MAPA DE RIESGOS'!$AR499="Menor"),CONCATENATE("R",'MAPA DE RIESGOS'!$H499,"C",'MAPA DE RIESGOS'!$AF499),"")</f>
        <v/>
      </c>
      <c r="AR128" s="366" t="str">
        <f>IF(AND('MAPA DE RIESGOS'!$AP500="Baja",'MAPA DE RIESGOS'!$AR500="Menor"),CONCATENATE("R",'MAPA DE RIESGOS'!$H500,"C",'MAPA DE RIESGOS'!$AF500),"")</f>
        <v/>
      </c>
      <c r="AS128" s="366" t="str">
        <f>IF(AND('MAPA DE RIESGOS'!$AP501="Baja",'MAPA DE RIESGOS'!$AR501="Menor"),CONCATENATE("R",'MAPA DE RIESGOS'!$H501,"C",'MAPA DE RIESGOS'!$AF501),"")</f>
        <v/>
      </c>
      <c r="AT128" s="365" t="str">
        <f>IF(AND('MAPA DE RIESGOS'!$AP484="Baja",'MAPA DE RIESGOS'!$AR484="Moderado"),CONCATENATE("R",'MAPA DE RIESGOS'!$H484,"C",'MAPA DE RIESGOS'!$AF484),"")</f>
        <v>R79C1</v>
      </c>
      <c r="AU128" s="366" t="str">
        <f>IF(AND('MAPA DE RIESGOS'!$AP485="Baja",'MAPA DE RIESGOS'!$AR485="Moderado"),CONCATENATE("R",'MAPA DE RIESGOS'!$H485,"C",'MAPA DE RIESGOS'!$AF485),"")</f>
        <v/>
      </c>
      <c r="AV128" s="366" t="str">
        <f>IF(AND('MAPA DE RIESGOS'!$AP486="Baja",'MAPA DE RIESGOS'!$AR486="Moderado"),CONCATENATE("R",'MAPA DE RIESGOS'!$H486,"C",'MAPA DE RIESGOS'!$AF486),"")</f>
        <v/>
      </c>
      <c r="AW128" s="366" t="str">
        <f>IF(AND('MAPA DE RIESGOS'!$AP487="Baja",'MAPA DE RIESGOS'!$AR487="Moderado"),CONCATENATE("R",'MAPA DE RIESGOS'!$H487,"C",'MAPA DE RIESGOS'!$AF487),"")</f>
        <v/>
      </c>
      <c r="AX128" s="366" t="str">
        <f>IF(AND('MAPA DE RIESGOS'!$AP488="Baja",'MAPA DE RIESGOS'!$AR488="Moderado"),CONCATENATE("R",'MAPA DE RIESGOS'!$H488,"C",'MAPA DE RIESGOS'!$AF488),"")</f>
        <v/>
      </c>
      <c r="AY128" s="366" t="str">
        <f>IF(AND('MAPA DE RIESGOS'!$AP489="Baja",'MAPA DE RIESGOS'!$AR489="Moderado"),CONCATENATE("R",'MAPA DE RIESGOS'!$H489,"C",'MAPA DE RIESGOS'!$AF489),"")</f>
        <v/>
      </c>
      <c r="AZ128" s="366" t="str">
        <f>IF(AND('MAPA DE RIESGOS'!$AP490="Baja",'MAPA DE RIESGOS'!$AR490="Moderado"),CONCATENATE("R",'MAPA DE RIESGOS'!$H490,"C",'MAPA DE RIESGOS'!$AF490),"")</f>
        <v/>
      </c>
      <c r="BA128" s="366" t="str">
        <f>IF(AND('MAPA DE RIESGOS'!$AP491="Baja",'MAPA DE RIESGOS'!$AR491="Moderado"),CONCATENATE("R",'MAPA DE RIESGOS'!$H491,"C",'MAPA DE RIESGOS'!$AF491),"")</f>
        <v/>
      </c>
      <c r="BB128" s="366" t="str">
        <f>IF(AND('MAPA DE RIESGOS'!$AP492="Baja",'MAPA DE RIESGOS'!$AR492="Moderado"),CONCATENATE("R",'MAPA DE RIESGOS'!$H492,"C",'MAPA DE RIESGOS'!$AF492),"")</f>
        <v/>
      </c>
      <c r="BC128" s="366" t="str">
        <f>IF(AND('MAPA DE RIESGOS'!$AP493="Baja",'MAPA DE RIESGOS'!$AR493="Moderado"),CONCATENATE("R",'MAPA DE RIESGOS'!$H493,"C",'MAPA DE RIESGOS'!$AF493),"")</f>
        <v/>
      </c>
      <c r="BD128" s="366" t="str">
        <f>IF(AND('MAPA DE RIESGOS'!$AP494="Baja",'MAPA DE RIESGOS'!$AR494="Moderado"),CONCATENATE("R",'MAPA DE RIESGOS'!$H494,"C",'MAPA DE RIESGOS'!$AF494),"")</f>
        <v/>
      </c>
      <c r="BE128" s="366" t="str">
        <f>IF(AND('MAPA DE RIESGOS'!$AP495="Baja",'MAPA DE RIESGOS'!$AR495="Moderado"),CONCATENATE("R",'MAPA DE RIESGOS'!$H495,"C",'MAPA DE RIESGOS'!$AF495),"")</f>
        <v/>
      </c>
      <c r="BF128" s="366" t="str">
        <f>IF(AND('MAPA DE RIESGOS'!$AP496="Baja",'MAPA DE RIESGOS'!$AR496="Moderado"),CONCATENATE("R",'MAPA DE RIESGOS'!$H496,"C",'MAPA DE RIESGOS'!$AF496),"")</f>
        <v>R81C1</v>
      </c>
      <c r="BG128" s="366" t="str">
        <f>IF(AND('MAPA DE RIESGOS'!$AP497="Baja",'MAPA DE RIESGOS'!$AR497="Moderado"),CONCATENATE("R",'MAPA DE RIESGOS'!$H497,"C",'MAPA DE RIESGOS'!$AF497),"")</f>
        <v>R81C2</v>
      </c>
      <c r="BH128" s="366" t="str">
        <f>IF(AND('MAPA DE RIESGOS'!$AP498="Baja",'MAPA DE RIESGOS'!$AR498="Moderado"),CONCATENATE("R",'MAPA DE RIESGOS'!$H498,"C",'MAPA DE RIESGOS'!$AF498),"")</f>
        <v/>
      </c>
      <c r="BI128" s="366" t="str">
        <f>IF(AND('MAPA DE RIESGOS'!$AP499="Baja",'MAPA DE RIESGOS'!$AR499="Moderado"),CONCATENATE("R",'MAPA DE RIESGOS'!$H499,"C",'MAPA DE RIESGOS'!$AF499),"")</f>
        <v/>
      </c>
      <c r="BJ128" s="366" t="str">
        <f>IF(AND('MAPA DE RIESGOS'!$AP500="Baja",'MAPA DE RIESGOS'!$AR500="Moderado"),CONCATENATE("R",'MAPA DE RIESGOS'!$H500,"C",'MAPA DE RIESGOS'!$AF500),"")</f>
        <v/>
      </c>
      <c r="BK128" s="367" t="str">
        <f>IF(AND('MAPA DE RIESGOS'!$AP501="Baja",'MAPA DE RIESGOS'!$AR501="Moderado"),CONCATENATE("R",'MAPA DE RIESGOS'!$H501,"C",'MAPA DE RIESGOS'!$AF501),"")</f>
        <v/>
      </c>
      <c r="BL128" s="353" t="str">
        <f>IF(AND('MAPA DE RIESGOS'!$AP484="Baja",'MAPA DE RIESGOS'!$AR484="Mayor"),CONCATENATE("R",'MAPA DE RIESGOS'!$H484,"C",'MAPA DE RIESGOS'!$AF484),"")</f>
        <v/>
      </c>
      <c r="BM128" s="353" t="str">
        <f>IF(AND('MAPA DE RIESGOS'!$AP485="Baja",'MAPA DE RIESGOS'!$AR485="Mayor"),CONCATENATE("R",'MAPA DE RIESGOS'!$H485,"C",'MAPA DE RIESGOS'!$AF485),"")</f>
        <v/>
      </c>
      <c r="BN128" s="353" t="str">
        <f>IF(AND('MAPA DE RIESGOS'!$AP486="Baja",'MAPA DE RIESGOS'!$AR486="Mayor"),CONCATENATE("R",'MAPA DE RIESGOS'!$H486,"C",'MAPA DE RIESGOS'!$AF486),"")</f>
        <v/>
      </c>
      <c r="BO128" s="353" t="str">
        <f>IF(AND('MAPA DE RIESGOS'!$AP487="Baja",'MAPA DE RIESGOS'!$AR487="Mayor"),CONCATENATE("R",'MAPA DE RIESGOS'!$H487,"C",'MAPA DE RIESGOS'!$AF487),"")</f>
        <v/>
      </c>
      <c r="BP128" s="353" t="str">
        <f>IF(AND('MAPA DE RIESGOS'!$AP488="Baja",'MAPA DE RIESGOS'!$AR488="Mayor"),CONCATENATE("R",'MAPA DE RIESGOS'!$H488,"C",'MAPA DE RIESGOS'!$AF488),"")</f>
        <v/>
      </c>
      <c r="BQ128" s="353" t="str">
        <f>IF(AND('MAPA DE RIESGOS'!$AP489="Baja",'MAPA DE RIESGOS'!$AR489="Mayor"),CONCATENATE("R",'MAPA DE RIESGOS'!$H489,"C",'MAPA DE RIESGOS'!$AF489),"")</f>
        <v/>
      </c>
      <c r="BR128" s="353" t="str">
        <f>IF(AND('MAPA DE RIESGOS'!$AP490="Baja",'MAPA DE RIESGOS'!$AR490="Mayor"),CONCATENATE("R",'MAPA DE RIESGOS'!$H490,"C",'MAPA DE RIESGOS'!$AF490),"")</f>
        <v/>
      </c>
      <c r="BS128" s="353" t="str">
        <f>IF(AND('MAPA DE RIESGOS'!$AP491="Baja",'MAPA DE RIESGOS'!$AR491="Mayor"),CONCATENATE("R",'MAPA DE RIESGOS'!$H491,"C",'MAPA DE RIESGOS'!$AF491),"")</f>
        <v/>
      </c>
      <c r="BT128" s="353" t="str">
        <f>IF(AND('MAPA DE RIESGOS'!$AP492="Baja",'MAPA DE RIESGOS'!$AR492="Mayor"),CONCATENATE("R",'MAPA DE RIESGOS'!$H492,"C",'MAPA DE RIESGOS'!$AF492),"")</f>
        <v/>
      </c>
      <c r="BU128" s="353" t="str">
        <f>IF(AND('MAPA DE RIESGOS'!$AP493="Baja",'MAPA DE RIESGOS'!$AR493="Mayor"),CONCATENATE("R",'MAPA DE RIESGOS'!$H493,"C",'MAPA DE RIESGOS'!$AF493),"")</f>
        <v/>
      </c>
      <c r="BV128" s="353" t="str">
        <f>IF(AND('MAPA DE RIESGOS'!$AP494="Baja",'MAPA DE RIESGOS'!$AR494="Mayor"),CONCATENATE("R",'MAPA DE RIESGOS'!$H494,"C",'MAPA DE RIESGOS'!$AF494),"")</f>
        <v/>
      </c>
      <c r="BW128" s="353" t="str">
        <f>IF(AND('MAPA DE RIESGOS'!$AP495="Baja",'MAPA DE RIESGOS'!$AR495="Mayor"),CONCATENATE("R",'MAPA DE RIESGOS'!$H495,"C",'MAPA DE RIESGOS'!$AF495),"")</f>
        <v/>
      </c>
      <c r="BX128" s="353" t="str">
        <f>IF(AND('MAPA DE RIESGOS'!$AP496="Baja",'MAPA DE RIESGOS'!$AR496="Mayor"),CONCATENATE("R",'MAPA DE RIESGOS'!$H496,"C",'MAPA DE RIESGOS'!$AF496),"")</f>
        <v/>
      </c>
      <c r="BY128" s="353" t="str">
        <f>IF(AND('MAPA DE RIESGOS'!$AP497="Baja",'MAPA DE RIESGOS'!$AR497="Mayor"),CONCATENATE("R",'MAPA DE RIESGOS'!$H497,"C",'MAPA DE RIESGOS'!$AF497),"")</f>
        <v/>
      </c>
      <c r="BZ128" s="353" t="str">
        <f>IF(AND('MAPA DE RIESGOS'!$AP498="Baja",'MAPA DE RIESGOS'!$AR498="Mayor"),CONCATENATE("R",'MAPA DE RIESGOS'!$H498,"C",'MAPA DE RIESGOS'!$AF498),"")</f>
        <v/>
      </c>
      <c r="CA128" s="353" t="str">
        <f>IF(AND('MAPA DE RIESGOS'!$AP499="Baja",'MAPA DE RIESGOS'!$AR499="Mayor"),CONCATENATE("R",'MAPA DE RIESGOS'!$H499,"C",'MAPA DE RIESGOS'!$AF499),"")</f>
        <v/>
      </c>
      <c r="CB128" s="353" t="str">
        <f>IF(AND('MAPA DE RIESGOS'!$AP500="Baja",'MAPA DE RIESGOS'!$AR500="Mayor"),CONCATENATE("R",'MAPA DE RIESGOS'!$H500,"C",'MAPA DE RIESGOS'!$AF500),"")</f>
        <v/>
      </c>
      <c r="CC128" s="354" t="str">
        <f>IF(AND('MAPA DE RIESGOS'!$AP501="Baja",'MAPA DE RIESGOS'!$AR501="Mayor"),CONCATENATE("R",'MAPA DE RIESGOS'!$H501,"C",'MAPA DE RIESGOS'!$AF501),"")</f>
        <v/>
      </c>
      <c r="CD128" s="355" t="str">
        <f>IF(AND('MAPA DE RIESGOS'!$AP484="Baja",'MAPA DE RIESGOS'!$AR484="Catastrófico"),CONCATENATE("R",'MAPA DE RIESGOS'!$H484,"C",'MAPA DE RIESGOS'!$AF484),"")</f>
        <v/>
      </c>
      <c r="CE128" s="355" t="str">
        <f>IF(AND('MAPA DE RIESGOS'!$AP485="Baja",'MAPA DE RIESGOS'!$AR485="Catastrófico"),CONCATENATE("R",'MAPA DE RIESGOS'!$H485,"C",'MAPA DE RIESGOS'!$AF485),"")</f>
        <v/>
      </c>
      <c r="CF128" s="355" t="str">
        <f>IF(AND('MAPA DE RIESGOS'!$AP486="Baja",'MAPA DE RIESGOS'!$AR486="Catastrófico"),CONCATENATE("R",'MAPA DE RIESGOS'!$H486,"C",'MAPA DE RIESGOS'!$AF486),"")</f>
        <v/>
      </c>
      <c r="CG128" s="355" t="str">
        <f>IF(AND('MAPA DE RIESGOS'!$AP487="Baja",'MAPA DE RIESGOS'!$AR487="Catastrófico"),CONCATENATE("R",'MAPA DE RIESGOS'!$H487,"C",'MAPA DE RIESGOS'!$AF487),"")</f>
        <v/>
      </c>
      <c r="CH128" s="355" t="str">
        <f>IF(AND('MAPA DE RIESGOS'!$AP488="Baja",'MAPA DE RIESGOS'!$AR488="Catastrófico"),CONCATENATE("R",'MAPA DE RIESGOS'!$H488,"C",'MAPA DE RIESGOS'!$AF488),"")</f>
        <v/>
      </c>
      <c r="CI128" s="355" t="str">
        <f>IF(AND('MAPA DE RIESGOS'!$AP489="Baja",'MAPA DE RIESGOS'!$AR489="Catastrófico"),CONCATENATE("R",'MAPA DE RIESGOS'!$H489,"C",'MAPA DE RIESGOS'!$AF489),"")</f>
        <v/>
      </c>
      <c r="CJ128" s="355" t="str">
        <f>IF(AND('MAPA DE RIESGOS'!$AP490="Baja",'MAPA DE RIESGOS'!$AR490="Catastrófico"),CONCATENATE("R",'MAPA DE RIESGOS'!$H490,"C",'MAPA DE RIESGOS'!$AF490),"")</f>
        <v/>
      </c>
      <c r="CK128" s="355" t="str">
        <f>IF(AND('MAPA DE RIESGOS'!$AP491="Baja",'MAPA DE RIESGOS'!$AR491="Catastrófico"),CONCATENATE("R",'MAPA DE RIESGOS'!$H491,"C",'MAPA DE RIESGOS'!$AF491),"")</f>
        <v/>
      </c>
      <c r="CL128" s="355" t="str">
        <f>IF(AND('MAPA DE RIESGOS'!$AP492="Baja",'MAPA DE RIESGOS'!$AR492="Catastrófico"),CONCATENATE("R",'MAPA DE RIESGOS'!$H492,"C",'MAPA DE RIESGOS'!$AF492),"")</f>
        <v/>
      </c>
      <c r="CM128" s="355" t="str">
        <f>IF(AND('MAPA DE RIESGOS'!$AP493="Baja",'MAPA DE RIESGOS'!$AR493="Catastrófico"),CONCATENATE("R",'MAPA DE RIESGOS'!$H493,"C",'MAPA DE RIESGOS'!$AF493),"")</f>
        <v/>
      </c>
      <c r="CN128" s="355" t="str">
        <f>IF(AND('MAPA DE RIESGOS'!$AP494="Baja",'MAPA DE RIESGOS'!$AR494="Catastrófico"),CONCATENATE("R",'MAPA DE RIESGOS'!$H494,"C",'MAPA DE RIESGOS'!$AF494),"")</f>
        <v/>
      </c>
      <c r="CO128" s="355" t="str">
        <f>IF(AND('MAPA DE RIESGOS'!$AP495="Baja",'MAPA DE RIESGOS'!$AR495="Catastrófico"),CONCATENATE("R",'MAPA DE RIESGOS'!$H495,"C",'MAPA DE RIESGOS'!$AF495),"")</f>
        <v/>
      </c>
      <c r="CP128" s="355" t="str">
        <f>IF(AND('MAPA DE RIESGOS'!$AP496="Baja",'MAPA DE RIESGOS'!$AR496="Catastrófico"),CONCATENATE("R",'MAPA DE RIESGOS'!$H496,"C",'MAPA DE RIESGOS'!$AF496),"")</f>
        <v/>
      </c>
      <c r="CQ128" s="355" t="str">
        <f>IF(AND('MAPA DE RIESGOS'!$AP497="Baja",'MAPA DE RIESGOS'!$AR497="Catastrófico"),CONCATENATE("R",'MAPA DE RIESGOS'!$H497,"C",'MAPA DE RIESGOS'!$AF497),"")</f>
        <v/>
      </c>
      <c r="CR128" s="355" t="str">
        <f>IF(AND('MAPA DE RIESGOS'!$AP498="Baja",'MAPA DE RIESGOS'!$AR498="Catastrófico"),CONCATENATE("R",'MAPA DE RIESGOS'!$H498,"C",'MAPA DE RIESGOS'!$AF498),"")</f>
        <v/>
      </c>
      <c r="CS128" s="355" t="str">
        <f>IF(AND('MAPA DE RIESGOS'!$AP499="Baja",'MAPA DE RIESGOS'!$AR499="Catastrófico"),CONCATENATE("R",'MAPA DE RIESGOS'!$H499,"C",'MAPA DE RIESGOS'!$AF499),"")</f>
        <v/>
      </c>
      <c r="CT128" s="355" t="str">
        <f>IF(AND('MAPA DE RIESGOS'!$AP500="Baja",'MAPA DE RIESGOS'!$AR500="Catastrófico"),CONCATENATE("R",'MAPA DE RIESGOS'!$H500,"C",'MAPA DE RIESGOS'!$AF500),"")</f>
        <v/>
      </c>
      <c r="CU128" s="356" t="str">
        <f>IF(AND('MAPA DE RIESGOS'!$AP501="Baja",'MAPA DE RIESGOS'!$AR501="Catastrófico"),CONCATENATE("R",'MAPA DE RIESGOS'!$H501,"C",'MAPA DE RIESGOS'!$AF501),"")</f>
        <v/>
      </c>
      <c r="CV128" s="67"/>
      <c r="CW128" s="1109"/>
      <c r="CX128" s="1109"/>
      <c r="CY128" s="1109"/>
      <c r="CZ128" s="1109"/>
      <c r="DA128" s="1109"/>
      <c r="DB128" s="1109"/>
    </row>
    <row r="129" spans="2:106" ht="32.450000000000003" customHeight="1">
      <c r="B129" s="1142"/>
      <c r="C129" s="1142"/>
      <c r="D129" s="1143"/>
      <c r="E129" s="1113"/>
      <c r="F129" s="1114"/>
      <c r="G129" s="1114"/>
      <c r="H129" s="1114"/>
      <c r="I129" s="1115"/>
      <c r="J129" s="374" t="str">
        <f>IF(AND('MAPA DE RIESGOS'!$AP502="Baja",'MAPA DE RIESGOS'!$AR502="Leve"),CONCATENATE("R",'MAPA DE RIESGOS'!$H502,"C",'MAPA DE RIESGOS'!$AF502),"")</f>
        <v/>
      </c>
      <c r="K129" s="375" t="str">
        <f>IF(AND('MAPA DE RIESGOS'!$AP503="Baja",'MAPA DE RIESGOS'!$AR503="Leve"),CONCATENATE("R",'MAPA DE RIESGOS'!$H503,"C",'MAPA DE RIESGOS'!$AF503),"")</f>
        <v/>
      </c>
      <c r="L129" s="375" t="str">
        <f>IF(AND('MAPA DE RIESGOS'!$AP504="Baja",'MAPA DE RIESGOS'!$AR504="Leve"),CONCATENATE("R",'MAPA DE RIESGOS'!$H504,"C",'MAPA DE RIESGOS'!$AF504),"")</f>
        <v/>
      </c>
      <c r="M129" s="375" t="str">
        <f>IF(AND('MAPA DE RIESGOS'!$AP505="Baja",'MAPA DE RIESGOS'!$AR505="Leve"),CONCATENATE("R",'MAPA DE RIESGOS'!$H505,"C",'MAPA DE RIESGOS'!$AF505),"")</f>
        <v/>
      </c>
      <c r="N129" s="375" t="str">
        <f>IF(AND('MAPA DE RIESGOS'!$AP506="Baja",'MAPA DE RIESGOS'!$AR506="Leve"),CONCATENATE("R",'MAPA DE RIESGOS'!$H506,"C",'MAPA DE RIESGOS'!$AF506),"")</f>
        <v/>
      </c>
      <c r="O129" s="375" t="str">
        <f>IF(AND('MAPA DE RIESGOS'!$AP507="Baja",'MAPA DE RIESGOS'!$AR507="Leve"),CONCATENATE("R",'MAPA DE RIESGOS'!$H507,"C",'MAPA DE RIESGOS'!$AF507),"")</f>
        <v/>
      </c>
      <c r="P129" s="375" t="str">
        <f>IF(AND('MAPA DE RIESGOS'!$AP508="Baja",'MAPA DE RIESGOS'!$AR508="Leve"),CONCATENATE("R",'MAPA DE RIESGOS'!$H508,"C",'MAPA DE RIESGOS'!$AF508),"")</f>
        <v/>
      </c>
      <c r="Q129" s="375" t="str">
        <f>IF(AND('MAPA DE RIESGOS'!$AP509="Baja",'MAPA DE RIESGOS'!$AR509="Leve"),CONCATENATE("R",'MAPA DE RIESGOS'!$H509,"C",'MAPA DE RIESGOS'!$AF509),"")</f>
        <v/>
      </c>
      <c r="R129" s="375" t="str">
        <f>IF(AND('MAPA DE RIESGOS'!$AP510="Baja",'MAPA DE RIESGOS'!$AR510="Leve"),CONCATENATE("R",'MAPA DE RIESGOS'!$H510,"C",'MAPA DE RIESGOS'!$AF510),"")</f>
        <v/>
      </c>
      <c r="S129" s="375" t="str">
        <f>IF(AND('MAPA DE RIESGOS'!$AP511="Baja",'MAPA DE RIESGOS'!$AR511="Leve"),CONCATENATE("R",'MAPA DE RIESGOS'!$H511,"C",'MAPA DE RIESGOS'!$AF511),"")</f>
        <v/>
      </c>
      <c r="T129" s="375" t="str">
        <f>IF(AND('MAPA DE RIESGOS'!$AP512="Baja",'MAPA DE RIESGOS'!$AR512="Leve"),CONCATENATE("R",'MAPA DE RIESGOS'!$H512,"C",'MAPA DE RIESGOS'!$AF512),"")</f>
        <v/>
      </c>
      <c r="U129" s="375" t="str">
        <f>IF(AND('MAPA DE RIESGOS'!$AP513="Baja",'MAPA DE RIESGOS'!$AR513="Leve"),CONCATENATE("R",'MAPA DE RIESGOS'!$H513,"C",'MAPA DE RIESGOS'!$AF513),"")</f>
        <v/>
      </c>
      <c r="V129" s="375" t="str">
        <f>IF(AND('MAPA DE RIESGOS'!$AP514="Baja",'MAPA DE RIESGOS'!$AR514="Leve"),CONCATENATE("R",'MAPA DE RIESGOS'!$H514,"C",'MAPA DE RIESGOS'!$AF514),"")</f>
        <v/>
      </c>
      <c r="W129" s="375" t="str">
        <f>IF(AND('MAPA DE RIESGOS'!$AP515="Baja",'MAPA DE RIESGOS'!$AR515="Leve"),CONCATENATE("R",'MAPA DE RIESGOS'!$H515,"C",'MAPA DE RIESGOS'!$AF515),"")</f>
        <v/>
      </c>
      <c r="X129" s="375" t="str">
        <f>IF(AND('MAPA DE RIESGOS'!$AP516="Baja",'MAPA DE RIESGOS'!$AR516="Leve"),CONCATENATE("R",'MAPA DE RIESGOS'!$H516,"C",'MAPA DE RIESGOS'!$AF516),"")</f>
        <v/>
      </c>
      <c r="Y129" s="375" t="str">
        <f>IF(AND('MAPA DE RIESGOS'!$AP517="Baja",'MAPA DE RIESGOS'!$AR517="Leve"),CONCATENATE("R",'MAPA DE RIESGOS'!$H517,"C",'MAPA DE RIESGOS'!$AF517),"")</f>
        <v/>
      </c>
      <c r="Z129" s="375" t="str">
        <f>IF(AND('MAPA DE RIESGOS'!$AP518="Baja",'MAPA DE RIESGOS'!$AR518="Leve"),CONCATENATE("R",'MAPA DE RIESGOS'!$H518,"C",'MAPA DE RIESGOS'!$AF518),"")</f>
        <v/>
      </c>
      <c r="AA129" s="376" t="str">
        <f>IF(AND('MAPA DE RIESGOS'!$AP519="Baja",'MAPA DE RIESGOS'!$AR519="Leve"),CONCATENATE("R",'MAPA DE RIESGOS'!$H519,"C",'MAPA DE RIESGOS'!$AF519),"")</f>
        <v/>
      </c>
      <c r="AB129" s="365" t="str">
        <f>IF(AND('MAPA DE RIESGOS'!$AP502="Baja",'MAPA DE RIESGOS'!$AR502="Menor"),CONCATENATE("R",'MAPA DE RIESGOS'!$H502,"C",'MAPA DE RIESGOS'!$AF502),"")</f>
        <v/>
      </c>
      <c r="AC129" s="366" t="str">
        <f>IF(AND('MAPA DE RIESGOS'!$AP503="Baja",'MAPA DE RIESGOS'!$AR503="Menor"),CONCATENATE("R",'MAPA DE RIESGOS'!$H503,"C",'MAPA DE RIESGOS'!$AF503),"")</f>
        <v/>
      </c>
      <c r="AD129" s="366" t="str">
        <f>IF(AND('MAPA DE RIESGOS'!$AP504="Baja",'MAPA DE RIESGOS'!$AR504="Menor"),CONCATENATE("R",'MAPA DE RIESGOS'!$H504,"C",'MAPA DE RIESGOS'!$AF504),"")</f>
        <v/>
      </c>
      <c r="AE129" s="366" t="str">
        <f>IF(AND('MAPA DE RIESGOS'!$AP505="Baja",'MAPA DE RIESGOS'!$AR505="Menor"),CONCATENATE("R",'MAPA DE RIESGOS'!$H505,"C",'MAPA DE RIESGOS'!$AF505),"")</f>
        <v/>
      </c>
      <c r="AF129" s="366" t="str">
        <f>IF(AND('MAPA DE RIESGOS'!$AP506="Baja",'MAPA DE RIESGOS'!$AR506="Menor"),CONCATENATE("R",'MAPA DE RIESGOS'!$H506,"C",'MAPA DE RIESGOS'!$AF506),"")</f>
        <v/>
      </c>
      <c r="AG129" s="366" t="str">
        <f>IF(AND('MAPA DE RIESGOS'!$AP507="Baja",'MAPA DE RIESGOS'!$AR507="Menor"),CONCATENATE("R",'MAPA DE RIESGOS'!$H507,"C",'MAPA DE RIESGOS'!$AF507),"")</f>
        <v/>
      </c>
      <c r="AH129" s="366" t="str">
        <f>IF(AND('MAPA DE RIESGOS'!$AP508="Baja",'MAPA DE RIESGOS'!$AR508="Menor"),CONCATENATE("R",'MAPA DE RIESGOS'!$H508,"C",'MAPA DE RIESGOS'!$AF508),"")</f>
        <v/>
      </c>
      <c r="AI129" s="366" t="str">
        <f>IF(AND('MAPA DE RIESGOS'!$AP509="Baja",'MAPA DE RIESGOS'!$AR509="Menor"),CONCATENATE("R",'MAPA DE RIESGOS'!$H509,"C",'MAPA DE RIESGOS'!$AF509),"")</f>
        <v/>
      </c>
      <c r="AJ129" s="366" t="str">
        <f>IF(AND('MAPA DE RIESGOS'!$AP510="Baja",'MAPA DE RIESGOS'!$AR510="Menor"),CONCATENATE("R",'MAPA DE RIESGOS'!$H510,"C",'MAPA DE RIESGOS'!$AF510),"")</f>
        <v/>
      </c>
      <c r="AK129" s="366" t="str">
        <f>IF(AND('MAPA DE RIESGOS'!$AP511="Baja",'MAPA DE RIESGOS'!$AR511="Menor"),CONCATENATE("R",'MAPA DE RIESGOS'!$H511,"C",'MAPA DE RIESGOS'!$AF511),"")</f>
        <v/>
      </c>
      <c r="AL129" s="366" t="str">
        <f>IF(AND('MAPA DE RIESGOS'!$AP512="Baja",'MAPA DE RIESGOS'!$AR512="Menor"),CONCATENATE("R",'MAPA DE RIESGOS'!$H512,"C",'MAPA DE RIESGOS'!$AF512),"")</f>
        <v/>
      </c>
      <c r="AM129" s="366" t="str">
        <f>IF(AND('MAPA DE RIESGOS'!$AP513="Baja",'MAPA DE RIESGOS'!$AR513="Menor"),CONCATENATE("R",'MAPA DE RIESGOS'!$H513,"C",'MAPA DE RIESGOS'!$AF513),"")</f>
        <v/>
      </c>
      <c r="AN129" s="366" t="str">
        <f>IF(AND('MAPA DE RIESGOS'!$AP514="Baja",'MAPA DE RIESGOS'!$AR514="Menor"),CONCATENATE("R",'MAPA DE RIESGOS'!$H514,"C",'MAPA DE RIESGOS'!$AF514),"")</f>
        <v/>
      </c>
      <c r="AO129" s="366" t="str">
        <f>IF(AND('MAPA DE RIESGOS'!$AP515="Baja",'MAPA DE RIESGOS'!$AR515="Menor"),CONCATENATE("R",'MAPA DE RIESGOS'!$H515,"C",'MAPA DE RIESGOS'!$AF515),"")</f>
        <v/>
      </c>
      <c r="AP129" s="366" t="str">
        <f>IF(AND('MAPA DE RIESGOS'!$AP516="Baja",'MAPA DE RIESGOS'!$AR516="Menor"),CONCATENATE("R",'MAPA DE RIESGOS'!$H516,"C",'MAPA DE RIESGOS'!$AF516),"")</f>
        <v/>
      </c>
      <c r="AQ129" s="366" t="str">
        <f>IF(AND('MAPA DE RIESGOS'!$AP517="Baja",'MAPA DE RIESGOS'!$AR517="Menor"),CONCATENATE("R",'MAPA DE RIESGOS'!$H517,"C",'MAPA DE RIESGOS'!$AF517),"")</f>
        <v/>
      </c>
      <c r="AR129" s="366" t="str">
        <f>IF(AND('MAPA DE RIESGOS'!$AP518="Baja",'MAPA DE RIESGOS'!$AR518="Menor"),CONCATENATE("R",'MAPA DE RIESGOS'!$H518,"C",'MAPA DE RIESGOS'!$AF518),"")</f>
        <v/>
      </c>
      <c r="AS129" s="366" t="str">
        <f>IF(AND('MAPA DE RIESGOS'!$AP519="Baja",'MAPA DE RIESGOS'!$AR519="Menor"),CONCATENATE("R",'MAPA DE RIESGOS'!$H519,"C",'MAPA DE RIESGOS'!$AF519),"")</f>
        <v/>
      </c>
      <c r="AT129" s="365" t="str">
        <f>IF(AND('MAPA DE RIESGOS'!$AP502="Baja",'MAPA DE RIESGOS'!$AR502="Moderado"),CONCATENATE("R",'MAPA DE RIESGOS'!$H502,"C",'MAPA DE RIESGOS'!$AF502),"")</f>
        <v>R82C1</v>
      </c>
      <c r="AU129" s="366" t="str">
        <f>IF(AND('MAPA DE RIESGOS'!$AP503="Baja",'MAPA DE RIESGOS'!$AR503="Moderado"),CONCATENATE("R",'MAPA DE RIESGOS'!$H503,"C",'MAPA DE RIESGOS'!$AF503),"")</f>
        <v/>
      </c>
      <c r="AV129" s="366" t="str">
        <f>IF(AND('MAPA DE RIESGOS'!$AP504="Baja",'MAPA DE RIESGOS'!$AR504="Moderado"),CONCATENATE("R",'MAPA DE RIESGOS'!$H504,"C",'MAPA DE RIESGOS'!$AF504),"")</f>
        <v/>
      </c>
      <c r="AW129" s="366" t="str">
        <f>IF(AND('MAPA DE RIESGOS'!$AP505="Baja",'MAPA DE RIESGOS'!$AR505="Moderado"),CONCATENATE("R",'MAPA DE RIESGOS'!$H505,"C",'MAPA DE RIESGOS'!$AF505),"")</f>
        <v/>
      </c>
      <c r="AX129" s="366" t="str">
        <f>IF(AND('MAPA DE RIESGOS'!$AP506="Baja",'MAPA DE RIESGOS'!$AR506="Moderado"),CONCATENATE("R",'MAPA DE RIESGOS'!$H506,"C",'MAPA DE RIESGOS'!$AF506),"")</f>
        <v/>
      </c>
      <c r="AY129" s="366" t="str">
        <f>IF(AND('MAPA DE RIESGOS'!$AP507="Baja",'MAPA DE RIESGOS'!$AR507="Moderado"),CONCATENATE("R",'MAPA DE RIESGOS'!$H507,"C",'MAPA DE RIESGOS'!$AF507),"")</f>
        <v/>
      </c>
      <c r="AZ129" s="366" t="str">
        <f>IF(AND('MAPA DE RIESGOS'!$AP508="Baja",'MAPA DE RIESGOS'!$AR508="Moderado"),CONCATENATE("R",'MAPA DE RIESGOS'!$H508,"C",'MAPA DE RIESGOS'!$AF508),"")</f>
        <v/>
      </c>
      <c r="BA129" s="366" t="str">
        <f>IF(AND('MAPA DE RIESGOS'!$AP509="Baja",'MAPA DE RIESGOS'!$AR509="Moderado"),CONCATENATE("R",'MAPA DE RIESGOS'!$H509,"C",'MAPA DE RIESGOS'!$AF509),"")</f>
        <v/>
      </c>
      <c r="BB129" s="366" t="str">
        <f>IF(AND('MAPA DE RIESGOS'!$AP510="Baja",'MAPA DE RIESGOS'!$AR510="Moderado"),CONCATENATE("R",'MAPA DE RIESGOS'!$H510,"C",'MAPA DE RIESGOS'!$AF510),"")</f>
        <v/>
      </c>
      <c r="BC129" s="366" t="str">
        <f>IF(AND('MAPA DE RIESGOS'!$AP511="Baja",'MAPA DE RIESGOS'!$AR511="Moderado"),CONCATENATE("R",'MAPA DE RIESGOS'!$H511,"C",'MAPA DE RIESGOS'!$AF511),"")</f>
        <v/>
      </c>
      <c r="BD129" s="366" t="str">
        <f>IF(AND('MAPA DE RIESGOS'!$AP512="Baja",'MAPA DE RIESGOS'!$AR512="Moderado"),CONCATENATE("R",'MAPA DE RIESGOS'!$H512,"C",'MAPA DE RIESGOS'!$AF512),"")</f>
        <v/>
      </c>
      <c r="BE129" s="366" t="str">
        <f>IF(AND('MAPA DE RIESGOS'!$AP513="Baja",'MAPA DE RIESGOS'!$AR513="Moderado"),CONCATENATE("R",'MAPA DE RIESGOS'!$H513,"C",'MAPA DE RIESGOS'!$AF513),"")</f>
        <v/>
      </c>
      <c r="BF129" s="366" t="str">
        <f>IF(AND('MAPA DE RIESGOS'!$AP514="Baja",'MAPA DE RIESGOS'!$AR514="Moderado"),CONCATENATE("R",'MAPA DE RIESGOS'!$H514,"C",'MAPA DE RIESGOS'!$AF514),"")</f>
        <v/>
      </c>
      <c r="BG129" s="366" t="str">
        <f>IF(AND('MAPA DE RIESGOS'!$AP515="Baja",'MAPA DE RIESGOS'!$AR515="Moderado"),CONCATENATE("R",'MAPA DE RIESGOS'!$H515,"C",'MAPA DE RIESGOS'!$AF515),"")</f>
        <v/>
      </c>
      <c r="BH129" s="366" t="str">
        <f>IF(AND('MAPA DE RIESGOS'!$AP516="Baja",'MAPA DE RIESGOS'!$AR516="Moderado"),CONCATENATE("R",'MAPA DE RIESGOS'!$H516,"C",'MAPA DE RIESGOS'!$AF516),"")</f>
        <v/>
      </c>
      <c r="BI129" s="366" t="str">
        <f>IF(AND('MAPA DE RIESGOS'!$AP517="Baja",'MAPA DE RIESGOS'!$AR517="Moderado"),CONCATENATE("R",'MAPA DE RIESGOS'!$H517,"C",'MAPA DE RIESGOS'!$AF517),"")</f>
        <v/>
      </c>
      <c r="BJ129" s="366" t="str">
        <f>IF(AND('MAPA DE RIESGOS'!$AP518="Baja",'MAPA DE RIESGOS'!$AR518="Moderado"),CONCATENATE("R",'MAPA DE RIESGOS'!$H518,"C",'MAPA DE RIESGOS'!$AF518),"")</f>
        <v/>
      </c>
      <c r="BK129" s="367" t="str">
        <f>IF(AND('MAPA DE RIESGOS'!$AP519="Baja",'MAPA DE RIESGOS'!$AR519="Moderado"),CONCATENATE("R",'MAPA DE RIESGOS'!$H519,"C",'MAPA DE RIESGOS'!$AF519),"")</f>
        <v/>
      </c>
      <c r="BL129" s="353" t="str">
        <f>IF(AND('MAPA DE RIESGOS'!$AP502="Baja",'MAPA DE RIESGOS'!$AR502="Mayor"),CONCATENATE("R",'MAPA DE RIESGOS'!$H502,"C",'MAPA DE RIESGOS'!$AF502),"")</f>
        <v/>
      </c>
      <c r="BM129" s="353" t="str">
        <f>IF(AND('MAPA DE RIESGOS'!$AP503="Baja",'MAPA DE RIESGOS'!$AR503="Mayor"),CONCATENATE("R",'MAPA DE RIESGOS'!$H503,"C",'MAPA DE RIESGOS'!$AF503),"")</f>
        <v/>
      </c>
      <c r="BN129" s="353" t="str">
        <f>IF(AND('MAPA DE RIESGOS'!$AP504="Baja",'MAPA DE RIESGOS'!$AR504="Mayor"),CONCATENATE("R",'MAPA DE RIESGOS'!$H504,"C",'MAPA DE RIESGOS'!$AF504),"")</f>
        <v/>
      </c>
      <c r="BO129" s="353" t="str">
        <f>IF(AND('MAPA DE RIESGOS'!$AP505="Baja",'MAPA DE RIESGOS'!$AR505="Mayor"),CONCATENATE("R",'MAPA DE RIESGOS'!$H505,"C",'MAPA DE RIESGOS'!$AF505),"")</f>
        <v/>
      </c>
      <c r="BP129" s="353" t="str">
        <f>IF(AND('MAPA DE RIESGOS'!$AP506="Baja",'MAPA DE RIESGOS'!$AR506="Mayor"),CONCATENATE("R",'MAPA DE RIESGOS'!$H506,"C",'MAPA DE RIESGOS'!$AF506),"")</f>
        <v/>
      </c>
      <c r="BQ129" s="353" t="str">
        <f>IF(AND('MAPA DE RIESGOS'!$AP507="Baja",'MAPA DE RIESGOS'!$AR507="Mayor"),CONCATENATE("R",'MAPA DE RIESGOS'!$H507,"C",'MAPA DE RIESGOS'!$AF507),"")</f>
        <v/>
      </c>
      <c r="BR129" s="353" t="str">
        <f>IF(AND('MAPA DE RIESGOS'!$AP508="Baja",'MAPA DE RIESGOS'!$AR508="Mayor"),CONCATENATE("R",'MAPA DE RIESGOS'!$H508,"C",'MAPA DE RIESGOS'!$AF508),"")</f>
        <v/>
      </c>
      <c r="BS129" s="353" t="str">
        <f>IF(AND('MAPA DE RIESGOS'!$AP509="Baja",'MAPA DE RIESGOS'!$AR509="Mayor"),CONCATENATE("R",'MAPA DE RIESGOS'!$H509,"C",'MAPA DE RIESGOS'!$AF509),"")</f>
        <v/>
      </c>
      <c r="BT129" s="353" t="str">
        <f>IF(AND('MAPA DE RIESGOS'!$AP510="Baja",'MAPA DE RIESGOS'!$AR510="Mayor"),CONCATENATE("R",'MAPA DE RIESGOS'!$H510,"C",'MAPA DE RIESGOS'!$AF510),"")</f>
        <v/>
      </c>
      <c r="BU129" s="353" t="str">
        <f>IF(AND('MAPA DE RIESGOS'!$AP511="Baja",'MAPA DE RIESGOS'!$AR511="Mayor"),CONCATENATE("R",'MAPA DE RIESGOS'!$H511,"C",'MAPA DE RIESGOS'!$AF511),"")</f>
        <v/>
      </c>
      <c r="BV129" s="353" t="str">
        <f>IF(AND('MAPA DE RIESGOS'!$AP512="Baja",'MAPA DE RIESGOS'!$AR512="Mayor"),CONCATENATE("R",'MAPA DE RIESGOS'!$H512,"C",'MAPA DE RIESGOS'!$AF512),"")</f>
        <v/>
      </c>
      <c r="BW129" s="353" t="str">
        <f>IF(AND('MAPA DE RIESGOS'!$AP513="Baja",'MAPA DE RIESGOS'!$AR513="Mayor"),CONCATENATE("R",'MAPA DE RIESGOS'!$H513,"C",'MAPA DE RIESGOS'!$AF513),"")</f>
        <v/>
      </c>
      <c r="BX129" s="353" t="str">
        <f>IF(AND('MAPA DE RIESGOS'!$AP514="Baja",'MAPA DE RIESGOS'!$AR514="Mayor"),CONCATENATE("R",'MAPA DE RIESGOS'!$H514,"C",'MAPA DE RIESGOS'!$AF514),"")</f>
        <v/>
      </c>
      <c r="BY129" s="353" t="str">
        <f>IF(AND('MAPA DE RIESGOS'!$AP515="Baja",'MAPA DE RIESGOS'!$AR515="Mayor"),CONCATENATE("R",'MAPA DE RIESGOS'!$H515,"C",'MAPA DE RIESGOS'!$AF515),"")</f>
        <v/>
      </c>
      <c r="BZ129" s="353" t="str">
        <f>IF(AND('MAPA DE RIESGOS'!$AP516="Baja",'MAPA DE RIESGOS'!$AR516="Mayor"),CONCATENATE("R",'MAPA DE RIESGOS'!$H516,"C",'MAPA DE RIESGOS'!$AF516),"")</f>
        <v/>
      </c>
      <c r="CA129" s="353" t="str">
        <f>IF(AND('MAPA DE RIESGOS'!$AP517="Baja",'MAPA DE RIESGOS'!$AR517="Mayor"),CONCATENATE("R",'MAPA DE RIESGOS'!$H517,"C",'MAPA DE RIESGOS'!$AF517),"")</f>
        <v/>
      </c>
      <c r="CB129" s="353" t="str">
        <f>IF(AND('MAPA DE RIESGOS'!$AP518="Baja",'MAPA DE RIESGOS'!$AR518="Mayor"),CONCATENATE("R",'MAPA DE RIESGOS'!$H518,"C",'MAPA DE RIESGOS'!$AF518),"")</f>
        <v/>
      </c>
      <c r="CC129" s="354" t="str">
        <f>IF(AND('MAPA DE RIESGOS'!$AP519="Baja",'MAPA DE RIESGOS'!$AR519="Mayor"),CONCATENATE("R",'MAPA DE RIESGOS'!$H519,"C",'MAPA DE RIESGOS'!$AF519),"")</f>
        <v/>
      </c>
      <c r="CD129" s="355" t="str">
        <f>IF(AND('MAPA DE RIESGOS'!$AP502="Baja",'MAPA DE RIESGOS'!$AR502="Catastrófico"),CONCATENATE("R",'MAPA DE RIESGOS'!$H502,"C",'MAPA DE RIESGOS'!$AF502),"")</f>
        <v/>
      </c>
      <c r="CE129" s="355" t="str">
        <f>IF(AND('MAPA DE RIESGOS'!$AP503="Baja",'MAPA DE RIESGOS'!$AR503="Catastrófico"),CONCATENATE("R",'MAPA DE RIESGOS'!$H503,"C",'MAPA DE RIESGOS'!$AF503),"")</f>
        <v/>
      </c>
      <c r="CF129" s="355" t="str">
        <f>IF(AND('MAPA DE RIESGOS'!$AP504="Baja",'MAPA DE RIESGOS'!$AR504="Catastrófico"),CONCATENATE("R",'MAPA DE RIESGOS'!$H504,"C",'MAPA DE RIESGOS'!$AF504),"")</f>
        <v/>
      </c>
      <c r="CG129" s="355" t="str">
        <f>IF(AND('MAPA DE RIESGOS'!$AP505="Baja",'MAPA DE RIESGOS'!$AR505="Catastrófico"),CONCATENATE("R",'MAPA DE RIESGOS'!$H505,"C",'MAPA DE RIESGOS'!$AF505),"")</f>
        <v/>
      </c>
      <c r="CH129" s="355" t="str">
        <f>IF(AND('MAPA DE RIESGOS'!$AP506="Baja",'MAPA DE RIESGOS'!$AR506="Catastrófico"),CONCATENATE("R",'MAPA DE RIESGOS'!$H506,"C",'MAPA DE RIESGOS'!$AF506),"")</f>
        <v/>
      </c>
      <c r="CI129" s="355" t="str">
        <f>IF(AND('MAPA DE RIESGOS'!$AP507="Baja",'MAPA DE RIESGOS'!$AR507="Catastrófico"),CONCATENATE("R",'MAPA DE RIESGOS'!$H507,"C",'MAPA DE RIESGOS'!$AF507),"")</f>
        <v/>
      </c>
      <c r="CJ129" s="355" t="str">
        <f>IF(AND('MAPA DE RIESGOS'!$AP508="Baja",'MAPA DE RIESGOS'!$AR508="Catastrófico"),CONCATENATE("R",'MAPA DE RIESGOS'!$H508,"C",'MAPA DE RIESGOS'!$AF508),"")</f>
        <v/>
      </c>
      <c r="CK129" s="355" t="str">
        <f>IF(AND('MAPA DE RIESGOS'!$AP509="Baja",'MAPA DE RIESGOS'!$AR509="Catastrófico"),CONCATENATE("R",'MAPA DE RIESGOS'!$H509,"C",'MAPA DE RIESGOS'!$AF509),"")</f>
        <v/>
      </c>
      <c r="CL129" s="355" t="str">
        <f>IF(AND('MAPA DE RIESGOS'!$AP510="Baja",'MAPA DE RIESGOS'!$AR510="Catastrófico"),CONCATENATE("R",'MAPA DE RIESGOS'!$H510,"C",'MAPA DE RIESGOS'!$AF510),"")</f>
        <v/>
      </c>
      <c r="CM129" s="355" t="str">
        <f>IF(AND('MAPA DE RIESGOS'!$AP511="Baja",'MAPA DE RIESGOS'!$AR511="Catastrófico"),CONCATENATE("R",'MAPA DE RIESGOS'!$H511,"C",'MAPA DE RIESGOS'!$AF511),"")</f>
        <v/>
      </c>
      <c r="CN129" s="355" t="str">
        <f>IF(AND('MAPA DE RIESGOS'!$AP512="Baja",'MAPA DE RIESGOS'!$AR512="Catastrófico"),CONCATENATE("R",'MAPA DE RIESGOS'!$H512,"C",'MAPA DE RIESGOS'!$AF512),"")</f>
        <v/>
      </c>
      <c r="CO129" s="355" t="str">
        <f>IF(AND('MAPA DE RIESGOS'!$AP513="Baja",'MAPA DE RIESGOS'!$AR513="Catastrófico"),CONCATENATE("R",'MAPA DE RIESGOS'!$H513,"C",'MAPA DE RIESGOS'!$AF513),"")</f>
        <v/>
      </c>
      <c r="CP129" s="355" t="str">
        <f>IF(AND('MAPA DE RIESGOS'!$AP514="Baja",'MAPA DE RIESGOS'!$AR514="Catastrófico"),CONCATENATE("R",'MAPA DE RIESGOS'!$H514,"C",'MAPA DE RIESGOS'!$AF514),"")</f>
        <v/>
      </c>
      <c r="CQ129" s="355" t="str">
        <f>IF(AND('MAPA DE RIESGOS'!$AP515="Baja",'MAPA DE RIESGOS'!$AR515="Catastrófico"),CONCATENATE("R",'MAPA DE RIESGOS'!$H515,"C",'MAPA DE RIESGOS'!$AF515),"")</f>
        <v/>
      </c>
      <c r="CR129" s="355" t="str">
        <f>IF(AND('MAPA DE RIESGOS'!$AP516="Baja",'MAPA DE RIESGOS'!$AR516="Catastrófico"),CONCATENATE("R",'MAPA DE RIESGOS'!$H516,"C",'MAPA DE RIESGOS'!$AF516),"")</f>
        <v/>
      </c>
      <c r="CS129" s="355" t="str">
        <f>IF(AND('MAPA DE RIESGOS'!$AP517="Baja",'MAPA DE RIESGOS'!$AR517="Catastrófico"),CONCATENATE("R",'MAPA DE RIESGOS'!$H517,"C",'MAPA DE RIESGOS'!$AF517),"")</f>
        <v/>
      </c>
      <c r="CT129" s="355" t="str">
        <f>IF(AND('MAPA DE RIESGOS'!$AP518="Baja",'MAPA DE RIESGOS'!$AR518="Catastrófico"),CONCATENATE("R",'MAPA DE RIESGOS'!$H518,"C",'MAPA DE RIESGOS'!$AF518),"")</f>
        <v/>
      </c>
      <c r="CU129" s="356" t="str">
        <f>IF(AND('MAPA DE RIESGOS'!$AP519="Baja",'MAPA DE RIESGOS'!$AR519="Catastrófico"),CONCATENATE("R",'MAPA DE RIESGOS'!$H519,"C",'MAPA DE RIESGOS'!$AF519),"")</f>
        <v/>
      </c>
      <c r="CV129" s="67"/>
      <c r="CW129" s="1109"/>
      <c r="CX129" s="1109"/>
      <c r="CY129" s="1109"/>
      <c r="CZ129" s="1109"/>
      <c r="DA129" s="1109"/>
      <c r="DB129" s="1109"/>
    </row>
    <row r="130" spans="2:106" ht="32.450000000000003" customHeight="1">
      <c r="B130" s="1142"/>
      <c r="C130" s="1142"/>
      <c r="D130" s="1143"/>
      <c r="E130" s="1113"/>
      <c r="F130" s="1114"/>
      <c r="G130" s="1114"/>
      <c r="H130" s="1114"/>
      <c r="I130" s="1115"/>
      <c r="J130" s="374" t="str">
        <f>IF(AND('MAPA DE RIESGOS'!$AP520="Baja",'MAPA DE RIESGOS'!$AR520="Leve"),CONCATENATE("R",'MAPA DE RIESGOS'!$H520,"C",'MAPA DE RIESGOS'!$AF520),"")</f>
        <v/>
      </c>
      <c r="K130" s="375" t="str">
        <f>IF(AND('MAPA DE RIESGOS'!$AP521="Baja",'MAPA DE RIESGOS'!$AR521="Leve"),CONCATENATE("R",'MAPA DE RIESGOS'!$H521,"C",'MAPA DE RIESGOS'!$AF521),"")</f>
        <v/>
      </c>
      <c r="L130" s="375" t="str">
        <f>IF(AND('MAPA DE RIESGOS'!$AP522="Baja",'MAPA DE RIESGOS'!$AR522="Leve"),CONCATENATE("R",'MAPA DE RIESGOS'!$H522,"C",'MAPA DE RIESGOS'!$AF522),"")</f>
        <v/>
      </c>
      <c r="M130" s="375" t="str">
        <f>IF(AND('MAPA DE RIESGOS'!$AP523="Baja",'MAPA DE RIESGOS'!$AR523="Leve"),CONCATENATE("R",'MAPA DE RIESGOS'!$H523,"C",'MAPA DE RIESGOS'!$AF523),"")</f>
        <v/>
      </c>
      <c r="N130" s="375" t="str">
        <f>IF(AND('MAPA DE RIESGOS'!$AP524="Baja",'MAPA DE RIESGOS'!$AR524="Leve"),CONCATENATE("R",'MAPA DE RIESGOS'!$H524,"C",'MAPA DE RIESGOS'!$AF524),"")</f>
        <v/>
      </c>
      <c r="O130" s="375" t="str">
        <f>IF(AND('MAPA DE RIESGOS'!$AP525="Baja",'MAPA DE RIESGOS'!$AR525="Leve"),CONCATENATE("R",'MAPA DE RIESGOS'!$H525,"C",'MAPA DE RIESGOS'!$AF525),"")</f>
        <v/>
      </c>
      <c r="P130" s="375" t="str">
        <f>IF(AND('MAPA DE RIESGOS'!$AP526="Baja",'MAPA DE RIESGOS'!$AR526="Leve"),CONCATENATE("R",'MAPA DE RIESGOS'!$H526,"C",'MAPA DE RIESGOS'!$AF526),"")</f>
        <v/>
      </c>
      <c r="Q130" s="375" t="str">
        <f>IF(AND('MAPA DE RIESGOS'!$AP527="Baja",'MAPA DE RIESGOS'!$AR527="Leve"),CONCATENATE("R",'MAPA DE RIESGOS'!$H527,"C",'MAPA DE RIESGOS'!$AF527),"")</f>
        <v/>
      </c>
      <c r="R130" s="375" t="str">
        <f>IF(AND('MAPA DE RIESGOS'!$AP528="Baja",'MAPA DE RIESGOS'!$AR528="Leve"),CONCATENATE("R",'MAPA DE RIESGOS'!$H528,"C",'MAPA DE RIESGOS'!$AF528),"")</f>
        <v/>
      </c>
      <c r="S130" s="375" t="str">
        <f>IF(AND('MAPA DE RIESGOS'!$AP529="Baja",'MAPA DE RIESGOS'!$AR529="Leve"),CONCATENATE("R",'MAPA DE RIESGOS'!$H529,"C",'MAPA DE RIESGOS'!$AF529),"")</f>
        <v/>
      </c>
      <c r="T130" s="375" t="str">
        <f>IF(AND('MAPA DE RIESGOS'!$AP530="Baja",'MAPA DE RIESGOS'!$AR530="Leve"),CONCATENATE("R",'MAPA DE RIESGOS'!$H530,"C",'MAPA DE RIESGOS'!$AF530),"")</f>
        <v/>
      </c>
      <c r="U130" s="375" t="str">
        <f>IF(AND('MAPA DE RIESGOS'!$AP531="Baja",'MAPA DE RIESGOS'!$AR531="Leve"),CONCATENATE("R",'MAPA DE RIESGOS'!$H531,"C",'MAPA DE RIESGOS'!$AF531),"")</f>
        <v/>
      </c>
      <c r="V130" s="375" t="str">
        <f>IF(AND('MAPA DE RIESGOS'!$AP532="Baja",'MAPA DE RIESGOS'!$AR532="Leve"),CONCATENATE("R",'MAPA DE RIESGOS'!$H532,"C",'MAPA DE RIESGOS'!$AF532),"")</f>
        <v/>
      </c>
      <c r="W130" s="375" t="str">
        <f>IF(AND('MAPA DE RIESGOS'!$AP533="Baja",'MAPA DE RIESGOS'!$AR533="Leve"),CONCATENATE("R",'MAPA DE RIESGOS'!$H533,"C",'MAPA DE RIESGOS'!$AF533),"")</f>
        <v/>
      </c>
      <c r="X130" s="375" t="str">
        <f>IF(AND('MAPA DE RIESGOS'!$AP534="Baja",'MAPA DE RIESGOS'!$AR534="Leve"),CONCATENATE("R",'MAPA DE RIESGOS'!$H534,"C",'MAPA DE RIESGOS'!$AF534),"")</f>
        <v/>
      </c>
      <c r="Y130" s="375" t="str">
        <f>IF(AND('MAPA DE RIESGOS'!$AP535="Baja",'MAPA DE RIESGOS'!$AR535="Leve"),CONCATENATE("R",'MAPA DE RIESGOS'!$H535,"C",'MAPA DE RIESGOS'!$AF535),"")</f>
        <v/>
      </c>
      <c r="Z130" s="375" t="str">
        <f>IF(AND('MAPA DE RIESGOS'!$AP536="Baja",'MAPA DE RIESGOS'!$AR536="Leve"),CONCATENATE("R",'MAPA DE RIESGOS'!$H536,"C",'MAPA DE RIESGOS'!$AF536),"")</f>
        <v/>
      </c>
      <c r="AA130" s="376" t="str">
        <f>IF(AND('MAPA DE RIESGOS'!$AP537="Baja",'MAPA DE RIESGOS'!$AR537="Leve"),CONCATENATE("R",'MAPA DE RIESGOS'!$H537,"C",'MAPA DE RIESGOS'!$AF537),"")</f>
        <v/>
      </c>
      <c r="AB130" s="365" t="str">
        <f>IF(AND('MAPA DE RIESGOS'!$AP520="Baja",'MAPA DE RIESGOS'!$AR520="Menor"),CONCATENATE("R",'MAPA DE RIESGOS'!$H520,"C",'MAPA DE RIESGOS'!$AF520),"")</f>
        <v>R85C1</v>
      </c>
      <c r="AC130" s="366" t="str">
        <f>IF(AND('MAPA DE RIESGOS'!$AP521="Baja",'MAPA DE RIESGOS'!$AR521="Menor"),CONCATENATE("R",'MAPA DE RIESGOS'!$H521,"C",'MAPA DE RIESGOS'!$AF521),"")</f>
        <v/>
      </c>
      <c r="AD130" s="366" t="str">
        <f>IF(AND('MAPA DE RIESGOS'!$AP522="Baja",'MAPA DE RIESGOS'!$AR522="Menor"),CONCATENATE("R",'MAPA DE RIESGOS'!$H522,"C",'MAPA DE RIESGOS'!$AF522),"")</f>
        <v/>
      </c>
      <c r="AE130" s="366" t="str">
        <f>IF(AND('MAPA DE RIESGOS'!$AP523="Baja",'MAPA DE RIESGOS'!$AR523="Menor"),CONCATENATE("R",'MAPA DE RIESGOS'!$H523,"C",'MAPA DE RIESGOS'!$AF523),"")</f>
        <v/>
      </c>
      <c r="AF130" s="366" t="str">
        <f>IF(AND('MAPA DE RIESGOS'!$AP524="Baja",'MAPA DE RIESGOS'!$AR524="Menor"),CONCATENATE("R",'MAPA DE RIESGOS'!$H524,"C",'MAPA DE RIESGOS'!$AF524),"")</f>
        <v/>
      </c>
      <c r="AG130" s="366" t="str">
        <f>IF(AND('MAPA DE RIESGOS'!$AP525="Baja",'MAPA DE RIESGOS'!$AR525="Menor"),CONCATENATE("R",'MAPA DE RIESGOS'!$H525,"C",'MAPA DE RIESGOS'!$AF525),"")</f>
        <v/>
      </c>
      <c r="AH130" s="366" t="str">
        <f>IF(AND('MAPA DE RIESGOS'!$AP526="Baja",'MAPA DE RIESGOS'!$AR526="Menor"),CONCATENATE("R",'MAPA DE RIESGOS'!$H526,"C",'MAPA DE RIESGOS'!$AF526),"")</f>
        <v/>
      </c>
      <c r="AI130" s="366" t="str">
        <f>IF(AND('MAPA DE RIESGOS'!$AP527="Baja",'MAPA DE RIESGOS'!$AR527="Menor"),CONCATENATE("R",'MAPA DE RIESGOS'!$H527,"C",'MAPA DE RIESGOS'!$AF527),"")</f>
        <v/>
      </c>
      <c r="AJ130" s="366" t="str">
        <f>IF(AND('MAPA DE RIESGOS'!$AP528="Baja",'MAPA DE RIESGOS'!$AR528="Menor"),CONCATENATE("R",'MAPA DE RIESGOS'!$H528,"C",'MAPA DE RIESGOS'!$AF528),"")</f>
        <v/>
      </c>
      <c r="AK130" s="366" t="str">
        <f>IF(AND('MAPA DE RIESGOS'!$AP529="Baja",'MAPA DE RIESGOS'!$AR529="Menor"),CONCATENATE("R",'MAPA DE RIESGOS'!$H529,"C",'MAPA DE RIESGOS'!$AF529),"")</f>
        <v/>
      </c>
      <c r="AL130" s="366" t="str">
        <f>IF(AND('MAPA DE RIESGOS'!$AP530="Baja",'MAPA DE RIESGOS'!$AR530="Menor"),CONCATENATE("R",'MAPA DE RIESGOS'!$H530,"C",'MAPA DE RIESGOS'!$AF530),"")</f>
        <v/>
      </c>
      <c r="AM130" s="366" t="str">
        <f>IF(AND('MAPA DE RIESGOS'!$AP531="Baja",'MAPA DE RIESGOS'!$AR531="Menor"),CONCATENATE("R",'MAPA DE RIESGOS'!$H531,"C",'MAPA DE RIESGOS'!$AF531),"")</f>
        <v/>
      </c>
      <c r="AN130" s="366" t="str">
        <f>IF(AND('MAPA DE RIESGOS'!$AP532="Baja",'MAPA DE RIESGOS'!$AR532="Menor"),CONCATENATE("R",'MAPA DE RIESGOS'!$H532,"C",'MAPA DE RIESGOS'!$AF532),"")</f>
        <v>R87C1</v>
      </c>
      <c r="AO130" s="366" t="str">
        <f>IF(AND('MAPA DE RIESGOS'!$AP533="Baja",'MAPA DE RIESGOS'!$AR533="Menor"),CONCATENATE("R",'MAPA DE RIESGOS'!$H533,"C",'MAPA DE RIESGOS'!$AF533),"")</f>
        <v>R87C2</v>
      </c>
      <c r="AP130" s="366" t="str">
        <f>IF(AND('MAPA DE RIESGOS'!$AP534="Baja",'MAPA DE RIESGOS'!$AR534="Menor"),CONCATENATE("R",'MAPA DE RIESGOS'!$H534,"C",'MAPA DE RIESGOS'!$AF534),"")</f>
        <v/>
      </c>
      <c r="AQ130" s="366" t="str">
        <f>IF(AND('MAPA DE RIESGOS'!$AP535="Baja",'MAPA DE RIESGOS'!$AR535="Menor"),CONCATENATE("R",'MAPA DE RIESGOS'!$H535,"C",'MAPA DE RIESGOS'!$AF535),"")</f>
        <v/>
      </c>
      <c r="AR130" s="366" t="str">
        <f>IF(AND('MAPA DE RIESGOS'!$AP536="Baja",'MAPA DE RIESGOS'!$AR536="Menor"),CONCATENATE("R",'MAPA DE RIESGOS'!$H536,"C",'MAPA DE RIESGOS'!$AF536),"")</f>
        <v/>
      </c>
      <c r="AS130" s="366" t="str">
        <f>IF(AND('MAPA DE RIESGOS'!$AP537="Baja",'MAPA DE RIESGOS'!$AR537="Menor"),CONCATENATE("R",'MAPA DE RIESGOS'!$H537,"C",'MAPA DE RIESGOS'!$AF537),"")</f>
        <v/>
      </c>
      <c r="AT130" s="365" t="str">
        <f>IF(AND('MAPA DE RIESGOS'!$AP520="Baja",'MAPA DE RIESGOS'!$AR520="Moderado"),CONCATENATE("R",'MAPA DE RIESGOS'!$H520,"C",'MAPA DE RIESGOS'!$AF520),"")</f>
        <v/>
      </c>
      <c r="AU130" s="366" t="str">
        <f>IF(AND('MAPA DE RIESGOS'!$AP521="Baja",'MAPA DE RIESGOS'!$AR521="Moderado"),CONCATENATE("R",'MAPA DE RIESGOS'!$H521,"C",'MAPA DE RIESGOS'!$AF521),"")</f>
        <v/>
      </c>
      <c r="AV130" s="366" t="str">
        <f>IF(AND('MAPA DE RIESGOS'!$AP522="Baja",'MAPA DE RIESGOS'!$AR522="Moderado"),CONCATENATE("R",'MAPA DE RIESGOS'!$H522,"C",'MAPA DE RIESGOS'!$AF522),"")</f>
        <v/>
      </c>
      <c r="AW130" s="366" t="str">
        <f>IF(AND('MAPA DE RIESGOS'!$AP523="Baja",'MAPA DE RIESGOS'!$AR523="Moderado"),CONCATENATE("R",'MAPA DE RIESGOS'!$H523,"C",'MAPA DE RIESGOS'!$AF523),"")</f>
        <v/>
      </c>
      <c r="AX130" s="366" t="str">
        <f>IF(AND('MAPA DE RIESGOS'!$AP524="Baja",'MAPA DE RIESGOS'!$AR524="Moderado"),CONCATENATE("R",'MAPA DE RIESGOS'!$H524,"C",'MAPA DE RIESGOS'!$AF524),"")</f>
        <v/>
      </c>
      <c r="AY130" s="366" t="str">
        <f>IF(AND('MAPA DE RIESGOS'!$AP525="Baja",'MAPA DE RIESGOS'!$AR525="Moderado"),CONCATENATE("R",'MAPA DE RIESGOS'!$H525,"C",'MAPA DE RIESGOS'!$AF525),"")</f>
        <v/>
      </c>
      <c r="AZ130" s="366" t="str">
        <f>IF(AND('MAPA DE RIESGOS'!$AP526="Baja",'MAPA DE RIESGOS'!$AR526="Moderado"),CONCATENATE("R",'MAPA DE RIESGOS'!$H526,"C",'MAPA DE RIESGOS'!$AF526),"")</f>
        <v/>
      </c>
      <c r="BA130" s="366" t="str">
        <f>IF(AND('MAPA DE RIESGOS'!$AP527="Baja",'MAPA DE RIESGOS'!$AR527="Moderado"),CONCATENATE("R",'MAPA DE RIESGOS'!$H527,"C",'MAPA DE RIESGOS'!$AF527),"")</f>
        <v/>
      </c>
      <c r="BB130" s="366" t="str">
        <f>IF(AND('MAPA DE RIESGOS'!$AP528="Baja",'MAPA DE RIESGOS'!$AR528="Moderado"),CONCATENATE("R",'MAPA DE RIESGOS'!$H528,"C",'MAPA DE RIESGOS'!$AF528),"")</f>
        <v/>
      </c>
      <c r="BC130" s="366" t="str">
        <f>IF(AND('MAPA DE RIESGOS'!$AP529="Baja",'MAPA DE RIESGOS'!$AR529="Moderado"),CONCATENATE("R",'MAPA DE RIESGOS'!$H529,"C",'MAPA DE RIESGOS'!$AF529),"")</f>
        <v/>
      </c>
      <c r="BD130" s="366" t="str">
        <f>IF(AND('MAPA DE RIESGOS'!$AP530="Baja",'MAPA DE RIESGOS'!$AR530="Moderado"),CONCATENATE("R",'MAPA DE RIESGOS'!$H530,"C",'MAPA DE RIESGOS'!$AF530),"")</f>
        <v/>
      </c>
      <c r="BE130" s="366" t="str">
        <f>IF(AND('MAPA DE RIESGOS'!$AP531="Baja",'MAPA DE RIESGOS'!$AR531="Moderado"),CONCATENATE("R",'MAPA DE RIESGOS'!$H531,"C",'MAPA DE RIESGOS'!$AF531),"")</f>
        <v/>
      </c>
      <c r="BF130" s="366" t="str">
        <f>IF(AND('MAPA DE RIESGOS'!$AP532="Baja",'MAPA DE RIESGOS'!$AR532="Moderado"),CONCATENATE("R",'MAPA DE RIESGOS'!$H532,"C",'MAPA DE RIESGOS'!$AF532),"")</f>
        <v/>
      </c>
      <c r="BG130" s="366" t="str">
        <f>IF(AND('MAPA DE RIESGOS'!$AP533="Baja",'MAPA DE RIESGOS'!$AR533="Moderado"),CONCATENATE("R",'MAPA DE RIESGOS'!$H533,"C",'MAPA DE RIESGOS'!$AF533),"")</f>
        <v/>
      </c>
      <c r="BH130" s="366" t="str">
        <f>IF(AND('MAPA DE RIESGOS'!$AP534="Baja",'MAPA DE RIESGOS'!$AR534="Moderado"),CONCATENATE("R",'MAPA DE RIESGOS'!$H534,"C",'MAPA DE RIESGOS'!$AF534),"")</f>
        <v/>
      </c>
      <c r="BI130" s="366" t="str">
        <f>IF(AND('MAPA DE RIESGOS'!$AP535="Baja",'MAPA DE RIESGOS'!$AR535="Moderado"),CONCATENATE("R",'MAPA DE RIESGOS'!$H535,"C",'MAPA DE RIESGOS'!$AF535),"")</f>
        <v/>
      </c>
      <c r="BJ130" s="366" t="str">
        <f>IF(AND('MAPA DE RIESGOS'!$AP536="Baja",'MAPA DE RIESGOS'!$AR536="Moderado"),CONCATENATE("R",'MAPA DE RIESGOS'!$H536,"C",'MAPA DE RIESGOS'!$AF536),"")</f>
        <v/>
      </c>
      <c r="BK130" s="367" t="str">
        <f>IF(AND('MAPA DE RIESGOS'!$AP537="Baja",'MAPA DE RIESGOS'!$AR537="Moderado"),CONCATENATE("R",'MAPA DE RIESGOS'!$H537,"C",'MAPA DE RIESGOS'!$AF537),"")</f>
        <v/>
      </c>
      <c r="BL130" s="353" t="str">
        <f>IF(AND('MAPA DE RIESGOS'!$AP520="Baja",'MAPA DE RIESGOS'!$AR520="Mayor"),CONCATENATE("R",'MAPA DE RIESGOS'!$H520,"C",'MAPA DE RIESGOS'!$AF520),"")</f>
        <v/>
      </c>
      <c r="BM130" s="353" t="str">
        <f>IF(AND('MAPA DE RIESGOS'!$AP521="Baja",'MAPA DE RIESGOS'!$AR521="Mayor"),CONCATENATE("R",'MAPA DE RIESGOS'!$H521,"C",'MAPA DE RIESGOS'!$AF521),"")</f>
        <v/>
      </c>
      <c r="BN130" s="353" t="str">
        <f>IF(AND('MAPA DE RIESGOS'!$AP522="Baja",'MAPA DE RIESGOS'!$AR522="Mayor"),CONCATENATE("R",'MAPA DE RIESGOS'!$H522,"C",'MAPA DE RIESGOS'!$AF522),"")</f>
        <v/>
      </c>
      <c r="BO130" s="353" t="str">
        <f>IF(AND('MAPA DE RIESGOS'!$AP523="Baja",'MAPA DE RIESGOS'!$AR523="Mayor"),CONCATENATE("R",'MAPA DE RIESGOS'!$H523,"C",'MAPA DE RIESGOS'!$AF523),"")</f>
        <v/>
      </c>
      <c r="BP130" s="353" t="str">
        <f>IF(AND('MAPA DE RIESGOS'!$AP524="Baja",'MAPA DE RIESGOS'!$AR524="Mayor"),CONCATENATE("R",'MAPA DE RIESGOS'!$H524,"C",'MAPA DE RIESGOS'!$AF524),"")</f>
        <v/>
      </c>
      <c r="BQ130" s="353" t="str">
        <f>IF(AND('MAPA DE RIESGOS'!$AP525="Baja",'MAPA DE RIESGOS'!$AR525="Mayor"),CONCATENATE("R",'MAPA DE RIESGOS'!$H525,"C",'MAPA DE RIESGOS'!$AF525),"")</f>
        <v/>
      </c>
      <c r="BR130" s="353" t="str">
        <f>IF(AND('MAPA DE RIESGOS'!$AP526="Baja",'MAPA DE RIESGOS'!$AR526="Mayor"),CONCATENATE("R",'MAPA DE RIESGOS'!$H526,"C",'MAPA DE RIESGOS'!$AF526),"")</f>
        <v/>
      </c>
      <c r="BS130" s="353" t="str">
        <f>IF(AND('MAPA DE RIESGOS'!$AP527="Baja",'MAPA DE RIESGOS'!$AR527="Mayor"),CONCATENATE("R",'MAPA DE RIESGOS'!$H527,"C",'MAPA DE RIESGOS'!$AF527),"")</f>
        <v/>
      </c>
      <c r="BT130" s="353" t="str">
        <f>IF(AND('MAPA DE RIESGOS'!$AP528="Baja",'MAPA DE RIESGOS'!$AR528="Mayor"),CONCATENATE("R",'MAPA DE RIESGOS'!$H528,"C",'MAPA DE RIESGOS'!$AF528),"")</f>
        <v/>
      </c>
      <c r="BU130" s="353" t="str">
        <f>IF(AND('MAPA DE RIESGOS'!$AP529="Baja",'MAPA DE RIESGOS'!$AR529="Mayor"),CONCATENATE("R",'MAPA DE RIESGOS'!$H529,"C",'MAPA DE RIESGOS'!$AF529),"")</f>
        <v/>
      </c>
      <c r="BV130" s="353" t="str">
        <f>IF(AND('MAPA DE RIESGOS'!$AP530="Baja",'MAPA DE RIESGOS'!$AR530="Mayor"),CONCATENATE("R",'MAPA DE RIESGOS'!$H530,"C",'MAPA DE RIESGOS'!$AF530),"")</f>
        <v/>
      </c>
      <c r="BW130" s="353" t="str">
        <f>IF(AND('MAPA DE RIESGOS'!$AP531="Baja",'MAPA DE RIESGOS'!$AR531="Mayor"),CONCATENATE("R",'MAPA DE RIESGOS'!$H531,"C",'MAPA DE RIESGOS'!$AF531),"")</f>
        <v/>
      </c>
      <c r="BX130" s="353" t="str">
        <f>IF(AND('MAPA DE RIESGOS'!$AP532="Baja",'MAPA DE RIESGOS'!$AR532="Mayor"),CONCATENATE("R",'MAPA DE RIESGOS'!$H532,"C",'MAPA DE RIESGOS'!$AF532),"")</f>
        <v/>
      </c>
      <c r="BY130" s="353" t="str">
        <f>IF(AND('MAPA DE RIESGOS'!$AP533="Baja",'MAPA DE RIESGOS'!$AR533="Mayor"),CONCATENATE("R",'MAPA DE RIESGOS'!$H533,"C",'MAPA DE RIESGOS'!$AF533),"")</f>
        <v/>
      </c>
      <c r="BZ130" s="353" t="str">
        <f>IF(AND('MAPA DE RIESGOS'!$AP534="Baja",'MAPA DE RIESGOS'!$AR534="Mayor"),CONCATENATE("R",'MAPA DE RIESGOS'!$H534,"C",'MAPA DE RIESGOS'!$AF534),"")</f>
        <v/>
      </c>
      <c r="CA130" s="353" t="str">
        <f>IF(AND('MAPA DE RIESGOS'!$AP535="Baja",'MAPA DE RIESGOS'!$AR535="Mayor"),CONCATENATE("R",'MAPA DE RIESGOS'!$H535,"C",'MAPA DE RIESGOS'!$AF535),"")</f>
        <v/>
      </c>
      <c r="CB130" s="353" t="str">
        <f>IF(AND('MAPA DE RIESGOS'!$AP536="Baja",'MAPA DE RIESGOS'!$AR536="Mayor"),CONCATENATE("R",'MAPA DE RIESGOS'!$H536,"C",'MAPA DE RIESGOS'!$AF536),"")</f>
        <v/>
      </c>
      <c r="CC130" s="354" t="str">
        <f>IF(AND('MAPA DE RIESGOS'!$AP537="Baja",'MAPA DE RIESGOS'!$AR537="Mayor"),CONCATENATE("R",'MAPA DE RIESGOS'!$H537,"C",'MAPA DE RIESGOS'!$AF537),"")</f>
        <v/>
      </c>
      <c r="CD130" s="355" t="str">
        <f>IF(AND('MAPA DE RIESGOS'!$AP520="Baja",'MAPA DE RIESGOS'!$AR520="Catastrófico"),CONCATENATE("R",'MAPA DE RIESGOS'!$H520,"C",'MAPA DE RIESGOS'!$AF520),"")</f>
        <v/>
      </c>
      <c r="CE130" s="355" t="str">
        <f>IF(AND('MAPA DE RIESGOS'!$AP521="Baja",'MAPA DE RIESGOS'!$AR521="Catastrófico"),CONCATENATE("R",'MAPA DE RIESGOS'!$H521,"C",'MAPA DE RIESGOS'!$AF521),"")</f>
        <v/>
      </c>
      <c r="CF130" s="355" t="str">
        <f>IF(AND('MAPA DE RIESGOS'!$AP522="Baja",'MAPA DE RIESGOS'!$AR522="Catastrófico"),CONCATENATE("R",'MAPA DE RIESGOS'!$H522,"C",'MAPA DE RIESGOS'!$AF522),"")</f>
        <v/>
      </c>
      <c r="CG130" s="355" t="str">
        <f>IF(AND('MAPA DE RIESGOS'!$AP523="Baja",'MAPA DE RIESGOS'!$AR523="Catastrófico"),CONCATENATE("R",'MAPA DE RIESGOS'!$H523,"C",'MAPA DE RIESGOS'!$AF523),"")</f>
        <v/>
      </c>
      <c r="CH130" s="355" t="str">
        <f>IF(AND('MAPA DE RIESGOS'!$AP524="Baja",'MAPA DE RIESGOS'!$AR524="Catastrófico"),CONCATENATE("R",'MAPA DE RIESGOS'!$H524,"C",'MAPA DE RIESGOS'!$AF524),"")</f>
        <v/>
      </c>
      <c r="CI130" s="355" t="str">
        <f>IF(AND('MAPA DE RIESGOS'!$AP525="Baja",'MAPA DE RIESGOS'!$AR525="Catastrófico"),CONCATENATE("R",'MAPA DE RIESGOS'!$H525,"C",'MAPA DE RIESGOS'!$AF525),"")</f>
        <v/>
      </c>
      <c r="CJ130" s="355" t="str">
        <f>IF(AND('MAPA DE RIESGOS'!$AP526="Baja",'MAPA DE RIESGOS'!$AR526="Catastrófico"),CONCATENATE("R",'MAPA DE RIESGOS'!$H526,"C",'MAPA DE RIESGOS'!$AF526),"")</f>
        <v/>
      </c>
      <c r="CK130" s="355" t="str">
        <f>IF(AND('MAPA DE RIESGOS'!$AP527="Baja",'MAPA DE RIESGOS'!$AR527="Catastrófico"),CONCATENATE("R",'MAPA DE RIESGOS'!$H527,"C",'MAPA DE RIESGOS'!$AF527),"")</f>
        <v/>
      </c>
      <c r="CL130" s="355" t="str">
        <f>IF(AND('MAPA DE RIESGOS'!$AP528="Baja",'MAPA DE RIESGOS'!$AR528="Catastrófico"),CONCATENATE("R",'MAPA DE RIESGOS'!$H528,"C",'MAPA DE RIESGOS'!$AF528),"")</f>
        <v/>
      </c>
      <c r="CM130" s="355" t="str">
        <f>IF(AND('MAPA DE RIESGOS'!$AP529="Baja",'MAPA DE RIESGOS'!$AR529="Catastrófico"),CONCATENATE("R",'MAPA DE RIESGOS'!$H529,"C",'MAPA DE RIESGOS'!$AF529),"")</f>
        <v/>
      </c>
      <c r="CN130" s="355" t="str">
        <f>IF(AND('MAPA DE RIESGOS'!$AP530="Baja",'MAPA DE RIESGOS'!$AR530="Catastrófico"),CONCATENATE("R",'MAPA DE RIESGOS'!$H530,"C",'MAPA DE RIESGOS'!$AF530),"")</f>
        <v/>
      </c>
      <c r="CO130" s="355" t="str">
        <f>IF(AND('MAPA DE RIESGOS'!$AP531="Baja",'MAPA DE RIESGOS'!$AR531="Catastrófico"),CONCATENATE("R",'MAPA DE RIESGOS'!$H531,"C",'MAPA DE RIESGOS'!$AF531),"")</f>
        <v/>
      </c>
      <c r="CP130" s="355" t="str">
        <f>IF(AND('MAPA DE RIESGOS'!$AP532="Baja",'MAPA DE RIESGOS'!$AR532="Catastrófico"),CONCATENATE("R",'MAPA DE RIESGOS'!$H532,"C",'MAPA DE RIESGOS'!$AF532),"")</f>
        <v/>
      </c>
      <c r="CQ130" s="355" t="str">
        <f>IF(AND('MAPA DE RIESGOS'!$AP533="Baja",'MAPA DE RIESGOS'!$AR533="Catastrófico"),CONCATENATE("R",'MAPA DE RIESGOS'!$H533,"C",'MAPA DE RIESGOS'!$AF533),"")</f>
        <v/>
      </c>
      <c r="CR130" s="355" t="str">
        <f>IF(AND('MAPA DE RIESGOS'!$AP534="Baja",'MAPA DE RIESGOS'!$AR534="Catastrófico"),CONCATENATE("R",'MAPA DE RIESGOS'!$H534,"C",'MAPA DE RIESGOS'!$AF534),"")</f>
        <v/>
      </c>
      <c r="CS130" s="355" t="str">
        <f>IF(AND('MAPA DE RIESGOS'!$AP535="Baja",'MAPA DE RIESGOS'!$AR535="Catastrófico"),CONCATENATE("R",'MAPA DE RIESGOS'!$H535,"C",'MAPA DE RIESGOS'!$AF535),"")</f>
        <v/>
      </c>
      <c r="CT130" s="355" t="str">
        <f>IF(AND('MAPA DE RIESGOS'!$AP536="Baja",'MAPA DE RIESGOS'!$AR536="Catastrófico"),CONCATENATE("R",'MAPA DE RIESGOS'!$H536,"C",'MAPA DE RIESGOS'!$AF536),"")</f>
        <v/>
      </c>
      <c r="CU130" s="356" t="str">
        <f>IF(AND('MAPA DE RIESGOS'!$AP537="Baja",'MAPA DE RIESGOS'!$AR537="Catastrófico"),CONCATENATE("R",'MAPA DE RIESGOS'!$H537,"C",'MAPA DE RIESGOS'!$AF537),"")</f>
        <v/>
      </c>
      <c r="CV130" s="67"/>
      <c r="CW130" s="1109"/>
      <c r="CX130" s="1109"/>
      <c r="CY130" s="1109"/>
      <c r="CZ130" s="1109"/>
      <c r="DA130" s="1109"/>
      <c r="DB130" s="1109"/>
    </row>
    <row r="131" spans="2:106" ht="32.450000000000003" customHeight="1">
      <c r="B131" s="1142"/>
      <c r="C131" s="1142"/>
      <c r="D131" s="1143"/>
      <c r="E131" s="1113"/>
      <c r="F131" s="1114"/>
      <c r="G131" s="1114"/>
      <c r="H131" s="1114"/>
      <c r="I131" s="1115"/>
      <c r="J131" s="374" t="str">
        <f>IF(AND('MAPA DE RIESGOS'!$AP538="Baja",'MAPA DE RIESGOS'!$AR538="Leve"),CONCATENATE("R",'MAPA DE RIESGOS'!$H538,"C",'MAPA DE RIESGOS'!$AF538),"")</f>
        <v/>
      </c>
      <c r="K131" s="375" t="str">
        <f>IF(AND('MAPA DE RIESGOS'!$AP539="Baja",'MAPA DE RIESGOS'!$AR539="Leve"),CONCATENATE("R",'MAPA DE RIESGOS'!$H539,"C",'MAPA DE RIESGOS'!$AF539),"")</f>
        <v/>
      </c>
      <c r="L131" s="375" t="str">
        <f>IF(AND('MAPA DE RIESGOS'!$AP540="Baja",'MAPA DE RIESGOS'!$AR540="Leve"),CONCATENATE("R",'MAPA DE RIESGOS'!$H540,"C",'MAPA DE RIESGOS'!$AF540),"")</f>
        <v/>
      </c>
      <c r="M131" s="375" t="str">
        <f>IF(AND('MAPA DE RIESGOS'!$AP541="Baja",'MAPA DE RIESGOS'!$AR541="Leve"),CONCATENATE("R",'MAPA DE RIESGOS'!$H541,"C",'MAPA DE RIESGOS'!$AF541),"")</f>
        <v/>
      </c>
      <c r="N131" s="375" t="str">
        <f>IF(AND('MAPA DE RIESGOS'!$AP542="Baja",'MAPA DE RIESGOS'!$AR542="Leve"),CONCATENATE("R",'MAPA DE RIESGOS'!$H542,"C",'MAPA DE RIESGOS'!$AF542),"")</f>
        <v/>
      </c>
      <c r="O131" s="375" t="str">
        <f>IF(AND('MAPA DE RIESGOS'!$AP543="Baja",'MAPA DE RIESGOS'!$AR543="Leve"),CONCATENATE("R",'MAPA DE RIESGOS'!$H543,"C",'MAPA DE RIESGOS'!$AF543),"")</f>
        <v/>
      </c>
      <c r="P131" s="375" t="str">
        <f>IF(AND('MAPA DE RIESGOS'!$AP544="Baja",'MAPA DE RIESGOS'!$AR544="Leve"),CONCATENATE("R",'MAPA DE RIESGOS'!$H544,"C",'MAPA DE RIESGOS'!$AF544),"")</f>
        <v/>
      </c>
      <c r="Q131" s="375" t="str">
        <f>IF(AND('MAPA DE RIESGOS'!$AP545="Baja",'MAPA DE RIESGOS'!$AR545="Leve"),CONCATENATE("R",'MAPA DE RIESGOS'!$H545,"C",'MAPA DE RIESGOS'!$AF545),"")</f>
        <v/>
      </c>
      <c r="R131" s="375" t="str">
        <f>IF(AND('MAPA DE RIESGOS'!$AP546="Baja",'MAPA DE RIESGOS'!$AR546="Leve"),CONCATENATE("R",'MAPA DE RIESGOS'!$H546,"C",'MAPA DE RIESGOS'!$AF546),"")</f>
        <v/>
      </c>
      <c r="S131" s="375" t="str">
        <f>IF(AND('MAPA DE RIESGOS'!$AP547="Baja",'MAPA DE RIESGOS'!$AR547="Leve"),CONCATENATE("R",'MAPA DE RIESGOS'!$H547,"C",'MAPA DE RIESGOS'!$AF547),"")</f>
        <v/>
      </c>
      <c r="T131" s="375" t="str">
        <f>IF(AND('MAPA DE RIESGOS'!$AP548="Baja",'MAPA DE RIESGOS'!$AR548="Leve"),CONCATENATE("R",'MAPA DE RIESGOS'!$H548,"C",'MAPA DE RIESGOS'!$AF548),"")</f>
        <v/>
      </c>
      <c r="U131" s="375" t="str">
        <f>IF(AND('MAPA DE RIESGOS'!$AP549="Baja",'MAPA DE RIESGOS'!$AR549="Leve"),CONCATENATE("R",'MAPA DE RIESGOS'!$H549,"C",'MAPA DE RIESGOS'!$AF549),"")</f>
        <v/>
      </c>
      <c r="V131" s="375" t="str">
        <f>IF(AND('MAPA DE RIESGOS'!$AP550="Baja",'MAPA DE RIESGOS'!$AR550="Leve"),CONCATENATE("R",'MAPA DE RIESGOS'!$H550,"C",'MAPA DE RIESGOS'!$AF550),"")</f>
        <v/>
      </c>
      <c r="W131" s="375" t="str">
        <f>IF(AND('MAPA DE RIESGOS'!$AP551="Baja",'MAPA DE RIESGOS'!$AR551="Leve"),CONCATENATE("R",'MAPA DE RIESGOS'!$H551,"C",'MAPA DE RIESGOS'!$AF551),"")</f>
        <v/>
      </c>
      <c r="X131" s="375" t="str">
        <f>IF(AND('MAPA DE RIESGOS'!$AP552="Baja",'MAPA DE RIESGOS'!$AR552="Leve"),CONCATENATE("R",'MAPA DE RIESGOS'!$H552,"C",'MAPA DE RIESGOS'!$AF552),"")</f>
        <v/>
      </c>
      <c r="Y131" s="375" t="str">
        <f>IF(AND('MAPA DE RIESGOS'!$AP553="Baja",'MAPA DE RIESGOS'!$AR553="Leve"),CONCATENATE("R",'MAPA DE RIESGOS'!$H553,"C",'MAPA DE RIESGOS'!$AF553),"")</f>
        <v/>
      </c>
      <c r="Z131" s="375" t="str">
        <f>IF(AND('MAPA DE RIESGOS'!$AP554="Baja",'MAPA DE RIESGOS'!$AR554="Leve"),CONCATENATE("R",'MAPA DE RIESGOS'!$H554,"C",'MAPA DE RIESGOS'!$AF554),"")</f>
        <v/>
      </c>
      <c r="AA131" s="376" t="str">
        <f>IF(AND('MAPA DE RIESGOS'!$AP555="Baja",'MAPA DE RIESGOS'!$AR555="Leve"),CONCATENATE("R",'MAPA DE RIESGOS'!$H555,"C",'MAPA DE RIESGOS'!$AF555),"")</f>
        <v/>
      </c>
      <c r="AB131" s="365" t="str">
        <f>IF(AND('MAPA DE RIESGOS'!$AP538="Baja",'MAPA DE RIESGOS'!$AR538="Menor"),CONCATENATE("R",'MAPA DE RIESGOS'!$H538,"C",'MAPA DE RIESGOS'!$AF538),"")</f>
        <v>R88C1</v>
      </c>
      <c r="AC131" s="366" t="str">
        <f>IF(AND('MAPA DE RIESGOS'!$AP539="Baja",'MAPA DE RIESGOS'!$AR539="Menor"),CONCATENATE("R",'MAPA DE RIESGOS'!$H539,"C",'MAPA DE RIESGOS'!$AF539),"")</f>
        <v>R88C2</v>
      </c>
      <c r="AD131" s="366" t="str">
        <f>IF(AND('MAPA DE RIESGOS'!$AP540="Baja",'MAPA DE RIESGOS'!$AR540="Menor"),CONCATENATE("R",'MAPA DE RIESGOS'!$H540,"C",'MAPA DE RIESGOS'!$AF540),"")</f>
        <v/>
      </c>
      <c r="AE131" s="366" t="str">
        <f>IF(AND('MAPA DE RIESGOS'!$AP541="Baja",'MAPA DE RIESGOS'!$AR541="Menor"),CONCATENATE("R",'MAPA DE RIESGOS'!$H541,"C",'MAPA DE RIESGOS'!$AF541),"")</f>
        <v/>
      </c>
      <c r="AF131" s="366" t="str">
        <f>IF(AND('MAPA DE RIESGOS'!$AP542="Baja",'MAPA DE RIESGOS'!$AR542="Menor"),CONCATENATE("R",'MAPA DE RIESGOS'!$H542,"C",'MAPA DE RIESGOS'!$AF542),"")</f>
        <v/>
      </c>
      <c r="AG131" s="366" t="str">
        <f>IF(AND('MAPA DE RIESGOS'!$AP543="Baja",'MAPA DE RIESGOS'!$AR543="Menor"),CONCATENATE("R",'MAPA DE RIESGOS'!$H543,"C",'MAPA DE RIESGOS'!$AF543),"")</f>
        <v/>
      </c>
      <c r="AH131" s="366" t="str">
        <f>IF(AND('MAPA DE RIESGOS'!$AP544="Baja",'MAPA DE RIESGOS'!$AR544="Menor"),CONCATENATE("R",'MAPA DE RIESGOS'!$H544,"C",'MAPA DE RIESGOS'!$AF544),"")</f>
        <v/>
      </c>
      <c r="AI131" s="366" t="str">
        <f>IF(AND('MAPA DE RIESGOS'!$AP545="Baja",'MAPA DE RIESGOS'!$AR545="Menor"),CONCATENATE("R",'MAPA DE RIESGOS'!$H545,"C",'MAPA DE RIESGOS'!$AF545),"")</f>
        <v/>
      </c>
      <c r="AJ131" s="366" t="str">
        <f>IF(AND('MAPA DE RIESGOS'!$AP546="Baja",'MAPA DE RIESGOS'!$AR546="Menor"),CONCATENATE("R",'MAPA DE RIESGOS'!$H546,"C",'MAPA DE RIESGOS'!$AF546),"")</f>
        <v/>
      </c>
      <c r="AK131" s="366" t="str">
        <f>IF(AND('MAPA DE RIESGOS'!$AP547="Baja",'MAPA DE RIESGOS'!$AR547="Menor"),CONCATENATE("R",'MAPA DE RIESGOS'!$H547,"C",'MAPA DE RIESGOS'!$AF547),"")</f>
        <v/>
      </c>
      <c r="AL131" s="366" t="str">
        <f>IF(AND('MAPA DE RIESGOS'!$AP548="Baja",'MAPA DE RIESGOS'!$AR548="Menor"),CONCATENATE("R",'MAPA DE RIESGOS'!$H548,"C",'MAPA DE RIESGOS'!$AF548),"")</f>
        <v/>
      </c>
      <c r="AM131" s="366" t="str">
        <f>IF(AND('MAPA DE RIESGOS'!$AP549="Baja",'MAPA DE RIESGOS'!$AR549="Menor"),CONCATENATE("R",'MAPA DE RIESGOS'!$H549,"C",'MAPA DE RIESGOS'!$AF549),"")</f>
        <v/>
      </c>
      <c r="AN131" s="366" t="str">
        <f>IF(AND('MAPA DE RIESGOS'!$AP550="Baja",'MAPA DE RIESGOS'!$AR550="Menor"),CONCATENATE("R",'MAPA DE RIESGOS'!$H550,"C",'MAPA DE RIESGOS'!$AF550),"")</f>
        <v/>
      </c>
      <c r="AO131" s="366" t="str">
        <f>IF(AND('MAPA DE RIESGOS'!$AP551="Baja",'MAPA DE RIESGOS'!$AR551="Menor"),CONCATENATE("R",'MAPA DE RIESGOS'!$H551,"C",'MAPA DE RIESGOS'!$AF551),"")</f>
        <v/>
      </c>
      <c r="AP131" s="366" t="str">
        <f>IF(AND('MAPA DE RIESGOS'!$AP552="Baja",'MAPA DE RIESGOS'!$AR552="Menor"),CONCATENATE("R",'MAPA DE RIESGOS'!$H552,"C",'MAPA DE RIESGOS'!$AF552),"")</f>
        <v/>
      </c>
      <c r="AQ131" s="366" t="str">
        <f>IF(AND('MAPA DE RIESGOS'!$AP553="Baja",'MAPA DE RIESGOS'!$AR553="Menor"),CONCATENATE("R",'MAPA DE RIESGOS'!$H553,"C",'MAPA DE RIESGOS'!$AF553),"")</f>
        <v/>
      </c>
      <c r="AR131" s="366" t="str">
        <f>IF(AND('MAPA DE RIESGOS'!$AP554="Baja",'MAPA DE RIESGOS'!$AR554="Menor"),CONCATENATE("R",'MAPA DE RIESGOS'!$H554,"C",'MAPA DE RIESGOS'!$AF554),"")</f>
        <v/>
      </c>
      <c r="AS131" s="366" t="str">
        <f>IF(AND('MAPA DE RIESGOS'!$AP555="Baja",'MAPA DE RIESGOS'!$AR555="Menor"),CONCATENATE("R",'MAPA DE RIESGOS'!$H555,"C",'MAPA DE RIESGOS'!$AF555),"")</f>
        <v/>
      </c>
      <c r="AT131" s="365" t="str">
        <f>IF(AND('MAPA DE RIESGOS'!$AP538="Baja",'MAPA DE RIESGOS'!$AR538="Moderado"),CONCATENATE("R",'MAPA DE RIESGOS'!$H538,"C",'MAPA DE RIESGOS'!$AF538),"")</f>
        <v/>
      </c>
      <c r="AU131" s="366" t="str">
        <f>IF(AND('MAPA DE RIESGOS'!$AP539="Baja",'MAPA DE RIESGOS'!$AR539="Moderado"),CONCATENATE("R",'MAPA DE RIESGOS'!$H539,"C",'MAPA DE RIESGOS'!$AF539),"")</f>
        <v/>
      </c>
      <c r="AV131" s="366" t="str">
        <f>IF(AND('MAPA DE RIESGOS'!$AP540="Baja",'MAPA DE RIESGOS'!$AR540="Moderado"),CONCATENATE("R",'MAPA DE RIESGOS'!$H540,"C",'MAPA DE RIESGOS'!$AF540),"")</f>
        <v/>
      </c>
      <c r="AW131" s="366" t="str">
        <f>IF(AND('MAPA DE RIESGOS'!$AP541="Baja",'MAPA DE RIESGOS'!$AR541="Moderado"),CONCATENATE("R",'MAPA DE RIESGOS'!$H541,"C",'MAPA DE RIESGOS'!$AF541),"")</f>
        <v/>
      </c>
      <c r="AX131" s="366" t="str">
        <f>IF(AND('MAPA DE RIESGOS'!$AP542="Baja",'MAPA DE RIESGOS'!$AR542="Moderado"),CONCATENATE("R",'MAPA DE RIESGOS'!$H542,"C",'MAPA DE RIESGOS'!$AF542),"")</f>
        <v/>
      </c>
      <c r="AY131" s="366" t="str">
        <f>IF(AND('MAPA DE RIESGOS'!$AP543="Baja",'MAPA DE RIESGOS'!$AR543="Moderado"),CONCATENATE("R",'MAPA DE RIESGOS'!$H543,"C",'MAPA DE RIESGOS'!$AF543),"")</f>
        <v/>
      </c>
      <c r="AZ131" s="366" t="str">
        <f>IF(AND('MAPA DE RIESGOS'!$AP544="Baja",'MAPA DE RIESGOS'!$AR544="Moderado"),CONCATENATE("R",'MAPA DE RIESGOS'!$H544,"C",'MAPA DE RIESGOS'!$AF544),"")</f>
        <v/>
      </c>
      <c r="BA131" s="366" t="str">
        <f>IF(AND('MAPA DE RIESGOS'!$AP545="Baja",'MAPA DE RIESGOS'!$AR545="Moderado"),CONCATENATE("R",'MAPA DE RIESGOS'!$H545,"C",'MAPA DE RIESGOS'!$AF545),"")</f>
        <v/>
      </c>
      <c r="BB131" s="366" t="str">
        <f>IF(AND('MAPA DE RIESGOS'!$AP546="Baja",'MAPA DE RIESGOS'!$AR546="Moderado"),CONCATENATE("R",'MAPA DE RIESGOS'!$H546,"C",'MAPA DE RIESGOS'!$AF546),"")</f>
        <v/>
      </c>
      <c r="BC131" s="366" t="str">
        <f>IF(AND('MAPA DE RIESGOS'!$AP547="Baja",'MAPA DE RIESGOS'!$AR547="Moderado"),CONCATENATE("R",'MAPA DE RIESGOS'!$H547,"C",'MAPA DE RIESGOS'!$AF547),"")</f>
        <v/>
      </c>
      <c r="BD131" s="366" t="str">
        <f>IF(AND('MAPA DE RIESGOS'!$AP548="Baja",'MAPA DE RIESGOS'!$AR548="Moderado"),CONCATENATE("R",'MAPA DE RIESGOS'!$H548,"C",'MAPA DE RIESGOS'!$AF548),"")</f>
        <v/>
      </c>
      <c r="BE131" s="366" t="str">
        <f>IF(AND('MAPA DE RIESGOS'!$AP549="Baja",'MAPA DE RIESGOS'!$AR549="Moderado"),CONCATENATE("R",'MAPA DE RIESGOS'!$H549,"C",'MAPA DE RIESGOS'!$AF549),"")</f>
        <v/>
      </c>
      <c r="BF131" s="366" t="str">
        <f>IF(AND('MAPA DE RIESGOS'!$AP550="Baja",'MAPA DE RIESGOS'!$AR550="Moderado"),CONCATENATE("R",'MAPA DE RIESGOS'!$H550,"C",'MAPA DE RIESGOS'!$AF550),"")</f>
        <v/>
      </c>
      <c r="BG131" s="366" t="str">
        <f>IF(AND('MAPA DE RIESGOS'!$AP551="Baja",'MAPA DE RIESGOS'!$AR551="Moderado"),CONCATENATE("R",'MAPA DE RIESGOS'!$H551,"C",'MAPA DE RIESGOS'!$AF551),"")</f>
        <v/>
      </c>
      <c r="BH131" s="366" t="str">
        <f>IF(AND('MAPA DE RIESGOS'!$AP552="Baja",'MAPA DE RIESGOS'!$AR552="Moderado"),CONCATENATE("R",'MAPA DE RIESGOS'!$H552,"C",'MAPA DE RIESGOS'!$AF552),"")</f>
        <v/>
      </c>
      <c r="BI131" s="366" t="str">
        <f>IF(AND('MAPA DE RIESGOS'!$AP553="Baja",'MAPA DE RIESGOS'!$AR553="Moderado"),CONCATENATE("R",'MAPA DE RIESGOS'!$H553,"C",'MAPA DE RIESGOS'!$AF553),"")</f>
        <v/>
      </c>
      <c r="BJ131" s="366" t="str">
        <f>IF(AND('MAPA DE RIESGOS'!$AP554="Baja",'MAPA DE RIESGOS'!$AR554="Moderado"),CONCATENATE("R",'MAPA DE RIESGOS'!$H554,"C",'MAPA DE RIESGOS'!$AF554),"")</f>
        <v/>
      </c>
      <c r="BK131" s="367" t="str">
        <f>IF(AND('MAPA DE RIESGOS'!$AP555="Baja",'MAPA DE RIESGOS'!$AR555="Moderado"),CONCATENATE("R",'MAPA DE RIESGOS'!$H555,"C",'MAPA DE RIESGOS'!$AF555),"")</f>
        <v/>
      </c>
      <c r="BL131" s="353" t="str">
        <f>IF(AND('MAPA DE RIESGOS'!$AP538="Baja",'MAPA DE RIESGOS'!$AR538="Mayor"),CONCATENATE("R",'MAPA DE RIESGOS'!$H538,"C",'MAPA DE RIESGOS'!$AF538),"")</f>
        <v/>
      </c>
      <c r="BM131" s="353" t="str">
        <f>IF(AND('MAPA DE RIESGOS'!$AP539="Baja",'MAPA DE RIESGOS'!$AR539="Mayor"),CONCATENATE("R",'MAPA DE RIESGOS'!$H539,"C",'MAPA DE RIESGOS'!$AF539),"")</f>
        <v/>
      </c>
      <c r="BN131" s="353" t="str">
        <f>IF(AND('MAPA DE RIESGOS'!$AP540="Baja",'MAPA DE RIESGOS'!$AR540="Mayor"),CONCATENATE("R",'MAPA DE RIESGOS'!$H540,"C",'MAPA DE RIESGOS'!$AF540),"")</f>
        <v/>
      </c>
      <c r="BO131" s="353" t="str">
        <f>IF(AND('MAPA DE RIESGOS'!$AP541="Baja",'MAPA DE RIESGOS'!$AR541="Mayor"),CONCATENATE("R",'MAPA DE RIESGOS'!$H541,"C",'MAPA DE RIESGOS'!$AF541),"")</f>
        <v/>
      </c>
      <c r="BP131" s="353" t="str">
        <f>IF(AND('MAPA DE RIESGOS'!$AP542="Baja",'MAPA DE RIESGOS'!$AR542="Mayor"),CONCATENATE("R",'MAPA DE RIESGOS'!$H542,"C",'MAPA DE RIESGOS'!$AF542),"")</f>
        <v/>
      </c>
      <c r="BQ131" s="353" t="str">
        <f>IF(AND('MAPA DE RIESGOS'!$AP543="Baja",'MAPA DE RIESGOS'!$AR543="Mayor"),CONCATENATE("R",'MAPA DE RIESGOS'!$H543,"C",'MAPA DE RIESGOS'!$AF543),"")</f>
        <v/>
      </c>
      <c r="BR131" s="353" t="str">
        <f>IF(AND('MAPA DE RIESGOS'!$AP544="Baja",'MAPA DE RIESGOS'!$AR544="Mayor"),CONCATENATE("R",'MAPA DE RIESGOS'!$H544,"C",'MAPA DE RIESGOS'!$AF544),"")</f>
        <v/>
      </c>
      <c r="BS131" s="353" t="str">
        <f>IF(AND('MAPA DE RIESGOS'!$AP545="Baja",'MAPA DE RIESGOS'!$AR545="Mayor"),CONCATENATE("R",'MAPA DE RIESGOS'!$H545,"C",'MAPA DE RIESGOS'!$AF545),"")</f>
        <v/>
      </c>
      <c r="BT131" s="353" t="str">
        <f>IF(AND('MAPA DE RIESGOS'!$AP546="Baja",'MAPA DE RIESGOS'!$AR546="Mayor"),CONCATENATE("R",'MAPA DE RIESGOS'!$H546,"C",'MAPA DE RIESGOS'!$AF546),"")</f>
        <v/>
      </c>
      <c r="BU131" s="353" t="str">
        <f>IF(AND('MAPA DE RIESGOS'!$AP547="Baja",'MAPA DE RIESGOS'!$AR547="Mayor"),CONCATENATE("R",'MAPA DE RIESGOS'!$H547,"C",'MAPA DE RIESGOS'!$AF547),"")</f>
        <v/>
      </c>
      <c r="BV131" s="353" t="str">
        <f>IF(AND('MAPA DE RIESGOS'!$AP548="Baja",'MAPA DE RIESGOS'!$AR548="Mayor"),CONCATENATE("R",'MAPA DE RIESGOS'!$H548,"C",'MAPA DE RIESGOS'!$AF548),"")</f>
        <v/>
      </c>
      <c r="BW131" s="353" t="str">
        <f>IF(AND('MAPA DE RIESGOS'!$AP549="Baja",'MAPA DE RIESGOS'!$AR549="Mayor"),CONCATENATE("R",'MAPA DE RIESGOS'!$H549,"C",'MAPA DE RIESGOS'!$AF549),"")</f>
        <v/>
      </c>
      <c r="BX131" s="353" t="str">
        <f>IF(AND('MAPA DE RIESGOS'!$AP550="Baja",'MAPA DE RIESGOS'!$AR550="Mayor"),CONCATENATE("R",'MAPA DE RIESGOS'!$H550,"C",'MAPA DE RIESGOS'!$AF550),"")</f>
        <v/>
      </c>
      <c r="BY131" s="353" t="str">
        <f>IF(AND('MAPA DE RIESGOS'!$AP551="Baja",'MAPA DE RIESGOS'!$AR551="Mayor"),CONCATENATE("R",'MAPA DE RIESGOS'!$H551,"C",'MAPA DE RIESGOS'!$AF551),"")</f>
        <v/>
      </c>
      <c r="BZ131" s="353" t="str">
        <f>IF(AND('MAPA DE RIESGOS'!$AP552="Baja",'MAPA DE RIESGOS'!$AR552="Mayor"),CONCATENATE("R",'MAPA DE RIESGOS'!$H552,"C",'MAPA DE RIESGOS'!$AF552),"")</f>
        <v/>
      </c>
      <c r="CA131" s="353" t="str">
        <f>IF(AND('MAPA DE RIESGOS'!$AP553="Baja",'MAPA DE RIESGOS'!$AR553="Mayor"),CONCATENATE("R",'MAPA DE RIESGOS'!$H553,"C",'MAPA DE RIESGOS'!$AF553),"")</f>
        <v/>
      </c>
      <c r="CB131" s="353" t="str">
        <f>IF(AND('MAPA DE RIESGOS'!$AP554="Baja",'MAPA DE RIESGOS'!$AR554="Mayor"),CONCATENATE("R",'MAPA DE RIESGOS'!$H554,"C",'MAPA DE RIESGOS'!$AF554),"")</f>
        <v/>
      </c>
      <c r="CC131" s="354" t="str">
        <f>IF(AND('MAPA DE RIESGOS'!$AP555="Baja",'MAPA DE RIESGOS'!$AR555="Mayor"),CONCATENATE("R",'MAPA DE RIESGOS'!$H555,"C",'MAPA DE RIESGOS'!$AF555),"")</f>
        <v/>
      </c>
      <c r="CD131" s="355" t="str">
        <f>IF(AND('MAPA DE RIESGOS'!$AP538="Baja",'MAPA DE RIESGOS'!$AR538="Catastrófico"),CONCATENATE("R",'MAPA DE RIESGOS'!$H538,"C",'MAPA DE RIESGOS'!$AF538),"")</f>
        <v/>
      </c>
      <c r="CE131" s="355" t="str">
        <f>IF(AND('MAPA DE RIESGOS'!$AP539="Baja",'MAPA DE RIESGOS'!$AR539="Catastrófico"),CONCATENATE("R",'MAPA DE RIESGOS'!$H539,"C",'MAPA DE RIESGOS'!$AF539),"")</f>
        <v/>
      </c>
      <c r="CF131" s="355" t="str">
        <f>IF(AND('MAPA DE RIESGOS'!$AP540="Baja",'MAPA DE RIESGOS'!$AR540="Catastrófico"),CONCATENATE("R",'MAPA DE RIESGOS'!$H540,"C",'MAPA DE RIESGOS'!$AF540),"")</f>
        <v/>
      </c>
      <c r="CG131" s="355" t="str">
        <f>IF(AND('MAPA DE RIESGOS'!$AP541="Baja",'MAPA DE RIESGOS'!$AR541="Catastrófico"),CONCATENATE("R",'MAPA DE RIESGOS'!$H541,"C",'MAPA DE RIESGOS'!$AF541),"")</f>
        <v/>
      </c>
      <c r="CH131" s="355" t="str">
        <f>IF(AND('MAPA DE RIESGOS'!$AP542="Baja",'MAPA DE RIESGOS'!$AR542="Catastrófico"),CONCATENATE("R",'MAPA DE RIESGOS'!$H542,"C",'MAPA DE RIESGOS'!$AF542),"")</f>
        <v/>
      </c>
      <c r="CI131" s="355" t="str">
        <f>IF(AND('MAPA DE RIESGOS'!$AP543="Baja",'MAPA DE RIESGOS'!$AR543="Catastrófico"),CONCATENATE("R",'MAPA DE RIESGOS'!$H543,"C",'MAPA DE RIESGOS'!$AF543),"")</f>
        <v/>
      </c>
      <c r="CJ131" s="355" t="str">
        <f>IF(AND('MAPA DE RIESGOS'!$AP544="Baja",'MAPA DE RIESGOS'!$AR544="Catastrófico"),CONCATENATE("R",'MAPA DE RIESGOS'!$H544,"C",'MAPA DE RIESGOS'!$AF544),"")</f>
        <v/>
      </c>
      <c r="CK131" s="355" t="str">
        <f>IF(AND('MAPA DE RIESGOS'!$AP545="Baja",'MAPA DE RIESGOS'!$AR545="Catastrófico"),CONCATENATE("R",'MAPA DE RIESGOS'!$H545,"C",'MAPA DE RIESGOS'!$AF545),"")</f>
        <v/>
      </c>
      <c r="CL131" s="355" t="str">
        <f>IF(AND('MAPA DE RIESGOS'!$AP546="Baja",'MAPA DE RIESGOS'!$AR546="Catastrófico"),CONCATENATE("R",'MAPA DE RIESGOS'!$H546,"C",'MAPA DE RIESGOS'!$AF546),"")</f>
        <v/>
      </c>
      <c r="CM131" s="355" t="str">
        <f>IF(AND('MAPA DE RIESGOS'!$AP547="Baja",'MAPA DE RIESGOS'!$AR547="Catastrófico"),CONCATENATE("R",'MAPA DE RIESGOS'!$H547,"C",'MAPA DE RIESGOS'!$AF547),"")</f>
        <v/>
      </c>
      <c r="CN131" s="355" t="str">
        <f>IF(AND('MAPA DE RIESGOS'!$AP548="Baja",'MAPA DE RIESGOS'!$AR548="Catastrófico"),CONCATENATE("R",'MAPA DE RIESGOS'!$H548,"C",'MAPA DE RIESGOS'!$AF548),"")</f>
        <v/>
      </c>
      <c r="CO131" s="355" t="str">
        <f>IF(AND('MAPA DE RIESGOS'!$AP549="Baja",'MAPA DE RIESGOS'!$AR549="Catastrófico"),CONCATENATE("R",'MAPA DE RIESGOS'!$H549,"C",'MAPA DE RIESGOS'!$AF549),"")</f>
        <v/>
      </c>
      <c r="CP131" s="355" t="str">
        <f>IF(AND('MAPA DE RIESGOS'!$AP550="Baja",'MAPA DE RIESGOS'!$AR550="Catastrófico"),CONCATENATE("R",'MAPA DE RIESGOS'!$H550,"C",'MAPA DE RIESGOS'!$AF550),"")</f>
        <v/>
      </c>
      <c r="CQ131" s="355" t="str">
        <f>IF(AND('MAPA DE RIESGOS'!$AP551="Baja",'MAPA DE RIESGOS'!$AR551="Catastrófico"),CONCATENATE("R",'MAPA DE RIESGOS'!$H551,"C",'MAPA DE RIESGOS'!$AF551),"")</f>
        <v/>
      </c>
      <c r="CR131" s="355" t="str">
        <f>IF(AND('MAPA DE RIESGOS'!$AP552="Baja",'MAPA DE RIESGOS'!$AR552="Catastrófico"),CONCATENATE("R",'MAPA DE RIESGOS'!$H552,"C",'MAPA DE RIESGOS'!$AF552),"")</f>
        <v/>
      </c>
      <c r="CS131" s="355" t="str">
        <f>IF(AND('MAPA DE RIESGOS'!$AP553="Baja",'MAPA DE RIESGOS'!$AR553="Catastrófico"),CONCATENATE("R",'MAPA DE RIESGOS'!$H553,"C",'MAPA DE RIESGOS'!$AF553),"")</f>
        <v/>
      </c>
      <c r="CT131" s="355" t="str">
        <f>IF(AND('MAPA DE RIESGOS'!$AP554="Baja",'MAPA DE RIESGOS'!$AR554="Catastrófico"),CONCATENATE("R",'MAPA DE RIESGOS'!$H554,"C",'MAPA DE RIESGOS'!$AF554),"")</f>
        <v/>
      </c>
      <c r="CU131" s="356" t="str">
        <f>IF(AND('MAPA DE RIESGOS'!$AP555="Baja",'MAPA DE RIESGOS'!$AR555="Catastrófico"),CONCATENATE("R",'MAPA DE RIESGOS'!$H555,"C",'MAPA DE RIESGOS'!$AF555),"")</f>
        <v/>
      </c>
      <c r="CV131" s="67"/>
      <c r="CW131" s="1109"/>
      <c r="CX131" s="1109"/>
      <c r="CY131" s="1109"/>
      <c r="CZ131" s="1109"/>
      <c r="DA131" s="1109"/>
      <c r="DB131" s="1109"/>
    </row>
    <row r="132" spans="2:106" ht="32.450000000000003" customHeight="1">
      <c r="B132" s="1142"/>
      <c r="C132" s="1142"/>
      <c r="D132" s="1143"/>
      <c r="E132" s="1113"/>
      <c r="F132" s="1114"/>
      <c r="G132" s="1114"/>
      <c r="H132" s="1114"/>
      <c r="I132" s="1115"/>
      <c r="J132" s="374" t="str">
        <f>IF(AND('MAPA DE RIESGOS'!$AP556="Baja",'MAPA DE RIESGOS'!$AR556="Leve"),CONCATENATE("R",'MAPA DE RIESGOS'!$H556,"C",'MAPA DE RIESGOS'!$AF556),"")</f>
        <v/>
      </c>
      <c r="K132" s="375" t="str">
        <f>IF(AND('MAPA DE RIESGOS'!$AP557="Baja",'MAPA DE RIESGOS'!$AR557="Leve"),CONCATENATE("R",'MAPA DE RIESGOS'!$H557,"C",'MAPA DE RIESGOS'!$AF557),"")</f>
        <v/>
      </c>
      <c r="L132" s="375" t="str">
        <f>IF(AND('MAPA DE RIESGOS'!$AP558="Baja",'MAPA DE RIESGOS'!$AR558="Leve"),CONCATENATE("R",'MAPA DE RIESGOS'!$H558,"C",'MAPA DE RIESGOS'!$AF558),"")</f>
        <v/>
      </c>
      <c r="M132" s="375" t="str">
        <f>IF(AND('MAPA DE RIESGOS'!$AP559="Baja",'MAPA DE RIESGOS'!$AR559="Leve"),CONCATENATE("R",'MAPA DE RIESGOS'!$H559,"C",'MAPA DE RIESGOS'!$AF559),"")</f>
        <v/>
      </c>
      <c r="N132" s="375" t="str">
        <f>IF(AND('MAPA DE RIESGOS'!$AP560="Baja",'MAPA DE RIESGOS'!$AR560="Leve"),CONCATENATE("R",'MAPA DE RIESGOS'!$H560,"C",'MAPA DE RIESGOS'!$AF560),"")</f>
        <v/>
      </c>
      <c r="O132" s="375" t="str">
        <f>IF(AND('MAPA DE RIESGOS'!$AP561="Baja",'MAPA DE RIESGOS'!$AR561="Leve"),CONCATENATE("R",'MAPA DE RIESGOS'!$H561,"C",'MAPA DE RIESGOS'!$AF561),"")</f>
        <v/>
      </c>
      <c r="P132" s="375" t="str">
        <f>IF(AND('MAPA DE RIESGOS'!$AP562="Baja",'MAPA DE RIESGOS'!$AR562="Leve"),CONCATENATE("R",'MAPA DE RIESGOS'!$H562,"C",'MAPA DE RIESGOS'!$AF562),"")</f>
        <v/>
      </c>
      <c r="Q132" s="375" t="str">
        <f>IF(AND('MAPA DE RIESGOS'!$AP563="Baja",'MAPA DE RIESGOS'!$AR563="Leve"),CONCATENATE("R",'MAPA DE RIESGOS'!$H563,"C",'MAPA DE RIESGOS'!$AF563),"")</f>
        <v/>
      </c>
      <c r="R132" s="375" t="str">
        <f>IF(AND('MAPA DE RIESGOS'!$AP564="Baja",'MAPA DE RIESGOS'!$AR564="Leve"),CONCATENATE("R",'MAPA DE RIESGOS'!$H564,"C",'MAPA DE RIESGOS'!$AF564),"")</f>
        <v/>
      </c>
      <c r="S132" s="375" t="str">
        <f>IF(AND('MAPA DE RIESGOS'!$AP565="Baja",'MAPA DE RIESGOS'!$AR565="Leve"),CONCATENATE("R",'MAPA DE RIESGOS'!$H565,"C",'MAPA DE RIESGOS'!$AF565),"")</f>
        <v/>
      </c>
      <c r="T132" s="375" t="str">
        <f>IF(AND('MAPA DE RIESGOS'!$AP566="Baja",'MAPA DE RIESGOS'!$AR566="Leve"),CONCATENATE("R",'MAPA DE RIESGOS'!$H566,"C",'MAPA DE RIESGOS'!$AF566),"")</f>
        <v/>
      </c>
      <c r="U132" s="375" t="str">
        <f>IF(AND('MAPA DE RIESGOS'!$AP567="Baja",'MAPA DE RIESGOS'!$AR567="Leve"),CONCATENATE("R",'MAPA DE RIESGOS'!$H567,"C",'MAPA DE RIESGOS'!$AF567),"")</f>
        <v/>
      </c>
      <c r="V132" s="375" t="str">
        <f>IF(AND('MAPA DE RIESGOS'!$AP568="Baja",'MAPA DE RIESGOS'!$AR568="Leve"),CONCATENATE("R",'MAPA DE RIESGOS'!$H568,"C",'MAPA DE RIESGOS'!$AF568),"")</f>
        <v/>
      </c>
      <c r="W132" s="375" t="str">
        <f>IF(AND('MAPA DE RIESGOS'!$AP569="Baja",'MAPA DE RIESGOS'!$AR569="Leve"),CONCATENATE("R",'MAPA DE RIESGOS'!$H569,"C",'MAPA DE RIESGOS'!$AF569),"")</f>
        <v/>
      </c>
      <c r="X132" s="375" t="str">
        <f>IF(AND('MAPA DE RIESGOS'!$AP570="Baja",'MAPA DE RIESGOS'!$AR570="Leve"),CONCATENATE("R",'MAPA DE RIESGOS'!$H570,"C",'MAPA DE RIESGOS'!$AF570),"")</f>
        <v/>
      </c>
      <c r="Y132" s="375" t="str">
        <f>IF(AND('MAPA DE RIESGOS'!$AP571="Baja",'MAPA DE RIESGOS'!$AR571="Leve"),CONCATENATE("R",'MAPA DE RIESGOS'!$H571,"C",'MAPA DE RIESGOS'!$AF571),"")</f>
        <v/>
      </c>
      <c r="Z132" s="375" t="str">
        <f>IF(AND('MAPA DE RIESGOS'!$AP572="Baja",'MAPA DE RIESGOS'!$AR572="Leve"),CONCATENATE("R",'MAPA DE RIESGOS'!$H572,"C",'MAPA DE RIESGOS'!$AF572),"")</f>
        <v/>
      </c>
      <c r="AA132" s="376" t="str">
        <f>IF(AND('MAPA DE RIESGOS'!$AP573="Baja",'MAPA DE RIESGOS'!$AR573="Leve"),CONCATENATE("R",'MAPA DE RIESGOS'!$H573,"C",'MAPA DE RIESGOS'!$AF573),"")</f>
        <v/>
      </c>
      <c r="AB132" s="365" t="str">
        <f>IF(AND('MAPA DE RIESGOS'!$AP556="Baja",'MAPA DE RIESGOS'!$AR556="Menor"),CONCATENATE("R",'MAPA DE RIESGOS'!$H556,"C",'MAPA DE RIESGOS'!$AF556),"")</f>
        <v/>
      </c>
      <c r="AC132" s="366" t="str">
        <f>IF(AND('MAPA DE RIESGOS'!$AP557="Baja",'MAPA DE RIESGOS'!$AR557="Menor"),CONCATENATE("R",'MAPA DE RIESGOS'!$H557,"C",'MAPA DE RIESGOS'!$AF557),"")</f>
        <v/>
      </c>
      <c r="AD132" s="366" t="str">
        <f>IF(AND('MAPA DE RIESGOS'!$AP558="Baja",'MAPA DE RIESGOS'!$AR558="Menor"),CONCATENATE("R",'MAPA DE RIESGOS'!$H558,"C",'MAPA DE RIESGOS'!$AF558),"")</f>
        <v/>
      </c>
      <c r="AE132" s="366" t="str">
        <f>IF(AND('MAPA DE RIESGOS'!$AP559="Baja",'MAPA DE RIESGOS'!$AR559="Menor"),CONCATENATE("R",'MAPA DE RIESGOS'!$H559,"C",'MAPA DE RIESGOS'!$AF559),"")</f>
        <v/>
      </c>
      <c r="AF132" s="366" t="str">
        <f>IF(AND('MAPA DE RIESGOS'!$AP560="Baja",'MAPA DE RIESGOS'!$AR560="Menor"),CONCATENATE("R",'MAPA DE RIESGOS'!$H560,"C",'MAPA DE RIESGOS'!$AF560),"")</f>
        <v/>
      </c>
      <c r="AG132" s="366" t="str">
        <f>IF(AND('MAPA DE RIESGOS'!$AP561="Baja",'MAPA DE RIESGOS'!$AR561="Menor"),CONCATENATE("R",'MAPA DE RIESGOS'!$H561,"C",'MAPA DE RIESGOS'!$AF561),"")</f>
        <v/>
      </c>
      <c r="AH132" s="366" t="str">
        <f>IF(AND('MAPA DE RIESGOS'!$AP562="Baja",'MAPA DE RIESGOS'!$AR562="Menor"),CONCATENATE("R",'MAPA DE RIESGOS'!$H562,"C",'MAPA DE RIESGOS'!$AF562),"")</f>
        <v/>
      </c>
      <c r="AI132" s="366" t="str">
        <f>IF(AND('MAPA DE RIESGOS'!$AP563="Baja",'MAPA DE RIESGOS'!$AR563="Menor"),CONCATENATE("R",'MAPA DE RIESGOS'!$H563,"C",'MAPA DE RIESGOS'!$AF563),"")</f>
        <v/>
      </c>
      <c r="AJ132" s="366" t="str">
        <f>IF(AND('MAPA DE RIESGOS'!$AP564="Baja",'MAPA DE RIESGOS'!$AR564="Menor"),CONCATENATE("R",'MAPA DE RIESGOS'!$H564,"C",'MAPA DE RIESGOS'!$AF564),"")</f>
        <v/>
      </c>
      <c r="AK132" s="366" t="str">
        <f>IF(AND('MAPA DE RIESGOS'!$AP565="Baja",'MAPA DE RIESGOS'!$AR565="Menor"),CONCATENATE("R",'MAPA DE RIESGOS'!$H565,"C",'MAPA DE RIESGOS'!$AF565),"")</f>
        <v/>
      </c>
      <c r="AL132" s="366" t="str">
        <f>IF(AND('MAPA DE RIESGOS'!$AP566="Baja",'MAPA DE RIESGOS'!$AR566="Menor"),CONCATENATE("R",'MAPA DE RIESGOS'!$H566,"C",'MAPA DE RIESGOS'!$AF566),"")</f>
        <v/>
      </c>
      <c r="AM132" s="366" t="str">
        <f>IF(AND('MAPA DE RIESGOS'!$AP567="Baja",'MAPA DE RIESGOS'!$AR567="Menor"),CONCATENATE("R",'MAPA DE RIESGOS'!$H567,"C",'MAPA DE RIESGOS'!$AF567),"")</f>
        <v/>
      </c>
      <c r="AN132" s="366" t="str">
        <f>IF(AND('MAPA DE RIESGOS'!$AP568="Baja",'MAPA DE RIESGOS'!$AR568="Menor"),CONCATENATE("R",'MAPA DE RIESGOS'!$H568,"C",'MAPA DE RIESGOS'!$AF568),"")</f>
        <v/>
      </c>
      <c r="AO132" s="366" t="str">
        <f>IF(AND('MAPA DE RIESGOS'!$AP569="Baja",'MAPA DE RIESGOS'!$AR569="Menor"),CONCATENATE("R",'MAPA DE RIESGOS'!$H569,"C",'MAPA DE RIESGOS'!$AF569),"")</f>
        <v/>
      </c>
      <c r="AP132" s="366" t="str">
        <f>IF(AND('MAPA DE RIESGOS'!$AP570="Baja",'MAPA DE RIESGOS'!$AR570="Menor"),CONCATENATE("R",'MAPA DE RIESGOS'!$H570,"C",'MAPA DE RIESGOS'!$AF570),"")</f>
        <v/>
      </c>
      <c r="AQ132" s="366" t="str">
        <f>IF(AND('MAPA DE RIESGOS'!$AP571="Baja",'MAPA DE RIESGOS'!$AR571="Menor"),CONCATENATE("R",'MAPA DE RIESGOS'!$H571,"C",'MAPA DE RIESGOS'!$AF571),"")</f>
        <v/>
      </c>
      <c r="AR132" s="366" t="str">
        <f>IF(AND('MAPA DE RIESGOS'!$AP572="Baja",'MAPA DE RIESGOS'!$AR572="Menor"),CONCATENATE("R",'MAPA DE RIESGOS'!$H572,"C",'MAPA DE RIESGOS'!$AF572),"")</f>
        <v/>
      </c>
      <c r="AS132" s="366" t="str">
        <f>IF(AND('MAPA DE RIESGOS'!$AP573="Baja",'MAPA DE RIESGOS'!$AR573="Menor"),CONCATENATE("R",'MAPA DE RIESGOS'!$H573,"C",'MAPA DE RIESGOS'!$AF573),"")</f>
        <v/>
      </c>
      <c r="AT132" s="365" t="str">
        <f>IF(AND('MAPA DE RIESGOS'!$AP556="Baja",'MAPA DE RIESGOS'!$AR556="Moderado"),CONCATENATE("R",'MAPA DE RIESGOS'!$H556,"C",'MAPA DE RIESGOS'!$AF556),"")</f>
        <v/>
      </c>
      <c r="AU132" s="366" t="str">
        <f>IF(AND('MAPA DE RIESGOS'!$AP557="Baja",'MAPA DE RIESGOS'!$AR557="Moderado"),CONCATENATE("R",'MAPA DE RIESGOS'!$H557,"C",'MAPA DE RIESGOS'!$AF557),"")</f>
        <v/>
      </c>
      <c r="AV132" s="366" t="str">
        <f>IF(AND('MAPA DE RIESGOS'!$AP558="Baja",'MAPA DE RIESGOS'!$AR558="Moderado"),CONCATENATE("R",'MAPA DE RIESGOS'!$H558,"C",'MAPA DE RIESGOS'!$AF558),"")</f>
        <v/>
      </c>
      <c r="AW132" s="366" t="str">
        <f>IF(AND('MAPA DE RIESGOS'!$AP559="Baja",'MAPA DE RIESGOS'!$AR559="Moderado"),CONCATENATE("R",'MAPA DE RIESGOS'!$H559,"C",'MAPA DE RIESGOS'!$AF559),"")</f>
        <v/>
      </c>
      <c r="AX132" s="366" t="str">
        <f>IF(AND('MAPA DE RIESGOS'!$AP560="Baja",'MAPA DE RIESGOS'!$AR560="Moderado"),CONCATENATE("R",'MAPA DE RIESGOS'!$H560,"C",'MAPA DE RIESGOS'!$AF560),"")</f>
        <v/>
      </c>
      <c r="AY132" s="366" t="str">
        <f>IF(AND('MAPA DE RIESGOS'!$AP561="Baja",'MAPA DE RIESGOS'!$AR561="Moderado"),CONCATENATE("R",'MAPA DE RIESGOS'!$H561,"C",'MAPA DE RIESGOS'!$AF561),"")</f>
        <v/>
      </c>
      <c r="AZ132" s="366" t="str">
        <f>IF(AND('MAPA DE RIESGOS'!$AP562="Baja",'MAPA DE RIESGOS'!$AR562="Moderado"),CONCATENATE("R",'MAPA DE RIESGOS'!$H562,"C",'MAPA DE RIESGOS'!$AF562),"")</f>
        <v/>
      </c>
      <c r="BA132" s="366" t="str">
        <f>IF(AND('MAPA DE RIESGOS'!$AP563="Baja",'MAPA DE RIESGOS'!$AR563="Moderado"),CONCATENATE("R",'MAPA DE RIESGOS'!$H563,"C",'MAPA DE RIESGOS'!$AF563),"")</f>
        <v/>
      </c>
      <c r="BB132" s="366" t="str">
        <f>IF(AND('MAPA DE RIESGOS'!$AP564="Baja",'MAPA DE RIESGOS'!$AR564="Moderado"),CONCATENATE("R",'MAPA DE RIESGOS'!$H564,"C",'MAPA DE RIESGOS'!$AF564),"")</f>
        <v/>
      </c>
      <c r="BC132" s="366" t="str">
        <f>IF(AND('MAPA DE RIESGOS'!$AP565="Baja",'MAPA DE RIESGOS'!$AR565="Moderado"),CONCATENATE("R",'MAPA DE RIESGOS'!$H565,"C",'MAPA DE RIESGOS'!$AF565),"")</f>
        <v/>
      </c>
      <c r="BD132" s="366" t="str">
        <f>IF(AND('MAPA DE RIESGOS'!$AP566="Baja",'MAPA DE RIESGOS'!$AR566="Moderado"),CONCATENATE("R",'MAPA DE RIESGOS'!$H566,"C",'MAPA DE RIESGOS'!$AF566),"")</f>
        <v/>
      </c>
      <c r="BE132" s="366" t="str">
        <f>IF(AND('MAPA DE RIESGOS'!$AP567="Baja",'MAPA DE RIESGOS'!$AR567="Moderado"),CONCATENATE("R",'MAPA DE RIESGOS'!$H567,"C",'MAPA DE RIESGOS'!$AF567),"")</f>
        <v/>
      </c>
      <c r="BF132" s="366" t="str">
        <f>IF(AND('MAPA DE RIESGOS'!$AP568="Baja",'MAPA DE RIESGOS'!$AR568="Moderado"),CONCATENATE("R",'MAPA DE RIESGOS'!$H568,"C",'MAPA DE RIESGOS'!$AF568),"")</f>
        <v/>
      </c>
      <c r="BG132" s="366" t="str">
        <f>IF(AND('MAPA DE RIESGOS'!$AP569="Baja",'MAPA DE RIESGOS'!$AR569="Moderado"),CONCATENATE("R",'MAPA DE RIESGOS'!$H569,"C",'MAPA DE RIESGOS'!$AF569),"")</f>
        <v/>
      </c>
      <c r="BH132" s="366" t="str">
        <f>IF(AND('MAPA DE RIESGOS'!$AP570="Baja",'MAPA DE RIESGOS'!$AR570="Moderado"),CONCATENATE("R",'MAPA DE RIESGOS'!$H570,"C",'MAPA DE RIESGOS'!$AF570),"")</f>
        <v/>
      </c>
      <c r="BI132" s="366" t="str">
        <f>IF(AND('MAPA DE RIESGOS'!$AP571="Baja",'MAPA DE RIESGOS'!$AR571="Moderado"),CONCATENATE("R",'MAPA DE RIESGOS'!$H571,"C",'MAPA DE RIESGOS'!$AF571),"")</f>
        <v/>
      </c>
      <c r="BJ132" s="366" t="str">
        <f>IF(AND('MAPA DE RIESGOS'!$AP572="Baja",'MAPA DE RIESGOS'!$AR572="Moderado"),CONCATENATE("R",'MAPA DE RIESGOS'!$H572,"C",'MAPA DE RIESGOS'!$AF572),"")</f>
        <v/>
      </c>
      <c r="BK132" s="367" t="str">
        <f>IF(AND('MAPA DE RIESGOS'!$AP573="Baja",'MAPA DE RIESGOS'!$AR573="Moderado"),CONCATENATE("R",'MAPA DE RIESGOS'!$H573,"C",'MAPA DE RIESGOS'!$AF573),"")</f>
        <v/>
      </c>
      <c r="BL132" s="353" t="str">
        <f>IF(AND('MAPA DE RIESGOS'!$AP556="Baja",'MAPA DE RIESGOS'!$AR556="Mayor"),CONCATENATE("R",'MAPA DE RIESGOS'!$H556,"C",'MAPA DE RIESGOS'!$AF556),"")</f>
        <v/>
      </c>
      <c r="BM132" s="353" t="str">
        <f>IF(AND('MAPA DE RIESGOS'!$AP557="Baja",'MAPA DE RIESGOS'!$AR557="Mayor"),CONCATENATE("R",'MAPA DE RIESGOS'!$H557,"C",'MAPA DE RIESGOS'!$AF557),"")</f>
        <v/>
      </c>
      <c r="BN132" s="353" t="str">
        <f>IF(AND('MAPA DE RIESGOS'!$AP558="Baja",'MAPA DE RIESGOS'!$AR558="Mayor"),CONCATENATE("R",'MAPA DE RIESGOS'!$H558,"C",'MAPA DE RIESGOS'!$AF558),"")</f>
        <v/>
      </c>
      <c r="BO132" s="353" t="str">
        <f>IF(AND('MAPA DE RIESGOS'!$AP559="Baja",'MAPA DE RIESGOS'!$AR559="Mayor"),CONCATENATE("R",'MAPA DE RIESGOS'!$H559,"C",'MAPA DE RIESGOS'!$AF559),"")</f>
        <v/>
      </c>
      <c r="BP132" s="353" t="str">
        <f>IF(AND('MAPA DE RIESGOS'!$AP560="Baja",'MAPA DE RIESGOS'!$AR560="Mayor"),CONCATENATE("R",'MAPA DE RIESGOS'!$H560,"C",'MAPA DE RIESGOS'!$AF560),"")</f>
        <v/>
      </c>
      <c r="BQ132" s="353" t="str">
        <f>IF(AND('MAPA DE RIESGOS'!$AP561="Baja",'MAPA DE RIESGOS'!$AR561="Mayor"),CONCATENATE("R",'MAPA DE RIESGOS'!$H561,"C",'MAPA DE RIESGOS'!$AF561),"")</f>
        <v/>
      </c>
      <c r="BR132" s="353" t="str">
        <f>IF(AND('MAPA DE RIESGOS'!$AP562="Baja",'MAPA DE RIESGOS'!$AR562="Mayor"),CONCATENATE("R",'MAPA DE RIESGOS'!$H562,"C",'MAPA DE RIESGOS'!$AF562),"")</f>
        <v/>
      </c>
      <c r="BS132" s="353" t="str">
        <f>IF(AND('MAPA DE RIESGOS'!$AP563="Baja",'MAPA DE RIESGOS'!$AR563="Mayor"),CONCATENATE("R",'MAPA DE RIESGOS'!$H563,"C",'MAPA DE RIESGOS'!$AF563),"")</f>
        <v/>
      </c>
      <c r="BT132" s="353" t="str">
        <f>IF(AND('MAPA DE RIESGOS'!$AP564="Baja",'MAPA DE RIESGOS'!$AR564="Mayor"),CONCATENATE("R",'MAPA DE RIESGOS'!$H564,"C",'MAPA DE RIESGOS'!$AF564),"")</f>
        <v/>
      </c>
      <c r="BU132" s="353" t="str">
        <f>IF(AND('MAPA DE RIESGOS'!$AP565="Baja",'MAPA DE RIESGOS'!$AR565="Mayor"),CONCATENATE("R",'MAPA DE RIESGOS'!$H565,"C",'MAPA DE RIESGOS'!$AF565),"")</f>
        <v/>
      </c>
      <c r="BV132" s="353" t="str">
        <f>IF(AND('MAPA DE RIESGOS'!$AP566="Baja",'MAPA DE RIESGOS'!$AR566="Mayor"),CONCATENATE("R",'MAPA DE RIESGOS'!$H566,"C",'MAPA DE RIESGOS'!$AF566),"")</f>
        <v/>
      </c>
      <c r="BW132" s="353" t="str">
        <f>IF(AND('MAPA DE RIESGOS'!$AP567="Baja",'MAPA DE RIESGOS'!$AR567="Mayor"),CONCATENATE("R",'MAPA DE RIESGOS'!$H567,"C",'MAPA DE RIESGOS'!$AF567),"")</f>
        <v/>
      </c>
      <c r="BX132" s="353" t="str">
        <f>IF(AND('MAPA DE RIESGOS'!$AP568="Baja",'MAPA DE RIESGOS'!$AR568="Mayor"),CONCATENATE("R",'MAPA DE RIESGOS'!$H568,"C",'MAPA DE RIESGOS'!$AF568),"")</f>
        <v/>
      </c>
      <c r="BY132" s="353" t="str">
        <f>IF(AND('MAPA DE RIESGOS'!$AP569="Baja",'MAPA DE RIESGOS'!$AR569="Mayor"),CONCATENATE("R",'MAPA DE RIESGOS'!$H569,"C",'MAPA DE RIESGOS'!$AF569),"")</f>
        <v/>
      </c>
      <c r="BZ132" s="353" t="str">
        <f>IF(AND('MAPA DE RIESGOS'!$AP570="Baja",'MAPA DE RIESGOS'!$AR570="Mayor"),CONCATENATE("R",'MAPA DE RIESGOS'!$H570,"C",'MAPA DE RIESGOS'!$AF570),"")</f>
        <v/>
      </c>
      <c r="CA132" s="353" t="str">
        <f>IF(AND('MAPA DE RIESGOS'!$AP571="Baja",'MAPA DE RIESGOS'!$AR571="Mayor"),CONCATENATE("R",'MAPA DE RIESGOS'!$H571,"C",'MAPA DE RIESGOS'!$AF571),"")</f>
        <v/>
      </c>
      <c r="CB132" s="353" t="str">
        <f>IF(AND('MAPA DE RIESGOS'!$AP572="Baja",'MAPA DE RIESGOS'!$AR572="Mayor"),CONCATENATE("R",'MAPA DE RIESGOS'!$H572,"C",'MAPA DE RIESGOS'!$AF572),"")</f>
        <v/>
      </c>
      <c r="CC132" s="354" t="str">
        <f>IF(AND('MAPA DE RIESGOS'!$AP573="Baja",'MAPA DE RIESGOS'!$AR573="Mayor"),CONCATENATE("R",'MAPA DE RIESGOS'!$H573,"C",'MAPA DE RIESGOS'!$AF573),"")</f>
        <v/>
      </c>
      <c r="CD132" s="355" t="str">
        <f>IF(AND('MAPA DE RIESGOS'!$AP556="Baja",'MAPA DE RIESGOS'!$AR556="Catastrófico"),CONCATENATE("R",'MAPA DE RIESGOS'!$H556,"C",'MAPA DE RIESGOS'!$AF556),"")</f>
        <v/>
      </c>
      <c r="CE132" s="355" t="str">
        <f>IF(AND('MAPA DE RIESGOS'!$AP557="Baja",'MAPA DE RIESGOS'!$AR557="Catastrófico"),CONCATENATE("R",'MAPA DE RIESGOS'!$H557,"C",'MAPA DE RIESGOS'!$AF557),"")</f>
        <v/>
      </c>
      <c r="CF132" s="355" t="str">
        <f>IF(AND('MAPA DE RIESGOS'!$AP558="Baja",'MAPA DE RIESGOS'!$AR558="Catastrófico"),CONCATENATE("R",'MAPA DE RIESGOS'!$H558,"C",'MAPA DE RIESGOS'!$AF558),"")</f>
        <v/>
      </c>
      <c r="CG132" s="355" t="str">
        <f>IF(AND('MAPA DE RIESGOS'!$AP559="Baja",'MAPA DE RIESGOS'!$AR559="Catastrófico"),CONCATENATE("R",'MAPA DE RIESGOS'!$H559,"C",'MAPA DE RIESGOS'!$AF559),"")</f>
        <v/>
      </c>
      <c r="CH132" s="355" t="str">
        <f>IF(AND('MAPA DE RIESGOS'!$AP560="Baja",'MAPA DE RIESGOS'!$AR560="Catastrófico"),CONCATENATE("R",'MAPA DE RIESGOS'!$H560,"C",'MAPA DE RIESGOS'!$AF560),"")</f>
        <v/>
      </c>
      <c r="CI132" s="355" t="str">
        <f>IF(AND('MAPA DE RIESGOS'!$AP561="Baja",'MAPA DE RIESGOS'!$AR561="Catastrófico"),CONCATENATE("R",'MAPA DE RIESGOS'!$H561,"C",'MAPA DE RIESGOS'!$AF561),"")</f>
        <v/>
      </c>
      <c r="CJ132" s="355" t="str">
        <f>IF(AND('MAPA DE RIESGOS'!$AP562="Baja",'MAPA DE RIESGOS'!$AR562="Catastrófico"),CONCATENATE("R",'MAPA DE RIESGOS'!$H562,"C",'MAPA DE RIESGOS'!$AF562),"")</f>
        <v/>
      </c>
      <c r="CK132" s="355" t="str">
        <f>IF(AND('MAPA DE RIESGOS'!$AP563="Baja",'MAPA DE RIESGOS'!$AR563="Catastrófico"),CONCATENATE("R",'MAPA DE RIESGOS'!$H563,"C",'MAPA DE RIESGOS'!$AF563),"")</f>
        <v/>
      </c>
      <c r="CL132" s="355" t="str">
        <f>IF(AND('MAPA DE RIESGOS'!$AP564="Baja",'MAPA DE RIESGOS'!$AR564="Catastrófico"),CONCATENATE("R",'MAPA DE RIESGOS'!$H564,"C",'MAPA DE RIESGOS'!$AF564),"")</f>
        <v/>
      </c>
      <c r="CM132" s="355" t="str">
        <f>IF(AND('MAPA DE RIESGOS'!$AP565="Baja",'MAPA DE RIESGOS'!$AR565="Catastrófico"),CONCATENATE("R",'MAPA DE RIESGOS'!$H565,"C",'MAPA DE RIESGOS'!$AF565),"")</f>
        <v/>
      </c>
      <c r="CN132" s="355" t="str">
        <f>IF(AND('MAPA DE RIESGOS'!$AP566="Baja",'MAPA DE RIESGOS'!$AR566="Catastrófico"),CONCATENATE("R",'MAPA DE RIESGOS'!$H566,"C",'MAPA DE RIESGOS'!$AF566),"")</f>
        <v/>
      </c>
      <c r="CO132" s="355" t="str">
        <f>IF(AND('MAPA DE RIESGOS'!$AP567="Baja",'MAPA DE RIESGOS'!$AR567="Catastrófico"),CONCATENATE("R",'MAPA DE RIESGOS'!$H567,"C",'MAPA DE RIESGOS'!$AF567),"")</f>
        <v/>
      </c>
      <c r="CP132" s="355" t="str">
        <f>IF(AND('MAPA DE RIESGOS'!$AP568="Baja",'MAPA DE RIESGOS'!$AR568="Catastrófico"),CONCATENATE("R",'MAPA DE RIESGOS'!$H568,"C",'MAPA DE RIESGOS'!$AF568),"")</f>
        <v/>
      </c>
      <c r="CQ132" s="355" t="str">
        <f>IF(AND('MAPA DE RIESGOS'!$AP569="Baja",'MAPA DE RIESGOS'!$AR569="Catastrófico"),CONCATENATE("R",'MAPA DE RIESGOS'!$H569,"C",'MAPA DE RIESGOS'!$AF569),"")</f>
        <v/>
      </c>
      <c r="CR132" s="355" t="str">
        <f>IF(AND('MAPA DE RIESGOS'!$AP570="Baja",'MAPA DE RIESGOS'!$AR570="Catastrófico"),CONCATENATE("R",'MAPA DE RIESGOS'!$H570,"C",'MAPA DE RIESGOS'!$AF570),"")</f>
        <v/>
      </c>
      <c r="CS132" s="355" t="str">
        <f>IF(AND('MAPA DE RIESGOS'!$AP571="Baja",'MAPA DE RIESGOS'!$AR571="Catastrófico"),CONCATENATE("R",'MAPA DE RIESGOS'!$H571,"C",'MAPA DE RIESGOS'!$AF571),"")</f>
        <v/>
      </c>
      <c r="CT132" s="355" t="str">
        <f>IF(AND('MAPA DE RIESGOS'!$AP572="Baja",'MAPA DE RIESGOS'!$AR572="Catastrófico"),CONCATENATE("R",'MAPA DE RIESGOS'!$H572,"C",'MAPA DE RIESGOS'!$AF572),"")</f>
        <v/>
      </c>
      <c r="CU132" s="356" t="str">
        <f>IF(AND('MAPA DE RIESGOS'!$AP573="Baja",'MAPA DE RIESGOS'!$AR573="Catastrófico"),CONCATENATE("R",'MAPA DE RIESGOS'!$H573,"C",'MAPA DE RIESGOS'!$AF573),"")</f>
        <v/>
      </c>
      <c r="CV132" s="67"/>
      <c r="CW132" s="1109"/>
      <c r="CX132" s="1109"/>
      <c r="CY132" s="1109"/>
      <c r="CZ132" s="1109"/>
      <c r="DA132" s="1109"/>
      <c r="DB132" s="1109"/>
    </row>
    <row r="133" spans="2:106" ht="32.450000000000003" customHeight="1">
      <c r="B133" s="1142"/>
      <c r="C133" s="1142"/>
      <c r="D133" s="1143"/>
      <c r="E133" s="1113"/>
      <c r="F133" s="1114"/>
      <c r="G133" s="1114"/>
      <c r="H133" s="1114"/>
      <c r="I133" s="1115"/>
      <c r="J133" s="374" t="str">
        <f>IF(AND('MAPA DE RIESGOS'!$AP574="Baja",'MAPA DE RIESGOS'!$AR574="Leve"),CONCATENATE("R",'MAPA DE RIESGOS'!$H574,"C",'MAPA DE RIESGOS'!$AF574),"")</f>
        <v/>
      </c>
      <c r="K133" s="375" t="str">
        <f>IF(AND('MAPA DE RIESGOS'!$AP575="Baja",'MAPA DE RIESGOS'!$AR575="Leve"),CONCATENATE("R",'MAPA DE RIESGOS'!$H575,"C",'MAPA DE RIESGOS'!$AF575),"")</f>
        <v/>
      </c>
      <c r="L133" s="375" t="str">
        <f>IF(AND('MAPA DE RIESGOS'!$AP576="Baja",'MAPA DE RIESGOS'!$AR576="Leve"),CONCATENATE("R",'MAPA DE RIESGOS'!$H576,"C",'MAPA DE RIESGOS'!$AF576),"")</f>
        <v/>
      </c>
      <c r="M133" s="375" t="str">
        <f>IF(AND('MAPA DE RIESGOS'!$AP577="Baja",'MAPA DE RIESGOS'!$AR577="Leve"),CONCATENATE("R",'MAPA DE RIESGOS'!$H577,"C",'MAPA DE RIESGOS'!$AF577),"")</f>
        <v/>
      </c>
      <c r="N133" s="375" t="str">
        <f>IF(AND('MAPA DE RIESGOS'!$AP578="Baja",'MAPA DE RIESGOS'!$AR578="Leve"),CONCATENATE("R",'MAPA DE RIESGOS'!$H578,"C",'MAPA DE RIESGOS'!$AF578),"")</f>
        <v/>
      </c>
      <c r="O133" s="375" t="str">
        <f>IF(AND('MAPA DE RIESGOS'!$AP579="Baja",'MAPA DE RIESGOS'!$AR579="Leve"),CONCATENATE("R",'MAPA DE RIESGOS'!$H579,"C",'MAPA DE RIESGOS'!$AF579),"")</f>
        <v/>
      </c>
      <c r="P133" s="375" t="str">
        <f>IF(AND('MAPA DE RIESGOS'!$AP580="Baja",'MAPA DE RIESGOS'!$AR580="Leve"),CONCATENATE("R",'MAPA DE RIESGOS'!$H580,"C",'MAPA DE RIESGOS'!$AF580),"")</f>
        <v/>
      </c>
      <c r="Q133" s="375" t="str">
        <f>IF(AND('MAPA DE RIESGOS'!$AP581="Baja",'MAPA DE RIESGOS'!$AR581="Leve"),CONCATENATE("R",'MAPA DE RIESGOS'!$H581,"C",'MAPA DE RIESGOS'!$AF581),"")</f>
        <v/>
      </c>
      <c r="R133" s="375" t="str">
        <f>IF(AND('MAPA DE RIESGOS'!$AP582="Baja",'MAPA DE RIESGOS'!$AR582="Leve"),CONCATENATE("R",'MAPA DE RIESGOS'!$H582,"C",'MAPA DE RIESGOS'!$AF582),"")</f>
        <v/>
      </c>
      <c r="S133" s="375" t="str">
        <f>IF(AND('MAPA DE RIESGOS'!$AP583="Baja",'MAPA DE RIESGOS'!$AR583="Leve"),CONCATENATE("R",'MAPA DE RIESGOS'!$H583,"C",'MAPA DE RIESGOS'!$AF583),"")</f>
        <v/>
      </c>
      <c r="T133" s="375" t="str">
        <f>IF(AND('MAPA DE RIESGOS'!$AP584="Baja",'MAPA DE RIESGOS'!$AR584="Leve"),CONCATENATE("R",'MAPA DE RIESGOS'!$H584,"C",'MAPA DE RIESGOS'!$AF584),"")</f>
        <v/>
      </c>
      <c r="U133" s="375" t="str">
        <f>IF(AND('MAPA DE RIESGOS'!$AP585="Baja",'MAPA DE RIESGOS'!$AR585="Leve"),CONCATENATE("R",'MAPA DE RIESGOS'!$H585,"C",'MAPA DE RIESGOS'!$AF585),"")</f>
        <v/>
      </c>
      <c r="V133" s="375" t="str">
        <f>IF(AND('MAPA DE RIESGOS'!$AP586="Baja",'MAPA DE RIESGOS'!$AR586="Leve"),CONCATENATE("R",'MAPA DE RIESGOS'!$H586,"C",'MAPA DE RIESGOS'!$AF586),"")</f>
        <v/>
      </c>
      <c r="W133" s="375" t="str">
        <f>IF(AND('MAPA DE RIESGOS'!$AP587="Baja",'MAPA DE RIESGOS'!$AR587="Leve"),CONCATENATE("R",'MAPA DE RIESGOS'!$H587,"C",'MAPA DE RIESGOS'!$AF587),"")</f>
        <v/>
      </c>
      <c r="X133" s="375" t="str">
        <f>IF(AND('MAPA DE RIESGOS'!$AP588="Baja",'MAPA DE RIESGOS'!$AR588="Leve"),CONCATENATE("R",'MAPA DE RIESGOS'!$H588,"C",'MAPA DE RIESGOS'!$AF588),"")</f>
        <v/>
      </c>
      <c r="Y133" s="375" t="str">
        <f>IF(AND('MAPA DE RIESGOS'!$AP589="Baja",'MAPA DE RIESGOS'!$AR589="Leve"),CONCATENATE("R",'MAPA DE RIESGOS'!$H589,"C",'MAPA DE RIESGOS'!$AF589),"")</f>
        <v/>
      </c>
      <c r="Z133" s="375" t="str">
        <f>IF(AND('MAPA DE RIESGOS'!$AP590="Baja",'MAPA DE RIESGOS'!$AR590="Leve"),CONCATENATE("R",'MAPA DE RIESGOS'!$H590,"C",'MAPA DE RIESGOS'!$AF590),"")</f>
        <v/>
      </c>
      <c r="AA133" s="376" t="str">
        <f>IF(AND('MAPA DE RIESGOS'!$AP591="Baja",'MAPA DE RIESGOS'!$AR591="Leve"),CONCATENATE("R",'MAPA DE RIESGOS'!$H591,"C",'MAPA DE RIESGOS'!$AF591),"")</f>
        <v/>
      </c>
      <c r="AB133" s="365" t="str">
        <f>IF(AND('MAPA DE RIESGOS'!$AP574="Baja",'MAPA DE RIESGOS'!$AR574="Menor"),CONCATENATE("R",'MAPA DE RIESGOS'!$H574,"C",'MAPA DE RIESGOS'!$AF574),"")</f>
        <v/>
      </c>
      <c r="AC133" s="366" t="str">
        <f>IF(AND('MAPA DE RIESGOS'!$AP575="Baja",'MAPA DE RIESGOS'!$AR575="Menor"),CONCATENATE("R",'MAPA DE RIESGOS'!$H575,"C",'MAPA DE RIESGOS'!$AF575),"")</f>
        <v/>
      </c>
      <c r="AD133" s="366" t="str">
        <f>IF(AND('MAPA DE RIESGOS'!$AP576="Baja",'MAPA DE RIESGOS'!$AR576="Menor"),CONCATENATE("R",'MAPA DE RIESGOS'!$H576,"C",'MAPA DE RIESGOS'!$AF576),"")</f>
        <v/>
      </c>
      <c r="AE133" s="366" t="str">
        <f>IF(AND('MAPA DE RIESGOS'!$AP577="Baja",'MAPA DE RIESGOS'!$AR577="Menor"),CONCATENATE("R",'MAPA DE RIESGOS'!$H577,"C",'MAPA DE RIESGOS'!$AF577),"")</f>
        <v/>
      </c>
      <c r="AF133" s="366" t="str">
        <f>IF(AND('MAPA DE RIESGOS'!$AP578="Baja",'MAPA DE RIESGOS'!$AR578="Menor"),CONCATENATE("R",'MAPA DE RIESGOS'!$H578,"C",'MAPA DE RIESGOS'!$AF578),"")</f>
        <v/>
      </c>
      <c r="AG133" s="366" t="str">
        <f>IF(AND('MAPA DE RIESGOS'!$AP579="Baja",'MAPA DE RIESGOS'!$AR579="Menor"),CONCATENATE("R",'MAPA DE RIESGOS'!$H579,"C",'MAPA DE RIESGOS'!$AF579),"")</f>
        <v/>
      </c>
      <c r="AH133" s="366" t="str">
        <f>IF(AND('MAPA DE RIESGOS'!$AP580="Baja",'MAPA DE RIESGOS'!$AR580="Menor"),CONCATENATE("R",'MAPA DE RIESGOS'!$H580,"C",'MAPA DE RIESGOS'!$AF580),"")</f>
        <v/>
      </c>
      <c r="AI133" s="366" t="str">
        <f>IF(AND('MAPA DE RIESGOS'!$AP581="Baja",'MAPA DE RIESGOS'!$AR581="Menor"),CONCATENATE("R",'MAPA DE RIESGOS'!$H581,"C",'MAPA DE RIESGOS'!$AF581),"")</f>
        <v/>
      </c>
      <c r="AJ133" s="366" t="str">
        <f>IF(AND('MAPA DE RIESGOS'!$AP582="Baja",'MAPA DE RIESGOS'!$AR582="Menor"),CONCATENATE("R",'MAPA DE RIESGOS'!$H582,"C",'MAPA DE RIESGOS'!$AF582),"")</f>
        <v/>
      </c>
      <c r="AK133" s="366" t="str">
        <f>IF(AND('MAPA DE RIESGOS'!$AP583="Baja",'MAPA DE RIESGOS'!$AR583="Menor"),CONCATENATE("R",'MAPA DE RIESGOS'!$H583,"C",'MAPA DE RIESGOS'!$AF583),"")</f>
        <v/>
      </c>
      <c r="AL133" s="366" t="str">
        <f>IF(AND('MAPA DE RIESGOS'!$AP584="Baja",'MAPA DE RIESGOS'!$AR584="Menor"),CONCATENATE("R",'MAPA DE RIESGOS'!$H584,"C",'MAPA DE RIESGOS'!$AF584),"")</f>
        <v/>
      </c>
      <c r="AM133" s="366" t="str">
        <f>IF(AND('MAPA DE RIESGOS'!$AP585="Baja",'MAPA DE RIESGOS'!$AR585="Menor"),CONCATENATE("R",'MAPA DE RIESGOS'!$H585,"C",'MAPA DE RIESGOS'!$AF585),"")</f>
        <v/>
      </c>
      <c r="AN133" s="366" t="str">
        <f>IF(AND('MAPA DE RIESGOS'!$AP586="Baja",'MAPA DE RIESGOS'!$AR586="Menor"),CONCATENATE("R",'MAPA DE RIESGOS'!$H586,"C",'MAPA DE RIESGOS'!$AF586),"")</f>
        <v/>
      </c>
      <c r="AO133" s="366" t="str">
        <f>IF(AND('MAPA DE RIESGOS'!$AP587="Baja",'MAPA DE RIESGOS'!$AR587="Menor"),CONCATENATE("R",'MAPA DE RIESGOS'!$H587,"C",'MAPA DE RIESGOS'!$AF587),"")</f>
        <v/>
      </c>
      <c r="AP133" s="366" t="str">
        <f>IF(AND('MAPA DE RIESGOS'!$AP588="Baja",'MAPA DE RIESGOS'!$AR588="Menor"),CONCATENATE("R",'MAPA DE RIESGOS'!$H588,"C",'MAPA DE RIESGOS'!$AF588),"")</f>
        <v/>
      </c>
      <c r="AQ133" s="366" t="str">
        <f>IF(AND('MAPA DE RIESGOS'!$AP589="Baja",'MAPA DE RIESGOS'!$AR589="Menor"),CONCATENATE("R",'MAPA DE RIESGOS'!$H589,"C",'MAPA DE RIESGOS'!$AF589),"")</f>
        <v/>
      </c>
      <c r="AR133" s="366" t="str">
        <f>IF(AND('MAPA DE RIESGOS'!$AP590="Baja",'MAPA DE RIESGOS'!$AR590="Menor"),CONCATENATE("R",'MAPA DE RIESGOS'!$H590,"C",'MAPA DE RIESGOS'!$AF590),"")</f>
        <v/>
      </c>
      <c r="AS133" s="366" t="str">
        <f>IF(AND('MAPA DE RIESGOS'!$AP591="Baja",'MAPA DE RIESGOS'!$AR591="Menor"),CONCATENATE("R",'MAPA DE RIESGOS'!$H591,"C",'MAPA DE RIESGOS'!$AF591),"")</f>
        <v/>
      </c>
      <c r="AT133" s="365" t="str">
        <f>IF(AND('MAPA DE RIESGOS'!$AP574="Baja",'MAPA DE RIESGOS'!$AR574="Moderado"),CONCATENATE("R",'MAPA DE RIESGOS'!$H574,"C",'MAPA DE RIESGOS'!$AF574),"")</f>
        <v/>
      </c>
      <c r="AU133" s="366" t="str">
        <f>IF(AND('MAPA DE RIESGOS'!$AP575="Baja",'MAPA DE RIESGOS'!$AR575="Moderado"),CONCATENATE("R",'MAPA DE RIESGOS'!$H575,"C",'MAPA DE RIESGOS'!$AF575),"")</f>
        <v/>
      </c>
      <c r="AV133" s="366" t="str">
        <f>IF(AND('MAPA DE RIESGOS'!$AP576="Baja",'MAPA DE RIESGOS'!$AR576="Moderado"),CONCATENATE("R",'MAPA DE RIESGOS'!$H576,"C",'MAPA DE RIESGOS'!$AF576),"")</f>
        <v/>
      </c>
      <c r="AW133" s="366" t="str">
        <f>IF(AND('MAPA DE RIESGOS'!$AP577="Baja",'MAPA DE RIESGOS'!$AR577="Moderado"),CONCATENATE("R",'MAPA DE RIESGOS'!$H577,"C",'MAPA DE RIESGOS'!$AF577),"")</f>
        <v/>
      </c>
      <c r="AX133" s="366" t="str">
        <f>IF(AND('MAPA DE RIESGOS'!$AP578="Baja",'MAPA DE RIESGOS'!$AR578="Moderado"),CONCATENATE("R",'MAPA DE RIESGOS'!$H578,"C",'MAPA DE RIESGOS'!$AF578),"")</f>
        <v/>
      </c>
      <c r="AY133" s="366" t="str">
        <f>IF(AND('MAPA DE RIESGOS'!$AP579="Baja",'MAPA DE RIESGOS'!$AR579="Moderado"),CONCATENATE("R",'MAPA DE RIESGOS'!$H579,"C",'MAPA DE RIESGOS'!$AF579),"")</f>
        <v/>
      </c>
      <c r="AZ133" s="366" t="str">
        <f>IF(AND('MAPA DE RIESGOS'!$AP580="Baja",'MAPA DE RIESGOS'!$AR580="Moderado"),CONCATENATE("R",'MAPA DE RIESGOS'!$H580,"C",'MAPA DE RIESGOS'!$AF580),"")</f>
        <v/>
      </c>
      <c r="BA133" s="366" t="str">
        <f>IF(AND('MAPA DE RIESGOS'!$AP581="Baja",'MAPA DE RIESGOS'!$AR581="Moderado"),CONCATENATE("R",'MAPA DE RIESGOS'!$H581,"C",'MAPA DE RIESGOS'!$AF581),"")</f>
        <v/>
      </c>
      <c r="BB133" s="366" t="str">
        <f>IF(AND('MAPA DE RIESGOS'!$AP582="Baja",'MAPA DE RIESGOS'!$AR582="Moderado"),CONCATENATE("R",'MAPA DE RIESGOS'!$H582,"C",'MAPA DE RIESGOS'!$AF582),"")</f>
        <v/>
      </c>
      <c r="BC133" s="366" t="str">
        <f>IF(AND('MAPA DE RIESGOS'!$AP583="Baja",'MAPA DE RIESGOS'!$AR583="Moderado"),CONCATENATE("R",'MAPA DE RIESGOS'!$H583,"C",'MAPA DE RIESGOS'!$AF583),"")</f>
        <v/>
      </c>
      <c r="BD133" s="366" t="str">
        <f>IF(AND('MAPA DE RIESGOS'!$AP584="Baja",'MAPA DE RIESGOS'!$AR584="Moderado"),CONCATENATE("R",'MAPA DE RIESGOS'!$H584,"C",'MAPA DE RIESGOS'!$AF584),"")</f>
        <v/>
      </c>
      <c r="BE133" s="366" t="str">
        <f>IF(AND('MAPA DE RIESGOS'!$AP585="Baja",'MAPA DE RIESGOS'!$AR585="Moderado"),CONCATENATE("R",'MAPA DE RIESGOS'!$H585,"C",'MAPA DE RIESGOS'!$AF585),"")</f>
        <v/>
      </c>
      <c r="BF133" s="366" t="str">
        <f>IF(AND('MAPA DE RIESGOS'!$AP586="Baja",'MAPA DE RIESGOS'!$AR586="Moderado"),CONCATENATE("R",'MAPA DE RIESGOS'!$H586,"C",'MAPA DE RIESGOS'!$AF586),"")</f>
        <v/>
      </c>
      <c r="BG133" s="366" t="str">
        <f>IF(AND('MAPA DE RIESGOS'!$AP587="Baja",'MAPA DE RIESGOS'!$AR587="Moderado"),CONCATENATE("R",'MAPA DE RIESGOS'!$H587,"C",'MAPA DE RIESGOS'!$AF587),"")</f>
        <v/>
      </c>
      <c r="BH133" s="366" t="str">
        <f>IF(AND('MAPA DE RIESGOS'!$AP588="Baja",'MAPA DE RIESGOS'!$AR588="Moderado"),CONCATENATE("R",'MAPA DE RIESGOS'!$H588,"C",'MAPA DE RIESGOS'!$AF588),"")</f>
        <v/>
      </c>
      <c r="BI133" s="366" t="str">
        <f>IF(AND('MAPA DE RIESGOS'!$AP589="Baja",'MAPA DE RIESGOS'!$AR589="Moderado"),CONCATENATE("R",'MAPA DE RIESGOS'!$H589,"C",'MAPA DE RIESGOS'!$AF589),"")</f>
        <v/>
      </c>
      <c r="BJ133" s="366" t="str">
        <f>IF(AND('MAPA DE RIESGOS'!$AP590="Baja",'MAPA DE RIESGOS'!$AR590="Moderado"),CONCATENATE("R",'MAPA DE RIESGOS'!$H590,"C",'MAPA DE RIESGOS'!$AF590),"")</f>
        <v/>
      </c>
      <c r="BK133" s="367" t="str">
        <f>IF(AND('MAPA DE RIESGOS'!$AP591="Baja",'MAPA DE RIESGOS'!$AR591="Moderado"),CONCATENATE("R",'MAPA DE RIESGOS'!$H591,"C",'MAPA DE RIESGOS'!$AF591),"")</f>
        <v/>
      </c>
      <c r="BL133" s="353" t="str">
        <f>IF(AND('MAPA DE RIESGOS'!$AP574="Baja",'MAPA DE RIESGOS'!$AR574="Mayor"),CONCATENATE("R",'MAPA DE RIESGOS'!$H574,"C",'MAPA DE RIESGOS'!$AF574),"")</f>
        <v/>
      </c>
      <c r="BM133" s="353" t="str">
        <f>IF(AND('MAPA DE RIESGOS'!$AP575="Baja",'MAPA DE RIESGOS'!$AR575="Mayor"),CONCATENATE("R",'MAPA DE RIESGOS'!$H575,"C",'MAPA DE RIESGOS'!$AF575),"")</f>
        <v/>
      </c>
      <c r="BN133" s="353" t="str">
        <f>IF(AND('MAPA DE RIESGOS'!$AP576="Baja",'MAPA DE RIESGOS'!$AR576="Mayor"),CONCATENATE("R",'MAPA DE RIESGOS'!$H576,"C",'MAPA DE RIESGOS'!$AF576),"")</f>
        <v/>
      </c>
      <c r="BO133" s="353" t="str">
        <f>IF(AND('MAPA DE RIESGOS'!$AP577="Baja",'MAPA DE RIESGOS'!$AR577="Mayor"),CONCATENATE("R",'MAPA DE RIESGOS'!$H577,"C",'MAPA DE RIESGOS'!$AF577),"")</f>
        <v/>
      </c>
      <c r="BP133" s="353" t="str">
        <f>IF(AND('MAPA DE RIESGOS'!$AP578="Baja",'MAPA DE RIESGOS'!$AR578="Mayor"),CONCATENATE("R",'MAPA DE RIESGOS'!$H578,"C",'MAPA DE RIESGOS'!$AF578),"")</f>
        <v/>
      </c>
      <c r="BQ133" s="353" t="str">
        <f>IF(AND('MAPA DE RIESGOS'!$AP579="Baja",'MAPA DE RIESGOS'!$AR579="Mayor"),CONCATENATE("R",'MAPA DE RIESGOS'!$H579,"C",'MAPA DE RIESGOS'!$AF579),"")</f>
        <v/>
      </c>
      <c r="BR133" s="353" t="str">
        <f>IF(AND('MAPA DE RIESGOS'!$AP580="Baja",'MAPA DE RIESGOS'!$AR580="Mayor"),CONCATENATE("R",'MAPA DE RIESGOS'!$H580,"C",'MAPA DE RIESGOS'!$AF580),"")</f>
        <v/>
      </c>
      <c r="BS133" s="353" t="str">
        <f>IF(AND('MAPA DE RIESGOS'!$AP581="Baja",'MAPA DE RIESGOS'!$AR581="Mayor"),CONCATENATE("R",'MAPA DE RIESGOS'!$H581,"C",'MAPA DE RIESGOS'!$AF581),"")</f>
        <v/>
      </c>
      <c r="BT133" s="353" t="str">
        <f>IF(AND('MAPA DE RIESGOS'!$AP582="Baja",'MAPA DE RIESGOS'!$AR582="Mayor"),CONCATENATE("R",'MAPA DE RIESGOS'!$H582,"C",'MAPA DE RIESGOS'!$AF582),"")</f>
        <v/>
      </c>
      <c r="BU133" s="353" t="str">
        <f>IF(AND('MAPA DE RIESGOS'!$AP583="Baja",'MAPA DE RIESGOS'!$AR583="Mayor"),CONCATENATE("R",'MAPA DE RIESGOS'!$H583,"C",'MAPA DE RIESGOS'!$AF583),"")</f>
        <v/>
      </c>
      <c r="BV133" s="353" t="str">
        <f>IF(AND('MAPA DE RIESGOS'!$AP584="Baja",'MAPA DE RIESGOS'!$AR584="Mayor"),CONCATENATE("R",'MAPA DE RIESGOS'!$H584,"C",'MAPA DE RIESGOS'!$AF584),"")</f>
        <v/>
      </c>
      <c r="BW133" s="353" t="str">
        <f>IF(AND('MAPA DE RIESGOS'!$AP585="Baja",'MAPA DE RIESGOS'!$AR585="Mayor"),CONCATENATE("R",'MAPA DE RIESGOS'!$H585,"C",'MAPA DE RIESGOS'!$AF585),"")</f>
        <v/>
      </c>
      <c r="BX133" s="353" t="str">
        <f>IF(AND('MAPA DE RIESGOS'!$AP586="Baja",'MAPA DE RIESGOS'!$AR586="Mayor"),CONCATENATE("R",'MAPA DE RIESGOS'!$H586,"C",'MAPA DE RIESGOS'!$AF586),"")</f>
        <v/>
      </c>
      <c r="BY133" s="353" t="str">
        <f>IF(AND('MAPA DE RIESGOS'!$AP587="Baja",'MAPA DE RIESGOS'!$AR587="Mayor"),CONCATENATE("R",'MAPA DE RIESGOS'!$H587,"C",'MAPA DE RIESGOS'!$AF587),"")</f>
        <v/>
      </c>
      <c r="BZ133" s="353" t="str">
        <f>IF(AND('MAPA DE RIESGOS'!$AP588="Baja",'MAPA DE RIESGOS'!$AR588="Mayor"),CONCATENATE("R",'MAPA DE RIESGOS'!$H588,"C",'MAPA DE RIESGOS'!$AF588),"")</f>
        <v/>
      </c>
      <c r="CA133" s="353" t="str">
        <f>IF(AND('MAPA DE RIESGOS'!$AP589="Baja",'MAPA DE RIESGOS'!$AR589="Mayor"),CONCATENATE("R",'MAPA DE RIESGOS'!$H589,"C",'MAPA DE RIESGOS'!$AF589),"")</f>
        <v/>
      </c>
      <c r="CB133" s="353" t="str">
        <f>IF(AND('MAPA DE RIESGOS'!$AP590="Baja",'MAPA DE RIESGOS'!$AR590="Mayor"),CONCATENATE("R",'MAPA DE RIESGOS'!$H590,"C",'MAPA DE RIESGOS'!$AF590),"")</f>
        <v/>
      </c>
      <c r="CC133" s="354" t="str">
        <f>IF(AND('MAPA DE RIESGOS'!$AP591="Baja",'MAPA DE RIESGOS'!$AR591="Mayor"),CONCATENATE("R",'MAPA DE RIESGOS'!$H591,"C",'MAPA DE RIESGOS'!$AF591),"")</f>
        <v/>
      </c>
      <c r="CD133" s="355" t="str">
        <f>IF(AND('MAPA DE RIESGOS'!$AP574="Baja",'MAPA DE RIESGOS'!$AR574="Catastrófico"),CONCATENATE("R",'MAPA DE RIESGOS'!$H574,"C",'MAPA DE RIESGOS'!$AF574),"")</f>
        <v/>
      </c>
      <c r="CE133" s="355" t="str">
        <f>IF(AND('MAPA DE RIESGOS'!$AP575="Baja",'MAPA DE RIESGOS'!$AR575="Catastrófico"),CONCATENATE("R",'MAPA DE RIESGOS'!$H575,"C",'MAPA DE RIESGOS'!$AF575),"")</f>
        <v/>
      </c>
      <c r="CF133" s="355" t="str">
        <f>IF(AND('MAPA DE RIESGOS'!$AP576="Baja",'MAPA DE RIESGOS'!$AR576="Catastrófico"),CONCATENATE("R",'MAPA DE RIESGOS'!$H576,"C",'MAPA DE RIESGOS'!$AF576),"")</f>
        <v/>
      </c>
      <c r="CG133" s="355" t="str">
        <f>IF(AND('MAPA DE RIESGOS'!$AP577="Baja",'MAPA DE RIESGOS'!$AR577="Catastrófico"),CONCATENATE("R",'MAPA DE RIESGOS'!$H577,"C",'MAPA DE RIESGOS'!$AF577),"")</f>
        <v/>
      </c>
      <c r="CH133" s="355" t="str">
        <f>IF(AND('MAPA DE RIESGOS'!$AP578="Baja",'MAPA DE RIESGOS'!$AR578="Catastrófico"),CONCATENATE("R",'MAPA DE RIESGOS'!$H578,"C",'MAPA DE RIESGOS'!$AF578),"")</f>
        <v/>
      </c>
      <c r="CI133" s="355" t="str">
        <f>IF(AND('MAPA DE RIESGOS'!$AP579="Baja",'MAPA DE RIESGOS'!$AR579="Catastrófico"),CONCATENATE("R",'MAPA DE RIESGOS'!$H579,"C",'MAPA DE RIESGOS'!$AF579),"")</f>
        <v/>
      </c>
      <c r="CJ133" s="355" t="str">
        <f>IF(AND('MAPA DE RIESGOS'!$AP580="Baja",'MAPA DE RIESGOS'!$AR580="Catastrófico"),CONCATENATE("R",'MAPA DE RIESGOS'!$H580,"C",'MAPA DE RIESGOS'!$AF580),"")</f>
        <v/>
      </c>
      <c r="CK133" s="355" t="str">
        <f>IF(AND('MAPA DE RIESGOS'!$AP581="Baja",'MAPA DE RIESGOS'!$AR581="Catastrófico"),CONCATENATE("R",'MAPA DE RIESGOS'!$H581,"C",'MAPA DE RIESGOS'!$AF581),"")</f>
        <v/>
      </c>
      <c r="CL133" s="355" t="str">
        <f>IF(AND('MAPA DE RIESGOS'!$AP582="Baja",'MAPA DE RIESGOS'!$AR582="Catastrófico"),CONCATENATE("R",'MAPA DE RIESGOS'!$H582,"C",'MAPA DE RIESGOS'!$AF582),"")</f>
        <v/>
      </c>
      <c r="CM133" s="355" t="str">
        <f>IF(AND('MAPA DE RIESGOS'!$AP583="Baja",'MAPA DE RIESGOS'!$AR583="Catastrófico"),CONCATENATE("R",'MAPA DE RIESGOS'!$H583,"C",'MAPA DE RIESGOS'!$AF583),"")</f>
        <v/>
      </c>
      <c r="CN133" s="355" t="str">
        <f>IF(AND('MAPA DE RIESGOS'!$AP584="Baja",'MAPA DE RIESGOS'!$AR584="Catastrófico"),CONCATENATE("R",'MAPA DE RIESGOS'!$H584,"C",'MAPA DE RIESGOS'!$AF584),"")</f>
        <v/>
      </c>
      <c r="CO133" s="355" t="str">
        <f>IF(AND('MAPA DE RIESGOS'!$AP585="Baja",'MAPA DE RIESGOS'!$AR585="Catastrófico"),CONCATENATE("R",'MAPA DE RIESGOS'!$H585,"C",'MAPA DE RIESGOS'!$AF585),"")</f>
        <v/>
      </c>
      <c r="CP133" s="355" t="str">
        <f>IF(AND('MAPA DE RIESGOS'!$AP586="Baja",'MAPA DE RIESGOS'!$AR586="Catastrófico"),CONCATENATE("R",'MAPA DE RIESGOS'!$H586,"C",'MAPA DE RIESGOS'!$AF586),"")</f>
        <v/>
      </c>
      <c r="CQ133" s="355" t="str">
        <f>IF(AND('MAPA DE RIESGOS'!$AP587="Baja",'MAPA DE RIESGOS'!$AR587="Catastrófico"),CONCATENATE("R",'MAPA DE RIESGOS'!$H587,"C",'MAPA DE RIESGOS'!$AF587),"")</f>
        <v/>
      </c>
      <c r="CR133" s="355" t="str">
        <f>IF(AND('MAPA DE RIESGOS'!$AP588="Baja",'MAPA DE RIESGOS'!$AR588="Catastrófico"),CONCATENATE("R",'MAPA DE RIESGOS'!$H588,"C",'MAPA DE RIESGOS'!$AF588),"")</f>
        <v/>
      </c>
      <c r="CS133" s="355" t="str">
        <f>IF(AND('MAPA DE RIESGOS'!$AP589="Baja",'MAPA DE RIESGOS'!$AR589="Catastrófico"),CONCATENATE("R",'MAPA DE RIESGOS'!$H589,"C",'MAPA DE RIESGOS'!$AF589),"")</f>
        <v/>
      </c>
      <c r="CT133" s="355" t="str">
        <f>IF(AND('MAPA DE RIESGOS'!$AP590="Baja",'MAPA DE RIESGOS'!$AR590="Catastrófico"),CONCATENATE("R",'MAPA DE RIESGOS'!$H590,"C",'MAPA DE RIESGOS'!$AF590),"")</f>
        <v/>
      </c>
      <c r="CU133" s="356" t="str">
        <f>IF(AND('MAPA DE RIESGOS'!$AP591="Baja",'MAPA DE RIESGOS'!$AR591="Catastrófico"),CONCATENATE("R",'MAPA DE RIESGOS'!$H591,"C",'MAPA DE RIESGOS'!$AF591),"")</f>
        <v/>
      </c>
      <c r="CV133" s="67"/>
      <c r="CW133" s="1109"/>
      <c r="CX133" s="1109"/>
      <c r="CY133" s="1109"/>
      <c r="CZ133" s="1109"/>
      <c r="DA133" s="1109"/>
      <c r="DB133" s="1109"/>
    </row>
    <row r="134" spans="2:106" ht="32.450000000000003" customHeight="1">
      <c r="B134" s="1142"/>
      <c r="C134" s="1142"/>
      <c r="D134" s="1143"/>
      <c r="E134" s="1113"/>
      <c r="F134" s="1114"/>
      <c r="G134" s="1114"/>
      <c r="H134" s="1114"/>
      <c r="I134" s="1115"/>
      <c r="J134" s="374" t="str">
        <f>IF(AND('MAPA DE RIESGOS'!$AP592="Baja",'MAPA DE RIESGOS'!$AR592="Leve"),CONCATENATE("R",'MAPA DE RIESGOS'!$H592,"C",'MAPA DE RIESGOS'!$AF592),"")</f>
        <v/>
      </c>
      <c r="K134" s="375" t="str">
        <f>IF(AND('MAPA DE RIESGOS'!$AP593="Baja",'MAPA DE RIESGOS'!$AR593="Leve"),CONCATENATE("R",'MAPA DE RIESGOS'!$H593,"C",'MAPA DE RIESGOS'!$AF593),"")</f>
        <v/>
      </c>
      <c r="L134" s="375" t="str">
        <f>IF(AND('MAPA DE RIESGOS'!$AP594="Baja",'MAPA DE RIESGOS'!$AR594="Leve"),CONCATENATE("R",'MAPA DE RIESGOS'!$H594,"C",'MAPA DE RIESGOS'!$AF594),"")</f>
        <v/>
      </c>
      <c r="M134" s="375" t="str">
        <f>IF(AND('MAPA DE RIESGOS'!$AP595="Baja",'MAPA DE RIESGOS'!$AR595="Leve"),CONCATENATE("R",'MAPA DE RIESGOS'!$H595,"C",'MAPA DE RIESGOS'!$AF595),"")</f>
        <v/>
      </c>
      <c r="N134" s="375" t="str">
        <f>IF(AND('MAPA DE RIESGOS'!$AP596="Baja",'MAPA DE RIESGOS'!$AR596="Leve"),CONCATENATE("R",'MAPA DE RIESGOS'!$H596,"C",'MAPA DE RIESGOS'!$AF596),"")</f>
        <v/>
      </c>
      <c r="O134" s="375" t="str">
        <f>IF(AND('MAPA DE RIESGOS'!$AP597="Baja",'MAPA DE RIESGOS'!$AR597="Leve"),CONCATENATE("R",'MAPA DE RIESGOS'!$H597,"C",'MAPA DE RIESGOS'!$AF597),"")</f>
        <v/>
      </c>
      <c r="P134" s="375" t="str">
        <f>IF(AND('MAPA DE RIESGOS'!$AP598="Baja",'MAPA DE RIESGOS'!$AR598="Leve"),CONCATENATE("R",'MAPA DE RIESGOS'!$H598,"C",'MAPA DE RIESGOS'!$AF598),"")</f>
        <v/>
      </c>
      <c r="Q134" s="375" t="str">
        <f>IF(AND('MAPA DE RIESGOS'!$AP599="Baja",'MAPA DE RIESGOS'!$AR599="Leve"),CONCATENATE("R",'MAPA DE RIESGOS'!$H599,"C",'MAPA DE RIESGOS'!$AF599),"")</f>
        <v/>
      </c>
      <c r="R134" s="375" t="str">
        <f>IF(AND('MAPA DE RIESGOS'!$AP600="Baja",'MAPA DE RIESGOS'!$AR600="Leve"),CONCATENATE("R",'MAPA DE RIESGOS'!$H600,"C",'MAPA DE RIESGOS'!$AF600),"")</f>
        <v/>
      </c>
      <c r="S134" s="375" t="str">
        <f>IF(AND('MAPA DE RIESGOS'!$AP601="Baja",'MAPA DE RIESGOS'!$AR601="Leve"),CONCATENATE("R",'MAPA DE RIESGOS'!$H601,"C",'MAPA DE RIESGOS'!$AF601),"")</f>
        <v/>
      </c>
      <c r="T134" s="375" t="str">
        <f>IF(AND('MAPA DE RIESGOS'!$AP602="Baja",'MAPA DE RIESGOS'!$AR602="Leve"),CONCATENATE("R",'MAPA DE RIESGOS'!$H602,"C",'MAPA DE RIESGOS'!$AF602),"")</f>
        <v/>
      </c>
      <c r="U134" s="375" t="str">
        <f>IF(AND('MAPA DE RIESGOS'!$AP603="Baja",'MAPA DE RIESGOS'!$AR603="Leve"),CONCATENATE("R",'MAPA DE RIESGOS'!$H603,"C",'MAPA DE RIESGOS'!$AF603),"")</f>
        <v/>
      </c>
      <c r="V134" s="375" t="str">
        <f>IF(AND('MAPA DE RIESGOS'!$AP604="Baja",'MAPA DE RIESGOS'!$AR604="Leve"),CONCATENATE("R",'MAPA DE RIESGOS'!$H604,"C",'MAPA DE RIESGOS'!$AF604),"")</f>
        <v/>
      </c>
      <c r="W134" s="375" t="str">
        <f>IF(AND('MAPA DE RIESGOS'!$AP605="Baja",'MAPA DE RIESGOS'!$AR605="Leve"),CONCATENATE("R",'MAPA DE RIESGOS'!$H605,"C",'MAPA DE RIESGOS'!$AF605),"")</f>
        <v/>
      </c>
      <c r="X134" s="375" t="str">
        <f>IF(AND('MAPA DE RIESGOS'!$AP606="Baja",'MAPA DE RIESGOS'!$AR606="Leve"),CONCATENATE("R",'MAPA DE RIESGOS'!$H606,"C",'MAPA DE RIESGOS'!$AF606),"")</f>
        <v/>
      </c>
      <c r="Y134" s="375" t="str">
        <f>IF(AND('MAPA DE RIESGOS'!$AP607="Baja",'MAPA DE RIESGOS'!$AR607="Leve"),CONCATENATE("R",'MAPA DE RIESGOS'!$H607,"C",'MAPA DE RIESGOS'!$AF607),"")</f>
        <v/>
      </c>
      <c r="Z134" s="375" t="str">
        <f>IF(AND('MAPA DE RIESGOS'!$AP608="Baja",'MAPA DE RIESGOS'!$AR608="Leve"),CONCATENATE("R",'MAPA DE RIESGOS'!$H608,"C",'MAPA DE RIESGOS'!$AF608),"")</f>
        <v/>
      </c>
      <c r="AA134" s="376" t="str">
        <f>IF(AND('MAPA DE RIESGOS'!$AP609="Baja",'MAPA DE RIESGOS'!$AR609="Leve"),CONCATENATE("R",'MAPA DE RIESGOS'!$H609,"C",'MAPA DE RIESGOS'!$AF609),"")</f>
        <v/>
      </c>
      <c r="AB134" s="365" t="str">
        <f>IF(AND('MAPA DE RIESGOS'!$AP592="Baja",'MAPA DE RIESGOS'!$AR592="Menor"),CONCATENATE("R",'MAPA DE RIESGOS'!$H592,"C",'MAPA DE RIESGOS'!$AF592),"")</f>
        <v/>
      </c>
      <c r="AC134" s="366" t="str">
        <f>IF(AND('MAPA DE RIESGOS'!$AP593="Baja",'MAPA DE RIESGOS'!$AR593="Menor"),CONCATENATE("R",'MAPA DE RIESGOS'!$H593,"C",'MAPA DE RIESGOS'!$AF593),"")</f>
        <v/>
      </c>
      <c r="AD134" s="366" t="str">
        <f>IF(AND('MAPA DE RIESGOS'!$AP594="Baja",'MAPA DE RIESGOS'!$AR594="Menor"),CONCATENATE("R",'MAPA DE RIESGOS'!$H594,"C",'MAPA DE RIESGOS'!$AF594),"")</f>
        <v/>
      </c>
      <c r="AE134" s="366" t="str">
        <f>IF(AND('MAPA DE RIESGOS'!$AP595="Baja",'MAPA DE RIESGOS'!$AR595="Menor"),CONCATENATE("R",'MAPA DE RIESGOS'!$H595,"C",'MAPA DE RIESGOS'!$AF595),"")</f>
        <v/>
      </c>
      <c r="AF134" s="366" t="str">
        <f>IF(AND('MAPA DE RIESGOS'!$AP596="Baja",'MAPA DE RIESGOS'!$AR596="Menor"),CONCATENATE("R",'MAPA DE RIESGOS'!$H596,"C",'MAPA DE RIESGOS'!$AF596),"")</f>
        <v/>
      </c>
      <c r="AG134" s="366" t="str">
        <f>IF(AND('MAPA DE RIESGOS'!$AP597="Baja",'MAPA DE RIESGOS'!$AR597="Menor"),CONCATENATE("R",'MAPA DE RIESGOS'!$H597,"C",'MAPA DE RIESGOS'!$AF597),"")</f>
        <v/>
      </c>
      <c r="AH134" s="366" t="str">
        <f>IF(AND('MAPA DE RIESGOS'!$AP598="Baja",'MAPA DE RIESGOS'!$AR598="Menor"),CONCATENATE("R",'MAPA DE RIESGOS'!$H598,"C",'MAPA DE RIESGOS'!$AF598),"")</f>
        <v/>
      </c>
      <c r="AI134" s="366" t="str">
        <f>IF(AND('MAPA DE RIESGOS'!$AP599="Baja",'MAPA DE RIESGOS'!$AR599="Menor"),CONCATENATE("R",'MAPA DE RIESGOS'!$H599,"C",'MAPA DE RIESGOS'!$AF599),"")</f>
        <v/>
      </c>
      <c r="AJ134" s="366" t="str">
        <f>IF(AND('MAPA DE RIESGOS'!$AP600="Baja",'MAPA DE RIESGOS'!$AR600="Menor"),CONCATENATE("R",'MAPA DE RIESGOS'!$H600,"C",'MAPA DE RIESGOS'!$AF600),"")</f>
        <v/>
      </c>
      <c r="AK134" s="366" t="str">
        <f>IF(AND('MAPA DE RIESGOS'!$AP601="Baja",'MAPA DE RIESGOS'!$AR601="Menor"),CONCATENATE("R",'MAPA DE RIESGOS'!$H601,"C",'MAPA DE RIESGOS'!$AF601),"")</f>
        <v/>
      </c>
      <c r="AL134" s="366" t="str">
        <f>IF(AND('MAPA DE RIESGOS'!$AP602="Baja",'MAPA DE RIESGOS'!$AR602="Menor"),CONCATENATE("R",'MAPA DE RIESGOS'!$H602,"C",'MAPA DE RIESGOS'!$AF602),"")</f>
        <v/>
      </c>
      <c r="AM134" s="366" t="str">
        <f>IF(AND('MAPA DE RIESGOS'!$AP603="Baja",'MAPA DE RIESGOS'!$AR603="Menor"),CONCATENATE("R",'MAPA DE RIESGOS'!$H603,"C",'MAPA DE RIESGOS'!$AF603),"")</f>
        <v/>
      </c>
      <c r="AN134" s="366" t="str">
        <f>IF(AND('MAPA DE RIESGOS'!$AP604="Baja",'MAPA DE RIESGOS'!$AR604="Menor"),CONCATENATE("R",'MAPA DE RIESGOS'!$H604,"C",'MAPA DE RIESGOS'!$AF604),"")</f>
        <v/>
      </c>
      <c r="AO134" s="366" t="str">
        <f>IF(AND('MAPA DE RIESGOS'!$AP605="Baja",'MAPA DE RIESGOS'!$AR605="Menor"),CONCATENATE("R",'MAPA DE RIESGOS'!$H605,"C",'MAPA DE RIESGOS'!$AF605),"")</f>
        <v/>
      </c>
      <c r="AP134" s="366" t="str">
        <f>IF(AND('MAPA DE RIESGOS'!$AP606="Baja",'MAPA DE RIESGOS'!$AR606="Menor"),CONCATENATE("R",'MAPA DE RIESGOS'!$H606,"C",'MAPA DE RIESGOS'!$AF606),"")</f>
        <v/>
      </c>
      <c r="AQ134" s="366" t="str">
        <f>IF(AND('MAPA DE RIESGOS'!$AP607="Baja",'MAPA DE RIESGOS'!$AR607="Menor"),CONCATENATE("R",'MAPA DE RIESGOS'!$H607,"C",'MAPA DE RIESGOS'!$AF607),"")</f>
        <v/>
      </c>
      <c r="AR134" s="366" t="str">
        <f>IF(AND('MAPA DE RIESGOS'!$AP608="Baja",'MAPA DE RIESGOS'!$AR608="Menor"),CONCATENATE("R",'MAPA DE RIESGOS'!$H608,"C",'MAPA DE RIESGOS'!$AF608),"")</f>
        <v/>
      </c>
      <c r="AS134" s="366" t="str">
        <f>IF(AND('MAPA DE RIESGOS'!$AP609="Baja",'MAPA DE RIESGOS'!$AR609="Menor"),CONCATENATE("R",'MAPA DE RIESGOS'!$H609,"C",'MAPA DE RIESGOS'!$AF609),"")</f>
        <v/>
      </c>
      <c r="AT134" s="365" t="str">
        <f>IF(AND('MAPA DE RIESGOS'!$AP592="Baja",'MAPA DE RIESGOS'!$AR592="Moderado"),CONCATENATE("R",'MAPA DE RIESGOS'!$H592,"C",'MAPA DE RIESGOS'!$AF592),"")</f>
        <v/>
      </c>
      <c r="AU134" s="366" t="str">
        <f>IF(AND('MAPA DE RIESGOS'!$AP593="Baja",'MAPA DE RIESGOS'!$AR593="Moderado"),CONCATENATE("R",'MAPA DE RIESGOS'!$H593,"C",'MAPA DE RIESGOS'!$AF593),"")</f>
        <v/>
      </c>
      <c r="AV134" s="366" t="str">
        <f>IF(AND('MAPA DE RIESGOS'!$AP594="Baja",'MAPA DE RIESGOS'!$AR594="Moderado"),CONCATENATE("R",'MAPA DE RIESGOS'!$H594,"C",'MAPA DE RIESGOS'!$AF594),"")</f>
        <v/>
      </c>
      <c r="AW134" s="366" t="str">
        <f>IF(AND('MAPA DE RIESGOS'!$AP595="Baja",'MAPA DE RIESGOS'!$AR595="Moderado"),CONCATENATE("R",'MAPA DE RIESGOS'!$H595,"C",'MAPA DE RIESGOS'!$AF595),"")</f>
        <v/>
      </c>
      <c r="AX134" s="366" t="str">
        <f>IF(AND('MAPA DE RIESGOS'!$AP596="Baja",'MAPA DE RIESGOS'!$AR596="Moderado"),CONCATENATE("R",'MAPA DE RIESGOS'!$H596,"C",'MAPA DE RIESGOS'!$AF596),"")</f>
        <v/>
      </c>
      <c r="AY134" s="366" t="str">
        <f>IF(AND('MAPA DE RIESGOS'!$AP597="Baja",'MAPA DE RIESGOS'!$AR597="Moderado"),CONCATENATE("R",'MAPA DE RIESGOS'!$H597,"C",'MAPA DE RIESGOS'!$AF597),"")</f>
        <v/>
      </c>
      <c r="AZ134" s="366" t="str">
        <f>IF(AND('MAPA DE RIESGOS'!$AP598="Baja",'MAPA DE RIESGOS'!$AR598="Moderado"),CONCATENATE("R",'MAPA DE RIESGOS'!$H598,"C",'MAPA DE RIESGOS'!$AF598),"")</f>
        <v/>
      </c>
      <c r="BA134" s="366" t="str">
        <f>IF(AND('MAPA DE RIESGOS'!$AP599="Baja",'MAPA DE RIESGOS'!$AR599="Moderado"),CONCATENATE("R",'MAPA DE RIESGOS'!$H599,"C",'MAPA DE RIESGOS'!$AF599),"")</f>
        <v/>
      </c>
      <c r="BB134" s="366" t="str">
        <f>IF(AND('MAPA DE RIESGOS'!$AP600="Baja",'MAPA DE RIESGOS'!$AR600="Moderado"),CONCATENATE("R",'MAPA DE RIESGOS'!$H600,"C",'MAPA DE RIESGOS'!$AF600),"")</f>
        <v/>
      </c>
      <c r="BC134" s="366" t="str">
        <f>IF(AND('MAPA DE RIESGOS'!$AP601="Baja",'MAPA DE RIESGOS'!$AR601="Moderado"),CONCATENATE("R",'MAPA DE RIESGOS'!$H601,"C",'MAPA DE RIESGOS'!$AF601),"")</f>
        <v/>
      </c>
      <c r="BD134" s="366" t="str">
        <f>IF(AND('MAPA DE RIESGOS'!$AP602="Baja",'MAPA DE RIESGOS'!$AR602="Moderado"),CONCATENATE("R",'MAPA DE RIESGOS'!$H602,"C",'MAPA DE RIESGOS'!$AF602),"")</f>
        <v/>
      </c>
      <c r="BE134" s="366" t="str">
        <f>IF(AND('MAPA DE RIESGOS'!$AP603="Baja",'MAPA DE RIESGOS'!$AR603="Moderado"),CONCATENATE("R",'MAPA DE RIESGOS'!$H603,"C",'MAPA DE RIESGOS'!$AF603),"")</f>
        <v/>
      </c>
      <c r="BF134" s="366" t="str">
        <f>IF(AND('MAPA DE RIESGOS'!$AP604="Baja",'MAPA DE RIESGOS'!$AR604="Moderado"),CONCATENATE("R",'MAPA DE RIESGOS'!$H604,"C",'MAPA DE RIESGOS'!$AF604),"")</f>
        <v/>
      </c>
      <c r="BG134" s="366" t="str">
        <f>IF(AND('MAPA DE RIESGOS'!$AP605="Baja",'MAPA DE RIESGOS'!$AR605="Moderado"),CONCATENATE("R",'MAPA DE RIESGOS'!$H605,"C",'MAPA DE RIESGOS'!$AF605),"")</f>
        <v/>
      </c>
      <c r="BH134" s="366" t="str">
        <f>IF(AND('MAPA DE RIESGOS'!$AP606="Baja",'MAPA DE RIESGOS'!$AR606="Moderado"),CONCATENATE("R",'MAPA DE RIESGOS'!$H606,"C",'MAPA DE RIESGOS'!$AF606),"")</f>
        <v/>
      </c>
      <c r="BI134" s="366" t="str">
        <f>IF(AND('MAPA DE RIESGOS'!$AP607="Baja",'MAPA DE RIESGOS'!$AR607="Moderado"),CONCATENATE("R",'MAPA DE RIESGOS'!$H607,"C",'MAPA DE RIESGOS'!$AF607),"")</f>
        <v/>
      </c>
      <c r="BJ134" s="366" t="str">
        <f>IF(AND('MAPA DE RIESGOS'!$AP608="Baja",'MAPA DE RIESGOS'!$AR608="Moderado"),CONCATENATE("R",'MAPA DE RIESGOS'!$H608,"C",'MAPA DE RIESGOS'!$AF608),"")</f>
        <v/>
      </c>
      <c r="BK134" s="367" t="str">
        <f>IF(AND('MAPA DE RIESGOS'!$AP609="Baja",'MAPA DE RIESGOS'!$AR609="Moderado"),CONCATENATE("R",'MAPA DE RIESGOS'!$H609,"C",'MAPA DE RIESGOS'!$AF609),"")</f>
        <v/>
      </c>
      <c r="BL134" s="353" t="str">
        <f>IF(AND('MAPA DE RIESGOS'!$AP592="Baja",'MAPA DE RIESGOS'!$AR592="Mayor"),CONCATENATE("R",'MAPA DE RIESGOS'!$H592,"C",'MAPA DE RIESGOS'!$AF592),"")</f>
        <v/>
      </c>
      <c r="BM134" s="353" t="str">
        <f>IF(AND('MAPA DE RIESGOS'!$AP593="Baja",'MAPA DE RIESGOS'!$AR593="Mayor"),CONCATENATE("R",'MAPA DE RIESGOS'!$H593,"C",'MAPA DE RIESGOS'!$AF593),"")</f>
        <v/>
      </c>
      <c r="BN134" s="353" t="str">
        <f>IF(AND('MAPA DE RIESGOS'!$AP594="Baja",'MAPA DE RIESGOS'!$AR594="Mayor"),CONCATENATE("R",'MAPA DE RIESGOS'!$H594,"C",'MAPA DE RIESGOS'!$AF594),"")</f>
        <v/>
      </c>
      <c r="BO134" s="353" t="str">
        <f>IF(AND('MAPA DE RIESGOS'!$AP595="Baja",'MAPA DE RIESGOS'!$AR595="Mayor"),CONCATENATE("R",'MAPA DE RIESGOS'!$H595,"C",'MAPA DE RIESGOS'!$AF595),"")</f>
        <v/>
      </c>
      <c r="BP134" s="353" t="str">
        <f>IF(AND('MAPA DE RIESGOS'!$AP596="Baja",'MAPA DE RIESGOS'!$AR596="Mayor"),CONCATENATE("R",'MAPA DE RIESGOS'!$H596,"C",'MAPA DE RIESGOS'!$AF596),"")</f>
        <v/>
      </c>
      <c r="BQ134" s="353" t="str">
        <f>IF(AND('MAPA DE RIESGOS'!$AP597="Baja",'MAPA DE RIESGOS'!$AR597="Mayor"),CONCATENATE("R",'MAPA DE RIESGOS'!$H597,"C",'MAPA DE RIESGOS'!$AF597),"")</f>
        <v/>
      </c>
      <c r="BR134" s="353" t="str">
        <f>IF(AND('MAPA DE RIESGOS'!$AP598="Baja",'MAPA DE RIESGOS'!$AR598="Mayor"),CONCATENATE("R",'MAPA DE RIESGOS'!$H598,"C",'MAPA DE RIESGOS'!$AF598),"")</f>
        <v/>
      </c>
      <c r="BS134" s="353" t="str">
        <f>IF(AND('MAPA DE RIESGOS'!$AP599="Baja",'MAPA DE RIESGOS'!$AR599="Mayor"),CONCATENATE("R",'MAPA DE RIESGOS'!$H599,"C",'MAPA DE RIESGOS'!$AF599),"")</f>
        <v/>
      </c>
      <c r="BT134" s="353" t="str">
        <f>IF(AND('MAPA DE RIESGOS'!$AP600="Baja",'MAPA DE RIESGOS'!$AR600="Mayor"),CONCATENATE("R",'MAPA DE RIESGOS'!$H600,"C",'MAPA DE RIESGOS'!$AF600),"")</f>
        <v/>
      </c>
      <c r="BU134" s="353" t="str">
        <f>IF(AND('MAPA DE RIESGOS'!$AP601="Baja",'MAPA DE RIESGOS'!$AR601="Mayor"),CONCATENATE("R",'MAPA DE RIESGOS'!$H601,"C",'MAPA DE RIESGOS'!$AF601),"")</f>
        <v/>
      </c>
      <c r="BV134" s="353" t="str">
        <f>IF(AND('MAPA DE RIESGOS'!$AP602="Baja",'MAPA DE RIESGOS'!$AR602="Mayor"),CONCATENATE("R",'MAPA DE RIESGOS'!$H602,"C",'MAPA DE RIESGOS'!$AF602),"")</f>
        <v/>
      </c>
      <c r="BW134" s="353" t="str">
        <f>IF(AND('MAPA DE RIESGOS'!$AP603="Baja",'MAPA DE RIESGOS'!$AR603="Mayor"),CONCATENATE("R",'MAPA DE RIESGOS'!$H603,"C",'MAPA DE RIESGOS'!$AF603),"")</f>
        <v/>
      </c>
      <c r="BX134" s="353" t="str">
        <f>IF(AND('MAPA DE RIESGOS'!$AP604="Baja",'MAPA DE RIESGOS'!$AR604="Mayor"),CONCATENATE("R",'MAPA DE RIESGOS'!$H604,"C",'MAPA DE RIESGOS'!$AF604),"")</f>
        <v/>
      </c>
      <c r="BY134" s="353" t="str">
        <f>IF(AND('MAPA DE RIESGOS'!$AP605="Baja",'MAPA DE RIESGOS'!$AR605="Mayor"),CONCATENATE("R",'MAPA DE RIESGOS'!$H605,"C",'MAPA DE RIESGOS'!$AF605),"")</f>
        <v/>
      </c>
      <c r="BZ134" s="353" t="str">
        <f>IF(AND('MAPA DE RIESGOS'!$AP606="Baja",'MAPA DE RIESGOS'!$AR606="Mayor"),CONCATENATE("R",'MAPA DE RIESGOS'!$H606,"C",'MAPA DE RIESGOS'!$AF606),"")</f>
        <v/>
      </c>
      <c r="CA134" s="353" t="str">
        <f>IF(AND('MAPA DE RIESGOS'!$AP607="Baja",'MAPA DE RIESGOS'!$AR607="Mayor"),CONCATENATE("R",'MAPA DE RIESGOS'!$H607,"C",'MAPA DE RIESGOS'!$AF607),"")</f>
        <v/>
      </c>
      <c r="CB134" s="353" t="str">
        <f>IF(AND('MAPA DE RIESGOS'!$AP608="Baja",'MAPA DE RIESGOS'!$AR608="Mayor"),CONCATENATE("R",'MAPA DE RIESGOS'!$H608,"C",'MAPA DE RIESGOS'!$AF608),"")</f>
        <v/>
      </c>
      <c r="CC134" s="354" t="str">
        <f>IF(AND('MAPA DE RIESGOS'!$AP609="Baja",'MAPA DE RIESGOS'!$AR609="Mayor"),CONCATENATE("R",'MAPA DE RIESGOS'!$H609,"C",'MAPA DE RIESGOS'!$AF609),"")</f>
        <v/>
      </c>
      <c r="CD134" s="355" t="str">
        <f>IF(AND('MAPA DE RIESGOS'!$AP592="Baja",'MAPA DE RIESGOS'!$AR592="Catastrófico"),CONCATENATE("R",'MAPA DE RIESGOS'!$H592,"C",'MAPA DE RIESGOS'!$AF592),"")</f>
        <v/>
      </c>
      <c r="CE134" s="355" t="str">
        <f>IF(AND('MAPA DE RIESGOS'!$AP593="Baja",'MAPA DE RIESGOS'!$AR593="Catastrófico"),CONCATENATE("R",'MAPA DE RIESGOS'!$H593,"C",'MAPA DE RIESGOS'!$AF593),"")</f>
        <v/>
      </c>
      <c r="CF134" s="355" t="str">
        <f>IF(AND('MAPA DE RIESGOS'!$AP594="Baja",'MAPA DE RIESGOS'!$AR594="Catastrófico"),CONCATENATE("R",'MAPA DE RIESGOS'!$H594,"C",'MAPA DE RIESGOS'!$AF594),"")</f>
        <v/>
      </c>
      <c r="CG134" s="355" t="str">
        <f>IF(AND('MAPA DE RIESGOS'!$AP595="Baja",'MAPA DE RIESGOS'!$AR595="Catastrófico"),CONCATENATE("R",'MAPA DE RIESGOS'!$H595,"C",'MAPA DE RIESGOS'!$AF595),"")</f>
        <v/>
      </c>
      <c r="CH134" s="355" t="str">
        <f>IF(AND('MAPA DE RIESGOS'!$AP596="Baja",'MAPA DE RIESGOS'!$AR596="Catastrófico"),CONCATENATE("R",'MAPA DE RIESGOS'!$H596,"C",'MAPA DE RIESGOS'!$AF596),"")</f>
        <v/>
      </c>
      <c r="CI134" s="355" t="str">
        <f>IF(AND('MAPA DE RIESGOS'!$AP597="Baja",'MAPA DE RIESGOS'!$AR597="Catastrófico"),CONCATENATE("R",'MAPA DE RIESGOS'!$H597,"C",'MAPA DE RIESGOS'!$AF597),"")</f>
        <v/>
      </c>
      <c r="CJ134" s="355" t="str">
        <f>IF(AND('MAPA DE RIESGOS'!$AP598="Baja",'MAPA DE RIESGOS'!$AR598="Catastrófico"),CONCATENATE("R",'MAPA DE RIESGOS'!$H598,"C",'MAPA DE RIESGOS'!$AF598),"")</f>
        <v/>
      </c>
      <c r="CK134" s="355" t="str">
        <f>IF(AND('MAPA DE RIESGOS'!$AP599="Baja",'MAPA DE RIESGOS'!$AR599="Catastrófico"),CONCATENATE("R",'MAPA DE RIESGOS'!$H599,"C",'MAPA DE RIESGOS'!$AF599),"")</f>
        <v/>
      </c>
      <c r="CL134" s="355" t="str">
        <f>IF(AND('MAPA DE RIESGOS'!$AP600="Baja",'MAPA DE RIESGOS'!$AR600="Catastrófico"),CONCATENATE("R",'MAPA DE RIESGOS'!$H600,"C",'MAPA DE RIESGOS'!$AF600),"")</f>
        <v/>
      </c>
      <c r="CM134" s="355" t="str">
        <f>IF(AND('MAPA DE RIESGOS'!$AP601="Baja",'MAPA DE RIESGOS'!$AR601="Catastrófico"),CONCATENATE("R",'MAPA DE RIESGOS'!$H601,"C",'MAPA DE RIESGOS'!$AF601),"")</f>
        <v/>
      </c>
      <c r="CN134" s="355" t="str">
        <f>IF(AND('MAPA DE RIESGOS'!$AP602="Baja",'MAPA DE RIESGOS'!$AR602="Catastrófico"),CONCATENATE("R",'MAPA DE RIESGOS'!$H602,"C",'MAPA DE RIESGOS'!$AF602),"")</f>
        <v/>
      </c>
      <c r="CO134" s="355" t="str">
        <f>IF(AND('MAPA DE RIESGOS'!$AP603="Baja",'MAPA DE RIESGOS'!$AR603="Catastrófico"),CONCATENATE("R",'MAPA DE RIESGOS'!$H603,"C",'MAPA DE RIESGOS'!$AF603),"")</f>
        <v/>
      </c>
      <c r="CP134" s="355" t="str">
        <f>IF(AND('MAPA DE RIESGOS'!$AP604="Baja",'MAPA DE RIESGOS'!$AR604="Catastrófico"),CONCATENATE("R",'MAPA DE RIESGOS'!$H604,"C",'MAPA DE RIESGOS'!$AF604),"")</f>
        <v/>
      </c>
      <c r="CQ134" s="355" t="str">
        <f>IF(AND('MAPA DE RIESGOS'!$AP605="Baja",'MAPA DE RIESGOS'!$AR605="Catastrófico"),CONCATENATE("R",'MAPA DE RIESGOS'!$H605,"C",'MAPA DE RIESGOS'!$AF605),"")</f>
        <v/>
      </c>
      <c r="CR134" s="355" t="str">
        <f>IF(AND('MAPA DE RIESGOS'!$AP606="Baja",'MAPA DE RIESGOS'!$AR606="Catastrófico"),CONCATENATE("R",'MAPA DE RIESGOS'!$H606,"C",'MAPA DE RIESGOS'!$AF606),"")</f>
        <v/>
      </c>
      <c r="CS134" s="355" t="str">
        <f>IF(AND('MAPA DE RIESGOS'!$AP607="Baja",'MAPA DE RIESGOS'!$AR607="Catastrófico"),CONCATENATE("R",'MAPA DE RIESGOS'!$H607,"C",'MAPA DE RIESGOS'!$AF607),"")</f>
        <v/>
      </c>
      <c r="CT134" s="355" t="str">
        <f>IF(AND('MAPA DE RIESGOS'!$AP608="Baja",'MAPA DE RIESGOS'!$AR608="Catastrófico"),CONCATENATE("R",'MAPA DE RIESGOS'!$H608,"C",'MAPA DE RIESGOS'!$AF608),"")</f>
        <v/>
      </c>
      <c r="CU134" s="356" t="str">
        <f>IF(AND('MAPA DE RIESGOS'!$AP609="Baja",'MAPA DE RIESGOS'!$AR609="Catastrófico"),CONCATENATE("R",'MAPA DE RIESGOS'!$H609,"C",'MAPA DE RIESGOS'!$AF609),"")</f>
        <v/>
      </c>
      <c r="CV134" s="67"/>
      <c r="CW134" s="1109"/>
      <c r="CX134" s="1109"/>
      <c r="CY134" s="1109"/>
      <c r="CZ134" s="1109"/>
      <c r="DA134" s="1109"/>
      <c r="DB134" s="1109"/>
    </row>
    <row r="135" spans="2:106" ht="32.450000000000003" customHeight="1">
      <c r="B135" s="1142"/>
      <c r="C135" s="1142"/>
      <c r="D135" s="1143"/>
      <c r="E135" s="1113"/>
      <c r="F135" s="1114"/>
      <c r="G135" s="1114"/>
      <c r="H135" s="1114"/>
      <c r="I135" s="1115"/>
      <c r="J135" s="374" t="str">
        <f>IF(AND('MAPA DE RIESGOS'!$AP610="Baja",'MAPA DE RIESGOS'!$AR610="Leve"),CONCATENATE("R",'MAPA DE RIESGOS'!$H610,"C",'MAPA DE RIESGOS'!$AF610),"")</f>
        <v/>
      </c>
      <c r="K135" s="375" t="str">
        <f>IF(AND('MAPA DE RIESGOS'!$AP611="Baja",'MAPA DE RIESGOS'!$AR611="Leve"),CONCATENATE("R",'MAPA DE RIESGOS'!$H611,"C",'MAPA DE RIESGOS'!$AF611),"")</f>
        <v/>
      </c>
      <c r="L135" s="375" t="str">
        <f>IF(AND('MAPA DE RIESGOS'!$AP612="Baja",'MAPA DE RIESGOS'!$AR612="Leve"),CONCATENATE("R",'MAPA DE RIESGOS'!$H612,"C",'MAPA DE RIESGOS'!$AF612),"")</f>
        <v/>
      </c>
      <c r="M135" s="375" t="str">
        <f>IF(AND('MAPA DE RIESGOS'!$AP613="Baja",'MAPA DE RIESGOS'!$AR613="Leve"),CONCATENATE("R",'MAPA DE RIESGOS'!$H613,"C",'MAPA DE RIESGOS'!$AF613),"")</f>
        <v/>
      </c>
      <c r="N135" s="375" t="str">
        <f>IF(AND('MAPA DE RIESGOS'!$AP614="Baja",'MAPA DE RIESGOS'!$AR614="Leve"),CONCATENATE("R",'MAPA DE RIESGOS'!$H614,"C",'MAPA DE RIESGOS'!$AF614),"")</f>
        <v/>
      </c>
      <c r="O135" s="375" t="str">
        <f>IF(AND('MAPA DE RIESGOS'!$AP615="Baja",'MAPA DE RIESGOS'!$AR615="Leve"),CONCATENATE("R",'MAPA DE RIESGOS'!$H615,"C",'MAPA DE RIESGOS'!$AF615),"")</f>
        <v/>
      </c>
      <c r="P135" s="375" t="str">
        <f>IF(AND('MAPA DE RIESGOS'!$AP616="Baja",'MAPA DE RIESGOS'!$AR616="Leve"),CONCATENATE("R",'MAPA DE RIESGOS'!$H616,"C",'MAPA DE RIESGOS'!$AF616),"")</f>
        <v/>
      </c>
      <c r="Q135" s="375" t="str">
        <f>IF(AND('MAPA DE RIESGOS'!$AP617="Baja",'MAPA DE RIESGOS'!$AR617="Leve"),CONCATENATE("R",'MAPA DE RIESGOS'!$H617,"C",'MAPA DE RIESGOS'!$AF617),"")</f>
        <v/>
      </c>
      <c r="R135" s="375" t="str">
        <f>IF(AND('MAPA DE RIESGOS'!$AP618="Baja",'MAPA DE RIESGOS'!$AR618="Leve"),CONCATENATE("R",'MAPA DE RIESGOS'!$H618,"C",'MAPA DE RIESGOS'!$AF618),"")</f>
        <v/>
      </c>
      <c r="S135" s="375" t="str">
        <f>IF(AND('MAPA DE RIESGOS'!$AP619="Baja",'MAPA DE RIESGOS'!$AR619="Leve"),CONCATENATE("R",'MAPA DE RIESGOS'!$H619,"C",'MAPA DE RIESGOS'!$AF619),"")</f>
        <v/>
      </c>
      <c r="T135" s="375" t="str">
        <f>IF(AND('MAPA DE RIESGOS'!$AP620="Baja",'MAPA DE RIESGOS'!$AR620="Leve"),CONCATENATE("R",'MAPA DE RIESGOS'!$H620,"C",'MAPA DE RIESGOS'!$AF620),"")</f>
        <v/>
      </c>
      <c r="U135" s="375" t="str">
        <f>IF(AND('MAPA DE RIESGOS'!$AP621="Baja",'MAPA DE RIESGOS'!$AR621="Leve"),CONCATENATE("R",'MAPA DE RIESGOS'!$H621,"C",'MAPA DE RIESGOS'!$AF621),"")</f>
        <v/>
      </c>
      <c r="V135" s="375" t="str">
        <f>IF(AND('MAPA DE RIESGOS'!$AP622="Baja",'MAPA DE RIESGOS'!$AR622="Leve"),CONCATENATE("R",'MAPA DE RIESGOS'!$H622,"C",'MAPA DE RIESGOS'!$AF622),"")</f>
        <v/>
      </c>
      <c r="W135" s="375" t="str">
        <f>IF(AND('MAPA DE RIESGOS'!$AP623="Baja",'MAPA DE RIESGOS'!$AR623="Leve"),CONCATENATE("R",'MAPA DE RIESGOS'!$B623,"C",'MAPA DE RIESGOS'!$AF623),"")</f>
        <v/>
      </c>
      <c r="X135" s="375" t="str">
        <f>IF(AND('MAPA DE RIESGOS'!$AP624="Baja",'MAPA DE RIESGOS'!$AR624="Leve"),CONCATENATE("R",'MAPA DE RIESGOS'!$B624,"C",'MAPA DE RIESGOS'!$AF624),"")</f>
        <v/>
      </c>
      <c r="Y135" s="375" t="str">
        <f>IF(AND('MAPA DE RIESGOS'!$AP625="Baja",'MAPA DE RIESGOS'!$AR625="Leve"),CONCATENATE("R",'MAPA DE RIESGOS'!$B625,"C",'MAPA DE RIESGOS'!$AF625),"")</f>
        <v/>
      </c>
      <c r="Z135" s="375" t="str">
        <f>IF(AND('MAPA DE RIESGOS'!$AP626="Baja",'MAPA DE RIESGOS'!$AR626="Leve"),CONCATENATE("R",'MAPA DE RIESGOS'!$H626,"C",'MAPA DE RIESGOS'!$AF626),"")</f>
        <v/>
      </c>
      <c r="AA135" s="376" t="str">
        <f>IF(AND('MAPA DE RIESGOS'!$AP627="Baja",'MAPA DE RIESGOS'!$AR627="Leve"),CONCATENATE("R",'MAPA DE RIESGOS'!$H627,"C",'MAPA DE RIESGOS'!$AF627),"")</f>
        <v/>
      </c>
      <c r="AB135" s="365" t="str">
        <f>IF(AND('MAPA DE RIESGOS'!$AP610="Baja",'MAPA DE RIESGOS'!$AR610="Menor"),CONCATENATE("R",'MAPA DE RIESGOS'!$H610,"C",'MAPA DE RIESGOS'!$AF610),"")</f>
        <v/>
      </c>
      <c r="AC135" s="366" t="str">
        <f>IF(AND('MAPA DE RIESGOS'!$AP611="Baja",'MAPA DE RIESGOS'!$AR611="Menor"),CONCATENATE("R",'MAPA DE RIESGOS'!$H611,"C",'MAPA DE RIESGOS'!$AF611),"")</f>
        <v/>
      </c>
      <c r="AD135" s="366" t="str">
        <f>IF(AND('MAPA DE RIESGOS'!$AP612="Baja",'MAPA DE RIESGOS'!$AR612="Menor"),CONCATENATE("R",'MAPA DE RIESGOS'!$H612,"C",'MAPA DE RIESGOS'!$AF612),"")</f>
        <v/>
      </c>
      <c r="AE135" s="366" t="str">
        <f>IF(AND('MAPA DE RIESGOS'!$AP613="Baja",'MAPA DE RIESGOS'!$AR613="Menor"),CONCATENATE("R",'MAPA DE RIESGOS'!$H613,"C",'MAPA DE RIESGOS'!$AF613),"")</f>
        <v/>
      </c>
      <c r="AF135" s="366" t="str">
        <f>IF(AND('MAPA DE RIESGOS'!$AP614="Baja",'MAPA DE RIESGOS'!$AR614="Menor"),CONCATENATE("R",'MAPA DE RIESGOS'!$H614,"C",'MAPA DE RIESGOS'!$AF614),"")</f>
        <v/>
      </c>
      <c r="AG135" s="366" t="str">
        <f>IF(AND('MAPA DE RIESGOS'!$AP615="Baja",'MAPA DE RIESGOS'!$AR615="Menor"),CONCATENATE("R",'MAPA DE RIESGOS'!$H615,"C",'MAPA DE RIESGOS'!$AF615),"")</f>
        <v/>
      </c>
      <c r="AH135" s="366" t="str">
        <f>IF(AND('MAPA DE RIESGOS'!$AP616="Baja",'MAPA DE RIESGOS'!$AR616="Menor"),CONCATENATE("R",'MAPA DE RIESGOS'!$H616,"C",'MAPA DE RIESGOS'!$AF616),"")</f>
        <v/>
      </c>
      <c r="AI135" s="366" t="str">
        <f>IF(AND('MAPA DE RIESGOS'!$AP617="Baja",'MAPA DE RIESGOS'!$AR617="Menor"),CONCATENATE("R",'MAPA DE RIESGOS'!$H617,"C",'MAPA DE RIESGOS'!$AF617),"")</f>
        <v/>
      </c>
      <c r="AJ135" s="366" t="str">
        <f>IF(AND('MAPA DE RIESGOS'!$AP618="Baja",'MAPA DE RIESGOS'!$AR618="Menor"),CONCATENATE("R",'MAPA DE RIESGOS'!$H618,"C",'MAPA DE RIESGOS'!$AF618),"")</f>
        <v/>
      </c>
      <c r="AK135" s="366" t="str">
        <f>IF(AND('MAPA DE RIESGOS'!$AP619="Baja",'MAPA DE RIESGOS'!$AR619="Menor"),CONCATENATE("R",'MAPA DE RIESGOS'!$H619,"C",'MAPA DE RIESGOS'!$AF619),"")</f>
        <v/>
      </c>
      <c r="AL135" s="366" t="str">
        <f>IF(AND('MAPA DE RIESGOS'!$AP620="Baja",'MAPA DE RIESGOS'!$AR620="Menor"),CONCATENATE("R",'MAPA DE RIESGOS'!$H620,"C",'MAPA DE RIESGOS'!$AF620),"")</f>
        <v/>
      </c>
      <c r="AM135" s="366" t="str">
        <f>IF(AND('MAPA DE RIESGOS'!$AP621="Baja",'MAPA DE RIESGOS'!$AR621="Menor"),CONCATENATE("R",'MAPA DE RIESGOS'!$H621,"C",'MAPA DE RIESGOS'!$AF621),"")</f>
        <v/>
      </c>
      <c r="AN135" s="366" t="str">
        <f>IF(AND('MAPA DE RIESGOS'!$AP622="Baja",'MAPA DE RIESGOS'!$AR622="Menor"),CONCATENATE("R",'MAPA DE RIESGOS'!$H622,"C",'MAPA DE RIESGOS'!$AF622),"")</f>
        <v/>
      </c>
      <c r="AO135" s="366" t="str">
        <f>IF(AND('MAPA DE RIESGOS'!$AP623="Baja",'MAPA DE RIESGOS'!$AR623="Menor"),CONCATENATE("R",'MAPA DE RIESGOS'!$B623,"C",'MAPA DE RIESGOS'!$AF623),"")</f>
        <v/>
      </c>
      <c r="AP135" s="366" t="str">
        <f>IF(AND('MAPA DE RIESGOS'!$AP624="Baja",'MAPA DE RIESGOS'!$AR624="Menor"),CONCATENATE("R",'MAPA DE RIESGOS'!$B624,"C",'MAPA DE RIESGOS'!$AF624),"")</f>
        <v/>
      </c>
      <c r="AQ135" s="366" t="str">
        <f>IF(AND('MAPA DE RIESGOS'!$AP625="Baja",'MAPA DE RIESGOS'!$AR625="Menor"),CONCATENATE("R",'MAPA DE RIESGOS'!$B625,"C",'MAPA DE RIESGOS'!$AF625),"")</f>
        <v/>
      </c>
      <c r="AR135" s="366" t="str">
        <f>IF(AND('MAPA DE RIESGOS'!$AP626="Baja",'MAPA DE RIESGOS'!$AR626="Menor"),CONCATENATE("R",'MAPA DE RIESGOS'!$H626,"C",'MAPA DE RIESGOS'!$AF626),"")</f>
        <v/>
      </c>
      <c r="AS135" s="366" t="str">
        <f>IF(AND('MAPA DE RIESGOS'!$AP627="Baja",'MAPA DE RIESGOS'!$AR627="Menor"),CONCATENATE("R",'MAPA DE RIESGOS'!$H627,"C",'MAPA DE RIESGOS'!$AF627),"")</f>
        <v/>
      </c>
      <c r="AT135" s="365" t="str">
        <f>IF(AND('MAPA DE RIESGOS'!$AP610="Baja",'MAPA DE RIESGOS'!$AR610="Moderado"),CONCATENATE("R",'MAPA DE RIESGOS'!$H610,"C",'MAPA DE RIESGOS'!$AF610),"")</f>
        <v/>
      </c>
      <c r="AU135" s="366" t="str">
        <f>IF(AND('MAPA DE RIESGOS'!$AP611="Baja",'MAPA DE RIESGOS'!$AR611="Moderado"),CONCATENATE("R",'MAPA DE RIESGOS'!$H611,"C",'MAPA DE RIESGOS'!$AF611),"")</f>
        <v/>
      </c>
      <c r="AV135" s="366" t="str">
        <f>IF(AND('MAPA DE RIESGOS'!$AP612="Baja",'MAPA DE RIESGOS'!$AR612="Moderado"),CONCATENATE("R",'MAPA DE RIESGOS'!$H612,"C",'MAPA DE RIESGOS'!$AF612),"")</f>
        <v/>
      </c>
      <c r="AW135" s="366" t="str">
        <f>IF(AND('MAPA DE RIESGOS'!$AP613="Baja",'MAPA DE RIESGOS'!$AR613="Moderado"),CONCATENATE("R",'MAPA DE RIESGOS'!$H613,"C",'MAPA DE RIESGOS'!$AF613),"")</f>
        <v/>
      </c>
      <c r="AX135" s="366" t="str">
        <f>IF(AND('MAPA DE RIESGOS'!$AP614="Baja",'MAPA DE RIESGOS'!$AR614="Moderado"),CONCATENATE("R",'MAPA DE RIESGOS'!$H614,"C",'MAPA DE RIESGOS'!$AF614),"")</f>
        <v/>
      </c>
      <c r="AY135" s="366" t="str">
        <f>IF(AND('MAPA DE RIESGOS'!$AP615="Baja",'MAPA DE RIESGOS'!$AR615="Moderado"),CONCATENATE("R",'MAPA DE RIESGOS'!$H615,"C",'MAPA DE RIESGOS'!$AF615),"")</f>
        <v/>
      </c>
      <c r="AZ135" s="366" t="str">
        <f>IF(AND('MAPA DE RIESGOS'!$AP616="Baja",'MAPA DE RIESGOS'!$AR616="Moderado"),CONCATENATE("R",'MAPA DE RIESGOS'!$H616,"C",'MAPA DE RIESGOS'!$AF616),"")</f>
        <v/>
      </c>
      <c r="BA135" s="366" t="str">
        <f>IF(AND('MAPA DE RIESGOS'!$AP617="Baja",'MAPA DE RIESGOS'!$AR617="Moderado"),CONCATENATE("R",'MAPA DE RIESGOS'!$H617,"C",'MAPA DE RIESGOS'!$AF617),"")</f>
        <v/>
      </c>
      <c r="BB135" s="366" t="str">
        <f>IF(AND('MAPA DE RIESGOS'!$AP618="Baja",'MAPA DE RIESGOS'!$AR618="Moderado"),CONCATENATE("R",'MAPA DE RIESGOS'!$H618,"C",'MAPA DE RIESGOS'!$AF618),"")</f>
        <v/>
      </c>
      <c r="BC135" s="366" t="str">
        <f>IF(AND('MAPA DE RIESGOS'!$AP619="Baja",'MAPA DE RIESGOS'!$AR619="Moderado"),CONCATENATE("R",'MAPA DE RIESGOS'!$H619,"C",'MAPA DE RIESGOS'!$AF619),"")</f>
        <v/>
      </c>
      <c r="BD135" s="366" t="str">
        <f>IF(AND('MAPA DE RIESGOS'!$AP620="Baja",'MAPA DE RIESGOS'!$AR620="Moderado"),CONCATENATE("R",'MAPA DE RIESGOS'!$H620,"C",'MAPA DE RIESGOS'!$AF620),"")</f>
        <v/>
      </c>
      <c r="BE135" s="366" t="str">
        <f>IF(AND('MAPA DE RIESGOS'!$AP621="Baja",'MAPA DE RIESGOS'!$AR621="Moderado"),CONCATENATE("R",'MAPA DE RIESGOS'!$H621,"C",'MAPA DE RIESGOS'!$AF621),"")</f>
        <v/>
      </c>
      <c r="BF135" s="366" t="str">
        <f>IF(AND('MAPA DE RIESGOS'!$AP622="Baja",'MAPA DE RIESGOS'!$AR622="Moderado"),CONCATENATE("R",'MAPA DE RIESGOS'!$H622,"C",'MAPA DE RIESGOS'!$AF622),"")</f>
        <v/>
      </c>
      <c r="BG135" s="366" t="str">
        <f>IF(AND('MAPA DE RIESGOS'!$AP623="Baja",'MAPA DE RIESGOS'!$AR623="Moderado"),CONCATENATE("R",'MAPA DE RIESGOS'!$B623,"C",'MAPA DE RIESGOS'!$AF623),"")</f>
        <v/>
      </c>
      <c r="BH135" s="366" t="str">
        <f>IF(AND('MAPA DE RIESGOS'!$AP624="Baja",'MAPA DE RIESGOS'!$AR624="Moderado"),CONCATENATE("R",'MAPA DE RIESGOS'!$B624,"C",'MAPA DE RIESGOS'!$AF624),"")</f>
        <v/>
      </c>
      <c r="BI135" s="366" t="str">
        <f>IF(AND('MAPA DE RIESGOS'!$AP625="Baja",'MAPA DE RIESGOS'!$AR625="Moderado"),CONCATENATE("R",'MAPA DE RIESGOS'!$B625,"C",'MAPA DE RIESGOS'!$AF625),"")</f>
        <v/>
      </c>
      <c r="BJ135" s="366" t="str">
        <f>IF(AND('MAPA DE RIESGOS'!$AP626="Baja",'MAPA DE RIESGOS'!$AR626="Moderado"),CONCATENATE("R",'MAPA DE RIESGOS'!$H626,"C",'MAPA DE RIESGOS'!$AF626),"")</f>
        <v/>
      </c>
      <c r="BK135" s="367" t="str">
        <f>IF(AND('MAPA DE RIESGOS'!$AP627="Baja",'MAPA DE RIESGOS'!$AR627="Moderado"),CONCATENATE("R",'MAPA DE RIESGOS'!$H627,"C",'MAPA DE RIESGOS'!$AF627),"")</f>
        <v/>
      </c>
      <c r="BL135" s="353" t="str">
        <f>IF(AND('MAPA DE RIESGOS'!$AP610="Baja",'MAPA DE RIESGOS'!$AR610="Mayor"),CONCATENATE("R",'MAPA DE RIESGOS'!$H610,"C",'MAPA DE RIESGOS'!$AF610),"")</f>
        <v/>
      </c>
      <c r="BM135" s="353" t="str">
        <f>IF(AND('MAPA DE RIESGOS'!$AP611="Baja",'MAPA DE RIESGOS'!$AR611="Mayor"),CONCATENATE("R",'MAPA DE RIESGOS'!$H611,"C",'MAPA DE RIESGOS'!$AF611),"")</f>
        <v/>
      </c>
      <c r="BN135" s="353" t="str">
        <f>IF(AND('MAPA DE RIESGOS'!$AP612="Baja",'MAPA DE RIESGOS'!$AR612="Mayor"),CONCATENATE("R",'MAPA DE RIESGOS'!$H612,"C",'MAPA DE RIESGOS'!$AF612),"")</f>
        <v/>
      </c>
      <c r="BO135" s="353" t="str">
        <f>IF(AND('MAPA DE RIESGOS'!$AP613="Baja",'MAPA DE RIESGOS'!$AR613="Mayor"),CONCATENATE("R",'MAPA DE RIESGOS'!$H613,"C",'MAPA DE RIESGOS'!$AF613),"")</f>
        <v/>
      </c>
      <c r="BP135" s="353" t="str">
        <f>IF(AND('MAPA DE RIESGOS'!$AP614="Baja",'MAPA DE RIESGOS'!$AR614="Mayor"),CONCATENATE("R",'MAPA DE RIESGOS'!$H614,"C",'MAPA DE RIESGOS'!$AF614),"")</f>
        <v/>
      </c>
      <c r="BQ135" s="353" t="str">
        <f>IF(AND('MAPA DE RIESGOS'!$AP615="Baja",'MAPA DE RIESGOS'!$AR615="Mayor"),CONCATENATE("R",'MAPA DE RIESGOS'!$H615,"C",'MAPA DE RIESGOS'!$AF615),"")</f>
        <v/>
      </c>
      <c r="BR135" s="353" t="str">
        <f>IF(AND('MAPA DE RIESGOS'!$AP616="Baja",'MAPA DE RIESGOS'!$AR616="Mayor"),CONCATENATE("R",'MAPA DE RIESGOS'!$H616,"C",'MAPA DE RIESGOS'!$AF616),"")</f>
        <v/>
      </c>
      <c r="BS135" s="353" t="str">
        <f>IF(AND('MAPA DE RIESGOS'!$AP617="Baja",'MAPA DE RIESGOS'!$AR617="Mayor"),CONCATENATE("R",'MAPA DE RIESGOS'!$H617,"C",'MAPA DE RIESGOS'!$AF617),"")</f>
        <v/>
      </c>
      <c r="BT135" s="353" t="str">
        <f>IF(AND('MAPA DE RIESGOS'!$AP618="Baja",'MAPA DE RIESGOS'!$AR618="Mayor"),CONCATENATE("R",'MAPA DE RIESGOS'!$H618,"C",'MAPA DE RIESGOS'!$AF618),"")</f>
        <v/>
      </c>
      <c r="BU135" s="353" t="str">
        <f>IF(AND('MAPA DE RIESGOS'!$AP619="Baja",'MAPA DE RIESGOS'!$AR619="Mayor"),CONCATENATE("R",'MAPA DE RIESGOS'!$H619,"C",'MAPA DE RIESGOS'!$AF619),"")</f>
        <v/>
      </c>
      <c r="BV135" s="353" t="str">
        <f>IF(AND('MAPA DE RIESGOS'!$AP620="Baja",'MAPA DE RIESGOS'!$AR620="Mayor"),CONCATENATE("R",'MAPA DE RIESGOS'!$H620,"C",'MAPA DE RIESGOS'!$AF620),"")</f>
        <v/>
      </c>
      <c r="BW135" s="353" t="str">
        <f>IF(AND('MAPA DE RIESGOS'!$AP621="Baja",'MAPA DE RIESGOS'!$AR621="Mayor"),CONCATENATE("R",'MAPA DE RIESGOS'!$H621,"C",'MAPA DE RIESGOS'!$AF621),"")</f>
        <v/>
      </c>
      <c r="BX135" s="353" t="str">
        <f>IF(AND('MAPA DE RIESGOS'!$AP622="Baja",'MAPA DE RIESGOS'!$AR622="Mayor"),CONCATENATE("R",'MAPA DE RIESGOS'!$H622,"C",'MAPA DE RIESGOS'!$AF622),"")</f>
        <v/>
      </c>
      <c r="BY135" s="353" t="str">
        <f>IF(AND('MAPA DE RIESGOS'!$AP623="Baja",'MAPA DE RIESGOS'!$AR623="Mayor"),CONCATENATE("R",'MAPA DE RIESGOS'!$B623,"C",'MAPA DE RIESGOS'!$AF623),"")</f>
        <v/>
      </c>
      <c r="BZ135" s="353" t="str">
        <f>IF(AND('MAPA DE RIESGOS'!$AP624="Baja",'MAPA DE RIESGOS'!$AR624="Mayor"),CONCATENATE("R",'MAPA DE RIESGOS'!$B624,"C",'MAPA DE RIESGOS'!$AF624),"")</f>
        <v/>
      </c>
      <c r="CA135" s="353" t="str">
        <f>IF(AND('MAPA DE RIESGOS'!$AP625="Baja",'MAPA DE RIESGOS'!$AR625="Mayor"),CONCATENATE("R",'MAPA DE RIESGOS'!$B625,"C",'MAPA DE RIESGOS'!$AF625),"")</f>
        <v/>
      </c>
      <c r="CB135" s="353" t="str">
        <f>IF(AND('MAPA DE RIESGOS'!$AP626="Baja",'MAPA DE RIESGOS'!$AR626="Mayor"),CONCATENATE("R",'MAPA DE RIESGOS'!$H626,"C",'MAPA DE RIESGOS'!$AF626),"")</f>
        <v/>
      </c>
      <c r="CC135" s="354" t="str">
        <f>IF(AND('MAPA DE RIESGOS'!$AP627="Baja",'MAPA DE RIESGOS'!$AR627="Mayor"),CONCATENATE("R",'MAPA DE RIESGOS'!$H627,"C",'MAPA DE RIESGOS'!$AF627),"")</f>
        <v/>
      </c>
      <c r="CD135" s="355" t="str">
        <f>IF(AND('MAPA DE RIESGOS'!$AP610="Baja",'MAPA DE RIESGOS'!$AR610="Catastrófico"),CONCATENATE("R",'MAPA DE RIESGOS'!$H610,"C",'MAPA DE RIESGOS'!$AF610),"")</f>
        <v/>
      </c>
      <c r="CE135" s="355" t="str">
        <f>IF(AND('MAPA DE RIESGOS'!$AP611="Baja",'MAPA DE RIESGOS'!$AR611="Catastrófico"),CONCATENATE("R",'MAPA DE RIESGOS'!$H611,"C",'MAPA DE RIESGOS'!$AF611),"")</f>
        <v/>
      </c>
      <c r="CF135" s="355" t="str">
        <f>IF(AND('MAPA DE RIESGOS'!$AP612="Baja",'MAPA DE RIESGOS'!$AR612="Catastrófico"),CONCATENATE("R",'MAPA DE RIESGOS'!$H612,"C",'MAPA DE RIESGOS'!$AF612),"")</f>
        <v/>
      </c>
      <c r="CG135" s="355" t="str">
        <f>IF(AND('MAPA DE RIESGOS'!$AP613="Baja",'MAPA DE RIESGOS'!$AR613="Catastrófico"),CONCATENATE("R",'MAPA DE RIESGOS'!$H613,"C",'MAPA DE RIESGOS'!$AF613),"")</f>
        <v/>
      </c>
      <c r="CH135" s="355" t="str">
        <f>IF(AND('MAPA DE RIESGOS'!$AP614="Baja",'MAPA DE RIESGOS'!$AR614="Catastrófico"),CONCATENATE("R",'MAPA DE RIESGOS'!$H614,"C",'MAPA DE RIESGOS'!$AF614),"")</f>
        <v/>
      </c>
      <c r="CI135" s="355" t="str">
        <f>IF(AND('MAPA DE RIESGOS'!$AP615="Baja",'MAPA DE RIESGOS'!$AR615="Catastrófico"),CONCATENATE("R",'MAPA DE RIESGOS'!$H615,"C",'MAPA DE RIESGOS'!$AF615),"")</f>
        <v/>
      </c>
      <c r="CJ135" s="355" t="str">
        <f>IF(AND('MAPA DE RIESGOS'!$AP616="Baja",'MAPA DE RIESGOS'!$AR616="Catastrófico"),CONCATENATE("R",'MAPA DE RIESGOS'!$H616,"C",'MAPA DE RIESGOS'!$AF616),"")</f>
        <v/>
      </c>
      <c r="CK135" s="355" t="str">
        <f>IF(AND('MAPA DE RIESGOS'!$AP617="Baja",'MAPA DE RIESGOS'!$AR617="Catastrófico"),CONCATENATE("R",'MAPA DE RIESGOS'!$H617,"C",'MAPA DE RIESGOS'!$AF617),"")</f>
        <v/>
      </c>
      <c r="CL135" s="355" t="str">
        <f>IF(AND('MAPA DE RIESGOS'!$AP618="Baja",'MAPA DE RIESGOS'!$AR618="Catastrófico"),CONCATENATE("R",'MAPA DE RIESGOS'!$H618,"C",'MAPA DE RIESGOS'!$AF618),"")</f>
        <v/>
      </c>
      <c r="CM135" s="355" t="str">
        <f>IF(AND('MAPA DE RIESGOS'!$AP619="Baja",'MAPA DE RIESGOS'!$AR619="Catastrófico"),CONCATENATE("R",'MAPA DE RIESGOS'!$H619,"C",'MAPA DE RIESGOS'!$AF619),"")</f>
        <v/>
      </c>
      <c r="CN135" s="355" t="str">
        <f>IF(AND('MAPA DE RIESGOS'!$AP620="Baja",'MAPA DE RIESGOS'!$AR620="Catastrófico"),CONCATENATE("R",'MAPA DE RIESGOS'!$H620,"C",'MAPA DE RIESGOS'!$AF620),"")</f>
        <v/>
      </c>
      <c r="CO135" s="355" t="str">
        <f>IF(AND('MAPA DE RIESGOS'!$AP621="Baja",'MAPA DE RIESGOS'!$AR621="Catastrófico"),CONCATENATE("R",'MAPA DE RIESGOS'!$H621,"C",'MAPA DE RIESGOS'!$AF621),"")</f>
        <v/>
      </c>
      <c r="CP135" s="355" t="str">
        <f>IF(AND('MAPA DE RIESGOS'!$AP622="Baja",'MAPA DE RIESGOS'!$AR622="Catastrófico"),CONCATENATE("R",'MAPA DE RIESGOS'!$H622,"C",'MAPA DE RIESGOS'!$AF622),"")</f>
        <v/>
      </c>
      <c r="CQ135" s="355" t="str">
        <f>IF(AND('MAPA DE RIESGOS'!$AP623="Baja",'MAPA DE RIESGOS'!$AR623="Catastrófico"),CONCATENATE("R",'MAPA DE RIESGOS'!$B623,"C",'MAPA DE RIESGOS'!$AF623),"")</f>
        <v/>
      </c>
      <c r="CR135" s="355" t="str">
        <f>IF(AND('MAPA DE RIESGOS'!$AP624="Baja",'MAPA DE RIESGOS'!$AR624="Catastrófico"),CONCATENATE("R",'MAPA DE RIESGOS'!$B624,"C",'MAPA DE RIESGOS'!$AF624),"")</f>
        <v/>
      </c>
      <c r="CS135" s="355" t="str">
        <f>IF(AND('MAPA DE RIESGOS'!$AP625="Baja",'MAPA DE RIESGOS'!$AR625="Catastrófico"),CONCATENATE("R",'MAPA DE RIESGOS'!$B625,"C",'MAPA DE RIESGOS'!$AF625),"")</f>
        <v/>
      </c>
      <c r="CT135" s="355" t="str">
        <f>IF(AND('MAPA DE RIESGOS'!$AP626="Baja",'MAPA DE RIESGOS'!$AR626="Catastrófico"),CONCATENATE("R",'MAPA DE RIESGOS'!$H626,"C",'MAPA DE RIESGOS'!$AF626),"")</f>
        <v/>
      </c>
      <c r="CU135" s="356" t="str">
        <f>IF(AND('MAPA DE RIESGOS'!$AP627="Baja",'MAPA DE RIESGOS'!$AR627="Catastrófico"),CONCATENATE("R",'MAPA DE RIESGOS'!$H627,"C",'MAPA DE RIESGOS'!$AF627),"")</f>
        <v/>
      </c>
      <c r="CV135" s="67"/>
      <c r="CW135" s="1109"/>
      <c r="CX135" s="1109"/>
      <c r="CY135" s="1109"/>
      <c r="CZ135" s="1109"/>
      <c r="DA135" s="1109"/>
      <c r="DB135" s="1109"/>
    </row>
    <row r="136" spans="2:106" ht="32.450000000000003" customHeight="1">
      <c r="B136" s="1142"/>
      <c r="C136" s="1142"/>
      <c r="D136" s="1143"/>
      <c r="E136" s="1113"/>
      <c r="F136" s="1114"/>
      <c r="G136" s="1114"/>
      <c r="H136" s="1114"/>
      <c r="I136" s="1115"/>
      <c r="J136" s="374" t="str">
        <f>IF(AND('MAPA DE RIESGOS'!$AP628="Baja",'MAPA DE RIESGOS'!$AR628="Leve"),CONCATENATE("R",'MAPA DE RIESGOS'!$H628,"C",'MAPA DE RIESGOS'!$AF628),"")</f>
        <v/>
      </c>
      <c r="K136" s="375" t="str">
        <f>IF(AND('MAPA DE RIESGOS'!$AP629="Baja",'MAPA DE RIESGOS'!$AR629="Leve"),CONCATENATE("R",'MAPA DE RIESGOS'!$H629,"C",'MAPA DE RIESGOS'!$AF629),"")</f>
        <v/>
      </c>
      <c r="L136" s="375" t="str">
        <f>IF(AND('MAPA DE RIESGOS'!$AP630="Baja",'MAPA DE RIESGOS'!$AR630="Leve"),CONCATENATE("R",'MAPA DE RIESGOS'!$H630,"C",'MAPA DE RIESGOS'!$AF630),"")</f>
        <v/>
      </c>
      <c r="M136" s="375" t="str">
        <f>IF(AND('MAPA DE RIESGOS'!$AP631="Baja",'MAPA DE RIESGOS'!$AR631="Leve"),CONCATENATE("R",'MAPA DE RIESGOS'!$H631,"C",'MAPA DE RIESGOS'!$AF631),"")</f>
        <v/>
      </c>
      <c r="N136" s="375" t="str">
        <f>IF(AND('MAPA DE RIESGOS'!$AP632="Baja",'MAPA DE RIESGOS'!$AR632="Leve"),CONCATENATE("R",'MAPA DE RIESGOS'!$H632,"C",'MAPA DE RIESGOS'!$AF632),"")</f>
        <v/>
      </c>
      <c r="O136" s="375" t="str">
        <f>IF(AND('MAPA DE RIESGOS'!$AP633="Baja",'MAPA DE RIESGOS'!$AR633="Leve"),CONCATENATE("R",'MAPA DE RIESGOS'!$H633,"C",'MAPA DE RIESGOS'!$AF633),"")</f>
        <v/>
      </c>
      <c r="P136" s="375" t="str">
        <f>IF(AND('MAPA DE RIESGOS'!$AP634="Baja",'MAPA DE RIESGOS'!$AR634="Leve"),CONCATENATE("R",'MAPA DE RIESGOS'!$H634,"C",'MAPA DE RIESGOS'!$AF634),"")</f>
        <v/>
      </c>
      <c r="Q136" s="375" t="str">
        <f>IF(AND('MAPA DE RIESGOS'!$AP635="Baja",'MAPA DE RIESGOS'!$AR635="Leve"),CONCATENATE("R",'MAPA DE RIESGOS'!$H635,"C",'MAPA DE RIESGOS'!$AF635),"")</f>
        <v/>
      </c>
      <c r="R136" s="375" t="str">
        <f>IF(AND('MAPA DE RIESGOS'!$AP636="Baja",'MAPA DE RIESGOS'!$AR636="Leve"),CONCATENATE("R",'MAPA DE RIESGOS'!$H636,"C",'MAPA DE RIESGOS'!$AF636),"")</f>
        <v/>
      </c>
      <c r="S136" s="375" t="str">
        <f>IF(AND('MAPA DE RIESGOS'!$AP637="Baja",'MAPA DE RIESGOS'!$AR637="Leve"),CONCATENATE("R",'MAPA DE RIESGOS'!$H637,"C",'MAPA DE RIESGOS'!$AF637),"")</f>
        <v/>
      </c>
      <c r="T136" s="375" t="str">
        <f>IF(AND('MAPA DE RIESGOS'!$AP638="Baja",'MAPA DE RIESGOS'!$AR638="Leve"),CONCATENATE("R",'MAPA DE RIESGOS'!$H638,"C",'MAPA DE RIESGOS'!$AF638),"")</f>
        <v/>
      </c>
      <c r="U136" s="375" t="str">
        <f>IF(AND('MAPA DE RIESGOS'!$AP639="Baja",'MAPA DE RIESGOS'!$AR639="Leve"),CONCATENATE("R",'MAPA DE RIESGOS'!$H639,"C",'MAPA DE RIESGOS'!$AF639),"")</f>
        <v/>
      </c>
      <c r="V136" s="375" t="str">
        <f>IF(AND('MAPA DE RIESGOS'!$AP640="Baja",'MAPA DE RIESGOS'!$AR640="Leve"),CONCATENATE("R",'MAPA DE RIESGOS'!$H640,"C",'MAPA DE RIESGOS'!$AF640),"")</f>
        <v/>
      </c>
      <c r="W136" s="375" t="str">
        <f>IF(AND('MAPA DE RIESGOS'!$AP641="Baja",'MAPA DE RIESGOS'!$AR641="Leve"),CONCATENATE("R",'MAPA DE RIESGOS'!$H641,"C",'MAPA DE RIESGOS'!$AF641),"")</f>
        <v/>
      </c>
      <c r="X136" s="375" t="str">
        <f>IF(AND('MAPA DE RIESGOS'!$AP642="Baja",'MAPA DE RIESGOS'!$AR642="Leve"),CONCATENATE("R",'MAPA DE RIESGOS'!$H642,"C",'MAPA DE RIESGOS'!$AF642),"")</f>
        <v/>
      </c>
      <c r="Y136" s="375" t="str">
        <f>IF(AND('MAPA DE RIESGOS'!$AP643="Baja",'MAPA DE RIESGOS'!$AR643="Leve"),CONCATENATE("R",'MAPA DE RIESGOS'!$H643,"C",'MAPA DE RIESGOS'!$AF643),"")</f>
        <v/>
      </c>
      <c r="Z136" s="375" t="str">
        <f>IF(AND('MAPA DE RIESGOS'!$AP644="Baja",'MAPA DE RIESGOS'!$AR644="Leve"),CONCATENATE("R",'MAPA DE RIESGOS'!$H644,"C",'MAPA DE RIESGOS'!$AF644),"")</f>
        <v/>
      </c>
      <c r="AA136" s="376" t="str">
        <f>IF(AND('MAPA DE RIESGOS'!$AP645="Baja",'MAPA DE RIESGOS'!$AR645="Leve"),CONCATENATE("R",'MAPA DE RIESGOS'!$H645,"C",'MAPA DE RIESGOS'!$AF645),"")</f>
        <v/>
      </c>
      <c r="AB136" s="365" t="str">
        <f>IF(AND('MAPA DE RIESGOS'!$AP628="Baja",'MAPA DE RIESGOS'!$AR628="Menor"),CONCATENATE("R",'MAPA DE RIESGOS'!$H628,"C",'MAPA DE RIESGOS'!$AF628),"")</f>
        <v/>
      </c>
      <c r="AC136" s="366" t="str">
        <f>IF(AND('MAPA DE RIESGOS'!$AP629="Baja",'MAPA DE RIESGOS'!$AR629="Menor"),CONCATENATE("R",'MAPA DE RIESGOS'!$H629,"C",'MAPA DE RIESGOS'!$AF629),"")</f>
        <v/>
      </c>
      <c r="AD136" s="366" t="str">
        <f>IF(AND('MAPA DE RIESGOS'!$AP630="Baja",'MAPA DE RIESGOS'!$AR630="Menor"),CONCATENATE("R",'MAPA DE RIESGOS'!$H630,"C",'MAPA DE RIESGOS'!$AF630),"")</f>
        <v/>
      </c>
      <c r="AE136" s="366" t="str">
        <f>IF(AND('MAPA DE RIESGOS'!$AP631="Baja",'MAPA DE RIESGOS'!$AR631="Menor"),CONCATENATE("R",'MAPA DE RIESGOS'!$H631,"C",'MAPA DE RIESGOS'!$AF631),"")</f>
        <v/>
      </c>
      <c r="AF136" s="366" t="str">
        <f>IF(AND('MAPA DE RIESGOS'!$AP632="Baja",'MAPA DE RIESGOS'!$AR632="Menor"),CONCATENATE("R",'MAPA DE RIESGOS'!$H632,"C",'MAPA DE RIESGOS'!$AF632),"")</f>
        <v/>
      </c>
      <c r="AG136" s="366" t="str">
        <f>IF(AND('MAPA DE RIESGOS'!$AP633="Baja",'MAPA DE RIESGOS'!$AR633="Menor"),CONCATENATE("R",'MAPA DE RIESGOS'!$H633,"C",'MAPA DE RIESGOS'!$AF633),"")</f>
        <v/>
      </c>
      <c r="AH136" s="366" t="str">
        <f>IF(AND('MAPA DE RIESGOS'!$AP634="Baja",'MAPA DE RIESGOS'!$AR634="Menor"),CONCATENATE("R",'MAPA DE RIESGOS'!$H634,"C",'MAPA DE RIESGOS'!$AF634),"")</f>
        <v/>
      </c>
      <c r="AI136" s="366" t="str">
        <f>IF(AND('MAPA DE RIESGOS'!$AP635="Baja",'MAPA DE RIESGOS'!$AR635="Menor"),CONCATENATE("R",'MAPA DE RIESGOS'!$H635,"C",'MAPA DE RIESGOS'!$AF635),"")</f>
        <v/>
      </c>
      <c r="AJ136" s="366" t="str">
        <f>IF(AND('MAPA DE RIESGOS'!$AP636="Baja",'MAPA DE RIESGOS'!$AR636="Menor"),CONCATENATE("R",'MAPA DE RIESGOS'!$H636,"C",'MAPA DE RIESGOS'!$AF636),"")</f>
        <v/>
      </c>
      <c r="AK136" s="366" t="str">
        <f>IF(AND('MAPA DE RIESGOS'!$AP637="Baja",'MAPA DE RIESGOS'!$AR637="Menor"),CONCATENATE("R",'MAPA DE RIESGOS'!$H637,"C",'MAPA DE RIESGOS'!$AF637),"")</f>
        <v/>
      </c>
      <c r="AL136" s="366" t="str">
        <f>IF(AND('MAPA DE RIESGOS'!$AP638="Baja",'MAPA DE RIESGOS'!$AR638="Menor"),CONCATENATE("R",'MAPA DE RIESGOS'!$H638,"C",'MAPA DE RIESGOS'!$AF638),"")</f>
        <v/>
      </c>
      <c r="AM136" s="366" t="str">
        <f>IF(AND('MAPA DE RIESGOS'!$AP639="Baja",'MAPA DE RIESGOS'!$AR639="Menor"),CONCATENATE("R",'MAPA DE RIESGOS'!$H639,"C",'MAPA DE RIESGOS'!$AF639),"")</f>
        <v/>
      </c>
      <c r="AN136" s="366" t="str">
        <f>IF(AND('MAPA DE RIESGOS'!$AP640="Baja",'MAPA DE RIESGOS'!$AR640="Menor"),CONCATENATE("R",'MAPA DE RIESGOS'!$H640,"C",'MAPA DE RIESGOS'!$AF640),"")</f>
        <v/>
      </c>
      <c r="AO136" s="366" t="str">
        <f>IF(AND('MAPA DE RIESGOS'!$AP641="Baja",'MAPA DE RIESGOS'!$AR641="Menor"),CONCATENATE("R",'MAPA DE RIESGOS'!$H641,"C",'MAPA DE RIESGOS'!$AF641),"")</f>
        <v/>
      </c>
      <c r="AP136" s="366" t="str">
        <f>IF(AND('MAPA DE RIESGOS'!$AP642="Baja",'MAPA DE RIESGOS'!$AR642="Menor"),CONCATENATE("R",'MAPA DE RIESGOS'!$H642,"C",'MAPA DE RIESGOS'!$AF642),"")</f>
        <v/>
      </c>
      <c r="AQ136" s="366" t="str">
        <f>IF(AND('MAPA DE RIESGOS'!$AP643="Baja",'MAPA DE RIESGOS'!$AR643="Menor"),CONCATENATE("R",'MAPA DE RIESGOS'!$H643,"C",'MAPA DE RIESGOS'!$AF643),"")</f>
        <v/>
      </c>
      <c r="AR136" s="366" t="str">
        <f>IF(AND('MAPA DE RIESGOS'!$AP644="Baja",'MAPA DE RIESGOS'!$AR644="Menor"),CONCATENATE("R",'MAPA DE RIESGOS'!$H644,"C",'MAPA DE RIESGOS'!$AF644),"")</f>
        <v/>
      </c>
      <c r="AS136" s="366" t="str">
        <f>IF(AND('MAPA DE RIESGOS'!$AP645="Baja",'MAPA DE RIESGOS'!$AR645="Menor"),CONCATENATE("R",'MAPA DE RIESGOS'!$H645,"C",'MAPA DE RIESGOS'!$AF645),"")</f>
        <v/>
      </c>
      <c r="AT136" s="365" t="str">
        <f>IF(AND('MAPA DE RIESGOS'!$AP628="Baja",'MAPA DE RIESGOS'!$AR628="Moderado"),CONCATENATE("R",'MAPA DE RIESGOS'!$H628,"C",'MAPA DE RIESGOS'!$AF628),"")</f>
        <v/>
      </c>
      <c r="AU136" s="366" t="str">
        <f>IF(AND('MAPA DE RIESGOS'!$AP629="Baja",'MAPA DE RIESGOS'!$AR629="Moderado"),CONCATENATE("R",'MAPA DE RIESGOS'!$H629,"C",'MAPA DE RIESGOS'!$AF629),"")</f>
        <v/>
      </c>
      <c r="AV136" s="366" t="str">
        <f>IF(AND('MAPA DE RIESGOS'!$AP630="Baja",'MAPA DE RIESGOS'!$AR630="Moderado"),CONCATENATE("R",'MAPA DE RIESGOS'!$H630,"C",'MAPA DE RIESGOS'!$AF630),"")</f>
        <v/>
      </c>
      <c r="AW136" s="366" t="str">
        <f>IF(AND('MAPA DE RIESGOS'!$AP631="Baja",'MAPA DE RIESGOS'!$AR631="Moderado"),CONCATENATE("R",'MAPA DE RIESGOS'!$H631,"C",'MAPA DE RIESGOS'!$AF631),"")</f>
        <v/>
      </c>
      <c r="AX136" s="366" t="str">
        <f>IF(AND('MAPA DE RIESGOS'!$AP632="Baja",'MAPA DE RIESGOS'!$AR632="Moderado"),CONCATENATE("R",'MAPA DE RIESGOS'!$H632,"C",'MAPA DE RIESGOS'!$AF632),"")</f>
        <v/>
      </c>
      <c r="AY136" s="366" t="str">
        <f>IF(AND('MAPA DE RIESGOS'!$AP633="Baja",'MAPA DE RIESGOS'!$AR633="Moderado"),CONCATENATE("R",'MAPA DE RIESGOS'!$H633,"C",'MAPA DE RIESGOS'!$AF633),"")</f>
        <v/>
      </c>
      <c r="AZ136" s="366" t="str">
        <f>IF(AND('MAPA DE RIESGOS'!$AP634="Baja",'MAPA DE RIESGOS'!$AR634="Moderado"),CONCATENATE("R",'MAPA DE RIESGOS'!$H634,"C",'MAPA DE RIESGOS'!$AF634),"")</f>
        <v/>
      </c>
      <c r="BA136" s="366" t="str">
        <f>IF(AND('MAPA DE RIESGOS'!$AP635="Baja",'MAPA DE RIESGOS'!$AR635="Moderado"),CONCATENATE("R",'MAPA DE RIESGOS'!$H635,"C",'MAPA DE RIESGOS'!$AF635),"")</f>
        <v/>
      </c>
      <c r="BB136" s="366" t="str">
        <f>IF(AND('MAPA DE RIESGOS'!$AP636="Baja",'MAPA DE RIESGOS'!$AR636="Moderado"),CONCATENATE("R",'MAPA DE RIESGOS'!$H636,"C",'MAPA DE RIESGOS'!$AF636),"")</f>
        <v/>
      </c>
      <c r="BC136" s="366" t="str">
        <f>IF(AND('MAPA DE RIESGOS'!$AP637="Baja",'MAPA DE RIESGOS'!$AR637="Moderado"),CONCATENATE("R",'MAPA DE RIESGOS'!$H637,"C",'MAPA DE RIESGOS'!$AF637),"")</f>
        <v/>
      </c>
      <c r="BD136" s="366" t="str">
        <f>IF(AND('MAPA DE RIESGOS'!$AP638="Baja",'MAPA DE RIESGOS'!$AR638="Moderado"),CONCATENATE("R",'MAPA DE RIESGOS'!$H638,"C",'MAPA DE RIESGOS'!$AF638),"")</f>
        <v/>
      </c>
      <c r="BE136" s="366" t="str">
        <f>IF(AND('MAPA DE RIESGOS'!$AP639="Baja",'MAPA DE RIESGOS'!$AR639="Moderado"),CONCATENATE("R",'MAPA DE RIESGOS'!$H639,"C",'MAPA DE RIESGOS'!$AF639),"")</f>
        <v/>
      </c>
      <c r="BF136" s="366" t="str">
        <f>IF(AND('MAPA DE RIESGOS'!$AP640="Baja",'MAPA DE RIESGOS'!$AR640="Moderado"),CONCATENATE("R",'MAPA DE RIESGOS'!$H640,"C",'MAPA DE RIESGOS'!$AF640),"")</f>
        <v/>
      </c>
      <c r="BG136" s="366" t="str">
        <f>IF(AND('MAPA DE RIESGOS'!$AP641="Baja",'MAPA DE RIESGOS'!$AR641="Moderado"),CONCATENATE("R",'MAPA DE RIESGOS'!$H641,"C",'MAPA DE RIESGOS'!$AF641),"")</f>
        <v/>
      </c>
      <c r="BH136" s="366" t="str">
        <f>IF(AND('MAPA DE RIESGOS'!$AP642="Baja",'MAPA DE RIESGOS'!$AR642="Moderado"),CONCATENATE("R",'MAPA DE RIESGOS'!$H642,"C",'MAPA DE RIESGOS'!$AF642),"")</f>
        <v/>
      </c>
      <c r="BI136" s="366" t="str">
        <f>IF(AND('MAPA DE RIESGOS'!$AP643="Baja",'MAPA DE RIESGOS'!$AR643="Moderado"),CONCATENATE("R",'MAPA DE RIESGOS'!$H643,"C",'MAPA DE RIESGOS'!$AF643),"")</f>
        <v/>
      </c>
      <c r="BJ136" s="366" t="str">
        <f>IF(AND('MAPA DE RIESGOS'!$AP644="Baja",'MAPA DE RIESGOS'!$AR644="Moderado"),CONCATENATE("R",'MAPA DE RIESGOS'!$H644,"C",'MAPA DE RIESGOS'!$AF644),"")</f>
        <v/>
      </c>
      <c r="BK136" s="367" t="str">
        <f>IF(AND('MAPA DE RIESGOS'!$AP645="Baja",'MAPA DE RIESGOS'!$AR645="Moderado"),CONCATENATE("R",'MAPA DE RIESGOS'!$H645,"C",'MAPA DE RIESGOS'!$AF645),"")</f>
        <v/>
      </c>
      <c r="BL136" s="353" t="str">
        <f>IF(AND('MAPA DE RIESGOS'!$AP628="Baja",'MAPA DE RIESGOS'!$AR628="Mayor"),CONCATENATE("R",'MAPA DE RIESGOS'!$H628,"C",'MAPA DE RIESGOS'!$AF628),"")</f>
        <v/>
      </c>
      <c r="BM136" s="353" t="str">
        <f>IF(AND('MAPA DE RIESGOS'!$AP629="Baja",'MAPA DE RIESGOS'!$AR629="Mayor"),CONCATENATE("R",'MAPA DE RIESGOS'!$H629,"C",'MAPA DE RIESGOS'!$AF629),"")</f>
        <v/>
      </c>
      <c r="BN136" s="353" t="str">
        <f>IF(AND('MAPA DE RIESGOS'!$AP630="Baja",'MAPA DE RIESGOS'!$AR630="Mayor"),CONCATENATE("R",'MAPA DE RIESGOS'!$H630,"C",'MAPA DE RIESGOS'!$AF630),"")</f>
        <v/>
      </c>
      <c r="BO136" s="353" t="str">
        <f>IF(AND('MAPA DE RIESGOS'!$AP631="Baja",'MAPA DE RIESGOS'!$AR631="Mayor"),CONCATENATE("R",'MAPA DE RIESGOS'!$H631,"C",'MAPA DE RIESGOS'!$AF631),"")</f>
        <v/>
      </c>
      <c r="BP136" s="353" t="str">
        <f>IF(AND('MAPA DE RIESGOS'!$AP632="Baja",'MAPA DE RIESGOS'!$AR632="Mayor"),CONCATENATE("R",'MAPA DE RIESGOS'!$H632,"C",'MAPA DE RIESGOS'!$AF632),"")</f>
        <v/>
      </c>
      <c r="BQ136" s="353" t="str">
        <f>IF(AND('MAPA DE RIESGOS'!$AP633="Baja",'MAPA DE RIESGOS'!$AR633="Mayor"),CONCATENATE("R",'MAPA DE RIESGOS'!$H633,"C",'MAPA DE RIESGOS'!$AF633),"")</f>
        <v/>
      </c>
      <c r="BR136" s="353" t="str">
        <f>IF(AND('MAPA DE RIESGOS'!$AP634="Baja",'MAPA DE RIESGOS'!$AR634="Mayor"),CONCATENATE("R",'MAPA DE RIESGOS'!$H634,"C",'MAPA DE RIESGOS'!$AF634),"")</f>
        <v/>
      </c>
      <c r="BS136" s="353" t="str">
        <f>IF(AND('MAPA DE RIESGOS'!$AP635="Baja",'MAPA DE RIESGOS'!$AR635="Mayor"),CONCATENATE("R",'MAPA DE RIESGOS'!$H635,"C",'MAPA DE RIESGOS'!$AF635),"")</f>
        <v/>
      </c>
      <c r="BT136" s="353" t="str">
        <f>IF(AND('MAPA DE RIESGOS'!$AP636="Baja",'MAPA DE RIESGOS'!$AR636="Mayor"),CONCATENATE("R",'MAPA DE RIESGOS'!$H636,"C",'MAPA DE RIESGOS'!$AF636),"")</f>
        <v/>
      </c>
      <c r="BU136" s="353" t="str">
        <f>IF(AND('MAPA DE RIESGOS'!$AP637="Baja",'MAPA DE RIESGOS'!$AR637="Mayor"),CONCATENATE("R",'MAPA DE RIESGOS'!$H637,"C",'MAPA DE RIESGOS'!$AF637),"")</f>
        <v/>
      </c>
      <c r="BV136" s="353" t="str">
        <f>IF(AND('MAPA DE RIESGOS'!$AP638="Baja",'MAPA DE RIESGOS'!$AR638="Mayor"),CONCATENATE("R",'MAPA DE RIESGOS'!$H638,"C",'MAPA DE RIESGOS'!$AF638),"")</f>
        <v/>
      </c>
      <c r="BW136" s="353" t="str">
        <f>IF(AND('MAPA DE RIESGOS'!$AP639="Baja",'MAPA DE RIESGOS'!$AR639="Mayor"),CONCATENATE("R",'MAPA DE RIESGOS'!$H639,"C",'MAPA DE RIESGOS'!$AF639),"")</f>
        <v/>
      </c>
      <c r="BX136" s="353" t="str">
        <f>IF(AND('MAPA DE RIESGOS'!$AP640="Baja",'MAPA DE RIESGOS'!$AR640="Mayor"),CONCATENATE("R",'MAPA DE RIESGOS'!$H640,"C",'MAPA DE RIESGOS'!$AF640),"")</f>
        <v/>
      </c>
      <c r="BY136" s="353" t="str">
        <f>IF(AND('MAPA DE RIESGOS'!$AP641="Baja",'MAPA DE RIESGOS'!$AR641="Mayor"),CONCATENATE("R",'MAPA DE RIESGOS'!$H641,"C",'MAPA DE RIESGOS'!$AF641),"")</f>
        <v/>
      </c>
      <c r="BZ136" s="353" t="str">
        <f>IF(AND('MAPA DE RIESGOS'!$AP642="Baja",'MAPA DE RIESGOS'!$AR642="Mayor"),CONCATENATE("R",'MAPA DE RIESGOS'!$H642,"C",'MAPA DE RIESGOS'!$AF642),"")</f>
        <v/>
      </c>
      <c r="CA136" s="353" t="str">
        <f>IF(AND('MAPA DE RIESGOS'!$AP643="Baja",'MAPA DE RIESGOS'!$AR643="Mayor"),CONCATENATE("R",'MAPA DE RIESGOS'!$H643,"C",'MAPA DE RIESGOS'!$AF643),"")</f>
        <v/>
      </c>
      <c r="CB136" s="353" t="str">
        <f>IF(AND('MAPA DE RIESGOS'!$AP644="Baja",'MAPA DE RIESGOS'!$AR644="Mayor"),CONCATENATE("R",'MAPA DE RIESGOS'!$H644,"C",'MAPA DE RIESGOS'!$AF644),"")</f>
        <v/>
      </c>
      <c r="CC136" s="354" t="str">
        <f>IF(AND('MAPA DE RIESGOS'!$AP645="Baja",'MAPA DE RIESGOS'!$AR645="Mayor"),CONCATENATE("R",'MAPA DE RIESGOS'!$H645,"C",'MAPA DE RIESGOS'!$AF645),"")</f>
        <v/>
      </c>
      <c r="CD136" s="355" t="str">
        <f>IF(AND('MAPA DE RIESGOS'!$AP628="Baja",'MAPA DE RIESGOS'!$AR628="Catastrófico"),CONCATENATE("R",'MAPA DE RIESGOS'!$H628,"C",'MAPA DE RIESGOS'!$AF628),"")</f>
        <v/>
      </c>
      <c r="CE136" s="355" t="str">
        <f>IF(AND('MAPA DE RIESGOS'!$AP629="Baja",'MAPA DE RIESGOS'!$AR629="Catastrófico"),CONCATENATE("R",'MAPA DE RIESGOS'!$H629,"C",'MAPA DE RIESGOS'!$AF629),"")</f>
        <v/>
      </c>
      <c r="CF136" s="355" t="str">
        <f>IF(AND('MAPA DE RIESGOS'!$AP630="Baja",'MAPA DE RIESGOS'!$AR630="Catastrófico"),CONCATENATE("R",'MAPA DE RIESGOS'!$H630,"C",'MAPA DE RIESGOS'!$AF630),"")</f>
        <v/>
      </c>
      <c r="CG136" s="355" t="str">
        <f>IF(AND('MAPA DE RIESGOS'!$AP631="Baja",'MAPA DE RIESGOS'!$AR631="Catastrófico"),CONCATENATE("R",'MAPA DE RIESGOS'!$H631,"C",'MAPA DE RIESGOS'!$AF631),"")</f>
        <v/>
      </c>
      <c r="CH136" s="355" t="str">
        <f>IF(AND('MAPA DE RIESGOS'!$AP632="Baja",'MAPA DE RIESGOS'!$AR632="Catastrófico"),CONCATENATE("R",'MAPA DE RIESGOS'!$H632,"C",'MAPA DE RIESGOS'!$AF632),"")</f>
        <v/>
      </c>
      <c r="CI136" s="355" t="str">
        <f>IF(AND('MAPA DE RIESGOS'!$AP633="Baja",'MAPA DE RIESGOS'!$AR633="Catastrófico"),CONCATENATE("R",'MAPA DE RIESGOS'!$H633,"C",'MAPA DE RIESGOS'!$AF633),"")</f>
        <v/>
      </c>
      <c r="CJ136" s="355" t="str">
        <f>IF(AND('MAPA DE RIESGOS'!$AP634="Baja",'MAPA DE RIESGOS'!$AR634="Catastrófico"),CONCATENATE("R",'MAPA DE RIESGOS'!$H634,"C",'MAPA DE RIESGOS'!$AF634),"")</f>
        <v/>
      </c>
      <c r="CK136" s="355" t="str">
        <f>IF(AND('MAPA DE RIESGOS'!$AP635="Baja",'MAPA DE RIESGOS'!$AR635="Catastrófico"),CONCATENATE("R",'MAPA DE RIESGOS'!$H635,"C",'MAPA DE RIESGOS'!$AF635),"")</f>
        <v/>
      </c>
      <c r="CL136" s="355" t="str">
        <f>IF(AND('MAPA DE RIESGOS'!$AP636="Baja",'MAPA DE RIESGOS'!$AR636="Catastrófico"),CONCATENATE("R",'MAPA DE RIESGOS'!$H636,"C",'MAPA DE RIESGOS'!$AF636),"")</f>
        <v/>
      </c>
      <c r="CM136" s="355" t="str">
        <f>IF(AND('MAPA DE RIESGOS'!$AP637="Baja",'MAPA DE RIESGOS'!$AR637="Catastrófico"),CONCATENATE("R",'MAPA DE RIESGOS'!$H637,"C",'MAPA DE RIESGOS'!$AF637),"")</f>
        <v/>
      </c>
      <c r="CN136" s="355" t="str">
        <f>IF(AND('MAPA DE RIESGOS'!$AP638="Baja",'MAPA DE RIESGOS'!$AR638="Catastrófico"),CONCATENATE("R",'MAPA DE RIESGOS'!$H638,"C",'MAPA DE RIESGOS'!$AF638),"")</f>
        <v/>
      </c>
      <c r="CO136" s="355" t="str">
        <f>IF(AND('MAPA DE RIESGOS'!$AP639="Baja",'MAPA DE RIESGOS'!$AR639="Catastrófico"),CONCATENATE("R",'MAPA DE RIESGOS'!$H639,"C",'MAPA DE RIESGOS'!$AF639),"")</f>
        <v/>
      </c>
      <c r="CP136" s="355" t="str">
        <f>IF(AND('MAPA DE RIESGOS'!$AP640="Baja",'MAPA DE RIESGOS'!$AR640="Catastrófico"),CONCATENATE("R",'MAPA DE RIESGOS'!$H640,"C",'MAPA DE RIESGOS'!$AF640),"")</f>
        <v/>
      </c>
      <c r="CQ136" s="355" t="str">
        <f>IF(AND('MAPA DE RIESGOS'!$AP641="Baja",'MAPA DE RIESGOS'!$AR641="Catastrófico"),CONCATENATE("R",'MAPA DE RIESGOS'!$H641,"C",'MAPA DE RIESGOS'!$AF641),"")</f>
        <v/>
      </c>
      <c r="CR136" s="355" t="str">
        <f>IF(AND('MAPA DE RIESGOS'!$AP642="Baja",'MAPA DE RIESGOS'!$AR642="Catastrófico"),CONCATENATE("R",'MAPA DE RIESGOS'!$H642,"C",'MAPA DE RIESGOS'!$AF642),"")</f>
        <v/>
      </c>
      <c r="CS136" s="355" t="str">
        <f>IF(AND('MAPA DE RIESGOS'!$AP643="Baja",'MAPA DE RIESGOS'!$AR643="Catastrófico"),CONCATENATE("R",'MAPA DE RIESGOS'!$H643,"C",'MAPA DE RIESGOS'!$AF643),"")</f>
        <v/>
      </c>
      <c r="CT136" s="355" t="str">
        <f>IF(AND('MAPA DE RIESGOS'!$AP644="Baja",'MAPA DE RIESGOS'!$AR644="Catastrófico"),CONCATENATE("R",'MAPA DE RIESGOS'!$H644,"C",'MAPA DE RIESGOS'!$AF644),"")</f>
        <v/>
      </c>
      <c r="CU136" s="356" t="str">
        <f>IF(AND('MAPA DE RIESGOS'!$AP645="Baja",'MAPA DE RIESGOS'!$AR645="Catastrófico"),CONCATENATE("R",'MAPA DE RIESGOS'!$H645,"C",'MAPA DE RIESGOS'!$AF645),"")</f>
        <v/>
      </c>
      <c r="CV136" s="67"/>
      <c r="CW136" s="1109"/>
      <c r="CX136" s="1109"/>
      <c r="CY136" s="1109"/>
      <c r="CZ136" s="1109"/>
      <c r="DA136" s="1109"/>
      <c r="DB136" s="1109"/>
    </row>
    <row r="137" spans="2:106" ht="32.450000000000003" customHeight="1">
      <c r="B137" s="1142"/>
      <c r="C137" s="1142"/>
      <c r="D137" s="1143"/>
      <c r="E137" s="1113"/>
      <c r="F137" s="1114"/>
      <c r="G137" s="1114"/>
      <c r="H137" s="1114"/>
      <c r="I137" s="1115"/>
      <c r="J137" s="374" t="str">
        <f>IF(AND('MAPA DE RIESGOS'!$AP646="Baja",'MAPA DE RIESGOS'!$AR646="Leve"),CONCATENATE("R",'MAPA DE RIESGOS'!$H646,"C",'MAPA DE RIESGOS'!$AF646),"")</f>
        <v/>
      </c>
      <c r="K137" s="375" t="str">
        <f>IF(AND('MAPA DE RIESGOS'!$AP647="Baja",'MAPA DE RIESGOS'!$AR647="Leve"),CONCATENATE("R",'MAPA DE RIESGOS'!$H647,"C",'MAPA DE RIESGOS'!$AF647),"")</f>
        <v/>
      </c>
      <c r="L137" s="375" t="str">
        <f>IF(AND('MAPA DE RIESGOS'!$AP648="Baja",'MAPA DE RIESGOS'!$AR648="Leve"),CONCATENATE("R",'MAPA DE RIESGOS'!$H648,"C",'MAPA DE RIESGOS'!$AF648),"")</f>
        <v/>
      </c>
      <c r="M137" s="375" t="str">
        <f>IF(AND('MAPA DE RIESGOS'!$AP649="Baja",'MAPA DE RIESGOS'!$AR649="Leve"),CONCATENATE("R",'MAPA DE RIESGOS'!$H649,"C",'MAPA DE RIESGOS'!$AF649),"")</f>
        <v/>
      </c>
      <c r="N137" s="375" t="str">
        <f>IF(AND('MAPA DE RIESGOS'!$AP650="Baja",'MAPA DE RIESGOS'!$AR650="Leve"),CONCATENATE("R",'MAPA DE RIESGOS'!$H650,"C",'MAPA DE RIESGOS'!$AF650),"")</f>
        <v/>
      </c>
      <c r="O137" s="375" t="str">
        <f>IF(AND('MAPA DE RIESGOS'!$AP651="Baja",'MAPA DE RIESGOS'!$AR651="Leve"),CONCATENATE("R",'MAPA DE RIESGOS'!$H651,"C",'MAPA DE RIESGOS'!$AF651),"")</f>
        <v/>
      </c>
      <c r="P137" s="375" t="str">
        <f>IF(AND('MAPA DE RIESGOS'!$AP652="Baja",'MAPA DE RIESGOS'!$AR652="Leve"),CONCATENATE("R",'MAPA DE RIESGOS'!$H652,"C",'MAPA DE RIESGOS'!$AF652),"")</f>
        <v/>
      </c>
      <c r="Q137" s="375" t="str">
        <f>IF(AND('MAPA DE RIESGOS'!$AP653="Baja",'MAPA DE RIESGOS'!$AR653="Leve"),CONCATENATE("R",'MAPA DE RIESGOS'!$H653,"C",'MAPA DE RIESGOS'!$AF653),"")</f>
        <v/>
      </c>
      <c r="R137" s="375" t="str">
        <f>IF(AND('MAPA DE RIESGOS'!$AP654="Baja",'MAPA DE RIESGOS'!$AR654="Leve"),CONCATENATE("R",'MAPA DE RIESGOS'!$H654,"C",'MAPA DE RIESGOS'!$AF654),"")</f>
        <v/>
      </c>
      <c r="S137" s="375" t="str">
        <f>IF(AND('MAPA DE RIESGOS'!$AP655="Baja",'MAPA DE RIESGOS'!$AR655="Leve"),CONCATENATE("R",'MAPA DE RIESGOS'!$H655,"C",'MAPA DE RIESGOS'!$AF655),"")</f>
        <v/>
      </c>
      <c r="T137" s="375" t="str">
        <f>IF(AND('MAPA DE RIESGOS'!$AP656="Baja",'MAPA DE RIESGOS'!$AR656="Leve"),CONCATENATE("R",'MAPA DE RIESGOS'!$H656,"C",'MAPA DE RIESGOS'!$AF656),"")</f>
        <v/>
      </c>
      <c r="U137" s="375" t="str">
        <f>IF(AND('MAPA DE RIESGOS'!$AP657="Baja",'MAPA DE RIESGOS'!$AR657="Leve"),CONCATENATE("R",'MAPA DE RIESGOS'!$H657,"C",'MAPA DE RIESGOS'!$AF657),"")</f>
        <v/>
      </c>
      <c r="V137" s="375" t="str">
        <f>IF(AND('MAPA DE RIESGOS'!$AP658="Baja",'MAPA DE RIESGOS'!$AR658="Leve"),CONCATENATE("R",'MAPA DE RIESGOS'!$H658,"C",'MAPA DE RIESGOS'!$AF658),"")</f>
        <v/>
      </c>
      <c r="W137" s="375" t="str">
        <f>IF(AND('MAPA DE RIESGOS'!$AP659="Baja",'MAPA DE RIESGOS'!$AR659="Leve"),CONCATENATE("R",'MAPA DE RIESGOS'!$H659,"C",'MAPA DE RIESGOS'!$AF659),"")</f>
        <v/>
      </c>
      <c r="X137" s="375" t="str">
        <f>IF(AND('MAPA DE RIESGOS'!$AP660="Baja",'MAPA DE RIESGOS'!$AR660="Leve"),CONCATENATE("R",'MAPA DE RIESGOS'!$H660,"C",'MAPA DE RIESGOS'!$AF660),"")</f>
        <v/>
      </c>
      <c r="Y137" s="375" t="str">
        <f>IF(AND('MAPA DE RIESGOS'!$AP661="Baja",'MAPA DE RIESGOS'!$AR661="Leve"),CONCATENATE("R",'MAPA DE RIESGOS'!$H661,"C",'MAPA DE RIESGOS'!$AF661),"")</f>
        <v/>
      </c>
      <c r="Z137" s="375" t="str">
        <f>IF(AND('MAPA DE RIESGOS'!$AP662="Baja",'MAPA DE RIESGOS'!$AR662="Leve"),CONCATENATE("R",'MAPA DE RIESGOS'!$H662,"C",'MAPA DE RIESGOS'!$AF662),"")</f>
        <v/>
      </c>
      <c r="AA137" s="376" t="str">
        <f>IF(AND('MAPA DE RIESGOS'!$AP663="Baja",'MAPA DE RIESGOS'!$AR663="Leve"),CONCATENATE("R",'MAPA DE RIESGOS'!$H663,"C",'MAPA DE RIESGOS'!$AF663),"")</f>
        <v/>
      </c>
      <c r="AB137" s="365" t="str">
        <f>IF(AND('MAPA DE RIESGOS'!$AP646="Baja",'MAPA DE RIESGOS'!$AR646="Menor"),CONCATENATE("R",'MAPA DE RIESGOS'!$H646,"C",'MAPA DE RIESGOS'!$AF646),"")</f>
        <v/>
      </c>
      <c r="AC137" s="366" t="str">
        <f>IF(AND('MAPA DE RIESGOS'!$AP647="Baja",'MAPA DE RIESGOS'!$AR647="Menor"),CONCATENATE("R",'MAPA DE RIESGOS'!$H647,"C",'MAPA DE RIESGOS'!$AF647),"")</f>
        <v/>
      </c>
      <c r="AD137" s="366" t="str">
        <f>IF(AND('MAPA DE RIESGOS'!$AP648="Baja",'MAPA DE RIESGOS'!$AR648="Menor"),CONCATENATE("R",'MAPA DE RIESGOS'!$H648,"C",'MAPA DE RIESGOS'!$AF648),"")</f>
        <v/>
      </c>
      <c r="AE137" s="366" t="str">
        <f>IF(AND('MAPA DE RIESGOS'!$AP649="Baja",'MAPA DE RIESGOS'!$AR649="Menor"),CONCATENATE("R",'MAPA DE RIESGOS'!$H649,"C",'MAPA DE RIESGOS'!$AF649),"")</f>
        <v/>
      </c>
      <c r="AF137" s="366" t="str">
        <f>IF(AND('MAPA DE RIESGOS'!$AP650="Baja",'MAPA DE RIESGOS'!$AR650="Menor"),CONCATENATE("R",'MAPA DE RIESGOS'!$H650,"C",'MAPA DE RIESGOS'!$AF650),"")</f>
        <v/>
      </c>
      <c r="AG137" s="366" t="str">
        <f>IF(AND('MAPA DE RIESGOS'!$AP651="Baja",'MAPA DE RIESGOS'!$AR651="Menor"),CONCATENATE("R",'MAPA DE RIESGOS'!$H651,"C",'MAPA DE RIESGOS'!$AF651),"")</f>
        <v/>
      </c>
      <c r="AH137" s="366" t="str">
        <f>IF(AND('MAPA DE RIESGOS'!$AP652="Baja",'MAPA DE RIESGOS'!$AR652="Menor"),CONCATENATE("R",'MAPA DE RIESGOS'!$H652,"C",'MAPA DE RIESGOS'!$AF652),"")</f>
        <v/>
      </c>
      <c r="AI137" s="366" t="str">
        <f>IF(AND('MAPA DE RIESGOS'!$AP653="Baja",'MAPA DE RIESGOS'!$AR653="Menor"),CONCATENATE("R",'MAPA DE RIESGOS'!$H653,"C",'MAPA DE RIESGOS'!$AF653),"")</f>
        <v/>
      </c>
      <c r="AJ137" s="366" t="str">
        <f>IF(AND('MAPA DE RIESGOS'!$AP654="Baja",'MAPA DE RIESGOS'!$AR654="Menor"),CONCATENATE("R",'MAPA DE RIESGOS'!$H654,"C",'MAPA DE RIESGOS'!$AF654),"")</f>
        <v/>
      </c>
      <c r="AK137" s="366" t="str">
        <f>IF(AND('MAPA DE RIESGOS'!$AP655="Baja",'MAPA DE RIESGOS'!$AR655="Menor"),CONCATENATE("R",'MAPA DE RIESGOS'!$H655,"C",'MAPA DE RIESGOS'!$AF655),"")</f>
        <v/>
      </c>
      <c r="AL137" s="366" t="str">
        <f>IF(AND('MAPA DE RIESGOS'!$AP656="Baja",'MAPA DE RIESGOS'!$AR656="Menor"),CONCATENATE("R",'MAPA DE RIESGOS'!$H656,"C",'MAPA DE RIESGOS'!$AF656),"")</f>
        <v/>
      </c>
      <c r="AM137" s="366" t="str">
        <f>IF(AND('MAPA DE RIESGOS'!$AP657="Baja",'MAPA DE RIESGOS'!$AR657="Menor"),CONCATENATE("R",'MAPA DE RIESGOS'!$H657,"C",'MAPA DE RIESGOS'!$AF657),"")</f>
        <v/>
      </c>
      <c r="AN137" s="366" t="str">
        <f>IF(AND('MAPA DE RIESGOS'!$AP658="Baja",'MAPA DE RIESGOS'!$AR658="Menor"),CONCATENATE("R",'MAPA DE RIESGOS'!$H658,"C",'MAPA DE RIESGOS'!$AF658),"")</f>
        <v/>
      </c>
      <c r="AO137" s="366" t="str">
        <f>IF(AND('MAPA DE RIESGOS'!$AP659="Baja",'MAPA DE RIESGOS'!$AR659="Menor"),CONCATENATE("R",'MAPA DE RIESGOS'!$H659,"C",'MAPA DE RIESGOS'!$AF659),"")</f>
        <v/>
      </c>
      <c r="AP137" s="366" t="str">
        <f>IF(AND('MAPA DE RIESGOS'!$AP660="Baja",'MAPA DE RIESGOS'!$AR660="Menor"),CONCATENATE("R",'MAPA DE RIESGOS'!$H660,"C",'MAPA DE RIESGOS'!$AF660),"")</f>
        <v/>
      </c>
      <c r="AQ137" s="366" t="str">
        <f>IF(AND('MAPA DE RIESGOS'!$AP661="Baja",'MAPA DE RIESGOS'!$AR661="Menor"),CONCATENATE("R",'MAPA DE RIESGOS'!$H661,"C",'MAPA DE RIESGOS'!$AF661),"")</f>
        <v/>
      </c>
      <c r="AR137" s="366" t="str">
        <f>IF(AND('MAPA DE RIESGOS'!$AP662="Baja",'MAPA DE RIESGOS'!$AR662="Menor"),CONCATENATE("R",'MAPA DE RIESGOS'!$H662,"C",'MAPA DE RIESGOS'!$AF662),"")</f>
        <v/>
      </c>
      <c r="AS137" s="366" t="str">
        <f>IF(AND('MAPA DE RIESGOS'!$AP663="Baja",'MAPA DE RIESGOS'!$AR663="Menor"),CONCATENATE("R",'MAPA DE RIESGOS'!$H663,"C",'MAPA DE RIESGOS'!$AF663),"")</f>
        <v/>
      </c>
      <c r="AT137" s="365" t="str">
        <f>IF(AND('MAPA DE RIESGOS'!$AP646="Baja",'MAPA DE RIESGOS'!$AR646="Moderado"),CONCATENATE("R",'MAPA DE RIESGOS'!$H646,"C",'MAPA DE RIESGOS'!$AF646),"")</f>
        <v/>
      </c>
      <c r="AU137" s="366" t="str">
        <f>IF(AND('MAPA DE RIESGOS'!$AP647="Baja",'MAPA DE RIESGOS'!$AR647="Moderado"),CONCATENATE("R",'MAPA DE RIESGOS'!$H647,"C",'MAPA DE RIESGOS'!$AF647),"")</f>
        <v/>
      </c>
      <c r="AV137" s="366" t="str">
        <f>IF(AND('MAPA DE RIESGOS'!$AP648="Baja",'MAPA DE RIESGOS'!$AR648="Moderado"),CONCATENATE("R",'MAPA DE RIESGOS'!$H648,"C",'MAPA DE RIESGOS'!$AF648),"")</f>
        <v/>
      </c>
      <c r="AW137" s="366" t="str">
        <f>IF(AND('MAPA DE RIESGOS'!$AP649="Baja",'MAPA DE RIESGOS'!$AR649="Moderado"),CONCATENATE("R",'MAPA DE RIESGOS'!$H649,"C",'MAPA DE RIESGOS'!$AF649),"")</f>
        <v/>
      </c>
      <c r="AX137" s="366" t="str">
        <f>IF(AND('MAPA DE RIESGOS'!$AP650="Baja",'MAPA DE RIESGOS'!$AR650="Moderado"),CONCATENATE("R",'MAPA DE RIESGOS'!$H650,"C",'MAPA DE RIESGOS'!$AF650),"")</f>
        <v/>
      </c>
      <c r="AY137" s="366" t="str">
        <f>IF(AND('MAPA DE RIESGOS'!$AP651="Baja",'MAPA DE RIESGOS'!$AR651="Moderado"),CONCATENATE("R",'MAPA DE RIESGOS'!$H651,"C",'MAPA DE RIESGOS'!$AF651),"")</f>
        <v/>
      </c>
      <c r="AZ137" s="366" t="str">
        <f>IF(AND('MAPA DE RIESGOS'!$AP652="Baja",'MAPA DE RIESGOS'!$AR652="Moderado"),CONCATENATE("R",'MAPA DE RIESGOS'!$H652,"C",'MAPA DE RIESGOS'!$AF652),"")</f>
        <v/>
      </c>
      <c r="BA137" s="366" t="str">
        <f>IF(AND('MAPA DE RIESGOS'!$AP653="Baja",'MAPA DE RIESGOS'!$AR653="Moderado"),CONCATENATE("R",'MAPA DE RIESGOS'!$H653,"C",'MAPA DE RIESGOS'!$AF653),"")</f>
        <v/>
      </c>
      <c r="BB137" s="366" t="str">
        <f>IF(AND('MAPA DE RIESGOS'!$AP654="Baja",'MAPA DE RIESGOS'!$AR654="Moderado"),CONCATENATE("R",'MAPA DE RIESGOS'!$H654,"C",'MAPA DE RIESGOS'!$AF654),"")</f>
        <v/>
      </c>
      <c r="BC137" s="366" t="str">
        <f>IF(AND('MAPA DE RIESGOS'!$AP655="Baja",'MAPA DE RIESGOS'!$AR655="Moderado"),CONCATENATE("R",'MAPA DE RIESGOS'!$H655,"C",'MAPA DE RIESGOS'!$AF655),"")</f>
        <v/>
      </c>
      <c r="BD137" s="366" t="str">
        <f>IF(AND('MAPA DE RIESGOS'!$AP656="Baja",'MAPA DE RIESGOS'!$AR656="Moderado"),CONCATENATE("R",'MAPA DE RIESGOS'!$H656,"C",'MAPA DE RIESGOS'!$AF656),"")</f>
        <v/>
      </c>
      <c r="BE137" s="366" t="str">
        <f>IF(AND('MAPA DE RIESGOS'!$AP657="Baja",'MAPA DE RIESGOS'!$AR657="Moderado"),CONCATENATE("R",'MAPA DE RIESGOS'!$H657,"C",'MAPA DE RIESGOS'!$AF657),"")</f>
        <v/>
      </c>
      <c r="BF137" s="366" t="str">
        <f>IF(AND('MAPA DE RIESGOS'!$AP658="Baja",'MAPA DE RIESGOS'!$AR658="Moderado"),CONCATENATE("R",'MAPA DE RIESGOS'!$H658,"C",'MAPA DE RIESGOS'!$AF658),"")</f>
        <v/>
      </c>
      <c r="BG137" s="366" t="str">
        <f>IF(AND('MAPA DE RIESGOS'!$AP659="Baja",'MAPA DE RIESGOS'!$AR659="Moderado"),CONCATENATE("R",'MAPA DE RIESGOS'!$H659,"C",'MAPA DE RIESGOS'!$AF659),"")</f>
        <v/>
      </c>
      <c r="BH137" s="366" t="str">
        <f>IF(AND('MAPA DE RIESGOS'!$AP660="Baja",'MAPA DE RIESGOS'!$AR660="Moderado"),CONCATENATE("R",'MAPA DE RIESGOS'!$H660,"C",'MAPA DE RIESGOS'!$AF660),"")</f>
        <v/>
      </c>
      <c r="BI137" s="366" t="str">
        <f>IF(AND('MAPA DE RIESGOS'!$AP661="Baja",'MAPA DE RIESGOS'!$AR661="Moderado"),CONCATENATE("R",'MAPA DE RIESGOS'!$H661,"C",'MAPA DE RIESGOS'!$AF661),"")</f>
        <v/>
      </c>
      <c r="BJ137" s="366" t="str">
        <f>IF(AND('MAPA DE RIESGOS'!$AP662="Baja",'MAPA DE RIESGOS'!$AR662="Moderado"),CONCATENATE("R",'MAPA DE RIESGOS'!$H662,"C",'MAPA DE RIESGOS'!$AF662),"")</f>
        <v/>
      </c>
      <c r="BK137" s="367" t="str">
        <f>IF(AND('MAPA DE RIESGOS'!$AP663="Baja",'MAPA DE RIESGOS'!$AR663="Moderado"),CONCATENATE("R",'MAPA DE RIESGOS'!$H663,"C",'MAPA DE RIESGOS'!$AF663),"")</f>
        <v/>
      </c>
      <c r="BL137" s="353" t="str">
        <f>IF(AND('MAPA DE RIESGOS'!$AP646="Baja",'MAPA DE RIESGOS'!$AR646="Mayor"),CONCATENATE("R",'MAPA DE RIESGOS'!$H646,"C",'MAPA DE RIESGOS'!$AF646),"")</f>
        <v/>
      </c>
      <c r="BM137" s="353" t="str">
        <f>IF(AND('MAPA DE RIESGOS'!$AP647="Baja",'MAPA DE RIESGOS'!$AR647="Mayor"),CONCATENATE("R",'MAPA DE RIESGOS'!$H647,"C",'MAPA DE RIESGOS'!$AF647),"")</f>
        <v/>
      </c>
      <c r="BN137" s="353" t="str">
        <f>IF(AND('MAPA DE RIESGOS'!$AP648="Baja",'MAPA DE RIESGOS'!$AR648="Mayor"),CONCATENATE("R",'MAPA DE RIESGOS'!$H648,"C",'MAPA DE RIESGOS'!$AF648),"")</f>
        <v/>
      </c>
      <c r="BO137" s="353" t="str">
        <f>IF(AND('MAPA DE RIESGOS'!$AP649="Baja",'MAPA DE RIESGOS'!$AR649="Mayor"),CONCATENATE("R",'MAPA DE RIESGOS'!$H649,"C",'MAPA DE RIESGOS'!$AF649),"")</f>
        <v/>
      </c>
      <c r="BP137" s="353" t="str">
        <f>IF(AND('MAPA DE RIESGOS'!$AP650="Baja",'MAPA DE RIESGOS'!$AR650="Mayor"),CONCATENATE("R",'MAPA DE RIESGOS'!$H650,"C",'MAPA DE RIESGOS'!$AF650),"")</f>
        <v/>
      </c>
      <c r="BQ137" s="353" t="str">
        <f>IF(AND('MAPA DE RIESGOS'!$AP651="Baja",'MAPA DE RIESGOS'!$AR651="Mayor"),CONCATENATE("R",'MAPA DE RIESGOS'!$H651,"C",'MAPA DE RIESGOS'!$AF651),"")</f>
        <v/>
      </c>
      <c r="BR137" s="353" t="str">
        <f>IF(AND('MAPA DE RIESGOS'!$AP652="Baja",'MAPA DE RIESGOS'!$AR652="Mayor"),CONCATENATE("R",'MAPA DE RIESGOS'!$H652,"C",'MAPA DE RIESGOS'!$AF652),"")</f>
        <v/>
      </c>
      <c r="BS137" s="353" t="str">
        <f>IF(AND('MAPA DE RIESGOS'!$AP653="Baja",'MAPA DE RIESGOS'!$AR653="Mayor"),CONCATENATE("R",'MAPA DE RIESGOS'!$H653,"C",'MAPA DE RIESGOS'!$AF653),"")</f>
        <v/>
      </c>
      <c r="BT137" s="353" t="str">
        <f>IF(AND('MAPA DE RIESGOS'!$AP654="Baja",'MAPA DE RIESGOS'!$AR654="Mayor"),CONCATENATE("R",'MAPA DE RIESGOS'!$H654,"C",'MAPA DE RIESGOS'!$AF654),"")</f>
        <v/>
      </c>
      <c r="BU137" s="353" t="str">
        <f>IF(AND('MAPA DE RIESGOS'!$AP655="Baja",'MAPA DE RIESGOS'!$AR655="Mayor"),CONCATENATE("R",'MAPA DE RIESGOS'!$H655,"C",'MAPA DE RIESGOS'!$AF655),"")</f>
        <v/>
      </c>
      <c r="BV137" s="353" t="str">
        <f>IF(AND('MAPA DE RIESGOS'!$AP656="Baja",'MAPA DE RIESGOS'!$AR656="Mayor"),CONCATENATE("R",'MAPA DE RIESGOS'!$H656,"C",'MAPA DE RIESGOS'!$AF656),"")</f>
        <v/>
      </c>
      <c r="BW137" s="353" t="str">
        <f>IF(AND('MAPA DE RIESGOS'!$AP657="Baja",'MAPA DE RIESGOS'!$AR657="Mayor"),CONCATENATE("R",'MAPA DE RIESGOS'!$H657,"C",'MAPA DE RIESGOS'!$AF657),"")</f>
        <v/>
      </c>
      <c r="BX137" s="353" t="str">
        <f>IF(AND('MAPA DE RIESGOS'!$AP658="Baja",'MAPA DE RIESGOS'!$AR658="Mayor"),CONCATENATE("R",'MAPA DE RIESGOS'!$H658,"C",'MAPA DE RIESGOS'!$AF658),"")</f>
        <v/>
      </c>
      <c r="BY137" s="353" t="str">
        <f>IF(AND('MAPA DE RIESGOS'!$AP659="Baja",'MAPA DE RIESGOS'!$AR659="Mayor"),CONCATENATE("R",'MAPA DE RIESGOS'!$H659,"C",'MAPA DE RIESGOS'!$AF659),"")</f>
        <v/>
      </c>
      <c r="BZ137" s="353" t="str">
        <f>IF(AND('MAPA DE RIESGOS'!$AP660="Baja",'MAPA DE RIESGOS'!$AR660="Mayor"),CONCATENATE("R",'MAPA DE RIESGOS'!$H660,"C",'MAPA DE RIESGOS'!$AF660),"")</f>
        <v/>
      </c>
      <c r="CA137" s="353" t="str">
        <f>IF(AND('MAPA DE RIESGOS'!$AP661="Baja",'MAPA DE RIESGOS'!$AR661="Mayor"),CONCATENATE("R",'MAPA DE RIESGOS'!$H661,"C",'MAPA DE RIESGOS'!$AF661),"")</f>
        <v/>
      </c>
      <c r="CB137" s="353" t="str">
        <f>IF(AND('MAPA DE RIESGOS'!$AP662="Baja",'MAPA DE RIESGOS'!$AR662="Mayor"),CONCATENATE("R",'MAPA DE RIESGOS'!$H662,"C",'MAPA DE RIESGOS'!$AF662),"")</f>
        <v/>
      </c>
      <c r="CC137" s="354" t="str">
        <f>IF(AND('MAPA DE RIESGOS'!$AP663="Baja",'MAPA DE RIESGOS'!$AR663="Mayor"),CONCATENATE("R",'MAPA DE RIESGOS'!$H663,"C",'MAPA DE RIESGOS'!$AF663),"")</f>
        <v/>
      </c>
      <c r="CD137" s="355" t="str">
        <f>IF(AND('MAPA DE RIESGOS'!$AP646="Baja",'MAPA DE RIESGOS'!$AR646="Catastrófico"),CONCATENATE("R",'MAPA DE RIESGOS'!$H646,"C",'MAPA DE RIESGOS'!$AF646),"")</f>
        <v/>
      </c>
      <c r="CE137" s="355" t="str">
        <f>IF(AND('MAPA DE RIESGOS'!$AP647="Baja",'MAPA DE RIESGOS'!$AR647="Catastrófico"),CONCATENATE("R",'MAPA DE RIESGOS'!$H647,"C",'MAPA DE RIESGOS'!$AF647),"")</f>
        <v/>
      </c>
      <c r="CF137" s="355" t="str">
        <f>IF(AND('MAPA DE RIESGOS'!$AP648="Baja",'MAPA DE RIESGOS'!$AR648="Catastrófico"),CONCATENATE("R",'MAPA DE RIESGOS'!$H648,"C",'MAPA DE RIESGOS'!$AF648),"")</f>
        <v/>
      </c>
      <c r="CG137" s="355" t="str">
        <f>IF(AND('MAPA DE RIESGOS'!$AP649="Baja",'MAPA DE RIESGOS'!$AR649="Catastrófico"),CONCATENATE("R",'MAPA DE RIESGOS'!$H649,"C",'MAPA DE RIESGOS'!$AF649),"")</f>
        <v/>
      </c>
      <c r="CH137" s="355" t="str">
        <f>IF(AND('MAPA DE RIESGOS'!$AP650="Baja",'MAPA DE RIESGOS'!$AR650="Catastrófico"),CONCATENATE("R",'MAPA DE RIESGOS'!$H650,"C",'MAPA DE RIESGOS'!$AF650),"")</f>
        <v/>
      </c>
      <c r="CI137" s="355" t="str">
        <f>IF(AND('MAPA DE RIESGOS'!$AP651="Baja",'MAPA DE RIESGOS'!$AR651="Catastrófico"),CONCATENATE("R",'MAPA DE RIESGOS'!$H651,"C",'MAPA DE RIESGOS'!$AF651),"")</f>
        <v/>
      </c>
      <c r="CJ137" s="355" t="str">
        <f>IF(AND('MAPA DE RIESGOS'!$AP652="Baja",'MAPA DE RIESGOS'!$AR652="Catastrófico"),CONCATENATE("R",'MAPA DE RIESGOS'!$H652,"C",'MAPA DE RIESGOS'!$AF652),"")</f>
        <v/>
      </c>
      <c r="CK137" s="355" t="str">
        <f>IF(AND('MAPA DE RIESGOS'!$AP653="Baja",'MAPA DE RIESGOS'!$AR653="Catastrófico"),CONCATENATE("R",'MAPA DE RIESGOS'!$H653,"C",'MAPA DE RIESGOS'!$AF653),"")</f>
        <v/>
      </c>
      <c r="CL137" s="355" t="str">
        <f>IF(AND('MAPA DE RIESGOS'!$AP654="Baja",'MAPA DE RIESGOS'!$AR654="Catastrófico"),CONCATENATE("R",'MAPA DE RIESGOS'!$H654,"C",'MAPA DE RIESGOS'!$AF654),"")</f>
        <v/>
      </c>
      <c r="CM137" s="355" t="str">
        <f>IF(AND('MAPA DE RIESGOS'!$AP655="Baja",'MAPA DE RIESGOS'!$AR655="Catastrófico"),CONCATENATE("R",'MAPA DE RIESGOS'!$H655,"C",'MAPA DE RIESGOS'!$AF655),"")</f>
        <v/>
      </c>
      <c r="CN137" s="355" t="str">
        <f>IF(AND('MAPA DE RIESGOS'!$AP656="Baja",'MAPA DE RIESGOS'!$AR656="Catastrófico"),CONCATENATE("R",'MAPA DE RIESGOS'!$H656,"C",'MAPA DE RIESGOS'!$AF656),"")</f>
        <v/>
      </c>
      <c r="CO137" s="355" t="str">
        <f>IF(AND('MAPA DE RIESGOS'!$AP657="Baja",'MAPA DE RIESGOS'!$AR657="Catastrófico"),CONCATENATE("R",'MAPA DE RIESGOS'!$H657,"C",'MAPA DE RIESGOS'!$AF657),"")</f>
        <v/>
      </c>
      <c r="CP137" s="355" t="str">
        <f>IF(AND('MAPA DE RIESGOS'!$AP658="Baja",'MAPA DE RIESGOS'!$AR658="Catastrófico"),CONCATENATE("R",'MAPA DE RIESGOS'!$H658,"C",'MAPA DE RIESGOS'!$AF658),"")</f>
        <v/>
      </c>
      <c r="CQ137" s="355" t="str">
        <f>IF(AND('MAPA DE RIESGOS'!$AP659="Baja",'MAPA DE RIESGOS'!$AR659="Catastrófico"),CONCATENATE("R",'MAPA DE RIESGOS'!$H659,"C",'MAPA DE RIESGOS'!$AF659),"")</f>
        <v/>
      </c>
      <c r="CR137" s="355" t="str">
        <f>IF(AND('MAPA DE RIESGOS'!$AP660="Baja",'MAPA DE RIESGOS'!$AR660="Catastrófico"),CONCATENATE("R",'MAPA DE RIESGOS'!$H660,"C",'MAPA DE RIESGOS'!$AF660),"")</f>
        <v/>
      </c>
      <c r="CS137" s="355" t="str">
        <f>IF(AND('MAPA DE RIESGOS'!$AP661="Baja",'MAPA DE RIESGOS'!$AR661="Catastrófico"),CONCATENATE("R",'MAPA DE RIESGOS'!$H661,"C",'MAPA DE RIESGOS'!$AF661),"")</f>
        <v/>
      </c>
      <c r="CT137" s="355" t="str">
        <f>IF(AND('MAPA DE RIESGOS'!$AP662="Baja",'MAPA DE RIESGOS'!$AR662="Catastrófico"),CONCATENATE("R",'MAPA DE RIESGOS'!$H662,"C",'MAPA DE RIESGOS'!$AF662),"")</f>
        <v/>
      </c>
      <c r="CU137" s="356" t="str">
        <f>IF(AND('MAPA DE RIESGOS'!$AP663="Baja",'MAPA DE RIESGOS'!$AR663="Catastrófico"),CONCATENATE("R",'MAPA DE RIESGOS'!$H663,"C",'MAPA DE RIESGOS'!$AF663),"")</f>
        <v/>
      </c>
      <c r="CV137" s="67"/>
      <c r="CW137" s="1109"/>
      <c r="CX137" s="1109"/>
      <c r="CY137" s="1109"/>
      <c r="CZ137" s="1109"/>
      <c r="DA137" s="1109"/>
      <c r="DB137" s="1109"/>
    </row>
    <row r="138" spans="2:106" ht="32.450000000000003" customHeight="1">
      <c r="B138" s="1142"/>
      <c r="C138" s="1142"/>
      <c r="D138" s="1143"/>
      <c r="E138" s="1113"/>
      <c r="F138" s="1114"/>
      <c r="G138" s="1114"/>
      <c r="H138" s="1114"/>
      <c r="I138" s="1115"/>
      <c r="J138" s="374" t="str">
        <f>IF(AND('MAPA DE RIESGOS'!$AP664="Baja",'MAPA DE RIESGOS'!$AR664="Leve"),CONCATENATE("R",'MAPA DE RIESGOS'!$H664,"C",'MAPA DE RIESGOS'!$AF664),"")</f>
        <v/>
      </c>
      <c r="K138" s="375" t="str">
        <f>IF(AND('MAPA DE RIESGOS'!$AP665="Baja",'MAPA DE RIESGOS'!$AR665="Leve"),CONCATENATE("R",'MAPA DE RIESGOS'!$H665,"C",'MAPA DE RIESGOS'!$AF665),"")</f>
        <v/>
      </c>
      <c r="L138" s="375" t="str">
        <f>IF(AND('MAPA DE RIESGOS'!$AP666="Baja",'MAPA DE RIESGOS'!$AR666="Leve"),CONCATENATE("R",'MAPA DE RIESGOS'!$H666,"C",'MAPA DE RIESGOS'!$AF666),"")</f>
        <v/>
      </c>
      <c r="M138" s="375" t="str">
        <f>IF(AND('MAPA DE RIESGOS'!$AP667="Baja",'MAPA DE RIESGOS'!$AR667="Leve"),CONCATENATE("R",'MAPA DE RIESGOS'!$H667,"C",'MAPA DE RIESGOS'!$AF667),"")</f>
        <v/>
      </c>
      <c r="N138" s="375" t="str">
        <f>IF(AND('MAPA DE RIESGOS'!$AP668="Baja",'MAPA DE RIESGOS'!$AR668="Leve"),CONCATENATE("R",'MAPA DE RIESGOS'!$H668,"C",'MAPA DE RIESGOS'!$AF668),"")</f>
        <v/>
      </c>
      <c r="O138" s="375" t="str">
        <f>IF(AND('MAPA DE RIESGOS'!$AP669="Baja",'MAPA DE RIESGOS'!$AR669="Leve"),CONCATENATE("R",'MAPA DE RIESGOS'!$H669,"C",'MAPA DE RIESGOS'!$AF669),"")</f>
        <v/>
      </c>
      <c r="P138" s="375" t="str">
        <f>IF(AND('MAPA DE RIESGOS'!$AP670="Baja",'MAPA DE RIESGOS'!$AR670="Leve"),CONCATENATE("R",'MAPA DE RIESGOS'!$H670,"C",'MAPA DE RIESGOS'!$AF670),"")</f>
        <v/>
      </c>
      <c r="Q138" s="375" t="str">
        <f>IF(AND('MAPA DE RIESGOS'!$AP671="Baja",'MAPA DE RIESGOS'!$AR671="Leve"),CONCATENATE("R",'MAPA DE RIESGOS'!$H671,"C",'MAPA DE RIESGOS'!$AF671),"")</f>
        <v/>
      </c>
      <c r="R138" s="375" t="str">
        <f>IF(AND('MAPA DE RIESGOS'!$AP672="Baja",'MAPA DE RIESGOS'!$AR672="Leve"),CONCATENATE("R",'MAPA DE RIESGOS'!$H672,"C",'MAPA DE RIESGOS'!$AF672),"")</f>
        <v/>
      </c>
      <c r="S138" s="375" t="str">
        <f>IF(AND('MAPA DE RIESGOS'!$AP673="Baja",'MAPA DE RIESGOS'!$AR673="Leve"),CONCATENATE("R",'MAPA DE RIESGOS'!$H673,"C",'MAPA DE RIESGOS'!$AF673),"")</f>
        <v/>
      </c>
      <c r="T138" s="375" t="str">
        <f>IF(AND('MAPA DE RIESGOS'!$AP674="Baja",'MAPA DE RIESGOS'!$AR674="Leve"),CONCATENATE("R",'MAPA DE RIESGOS'!$H674,"C",'MAPA DE RIESGOS'!$AF674),"")</f>
        <v/>
      </c>
      <c r="U138" s="375" t="str">
        <f>IF(AND('MAPA DE RIESGOS'!$AP675="Baja",'MAPA DE RIESGOS'!$AR675="Leve"),CONCATENATE("R",'MAPA DE RIESGOS'!$H675,"C",'MAPA DE RIESGOS'!$AF675),"")</f>
        <v/>
      </c>
      <c r="V138" s="375" t="str">
        <f>IF(AND('MAPA DE RIESGOS'!$AP676="Baja",'MAPA DE RIESGOS'!$AR676="Leve"),CONCATENATE("R",'MAPA DE RIESGOS'!$H676,"C",'MAPA DE RIESGOS'!$AF676),"")</f>
        <v/>
      </c>
      <c r="W138" s="375" t="str">
        <f>IF(AND('MAPA DE RIESGOS'!$AP677="Baja",'MAPA DE RIESGOS'!$AR677="Leve"),CONCATENATE("R",'MAPA DE RIESGOS'!$H677,"C",'MAPA DE RIESGOS'!$AF677),"")</f>
        <v/>
      </c>
      <c r="X138" s="375" t="str">
        <f>IF(AND('MAPA DE RIESGOS'!$AP678="Baja",'MAPA DE RIESGOS'!$AR678="Leve"),CONCATENATE("R",'MAPA DE RIESGOS'!$H678,"C",'MAPA DE RIESGOS'!$AF678),"")</f>
        <v/>
      </c>
      <c r="Y138" s="375" t="str">
        <f>IF(AND('MAPA DE RIESGOS'!$AP679="Baja",'MAPA DE RIESGOS'!$AR679="Leve"),CONCATENATE("R",'MAPA DE RIESGOS'!$H679,"C",'MAPA DE RIESGOS'!$AF679),"")</f>
        <v/>
      </c>
      <c r="Z138" s="375" t="str">
        <f>IF(AND('MAPA DE RIESGOS'!$AP680="Baja",'MAPA DE RIESGOS'!$AR680="Leve"),CONCATENATE("R",'MAPA DE RIESGOS'!$H680,"C",'MAPA DE RIESGOS'!$AF680),"")</f>
        <v/>
      </c>
      <c r="AA138" s="376" t="str">
        <f>IF(AND('MAPA DE RIESGOS'!$AP681="Baja",'MAPA DE RIESGOS'!$AR681="Leve"),CONCATENATE("R",'MAPA DE RIESGOS'!$H681,"C",'MAPA DE RIESGOS'!$AF681),"")</f>
        <v/>
      </c>
      <c r="AB138" s="365" t="str">
        <f>IF(AND('MAPA DE RIESGOS'!$AP664="Baja",'MAPA DE RIESGOS'!$AR664="Menor"),CONCATENATE("R",'MAPA DE RIESGOS'!$H664,"C",'MAPA DE RIESGOS'!$AF664),"")</f>
        <v/>
      </c>
      <c r="AC138" s="366" t="str">
        <f>IF(AND('MAPA DE RIESGOS'!$AP665="Baja",'MAPA DE RIESGOS'!$AR665="Menor"),CONCATENATE("R",'MAPA DE RIESGOS'!$H665,"C",'MAPA DE RIESGOS'!$AF665),"")</f>
        <v/>
      </c>
      <c r="AD138" s="366" t="str">
        <f>IF(AND('MAPA DE RIESGOS'!$AP666="Baja",'MAPA DE RIESGOS'!$AR666="Menor"),CONCATENATE("R",'MAPA DE RIESGOS'!$H666,"C",'MAPA DE RIESGOS'!$AF666),"")</f>
        <v/>
      </c>
      <c r="AE138" s="366" t="str">
        <f>IF(AND('MAPA DE RIESGOS'!$AP667="Baja",'MAPA DE RIESGOS'!$AR667="Menor"),CONCATENATE("R",'MAPA DE RIESGOS'!$H667,"C",'MAPA DE RIESGOS'!$AF667),"")</f>
        <v/>
      </c>
      <c r="AF138" s="366" t="str">
        <f>IF(AND('MAPA DE RIESGOS'!$AP668="Baja",'MAPA DE RIESGOS'!$AR668="Menor"),CONCATENATE("R",'MAPA DE RIESGOS'!$H668,"C",'MAPA DE RIESGOS'!$AF668),"")</f>
        <v/>
      </c>
      <c r="AG138" s="366" t="str">
        <f>IF(AND('MAPA DE RIESGOS'!$AP669="Baja",'MAPA DE RIESGOS'!$AR669="Menor"),CONCATENATE("R",'MAPA DE RIESGOS'!$H669,"C",'MAPA DE RIESGOS'!$AF669),"")</f>
        <v/>
      </c>
      <c r="AH138" s="366" t="str">
        <f>IF(AND('MAPA DE RIESGOS'!$AP670="Baja",'MAPA DE RIESGOS'!$AR670="Menor"),CONCATENATE("R",'MAPA DE RIESGOS'!$H670,"C",'MAPA DE RIESGOS'!$AF670),"")</f>
        <v/>
      </c>
      <c r="AI138" s="366" t="str">
        <f>IF(AND('MAPA DE RIESGOS'!$AP671="Baja",'MAPA DE RIESGOS'!$AR671="Menor"),CONCATENATE("R",'MAPA DE RIESGOS'!$H671,"C",'MAPA DE RIESGOS'!$AF671),"")</f>
        <v/>
      </c>
      <c r="AJ138" s="366" t="str">
        <f>IF(AND('MAPA DE RIESGOS'!$AP672="Baja",'MAPA DE RIESGOS'!$AR672="Menor"),CONCATENATE("R",'MAPA DE RIESGOS'!$H672,"C",'MAPA DE RIESGOS'!$AF672),"")</f>
        <v/>
      </c>
      <c r="AK138" s="366" t="str">
        <f>IF(AND('MAPA DE RIESGOS'!$AP673="Baja",'MAPA DE RIESGOS'!$AR673="Menor"),CONCATENATE("R",'MAPA DE RIESGOS'!$H673,"C",'MAPA DE RIESGOS'!$AF673),"")</f>
        <v/>
      </c>
      <c r="AL138" s="366" t="str">
        <f>IF(AND('MAPA DE RIESGOS'!$AP674="Baja",'MAPA DE RIESGOS'!$AR674="Menor"),CONCATENATE("R",'MAPA DE RIESGOS'!$H674,"C",'MAPA DE RIESGOS'!$AF674),"")</f>
        <v/>
      </c>
      <c r="AM138" s="366" t="str">
        <f>IF(AND('MAPA DE RIESGOS'!$AP675="Baja",'MAPA DE RIESGOS'!$AR675="Menor"),CONCATENATE("R",'MAPA DE RIESGOS'!$H675,"C",'MAPA DE RIESGOS'!$AF675),"")</f>
        <v/>
      </c>
      <c r="AN138" s="366" t="str">
        <f>IF(AND('MAPA DE RIESGOS'!$AP676="Baja",'MAPA DE RIESGOS'!$AR676="Menor"),CONCATENATE("R",'MAPA DE RIESGOS'!$H676,"C",'MAPA DE RIESGOS'!$AF676),"")</f>
        <v/>
      </c>
      <c r="AO138" s="366" t="str">
        <f>IF(AND('MAPA DE RIESGOS'!$AP677="Baja",'MAPA DE RIESGOS'!$AR677="Menor"),CONCATENATE("R",'MAPA DE RIESGOS'!$H677,"C",'MAPA DE RIESGOS'!$AF677),"")</f>
        <v/>
      </c>
      <c r="AP138" s="366" t="str">
        <f>IF(AND('MAPA DE RIESGOS'!$AP678="Baja",'MAPA DE RIESGOS'!$AR678="Menor"),CONCATENATE("R",'MAPA DE RIESGOS'!$H678,"C",'MAPA DE RIESGOS'!$AF678),"")</f>
        <v/>
      </c>
      <c r="AQ138" s="366" t="str">
        <f>IF(AND('MAPA DE RIESGOS'!$AP679="Baja",'MAPA DE RIESGOS'!$AR679="Menor"),CONCATENATE("R",'MAPA DE RIESGOS'!$H679,"C",'MAPA DE RIESGOS'!$AF679),"")</f>
        <v/>
      </c>
      <c r="AR138" s="366" t="str">
        <f>IF(AND('MAPA DE RIESGOS'!$AP680="Baja",'MAPA DE RIESGOS'!$AR680="Menor"),CONCATENATE("R",'MAPA DE RIESGOS'!$H680,"C",'MAPA DE RIESGOS'!$AF680),"")</f>
        <v/>
      </c>
      <c r="AS138" s="366" t="str">
        <f>IF(AND('MAPA DE RIESGOS'!$AP681="Baja",'MAPA DE RIESGOS'!$AR681="Menor"),CONCATENATE("R",'MAPA DE RIESGOS'!$H681,"C",'MAPA DE RIESGOS'!$AF681),"")</f>
        <v/>
      </c>
      <c r="AT138" s="365" t="str">
        <f>IF(AND('MAPA DE RIESGOS'!$AP664="Baja",'MAPA DE RIESGOS'!$AR664="Moderado"),CONCATENATE("R",'MAPA DE RIESGOS'!$H664,"C",'MAPA DE RIESGOS'!$AF664),"")</f>
        <v/>
      </c>
      <c r="AU138" s="366" t="str">
        <f>IF(AND('MAPA DE RIESGOS'!$AP665="Baja",'MAPA DE RIESGOS'!$AR665="Moderado"),CONCATENATE("R",'MAPA DE RIESGOS'!$H665,"C",'MAPA DE RIESGOS'!$AF665),"")</f>
        <v/>
      </c>
      <c r="AV138" s="366" t="str">
        <f>IF(AND('MAPA DE RIESGOS'!$AP666="Baja",'MAPA DE RIESGOS'!$AR666="Moderado"),CONCATENATE("R",'MAPA DE RIESGOS'!$H666,"C",'MAPA DE RIESGOS'!$AF666),"")</f>
        <v/>
      </c>
      <c r="AW138" s="366" t="str">
        <f>IF(AND('MAPA DE RIESGOS'!$AP667="Baja",'MAPA DE RIESGOS'!$AR667="Moderado"),CONCATENATE("R",'MAPA DE RIESGOS'!$H667,"C",'MAPA DE RIESGOS'!$AF667),"")</f>
        <v/>
      </c>
      <c r="AX138" s="366" t="str">
        <f>IF(AND('MAPA DE RIESGOS'!$AP668="Baja",'MAPA DE RIESGOS'!$AR668="Moderado"),CONCATENATE("R",'MAPA DE RIESGOS'!$H668,"C",'MAPA DE RIESGOS'!$AF668),"")</f>
        <v/>
      </c>
      <c r="AY138" s="366" t="str">
        <f>IF(AND('MAPA DE RIESGOS'!$AP669="Baja",'MAPA DE RIESGOS'!$AR669="Moderado"),CONCATENATE("R",'MAPA DE RIESGOS'!$H669,"C",'MAPA DE RIESGOS'!$AF669),"")</f>
        <v/>
      </c>
      <c r="AZ138" s="366" t="str">
        <f>IF(AND('MAPA DE RIESGOS'!$AP670="Baja",'MAPA DE RIESGOS'!$AR670="Moderado"),CONCATENATE("R",'MAPA DE RIESGOS'!$H670,"C",'MAPA DE RIESGOS'!$AF670),"")</f>
        <v/>
      </c>
      <c r="BA138" s="366" t="str">
        <f>IF(AND('MAPA DE RIESGOS'!$AP671="Baja",'MAPA DE RIESGOS'!$AR671="Moderado"),CONCATENATE("R",'MAPA DE RIESGOS'!$H671,"C",'MAPA DE RIESGOS'!$AF671),"")</f>
        <v/>
      </c>
      <c r="BB138" s="366" t="str">
        <f>IF(AND('MAPA DE RIESGOS'!$AP672="Baja",'MAPA DE RIESGOS'!$AR672="Moderado"),CONCATENATE("R",'MAPA DE RIESGOS'!$H672,"C",'MAPA DE RIESGOS'!$AF672),"")</f>
        <v/>
      </c>
      <c r="BC138" s="366" t="str">
        <f>IF(AND('MAPA DE RIESGOS'!$AP673="Baja",'MAPA DE RIESGOS'!$AR673="Moderado"),CONCATENATE("R",'MAPA DE RIESGOS'!$H673,"C",'MAPA DE RIESGOS'!$AF673),"")</f>
        <v/>
      </c>
      <c r="BD138" s="366" t="str">
        <f>IF(AND('MAPA DE RIESGOS'!$AP674="Baja",'MAPA DE RIESGOS'!$AR674="Moderado"),CONCATENATE("R",'MAPA DE RIESGOS'!$H674,"C",'MAPA DE RIESGOS'!$AF674),"")</f>
        <v/>
      </c>
      <c r="BE138" s="366" t="str">
        <f>IF(AND('MAPA DE RIESGOS'!$AP675="Baja",'MAPA DE RIESGOS'!$AR675="Moderado"),CONCATENATE("R",'MAPA DE RIESGOS'!$H675,"C",'MAPA DE RIESGOS'!$AF675),"")</f>
        <v/>
      </c>
      <c r="BF138" s="366" t="str">
        <f>IF(AND('MAPA DE RIESGOS'!$AP676="Baja",'MAPA DE RIESGOS'!$AR676="Moderado"),CONCATENATE("R",'MAPA DE RIESGOS'!$H676,"C",'MAPA DE RIESGOS'!$AF676),"")</f>
        <v/>
      </c>
      <c r="BG138" s="366" t="str">
        <f>IF(AND('MAPA DE RIESGOS'!$AP677="Baja",'MAPA DE RIESGOS'!$AR677="Moderado"),CONCATENATE("R",'MAPA DE RIESGOS'!$H677,"C",'MAPA DE RIESGOS'!$AF677),"")</f>
        <v/>
      </c>
      <c r="BH138" s="366" t="str">
        <f>IF(AND('MAPA DE RIESGOS'!$AP678="Baja",'MAPA DE RIESGOS'!$AR678="Moderado"),CONCATENATE("R",'MAPA DE RIESGOS'!$H678,"C",'MAPA DE RIESGOS'!$AF678),"")</f>
        <v/>
      </c>
      <c r="BI138" s="366" t="str">
        <f>IF(AND('MAPA DE RIESGOS'!$AP679="Baja",'MAPA DE RIESGOS'!$AR679="Moderado"),CONCATENATE("R",'MAPA DE RIESGOS'!$H679,"C",'MAPA DE RIESGOS'!$AF679),"")</f>
        <v/>
      </c>
      <c r="BJ138" s="366" t="str">
        <f>IF(AND('MAPA DE RIESGOS'!$AP680="Baja",'MAPA DE RIESGOS'!$AR680="Moderado"),CONCATENATE("R",'MAPA DE RIESGOS'!$H680,"C",'MAPA DE RIESGOS'!$AF680),"")</f>
        <v/>
      </c>
      <c r="BK138" s="367" t="str">
        <f>IF(AND('MAPA DE RIESGOS'!$AP681="Baja",'MAPA DE RIESGOS'!$AR681="Moderado"),CONCATENATE("R",'MAPA DE RIESGOS'!$H681,"C",'MAPA DE RIESGOS'!$AF681),"")</f>
        <v/>
      </c>
      <c r="BL138" s="353" t="str">
        <f>IF(AND('MAPA DE RIESGOS'!$AP664="Baja",'MAPA DE RIESGOS'!$AR664="Mayor"),CONCATENATE("R",'MAPA DE RIESGOS'!$H664,"C",'MAPA DE RIESGOS'!$AF664),"")</f>
        <v/>
      </c>
      <c r="BM138" s="353" t="str">
        <f>IF(AND('MAPA DE RIESGOS'!$AP665="Baja",'MAPA DE RIESGOS'!$AR665="Mayor"),CONCATENATE("R",'MAPA DE RIESGOS'!$H665,"C",'MAPA DE RIESGOS'!$AF665),"")</f>
        <v/>
      </c>
      <c r="BN138" s="353" t="str">
        <f>IF(AND('MAPA DE RIESGOS'!$AP666="Baja",'MAPA DE RIESGOS'!$AR666="Mayor"),CONCATENATE("R",'MAPA DE RIESGOS'!$H666,"C",'MAPA DE RIESGOS'!$AF666),"")</f>
        <v/>
      </c>
      <c r="BO138" s="353" t="str">
        <f>IF(AND('MAPA DE RIESGOS'!$AP667="Baja",'MAPA DE RIESGOS'!$AR667="Mayor"),CONCATENATE("R",'MAPA DE RIESGOS'!$H667,"C",'MAPA DE RIESGOS'!$AF667),"")</f>
        <v/>
      </c>
      <c r="BP138" s="353" t="str">
        <f>IF(AND('MAPA DE RIESGOS'!$AP668="Baja",'MAPA DE RIESGOS'!$AR668="Mayor"),CONCATENATE("R",'MAPA DE RIESGOS'!$H668,"C",'MAPA DE RIESGOS'!$AF668),"")</f>
        <v/>
      </c>
      <c r="BQ138" s="353" t="str">
        <f>IF(AND('MAPA DE RIESGOS'!$AP669="Baja",'MAPA DE RIESGOS'!$AR669="Mayor"),CONCATENATE("R",'MAPA DE RIESGOS'!$H669,"C",'MAPA DE RIESGOS'!$AF669),"")</f>
        <v/>
      </c>
      <c r="BR138" s="353" t="str">
        <f>IF(AND('MAPA DE RIESGOS'!$AP670="Baja",'MAPA DE RIESGOS'!$AR670="Mayor"),CONCATENATE("R",'MAPA DE RIESGOS'!$H670,"C",'MAPA DE RIESGOS'!$AF670),"")</f>
        <v/>
      </c>
      <c r="BS138" s="353" t="str">
        <f>IF(AND('MAPA DE RIESGOS'!$AP671="Baja",'MAPA DE RIESGOS'!$AR671="Mayor"),CONCATENATE("R",'MAPA DE RIESGOS'!$H671,"C",'MAPA DE RIESGOS'!$AF671),"")</f>
        <v/>
      </c>
      <c r="BT138" s="353" t="str">
        <f>IF(AND('MAPA DE RIESGOS'!$AP672="Baja",'MAPA DE RIESGOS'!$AR672="Mayor"),CONCATENATE("R",'MAPA DE RIESGOS'!$H672,"C",'MAPA DE RIESGOS'!$AF672),"")</f>
        <v/>
      </c>
      <c r="BU138" s="353" t="str">
        <f>IF(AND('MAPA DE RIESGOS'!$AP673="Baja",'MAPA DE RIESGOS'!$AR673="Mayor"),CONCATENATE("R",'MAPA DE RIESGOS'!$H673,"C",'MAPA DE RIESGOS'!$AF673),"")</f>
        <v/>
      </c>
      <c r="BV138" s="353" t="str">
        <f>IF(AND('MAPA DE RIESGOS'!$AP674="Baja",'MAPA DE RIESGOS'!$AR674="Mayor"),CONCATENATE("R",'MAPA DE RIESGOS'!$H674,"C",'MAPA DE RIESGOS'!$AF674),"")</f>
        <v/>
      </c>
      <c r="BW138" s="353" t="str">
        <f>IF(AND('MAPA DE RIESGOS'!$AP675="Baja",'MAPA DE RIESGOS'!$AR675="Mayor"),CONCATENATE("R",'MAPA DE RIESGOS'!$H675,"C",'MAPA DE RIESGOS'!$AF675),"")</f>
        <v/>
      </c>
      <c r="BX138" s="353" t="str">
        <f>IF(AND('MAPA DE RIESGOS'!$AP676="Baja",'MAPA DE RIESGOS'!$AR676="Mayor"),CONCATENATE("R",'MAPA DE RIESGOS'!$H676,"C",'MAPA DE RIESGOS'!$AF676),"")</f>
        <v/>
      </c>
      <c r="BY138" s="353" t="str">
        <f>IF(AND('MAPA DE RIESGOS'!$AP677="Baja",'MAPA DE RIESGOS'!$AR677="Mayor"),CONCATENATE("R",'MAPA DE RIESGOS'!$H677,"C",'MAPA DE RIESGOS'!$AF677),"")</f>
        <v/>
      </c>
      <c r="BZ138" s="353" t="str">
        <f>IF(AND('MAPA DE RIESGOS'!$AP678="Baja",'MAPA DE RIESGOS'!$AR678="Mayor"),CONCATENATE("R",'MAPA DE RIESGOS'!$H678,"C",'MAPA DE RIESGOS'!$AF678),"")</f>
        <v/>
      </c>
      <c r="CA138" s="353" t="str">
        <f>IF(AND('MAPA DE RIESGOS'!$AP679="Baja",'MAPA DE RIESGOS'!$AR679="Mayor"),CONCATENATE("R",'MAPA DE RIESGOS'!$H679,"C",'MAPA DE RIESGOS'!$AF679),"")</f>
        <v/>
      </c>
      <c r="CB138" s="353" t="str">
        <f>IF(AND('MAPA DE RIESGOS'!$AP680="Baja",'MAPA DE RIESGOS'!$AR680="Mayor"),CONCATENATE("R",'MAPA DE RIESGOS'!$H680,"C",'MAPA DE RIESGOS'!$AF680),"")</f>
        <v/>
      </c>
      <c r="CC138" s="354" t="str">
        <f>IF(AND('MAPA DE RIESGOS'!$AP681="Baja",'MAPA DE RIESGOS'!$AR681="Mayor"),CONCATENATE("R",'MAPA DE RIESGOS'!$H681,"C",'MAPA DE RIESGOS'!$AF681),"")</f>
        <v/>
      </c>
      <c r="CD138" s="355" t="str">
        <f>IF(AND('MAPA DE RIESGOS'!$AP664="Baja",'MAPA DE RIESGOS'!$AR664="Catastrófico"),CONCATENATE("R",'MAPA DE RIESGOS'!$H664,"C",'MAPA DE RIESGOS'!$AF664),"")</f>
        <v/>
      </c>
      <c r="CE138" s="355" t="str">
        <f>IF(AND('MAPA DE RIESGOS'!$AP665="Baja",'MAPA DE RIESGOS'!$AR665="Catastrófico"),CONCATENATE("R",'MAPA DE RIESGOS'!$H665,"C",'MAPA DE RIESGOS'!$AF665),"")</f>
        <v/>
      </c>
      <c r="CF138" s="355" t="str">
        <f>IF(AND('MAPA DE RIESGOS'!$AP666="Baja",'MAPA DE RIESGOS'!$AR666="Catastrófico"),CONCATENATE("R",'MAPA DE RIESGOS'!$H666,"C",'MAPA DE RIESGOS'!$AF666),"")</f>
        <v/>
      </c>
      <c r="CG138" s="355" t="str">
        <f>IF(AND('MAPA DE RIESGOS'!$AP667="Baja",'MAPA DE RIESGOS'!$AR667="Catastrófico"),CONCATENATE("R",'MAPA DE RIESGOS'!$H667,"C",'MAPA DE RIESGOS'!$AF667),"")</f>
        <v/>
      </c>
      <c r="CH138" s="355" t="str">
        <f>IF(AND('MAPA DE RIESGOS'!$AP668="Baja",'MAPA DE RIESGOS'!$AR668="Catastrófico"),CONCATENATE("R",'MAPA DE RIESGOS'!$H668,"C",'MAPA DE RIESGOS'!$AF668),"")</f>
        <v/>
      </c>
      <c r="CI138" s="355" t="str">
        <f>IF(AND('MAPA DE RIESGOS'!$AP669="Baja",'MAPA DE RIESGOS'!$AR669="Catastrófico"),CONCATENATE("R",'MAPA DE RIESGOS'!$H669,"C",'MAPA DE RIESGOS'!$AF669),"")</f>
        <v/>
      </c>
      <c r="CJ138" s="355" t="str">
        <f>IF(AND('MAPA DE RIESGOS'!$AP670="Baja",'MAPA DE RIESGOS'!$AR670="Catastrófico"),CONCATENATE("R",'MAPA DE RIESGOS'!$H670,"C",'MAPA DE RIESGOS'!$AF670),"")</f>
        <v/>
      </c>
      <c r="CK138" s="355" t="str">
        <f>IF(AND('MAPA DE RIESGOS'!$AP671="Baja",'MAPA DE RIESGOS'!$AR671="Catastrófico"),CONCATENATE("R",'MAPA DE RIESGOS'!$H671,"C",'MAPA DE RIESGOS'!$AF671),"")</f>
        <v/>
      </c>
      <c r="CL138" s="355" t="str">
        <f>IF(AND('MAPA DE RIESGOS'!$AP672="Baja",'MAPA DE RIESGOS'!$AR672="Catastrófico"),CONCATENATE("R",'MAPA DE RIESGOS'!$H672,"C",'MAPA DE RIESGOS'!$AF672),"")</f>
        <v/>
      </c>
      <c r="CM138" s="355" t="str">
        <f>IF(AND('MAPA DE RIESGOS'!$AP673="Baja",'MAPA DE RIESGOS'!$AR673="Catastrófico"),CONCATENATE("R",'MAPA DE RIESGOS'!$H673,"C",'MAPA DE RIESGOS'!$AF673),"")</f>
        <v/>
      </c>
      <c r="CN138" s="355" t="str">
        <f>IF(AND('MAPA DE RIESGOS'!$AP674="Baja",'MAPA DE RIESGOS'!$AR674="Catastrófico"),CONCATENATE("R",'MAPA DE RIESGOS'!$H674,"C",'MAPA DE RIESGOS'!$AF674),"")</f>
        <v/>
      </c>
      <c r="CO138" s="355" t="str">
        <f>IF(AND('MAPA DE RIESGOS'!$AP675="Baja",'MAPA DE RIESGOS'!$AR675="Catastrófico"),CONCATENATE("R",'MAPA DE RIESGOS'!$H675,"C",'MAPA DE RIESGOS'!$AF675),"")</f>
        <v/>
      </c>
      <c r="CP138" s="355" t="str">
        <f>IF(AND('MAPA DE RIESGOS'!$AP676="Baja",'MAPA DE RIESGOS'!$AR676="Catastrófico"),CONCATENATE("R",'MAPA DE RIESGOS'!$H676,"C",'MAPA DE RIESGOS'!$AF676),"")</f>
        <v/>
      </c>
      <c r="CQ138" s="355" t="str">
        <f>IF(AND('MAPA DE RIESGOS'!$AP677="Baja",'MAPA DE RIESGOS'!$AR677="Catastrófico"),CONCATENATE("R",'MAPA DE RIESGOS'!$H677,"C",'MAPA DE RIESGOS'!$AF677),"")</f>
        <v/>
      </c>
      <c r="CR138" s="355" t="str">
        <f>IF(AND('MAPA DE RIESGOS'!$AP678="Baja",'MAPA DE RIESGOS'!$AR678="Catastrófico"),CONCATENATE("R",'MAPA DE RIESGOS'!$H678,"C",'MAPA DE RIESGOS'!$AF678),"")</f>
        <v/>
      </c>
      <c r="CS138" s="355" t="str">
        <f>IF(AND('MAPA DE RIESGOS'!$AP679="Baja",'MAPA DE RIESGOS'!$AR679="Catastrófico"),CONCATENATE("R",'MAPA DE RIESGOS'!$H679,"C",'MAPA DE RIESGOS'!$AF679),"")</f>
        <v/>
      </c>
      <c r="CT138" s="355" t="str">
        <f>IF(AND('MAPA DE RIESGOS'!$AP680="Baja",'MAPA DE RIESGOS'!$AR680="Catastrófico"),CONCATENATE("R",'MAPA DE RIESGOS'!$H680,"C",'MAPA DE RIESGOS'!$AF680),"")</f>
        <v/>
      </c>
      <c r="CU138" s="356" t="str">
        <f>IF(AND('MAPA DE RIESGOS'!$AP681="Baja",'MAPA DE RIESGOS'!$AR681="Catastrófico"),CONCATENATE("R",'MAPA DE RIESGOS'!$H681,"C",'MAPA DE RIESGOS'!$AF681),"")</f>
        <v/>
      </c>
      <c r="CV138" s="67"/>
      <c r="CW138" s="1109"/>
      <c r="CX138" s="1109"/>
      <c r="CY138" s="1109"/>
      <c r="CZ138" s="1109"/>
      <c r="DA138" s="1109"/>
      <c r="DB138" s="1109"/>
    </row>
    <row r="139" spans="2:106" ht="32.450000000000003" customHeight="1">
      <c r="B139" s="1142"/>
      <c r="C139" s="1142"/>
      <c r="D139" s="1143"/>
      <c r="E139" s="1113"/>
      <c r="F139" s="1114"/>
      <c r="G139" s="1114"/>
      <c r="H139" s="1114"/>
      <c r="I139" s="1115"/>
      <c r="J139" s="374" t="str">
        <f>IF(AND('MAPA DE RIESGOS'!$AP682="Baja",'MAPA DE RIESGOS'!$AR682="Leve"),CONCATENATE("R",'MAPA DE RIESGOS'!$H682,"C",'MAPA DE RIESGOS'!$AF682),"")</f>
        <v/>
      </c>
      <c r="K139" s="375" t="str">
        <f>IF(AND('MAPA DE RIESGOS'!$AP683="Baja",'MAPA DE RIESGOS'!$AR683="Leve"),CONCATENATE("R",'MAPA DE RIESGOS'!$H683,"C",'MAPA DE RIESGOS'!$AF683),"")</f>
        <v/>
      </c>
      <c r="L139" s="375" t="str">
        <f>IF(AND('MAPA DE RIESGOS'!$AP684="Baja",'MAPA DE RIESGOS'!$AR684="Leve"),CONCATENATE("R",'MAPA DE RIESGOS'!$H684,"C",'MAPA DE RIESGOS'!$AF684),"")</f>
        <v/>
      </c>
      <c r="M139" s="375" t="str">
        <f>IF(AND('MAPA DE RIESGOS'!$AP685="Baja",'MAPA DE RIESGOS'!$AR685="Leve"),CONCATENATE("R",'MAPA DE RIESGOS'!$H685,"C",'MAPA DE RIESGOS'!$AF685),"")</f>
        <v/>
      </c>
      <c r="N139" s="375" t="str">
        <f>IF(AND('MAPA DE RIESGOS'!$AP686="Baja",'MAPA DE RIESGOS'!$AR686="Leve"),CONCATENATE("R",'MAPA DE RIESGOS'!$H686,"C",'MAPA DE RIESGOS'!$AF686),"")</f>
        <v/>
      </c>
      <c r="O139" s="375" t="str">
        <f>IF(AND('MAPA DE RIESGOS'!$AP687="Baja",'MAPA DE RIESGOS'!$AR687="Leve"),CONCATENATE("R",'MAPA DE RIESGOS'!$H687,"C",'MAPA DE RIESGOS'!$AF687),"")</f>
        <v/>
      </c>
      <c r="P139" s="375" t="str">
        <f>IF(AND('MAPA DE RIESGOS'!$AP688="Baja",'MAPA DE RIESGOS'!$AR688="Leve"),CONCATENATE("R",'MAPA DE RIESGOS'!$H688,"C",'MAPA DE RIESGOS'!$AF688),"")</f>
        <v/>
      </c>
      <c r="Q139" s="375" t="str">
        <f>IF(AND('MAPA DE RIESGOS'!$AP689="Baja",'MAPA DE RIESGOS'!$AR689="Leve"),CONCATENATE("R",'MAPA DE RIESGOS'!$H689,"C",'MAPA DE RIESGOS'!$AF689),"")</f>
        <v/>
      </c>
      <c r="R139" s="375" t="str">
        <f>IF(AND('MAPA DE RIESGOS'!$AP690="Baja",'MAPA DE RIESGOS'!$AR690="Leve"),CONCATENATE("R",'MAPA DE RIESGOS'!$H690,"C",'MAPA DE RIESGOS'!$AF690),"")</f>
        <v/>
      </c>
      <c r="S139" s="375" t="str">
        <f>IF(AND('MAPA DE RIESGOS'!$AP691="Baja",'MAPA DE RIESGOS'!$AR691="Leve"),CONCATENATE("R",'MAPA DE RIESGOS'!$H691,"C",'MAPA DE RIESGOS'!$AF691),"")</f>
        <v/>
      </c>
      <c r="T139" s="375" t="str">
        <f>IF(AND('MAPA DE RIESGOS'!$AP692="Baja",'MAPA DE RIESGOS'!$AR692="Leve"),CONCATENATE("R",'MAPA DE RIESGOS'!$H692,"C",'MAPA DE RIESGOS'!$AF692),"")</f>
        <v/>
      </c>
      <c r="U139" s="375" t="str">
        <f>IF(AND('MAPA DE RIESGOS'!$AP693="Baja",'MAPA DE RIESGOS'!$AR693="Leve"),CONCATENATE("R",'MAPA DE RIESGOS'!$H693,"C",'MAPA DE RIESGOS'!$AF693),"")</f>
        <v/>
      </c>
      <c r="V139" s="375" t="str">
        <f>IF(AND('MAPA DE RIESGOS'!$AP694="Baja",'MAPA DE RIESGOS'!$AR694="Leve"),CONCATENATE("R",'MAPA DE RIESGOS'!$H694,"C",'MAPA DE RIESGOS'!$AF694),"")</f>
        <v/>
      </c>
      <c r="W139" s="375" t="str">
        <f>IF(AND('MAPA DE RIESGOS'!$AP695="Baja",'MAPA DE RIESGOS'!$AR695="Leve"),CONCATENATE("R",'MAPA DE RIESGOS'!$H695,"C",'MAPA DE RIESGOS'!$AF695),"")</f>
        <v/>
      </c>
      <c r="X139" s="375" t="str">
        <f>IF(AND('MAPA DE RIESGOS'!$AP696="Baja",'MAPA DE RIESGOS'!$AR696="Leve"),CONCATENATE("R",'MAPA DE RIESGOS'!$H696,"C",'MAPA DE RIESGOS'!$AF696),"")</f>
        <v/>
      </c>
      <c r="Y139" s="375" t="str">
        <f>IF(AND('MAPA DE RIESGOS'!$AP697="Baja",'MAPA DE RIESGOS'!$AR697="Leve"),CONCATENATE("R",'MAPA DE RIESGOS'!$H697,"C",'MAPA DE RIESGOS'!$AF697),"")</f>
        <v/>
      </c>
      <c r="Z139" s="375" t="str">
        <f>IF(AND('MAPA DE RIESGOS'!$AP698="Baja",'MAPA DE RIESGOS'!$AR698="Leve"),CONCATENATE("R",'MAPA DE RIESGOS'!$H698,"C",'MAPA DE RIESGOS'!$AF698),"")</f>
        <v/>
      </c>
      <c r="AA139" s="376" t="str">
        <f>IF(AND('MAPA DE RIESGOS'!$AP699="Baja",'MAPA DE RIESGOS'!$AR699="Leve"),CONCATENATE("R",'MAPA DE RIESGOS'!$H699,"C",'MAPA DE RIESGOS'!$AF699),"")</f>
        <v/>
      </c>
      <c r="AB139" s="365" t="str">
        <f>IF(AND('MAPA DE RIESGOS'!$AP682="Baja",'MAPA DE RIESGOS'!$AR682="Menor"),CONCATENATE("R",'MAPA DE RIESGOS'!$H682,"C",'MAPA DE RIESGOS'!$AF682),"")</f>
        <v/>
      </c>
      <c r="AC139" s="366" t="str">
        <f>IF(AND('MAPA DE RIESGOS'!$AP683="Baja",'MAPA DE RIESGOS'!$AR683="Menor"),CONCATENATE("R",'MAPA DE RIESGOS'!$H683,"C",'MAPA DE RIESGOS'!$AF683),"")</f>
        <v/>
      </c>
      <c r="AD139" s="366" t="str">
        <f>IF(AND('MAPA DE RIESGOS'!$AP684="Baja",'MAPA DE RIESGOS'!$AR684="Menor"),CONCATENATE("R",'MAPA DE RIESGOS'!$H684,"C",'MAPA DE RIESGOS'!$AF684),"")</f>
        <v/>
      </c>
      <c r="AE139" s="366" t="str">
        <f>IF(AND('MAPA DE RIESGOS'!$AP685="Baja",'MAPA DE RIESGOS'!$AR685="Menor"),CONCATENATE("R",'MAPA DE RIESGOS'!$H685,"C",'MAPA DE RIESGOS'!$AF685),"")</f>
        <v/>
      </c>
      <c r="AF139" s="366" t="str">
        <f>IF(AND('MAPA DE RIESGOS'!$AP686="Baja",'MAPA DE RIESGOS'!$AR686="Menor"),CONCATENATE("R",'MAPA DE RIESGOS'!$H686,"C",'MAPA DE RIESGOS'!$AF686),"")</f>
        <v/>
      </c>
      <c r="AG139" s="366" t="str">
        <f>IF(AND('MAPA DE RIESGOS'!$AP687="Baja",'MAPA DE RIESGOS'!$AR687="Menor"),CONCATENATE("R",'MAPA DE RIESGOS'!$H687,"C",'MAPA DE RIESGOS'!$AF687),"")</f>
        <v/>
      </c>
      <c r="AH139" s="366" t="str">
        <f>IF(AND('MAPA DE RIESGOS'!$AP688="Baja",'MAPA DE RIESGOS'!$AR688="Menor"),CONCATENATE("R",'MAPA DE RIESGOS'!$H688,"C",'MAPA DE RIESGOS'!$AF688),"")</f>
        <v/>
      </c>
      <c r="AI139" s="366" t="str">
        <f>IF(AND('MAPA DE RIESGOS'!$AP689="Baja",'MAPA DE RIESGOS'!$AR689="Menor"),CONCATENATE("R",'MAPA DE RIESGOS'!$H689,"C",'MAPA DE RIESGOS'!$AF689),"")</f>
        <v/>
      </c>
      <c r="AJ139" s="366" t="str">
        <f>IF(AND('MAPA DE RIESGOS'!$AP690="Baja",'MAPA DE RIESGOS'!$AR690="Menor"),CONCATENATE("R",'MAPA DE RIESGOS'!$H690,"C",'MAPA DE RIESGOS'!$AF690),"")</f>
        <v/>
      </c>
      <c r="AK139" s="366" t="str">
        <f>IF(AND('MAPA DE RIESGOS'!$AP691="Baja",'MAPA DE RIESGOS'!$AR691="Menor"),CONCATENATE("R",'MAPA DE RIESGOS'!$H691,"C",'MAPA DE RIESGOS'!$AF691),"")</f>
        <v/>
      </c>
      <c r="AL139" s="366" t="str">
        <f>IF(AND('MAPA DE RIESGOS'!$AP692="Baja",'MAPA DE RIESGOS'!$AR692="Menor"),CONCATENATE("R",'MAPA DE RIESGOS'!$H692,"C",'MAPA DE RIESGOS'!$AF692),"")</f>
        <v/>
      </c>
      <c r="AM139" s="366" t="str">
        <f>IF(AND('MAPA DE RIESGOS'!$AP693="Baja",'MAPA DE RIESGOS'!$AR693="Menor"),CONCATENATE("R",'MAPA DE RIESGOS'!$H693,"C",'MAPA DE RIESGOS'!$AF693),"")</f>
        <v/>
      </c>
      <c r="AN139" s="366" t="str">
        <f>IF(AND('MAPA DE RIESGOS'!$AP694="Baja",'MAPA DE RIESGOS'!$AR694="Menor"),CONCATENATE("R",'MAPA DE RIESGOS'!$H694,"C",'MAPA DE RIESGOS'!$AF694),"")</f>
        <v/>
      </c>
      <c r="AO139" s="366" t="str">
        <f>IF(AND('MAPA DE RIESGOS'!$AP695="Baja",'MAPA DE RIESGOS'!$AR695="Menor"),CONCATENATE("R",'MAPA DE RIESGOS'!$H695,"C",'MAPA DE RIESGOS'!$AF695),"")</f>
        <v/>
      </c>
      <c r="AP139" s="366" t="str">
        <f>IF(AND('MAPA DE RIESGOS'!$AP696="Baja",'MAPA DE RIESGOS'!$AR696="Menor"),CONCATENATE("R",'MAPA DE RIESGOS'!$H696,"C",'MAPA DE RIESGOS'!$AF696),"")</f>
        <v/>
      </c>
      <c r="AQ139" s="366" t="str">
        <f>IF(AND('MAPA DE RIESGOS'!$AP697="Baja",'MAPA DE RIESGOS'!$AR697="Menor"),CONCATENATE("R",'MAPA DE RIESGOS'!$H697,"C",'MAPA DE RIESGOS'!$AF697),"")</f>
        <v/>
      </c>
      <c r="AR139" s="366" t="str">
        <f>IF(AND('MAPA DE RIESGOS'!$AP698="Baja",'MAPA DE RIESGOS'!$AR698="Menor"),CONCATENATE("R",'MAPA DE RIESGOS'!$H698,"C",'MAPA DE RIESGOS'!$AF698),"")</f>
        <v/>
      </c>
      <c r="AS139" s="366" t="str">
        <f>IF(AND('MAPA DE RIESGOS'!$AP699="Baja",'MAPA DE RIESGOS'!$AR699="Menor"),CONCATENATE("R",'MAPA DE RIESGOS'!$H699,"C",'MAPA DE RIESGOS'!$AF699),"")</f>
        <v/>
      </c>
      <c r="AT139" s="365" t="str">
        <f>IF(AND('MAPA DE RIESGOS'!$AP682="Baja",'MAPA DE RIESGOS'!$AR682="Moderado"),CONCATENATE("R",'MAPA DE RIESGOS'!$H682,"C",'MAPA DE RIESGOS'!$AF682),"")</f>
        <v/>
      </c>
      <c r="AU139" s="366" t="str">
        <f>IF(AND('MAPA DE RIESGOS'!$AP683="Baja",'MAPA DE RIESGOS'!$AR683="Moderado"),CONCATENATE("R",'MAPA DE RIESGOS'!$H683,"C",'MAPA DE RIESGOS'!$AF683),"")</f>
        <v/>
      </c>
      <c r="AV139" s="366" t="str">
        <f>IF(AND('MAPA DE RIESGOS'!$AP684="Baja",'MAPA DE RIESGOS'!$AR684="Moderado"),CONCATENATE("R",'MAPA DE RIESGOS'!$H684,"C",'MAPA DE RIESGOS'!$AF684),"")</f>
        <v/>
      </c>
      <c r="AW139" s="366" t="str">
        <f>IF(AND('MAPA DE RIESGOS'!$AP685="Baja",'MAPA DE RIESGOS'!$AR685="Moderado"),CONCATENATE("R",'MAPA DE RIESGOS'!$H685,"C",'MAPA DE RIESGOS'!$AF685),"")</f>
        <v/>
      </c>
      <c r="AX139" s="366" t="str">
        <f>IF(AND('MAPA DE RIESGOS'!$AP686="Baja",'MAPA DE RIESGOS'!$AR686="Moderado"),CONCATENATE("R",'MAPA DE RIESGOS'!$H686,"C",'MAPA DE RIESGOS'!$AF686),"")</f>
        <v/>
      </c>
      <c r="AY139" s="366" t="str">
        <f>IF(AND('MAPA DE RIESGOS'!$AP687="Baja",'MAPA DE RIESGOS'!$AR687="Moderado"),CONCATENATE("R",'MAPA DE RIESGOS'!$H687,"C",'MAPA DE RIESGOS'!$AF687),"")</f>
        <v/>
      </c>
      <c r="AZ139" s="366" t="str">
        <f>IF(AND('MAPA DE RIESGOS'!$AP688="Baja",'MAPA DE RIESGOS'!$AR688="Moderado"),CONCATENATE("R",'MAPA DE RIESGOS'!$H688,"C",'MAPA DE RIESGOS'!$AF688),"")</f>
        <v/>
      </c>
      <c r="BA139" s="366" t="str">
        <f>IF(AND('MAPA DE RIESGOS'!$AP689="Baja",'MAPA DE RIESGOS'!$AR689="Moderado"),CONCATENATE("R",'MAPA DE RIESGOS'!$H689,"C",'MAPA DE RIESGOS'!$AF689),"")</f>
        <v/>
      </c>
      <c r="BB139" s="366" t="str">
        <f>IF(AND('MAPA DE RIESGOS'!$AP690="Baja",'MAPA DE RIESGOS'!$AR690="Moderado"),CONCATENATE("R",'MAPA DE RIESGOS'!$H690,"C",'MAPA DE RIESGOS'!$AF690),"")</f>
        <v/>
      </c>
      <c r="BC139" s="366" t="str">
        <f>IF(AND('MAPA DE RIESGOS'!$AP691="Baja",'MAPA DE RIESGOS'!$AR691="Moderado"),CONCATENATE("R",'MAPA DE RIESGOS'!$H691,"C",'MAPA DE RIESGOS'!$AF691),"")</f>
        <v/>
      </c>
      <c r="BD139" s="366" t="str">
        <f>IF(AND('MAPA DE RIESGOS'!$AP692="Baja",'MAPA DE RIESGOS'!$AR692="Moderado"),CONCATENATE("R",'MAPA DE RIESGOS'!$H692,"C",'MAPA DE RIESGOS'!$AF692),"")</f>
        <v/>
      </c>
      <c r="BE139" s="366" t="str">
        <f>IF(AND('MAPA DE RIESGOS'!$AP693="Baja",'MAPA DE RIESGOS'!$AR693="Moderado"),CONCATENATE("R",'MAPA DE RIESGOS'!$H693,"C",'MAPA DE RIESGOS'!$AF693),"")</f>
        <v/>
      </c>
      <c r="BF139" s="366" t="str">
        <f>IF(AND('MAPA DE RIESGOS'!$AP694="Baja",'MAPA DE RIESGOS'!$AR694="Moderado"),CONCATENATE("R",'MAPA DE RIESGOS'!$H694,"C",'MAPA DE RIESGOS'!$AF694),"")</f>
        <v/>
      </c>
      <c r="BG139" s="366" t="str">
        <f>IF(AND('MAPA DE RIESGOS'!$AP695="Baja",'MAPA DE RIESGOS'!$AR695="Moderado"),CONCATENATE("R",'MAPA DE RIESGOS'!$H695,"C",'MAPA DE RIESGOS'!$AF695),"")</f>
        <v/>
      </c>
      <c r="BH139" s="366" t="str">
        <f>IF(AND('MAPA DE RIESGOS'!$AP696="Baja",'MAPA DE RIESGOS'!$AR696="Moderado"),CONCATENATE("R",'MAPA DE RIESGOS'!$H696,"C",'MAPA DE RIESGOS'!$AF696),"")</f>
        <v/>
      </c>
      <c r="BI139" s="366" t="str">
        <f>IF(AND('MAPA DE RIESGOS'!$AP697="Baja",'MAPA DE RIESGOS'!$AR697="Moderado"),CONCATENATE("R",'MAPA DE RIESGOS'!$H697,"C",'MAPA DE RIESGOS'!$AF697),"")</f>
        <v/>
      </c>
      <c r="BJ139" s="366" t="str">
        <f>IF(AND('MAPA DE RIESGOS'!$AP698="Baja",'MAPA DE RIESGOS'!$AR698="Moderado"),CONCATENATE("R",'MAPA DE RIESGOS'!$H698,"C",'MAPA DE RIESGOS'!$AF698),"")</f>
        <v/>
      </c>
      <c r="BK139" s="367" t="str">
        <f>IF(AND('MAPA DE RIESGOS'!$AP699="Baja",'MAPA DE RIESGOS'!$AR699="Moderado"),CONCATENATE("R",'MAPA DE RIESGOS'!$H699,"C",'MAPA DE RIESGOS'!$AF699),"")</f>
        <v/>
      </c>
      <c r="BL139" s="353" t="str">
        <f>IF(AND('MAPA DE RIESGOS'!$AP682="Baja",'MAPA DE RIESGOS'!$AR682="Mayor"),CONCATENATE("R",'MAPA DE RIESGOS'!$H682,"C",'MAPA DE RIESGOS'!$AF682),"")</f>
        <v/>
      </c>
      <c r="BM139" s="353" t="str">
        <f>IF(AND('MAPA DE RIESGOS'!$AP683="Baja",'MAPA DE RIESGOS'!$AR683="Mayor"),CONCATENATE("R",'MAPA DE RIESGOS'!$H683,"C",'MAPA DE RIESGOS'!$AF683),"")</f>
        <v/>
      </c>
      <c r="BN139" s="353" t="str">
        <f>IF(AND('MAPA DE RIESGOS'!$AP684="Baja",'MAPA DE RIESGOS'!$AR684="Mayor"),CONCATENATE("R",'MAPA DE RIESGOS'!$H684,"C",'MAPA DE RIESGOS'!$AF684),"")</f>
        <v/>
      </c>
      <c r="BO139" s="353" t="str">
        <f>IF(AND('MAPA DE RIESGOS'!$AP685="Baja",'MAPA DE RIESGOS'!$AR685="Mayor"),CONCATENATE("R",'MAPA DE RIESGOS'!$H685,"C",'MAPA DE RIESGOS'!$AF685),"")</f>
        <v/>
      </c>
      <c r="BP139" s="353" t="str">
        <f>IF(AND('MAPA DE RIESGOS'!$AP686="Baja",'MAPA DE RIESGOS'!$AR686="Mayor"),CONCATENATE("R",'MAPA DE RIESGOS'!$H686,"C",'MAPA DE RIESGOS'!$AF686),"")</f>
        <v/>
      </c>
      <c r="BQ139" s="353" t="str">
        <f>IF(AND('MAPA DE RIESGOS'!$AP687="Baja",'MAPA DE RIESGOS'!$AR687="Mayor"),CONCATENATE("R",'MAPA DE RIESGOS'!$H687,"C",'MAPA DE RIESGOS'!$AF687),"")</f>
        <v/>
      </c>
      <c r="BR139" s="353" t="str">
        <f>IF(AND('MAPA DE RIESGOS'!$AP688="Baja",'MAPA DE RIESGOS'!$AR688="Mayor"),CONCATENATE("R",'MAPA DE RIESGOS'!$H688,"C",'MAPA DE RIESGOS'!$AF688),"")</f>
        <v/>
      </c>
      <c r="BS139" s="353" t="str">
        <f>IF(AND('MAPA DE RIESGOS'!$AP689="Baja",'MAPA DE RIESGOS'!$AR689="Mayor"),CONCATENATE("R",'MAPA DE RIESGOS'!$H689,"C",'MAPA DE RIESGOS'!$AF689),"")</f>
        <v/>
      </c>
      <c r="BT139" s="353" t="str">
        <f>IF(AND('MAPA DE RIESGOS'!$AP690="Baja",'MAPA DE RIESGOS'!$AR690="Mayor"),CONCATENATE("R",'MAPA DE RIESGOS'!$H690,"C",'MAPA DE RIESGOS'!$AF690),"")</f>
        <v/>
      </c>
      <c r="BU139" s="353" t="str">
        <f>IF(AND('MAPA DE RIESGOS'!$AP691="Baja",'MAPA DE RIESGOS'!$AR691="Mayor"),CONCATENATE("R",'MAPA DE RIESGOS'!$H691,"C",'MAPA DE RIESGOS'!$AF691),"")</f>
        <v/>
      </c>
      <c r="BV139" s="353" t="str">
        <f>IF(AND('MAPA DE RIESGOS'!$AP692="Baja",'MAPA DE RIESGOS'!$AR692="Mayor"),CONCATENATE("R",'MAPA DE RIESGOS'!$H692,"C",'MAPA DE RIESGOS'!$AF692),"")</f>
        <v/>
      </c>
      <c r="BW139" s="353" t="str">
        <f>IF(AND('MAPA DE RIESGOS'!$AP693="Baja",'MAPA DE RIESGOS'!$AR693="Mayor"),CONCATENATE("R",'MAPA DE RIESGOS'!$H693,"C",'MAPA DE RIESGOS'!$AF693),"")</f>
        <v/>
      </c>
      <c r="BX139" s="353" t="str">
        <f>IF(AND('MAPA DE RIESGOS'!$AP694="Baja",'MAPA DE RIESGOS'!$AR694="Mayor"),CONCATENATE("R",'MAPA DE RIESGOS'!$H694,"C",'MAPA DE RIESGOS'!$AF694),"")</f>
        <v/>
      </c>
      <c r="BY139" s="353" t="str">
        <f>IF(AND('MAPA DE RIESGOS'!$AP695="Baja",'MAPA DE RIESGOS'!$AR695="Mayor"),CONCATENATE("R",'MAPA DE RIESGOS'!$H695,"C",'MAPA DE RIESGOS'!$AF695),"")</f>
        <v/>
      </c>
      <c r="BZ139" s="353" t="str">
        <f>IF(AND('MAPA DE RIESGOS'!$AP696="Baja",'MAPA DE RIESGOS'!$AR696="Mayor"),CONCATENATE("R",'MAPA DE RIESGOS'!$H696,"C",'MAPA DE RIESGOS'!$AF696),"")</f>
        <v/>
      </c>
      <c r="CA139" s="353" t="str">
        <f>IF(AND('MAPA DE RIESGOS'!$AP697="Baja",'MAPA DE RIESGOS'!$AR697="Mayor"),CONCATENATE("R",'MAPA DE RIESGOS'!$H697,"C",'MAPA DE RIESGOS'!$AF697),"")</f>
        <v/>
      </c>
      <c r="CB139" s="353" t="str">
        <f>IF(AND('MAPA DE RIESGOS'!$AP698="Baja",'MAPA DE RIESGOS'!$AR698="Mayor"),CONCATENATE("R",'MAPA DE RIESGOS'!$H698,"C",'MAPA DE RIESGOS'!$AF698),"")</f>
        <v/>
      </c>
      <c r="CC139" s="354" t="str">
        <f>IF(AND('MAPA DE RIESGOS'!$AP699="Baja",'MAPA DE RIESGOS'!$AR699="Mayor"),CONCATENATE("R",'MAPA DE RIESGOS'!$H699,"C",'MAPA DE RIESGOS'!$AF699),"")</f>
        <v/>
      </c>
      <c r="CD139" s="355" t="str">
        <f>IF(AND('MAPA DE RIESGOS'!$AP682="Baja",'MAPA DE RIESGOS'!$AR682="Catastrófico"),CONCATENATE("R",'MAPA DE RIESGOS'!$H682,"C",'MAPA DE RIESGOS'!$AF682),"")</f>
        <v/>
      </c>
      <c r="CE139" s="355" t="str">
        <f>IF(AND('MAPA DE RIESGOS'!$AP683="Baja",'MAPA DE RIESGOS'!$AR683="Catastrófico"),CONCATENATE("R",'MAPA DE RIESGOS'!$H683,"C",'MAPA DE RIESGOS'!$AF683),"")</f>
        <v/>
      </c>
      <c r="CF139" s="355" t="str">
        <f>IF(AND('MAPA DE RIESGOS'!$AP684="Baja",'MAPA DE RIESGOS'!$AR684="Catastrófico"),CONCATENATE("R",'MAPA DE RIESGOS'!$H684,"C",'MAPA DE RIESGOS'!$AF684),"")</f>
        <v/>
      </c>
      <c r="CG139" s="355" t="str">
        <f>IF(AND('MAPA DE RIESGOS'!$AP685="Baja",'MAPA DE RIESGOS'!$AR685="Catastrófico"),CONCATENATE("R",'MAPA DE RIESGOS'!$H685,"C",'MAPA DE RIESGOS'!$AF685),"")</f>
        <v/>
      </c>
      <c r="CH139" s="355" t="str">
        <f>IF(AND('MAPA DE RIESGOS'!$AP686="Baja",'MAPA DE RIESGOS'!$AR686="Catastrófico"),CONCATENATE("R",'MAPA DE RIESGOS'!$H686,"C",'MAPA DE RIESGOS'!$AF686),"")</f>
        <v/>
      </c>
      <c r="CI139" s="355" t="str">
        <f>IF(AND('MAPA DE RIESGOS'!$AP687="Baja",'MAPA DE RIESGOS'!$AR687="Catastrófico"),CONCATENATE("R",'MAPA DE RIESGOS'!$H687,"C",'MAPA DE RIESGOS'!$AF687),"")</f>
        <v/>
      </c>
      <c r="CJ139" s="355" t="str">
        <f>IF(AND('MAPA DE RIESGOS'!$AP688="Baja",'MAPA DE RIESGOS'!$AR688="Catastrófico"),CONCATENATE("R",'MAPA DE RIESGOS'!$H688,"C",'MAPA DE RIESGOS'!$AF688),"")</f>
        <v/>
      </c>
      <c r="CK139" s="355" t="str">
        <f>IF(AND('MAPA DE RIESGOS'!$AP689="Baja",'MAPA DE RIESGOS'!$AR689="Catastrófico"),CONCATENATE("R",'MAPA DE RIESGOS'!$H689,"C",'MAPA DE RIESGOS'!$AF689),"")</f>
        <v/>
      </c>
      <c r="CL139" s="355" t="str">
        <f>IF(AND('MAPA DE RIESGOS'!$AP690="Baja",'MAPA DE RIESGOS'!$AR690="Catastrófico"),CONCATENATE("R",'MAPA DE RIESGOS'!$H690,"C",'MAPA DE RIESGOS'!$AF690),"")</f>
        <v/>
      </c>
      <c r="CM139" s="355" t="str">
        <f>IF(AND('MAPA DE RIESGOS'!$AP691="Baja",'MAPA DE RIESGOS'!$AR691="Catastrófico"),CONCATENATE("R",'MAPA DE RIESGOS'!$H691,"C",'MAPA DE RIESGOS'!$AF691),"")</f>
        <v/>
      </c>
      <c r="CN139" s="355" t="str">
        <f>IF(AND('MAPA DE RIESGOS'!$AP692="Baja",'MAPA DE RIESGOS'!$AR692="Catastrófico"),CONCATENATE("R",'MAPA DE RIESGOS'!$H692,"C",'MAPA DE RIESGOS'!$AF692),"")</f>
        <v/>
      </c>
      <c r="CO139" s="355" t="str">
        <f>IF(AND('MAPA DE RIESGOS'!$AP693="Baja",'MAPA DE RIESGOS'!$AR693="Catastrófico"),CONCATENATE("R",'MAPA DE RIESGOS'!$H693,"C",'MAPA DE RIESGOS'!$AF693),"")</f>
        <v/>
      </c>
      <c r="CP139" s="355" t="str">
        <f>IF(AND('MAPA DE RIESGOS'!$AP694="Baja",'MAPA DE RIESGOS'!$AR694="Catastrófico"),CONCATENATE("R",'MAPA DE RIESGOS'!$H694,"C",'MAPA DE RIESGOS'!$AF694),"")</f>
        <v/>
      </c>
      <c r="CQ139" s="355" t="str">
        <f>IF(AND('MAPA DE RIESGOS'!$AP695="Baja",'MAPA DE RIESGOS'!$AR695="Catastrófico"),CONCATENATE("R",'MAPA DE RIESGOS'!$H695,"C",'MAPA DE RIESGOS'!$AF695),"")</f>
        <v/>
      </c>
      <c r="CR139" s="355" t="str">
        <f>IF(AND('MAPA DE RIESGOS'!$AP696="Baja",'MAPA DE RIESGOS'!$AR696="Catastrófico"),CONCATENATE("R",'MAPA DE RIESGOS'!$H696,"C",'MAPA DE RIESGOS'!$AF696),"")</f>
        <v/>
      </c>
      <c r="CS139" s="355" t="str">
        <f>IF(AND('MAPA DE RIESGOS'!$AP697="Baja",'MAPA DE RIESGOS'!$AR697="Catastrófico"),CONCATENATE("R",'MAPA DE RIESGOS'!$H697,"C",'MAPA DE RIESGOS'!$AF697),"")</f>
        <v/>
      </c>
      <c r="CT139" s="355" t="str">
        <f>IF(AND('MAPA DE RIESGOS'!$AP698="Baja",'MAPA DE RIESGOS'!$AR698="Catastrófico"),CONCATENATE("R",'MAPA DE RIESGOS'!$H698,"C",'MAPA DE RIESGOS'!$AF698),"")</f>
        <v/>
      </c>
      <c r="CU139" s="356" t="str">
        <f>IF(AND('MAPA DE RIESGOS'!$AP699="Baja",'MAPA DE RIESGOS'!$AR699="Catastrófico"),CONCATENATE("R",'MAPA DE RIESGOS'!$H699,"C",'MAPA DE RIESGOS'!$AF699),"")</f>
        <v/>
      </c>
      <c r="CV139" s="67"/>
      <c r="CW139" s="1109"/>
      <c r="CX139" s="1109"/>
      <c r="CY139" s="1109"/>
      <c r="CZ139" s="1109"/>
      <c r="DA139" s="1109"/>
      <c r="DB139" s="1109"/>
    </row>
    <row r="140" spans="2:106" ht="32.450000000000003" customHeight="1">
      <c r="B140" s="1142"/>
      <c r="C140" s="1142"/>
      <c r="D140" s="1143"/>
      <c r="E140" s="1113"/>
      <c r="F140" s="1114"/>
      <c r="G140" s="1114"/>
      <c r="H140" s="1114"/>
      <c r="I140" s="1115"/>
      <c r="J140" s="374" t="str">
        <f>IF(AND('MAPA DE RIESGOS'!$AP700="Baja",'MAPA DE RIESGOS'!$AR700="Leve"),CONCATENATE("R",'MAPA DE RIESGOS'!$H700,"C",'MAPA DE RIESGOS'!$AF700),"")</f>
        <v/>
      </c>
      <c r="K140" s="375" t="str">
        <f>IF(AND('MAPA DE RIESGOS'!$AP701="Baja",'MAPA DE RIESGOS'!$AR701="Leve"),CONCATENATE("R",'MAPA DE RIESGOS'!$H701,"C",'MAPA DE RIESGOS'!$AF701),"")</f>
        <v/>
      </c>
      <c r="L140" s="375" t="str">
        <f>IF(AND('MAPA DE RIESGOS'!$AP702="Baja",'MAPA DE RIESGOS'!$AR702="Leve"),CONCATENATE("R",'MAPA DE RIESGOS'!$H702,"C",'MAPA DE RIESGOS'!$AF702),"")</f>
        <v/>
      </c>
      <c r="M140" s="375" t="str">
        <f>IF(AND('MAPA DE RIESGOS'!$AP703="Baja",'MAPA DE RIESGOS'!$AR703="Leve"),CONCATENATE("R",'MAPA DE RIESGOS'!$H703,"C",'MAPA DE RIESGOS'!$AF703),"")</f>
        <v/>
      </c>
      <c r="N140" s="375" t="str">
        <f>IF(AND('MAPA DE RIESGOS'!$AP704="Baja",'MAPA DE RIESGOS'!$AR704="Leve"),CONCATENATE("R",'MAPA DE RIESGOS'!$H704,"C",'MAPA DE RIESGOS'!$AF704),"")</f>
        <v/>
      </c>
      <c r="O140" s="375" t="str">
        <f>IF(AND('MAPA DE RIESGOS'!$AP705="Baja",'MAPA DE RIESGOS'!$AR705="Leve"),CONCATENATE("R",'MAPA DE RIESGOS'!$H705,"C",'MAPA DE RIESGOS'!$AF705),"")</f>
        <v/>
      </c>
      <c r="P140" s="375" t="str">
        <f>IF(AND('MAPA DE RIESGOS'!$AP706="Baja",'MAPA DE RIESGOS'!$AR706="Leve"),CONCATENATE("R",'MAPA DE RIESGOS'!$H706,"C",'MAPA DE RIESGOS'!$AF706),"")</f>
        <v/>
      </c>
      <c r="Q140" s="375" t="str">
        <f>IF(AND('MAPA DE RIESGOS'!$AP707="Baja",'MAPA DE RIESGOS'!$AR707="Leve"),CONCATENATE("R",'MAPA DE RIESGOS'!$H707,"C",'MAPA DE RIESGOS'!$AF707),"")</f>
        <v/>
      </c>
      <c r="R140" s="375" t="str">
        <f>IF(AND('MAPA DE RIESGOS'!$AP708="Baja",'MAPA DE RIESGOS'!$AR708="Leve"),CONCATENATE("R",'MAPA DE RIESGOS'!$H708,"C",'MAPA DE RIESGOS'!$AF708),"")</f>
        <v/>
      </c>
      <c r="S140" s="375" t="str">
        <f>IF(AND('MAPA DE RIESGOS'!$AP709="Baja",'MAPA DE RIESGOS'!$AR709="Leve"),CONCATENATE("R",'MAPA DE RIESGOS'!$H709,"C",'MAPA DE RIESGOS'!$AF709),"")</f>
        <v/>
      </c>
      <c r="T140" s="375" t="str">
        <f>IF(AND('MAPA DE RIESGOS'!$AP710="Baja",'MAPA DE RIESGOS'!$AR710="Leve"),CONCATENATE("R",'MAPA DE RIESGOS'!$H710,"C",'MAPA DE RIESGOS'!$AF710),"")</f>
        <v/>
      </c>
      <c r="U140" s="375" t="str">
        <f>IF(AND('MAPA DE RIESGOS'!$AP711="Baja",'MAPA DE RIESGOS'!$AR711="Leve"),CONCATENATE("R",'MAPA DE RIESGOS'!$H711,"C",'MAPA DE RIESGOS'!$AF711),"")</f>
        <v/>
      </c>
      <c r="V140" s="375" t="str">
        <f>IF(AND('MAPA DE RIESGOS'!$AP712="Baja",'MAPA DE RIESGOS'!$AR712="Leve"),CONCATENATE("R",'MAPA DE RIESGOS'!$H712,"C",'MAPA DE RIESGOS'!$AF712),"")</f>
        <v/>
      </c>
      <c r="W140" s="375" t="str">
        <f>IF(AND('MAPA DE RIESGOS'!$AP713="Baja",'MAPA DE RIESGOS'!$AR713="Leve"),CONCATENATE("R",'MAPA DE RIESGOS'!$H713,"C",'MAPA DE RIESGOS'!$AF713),"")</f>
        <v/>
      </c>
      <c r="X140" s="375" t="str">
        <f>IF(AND('MAPA DE RIESGOS'!$AP714="Baja",'MAPA DE RIESGOS'!$AR714="Leve"),CONCATENATE("R",'MAPA DE RIESGOS'!$H714,"C",'MAPA DE RIESGOS'!$AF714),"")</f>
        <v/>
      </c>
      <c r="Y140" s="375" t="str">
        <f>IF(AND('MAPA DE RIESGOS'!$AP715="Baja",'MAPA DE RIESGOS'!$AR715="Leve"),CONCATENATE("R",'MAPA DE RIESGOS'!$H715,"C",'MAPA DE RIESGOS'!$AF715),"")</f>
        <v/>
      </c>
      <c r="Z140" s="375" t="str">
        <f>IF(AND('MAPA DE RIESGOS'!$AP716="Baja",'MAPA DE RIESGOS'!$AR716="Leve"),CONCATENATE("R",'MAPA DE RIESGOS'!$H716,"C",'MAPA DE RIESGOS'!$AF716),"")</f>
        <v/>
      </c>
      <c r="AA140" s="376" t="str">
        <f>IF(AND('MAPA DE RIESGOS'!$AP717="Baja",'MAPA DE RIESGOS'!$AR717="Leve"),CONCATENATE("R",'MAPA DE RIESGOS'!$H717,"C",'MAPA DE RIESGOS'!$AF717),"")</f>
        <v/>
      </c>
      <c r="AB140" s="365" t="str">
        <f>IF(AND('MAPA DE RIESGOS'!$AP700="Baja",'MAPA DE RIESGOS'!$AR700="Menor"),CONCATENATE("R",'MAPA DE RIESGOS'!$H700,"C",'MAPA DE RIESGOS'!$AF700),"")</f>
        <v/>
      </c>
      <c r="AC140" s="366" t="str">
        <f>IF(AND('MAPA DE RIESGOS'!$AP701="Baja",'MAPA DE RIESGOS'!$AR701="Menor"),CONCATENATE("R",'MAPA DE RIESGOS'!$H701,"C",'MAPA DE RIESGOS'!$AF701),"")</f>
        <v/>
      </c>
      <c r="AD140" s="366" t="str">
        <f>IF(AND('MAPA DE RIESGOS'!$AP702="Baja",'MAPA DE RIESGOS'!$AR702="Menor"),CONCATENATE("R",'MAPA DE RIESGOS'!$H702,"C",'MAPA DE RIESGOS'!$AF702),"")</f>
        <v/>
      </c>
      <c r="AE140" s="366" t="str">
        <f>IF(AND('MAPA DE RIESGOS'!$AP703="Baja",'MAPA DE RIESGOS'!$AR703="Menor"),CONCATENATE("R",'MAPA DE RIESGOS'!$H703,"C",'MAPA DE RIESGOS'!$AF703),"")</f>
        <v/>
      </c>
      <c r="AF140" s="366" t="str">
        <f>IF(AND('MAPA DE RIESGOS'!$AP704="Baja",'MAPA DE RIESGOS'!$AR704="Menor"),CONCATENATE("R",'MAPA DE RIESGOS'!$H704,"C",'MAPA DE RIESGOS'!$AF704),"")</f>
        <v/>
      </c>
      <c r="AG140" s="366" t="str">
        <f>IF(AND('MAPA DE RIESGOS'!$AP705="Baja",'MAPA DE RIESGOS'!$AR705="Menor"),CONCATENATE("R",'MAPA DE RIESGOS'!$H705,"C",'MAPA DE RIESGOS'!$AF705),"")</f>
        <v/>
      </c>
      <c r="AH140" s="366" t="str">
        <f>IF(AND('MAPA DE RIESGOS'!$AP706="Baja",'MAPA DE RIESGOS'!$AR706="Menor"),CONCATENATE("R",'MAPA DE RIESGOS'!$H706,"C",'MAPA DE RIESGOS'!$AF706),"")</f>
        <v/>
      </c>
      <c r="AI140" s="366" t="str">
        <f>IF(AND('MAPA DE RIESGOS'!$AP707="Baja",'MAPA DE RIESGOS'!$AR707="Menor"),CONCATENATE("R",'MAPA DE RIESGOS'!$H707,"C",'MAPA DE RIESGOS'!$AF707),"")</f>
        <v/>
      </c>
      <c r="AJ140" s="366" t="str">
        <f>IF(AND('MAPA DE RIESGOS'!$AP708="Baja",'MAPA DE RIESGOS'!$AR708="Menor"),CONCATENATE("R",'MAPA DE RIESGOS'!$H708,"C",'MAPA DE RIESGOS'!$AF708),"")</f>
        <v/>
      </c>
      <c r="AK140" s="366" t="str">
        <f>IF(AND('MAPA DE RIESGOS'!$AP709="Baja",'MAPA DE RIESGOS'!$AR709="Menor"),CONCATENATE("R",'MAPA DE RIESGOS'!$H709,"C",'MAPA DE RIESGOS'!$AF709),"")</f>
        <v/>
      </c>
      <c r="AL140" s="366" t="str">
        <f>IF(AND('MAPA DE RIESGOS'!$AP710="Baja",'MAPA DE RIESGOS'!$AR710="Menor"),CONCATENATE("R",'MAPA DE RIESGOS'!$H710,"C",'MAPA DE RIESGOS'!$AF710),"")</f>
        <v/>
      </c>
      <c r="AM140" s="366" t="str">
        <f>IF(AND('MAPA DE RIESGOS'!$AP711="Baja",'MAPA DE RIESGOS'!$AR711="Menor"),CONCATENATE("R",'MAPA DE RIESGOS'!$H711,"C",'MAPA DE RIESGOS'!$AF711),"")</f>
        <v/>
      </c>
      <c r="AN140" s="366" t="str">
        <f>IF(AND('MAPA DE RIESGOS'!$AP712="Baja",'MAPA DE RIESGOS'!$AR712="Menor"),CONCATENATE("R",'MAPA DE RIESGOS'!$H712,"C",'MAPA DE RIESGOS'!$AF712),"")</f>
        <v/>
      </c>
      <c r="AO140" s="366" t="str">
        <f>IF(AND('MAPA DE RIESGOS'!$AP713="Baja",'MAPA DE RIESGOS'!$AR713="Menor"),CONCATENATE("R",'MAPA DE RIESGOS'!$H713,"C",'MAPA DE RIESGOS'!$AF713),"")</f>
        <v/>
      </c>
      <c r="AP140" s="366" t="str">
        <f>IF(AND('MAPA DE RIESGOS'!$AP714="Baja",'MAPA DE RIESGOS'!$AR714="Menor"),CONCATENATE("R",'MAPA DE RIESGOS'!$H714,"C",'MAPA DE RIESGOS'!$AF714),"")</f>
        <v/>
      </c>
      <c r="AQ140" s="366" t="str">
        <f>IF(AND('MAPA DE RIESGOS'!$AP715="Baja",'MAPA DE RIESGOS'!$AR715="Menor"),CONCATENATE("R",'MAPA DE RIESGOS'!$H715,"C",'MAPA DE RIESGOS'!$AF715),"")</f>
        <v/>
      </c>
      <c r="AR140" s="366" t="str">
        <f>IF(AND('MAPA DE RIESGOS'!$AP716="Baja",'MAPA DE RIESGOS'!$AR716="Menor"),CONCATENATE("R",'MAPA DE RIESGOS'!$H716,"C",'MAPA DE RIESGOS'!$AF716),"")</f>
        <v/>
      </c>
      <c r="AS140" s="366" t="str">
        <f>IF(AND('MAPA DE RIESGOS'!$AP717="Baja",'MAPA DE RIESGOS'!$AR717="Menor"),CONCATENATE("R",'MAPA DE RIESGOS'!$H717,"C",'MAPA DE RIESGOS'!$AF717),"")</f>
        <v/>
      </c>
      <c r="AT140" s="365" t="str">
        <f>IF(AND('MAPA DE RIESGOS'!$AP700="Baja",'MAPA DE RIESGOS'!$AR700="Moderado"),CONCATENATE("R",'MAPA DE RIESGOS'!$H700,"C",'MAPA DE RIESGOS'!$AF700),"")</f>
        <v/>
      </c>
      <c r="AU140" s="366" t="str">
        <f>IF(AND('MAPA DE RIESGOS'!$AP701="Baja",'MAPA DE RIESGOS'!$AR701="Moderado"),CONCATENATE("R",'MAPA DE RIESGOS'!$H701,"C",'MAPA DE RIESGOS'!$AF701),"")</f>
        <v/>
      </c>
      <c r="AV140" s="366" t="str">
        <f>IF(AND('MAPA DE RIESGOS'!$AP702="Baja",'MAPA DE RIESGOS'!$AR702="Moderado"),CONCATENATE("R",'MAPA DE RIESGOS'!$H702,"C",'MAPA DE RIESGOS'!$AF702),"")</f>
        <v/>
      </c>
      <c r="AW140" s="366" t="str">
        <f>IF(AND('MAPA DE RIESGOS'!$AP703="Baja",'MAPA DE RIESGOS'!$AR703="Moderado"),CONCATENATE("R",'MAPA DE RIESGOS'!$H703,"C",'MAPA DE RIESGOS'!$AF703),"")</f>
        <v/>
      </c>
      <c r="AX140" s="366" t="str">
        <f>IF(AND('MAPA DE RIESGOS'!$AP704="Baja",'MAPA DE RIESGOS'!$AR704="Moderado"),CONCATENATE("R",'MAPA DE RIESGOS'!$H704,"C",'MAPA DE RIESGOS'!$AF704),"")</f>
        <v/>
      </c>
      <c r="AY140" s="366" t="str">
        <f>IF(AND('MAPA DE RIESGOS'!$AP705="Baja",'MAPA DE RIESGOS'!$AR705="Moderado"),CONCATENATE("R",'MAPA DE RIESGOS'!$H705,"C",'MAPA DE RIESGOS'!$AF705),"")</f>
        <v/>
      </c>
      <c r="AZ140" s="366" t="str">
        <f>IF(AND('MAPA DE RIESGOS'!$AP706="Baja",'MAPA DE RIESGOS'!$AR706="Moderado"),CONCATENATE("R",'MAPA DE RIESGOS'!$H706,"C",'MAPA DE RIESGOS'!$AF706),"")</f>
        <v/>
      </c>
      <c r="BA140" s="366" t="str">
        <f>IF(AND('MAPA DE RIESGOS'!$AP707="Baja",'MAPA DE RIESGOS'!$AR707="Moderado"),CONCATENATE("R",'MAPA DE RIESGOS'!$H707,"C",'MAPA DE RIESGOS'!$AF707),"")</f>
        <v/>
      </c>
      <c r="BB140" s="366" t="str">
        <f>IF(AND('MAPA DE RIESGOS'!$AP708="Baja",'MAPA DE RIESGOS'!$AR708="Moderado"),CONCATENATE("R",'MAPA DE RIESGOS'!$H708,"C",'MAPA DE RIESGOS'!$AF708),"")</f>
        <v/>
      </c>
      <c r="BC140" s="366" t="str">
        <f>IF(AND('MAPA DE RIESGOS'!$AP709="Baja",'MAPA DE RIESGOS'!$AR709="Moderado"),CONCATENATE("R",'MAPA DE RIESGOS'!$H709,"C",'MAPA DE RIESGOS'!$AF709),"")</f>
        <v/>
      </c>
      <c r="BD140" s="366" t="str">
        <f>IF(AND('MAPA DE RIESGOS'!$AP710="Baja",'MAPA DE RIESGOS'!$AR710="Moderado"),CONCATENATE("R",'MAPA DE RIESGOS'!$H710,"C",'MAPA DE RIESGOS'!$AF710),"")</f>
        <v/>
      </c>
      <c r="BE140" s="366" t="str">
        <f>IF(AND('MAPA DE RIESGOS'!$AP711="Baja",'MAPA DE RIESGOS'!$AR711="Moderado"),CONCATENATE("R",'MAPA DE RIESGOS'!$H711,"C",'MAPA DE RIESGOS'!$AF711),"")</f>
        <v/>
      </c>
      <c r="BF140" s="366" t="str">
        <f>IF(AND('MAPA DE RIESGOS'!$AP712="Baja",'MAPA DE RIESGOS'!$AR712="Moderado"),CONCATENATE("R",'MAPA DE RIESGOS'!$H712,"C",'MAPA DE RIESGOS'!$AF712),"")</f>
        <v/>
      </c>
      <c r="BG140" s="366" t="str">
        <f>IF(AND('MAPA DE RIESGOS'!$AP713="Baja",'MAPA DE RIESGOS'!$AR713="Moderado"),CONCATENATE("R",'MAPA DE RIESGOS'!$H713,"C",'MAPA DE RIESGOS'!$AF713),"")</f>
        <v/>
      </c>
      <c r="BH140" s="366" t="str">
        <f>IF(AND('MAPA DE RIESGOS'!$AP714="Baja",'MAPA DE RIESGOS'!$AR714="Moderado"),CONCATENATE("R",'MAPA DE RIESGOS'!$H714,"C",'MAPA DE RIESGOS'!$AF714),"")</f>
        <v/>
      </c>
      <c r="BI140" s="366" t="str">
        <f>IF(AND('MAPA DE RIESGOS'!$AP715="Baja",'MAPA DE RIESGOS'!$AR715="Moderado"),CONCATENATE("R",'MAPA DE RIESGOS'!$H715,"C",'MAPA DE RIESGOS'!$AF715),"")</f>
        <v/>
      </c>
      <c r="BJ140" s="366" t="str">
        <f>IF(AND('MAPA DE RIESGOS'!$AP716="Baja",'MAPA DE RIESGOS'!$AR716="Moderado"),CONCATENATE("R",'MAPA DE RIESGOS'!$H716,"C",'MAPA DE RIESGOS'!$AF716),"")</f>
        <v/>
      </c>
      <c r="BK140" s="367" t="str">
        <f>IF(AND('MAPA DE RIESGOS'!$AP717="Baja",'MAPA DE RIESGOS'!$AR717="Moderado"),CONCATENATE("R",'MAPA DE RIESGOS'!$H717,"C",'MAPA DE RIESGOS'!$AF717),"")</f>
        <v/>
      </c>
      <c r="BL140" s="353" t="str">
        <f>IF(AND('MAPA DE RIESGOS'!$AP700="Baja",'MAPA DE RIESGOS'!$AR700="Mayor"),CONCATENATE("R",'MAPA DE RIESGOS'!$H700,"C",'MAPA DE RIESGOS'!$AF700),"")</f>
        <v/>
      </c>
      <c r="BM140" s="353" t="str">
        <f>IF(AND('MAPA DE RIESGOS'!$AP701="Baja",'MAPA DE RIESGOS'!$AR701="Mayor"),CONCATENATE("R",'MAPA DE RIESGOS'!$H701,"C",'MAPA DE RIESGOS'!$AF701),"")</f>
        <v/>
      </c>
      <c r="BN140" s="353" t="str">
        <f>IF(AND('MAPA DE RIESGOS'!$AP702="Baja",'MAPA DE RIESGOS'!$AR702="Mayor"),CONCATENATE("R",'MAPA DE RIESGOS'!$H702,"C",'MAPA DE RIESGOS'!$AF702),"")</f>
        <v/>
      </c>
      <c r="BO140" s="353" t="str">
        <f>IF(AND('MAPA DE RIESGOS'!$AP703="Baja",'MAPA DE RIESGOS'!$AR703="Mayor"),CONCATENATE("R",'MAPA DE RIESGOS'!$H703,"C",'MAPA DE RIESGOS'!$AF703),"")</f>
        <v/>
      </c>
      <c r="BP140" s="353" t="str">
        <f>IF(AND('MAPA DE RIESGOS'!$AP704="Baja",'MAPA DE RIESGOS'!$AR704="Mayor"),CONCATENATE("R",'MAPA DE RIESGOS'!$H704,"C",'MAPA DE RIESGOS'!$AF704),"")</f>
        <v/>
      </c>
      <c r="BQ140" s="353" t="str">
        <f>IF(AND('MAPA DE RIESGOS'!$AP705="Baja",'MAPA DE RIESGOS'!$AR705="Mayor"),CONCATENATE("R",'MAPA DE RIESGOS'!$H705,"C",'MAPA DE RIESGOS'!$AF705),"")</f>
        <v/>
      </c>
      <c r="BR140" s="353" t="str">
        <f>IF(AND('MAPA DE RIESGOS'!$AP706="Baja",'MAPA DE RIESGOS'!$AR706="Mayor"),CONCATENATE("R",'MAPA DE RIESGOS'!$H706,"C",'MAPA DE RIESGOS'!$AF706),"")</f>
        <v/>
      </c>
      <c r="BS140" s="353" t="str">
        <f>IF(AND('MAPA DE RIESGOS'!$AP707="Baja",'MAPA DE RIESGOS'!$AR707="Mayor"),CONCATENATE("R",'MAPA DE RIESGOS'!$H707,"C",'MAPA DE RIESGOS'!$AF707),"")</f>
        <v/>
      </c>
      <c r="BT140" s="353" t="str">
        <f>IF(AND('MAPA DE RIESGOS'!$AP708="Baja",'MAPA DE RIESGOS'!$AR708="Mayor"),CONCATENATE("R",'MAPA DE RIESGOS'!$H708,"C",'MAPA DE RIESGOS'!$AF708),"")</f>
        <v/>
      </c>
      <c r="BU140" s="353" t="str">
        <f>IF(AND('MAPA DE RIESGOS'!$AP709="Baja",'MAPA DE RIESGOS'!$AR709="Mayor"),CONCATENATE("R",'MAPA DE RIESGOS'!$H709,"C",'MAPA DE RIESGOS'!$AF709),"")</f>
        <v/>
      </c>
      <c r="BV140" s="353" t="str">
        <f>IF(AND('MAPA DE RIESGOS'!$AP710="Baja",'MAPA DE RIESGOS'!$AR710="Mayor"),CONCATENATE("R",'MAPA DE RIESGOS'!$H710,"C",'MAPA DE RIESGOS'!$AF710),"")</f>
        <v/>
      </c>
      <c r="BW140" s="353" t="str">
        <f>IF(AND('MAPA DE RIESGOS'!$AP711="Baja",'MAPA DE RIESGOS'!$AR711="Mayor"),CONCATENATE("R",'MAPA DE RIESGOS'!$H711,"C",'MAPA DE RIESGOS'!$AF711),"")</f>
        <v/>
      </c>
      <c r="BX140" s="353" t="str">
        <f>IF(AND('MAPA DE RIESGOS'!$AP712="Baja",'MAPA DE RIESGOS'!$AR712="Mayor"),CONCATENATE("R",'MAPA DE RIESGOS'!$H712,"C",'MAPA DE RIESGOS'!$AF712),"")</f>
        <v/>
      </c>
      <c r="BY140" s="353" t="str">
        <f>IF(AND('MAPA DE RIESGOS'!$AP713="Baja",'MAPA DE RIESGOS'!$AR713="Mayor"),CONCATENATE("R",'MAPA DE RIESGOS'!$H713,"C",'MAPA DE RIESGOS'!$AF713),"")</f>
        <v/>
      </c>
      <c r="BZ140" s="353" t="str">
        <f>IF(AND('MAPA DE RIESGOS'!$AP714="Baja",'MAPA DE RIESGOS'!$AR714="Mayor"),CONCATENATE("R",'MAPA DE RIESGOS'!$H714,"C",'MAPA DE RIESGOS'!$AF714),"")</f>
        <v/>
      </c>
      <c r="CA140" s="353" t="str">
        <f>IF(AND('MAPA DE RIESGOS'!$AP715="Baja",'MAPA DE RIESGOS'!$AR715="Mayor"),CONCATENATE("R",'MAPA DE RIESGOS'!$H715,"C",'MAPA DE RIESGOS'!$AF715),"")</f>
        <v/>
      </c>
      <c r="CB140" s="353" t="str">
        <f>IF(AND('MAPA DE RIESGOS'!$AP716="Baja",'MAPA DE RIESGOS'!$AR716="Mayor"),CONCATENATE("R",'MAPA DE RIESGOS'!$H716,"C",'MAPA DE RIESGOS'!$AF716),"")</f>
        <v/>
      </c>
      <c r="CC140" s="354" t="str">
        <f>IF(AND('MAPA DE RIESGOS'!$AP717="Baja",'MAPA DE RIESGOS'!$AR717="Mayor"),CONCATENATE("R",'MAPA DE RIESGOS'!$H717,"C",'MAPA DE RIESGOS'!$AF717),"")</f>
        <v/>
      </c>
      <c r="CD140" s="355" t="str">
        <f>IF(AND('MAPA DE RIESGOS'!$AP700="Baja",'MAPA DE RIESGOS'!$AR700="Catastrófico"),CONCATENATE("R",'MAPA DE RIESGOS'!$H700,"C",'MAPA DE RIESGOS'!$AF700),"")</f>
        <v/>
      </c>
      <c r="CE140" s="355" t="str">
        <f>IF(AND('MAPA DE RIESGOS'!$AP701="Baja",'MAPA DE RIESGOS'!$AR701="Catastrófico"),CONCATENATE("R",'MAPA DE RIESGOS'!$H701,"C",'MAPA DE RIESGOS'!$AF701),"")</f>
        <v/>
      </c>
      <c r="CF140" s="355" t="str">
        <f>IF(AND('MAPA DE RIESGOS'!$AP702="Baja",'MAPA DE RIESGOS'!$AR702="Catastrófico"),CONCATENATE("R",'MAPA DE RIESGOS'!$H702,"C",'MAPA DE RIESGOS'!$AF702),"")</f>
        <v/>
      </c>
      <c r="CG140" s="355" t="str">
        <f>IF(AND('MAPA DE RIESGOS'!$AP703="Baja",'MAPA DE RIESGOS'!$AR703="Catastrófico"),CONCATENATE("R",'MAPA DE RIESGOS'!$H703,"C",'MAPA DE RIESGOS'!$AF703),"")</f>
        <v/>
      </c>
      <c r="CH140" s="355" t="str">
        <f>IF(AND('MAPA DE RIESGOS'!$AP704="Baja",'MAPA DE RIESGOS'!$AR704="Catastrófico"),CONCATENATE("R",'MAPA DE RIESGOS'!$H704,"C",'MAPA DE RIESGOS'!$AF704),"")</f>
        <v/>
      </c>
      <c r="CI140" s="355" t="str">
        <f>IF(AND('MAPA DE RIESGOS'!$AP705="Baja",'MAPA DE RIESGOS'!$AR705="Catastrófico"),CONCATENATE("R",'MAPA DE RIESGOS'!$H705,"C",'MAPA DE RIESGOS'!$AF705),"")</f>
        <v/>
      </c>
      <c r="CJ140" s="355" t="str">
        <f>IF(AND('MAPA DE RIESGOS'!$AP706="Baja",'MAPA DE RIESGOS'!$AR706="Catastrófico"),CONCATENATE("R",'MAPA DE RIESGOS'!$H706,"C",'MAPA DE RIESGOS'!$AF706),"")</f>
        <v/>
      </c>
      <c r="CK140" s="355" t="str">
        <f>IF(AND('MAPA DE RIESGOS'!$AP707="Baja",'MAPA DE RIESGOS'!$AR707="Catastrófico"),CONCATENATE("R",'MAPA DE RIESGOS'!$H707,"C",'MAPA DE RIESGOS'!$AF707),"")</f>
        <v/>
      </c>
      <c r="CL140" s="355" t="str">
        <f>IF(AND('MAPA DE RIESGOS'!$AP708="Baja",'MAPA DE RIESGOS'!$AR708="Catastrófico"),CONCATENATE("R",'MAPA DE RIESGOS'!$H708,"C",'MAPA DE RIESGOS'!$AF708),"")</f>
        <v/>
      </c>
      <c r="CM140" s="355" t="str">
        <f>IF(AND('MAPA DE RIESGOS'!$AP709="Baja",'MAPA DE RIESGOS'!$AR709="Catastrófico"),CONCATENATE("R",'MAPA DE RIESGOS'!$H709,"C",'MAPA DE RIESGOS'!$AF709),"")</f>
        <v/>
      </c>
      <c r="CN140" s="355" t="str">
        <f>IF(AND('MAPA DE RIESGOS'!$AP710="Baja",'MAPA DE RIESGOS'!$AR710="Catastrófico"),CONCATENATE("R",'MAPA DE RIESGOS'!$H710,"C",'MAPA DE RIESGOS'!$AF710),"")</f>
        <v/>
      </c>
      <c r="CO140" s="355" t="str">
        <f>IF(AND('MAPA DE RIESGOS'!$AP711="Baja",'MAPA DE RIESGOS'!$AR711="Catastrófico"),CONCATENATE("R",'MAPA DE RIESGOS'!$H711,"C",'MAPA DE RIESGOS'!$AF711),"")</f>
        <v/>
      </c>
      <c r="CP140" s="355" t="str">
        <f>IF(AND('MAPA DE RIESGOS'!$AP712="Baja",'MAPA DE RIESGOS'!$AR712="Catastrófico"),CONCATENATE("R",'MAPA DE RIESGOS'!$H712,"C",'MAPA DE RIESGOS'!$AF712),"")</f>
        <v/>
      </c>
      <c r="CQ140" s="355" t="str">
        <f>IF(AND('MAPA DE RIESGOS'!$AP713="Baja",'MAPA DE RIESGOS'!$AR713="Catastrófico"),CONCATENATE("R",'MAPA DE RIESGOS'!$H713,"C",'MAPA DE RIESGOS'!$AF713),"")</f>
        <v/>
      </c>
      <c r="CR140" s="355" t="str">
        <f>IF(AND('MAPA DE RIESGOS'!$AP714="Baja",'MAPA DE RIESGOS'!$AR714="Catastrófico"),CONCATENATE("R",'MAPA DE RIESGOS'!$H714,"C",'MAPA DE RIESGOS'!$AF714),"")</f>
        <v/>
      </c>
      <c r="CS140" s="355" t="str">
        <f>IF(AND('MAPA DE RIESGOS'!$AP715="Baja",'MAPA DE RIESGOS'!$AR715="Catastrófico"),CONCATENATE("R",'MAPA DE RIESGOS'!$H715,"C",'MAPA DE RIESGOS'!$AF715),"")</f>
        <v/>
      </c>
      <c r="CT140" s="355" t="str">
        <f>IF(AND('MAPA DE RIESGOS'!$AP716="Baja",'MAPA DE RIESGOS'!$AR716="Catastrófico"),CONCATENATE("R",'MAPA DE RIESGOS'!$H716,"C",'MAPA DE RIESGOS'!$AF716),"")</f>
        <v/>
      </c>
      <c r="CU140" s="356" t="str">
        <f>IF(AND('MAPA DE RIESGOS'!$AP717="Baja",'MAPA DE RIESGOS'!$AR717="Catastrófico"),CONCATENATE("R",'MAPA DE RIESGOS'!$H717,"C",'MAPA DE RIESGOS'!$AF717),"")</f>
        <v/>
      </c>
      <c r="CV140" s="67"/>
      <c r="CW140" s="1109"/>
      <c r="CX140" s="1109"/>
      <c r="CY140" s="1109"/>
      <c r="CZ140" s="1109"/>
      <c r="DA140" s="1109"/>
      <c r="DB140" s="1109"/>
    </row>
    <row r="141" spans="2:106" ht="32.450000000000003" customHeight="1" thickBot="1">
      <c r="B141" s="1142"/>
      <c r="C141" s="1142"/>
      <c r="D141" s="1143"/>
      <c r="E141" s="1116"/>
      <c r="F141" s="1117"/>
      <c r="G141" s="1117"/>
      <c r="H141" s="1117"/>
      <c r="I141" s="1118"/>
      <c r="J141" s="377" t="str">
        <f>IF(AND('MAPA DE RIESGOS'!$AP718="Baja",'MAPA DE RIESGOS'!$AR718="Leve"),CONCATENATE("R",'MAPA DE RIESGOS'!$H718,"C",'MAPA DE RIESGOS'!$AF718),"")</f>
        <v/>
      </c>
      <c r="K141" s="378" t="str">
        <f>IF(AND('MAPA DE RIESGOS'!$AP719="Baja",'MAPA DE RIESGOS'!$AR719="Leve"),CONCATENATE("R",'MAPA DE RIESGOS'!$H719,"C",'MAPA DE RIESGOS'!$AF719),"")</f>
        <v/>
      </c>
      <c r="L141" s="378" t="str">
        <f>IF(AND('MAPA DE RIESGOS'!$AP720="Baja",'MAPA DE RIESGOS'!$AR720="Leve"),CONCATENATE("R",'MAPA DE RIESGOS'!$H720,"C",'MAPA DE RIESGOS'!$AF720),"")</f>
        <v/>
      </c>
      <c r="M141" s="378" t="str">
        <f>IF(AND('MAPA DE RIESGOS'!$AP721="Baja",'MAPA DE RIESGOS'!$AR721="Leve"),CONCATENATE("R",'MAPA DE RIESGOS'!$H721,"C",'MAPA DE RIESGOS'!$AF721),"")</f>
        <v/>
      </c>
      <c r="N141" s="378" t="str">
        <f>IF(AND('MAPA DE RIESGOS'!$AP722="Baja",'MAPA DE RIESGOS'!$AR722="Leve"),CONCATENATE("R",'MAPA DE RIESGOS'!$H722,"C",'MAPA DE RIESGOS'!$AF722),"")</f>
        <v/>
      </c>
      <c r="O141" s="378" t="str">
        <f>IF(AND('MAPA DE RIESGOS'!$AP723="Baja",'MAPA DE RIESGOS'!$AR723="Leve"),CONCATENATE("R",'MAPA DE RIESGOS'!$H723,"C",'MAPA DE RIESGOS'!$AF723),"")</f>
        <v/>
      </c>
      <c r="P141" s="378"/>
      <c r="Q141" s="378"/>
      <c r="R141" s="378"/>
      <c r="S141" s="378"/>
      <c r="T141" s="378"/>
      <c r="U141" s="378"/>
      <c r="V141" s="378"/>
      <c r="W141" s="378"/>
      <c r="X141" s="378"/>
      <c r="Y141" s="378"/>
      <c r="Z141" s="378"/>
      <c r="AA141" s="379"/>
      <c r="AB141" s="365" t="str">
        <f>IF(AND('MAPA DE RIESGOS'!$AP718="Baja",'MAPA DE RIESGOS'!$AR718="Menor"),CONCATENATE("R",'MAPA DE RIESGOS'!$H718,"C",'MAPA DE RIESGOS'!$AF718),"")</f>
        <v/>
      </c>
      <c r="AC141" s="366" t="str">
        <f>IF(AND('MAPA DE RIESGOS'!$AP719="Baja",'MAPA DE RIESGOS'!$AR719="Menor"),CONCATENATE("R",'MAPA DE RIESGOS'!$H719,"C",'MAPA DE RIESGOS'!$AF719),"")</f>
        <v/>
      </c>
      <c r="AD141" s="366" t="str">
        <f>IF(AND('MAPA DE RIESGOS'!$AP720="Baja",'MAPA DE RIESGOS'!$AR720="Menor"),CONCATENATE("R",'MAPA DE RIESGOS'!$H720,"C",'MAPA DE RIESGOS'!$AF720),"")</f>
        <v/>
      </c>
      <c r="AE141" s="366" t="str">
        <f>IF(AND('MAPA DE RIESGOS'!$AP721="Baja",'MAPA DE RIESGOS'!$AR721="Menor"),CONCATENATE("R",'MAPA DE RIESGOS'!$H721,"C",'MAPA DE RIESGOS'!$AF721),"")</f>
        <v/>
      </c>
      <c r="AF141" s="366" t="str">
        <f>IF(AND('MAPA DE RIESGOS'!$AP722="Baja",'MAPA DE RIESGOS'!$AR722="Menor"),CONCATENATE("R",'MAPA DE RIESGOS'!$H722,"C",'MAPA DE RIESGOS'!$AF722),"")</f>
        <v/>
      </c>
      <c r="AG141" s="366" t="str">
        <f>IF(AND('MAPA DE RIESGOS'!$AP723="Baja",'MAPA DE RIESGOS'!$AR723="Menor"),CONCATENATE("R",'MAPA DE RIESGOS'!$H723,"C",'MAPA DE RIESGOS'!$AF723),"")</f>
        <v/>
      </c>
      <c r="AH141" s="366"/>
      <c r="AI141" s="366"/>
      <c r="AJ141" s="366"/>
      <c r="AK141" s="366"/>
      <c r="AL141" s="366"/>
      <c r="AM141" s="366"/>
      <c r="AN141" s="366"/>
      <c r="AO141" s="366"/>
      <c r="AP141" s="366"/>
      <c r="AQ141" s="366"/>
      <c r="AR141" s="366"/>
      <c r="AS141" s="366"/>
      <c r="AT141" s="368" t="str">
        <f>IF(AND('MAPA DE RIESGOS'!$AP718="Baja",'MAPA DE RIESGOS'!$AR718="Moderado"),CONCATENATE("R",'MAPA DE RIESGOS'!$H718,"C",'MAPA DE RIESGOS'!$AF718),"")</f>
        <v/>
      </c>
      <c r="AU141" s="369" t="str">
        <f>IF(AND('MAPA DE RIESGOS'!$AP719="Baja",'MAPA DE RIESGOS'!$AR719="Moderado"),CONCATENATE("R",'MAPA DE RIESGOS'!$H719,"C",'MAPA DE RIESGOS'!$AF719),"")</f>
        <v/>
      </c>
      <c r="AV141" s="369" t="str">
        <f>IF(AND('MAPA DE RIESGOS'!$AP720="Baja",'MAPA DE RIESGOS'!$AR720="Moderado"),CONCATENATE("R",'MAPA DE RIESGOS'!$H720,"C",'MAPA DE RIESGOS'!$AF720),"")</f>
        <v/>
      </c>
      <c r="AW141" s="369" t="str">
        <f>IF(AND('MAPA DE RIESGOS'!$AP721="Baja",'MAPA DE RIESGOS'!$AR721="Moderado"),CONCATENATE("R",'MAPA DE RIESGOS'!$H721,"C",'MAPA DE RIESGOS'!$AF721),"")</f>
        <v/>
      </c>
      <c r="AX141" s="369" t="str">
        <f>IF(AND('MAPA DE RIESGOS'!$AP722="Baja",'MAPA DE RIESGOS'!$AR722="Moderado"),CONCATENATE("R",'MAPA DE RIESGOS'!$H722,"C",'MAPA DE RIESGOS'!$AF722),"")</f>
        <v/>
      </c>
      <c r="AY141" s="369" t="str">
        <f>IF(AND('MAPA DE RIESGOS'!$AP723="Baja",'MAPA DE RIESGOS'!$AR723="Moderado"),CONCATENATE("R",'MAPA DE RIESGOS'!$H723,"C",'MAPA DE RIESGOS'!$AF723),"")</f>
        <v/>
      </c>
      <c r="AZ141" s="369"/>
      <c r="BA141" s="369"/>
      <c r="BB141" s="369"/>
      <c r="BC141" s="369"/>
      <c r="BD141" s="369"/>
      <c r="BE141" s="369"/>
      <c r="BF141" s="369"/>
      <c r="BG141" s="369"/>
      <c r="BH141" s="369"/>
      <c r="BI141" s="369"/>
      <c r="BJ141" s="369"/>
      <c r="BK141" s="370"/>
      <c r="BL141" s="358" t="str">
        <f>IF(AND('MAPA DE RIESGOS'!$AP718="Baja",'MAPA DE RIESGOS'!$AR718="Mayor"),CONCATENATE("R",'MAPA DE RIESGOS'!$H718,"C",'MAPA DE RIESGOS'!$AF718),"")</f>
        <v/>
      </c>
      <c r="BM141" s="358" t="str">
        <f>IF(AND('MAPA DE RIESGOS'!$AP719="Baja",'MAPA DE RIESGOS'!$AR719="Mayor"),CONCATENATE("R",'MAPA DE RIESGOS'!$H719,"C",'MAPA DE RIESGOS'!$AF719),"")</f>
        <v/>
      </c>
      <c r="BN141" s="358" t="str">
        <f>IF(AND('MAPA DE RIESGOS'!$AP720="Baja",'MAPA DE RIESGOS'!$AR720="Mayor"),CONCATENATE("R",'MAPA DE RIESGOS'!$H720,"C",'MAPA DE RIESGOS'!$AF720),"")</f>
        <v/>
      </c>
      <c r="BO141" s="358" t="str">
        <f>IF(AND('MAPA DE RIESGOS'!$AP721="Baja",'MAPA DE RIESGOS'!$AR721="Mayor"),CONCATENATE("R",'MAPA DE RIESGOS'!$H721,"C",'MAPA DE RIESGOS'!$AF721),"")</f>
        <v/>
      </c>
      <c r="BP141" s="358" t="str">
        <f>IF(AND('MAPA DE RIESGOS'!$AP722="Baja",'MAPA DE RIESGOS'!$AR722="Mayor"),CONCATENATE("R",'MAPA DE RIESGOS'!$H722,"C",'MAPA DE RIESGOS'!$AF722),"")</f>
        <v/>
      </c>
      <c r="BQ141" s="358" t="str">
        <f>IF(AND('MAPA DE RIESGOS'!$AP723="Baja",'MAPA DE RIESGOS'!$AR723="Mayor"),CONCATENATE("R",'MAPA DE RIESGOS'!$H723,"C",'MAPA DE RIESGOS'!$AF723),"")</f>
        <v/>
      </c>
      <c r="BR141" s="358"/>
      <c r="BS141" s="358"/>
      <c r="BT141" s="358"/>
      <c r="BU141" s="358"/>
      <c r="BV141" s="358"/>
      <c r="BW141" s="358"/>
      <c r="BX141" s="358"/>
      <c r="BY141" s="358"/>
      <c r="BZ141" s="358"/>
      <c r="CA141" s="358"/>
      <c r="CB141" s="358"/>
      <c r="CC141" s="359"/>
      <c r="CD141" s="360" t="str">
        <f>IF(AND('MAPA DE RIESGOS'!$AP718="Baja",'MAPA DE RIESGOS'!$AR718="Catastrófico"),CONCATENATE("R",'MAPA DE RIESGOS'!$H718,"C",'MAPA DE RIESGOS'!$AF718),"")</f>
        <v/>
      </c>
      <c r="CE141" s="360" t="str">
        <f>IF(AND('MAPA DE RIESGOS'!$AP719="Baja",'MAPA DE RIESGOS'!$AR719="Catastrófico"),CONCATENATE("R",'MAPA DE RIESGOS'!$H719,"C",'MAPA DE RIESGOS'!$AF719),"")</f>
        <v/>
      </c>
      <c r="CF141" s="360" t="str">
        <f>IF(AND('MAPA DE RIESGOS'!$AP720="Baja",'MAPA DE RIESGOS'!$AR720="Catastrófico"),CONCATENATE("R",'MAPA DE RIESGOS'!$H720,"C",'MAPA DE RIESGOS'!$AF720),"")</f>
        <v/>
      </c>
      <c r="CG141" s="360" t="str">
        <f>IF(AND('MAPA DE RIESGOS'!$AP721="Baja",'MAPA DE RIESGOS'!$AR721="Catastrófico"),CONCATENATE("R",'MAPA DE RIESGOS'!$H721,"C",'MAPA DE RIESGOS'!$AF721),"")</f>
        <v/>
      </c>
      <c r="CH141" s="360" t="str">
        <f>IF(AND('MAPA DE RIESGOS'!$AP722="Baja",'MAPA DE RIESGOS'!$AR722="Catastrófico"),CONCATENATE("R",'MAPA DE RIESGOS'!$H722,"C",'MAPA DE RIESGOS'!$AF722),"")</f>
        <v/>
      </c>
      <c r="CI141" s="360" t="str">
        <f>IF(AND('MAPA DE RIESGOS'!$AP723="Baja",'MAPA DE RIESGOS'!$AR723="Catastrófico"),CONCATENATE("R",'MAPA DE RIESGOS'!$H723,"C",'MAPA DE RIESGOS'!$AF723),"")</f>
        <v/>
      </c>
      <c r="CJ141" s="360"/>
      <c r="CK141" s="360"/>
      <c r="CL141" s="360"/>
      <c r="CM141" s="360"/>
      <c r="CN141" s="360"/>
      <c r="CO141" s="360"/>
      <c r="CP141" s="360"/>
      <c r="CQ141" s="360"/>
      <c r="CR141" s="360"/>
      <c r="CS141" s="360"/>
      <c r="CT141" s="360"/>
      <c r="CU141" s="361"/>
      <c r="CV141" s="67"/>
      <c r="CW141" s="1109"/>
      <c r="CX141" s="1109"/>
      <c r="CY141" s="1109"/>
      <c r="CZ141" s="1109"/>
      <c r="DA141" s="1109"/>
      <c r="DB141" s="1109"/>
    </row>
    <row r="142" spans="2:106" ht="32.450000000000003" customHeight="1">
      <c r="B142" s="1142"/>
      <c r="C142" s="1142"/>
      <c r="D142" s="1143"/>
      <c r="E142" s="1110" t="s">
        <v>283</v>
      </c>
      <c r="F142" s="1111"/>
      <c r="G142" s="1111"/>
      <c r="H142" s="1111"/>
      <c r="I142" s="1111"/>
      <c r="J142" s="371" t="str">
        <f>IF(AND('MAPA DE RIESGOS'!$AP152="Muy Baja",'MAPA DE RIESGOS'!$AR152="Leve"),CONCATENATE("R",'MAPA DE RIESGOS'!$H152,"C",'MAPA DE RIESGOS'!$AF152),"")</f>
        <v/>
      </c>
      <c r="K142" s="372" t="str">
        <f>IF(AND('MAPA DE RIESGOS'!$AP153="Muy Baja",'MAPA DE RIESGOS'!$AR153="Leve"),CONCATENATE("R",'MAPA DE RIESGOS'!$H153,"C",'MAPA DE RIESGOS'!$AF153),"")</f>
        <v/>
      </c>
      <c r="L142" s="372" t="str">
        <f>IF(AND('MAPA DE RIESGOS'!$AP154="Muy Baja",'MAPA DE RIESGOS'!$AR154="Leve"),CONCATENATE("R",'MAPA DE RIESGOS'!$H154,"C",'MAPA DE RIESGOS'!$AF154),"")</f>
        <v/>
      </c>
      <c r="M142" s="372" t="str">
        <f>IF(AND('MAPA DE RIESGOS'!$AP155="Muy Baja",'MAPA DE RIESGOS'!$AR155="Leve"),CONCATENATE("R",'MAPA DE RIESGOS'!$H155,"C",'MAPA DE RIESGOS'!$AF155),"")</f>
        <v/>
      </c>
      <c r="N142" s="372" t="str">
        <f>IF(AND('MAPA DE RIESGOS'!$AP156="Muy Baja",'MAPA DE RIESGOS'!$AR156="Leve"),CONCATENATE("R",'MAPA DE RIESGOS'!$H156,"C",'MAPA DE RIESGOS'!$AF156),"")</f>
        <v/>
      </c>
      <c r="O142" s="372" t="str">
        <f>IF(AND('MAPA DE RIESGOS'!$AP157="Muy Baja",'MAPA DE RIESGOS'!$AR157="Leve"),CONCATENATE("R",'MAPA DE RIESGOS'!$H157,"C",'MAPA DE RIESGOS'!$AF157),"")</f>
        <v/>
      </c>
      <c r="P142" s="372" t="str">
        <f>IF(AND('MAPA DE RIESGOS'!$AP158="Muy Baja",'MAPA DE RIESGOS'!$AR158="Leve"),CONCATENATE("R",'MAPA DE RIESGOS'!$H158,"C",'MAPA DE RIESGOS'!$AF158),"")</f>
        <v/>
      </c>
      <c r="Q142" s="372" t="str">
        <f>IF(AND('MAPA DE RIESGOS'!$AP159="Muy Baja",'MAPA DE RIESGOS'!$AR159="Leve"),CONCATENATE("R",'MAPA DE RIESGOS'!$H159,"C",'MAPA DE RIESGOS'!$AF159),"")</f>
        <v/>
      </c>
      <c r="R142" s="372" t="str">
        <f>IF(AND('MAPA DE RIESGOS'!$AP160="Muy Baja",'MAPA DE RIESGOS'!$AR160="Leve"),CONCATENATE("R",'MAPA DE RIESGOS'!$H160,"C",'MAPA DE RIESGOS'!$AF160),"")</f>
        <v/>
      </c>
      <c r="S142" s="372" t="str">
        <f>IF(AND('MAPA DE RIESGOS'!$AP161="Muy Baja",'MAPA DE RIESGOS'!$AR161="Leve"),CONCATENATE("R",'MAPA DE RIESGOS'!$H161,"C",'MAPA DE RIESGOS'!$AF161),"")</f>
        <v/>
      </c>
      <c r="T142" s="372" t="str">
        <f>IF(AND('MAPA DE RIESGOS'!$AP162="Muy Baja",'MAPA DE RIESGOS'!$AR162="Leve"),CONCATENATE("R",'MAPA DE RIESGOS'!$H162,"C",'MAPA DE RIESGOS'!$AF162),"")</f>
        <v/>
      </c>
      <c r="U142" s="372" t="str">
        <f>IF(AND('MAPA DE RIESGOS'!$AP163="Muy Baja",'MAPA DE RIESGOS'!$AR163="Leve"),CONCATENATE("R",'MAPA DE RIESGOS'!$H163,"C",'MAPA DE RIESGOS'!$AF163),"")</f>
        <v/>
      </c>
      <c r="V142" s="372" t="str">
        <f>IF(AND('MAPA DE RIESGOS'!$AP164="Muy Baja",'MAPA DE RIESGOS'!$AR164="Leve"),CONCATENATE("R",'MAPA DE RIESGOS'!$H164,"C",'MAPA DE RIESGOS'!$AF164),"")</f>
        <v/>
      </c>
      <c r="W142" s="372" t="str">
        <f>IF(AND('MAPA DE RIESGOS'!$AP165="Muy Baja",'MAPA DE RIESGOS'!$AR165="Leve"),CONCATENATE("R",'MAPA DE RIESGOS'!$H165,"C",'MAPA DE RIESGOS'!$AF165),"")</f>
        <v/>
      </c>
      <c r="X142" s="372" t="str">
        <f>IF(AND('MAPA DE RIESGOS'!$AP166="Muy Baja",'MAPA DE RIESGOS'!$AR166="Leve"),CONCATENATE("R",'MAPA DE RIESGOS'!$H166,"C",'MAPA DE RIESGOS'!$AF166),"")</f>
        <v/>
      </c>
      <c r="Y142" s="372" t="str">
        <f>IF(AND('MAPA DE RIESGOS'!$AP167="Muy Baja",'MAPA DE RIESGOS'!$AR167="Leve"),CONCATENATE("R",'MAPA DE RIESGOS'!$H167,"C",'MAPA DE RIESGOS'!$AF167),"")</f>
        <v/>
      </c>
      <c r="Z142" s="372" t="str">
        <f>IF(AND('MAPA DE RIESGOS'!$AP168="Muy Baja",'MAPA DE RIESGOS'!$AR168="Leve"),CONCATENATE("R",'MAPA DE RIESGOS'!$H168,"C",'MAPA DE RIESGOS'!$AF168),"")</f>
        <v/>
      </c>
      <c r="AA142" s="373" t="str">
        <f>IF(AND('MAPA DE RIESGOS'!$AP169="Muy Baja",'MAPA DE RIESGOS'!$AR169="Leve"),CONCATENATE("R",'MAPA DE RIESGOS'!$H169,"C",'MAPA DE RIESGOS'!$AF169),"")</f>
        <v/>
      </c>
      <c r="AB142" s="371" t="str">
        <f>IF(AND('MAPA DE RIESGOS'!$AP152="Muy Baja",'MAPA DE RIESGOS'!$AR152="Menor"),CONCATENATE("R",'MAPA DE RIESGOS'!$H152,"C",'MAPA DE RIESGOS'!$AF152),"")</f>
        <v/>
      </c>
      <c r="AC142" s="372" t="str">
        <f>IF(AND('MAPA DE RIESGOS'!$AP153="Muy Baja",'MAPA DE RIESGOS'!$AR153="Menor"),CONCATENATE("R",'MAPA DE RIESGOS'!$H153,"C",'MAPA DE RIESGOS'!$AF153),"")</f>
        <v/>
      </c>
      <c r="AD142" s="372" t="str">
        <f>IF(AND('MAPA DE RIESGOS'!$AP154="Muy Baja",'MAPA DE RIESGOS'!$AR154="Menor"),CONCATENATE("R",'MAPA DE RIESGOS'!$H154,"C",'MAPA DE RIESGOS'!$AF154),"")</f>
        <v/>
      </c>
      <c r="AE142" s="372" t="str">
        <f>IF(AND('MAPA DE RIESGOS'!$AP155="Muy Baja",'MAPA DE RIESGOS'!$AR155="Menor"),CONCATENATE("R",'MAPA DE RIESGOS'!$H155,"C",'MAPA DE RIESGOS'!$AF155),"")</f>
        <v/>
      </c>
      <c r="AF142" s="372" t="str">
        <f>IF(AND('MAPA DE RIESGOS'!$AP156="Muy Baja",'MAPA DE RIESGOS'!$AR156="Menor"),CONCATENATE("R",'MAPA DE RIESGOS'!$H156,"C",'MAPA DE RIESGOS'!$AF156),"")</f>
        <v/>
      </c>
      <c r="AG142" s="372" t="str">
        <f>IF(AND('MAPA DE RIESGOS'!$AP157="Muy Baja",'MAPA DE RIESGOS'!$AR157="Menor"),CONCATENATE("R",'MAPA DE RIESGOS'!$H157,"C",'MAPA DE RIESGOS'!$AF157),"")</f>
        <v/>
      </c>
      <c r="AH142" s="372" t="str">
        <f>IF(AND('MAPA DE RIESGOS'!$AP158="Muy Baja",'MAPA DE RIESGOS'!$AR158="Menor"),CONCATENATE("R",'MAPA DE RIESGOS'!$H158,"C",'MAPA DE RIESGOS'!$AF158),"")</f>
        <v/>
      </c>
      <c r="AI142" s="372" t="str">
        <f>IF(AND('MAPA DE RIESGOS'!$AP159="Muy Baja",'MAPA DE RIESGOS'!$AR159="Menor"),CONCATENATE("R",'MAPA DE RIESGOS'!$H159,"C",'MAPA DE RIESGOS'!$AF159),"")</f>
        <v/>
      </c>
      <c r="AJ142" s="372" t="str">
        <f>IF(AND('MAPA DE RIESGOS'!$AP160="Muy Baja",'MAPA DE RIESGOS'!$AR160="Menor"),CONCATENATE("R",'MAPA DE RIESGOS'!$H160,"C",'MAPA DE RIESGOS'!$AF160),"")</f>
        <v/>
      </c>
      <c r="AK142" s="372" t="str">
        <f>IF(AND('MAPA DE RIESGOS'!$AP161="Muy Baja",'MAPA DE RIESGOS'!$AR161="Menor"),CONCATENATE("R",'MAPA DE RIESGOS'!$H161,"C",'MAPA DE RIESGOS'!$AF161),"")</f>
        <v/>
      </c>
      <c r="AL142" s="372" t="str">
        <f>IF(AND('MAPA DE RIESGOS'!$AP162="Muy Baja",'MAPA DE RIESGOS'!$AR162="Menor"),CONCATENATE("R",'MAPA DE RIESGOS'!$H162,"C",'MAPA DE RIESGOS'!$AF162),"")</f>
        <v/>
      </c>
      <c r="AM142" s="372" t="str">
        <f>IF(AND('MAPA DE RIESGOS'!$AP163="Muy Baja",'MAPA DE RIESGOS'!$AR163="Menor"),CONCATENATE("R",'MAPA DE RIESGOS'!$H163,"C",'MAPA DE RIESGOS'!$AF163),"")</f>
        <v/>
      </c>
      <c r="AN142" s="372" t="str">
        <f>IF(AND('MAPA DE RIESGOS'!$AP164="Muy Baja",'MAPA DE RIESGOS'!$AR164="Menor"),CONCATENATE("R",'MAPA DE RIESGOS'!$H164,"C",'MAPA DE RIESGOS'!$AF164),"")</f>
        <v/>
      </c>
      <c r="AO142" s="372" t="str">
        <f>IF(AND('MAPA DE RIESGOS'!$AP165="Muy Baja",'MAPA DE RIESGOS'!$AR165="Menor"),CONCATENATE("R",'MAPA DE RIESGOS'!$H165,"C",'MAPA DE RIESGOS'!$AF165),"")</f>
        <v/>
      </c>
      <c r="AP142" s="372" t="str">
        <f>IF(AND('MAPA DE RIESGOS'!$AP166="Muy Baja",'MAPA DE RIESGOS'!$AR166="Menor"),CONCATENATE("R",'MAPA DE RIESGOS'!$H166,"C",'MAPA DE RIESGOS'!$AF166),"")</f>
        <v/>
      </c>
      <c r="AQ142" s="372" t="str">
        <f>IF(AND('MAPA DE RIESGOS'!$AP167="Muy Baja",'MAPA DE RIESGOS'!$AR167="Menor"),CONCATENATE("R",'MAPA DE RIESGOS'!$H167,"C",'MAPA DE RIESGOS'!$AF167),"")</f>
        <v/>
      </c>
      <c r="AR142" s="372" t="str">
        <f>IF(AND('MAPA DE RIESGOS'!$AP168="Muy Baja",'MAPA DE RIESGOS'!$AR168="Menor"),CONCATENATE("R",'MAPA DE RIESGOS'!$H168,"C",'MAPA DE RIESGOS'!$AF168),"")</f>
        <v/>
      </c>
      <c r="AS142" s="373" t="str">
        <f>IF(AND('MAPA DE RIESGOS'!$AP169="Muy Baja",'MAPA DE RIESGOS'!$AR169="Menor"),CONCATENATE("R",'MAPA DE RIESGOS'!$H169,"C",'MAPA DE RIESGOS'!$AF169),"")</f>
        <v/>
      </c>
      <c r="AT142" s="362" t="str">
        <f>IF(AND('MAPA DE RIESGOS'!$AP152="Muy Baja",'MAPA DE RIESGOS'!$AR152="Moderado"),CONCATENATE("R",'MAPA DE RIESGOS'!$H152,"C",'MAPA DE RIESGOS'!$AF152),"")</f>
        <v/>
      </c>
      <c r="AU142" s="363" t="str">
        <f>IF(AND('MAPA DE RIESGOS'!$AP153="Muy Baja",'MAPA DE RIESGOS'!$AR153="Moderado"),CONCATENATE("R",'MAPA DE RIESGOS'!$H153,"C",'MAPA DE RIESGOS'!$AF153),"")</f>
        <v/>
      </c>
      <c r="AV142" s="363" t="str">
        <f>IF(AND('MAPA DE RIESGOS'!$AP154="Muy Baja",'MAPA DE RIESGOS'!$AR154="Moderado"),CONCATENATE("R",'MAPA DE RIESGOS'!$H154,"C",'MAPA DE RIESGOS'!$AF154),"")</f>
        <v/>
      </c>
      <c r="AW142" s="363" t="str">
        <f>IF(AND('MAPA DE RIESGOS'!$AP155="Muy Baja",'MAPA DE RIESGOS'!$AR155="Moderado"),CONCATENATE("R",'MAPA DE RIESGOS'!$H155,"C",'MAPA DE RIESGOS'!$AF155),"")</f>
        <v/>
      </c>
      <c r="AX142" s="363" t="str">
        <f>IF(AND('MAPA DE RIESGOS'!$AP156="Muy Baja",'MAPA DE RIESGOS'!$AR156="Moderado"),CONCATENATE("R",'MAPA DE RIESGOS'!$H156,"C",'MAPA DE RIESGOS'!$AF156),"")</f>
        <v/>
      </c>
      <c r="AY142" s="363" t="str">
        <f>IF(AND('MAPA DE RIESGOS'!$AP157="Muy Baja",'MAPA DE RIESGOS'!$AR157="Moderado"),CONCATENATE("R",'MAPA DE RIESGOS'!$H157,"C",'MAPA DE RIESGOS'!$AF157),"")</f>
        <v/>
      </c>
      <c r="AZ142" s="363" t="str">
        <f>IF(AND('MAPA DE RIESGOS'!$AP158="Muy Baja",'MAPA DE RIESGOS'!$AR158="Moderado"),CONCATENATE("R",'MAPA DE RIESGOS'!$H158,"C",'MAPA DE RIESGOS'!$AF158),"")</f>
        <v/>
      </c>
      <c r="BA142" s="363" t="str">
        <f>IF(AND('MAPA DE RIESGOS'!$AP159="Muy Baja",'MAPA DE RIESGOS'!$AR159="Moderado"),CONCATENATE("R",'MAPA DE RIESGOS'!$H159,"C",'MAPA DE RIESGOS'!$AF159),"")</f>
        <v/>
      </c>
      <c r="BB142" s="363" t="str">
        <f>IF(AND('MAPA DE RIESGOS'!$AP160="Muy Baja",'MAPA DE RIESGOS'!$AR160="Moderado"),CONCATENATE("R",'MAPA DE RIESGOS'!$H160,"C",'MAPA DE RIESGOS'!$AF160),"")</f>
        <v/>
      </c>
      <c r="BC142" s="363" t="str">
        <f>IF(AND('MAPA DE RIESGOS'!$AP161="Muy Baja",'MAPA DE RIESGOS'!$AR161="Moderado"),CONCATENATE("R",'MAPA DE RIESGOS'!$H161,"C",'MAPA DE RIESGOS'!$AF161),"")</f>
        <v/>
      </c>
      <c r="BD142" s="363" t="str">
        <f>IF(AND('MAPA DE RIESGOS'!$AP162="Muy Baja",'MAPA DE RIESGOS'!$AR162="Moderado"),CONCATENATE("R",'MAPA DE RIESGOS'!$H162,"C",'MAPA DE RIESGOS'!$AF162),"")</f>
        <v/>
      </c>
      <c r="BE142" s="363" t="str">
        <f>IF(AND('MAPA DE RIESGOS'!$AP163="Muy Baja",'MAPA DE RIESGOS'!$AR163="Moderado"),CONCATENATE("R",'MAPA DE RIESGOS'!$H163,"C",'MAPA DE RIESGOS'!$AF163),"")</f>
        <v/>
      </c>
      <c r="BF142" s="363" t="str">
        <f>IF(AND('MAPA DE RIESGOS'!$AP164="Muy Baja",'MAPA DE RIESGOS'!$AR164="Moderado"),CONCATENATE("R",'MAPA DE RIESGOS'!$H164,"C",'MAPA DE RIESGOS'!$AF164),"")</f>
        <v/>
      </c>
      <c r="BG142" s="363" t="str">
        <f>IF(AND('MAPA DE RIESGOS'!$AP165="Muy Baja",'MAPA DE RIESGOS'!$AR165="Moderado"),CONCATENATE("R",'MAPA DE RIESGOS'!$H165,"C",'MAPA DE RIESGOS'!$AF165),"")</f>
        <v/>
      </c>
      <c r="BH142" s="363" t="str">
        <f>IF(AND('MAPA DE RIESGOS'!$AP166="Muy Baja",'MAPA DE RIESGOS'!$AR166="Moderado"),CONCATENATE("R",'MAPA DE RIESGOS'!$H166,"C",'MAPA DE RIESGOS'!$AF166),"")</f>
        <v/>
      </c>
      <c r="BI142" s="363" t="str">
        <f>IF(AND('MAPA DE RIESGOS'!$AP167="Muy Baja",'MAPA DE RIESGOS'!$AR167="Moderado"),CONCATENATE("R",'MAPA DE RIESGOS'!$H167,"C",'MAPA DE RIESGOS'!$AF167),"")</f>
        <v/>
      </c>
      <c r="BJ142" s="363" t="str">
        <f>IF(AND('MAPA DE RIESGOS'!$AP168="Muy Baja",'MAPA DE RIESGOS'!$AR168="Moderado"),CONCATENATE("R",'MAPA DE RIESGOS'!$H168,"C",'MAPA DE RIESGOS'!$AF168),"")</f>
        <v/>
      </c>
      <c r="BK142" s="364" t="str">
        <f>IF(AND('MAPA DE RIESGOS'!$AP169="Muy Baja",'MAPA DE RIESGOS'!$AR169="Moderado"),CONCATENATE("R",'MAPA DE RIESGOS'!$H169,"C",'MAPA DE RIESGOS'!$AF169),"")</f>
        <v/>
      </c>
      <c r="BL142" s="348" t="str">
        <f>IF(AND('MAPA DE RIESGOS'!$AP152="Muy Baja",'MAPA DE RIESGOS'!$AR152="Mayor"),CONCATENATE("R",'MAPA DE RIESGOS'!$H152,"C",'MAPA DE RIESGOS'!$AF152),"")</f>
        <v/>
      </c>
      <c r="BM142" s="348" t="str">
        <f>IF(AND('MAPA DE RIESGOS'!$AP153="Muy Baja",'MAPA DE RIESGOS'!$AR153="Mayor"),CONCATENATE("R",'MAPA DE RIESGOS'!$H153,"C",'MAPA DE RIESGOS'!$AF153),"")</f>
        <v/>
      </c>
      <c r="BN142" s="348" t="str">
        <f>IF(AND('MAPA DE RIESGOS'!$AP154="Muy Baja",'MAPA DE RIESGOS'!$AR154="Mayor"),CONCATENATE("R",'MAPA DE RIESGOS'!$H154,"C",'MAPA DE RIESGOS'!$AF154),"")</f>
        <v/>
      </c>
      <c r="BO142" s="348" t="str">
        <f>IF(AND('MAPA DE RIESGOS'!$AP155="Muy Baja",'MAPA DE RIESGOS'!$AR155="Mayor"),CONCATENATE("R",'MAPA DE RIESGOS'!$H155,"C",'MAPA DE RIESGOS'!$AF155),"")</f>
        <v/>
      </c>
      <c r="BP142" s="348" t="str">
        <f>IF(AND('MAPA DE RIESGOS'!$AP156="Muy Baja",'MAPA DE RIESGOS'!$AR156="Mayor"),CONCATENATE("R",'MAPA DE RIESGOS'!$H156,"C",'MAPA DE RIESGOS'!$AF156),"")</f>
        <v/>
      </c>
      <c r="BQ142" s="348" t="str">
        <f>IF(AND('MAPA DE RIESGOS'!$AP157="Muy Baja",'MAPA DE RIESGOS'!$AR157="Mayor"),CONCATENATE("R",'MAPA DE RIESGOS'!$H157,"C",'MAPA DE RIESGOS'!$AF157),"")</f>
        <v/>
      </c>
      <c r="BR142" s="348" t="str">
        <f>IF(AND('MAPA DE RIESGOS'!$AP158="Muy Baja",'MAPA DE RIESGOS'!$AR158="Mayor"),CONCATENATE("R",'MAPA DE RIESGOS'!$H158,"C",'MAPA DE RIESGOS'!$AF158),"")</f>
        <v/>
      </c>
      <c r="BS142" s="348" t="str">
        <f>IF(AND('MAPA DE RIESGOS'!$AP159="Muy Baja",'MAPA DE RIESGOS'!$AR159="Mayor"),CONCATENATE("R",'MAPA DE RIESGOS'!$H159,"C",'MAPA DE RIESGOS'!$AF159),"")</f>
        <v/>
      </c>
      <c r="BT142" s="348" t="str">
        <f>IF(AND('MAPA DE RIESGOS'!$AP160="Muy Baja",'MAPA DE RIESGOS'!$AR160="Mayor"),CONCATENATE("R",'MAPA DE RIESGOS'!$H160,"C",'MAPA DE RIESGOS'!$AF160),"")</f>
        <v/>
      </c>
      <c r="BU142" s="348" t="str">
        <f>IF(AND('MAPA DE RIESGOS'!$AP161="Muy Baja",'MAPA DE RIESGOS'!$AR161="Mayor"),CONCATENATE("R",'MAPA DE RIESGOS'!$H161,"C",'MAPA DE RIESGOS'!$AF161),"")</f>
        <v/>
      </c>
      <c r="BV142" s="348" t="str">
        <f>IF(AND('MAPA DE RIESGOS'!$AP162="Muy Baja",'MAPA DE RIESGOS'!$AR162="Mayor"),CONCATENATE("R",'MAPA DE RIESGOS'!$H162,"C",'MAPA DE RIESGOS'!$AF162),"")</f>
        <v/>
      </c>
      <c r="BW142" s="348" t="str">
        <f>IF(AND('MAPA DE RIESGOS'!$AP163="Muy Baja",'MAPA DE RIESGOS'!$AR163="Mayor"),CONCATENATE("R",'MAPA DE RIESGOS'!$H163,"C",'MAPA DE RIESGOS'!$AF163),"")</f>
        <v/>
      </c>
      <c r="BX142" s="348" t="str">
        <f>IF(AND('MAPA DE RIESGOS'!$AP164="Muy Baja",'MAPA DE RIESGOS'!$AR164="Mayor"),CONCATENATE("R",'MAPA DE RIESGOS'!$H164,"C",'MAPA DE RIESGOS'!$AF164),"")</f>
        <v/>
      </c>
      <c r="BY142" s="348" t="str">
        <f>IF(AND('MAPA DE RIESGOS'!$AP165="Muy Baja",'MAPA DE RIESGOS'!$AR165="Mayor"),CONCATENATE("R",'MAPA DE RIESGOS'!$H165,"C",'MAPA DE RIESGOS'!$AF165),"")</f>
        <v/>
      </c>
      <c r="BZ142" s="348" t="str">
        <f>IF(AND('MAPA DE RIESGOS'!$AP166="Muy Baja",'MAPA DE RIESGOS'!$AR166="Mayor"),CONCATENATE("R",'MAPA DE RIESGOS'!$H166,"C",'MAPA DE RIESGOS'!$AF166),"")</f>
        <v/>
      </c>
      <c r="CA142" s="348" t="str">
        <f>IF(AND('MAPA DE RIESGOS'!$AP167="Muy Baja",'MAPA DE RIESGOS'!$AR167="Mayor"),CONCATENATE("R",'MAPA DE RIESGOS'!$H167,"C",'MAPA DE RIESGOS'!$AF167),"")</f>
        <v/>
      </c>
      <c r="CB142" s="348" t="str">
        <f>IF(AND('MAPA DE RIESGOS'!$AP168="Muy Baja",'MAPA DE RIESGOS'!$AR168="Mayor"),CONCATENATE("R",'MAPA DE RIESGOS'!$H168,"C",'MAPA DE RIESGOS'!$AF168),"")</f>
        <v/>
      </c>
      <c r="CC142" s="349" t="str">
        <f>IF(AND('MAPA DE RIESGOS'!$AP169="Muy Baja",'MAPA DE RIESGOS'!$AR169="Mayor"),CONCATENATE("R",'MAPA DE RIESGOS'!$H169,"C",'MAPA DE RIESGOS'!$AF169),"")</f>
        <v/>
      </c>
      <c r="CD142" s="350" t="str">
        <f>IF(AND('MAPA DE RIESGOS'!$AP152="Muy Baja",'MAPA DE RIESGOS'!$AR152="Catastrófico"),CONCATENATE("R",'MAPA DE RIESGOS'!$H152,"C",'MAPA DE RIESGOS'!$AF152),"")</f>
        <v/>
      </c>
      <c r="CE142" s="350" t="str">
        <f>IF(AND('MAPA DE RIESGOS'!$AP153="Muy Baja",'MAPA DE RIESGOS'!$AR153="Catastrófico"),CONCATENATE("R",'MAPA DE RIESGOS'!$H153,"C",'MAPA DE RIESGOS'!$AF153),"")</f>
        <v/>
      </c>
      <c r="CF142" s="350" t="str">
        <f>IF(AND('MAPA DE RIESGOS'!$AP154="Muy Baja",'MAPA DE RIESGOS'!$AR154="Catastrófico"),CONCATENATE("R",'MAPA DE RIESGOS'!$H154,"C",'MAPA DE RIESGOS'!$AF154),"")</f>
        <v/>
      </c>
      <c r="CG142" s="350" t="str">
        <f>IF(AND('MAPA DE RIESGOS'!$AP155="Muy Baja",'MAPA DE RIESGOS'!$AR155="Catastrófico"),CONCATENATE("R",'MAPA DE RIESGOS'!$H155,"C",'MAPA DE RIESGOS'!$AF155),"")</f>
        <v/>
      </c>
      <c r="CH142" s="350" t="str">
        <f>IF(AND('MAPA DE RIESGOS'!$AP156="Muy Baja",'MAPA DE RIESGOS'!$AR156="Catastrófico"),CONCATENATE("R",'MAPA DE RIESGOS'!$H156,"C",'MAPA DE RIESGOS'!$AF156),"")</f>
        <v/>
      </c>
      <c r="CI142" s="350" t="str">
        <f>IF(AND('MAPA DE RIESGOS'!$AP157="Muy Baja",'MAPA DE RIESGOS'!$AR157="Catastrófico"),CONCATENATE("R",'MAPA DE RIESGOS'!$H157,"C",'MAPA DE RIESGOS'!$AF157),"")</f>
        <v/>
      </c>
      <c r="CJ142" s="350" t="str">
        <f>IF(AND('MAPA DE RIESGOS'!$AP158="Muy Baja",'MAPA DE RIESGOS'!$AR158="Catastrófico"),CONCATENATE("R",'MAPA DE RIESGOS'!$H158,"C",'MAPA DE RIESGOS'!$AF158),"")</f>
        <v/>
      </c>
      <c r="CK142" s="350" t="str">
        <f>IF(AND('MAPA DE RIESGOS'!$AP159="Muy Baja",'MAPA DE RIESGOS'!$AR159="Catastrófico"),CONCATENATE("R",'MAPA DE RIESGOS'!$H159,"C",'MAPA DE RIESGOS'!$AF159),"")</f>
        <v/>
      </c>
      <c r="CL142" s="350" t="str">
        <f>IF(AND('MAPA DE RIESGOS'!$AP160="Muy Baja",'MAPA DE RIESGOS'!$AR160="Catastrófico"),CONCATENATE("R",'MAPA DE RIESGOS'!$H160,"C",'MAPA DE RIESGOS'!$AF160),"")</f>
        <v/>
      </c>
      <c r="CM142" s="350" t="str">
        <f>IF(AND('MAPA DE RIESGOS'!$AP161="Muy Baja",'MAPA DE RIESGOS'!$AR161="Catastrófico"),CONCATENATE("R",'MAPA DE RIESGOS'!$H161,"C",'MAPA DE RIESGOS'!$AF161),"")</f>
        <v/>
      </c>
      <c r="CN142" s="350" t="str">
        <f>IF(AND('MAPA DE RIESGOS'!$AP162="Muy Baja",'MAPA DE RIESGOS'!$AR162="Catastrófico"),CONCATENATE("R",'MAPA DE RIESGOS'!$H162,"C",'MAPA DE RIESGOS'!$AF162),"")</f>
        <v/>
      </c>
      <c r="CO142" s="350" t="str">
        <f>IF(AND('MAPA DE RIESGOS'!$AP163="Muy Baja",'MAPA DE RIESGOS'!$AR163="Catastrófico"),CONCATENATE("R",'MAPA DE RIESGOS'!$H163,"C",'MAPA DE RIESGOS'!$AF163),"")</f>
        <v/>
      </c>
      <c r="CP142" s="350" t="str">
        <f>IF(AND('MAPA DE RIESGOS'!$AP164="Muy Baja",'MAPA DE RIESGOS'!$AR164="Catastrófico"),CONCATENATE("R",'MAPA DE RIESGOS'!$H164,"C",'MAPA DE RIESGOS'!$AF164),"")</f>
        <v/>
      </c>
      <c r="CQ142" s="350" t="str">
        <f>IF(AND('MAPA DE RIESGOS'!$AP165="Muy Baja",'MAPA DE RIESGOS'!$AR165="Catastrófico"),CONCATENATE("R",'MAPA DE RIESGOS'!$H165,"C",'MAPA DE RIESGOS'!$AF165),"")</f>
        <v/>
      </c>
      <c r="CR142" s="350" t="str">
        <f>IF(AND('MAPA DE RIESGOS'!$AP166="Muy Baja",'MAPA DE RIESGOS'!$AR166="Catastrófico"),CONCATENATE("R",'MAPA DE RIESGOS'!$H166,"C",'MAPA DE RIESGOS'!$AF166),"")</f>
        <v/>
      </c>
      <c r="CS142" s="350" t="str">
        <f>IF(AND('MAPA DE RIESGOS'!$AP167="Muy Baja",'MAPA DE RIESGOS'!$AR167="Catastrófico"),CONCATENATE("R",'MAPA DE RIESGOS'!$H167,"C",'MAPA DE RIESGOS'!$AF167),"")</f>
        <v/>
      </c>
      <c r="CT142" s="350" t="str">
        <f>IF(AND('MAPA DE RIESGOS'!$AP168="Muy Baja",'MAPA DE RIESGOS'!$AR168="Catastrófico"),CONCATENATE("R",'MAPA DE RIESGOS'!$H168,"C",'MAPA DE RIESGOS'!$AF168),"")</f>
        <v/>
      </c>
      <c r="CU142" s="351" t="str">
        <f>IF(AND('MAPA DE RIESGOS'!$AP169="Muy Baja",'MAPA DE RIESGOS'!$AR169="Catastrófico"),CONCATENATE("R",'MAPA DE RIESGOS'!$H169,"C",'MAPA DE RIESGOS'!$AF169),"")</f>
        <v/>
      </c>
      <c r="CV142" s="67"/>
    </row>
    <row r="143" spans="2:106" ht="32.450000000000003" customHeight="1">
      <c r="B143" s="1142"/>
      <c r="C143" s="1142"/>
      <c r="D143" s="1143"/>
      <c r="E143" s="1113"/>
      <c r="F143" s="1114"/>
      <c r="G143" s="1114"/>
      <c r="H143" s="1114"/>
      <c r="I143" s="1114"/>
      <c r="J143" s="374" t="str">
        <f>IF(AND('MAPA DE RIESGOS'!$AP170="Muy Baja",'MAPA DE RIESGOS'!$AR170="Leve"),CONCATENATE("R",'MAPA DE RIESGOS'!$H170,"C",'MAPA DE RIESGOS'!$AF170),"")</f>
        <v/>
      </c>
      <c r="K143" s="375" t="str">
        <f>IF(AND('MAPA DE RIESGOS'!$AP171="Muy Baja",'MAPA DE RIESGOS'!$AR171="Leve"),CONCATENATE("R",'MAPA DE RIESGOS'!$H171,"C",'MAPA DE RIESGOS'!$AF171),"")</f>
        <v/>
      </c>
      <c r="L143" s="375" t="str">
        <f>IF(AND('MAPA DE RIESGOS'!$AP172="Muy Baja",'MAPA DE RIESGOS'!$AR172="Leve"),CONCATENATE("R",'MAPA DE RIESGOS'!$H172,"C",'MAPA DE RIESGOS'!$AF172),"")</f>
        <v/>
      </c>
      <c r="M143" s="375" t="str">
        <f>IF(AND('MAPA DE RIESGOS'!$AP173="Muy Baja",'MAPA DE RIESGOS'!$AR173="Leve"),CONCATENATE("R",'MAPA DE RIESGOS'!$H173,"C",'MAPA DE RIESGOS'!$AF173),"")</f>
        <v/>
      </c>
      <c r="N143" s="375" t="str">
        <f>IF(AND('MAPA DE RIESGOS'!$AP174="Muy Baja",'MAPA DE RIESGOS'!$AR174="Leve"),CONCATENATE("R",'MAPA DE RIESGOS'!$H174,"C",'MAPA DE RIESGOS'!$AF174),"")</f>
        <v/>
      </c>
      <c r="O143" s="375" t="str">
        <f>IF(AND('MAPA DE RIESGOS'!$AP175="Muy Baja",'MAPA DE RIESGOS'!$AR175="Leve"),CONCATENATE("R",'MAPA DE RIESGOS'!$H175,"C",'MAPA DE RIESGOS'!$AF175),"")</f>
        <v/>
      </c>
      <c r="P143" s="375" t="str">
        <f>IF(AND('MAPA DE RIESGOS'!$AP176="Muy Baja",'MAPA DE RIESGOS'!$AR176="Leve"),CONCATENATE("R",'MAPA DE RIESGOS'!$H176,"C",'MAPA DE RIESGOS'!$AF176),"")</f>
        <v/>
      </c>
      <c r="Q143" s="375" t="str">
        <f>IF(AND('MAPA DE RIESGOS'!$AP177="Muy Baja",'MAPA DE RIESGOS'!$AR177="Leve"),CONCATENATE("R",'MAPA DE RIESGOS'!$H177,"C",'MAPA DE RIESGOS'!$AF177),"")</f>
        <v/>
      </c>
      <c r="R143" s="375" t="str">
        <f>IF(AND('MAPA DE RIESGOS'!$AP178="Muy Baja",'MAPA DE RIESGOS'!$AR178="Leve"),CONCATENATE("R",'MAPA DE RIESGOS'!$H178,"C",'MAPA DE RIESGOS'!$AF178),"")</f>
        <v/>
      </c>
      <c r="S143" s="375" t="str">
        <f>IF(AND('MAPA DE RIESGOS'!$AP179="Muy Baja",'MAPA DE RIESGOS'!$AR179="Leve"),CONCATENATE("R",'MAPA DE RIESGOS'!$H179,"C",'MAPA DE RIESGOS'!$AF179),"")</f>
        <v/>
      </c>
      <c r="T143" s="375" t="str">
        <f>IF(AND('MAPA DE RIESGOS'!$AP180="Muy Baja",'MAPA DE RIESGOS'!$AR180="Leve"),CONCATENATE("R",'MAPA DE RIESGOS'!$H180,"C",'MAPA DE RIESGOS'!$AF180),"")</f>
        <v/>
      </c>
      <c r="U143" s="375" t="str">
        <f>IF(AND('MAPA DE RIESGOS'!$AP181="Muy Baja",'MAPA DE RIESGOS'!$AR181="Leve"),CONCATENATE("R",'MAPA DE RIESGOS'!$H181,"C",'MAPA DE RIESGOS'!$AF181),"")</f>
        <v/>
      </c>
      <c r="V143" s="375" t="str">
        <f>IF(AND('MAPA DE RIESGOS'!$AP182="Muy Baja",'MAPA DE RIESGOS'!$AR182="Leve"),CONCATENATE("R",'MAPA DE RIESGOS'!$H182,"C",'MAPA DE RIESGOS'!$AF182),"")</f>
        <v/>
      </c>
      <c r="W143" s="375" t="str">
        <f>IF(AND('MAPA DE RIESGOS'!$AP183="Muy Baja",'MAPA DE RIESGOS'!$AR183="Leve"),CONCATENATE("R",'MAPA DE RIESGOS'!$H183,"C",'MAPA DE RIESGOS'!$AF183),"")</f>
        <v/>
      </c>
      <c r="X143" s="375" t="str">
        <f>IF(AND('MAPA DE RIESGOS'!$AP184="Muy Baja",'MAPA DE RIESGOS'!$AR184="Leve"),CONCATENATE("R",'MAPA DE RIESGOS'!$H184,"C",'MAPA DE RIESGOS'!$AF184),"")</f>
        <v/>
      </c>
      <c r="Y143" s="375" t="str">
        <f>IF(AND('MAPA DE RIESGOS'!$AP185="Muy Baja",'MAPA DE RIESGOS'!$AR185="Leve"),CONCATENATE("R",'MAPA DE RIESGOS'!$H185,"C",'MAPA DE RIESGOS'!$AF185),"")</f>
        <v/>
      </c>
      <c r="Z143" s="375" t="str">
        <f>IF(AND('MAPA DE RIESGOS'!$AP186="Muy Baja",'MAPA DE RIESGOS'!$AR186="Leve"),CONCATENATE("R",'MAPA DE RIESGOS'!$H186,"C",'MAPA DE RIESGOS'!$AF186),"")</f>
        <v/>
      </c>
      <c r="AA143" s="376" t="str">
        <f>IF(AND('MAPA DE RIESGOS'!$AP187="Muy Baja",'MAPA DE RIESGOS'!$AR187="Leve"),CONCATENATE("R",'MAPA DE RIESGOS'!$H187,"C",'MAPA DE RIESGOS'!$AF187),"")</f>
        <v/>
      </c>
      <c r="AB143" s="374" t="str">
        <f>IF(AND('MAPA DE RIESGOS'!$AP170="Muy Baja",'MAPA DE RIESGOS'!$AR170="Menor"),CONCATENATE("R",'MAPA DE RIESGOS'!$H170,"C",'MAPA DE RIESGOS'!$AF170),"")</f>
        <v/>
      </c>
      <c r="AC143" s="375" t="str">
        <f>IF(AND('MAPA DE RIESGOS'!$AP171="Muy Baja",'MAPA DE RIESGOS'!$AR171="Menor"),CONCATENATE("R",'MAPA DE RIESGOS'!$H171,"C",'MAPA DE RIESGOS'!$AF171),"")</f>
        <v/>
      </c>
      <c r="AD143" s="375" t="str">
        <f>IF(AND('MAPA DE RIESGOS'!$AP172="Muy Baja",'MAPA DE RIESGOS'!$AR172="Menor"),CONCATENATE("R",'MAPA DE RIESGOS'!$H172,"C",'MAPA DE RIESGOS'!$AF172),"")</f>
        <v/>
      </c>
      <c r="AE143" s="375" t="str">
        <f>IF(AND('MAPA DE RIESGOS'!$AP173="Muy Baja",'MAPA DE RIESGOS'!$AR173="Menor"),CONCATENATE("R",'MAPA DE RIESGOS'!$H173,"C",'MAPA DE RIESGOS'!$AF173),"")</f>
        <v/>
      </c>
      <c r="AF143" s="375" t="str">
        <f>IF(AND('MAPA DE RIESGOS'!$AP174="Muy Baja",'MAPA DE RIESGOS'!$AR174="Menor"),CONCATENATE("R",'MAPA DE RIESGOS'!$H174,"C",'MAPA DE RIESGOS'!$AF174),"")</f>
        <v/>
      </c>
      <c r="AG143" s="375" t="str">
        <f>IF(AND('MAPA DE RIESGOS'!$AP175="Muy Baja",'MAPA DE RIESGOS'!$AR175="Menor"),CONCATENATE("R",'MAPA DE RIESGOS'!$H175,"C",'MAPA DE RIESGOS'!$AF175),"")</f>
        <v/>
      </c>
      <c r="AH143" s="375" t="str">
        <f>IF(AND('MAPA DE RIESGOS'!$AP176="Muy Baja",'MAPA DE RIESGOS'!$AR176="Menor"),CONCATENATE("R",'MAPA DE RIESGOS'!$H176,"C",'MAPA DE RIESGOS'!$AF176),"")</f>
        <v/>
      </c>
      <c r="AI143" s="375" t="str">
        <f>IF(AND('MAPA DE RIESGOS'!$AP177="Muy Baja",'MAPA DE RIESGOS'!$AR177="Menor"),CONCATENATE("R",'MAPA DE RIESGOS'!$H177,"C",'MAPA DE RIESGOS'!$AF177),"")</f>
        <v/>
      </c>
      <c r="AJ143" s="375" t="str">
        <f>IF(AND('MAPA DE RIESGOS'!$AP178="Muy Baja",'MAPA DE RIESGOS'!$AR178="Menor"),CONCATENATE("R",'MAPA DE RIESGOS'!$H178,"C",'MAPA DE RIESGOS'!$AF178),"")</f>
        <v/>
      </c>
      <c r="AK143" s="375" t="str">
        <f>IF(AND('MAPA DE RIESGOS'!$AP179="Muy Baja",'MAPA DE RIESGOS'!$AR179="Menor"),CONCATENATE("R",'MAPA DE RIESGOS'!$H179,"C",'MAPA DE RIESGOS'!$AF179),"")</f>
        <v/>
      </c>
      <c r="AL143" s="375" t="str">
        <f>IF(AND('MAPA DE RIESGOS'!$AP180="Muy Baja",'MAPA DE RIESGOS'!$AR180="Menor"),CONCATENATE("R",'MAPA DE RIESGOS'!$H180,"C",'MAPA DE RIESGOS'!$AF180),"")</f>
        <v/>
      </c>
      <c r="AM143" s="375" t="str">
        <f>IF(AND('MAPA DE RIESGOS'!$AP181="Muy Baja",'MAPA DE RIESGOS'!$AR181="Menor"),CONCATENATE("R",'MAPA DE RIESGOS'!$H181,"C",'MAPA DE RIESGOS'!$AF181),"")</f>
        <v/>
      </c>
      <c r="AN143" s="375" t="str">
        <f>IF(AND('MAPA DE RIESGOS'!$AP182="Muy Baja",'MAPA DE RIESGOS'!$AR182="Menor"),CONCATENATE("R",'MAPA DE RIESGOS'!$H182,"C",'MAPA DE RIESGOS'!$AF182),"")</f>
        <v/>
      </c>
      <c r="AO143" s="375" t="str">
        <f>IF(AND('MAPA DE RIESGOS'!$AP183="Muy Baja",'MAPA DE RIESGOS'!$AR183="Menor"),CONCATENATE("R",'MAPA DE RIESGOS'!$H183,"C",'MAPA DE RIESGOS'!$AF183),"")</f>
        <v/>
      </c>
      <c r="AP143" s="375" t="str">
        <f>IF(AND('MAPA DE RIESGOS'!$AP184="Muy Baja",'MAPA DE RIESGOS'!$AR184="Menor"),CONCATENATE("R",'MAPA DE RIESGOS'!$H184,"C",'MAPA DE RIESGOS'!$AF184),"")</f>
        <v/>
      </c>
      <c r="AQ143" s="375" t="str">
        <f>IF(AND('MAPA DE RIESGOS'!$AP185="Muy Baja",'MAPA DE RIESGOS'!$AR185="Menor"),CONCATENATE("R",'MAPA DE RIESGOS'!$H185,"C",'MAPA DE RIESGOS'!$AF185),"")</f>
        <v/>
      </c>
      <c r="AR143" s="375" t="str">
        <f>IF(AND('MAPA DE RIESGOS'!$AP186="Muy Baja",'MAPA DE RIESGOS'!$AR186="Menor"),CONCATENATE("R",'MAPA DE RIESGOS'!$H186,"C",'MAPA DE RIESGOS'!$AF186),"")</f>
        <v/>
      </c>
      <c r="AS143" s="376" t="str">
        <f>IF(AND('MAPA DE RIESGOS'!$AP187="Muy Baja",'MAPA DE RIESGOS'!$AR187="Menor"),CONCATENATE("R",'MAPA DE RIESGOS'!$H187,"C",'MAPA DE RIESGOS'!$AF187),"")</f>
        <v/>
      </c>
      <c r="AT143" s="365" t="str">
        <f>IF(AND('MAPA DE RIESGOS'!$AP170="Muy Baja",'MAPA DE RIESGOS'!$AR170="Moderado"),CONCATENATE("R",'MAPA DE RIESGOS'!$H170,"C",'MAPA DE RIESGOS'!$AF170),"")</f>
        <v/>
      </c>
      <c r="AU143" s="366" t="str">
        <f>IF(AND('MAPA DE RIESGOS'!$AP171="Muy Baja",'MAPA DE RIESGOS'!$AR171="Moderado"),CONCATENATE("R",'MAPA DE RIESGOS'!$H171,"C",'MAPA DE RIESGOS'!$AF171),"")</f>
        <v/>
      </c>
      <c r="AV143" s="366" t="str">
        <f>IF(AND('MAPA DE RIESGOS'!$AP172="Muy Baja",'MAPA DE RIESGOS'!$AR172="Moderado"),CONCATENATE("R",'MAPA DE RIESGOS'!$H172,"C",'MAPA DE RIESGOS'!$AF172),"")</f>
        <v/>
      </c>
      <c r="AW143" s="366" t="str">
        <f>IF(AND('MAPA DE RIESGOS'!$AP173="Muy Baja",'MAPA DE RIESGOS'!$AR173="Moderado"),CONCATENATE("R",'MAPA DE RIESGOS'!$H173,"C",'MAPA DE RIESGOS'!$AF173),"")</f>
        <v/>
      </c>
      <c r="AX143" s="366" t="str">
        <f>IF(AND('MAPA DE RIESGOS'!$AP174="Muy Baja",'MAPA DE RIESGOS'!$AR174="Moderado"),CONCATENATE("R",'MAPA DE RIESGOS'!$H174,"C",'MAPA DE RIESGOS'!$AF174),"")</f>
        <v/>
      </c>
      <c r="AY143" s="366" t="str">
        <f>IF(AND('MAPA DE RIESGOS'!$AP175="Muy Baja",'MAPA DE RIESGOS'!$AR175="Moderado"),CONCATENATE("R",'MAPA DE RIESGOS'!$H175,"C",'MAPA DE RIESGOS'!$AF175),"")</f>
        <v/>
      </c>
      <c r="AZ143" s="366" t="str">
        <f>IF(AND('MAPA DE RIESGOS'!$AP176="Muy Baja",'MAPA DE RIESGOS'!$AR176="Moderado"),CONCATENATE("R",'MAPA DE RIESGOS'!$H176,"C",'MAPA DE RIESGOS'!$AF176),"")</f>
        <v/>
      </c>
      <c r="BA143" s="366" t="str">
        <f>IF(AND('MAPA DE RIESGOS'!$AP177="Muy Baja",'MAPA DE RIESGOS'!$AR177="Moderado"),CONCATENATE("R",'MAPA DE RIESGOS'!$H177,"C",'MAPA DE RIESGOS'!$AF177),"")</f>
        <v/>
      </c>
      <c r="BB143" s="366" t="str">
        <f>IF(AND('MAPA DE RIESGOS'!$AP178="Muy Baja",'MAPA DE RIESGOS'!$AR178="Moderado"),CONCATENATE("R",'MAPA DE RIESGOS'!$H178,"C",'MAPA DE RIESGOS'!$AF178),"")</f>
        <v/>
      </c>
      <c r="BC143" s="366" t="str">
        <f>IF(AND('MAPA DE RIESGOS'!$AP179="Muy Baja",'MAPA DE RIESGOS'!$AR179="Moderado"),CONCATENATE("R",'MAPA DE RIESGOS'!$H179,"C",'MAPA DE RIESGOS'!$AF179),"")</f>
        <v/>
      </c>
      <c r="BD143" s="366" t="str">
        <f>IF(AND('MAPA DE RIESGOS'!$AP180="Muy Baja",'MAPA DE RIESGOS'!$AR180="Moderado"),CONCATENATE("R",'MAPA DE RIESGOS'!$H180,"C",'MAPA DE RIESGOS'!$AF180),"")</f>
        <v/>
      </c>
      <c r="BE143" s="366" t="str">
        <f>IF(AND('MAPA DE RIESGOS'!$AP181="Muy Baja",'MAPA DE RIESGOS'!$AR181="Moderado"),CONCATENATE("R",'MAPA DE RIESGOS'!$H181,"C",'MAPA DE RIESGOS'!$AF181),"")</f>
        <v/>
      </c>
      <c r="BF143" s="366" t="str">
        <f>IF(AND('MAPA DE RIESGOS'!$AP182="Muy Baja",'MAPA DE RIESGOS'!$AR182="Moderado"),CONCATENATE("R",'MAPA DE RIESGOS'!$H182,"C",'MAPA DE RIESGOS'!$AF182),"")</f>
        <v/>
      </c>
      <c r="BG143" s="366" t="str">
        <f>IF(AND('MAPA DE RIESGOS'!$AP183="Muy Baja",'MAPA DE RIESGOS'!$AR183="Moderado"),CONCATENATE("R",'MAPA DE RIESGOS'!$H183,"C",'MAPA DE RIESGOS'!$AF183),"")</f>
        <v/>
      </c>
      <c r="BH143" s="366" t="str">
        <f>IF(AND('MAPA DE RIESGOS'!$AP184="Muy Baja",'MAPA DE RIESGOS'!$AR184="Moderado"),CONCATENATE("R",'MAPA DE RIESGOS'!$H184,"C",'MAPA DE RIESGOS'!$AF184),"")</f>
        <v/>
      </c>
      <c r="BI143" s="366" t="str">
        <f>IF(AND('MAPA DE RIESGOS'!$AP185="Muy Baja",'MAPA DE RIESGOS'!$AR185="Moderado"),CONCATENATE("R",'MAPA DE RIESGOS'!$H185,"C",'MAPA DE RIESGOS'!$AF185),"")</f>
        <v/>
      </c>
      <c r="BJ143" s="366" t="str">
        <f>IF(AND('MAPA DE RIESGOS'!$AP186="Muy Baja",'MAPA DE RIESGOS'!$AR186="Moderado"),CONCATENATE("R",'MAPA DE RIESGOS'!$H186,"C",'MAPA DE RIESGOS'!$AF186),"")</f>
        <v/>
      </c>
      <c r="BK143" s="367" t="str">
        <f>IF(AND('MAPA DE RIESGOS'!$AP187="Muy Baja",'MAPA DE RIESGOS'!$AR187="Moderado"),CONCATENATE("R",'MAPA DE RIESGOS'!$H187,"C",'MAPA DE RIESGOS'!$AF187),"")</f>
        <v/>
      </c>
      <c r="BL143" s="353" t="str">
        <f>IF(AND('MAPA DE RIESGOS'!$AP170="Muy Baja",'MAPA DE RIESGOS'!$AR170="Mayor"),CONCATENATE("R",'MAPA DE RIESGOS'!$H170,"C",'MAPA DE RIESGOS'!$AF170),"")</f>
        <v/>
      </c>
      <c r="BM143" s="353" t="str">
        <f>IF(AND('MAPA DE RIESGOS'!$AP171="Muy Baja",'MAPA DE RIESGOS'!$AR171="Mayor"),CONCATENATE("R",'MAPA DE RIESGOS'!$H171,"C",'MAPA DE RIESGOS'!$AF171),"")</f>
        <v/>
      </c>
      <c r="BN143" s="353" t="str">
        <f>IF(AND('MAPA DE RIESGOS'!$AP172="Muy Baja",'MAPA DE RIESGOS'!$AR172="Mayor"),CONCATENATE("R",'MAPA DE RIESGOS'!$H172,"C",'MAPA DE RIESGOS'!$AF172),"")</f>
        <v/>
      </c>
      <c r="BO143" s="353" t="str">
        <f>IF(AND('MAPA DE RIESGOS'!$AP173="Muy Baja",'MAPA DE RIESGOS'!$AR173="Mayor"),CONCATENATE("R",'MAPA DE RIESGOS'!$H173,"C",'MAPA DE RIESGOS'!$AF173),"")</f>
        <v/>
      </c>
      <c r="BP143" s="353" t="str">
        <f>IF(AND('MAPA DE RIESGOS'!$AP174="Muy Baja",'MAPA DE RIESGOS'!$AR174="Mayor"),CONCATENATE("R",'MAPA DE RIESGOS'!$H174,"C",'MAPA DE RIESGOS'!$AF174),"")</f>
        <v/>
      </c>
      <c r="BQ143" s="353" t="str">
        <f>IF(AND('MAPA DE RIESGOS'!$AP175="Muy Baja",'MAPA DE RIESGOS'!$AR175="Mayor"),CONCATENATE("R",'MAPA DE RIESGOS'!$H175,"C",'MAPA DE RIESGOS'!$AF175),"")</f>
        <v/>
      </c>
      <c r="BR143" s="353" t="str">
        <f>IF(AND('MAPA DE RIESGOS'!$AP176="Muy Baja",'MAPA DE RIESGOS'!$AR176="Mayor"),CONCATENATE("R",'MAPA DE RIESGOS'!$H176,"C",'MAPA DE RIESGOS'!$AF176),"")</f>
        <v/>
      </c>
      <c r="BS143" s="353" t="str">
        <f>IF(AND('MAPA DE RIESGOS'!$AP177="Muy Baja",'MAPA DE RIESGOS'!$AR177="Mayor"),CONCATENATE("R",'MAPA DE RIESGOS'!$H177,"C",'MAPA DE RIESGOS'!$AF177),"")</f>
        <v/>
      </c>
      <c r="BT143" s="353" t="str">
        <f>IF(AND('MAPA DE RIESGOS'!$AP178="Muy Baja",'MAPA DE RIESGOS'!$AR178="Mayor"),CONCATENATE("R",'MAPA DE RIESGOS'!$H178,"C",'MAPA DE RIESGOS'!$AF178),"")</f>
        <v/>
      </c>
      <c r="BU143" s="353" t="str">
        <f>IF(AND('MAPA DE RIESGOS'!$AP179="Muy Baja",'MAPA DE RIESGOS'!$AR179="Mayor"),CONCATENATE("R",'MAPA DE RIESGOS'!$H179,"C",'MAPA DE RIESGOS'!$AF179),"")</f>
        <v/>
      </c>
      <c r="BV143" s="353" t="str">
        <f>IF(AND('MAPA DE RIESGOS'!$AP180="Muy Baja",'MAPA DE RIESGOS'!$AR180="Mayor"),CONCATENATE("R",'MAPA DE RIESGOS'!$H180,"C",'MAPA DE RIESGOS'!$AF180),"")</f>
        <v/>
      </c>
      <c r="BW143" s="353" t="str">
        <f>IF(AND('MAPA DE RIESGOS'!$AP181="Muy Baja",'MAPA DE RIESGOS'!$AR181="Mayor"),CONCATENATE("R",'MAPA DE RIESGOS'!$H181,"C",'MAPA DE RIESGOS'!$AF181),"")</f>
        <v/>
      </c>
      <c r="BX143" s="353" t="str">
        <f>IF(AND('MAPA DE RIESGOS'!$AP182="Muy Baja",'MAPA DE RIESGOS'!$AR182="Mayor"),CONCATENATE("R",'MAPA DE RIESGOS'!$H182,"C",'MAPA DE RIESGOS'!$AF182),"")</f>
        <v/>
      </c>
      <c r="BY143" s="353" t="str">
        <f>IF(AND('MAPA DE RIESGOS'!$AP183="Muy Baja",'MAPA DE RIESGOS'!$AR183="Mayor"),CONCATENATE("R",'MAPA DE RIESGOS'!$H183,"C",'MAPA DE RIESGOS'!$AF183),"")</f>
        <v/>
      </c>
      <c r="BZ143" s="353" t="str">
        <f>IF(AND('MAPA DE RIESGOS'!$AP184="Muy Baja",'MAPA DE RIESGOS'!$AR184="Mayor"),CONCATENATE("R",'MAPA DE RIESGOS'!$H184,"C",'MAPA DE RIESGOS'!$AF184),"")</f>
        <v/>
      </c>
      <c r="CA143" s="353" t="str">
        <f>IF(AND('MAPA DE RIESGOS'!$AP185="Muy Baja",'MAPA DE RIESGOS'!$AR185="Mayor"),CONCATENATE("R",'MAPA DE RIESGOS'!$H185,"C",'MAPA DE RIESGOS'!$AF185),"")</f>
        <v/>
      </c>
      <c r="CB143" s="353" t="str">
        <f>IF(AND('MAPA DE RIESGOS'!$AP186="Muy Baja",'MAPA DE RIESGOS'!$AR186="Mayor"),CONCATENATE("R",'MAPA DE RIESGOS'!$H186,"C",'MAPA DE RIESGOS'!$AF186),"")</f>
        <v/>
      </c>
      <c r="CC143" s="354" t="str">
        <f>IF(AND('MAPA DE RIESGOS'!$AP187="Muy Baja",'MAPA DE RIESGOS'!$AR187="Mayor"),CONCATENATE("R",'MAPA DE RIESGOS'!$H187,"C",'MAPA DE RIESGOS'!$AF187),"")</f>
        <v/>
      </c>
      <c r="CD143" s="355" t="str">
        <f>IF(AND('MAPA DE RIESGOS'!$AP170="Muy Baja",'MAPA DE RIESGOS'!$AR170="Catastrófico"),CONCATENATE("R",'MAPA DE RIESGOS'!$H170,"C",'MAPA DE RIESGOS'!$AF170),"")</f>
        <v/>
      </c>
      <c r="CE143" s="355" t="str">
        <f>IF(AND('MAPA DE RIESGOS'!$AP171="Muy Baja",'MAPA DE RIESGOS'!$AR171="Catastrófico"),CONCATENATE("R",'MAPA DE RIESGOS'!$H171,"C",'MAPA DE RIESGOS'!$AF171),"")</f>
        <v/>
      </c>
      <c r="CF143" s="355" t="str">
        <f>IF(AND('MAPA DE RIESGOS'!$AP172="Muy Baja",'MAPA DE RIESGOS'!$AR172="Catastrófico"),CONCATENATE("R",'MAPA DE RIESGOS'!$H172,"C",'MAPA DE RIESGOS'!$AF172),"")</f>
        <v/>
      </c>
      <c r="CG143" s="355" t="str">
        <f>IF(AND('MAPA DE RIESGOS'!$AP173="Muy Baja",'MAPA DE RIESGOS'!$AR173="Catastrófico"),CONCATENATE("R",'MAPA DE RIESGOS'!$H173,"C",'MAPA DE RIESGOS'!$AF173),"")</f>
        <v/>
      </c>
      <c r="CH143" s="355" t="str">
        <f>IF(AND('MAPA DE RIESGOS'!$AP174="Muy Baja",'MAPA DE RIESGOS'!$AR174="Catastrófico"),CONCATENATE("R",'MAPA DE RIESGOS'!$H174,"C",'MAPA DE RIESGOS'!$AF174),"")</f>
        <v/>
      </c>
      <c r="CI143" s="355" t="str">
        <f>IF(AND('MAPA DE RIESGOS'!$AP175="Muy Baja",'MAPA DE RIESGOS'!$AR175="Catastrófico"),CONCATENATE("R",'MAPA DE RIESGOS'!$H175,"C",'MAPA DE RIESGOS'!$AF175),"")</f>
        <v/>
      </c>
      <c r="CJ143" s="355" t="str">
        <f>IF(AND('MAPA DE RIESGOS'!$AP176="Muy Baja",'MAPA DE RIESGOS'!$AR176="Catastrófico"),CONCATENATE("R",'MAPA DE RIESGOS'!$H176,"C",'MAPA DE RIESGOS'!$AF176),"")</f>
        <v/>
      </c>
      <c r="CK143" s="355" t="str">
        <f>IF(AND('MAPA DE RIESGOS'!$AP177="Muy Baja",'MAPA DE RIESGOS'!$AR177="Catastrófico"),CONCATENATE("R",'MAPA DE RIESGOS'!$H177,"C",'MAPA DE RIESGOS'!$AF177),"")</f>
        <v/>
      </c>
      <c r="CL143" s="355" t="str">
        <f>IF(AND('MAPA DE RIESGOS'!$AP178="Muy Baja",'MAPA DE RIESGOS'!$AR178="Catastrófico"),CONCATENATE("R",'MAPA DE RIESGOS'!$H178,"C",'MAPA DE RIESGOS'!$AF178),"")</f>
        <v/>
      </c>
      <c r="CM143" s="355" t="str">
        <f>IF(AND('MAPA DE RIESGOS'!$AP179="Muy Baja",'MAPA DE RIESGOS'!$AR179="Catastrófico"),CONCATENATE("R",'MAPA DE RIESGOS'!$H179,"C",'MAPA DE RIESGOS'!$AF179),"")</f>
        <v/>
      </c>
      <c r="CN143" s="355" t="str">
        <f>IF(AND('MAPA DE RIESGOS'!$AP180="Muy Baja",'MAPA DE RIESGOS'!$AR180="Catastrófico"),CONCATENATE("R",'MAPA DE RIESGOS'!$H180,"C",'MAPA DE RIESGOS'!$AF180),"")</f>
        <v/>
      </c>
      <c r="CO143" s="355" t="str">
        <f>IF(AND('MAPA DE RIESGOS'!$AP181="Muy Baja",'MAPA DE RIESGOS'!$AR181="Catastrófico"),CONCATENATE("R",'MAPA DE RIESGOS'!$H181,"C",'MAPA DE RIESGOS'!$AF181),"")</f>
        <v/>
      </c>
      <c r="CP143" s="355" t="str">
        <f>IF(AND('MAPA DE RIESGOS'!$AP182="Muy Baja",'MAPA DE RIESGOS'!$AR182="Catastrófico"),CONCATENATE("R",'MAPA DE RIESGOS'!$H182,"C",'MAPA DE RIESGOS'!$AF182),"")</f>
        <v/>
      </c>
      <c r="CQ143" s="355" t="str">
        <f>IF(AND('MAPA DE RIESGOS'!$AP183="Muy Baja",'MAPA DE RIESGOS'!$AR183="Catastrófico"),CONCATENATE("R",'MAPA DE RIESGOS'!$H183,"C",'MAPA DE RIESGOS'!$AF183),"")</f>
        <v/>
      </c>
      <c r="CR143" s="355" t="str">
        <f>IF(AND('MAPA DE RIESGOS'!$AP184="Muy Baja",'MAPA DE RIESGOS'!$AR184="Catastrófico"),CONCATENATE("R",'MAPA DE RIESGOS'!$H184,"C",'MAPA DE RIESGOS'!$AF184),"")</f>
        <v/>
      </c>
      <c r="CS143" s="355" t="str">
        <f>IF(AND('MAPA DE RIESGOS'!$AP185="Muy Baja",'MAPA DE RIESGOS'!$AR185="Catastrófico"),CONCATENATE("R",'MAPA DE RIESGOS'!$H185,"C",'MAPA DE RIESGOS'!$AF185),"")</f>
        <v/>
      </c>
      <c r="CT143" s="355" t="str">
        <f>IF(AND('MAPA DE RIESGOS'!$AP186="Muy Baja",'MAPA DE RIESGOS'!$AR186="Catastrófico"),CONCATENATE("R",'MAPA DE RIESGOS'!$H186,"C",'MAPA DE RIESGOS'!$AF186),"")</f>
        <v/>
      </c>
      <c r="CU143" s="356" t="str">
        <f>IF(AND('MAPA DE RIESGOS'!$AP187="Muy Baja",'MAPA DE RIESGOS'!$AR187="Catastrófico"),CONCATENATE("R",'MAPA DE RIESGOS'!$H187,"C",'MAPA DE RIESGOS'!$AF187),"")</f>
        <v/>
      </c>
      <c r="CV143" s="67"/>
    </row>
    <row r="144" spans="2:106" ht="32.450000000000003" customHeight="1">
      <c r="B144" s="1142"/>
      <c r="C144" s="1142"/>
      <c r="D144" s="1143"/>
      <c r="E144" s="1113"/>
      <c r="F144" s="1114"/>
      <c r="G144" s="1114"/>
      <c r="H144" s="1114"/>
      <c r="I144" s="1114"/>
      <c r="J144" s="374" t="str">
        <f>IF(AND('MAPA DE RIESGOS'!$AP188="Muy Baja",'MAPA DE RIESGOS'!$AR188="Leve"),CONCATENATE("R",'MAPA DE RIESGOS'!$H188,"C",'MAPA DE RIESGOS'!$AF188),"")</f>
        <v/>
      </c>
      <c r="K144" s="375" t="str">
        <f>IF(AND('MAPA DE RIESGOS'!$AP189="Muy Baja",'MAPA DE RIESGOS'!$AR189="Leve"),CONCATENATE("R",'MAPA DE RIESGOS'!$H189,"C",'MAPA DE RIESGOS'!$AF189),"")</f>
        <v/>
      </c>
      <c r="L144" s="375" t="str">
        <f>IF(AND('MAPA DE RIESGOS'!$AP190="Muy Baja",'MAPA DE RIESGOS'!$AR190="Leve"),CONCATENATE("R",'MAPA DE RIESGOS'!$H190,"C",'MAPA DE RIESGOS'!$AF190),"")</f>
        <v/>
      </c>
      <c r="M144" s="375" t="str">
        <f>IF(AND('MAPA DE RIESGOS'!$AP191="Muy Baja",'MAPA DE RIESGOS'!$AR191="Leve"),CONCATENATE("R",'MAPA DE RIESGOS'!$H191,"C",'MAPA DE RIESGOS'!$AF191),"")</f>
        <v/>
      </c>
      <c r="N144" s="375" t="str">
        <f>IF(AND('MAPA DE RIESGOS'!$AP192="Muy Baja",'MAPA DE RIESGOS'!$AR192="Leve"),CONCATENATE("R",'MAPA DE RIESGOS'!$H192,"C",'MAPA DE RIESGOS'!$AF192),"")</f>
        <v/>
      </c>
      <c r="O144" s="375" t="str">
        <f>IF(AND('MAPA DE RIESGOS'!$AP193="Muy Baja",'MAPA DE RIESGOS'!$AR193="Leve"),CONCATENATE("R",'MAPA DE RIESGOS'!$H193,"C",'MAPA DE RIESGOS'!$AF193),"")</f>
        <v/>
      </c>
      <c r="P144" s="375" t="str">
        <f>IF(AND('MAPA DE RIESGOS'!$AP194="Muy Baja",'MAPA DE RIESGOS'!$AR194="Leve"),CONCATENATE("R",'MAPA DE RIESGOS'!$H194,"C",'MAPA DE RIESGOS'!$AF194),"")</f>
        <v/>
      </c>
      <c r="Q144" s="375" t="str">
        <f>IF(AND('MAPA DE RIESGOS'!$AP195="Muy Baja",'MAPA DE RIESGOS'!$AR195="Leve"),CONCATENATE("R",'MAPA DE RIESGOS'!$H195,"C",'MAPA DE RIESGOS'!$AF195),"")</f>
        <v/>
      </c>
      <c r="R144" s="375" t="str">
        <f>IF(AND('MAPA DE RIESGOS'!$AP196="Muy Baja",'MAPA DE RIESGOS'!$AR196="Leve"),CONCATENATE("R",'MAPA DE RIESGOS'!$H196,"C",'MAPA DE RIESGOS'!$AF196),"")</f>
        <v/>
      </c>
      <c r="S144" s="375" t="str">
        <f>IF(AND('MAPA DE RIESGOS'!$AP197="Muy Baja",'MAPA DE RIESGOS'!$AR197="Leve"),CONCATENATE("R",'MAPA DE RIESGOS'!$H197,"C",'MAPA DE RIESGOS'!$AF197),"")</f>
        <v/>
      </c>
      <c r="T144" s="375" t="str">
        <f>IF(AND('MAPA DE RIESGOS'!$AP198="Muy Baja",'MAPA DE RIESGOS'!$AR198="Leve"),CONCATENATE("R",'MAPA DE RIESGOS'!$H198,"C",'MAPA DE RIESGOS'!$AF198),"")</f>
        <v/>
      </c>
      <c r="U144" s="375" t="str">
        <f>IF(AND('MAPA DE RIESGOS'!$AP199="Muy Baja",'MAPA DE RIESGOS'!$AR199="Leve"),CONCATENATE("R",'MAPA DE RIESGOS'!$H199,"C",'MAPA DE RIESGOS'!$AF199),"")</f>
        <v/>
      </c>
      <c r="V144" s="375" t="str">
        <f>IF(AND('MAPA DE RIESGOS'!$AP200="Muy Baja",'MAPA DE RIESGOS'!$AR200="Leve"),CONCATENATE("R",'MAPA DE RIESGOS'!$H200,"C",'MAPA DE RIESGOS'!$AF200),"")</f>
        <v/>
      </c>
      <c r="W144" s="375" t="str">
        <f>IF(AND('MAPA DE RIESGOS'!$AP201="Muy Baja",'MAPA DE RIESGOS'!$AR201="Leve"),CONCATENATE("R",'MAPA DE RIESGOS'!$H201,"C",'MAPA DE RIESGOS'!$AF201),"")</f>
        <v/>
      </c>
      <c r="X144" s="375" t="str">
        <f>IF(AND('MAPA DE RIESGOS'!$AP202="Muy Baja",'MAPA DE RIESGOS'!$AR202="Leve"),CONCATENATE("R",'MAPA DE RIESGOS'!$H202,"C",'MAPA DE RIESGOS'!$AF202),"")</f>
        <v/>
      </c>
      <c r="Y144" s="375" t="str">
        <f>IF(AND('MAPA DE RIESGOS'!$AP203="Muy Baja",'MAPA DE RIESGOS'!$AR203="Leve"),CONCATENATE("R",'MAPA DE RIESGOS'!$H203,"C",'MAPA DE RIESGOS'!$AF203),"")</f>
        <v/>
      </c>
      <c r="Z144" s="375" t="str">
        <f>IF(AND('MAPA DE RIESGOS'!$AP204="Muy Baja",'MAPA DE RIESGOS'!$AR204="Leve"),CONCATENATE("R",'MAPA DE RIESGOS'!$H204,"C",'MAPA DE RIESGOS'!$AF204),"")</f>
        <v/>
      </c>
      <c r="AA144" s="376" t="str">
        <f>IF(AND('MAPA DE RIESGOS'!$AP205="Muy Baja",'MAPA DE RIESGOS'!$AR205="Leve"),CONCATENATE("R",'MAPA DE RIESGOS'!$H205,"C",'MAPA DE RIESGOS'!$AF205),"")</f>
        <v/>
      </c>
      <c r="AB144" s="374" t="str">
        <f>IF(AND('MAPA DE RIESGOS'!$AP188="Muy Baja",'MAPA DE RIESGOS'!$AR188="Menor"),CONCATENATE("R",'MAPA DE RIESGOS'!$H188,"C",'MAPA DE RIESGOS'!$AF188),"")</f>
        <v/>
      </c>
      <c r="AC144" s="375" t="str">
        <f>IF(AND('MAPA DE RIESGOS'!$AP189="Muy Baja",'MAPA DE RIESGOS'!$AR189="Menor"),CONCATENATE("R",'MAPA DE RIESGOS'!$H189,"C",'MAPA DE RIESGOS'!$AF189),"")</f>
        <v/>
      </c>
      <c r="AD144" s="375" t="str">
        <f>IF(AND('MAPA DE RIESGOS'!$AP190="Muy Baja",'MAPA DE RIESGOS'!$AR190="Menor"),CONCATENATE("R",'MAPA DE RIESGOS'!$H190,"C",'MAPA DE RIESGOS'!$AF190),"")</f>
        <v/>
      </c>
      <c r="AE144" s="375" t="str">
        <f>IF(AND('MAPA DE RIESGOS'!$AP191="Muy Baja",'MAPA DE RIESGOS'!$AR191="Menor"),CONCATENATE("R",'MAPA DE RIESGOS'!$H191,"C",'MAPA DE RIESGOS'!$AF191),"")</f>
        <v/>
      </c>
      <c r="AF144" s="375" t="str">
        <f>IF(AND('MAPA DE RIESGOS'!$AP192="Muy Baja",'MAPA DE RIESGOS'!$AR192="Menor"),CONCATENATE("R",'MAPA DE RIESGOS'!$H192,"C",'MAPA DE RIESGOS'!$AF192),"")</f>
        <v/>
      </c>
      <c r="AG144" s="375" t="str">
        <f>IF(AND('MAPA DE RIESGOS'!$AP193="Muy Baja",'MAPA DE RIESGOS'!$AR193="Menor"),CONCATENATE("R",'MAPA DE RIESGOS'!$H193,"C",'MAPA DE RIESGOS'!$AF193),"")</f>
        <v/>
      </c>
      <c r="AH144" s="375" t="str">
        <f>IF(AND('MAPA DE RIESGOS'!$AP194="Muy Baja",'MAPA DE RIESGOS'!$AR194="Menor"),CONCATENATE("R",'MAPA DE RIESGOS'!$H194,"C",'MAPA DE RIESGOS'!$AF194),"")</f>
        <v/>
      </c>
      <c r="AI144" s="375" t="str">
        <f>IF(AND('MAPA DE RIESGOS'!$AP195="Muy Baja",'MAPA DE RIESGOS'!$AR195="Menor"),CONCATENATE("R",'MAPA DE RIESGOS'!$H195,"C",'MAPA DE RIESGOS'!$AF195),"")</f>
        <v/>
      </c>
      <c r="AJ144" s="375" t="str">
        <f>IF(AND('MAPA DE RIESGOS'!$AP196="Muy Baja",'MAPA DE RIESGOS'!$AR196="Menor"),CONCATENATE("R",'MAPA DE RIESGOS'!$H196,"C",'MAPA DE RIESGOS'!$AF196),"")</f>
        <v/>
      </c>
      <c r="AK144" s="375" t="str">
        <f>IF(AND('MAPA DE RIESGOS'!$AP197="Muy Baja",'MAPA DE RIESGOS'!$AR197="Menor"),CONCATENATE("R",'MAPA DE RIESGOS'!$H197,"C",'MAPA DE RIESGOS'!$AF197),"")</f>
        <v/>
      </c>
      <c r="AL144" s="375" t="str">
        <f>IF(AND('MAPA DE RIESGOS'!$AP198="Muy Baja",'MAPA DE RIESGOS'!$AR198="Menor"),CONCATENATE("R",'MAPA DE RIESGOS'!$H198,"C",'MAPA DE RIESGOS'!$AF198),"")</f>
        <v/>
      </c>
      <c r="AM144" s="375" t="str">
        <f>IF(AND('MAPA DE RIESGOS'!$AP199="Muy Baja",'MAPA DE RIESGOS'!$AR199="Menor"),CONCATENATE("R",'MAPA DE RIESGOS'!$H199,"C",'MAPA DE RIESGOS'!$AF199),"")</f>
        <v/>
      </c>
      <c r="AN144" s="375" t="str">
        <f>IF(AND('MAPA DE RIESGOS'!$AP200="Muy Baja",'MAPA DE RIESGOS'!$AR200="Menor"),CONCATENATE("R",'MAPA DE RIESGOS'!$H200,"C",'MAPA DE RIESGOS'!$AF200),"")</f>
        <v/>
      </c>
      <c r="AO144" s="375" t="str">
        <f>IF(AND('MAPA DE RIESGOS'!$AP201="Muy Baja",'MAPA DE RIESGOS'!$AR201="Menor"),CONCATENATE("R",'MAPA DE RIESGOS'!$H201,"C",'MAPA DE RIESGOS'!$AF201),"")</f>
        <v/>
      </c>
      <c r="AP144" s="375" t="str">
        <f>IF(AND('MAPA DE RIESGOS'!$AP202="Muy Baja",'MAPA DE RIESGOS'!$AR202="Menor"),CONCATENATE("R",'MAPA DE RIESGOS'!$H202,"C",'MAPA DE RIESGOS'!$AF202),"")</f>
        <v/>
      </c>
      <c r="AQ144" s="375" t="str">
        <f>IF(AND('MAPA DE RIESGOS'!$AP203="Muy Baja",'MAPA DE RIESGOS'!$AR203="Menor"),CONCATENATE("R",'MAPA DE RIESGOS'!$H203,"C",'MAPA DE RIESGOS'!$AF203),"")</f>
        <v/>
      </c>
      <c r="AR144" s="375" t="str">
        <f>IF(AND('MAPA DE RIESGOS'!$AP204="Muy Baja",'MAPA DE RIESGOS'!$AR204="Menor"),CONCATENATE("R",'MAPA DE RIESGOS'!$H204,"C",'MAPA DE RIESGOS'!$AF204),"")</f>
        <v/>
      </c>
      <c r="AS144" s="376" t="str">
        <f>IF(AND('MAPA DE RIESGOS'!$AP205="Muy Baja",'MAPA DE RIESGOS'!$AR205="Menor"),CONCATENATE("R",'MAPA DE RIESGOS'!$H205,"C",'MAPA DE RIESGOS'!$AF205),"")</f>
        <v/>
      </c>
      <c r="AT144" s="365" t="str">
        <f>IF(AND('MAPA DE RIESGOS'!$AP188="Muy Baja",'MAPA DE RIESGOS'!$AR188="Moderado"),CONCATENATE("R",'MAPA DE RIESGOS'!$H188,"C",'MAPA DE RIESGOS'!$AF188),"")</f>
        <v/>
      </c>
      <c r="AU144" s="366" t="str">
        <f>IF(AND('MAPA DE RIESGOS'!$AP189="Muy Baja",'MAPA DE RIESGOS'!$AR189="Moderado"),CONCATENATE("R",'MAPA DE RIESGOS'!$H189,"C",'MAPA DE RIESGOS'!$AF189),"")</f>
        <v/>
      </c>
      <c r="AV144" s="366" t="str">
        <f>IF(AND('MAPA DE RIESGOS'!$AP190="Muy Baja",'MAPA DE RIESGOS'!$AR190="Moderado"),CONCATENATE("R",'MAPA DE RIESGOS'!$H190,"C",'MAPA DE RIESGOS'!$AF190),"")</f>
        <v/>
      </c>
      <c r="AW144" s="366" t="str">
        <f>IF(AND('MAPA DE RIESGOS'!$AP191="Muy Baja",'MAPA DE RIESGOS'!$AR191="Moderado"),CONCATENATE("R",'MAPA DE RIESGOS'!$H191,"C",'MAPA DE RIESGOS'!$AF191),"")</f>
        <v/>
      </c>
      <c r="AX144" s="366" t="str">
        <f>IF(AND('MAPA DE RIESGOS'!$AP192="Muy Baja",'MAPA DE RIESGOS'!$AR192="Moderado"),CONCATENATE("R",'MAPA DE RIESGOS'!$H192,"C",'MAPA DE RIESGOS'!$AF192),"")</f>
        <v/>
      </c>
      <c r="AY144" s="366" t="str">
        <f>IF(AND('MAPA DE RIESGOS'!$AP193="Muy Baja",'MAPA DE RIESGOS'!$AR193="Moderado"),CONCATENATE("R",'MAPA DE RIESGOS'!$H193,"C",'MAPA DE RIESGOS'!$AF193),"")</f>
        <v/>
      </c>
      <c r="AZ144" s="366" t="str">
        <f>IF(AND('MAPA DE RIESGOS'!$AP194="Muy Baja",'MAPA DE RIESGOS'!$AR194="Moderado"),CONCATENATE("R",'MAPA DE RIESGOS'!$H194,"C",'MAPA DE RIESGOS'!$AF194),"")</f>
        <v/>
      </c>
      <c r="BA144" s="366" t="str">
        <f>IF(AND('MAPA DE RIESGOS'!$AP195="Muy Baja",'MAPA DE RIESGOS'!$AR195="Moderado"),CONCATENATE("R",'MAPA DE RIESGOS'!$H195,"C",'MAPA DE RIESGOS'!$AF195),"")</f>
        <v/>
      </c>
      <c r="BB144" s="366" t="str">
        <f>IF(AND('MAPA DE RIESGOS'!$AP196="Muy Baja",'MAPA DE RIESGOS'!$AR196="Moderado"),CONCATENATE("R",'MAPA DE RIESGOS'!$H196,"C",'MAPA DE RIESGOS'!$AF196),"")</f>
        <v/>
      </c>
      <c r="BC144" s="366" t="str">
        <f>IF(AND('MAPA DE RIESGOS'!$AP197="Muy Baja",'MAPA DE RIESGOS'!$AR197="Moderado"),CONCATENATE("R",'MAPA DE RIESGOS'!$H197,"C",'MAPA DE RIESGOS'!$AF197),"")</f>
        <v/>
      </c>
      <c r="BD144" s="366" t="str">
        <f>IF(AND('MAPA DE RIESGOS'!$AP198="Muy Baja",'MAPA DE RIESGOS'!$AR198="Moderado"),CONCATENATE("R",'MAPA DE RIESGOS'!$H198,"C",'MAPA DE RIESGOS'!$AF198),"")</f>
        <v/>
      </c>
      <c r="BE144" s="366" t="str">
        <f>IF(AND('MAPA DE RIESGOS'!$AP199="Muy Baja",'MAPA DE RIESGOS'!$AR199="Moderado"),CONCATENATE("R",'MAPA DE RIESGOS'!$H199,"C",'MAPA DE RIESGOS'!$AF199),"")</f>
        <v/>
      </c>
      <c r="BF144" s="366" t="str">
        <f>IF(AND('MAPA DE RIESGOS'!$AP200="Muy Baja",'MAPA DE RIESGOS'!$AR200="Moderado"),CONCATENATE("R",'MAPA DE RIESGOS'!$H200,"C",'MAPA DE RIESGOS'!$AF200),"")</f>
        <v/>
      </c>
      <c r="BG144" s="366" t="str">
        <f>IF(AND('MAPA DE RIESGOS'!$AP201="Muy Baja",'MAPA DE RIESGOS'!$AR201="Moderado"),CONCATENATE("R",'MAPA DE RIESGOS'!$H201,"C",'MAPA DE RIESGOS'!$AF201),"")</f>
        <v/>
      </c>
      <c r="BH144" s="366" t="str">
        <f>IF(AND('MAPA DE RIESGOS'!$AP202="Muy Baja",'MAPA DE RIESGOS'!$AR202="Moderado"),CONCATENATE("R",'MAPA DE RIESGOS'!$H202,"C",'MAPA DE RIESGOS'!$AF202),"")</f>
        <v/>
      </c>
      <c r="BI144" s="366" t="str">
        <f>IF(AND('MAPA DE RIESGOS'!$AP203="Muy Baja",'MAPA DE RIESGOS'!$AR203="Moderado"),CONCATENATE("R",'MAPA DE RIESGOS'!$H203,"C",'MAPA DE RIESGOS'!$AF203),"")</f>
        <v/>
      </c>
      <c r="BJ144" s="366" t="str">
        <f>IF(AND('MAPA DE RIESGOS'!$AP204="Muy Baja",'MAPA DE RIESGOS'!$AR204="Moderado"),CONCATENATE("R",'MAPA DE RIESGOS'!$H204,"C",'MAPA DE RIESGOS'!$AF204),"")</f>
        <v/>
      </c>
      <c r="BK144" s="367" t="str">
        <f>IF(AND('MAPA DE RIESGOS'!$AP205="Muy Baja",'MAPA DE RIESGOS'!$AR205="Moderado"),CONCATENATE("R",'MAPA DE RIESGOS'!$H205,"C",'MAPA DE RIESGOS'!$AF205),"")</f>
        <v/>
      </c>
      <c r="BL144" s="353" t="str">
        <f>IF(AND('MAPA DE RIESGOS'!$AP188="Muy Baja",'MAPA DE RIESGOS'!$AR188="Mayor"),CONCATENATE("R",'MAPA DE RIESGOS'!$H188,"C",'MAPA DE RIESGOS'!$AF188),"")</f>
        <v/>
      </c>
      <c r="BM144" s="353" t="str">
        <f>IF(AND('MAPA DE RIESGOS'!$AP189="Muy Baja",'MAPA DE RIESGOS'!$AR189="Mayor"),CONCATENATE("R",'MAPA DE RIESGOS'!$H189,"C",'MAPA DE RIESGOS'!$AF189),"")</f>
        <v/>
      </c>
      <c r="BN144" s="353" t="str">
        <f>IF(AND('MAPA DE RIESGOS'!$AP190="Muy Baja",'MAPA DE RIESGOS'!$AR190="Mayor"),CONCATENATE("R",'MAPA DE RIESGOS'!$H190,"C",'MAPA DE RIESGOS'!$AF190),"")</f>
        <v/>
      </c>
      <c r="BO144" s="353" t="str">
        <f>IF(AND('MAPA DE RIESGOS'!$AP191="Muy Baja",'MAPA DE RIESGOS'!$AR191="Mayor"),CONCATENATE("R",'MAPA DE RIESGOS'!$H191,"C",'MAPA DE RIESGOS'!$AF191),"")</f>
        <v/>
      </c>
      <c r="BP144" s="353" t="str">
        <f>IF(AND('MAPA DE RIESGOS'!$AP192="Muy Baja",'MAPA DE RIESGOS'!$AR192="Mayor"),CONCATENATE("R",'MAPA DE RIESGOS'!$H192,"C",'MAPA DE RIESGOS'!$AF192),"")</f>
        <v/>
      </c>
      <c r="BQ144" s="353" t="str">
        <f>IF(AND('MAPA DE RIESGOS'!$AP193="Muy Baja",'MAPA DE RIESGOS'!$AR193="Mayor"),CONCATENATE("R",'MAPA DE RIESGOS'!$H193,"C",'MAPA DE RIESGOS'!$AF193),"")</f>
        <v/>
      </c>
      <c r="BR144" s="353" t="str">
        <f>IF(AND('MAPA DE RIESGOS'!$AP194="Muy Baja",'MAPA DE RIESGOS'!$AR194="Mayor"),CONCATENATE("R",'MAPA DE RIESGOS'!$H194,"C",'MAPA DE RIESGOS'!$AF194),"")</f>
        <v/>
      </c>
      <c r="BS144" s="353" t="str">
        <f>IF(AND('MAPA DE RIESGOS'!$AP195="Muy Baja",'MAPA DE RIESGOS'!$AR195="Mayor"),CONCATENATE("R",'MAPA DE RIESGOS'!$H195,"C",'MAPA DE RIESGOS'!$AF195),"")</f>
        <v/>
      </c>
      <c r="BT144" s="353" t="str">
        <f>IF(AND('MAPA DE RIESGOS'!$AP196="Muy Baja",'MAPA DE RIESGOS'!$AR196="Mayor"),CONCATENATE("R",'MAPA DE RIESGOS'!$H196,"C",'MAPA DE RIESGOS'!$AF196),"")</f>
        <v/>
      </c>
      <c r="BU144" s="353" t="str">
        <f>IF(AND('MAPA DE RIESGOS'!$AP197="Muy Baja",'MAPA DE RIESGOS'!$AR197="Mayor"),CONCATENATE("R",'MAPA DE RIESGOS'!$H197,"C",'MAPA DE RIESGOS'!$AF197),"")</f>
        <v/>
      </c>
      <c r="BV144" s="353" t="str">
        <f>IF(AND('MAPA DE RIESGOS'!$AP198="Muy Baja",'MAPA DE RIESGOS'!$AR198="Mayor"),CONCATENATE("R",'MAPA DE RIESGOS'!$H198,"C",'MAPA DE RIESGOS'!$AF198),"")</f>
        <v/>
      </c>
      <c r="BW144" s="353" t="str">
        <f>IF(AND('MAPA DE RIESGOS'!$AP199="Muy Baja",'MAPA DE RIESGOS'!$AR199="Mayor"),CONCATENATE("R",'MAPA DE RIESGOS'!$H199,"C",'MAPA DE RIESGOS'!$AF199),"")</f>
        <v/>
      </c>
      <c r="BX144" s="353" t="str">
        <f>IF(AND('MAPA DE RIESGOS'!$AP200="Muy Baja",'MAPA DE RIESGOS'!$AR200="Mayor"),CONCATENATE("R",'MAPA DE RIESGOS'!$H200,"C",'MAPA DE RIESGOS'!$AF200),"")</f>
        <v/>
      </c>
      <c r="BY144" s="353" t="str">
        <f>IF(AND('MAPA DE RIESGOS'!$AP201="Muy Baja",'MAPA DE RIESGOS'!$AR201="Mayor"),CONCATENATE("R",'MAPA DE RIESGOS'!$H201,"C",'MAPA DE RIESGOS'!$AF201),"")</f>
        <v/>
      </c>
      <c r="BZ144" s="353" t="str">
        <f>IF(AND('MAPA DE RIESGOS'!$AP202="Muy Baja",'MAPA DE RIESGOS'!$AR202="Mayor"),CONCATENATE("R",'MAPA DE RIESGOS'!$H202,"C",'MAPA DE RIESGOS'!$AF202),"")</f>
        <v/>
      </c>
      <c r="CA144" s="353" t="str">
        <f>IF(AND('MAPA DE RIESGOS'!$AP203="Muy Baja",'MAPA DE RIESGOS'!$AR203="Mayor"),CONCATENATE("R",'MAPA DE RIESGOS'!$H203,"C",'MAPA DE RIESGOS'!$AF203),"")</f>
        <v/>
      </c>
      <c r="CB144" s="353" t="str">
        <f>IF(AND('MAPA DE RIESGOS'!$AP204="Muy Baja",'MAPA DE RIESGOS'!$AR204="Mayor"),CONCATENATE("R",'MAPA DE RIESGOS'!$H204,"C",'MAPA DE RIESGOS'!$AF204),"")</f>
        <v/>
      </c>
      <c r="CC144" s="354" t="str">
        <f>IF(AND('MAPA DE RIESGOS'!$AP205="Muy Baja",'MAPA DE RIESGOS'!$AR205="Mayor"),CONCATENATE("R",'MAPA DE RIESGOS'!$H205,"C",'MAPA DE RIESGOS'!$AF205),"")</f>
        <v/>
      </c>
      <c r="CD144" s="355" t="str">
        <f>IF(AND('MAPA DE RIESGOS'!$AP188="Muy Baja",'MAPA DE RIESGOS'!$AR188="Catastrófico"),CONCATENATE("R",'MAPA DE RIESGOS'!$H188,"C",'MAPA DE RIESGOS'!$AF188),"")</f>
        <v/>
      </c>
      <c r="CE144" s="355" t="str">
        <f>IF(AND('MAPA DE RIESGOS'!$AP189="Muy Baja",'MAPA DE RIESGOS'!$AR189="Catastrófico"),CONCATENATE("R",'MAPA DE RIESGOS'!$H189,"C",'MAPA DE RIESGOS'!$AF189),"")</f>
        <v/>
      </c>
      <c r="CF144" s="355" t="str">
        <f>IF(AND('MAPA DE RIESGOS'!$AP190="Muy Baja",'MAPA DE RIESGOS'!$AR190="Catastrófico"),CONCATENATE("R",'MAPA DE RIESGOS'!$H190,"C",'MAPA DE RIESGOS'!$AF190),"")</f>
        <v/>
      </c>
      <c r="CG144" s="355" t="str">
        <f>IF(AND('MAPA DE RIESGOS'!$AP191="Muy Baja",'MAPA DE RIESGOS'!$AR191="Catastrófico"),CONCATENATE("R",'MAPA DE RIESGOS'!$H191,"C",'MAPA DE RIESGOS'!$AF191),"")</f>
        <v/>
      </c>
      <c r="CH144" s="355" t="str">
        <f>IF(AND('MAPA DE RIESGOS'!$AP192="Muy Baja",'MAPA DE RIESGOS'!$AR192="Catastrófico"),CONCATENATE("R",'MAPA DE RIESGOS'!$H192,"C",'MAPA DE RIESGOS'!$AF192),"")</f>
        <v/>
      </c>
      <c r="CI144" s="355" t="str">
        <f>IF(AND('MAPA DE RIESGOS'!$AP193="Muy Baja",'MAPA DE RIESGOS'!$AR193="Catastrófico"),CONCATENATE("R",'MAPA DE RIESGOS'!$H193,"C",'MAPA DE RIESGOS'!$AF193),"")</f>
        <v/>
      </c>
      <c r="CJ144" s="355" t="str">
        <f>IF(AND('MAPA DE RIESGOS'!$AP194="Muy Baja",'MAPA DE RIESGOS'!$AR194="Catastrófico"),CONCATENATE("R",'MAPA DE RIESGOS'!$H194,"C",'MAPA DE RIESGOS'!$AF194),"")</f>
        <v/>
      </c>
      <c r="CK144" s="355" t="str">
        <f>IF(AND('MAPA DE RIESGOS'!$AP195="Muy Baja",'MAPA DE RIESGOS'!$AR195="Catastrófico"),CONCATENATE("R",'MAPA DE RIESGOS'!$H195,"C",'MAPA DE RIESGOS'!$AF195),"")</f>
        <v/>
      </c>
      <c r="CL144" s="355" t="str">
        <f>IF(AND('MAPA DE RIESGOS'!$AP196="Muy Baja",'MAPA DE RIESGOS'!$AR196="Catastrófico"),CONCATENATE("R",'MAPA DE RIESGOS'!$H196,"C",'MAPA DE RIESGOS'!$AF196),"")</f>
        <v/>
      </c>
      <c r="CM144" s="355" t="str">
        <f>IF(AND('MAPA DE RIESGOS'!$AP197="Muy Baja",'MAPA DE RIESGOS'!$AR197="Catastrófico"),CONCATENATE("R",'MAPA DE RIESGOS'!$H197,"C",'MAPA DE RIESGOS'!$AF197),"")</f>
        <v/>
      </c>
      <c r="CN144" s="355" t="str">
        <f>IF(AND('MAPA DE RIESGOS'!$AP198="Muy Baja",'MAPA DE RIESGOS'!$AR198="Catastrófico"),CONCATENATE("R",'MAPA DE RIESGOS'!$H198,"C",'MAPA DE RIESGOS'!$AF198),"")</f>
        <v/>
      </c>
      <c r="CO144" s="355" t="str">
        <f>IF(AND('MAPA DE RIESGOS'!$AP199="Muy Baja",'MAPA DE RIESGOS'!$AR199="Catastrófico"),CONCATENATE("R",'MAPA DE RIESGOS'!$H199,"C",'MAPA DE RIESGOS'!$AF199),"")</f>
        <v/>
      </c>
      <c r="CP144" s="355" t="str">
        <f>IF(AND('MAPA DE RIESGOS'!$AP200="Muy Baja",'MAPA DE RIESGOS'!$AR200="Catastrófico"),CONCATENATE("R",'MAPA DE RIESGOS'!$H200,"C",'MAPA DE RIESGOS'!$AF200),"")</f>
        <v/>
      </c>
      <c r="CQ144" s="355" t="str">
        <f>IF(AND('MAPA DE RIESGOS'!$AP201="Muy Baja",'MAPA DE RIESGOS'!$AR201="Catastrófico"),CONCATENATE("R",'MAPA DE RIESGOS'!$H201,"C",'MAPA DE RIESGOS'!$AF201),"")</f>
        <v/>
      </c>
      <c r="CR144" s="355" t="str">
        <f>IF(AND('MAPA DE RIESGOS'!$AP202="Muy Baja",'MAPA DE RIESGOS'!$AR202="Catastrófico"),CONCATENATE("R",'MAPA DE RIESGOS'!$H202,"C",'MAPA DE RIESGOS'!$AF202),"")</f>
        <v/>
      </c>
      <c r="CS144" s="355" t="str">
        <f>IF(AND('MAPA DE RIESGOS'!$AP203="Muy Baja",'MAPA DE RIESGOS'!$AR203="Catastrófico"),CONCATENATE("R",'MAPA DE RIESGOS'!$H203,"C",'MAPA DE RIESGOS'!$AF203),"")</f>
        <v/>
      </c>
      <c r="CT144" s="355" t="str">
        <f>IF(AND('MAPA DE RIESGOS'!$AP204="Muy Baja",'MAPA DE RIESGOS'!$AR204="Catastrófico"),CONCATENATE("R",'MAPA DE RIESGOS'!$H204,"C",'MAPA DE RIESGOS'!$AF204),"")</f>
        <v/>
      </c>
      <c r="CU144" s="356" t="str">
        <f>IF(AND('MAPA DE RIESGOS'!$AP205="Muy Baja",'MAPA DE RIESGOS'!$AR205="Catastrófico"),CONCATENATE("R",'MAPA DE RIESGOS'!$H205,"C",'MAPA DE RIESGOS'!$AF205),"")</f>
        <v/>
      </c>
      <c r="CV144" s="67"/>
    </row>
    <row r="145" spans="2:100" ht="32.450000000000003" customHeight="1">
      <c r="B145" s="1142"/>
      <c r="C145" s="1142"/>
      <c r="D145" s="1143"/>
      <c r="E145" s="1113"/>
      <c r="F145" s="1114"/>
      <c r="G145" s="1114"/>
      <c r="H145" s="1114"/>
      <c r="I145" s="1114"/>
      <c r="J145" s="374" t="str">
        <f>IF(AND('MAPA DE RIESGOS'!$AP206="Muy Baja",'MAPA DE RIESGOS'!$AR206="Leve"),CONCATENATE("R",'MAPA DE RIESGOS'!$H206,"C",'MAPA DE RIESGOS'!$AF206),"")</f>
        <v/>
      </c>
      <c r="K145" s="375" t="str">
        <f>IF(AND('MAPA DE RIESGOS'!$AP207="Muy Baja",'MAPA DE RIESGOS'!$AR207="Leve"),CONCATENATE("R",'MAPA DE RIESGOS'!$H207,"C",'MAPA DE RIESGOS'!$AF207),"")</f>
        <v/>
      </c>
      <c r="L145" s="375" t="str">
        <f>IF(AND('MAPA DE RIESGOS'!$AP208="Muy Baja",'MAPA DE RIESGOS'!$AR208="Leve"),CONCATENATE("R",'MAPA DE RIESGOS'!$H208,"C",'MAPA DE RIESGOS'!$AF208),"")</f>
        <v/>
      </c>
      <c r="M145" s="375" t="str">
        <f>IF(AND('MAPA DE RIESGOS'!$AP209="Muy Baja",'MAPA DE RIESGOS'!$AR209="Leve"),CONCATENATE("R",'MAPA DE RIESGOS'!$H209,"C",'MAPA DE RIESGOS'!$AF209),"")</f>
        <v/>
      </c>
      <c r="N145" s="375" t="str">
        <f>IF(AND('MAPA DE RIESGOS'!$AP210="Muy Baja",'MAPA DE RIESGOS'!$AR210="Leve"),CONCATENATE("R",'MAPA DE RIESGOS'!$H210,"C",'MAPA DE RIESGOS'!$AF210),"")</f>
        <v/>
      </c>
      <c r="O145" s="375" t="str">
        <f>IF(AND('MAPA DE RIESGOS'!$AP211="Muy Baja",'MAPA DE RIESGOS'!$AR211="Leve"),CONCATENATE("R",'MAPA DE RIESGOS'!$H211,"C",'MAPA DE RIESGOS'!$AF211),"")</f>
        <v/>
      </c>
      <c r="P145" s="375" t="str">
        <f>IF(AND('MAPA DE RIESGOS'!$AP212="Muy Baja",'MAPA DE RIESGOS'!$AR212="Leve"),CONCATENATE("R",'MAPA DE RIESGOS'!$H212,"C",'MAPA DE RIESGOS'!$AF212),"")</f>
        <v/>
      </c>
      <c r="Q145" s="375" t="str">
        <f>IF(AND('MAPA DE RIESGOS'!$AP213="Muy Baja",'MAPA DE RIESGOS'!$AR213="Leve"),CONCATENATE("R",'MAPA DE RIESGOS'!$H213,"C",'MAPA DE RIESGOS'!$AF213),"")</f>
        <v/>
      </c>
      <c r="R145" s="375" t="str">
        <f>IF(AND('MAPA DE RIESGOS'!$AP214="Muy Baja",'MAPA DE RIESGOS'!$AR214="Leve"),CONCATENATE("R",'MAPA DE RIESGOS'!$H214,"C",'MAPA DE RIESGOS'!$AF214),"")</f>
        <v/>
      </c>
      <c r="S145" s="375" t="str">
        <f>IF(AND('MAPA DE RIESGOS'!$AP215="Muy Baja",'MAPA DE RIESGOS'!$AR215="Leve"),CONCATENATE("R",'MAPA DE RIESGOS'!$H215,"C",'MAPA DE RIESGOS'!$AF215),"")</f>
        <v/>
      </c>
      <c r="T145" s="375" t="str">
        <f>IF(AND('MAPA DE RIESGOS'!$AP216="Muy Baja",'MAPA DE RIESGOS'!$AR216="Leve"),CONCATENATE("R",'MAPA DE RIESGOS'!$H216,"C",'MAPA DE RIESGOS'!$AF216),"")</f>
        <v/>
      </c>
      <c r="U145" s="375" t="str">
        <f>IF(AND('MAPA DE RIESGOS'!$AP217="Muy Baja",'MAPA DE RIESGOS'!$AR217="Leve"),CONCATENATE("R",'MAPA DE RIESGOS'!$H217,"C",'MAPA DE RIESGOS'!$AF217),"")</f>
        <v/>
      </c>
      <c r="V145" s="375" t="str">
        <f>IF(AND('MAPA DE RIESGOS'!$AP218="Muy Baja",'MAPA DE RIESGOS'!$AR218="Leve"),CONCATENATE("R",'MAPA DE RIESGOS'!$H218,"C",'MAPA DE RIESGOS'!$AF218),"")</f>
        <v/>
      </c>
      <c r="W145" s="375" t="str">
        <f>IF(AND('MAPA DE RIESGOS'!$AP219="Muy Baja",'MAPA DE RIESGOS'!$AR219="Leve"),CONCATENATE("R",'MAPA DE RIESGOS'!$H219,"C",'MAPA DE RIESGOS'!$AF219),"")</f>
        <v/>
      </c>
      <c r="X145" s="375" t="str">
        <f>IF(AND('MAPA DE RIESGOS'!$AP220="Muy Baja",'MAPA DE RIESGOS'!$AR220="Leve"),CONCATENATE("R",'MAPA DE RIESGOS'!$H220,"C",'MAPA DE RIESGOS'!$AF220),"")</f>
        <v/>
      </c>
      <c r="Y145" s="375" t="str">
        <f>IF(AND('MAPA DE RIESGOS'!$AP221="Muy Baja",'MAPA DE RIESGOS'!$AR221="Leve"),CONCATENATE("R",'MAPA DE RIESGOS'!$H221,"C",'MAPA DE RIESGOS'!$AF221),"")</f>
        <v/>
      </c>
      <c r="Z145" s="375" t="str">
        <f>IF(AND('MAPA DE RIESGOS'!$AP222="Muy Baja",'MAPA DE RIESGOS'!$AR222="Leve"),CONCATENATE("R",'MAPA DE RIESGOS'!$H222,"C",'MAPA DE RIESGOS'!$AF222),"")</f>
        <v/>
      </c>
      <c r="AA145" s="376" t="str">
        <f>IF(AND('MAPA DE RIESGOS'!$AP223="Muy Baja",'MAPA DE RIESGOS'!$AR223="Leve"),CONCATENATE("R",'MAPA DE RIESGOS'!$H223,"C",'MAPA DE RIESGOS'!$AF223),"")</f>
        <v/>
      </c>
      <c r="AB145" s="374" t="str">
        <f>IF(AND('MAPA DE RIESGOS'!$AP206="Muy Baja",'MAPA DE RIESGOS'!$AR206="Menor"),CONCATENATE("R",'MAPA DE RIESGOS'!$H206,"C",'MAPA DE RIESGOS'!$AF206),"")</f>
        <v/>
      </c>
      <c r="AC145" s="375" t="str">
        <f>IF(AND('MAPA DE RIESGOS'!$AP207="Muy Baja",'MAPA DE RIESGOS'!$AR207="Menor"),CONCATENATE("R",'MAPA DE RIESGOS'!$H207,"C",'MAPA DE RIESGOS'!$AF207),"")</f>
        <v/>
      </c>
      <c r="AD145" s="375" t="str">
        <f>IF(AND('MAPA DE RIESGOS'!$AP208="Muy Baja",'MAPA DE RIESGOS'!$AR208="Menor"),CONCATENATE("R",'MAPA DE RIESGOS'!$H208,"C",'MAPA DE RIESGOS'!$AF208),"")</f>
        <v/>
      </c>
      <c r="AE145" s="375" t="str">
        <f>IF(AND('MAPA DE RIESGOS'!$AP209="Muy Baja",'MAPA DE RIESGOS'!$AR209="Menor"),CONCATENATE("R",'MAPA DE RIESGOS'!$H209,"C",'MAPA DE RIESGOS'!$AF209),"")</f>
        <v/>
      </c>
      <c r="AF145" s="375" t="str">
        <f>IF(AND('MAPA DE RIESGOS'!$AP210="Muy Baja",'MAPA DE RIESGOS'!$AR210="Menor"),CONCATENATE("R",'MAPA DE RIESGOS'!$H210,"C",'MAPA DE RIESGOS'!$AF210),"")</f>
        <v/>
      </c>
      <c r="AG145" s="375" t="str">
        <f>IF(AND('MAPA DE RIESGOS'!$AP211="Muy Baja",'MAPA DE RIESGOS'!$AR211="Menor"),CONCATENATE("R",'MAPA DE RIESGOS'!$H211,"C",'MAPA DE RIESGOS'!$AF211),"")</f>
        <v/>
      </c>
      <c r="AH145" s="375" t="str">
        <f>IF(AND('MAPA DE RIESGOS'!$AP212="Muy Baja",'MAPA DE RIESGOS'!$AR212="Menor"),CONCATENATE("R",'MAPA DE RIESGOS'!$H212,"C",'MAPA DE RIESGOS'!$AF212),"")</f>
        <v/>
      </c>
      <c r="AI145" s="375" t="str">
        <f>IF(AND('MAPA DE RIESGOS'!$AP213="Muy Baja",'MAPA DE RIESGOS'!$AR213="Menor"),CONCATENATE("R",'MAPA DE RIESGOS'!$H213,"C",'MAPA DE RIESGOS'!$AF213),"")</f>
        <v/>
      </c>
      <c r="AJ145" s="375" t="str">
        <f>IF(AND('MAPA DE RIESGOS'!$AP214="Muy Baja",'MAPA DE RIESGOS'!$AR214="Menor"),CONCATENATE("R",'MAPA DE RIESGOS'!$H214,"C",'MAPA DE RIESGOS'!$AF214),"")</f>
        <v/>
      </c>
      <c r="AK145" s="375" t="str">
        <f>IF(AND('MAPA DE RIESGOS'!$AP215="Muy Baja",'MAPA DE RIESGOS'!$AR215="Menor"),CONCATENATE("R",'MAPA DE RIESGOS'!$H215,"C",'MAPA DE RIESGOS'!$AF215),"")</f>
        <v/>
      </c>
      <c r="AL145" s="375" t="str">
        <f>IF(AND('MAPA DE RIESGOS'!$AP216="Muy Baja",'MAPA DE RIESGOS'!$AR216="Menor"),CONCATENATE("R",'MAPA DE RIESGOS'!$H216,"C",'MAPA DE RIESGOS'!$AF216),"")</f>
        <v/>
      </c>
      <c r="AM145" s="375" t="str">
        <f>IF(AND('MAPA DE RIESGOS'!$AP217="Muy Baja",'MAPA DE RIESGOS'!$AR217="Menor"),CONCATENATE("R",'MAPA DE RIESGOS'!$H217,"C",'MAPA DE RIESGOS'!$AF217),"")</f>
        <v/>
      </c>
      <c r="AN145" s="375" t="str">
        <f>IF(AND('MAPA DE RIESGOS'!$AP218="Muy Baja",'MAPA DE RIESGOS'!$AR218="Menor"),CONCATENATE("R",'MAPA DE RIESGOS'!$H218,"C",'MAPA DE RIESGOS'!$AF218),"")</f>
        <v/>
      </c>
      <c r="AO145" s="375" t="str">
        <f>IF(AND('MAPA DE RIESGOS'!$AP219="Muy Baja",'MAPA DE RIESGOS'!$AR219="Menor"),CONCATENATE("R",'MAPA DE RIESGOS'!$H219,"C",'MAPA DE RIESGOS'!$AF219),"")</f>
        <v/>
      </c>
      <c r="AP145" s="375" t="str">
        <f>IF(AND('MAPA DE RIESGOS'!$AP220="Muy Baja",'MAPA DE RIESGOS'!$AR220="Menor"),CONCATENATE("R",'MAPA DE RIESGOS'!$H220,"C",'MAPA DE RIESGOS'!$AF220),"")</f>
        <v/>
      </c>
      <c r="AQ145" s="375" t="str">
        <f>IF(AND('MAPA DE RIESGOS'!$AP221="Muy Baja",'MAPA DE RIESGOS'!$AR221="Menor"),CONCATENATE("R",'MAPA DE RIESGOS'!$H221,"C",'MAPA DE RIESGOS'!$AF221),"")</f>
        <v/>
      </c>
      <c r="AR145" s="375" t="str">
        <f>IF(AND('MAPA DE RIESGOS'!$AP222="Muy Baja",'MAPA DE RIESGOS'!$AR222="Menor"),CONCATENATE("R",'MAPA DE RIESGOS'!$H222,"C",'MAPA DE RIESGOS'!$AF222),"")</f>
        <v/>
      </c>
      <c r="AS145" s="376" t="str">
        <f>IF(AND('MAPA DE RIESGOS'!$AP223="Muy Baja",'MAPA DE RIESGOS'!$AR223="Menor"),CONCATENATE("R",'MAPA DE RIESGOS'!$H223,"C",'MAPA DE RIESGOS'!$AF223),"")</f>
        <v/>
      </c>
      <c r="AT145" s="365" t="str">
        <f>IF(AND('MAPA DE RIESGOS'!$AP206="Muy Baja",'MAPA DE RIESGOS'!$AR206="Moderado"),CONCATENATE("R",'MAPA DE RIESGOS'!$H206,"C",'MAPA DE RIESGOS'!$AF206),"")</f>
        <v/>
      </c>
      <c r="AU145" s="366" t="str">
        <f>IF(AND('MAPA DE RIESGOS'!$AP207="Muy Baja",'MAPA DE RIESGOS'!$AR207="Moderado"),CONCATENATE("R",'MAPA DE RIESGOS'!$H207,"C",'MAPA DE RIESGOS'!$AF207),"")</f>
        <v/>
      </c>
      <c r="AV145" s="366" t="str">
        <f>IF(AND('MAPA DE RIESGOS'!$AP208="Muy Baja",'MAPA DE RIESGOS'!$AR208="Moderado"),CONCATENATE("R",'MAPA DE RIESGOS'!$H208,"C",'MAPA DE RIESGOS'!$AF208),"")</f>
        <v/>
      </c>
      <c r="AW145" s="366" t="str">
        <f>IF(AND('MAPA DE RIESGOS'!$AP209="Muy Baja",'MAPA DE RIESGOS'!$AR209="Moderado"),CONCATENATE("R",'MAPA DE RIESGOS'!$H209,"C",'MAPA DE RIESGOS'!$AF209),"")</f>
        <v/>
      </c>
      <c r="AX145" s="366" t="str">
        <f>IF(AND('MAPA DE RIESGOS'!$AP210="Muy Baja",'MAPA DE RIESGOS'!$AR210="Moderado"),CONCATENATE("R",'MAPA DE RIESGOS'!$H210,"C",'MAPA DE RIESGOS'!$AF210),"")</f>
        <v/>
      </c>
      <c r="AY145" s="366" t="str">
        <f>IF(AND('MAPA DE RIESGOS'!$AP211="Muy Baja",'MAPA DE RIESGOS'!$AR211="Moderado"),CONCATENATE("R",'MAPA DE RIESGOS'!$H211,"C",'MAPA DE RIESGOS'!$AF211),"")</f>
        <v/>
      </c>
      <c r="AZ145" s="366" t="str">
        <f>IF(AND('MAPA DE RIESGOS'!$AP212="Muy Baja",'MAPA DE RIESGOS'!$AR212="Moderado"),CONCATENATE("R",'MAPA DE RIESGOS'!$H212,"C",'MAPA DE RIESGOS'!$AF212),"")</f>
        <v/>
      </c>
      <c r="BA145" s="366" t="str">
        <f>IF(AND('MAPA DE RIESGOS'!$AP213="Muy Baja",'MAPA DE RIESGOS'!$AR213="Moderado"),CONCATENATE("R",'MAPA DE RIESGOS'!$H213,"C",'MAPA DE RIESGOS'!$AF213),"")</f>
        <v/>
      </c>
      <c r="BB145" s="366" t="str">
        <f>IF(AND('MAPA DE RIESGOS'!$AP214="Muy Baja",'MAPA DE RIESGOS'!$AR214="Moderado"),CONCATENATE("R",'MAPA DE RIESGOS'!$H214,"C",'MAPA DE RIESGOS'!$AF214),"")</f>
        <v/>
      </c>
      <c r="BC145" s="366" t="str">
        <f>IF(AND('MAPA DE RIESGOS'!$AP215="Muy Baja",'MAPA DE RIESGOS'!$AR215="Moderado"),CONCATENATE("R",'MAPA DE RIESGOS'!$H215,"C",'MAPA DE RIESGOS'!$AF215),"")</f>
        <v>R34C2</v>
      </c>
      <c r="BD145" s="366" t="str">
        <f>IF(AND('MAPA DE RIESGOS'!$AP216="Muy Baja",'MAPA DE RIESGOS'!$AR216="Moderado"),CONCATENATE("R",'MAPA DE RIESGOS'!$H216,"C",'MAPA DE RIESGOS'!$AF216),"")</f>
        <v/>
      </c>
      <c r="BE145" s="366" t="str">
        <f>IF(AND('MAPA DE RIESGOS'!$AP217="Muy Baja",'MAPA DE RIESGOS'!$AR217="Moderado"),CONCATENATE("R",'MAPA DE RIESGOS'!$H217,"C",'MAPA DE RIESGOS'!$AF217),"")</f>
        <v/>
      </c>
      <c r="BF145" s="366" t="str">
        <f>IF(AND('MAPA DE RIESGOS'!$AP218="Muy Baja",'MAPA DE RIESGOS'!$AR218="Moderado"),CONCATENATE("R",'MAPA DE RIESGOS'!$H218,"C",'MAPA DE RIESGOS'!$AF218),"")</f>
        <v/>
      </c>
      <c r="BG145" s="366" t="str">
        <f>IF(AND('MAPA DE RIESGOS'!$AP219="Muy Baja",'MAPA DE RIESGOS'!$AR219="Moderado"),CONCATENATE("R",'MAPA DE RIESGOS'!$H219,"C",'MAPA DE RIESGOS'!$AF219),"")</f>
        <v/>
      </c>
      <c r="BH145" s="366" t="str">
        <f>IF(AND('MAPA DE RIESGOS'!$AP220="Muy Baja",'MAPA DE RIESGOS'!$AR220="Moderado"),CONCATENATE("R",'MAPA DE RIESGOS'!$H220,"C",'MAPA DE RIESGOS'!$AF220),"")</f>
        <v/>
      </c>
      <c r="BI145" s="366" t="str">
        <f>IF(AND('MAPA DE RIESGOS'!$AP221="Muy Baja",'MAPA DE RIESGOS'!$AR221="Moderado"),CONCATENATE("R",'MAPA DE RIESGOS'!$H221,"C",'MAPA DE RIESGOS'!$AF221),"")</f>
        <v/>
      </c>
      <c r="BJ145" s="366" t="str">
        <f>IF(AND('MAPA DE RIESGOS'!$AP222="Muy Baja",'MAPA DE RIESGOS'!$AR222="Moderado"),CONCATENATE("R",'MAPA DE RIESGOS'!$H222,"C",'MAPA DE RIESGOS'!$AF222),"")</f>
        <v/>
      </c>
      <c r="BK145" s="367" t="str">
        <f>IF(AND('MAPA DE RIESGOS'!$AP223="Muy Baja",'MAPA DE RIESGOS'!$AR223="Moderado"),CONCATENATE("R",'MAPA DE RIESGOS'!$H223,"C",'MAPA DE RIESGOS'!$AF223),"")</f>
        <v/>
      </c>
      <c r="BL145" s="353" t="str">
        <f>IF(AND('MAPA DE RIESGOS'!$AP206="Muy Baja",'MAPA DE RIESGOS'!$AR206="Mayor"),CONCATENATE("R",'MAPA DE RIESGOS'!$H206,"C",'MAPA DE RIESGOS'!$AF206),"")</f>
        <v/>
      </c>
      <c r="BM145" s="353" t="str">
        <f>IF(AND('MAPA DE RIESGOS'!$AP207="Muy Baja",'MAPA DE RIESGOS'!$AR207="Mayor"),CONCATENATE("R",'MAPA DE RIESGOS'!$H207,"C",'MAPA DE RIESGOS'!$AF207),"")</f>
        <v/>
      </c>
      <c r="BN145" s="353" t="str">
        <f>IF(AND('MAPA DE RIESGOS'!$AP208="Muy Baja",'MAPA DE RIESGOS'!$AR208="Mayor"),CONCATENATE("R",'MAPA DE RIESGOS'!$H208,"C",'MAPA DE RIESGOS'!$AF208),"")</f>
        <v/>
      </c>
      <c r="BO145" s="353" t="str">
        <f>IF(AND('MAPA DE RIESGOS'!$AP209="Muy Baja",'MAPA DE RIESGOS'!$AR209="Mayor"),CONCATENATE("R",'MAPA DE RIESGOS'!$H209,"C",'MAPA DE RIESGOS'!$AF209),"")</f>
        <v/>
      </c>
      <c r="BP145" s="353" t="str">
        <f>IF(AND('MAPA DE RIESGOS'!$AP210="Muy Baja",'MAPA DE RIESGOS'!$AR210="Mayor"),CONCATENATE("R",'MAPA DE RIESGOS'!$H210,"C",'MAPA DE RIESGOS'!$AF210),"")</f>
        <v/>
      </c>
      <c r="BQ145" s="353" t="str">
        <f>IF(AND('MAPA DE RIESGOS'!$AP211="Muy Baja",'MAPA DE RIESGOS'!$AR211="Mayor"),CONCATENATE("R",'MAPA DE RIESGOS'!$H211,"C",'MAPA DE RIESGOS'!$AF211),"")</f>
        <v/>
      </c>
      <c r="BR145" s="353" t="str">
        <f>IF(AND('MAPA DE RIESGOS'!$AP212="Muy Baja",'MAPA DE RIESGOS'!$AR212="Mayor"),CONCATENATE("R",'MAPA DE RIESGOS'!$H212,"C",'MAPA DE RIESGOS'!$AF212),"")</f>
        <v/>
      </c>
      <c r="BS145" s="353" t="str">
        <f>IF(AND('MAPA DE RIESGOS'!$AP213="Muy Baja",'MAPA DE RIESGOS'!$AR213="Mayor"),CONCATENATE("R",'MAPA DE RIESGOS'!$H213,"C",'MAPA DE RIESGOS'!$AF213),"")</f>
        <v/>
      </c>
      <c r="BT145" s="353" t="str">
        <f>IF(AND('MAPA DE RIESGOS'!$AP214="Muy Baja",'MAPA DE RIESGOS'!$AR214="Mayor"),CONCATENATE("R",'MAPA DE RIESGOS'!$H214,"C",'MAPA DE RIESGOS'!$AF214),"")</f>
        <v/>
      </c>
      <c r="BU145" s="353" t="str">
        <f>IF(AND('MAPA DE RIESGOS'!$AP215="Muy Baja",'MAPA DE RIESGOS'!$AR215="Mayor"),CONCATENATE("R",'MAPA DE RIESGOS'!$H215,"C",'MAPA DE RIESGOS'!$AF215),"")</f>
        <v/>
      </c>
      <c r="BV145" s="353" t="str">
        <f>IF(AND('MAPA DE RIESGOS'!$AP216="Muy Baja",'MAPA DE RIESGOS'!$AR216="Mayor"),CONCATENATE("R",'MAPA DE RIESGOS'!$H216,"C",'MAPA DE RIESGOS'!$AF216),"")</f>
        <v/>
      </c>
      <c r="BW145" s="353" t="str">
        <f>IF(AND('MAPA DE RIESGOS'!$AP217="Muy Baja",'MAPA DE RIESGOS'!$AR217="Mayor"),CONCATENATE("R",'MAPA DE RIESGOS'!$H217,"C",'MAPA DE RIESGOS'!$AF217),"")</f>
        <v/>
      </c>
      <c r="BX145" s="353" t="str">
        <f>IF(AND('MAPA DE RIESGOS'!$AP218="Muy Baja",'MAPA DE RIESGOS'!$AR218="Mayor"),CONCATENATE("R",'MAPA DE RIESGOS'!$H218,"C",'MAPA DE RIESGOS'!$AF218),"")</f>
        <v/>
      </c>
      <c r="BY145" s="353" t="str">
        <f>IF(AND('MAPA DE RIESGOS'!$AP219="Muy Baja",'MAPA DE RIESGOS'!$AR219="Mayor"),CONCATENATE("R",'MAPA DE RIESGOS'!$H219,"C",'MAPA DE RIESGOS'!$AF219),"")</f>
        <v/>
      </c>
      <c r="BZ145" s="353" t="str">
        <f>IF(AND('MAPA DE RIESGOS'!$AP220="Muy Baja",'MAPA DE RIESGOS'!$AR220="Mayor"),CONCATENATE("R",'MAPA DE RIESGOS'!$H220,"C",'MAPA DE RIESGOS'!$AF220),"")</f>
        <v/>
      </c>
      <c r="CA145" s="353" t="str">
        <f>IF(AND('MAPA DE RIESGOS'!$AP221="Muy Baja",'MAPA DE RIESGOS'!$AR221="Mayor"),CONCATENATE("R",'MAPA DE RIESGOS'!$H221,"C",'MAPA DE RIESGOS'!$AF221),"")</f>
        <v/>
      </c>
      <c r="CB145" s="353" t="str">
        <f>IF(AND('MAPA DE RIESGOS'!$AP222="Muy Baja",'MAPA DE RIESGOS'!$AR222="Mayor"),CONCATENATE("R",'MAPA DE RIESGOS'!$H222,"C",'MAPA DE RIESGOS'!$AF222),"")</f>
        <v/>
      </c>
      <c r="CC145" s="354" t="str">
        <f>IF(AND('MAPA DE RIESGOS'!$AP223="Muy Baja",'MAPA DE RIESGOS'!$AR223="Mayor"),CONCATENATE("R",'MAPA DE RIESGOS'!$H223,"C",'MAPA DE RIESGOS'!$AF223),"")</f>
        <v/>
      </c>
      <c r="CD145" s="355" t="str">
        <f>IF(AND('MAPA DE RIESGOS'!$AP206="Muy Baja",'MAPA DE RIESGOS'!$AR206="Catastrófico"),CONCATENATE("R",'MAPA DE RIESGOS'!$H206,"C",'MAPA DE RIESGOS'!$AF206),"")</f>
        <v/>
      </c>
      <c r="CE145" s="355" t="str">
        <f>IF(AND('MAPA DE RIESGOS'!$AP207="Muy Baja",'MAPA DE RIESGOS'!$AR207="Catastrófico"),CONCATENATE("R",'MAPA DE RIESGOS'!$H207,"C",'MAPA DE RIESGOS'!$AF207),"")</f>
        <v/>
      </c>
      <c r="CF145" s="355" t="str">
        <f>IF(AND('MAPA DE RIESGOS'!$AP208="Muy Baja",'MAPA DE RIESGOS'!$AR208="Catastrófico"),CONCATENATE("R",'MAPA DE RIESGOS'!$H208,"C",'MAPA DE RIESGOS'!$AF208),"")</f>
        <v/>
      </c>
      <c r="CG145" s="355" t="str">
        <f>IF(AND('MAPA DE RIESGOS'!$AP209="Muy Baja",'MAPA DE RIESGOS'!$AR209="Catastrófico"),CONCATENATE("R",'MAPA DE RIESGOS'!$H209,"C",'MAPA DE RIESGOS'!$AF209),"")</f>
        <v/>
      </c>
      <c r="CH145" s="355" t="str">
        <f>IF(AND('MAPA DE RIESGOS'!$AP210="Muy Baja",'MAPA DE RIESGOS'!$AR210="Catastrófico"),CONCATENATE("R",'MAPA DE RIESGOS'!$H210,"C",'MAPA DE RIESGOS'!$AF210),"")</f>
        <v/>
      </c>
      <c r="CI145" s="355" t="str">
        <f>IF(AND('MAPA DE RIESGOS'!$AP211="Muy Baja",'MAPA DE RIESGOS'!$AR211="Catastrófico"),CONCATENATE("R",'MAPA DE RIESGOS'!$H211,"C",'MAPA DE RIESGOS'!$AF211),"")</f>
        <v/>
      </c>
      <c r="CJ145" s="355" t="str">
        <f>IF(AND('MAPA DE RIESGOS'!$AP212="Muy Baja",'MAPA DE RIESGOS'!$AR212="Catastrófico"),CONCATENATE("R",'MAPA DE RIESGOS'!$H212,"C",'MAPA DE RIESGOS'!$AF212),"")</f>
        <v/>
      </c>
      <c r="CK145" s="355" t="str">
        <f>IF(AND('MAPA DE RIESGOS'!$AP213="Muy Baja",'MAPA DE RIESGOS'!$AR213="Catastrófico"),CONCATENATE("R",'MAPA DE RIESGOS'!$H213,"C",'MAPA DE RIESGOS'!$AF213),"")</f>
        <v/>
      </c>
      <c r="CL145" s="355" t="str">
        <f>IF(AND('MAPA DE RIESGOS'!$AP214="Muy Baja",'MAPA DE RIESGOS'!$AR214="Catastrófico"),CONCATENATE("R",'MAPA DE RIESGOS'!$H214,"C",'MAPA DE RIESGOS'!$AF214),"")</f>
        <v/>
      </c>
      <c r="CM145" s="355" t="str">
        <f>IF(AND('MAPA DE RIESGOS'!$AP215="Muy Baja",'MAPA DE RIESGOS'!$AR215="Catastrófico"),CONCATENATE("R",'MAPA DE RIESGOS'!$H215,"C",'MAPA DE RIESGOS'!$AF215),"")</f>
        <v/>
      </c>
      <c r="CN145" s="355" t="str">
        <f>IF(AND('MAPA DE RIESGOS'!$AP216="Muy Baja",'MAPA DE RIESGOS'!$AR216="Catastrófico"),CONCATENATE("R",'MAPA DE RIESGOS'!$H216,"C",'MAPA DE RIESGOS'!$AF216),"")</f>
        <v/>
      </c>
      <c r="CO145" s="355" t="str">
        <f>IF(AND('MAPA DE RIESGOS'!$AP217="Muy Baja",'MAPA DE RIESGOS'!$AR217="Catastrófico"),CONCATENATE("R",'MAPA DE RIESGOS'!$H217,"C",'MAPA DE RIESGOS'!$AF217),"")</f>
        <v/>
      </c>
      <c r="CP145" s="355" t="str">
        <f>IF(AND('MAPA DE RIESGOS'!$AP218="Muy Baja",'MAPA DE RIESGOS'!$AR218="Catastrófico"),CONCATENATE("R",'MAPA DE RIESGOS'!$H218,"C",'MAPA DE RIESGOS'!$AF218),"")</f>
        <v/>
      </c>
      <c r="CQ145" s="355" t="str">
        <f>IF(AND('MAPA DE RIESGOS'!$AP219="Muy Baja",'MAPA DE RIESGOS'!$AR219="Catastrófico"),CONCATENATE("R",'MAPA DE RIESGOS'!$H219,"C",'MAPA DE RIESGOS'!$AF219),"")</f>
        <v/>
      </c>
      <c r="CR145" s="355" t="str">
        <f>IF(AND('MAPA DE RIESGOS'!$AP220="Muy Baja",'MAPA DE RIESGOS'!$AR220="Catastrófico"),CONCATENATE("R",'MAPA DE RIESGOS'!$H220,"C",'MAPA DE RIESGOS'!$AF220),"")</f>
        <v/>
      </c>
      <c r="CS145" s="355" t="str">
        <f>IF(AND('MAPA DE RIESGOS'!$AP221="Muy Baja",'MAPA DE RIESGOS'!$AR221="Catastrófico"),CONCATENATE("R",'MAPA DE RIESGOS'!$H221,"C",'MAPA DE RIESGOS'!$AF221),"")</f>
        <v/>
      </c>
      <c r="CT145" s="355" t="str">
        <f>IF(AND('MAPA DE RIESGOS'!$AP222="Muy Baja",'MAPA DE RIESGOS'!$AR222="Catastrófico"),CONCATENATE("R",'MAPA DE RIESGOS'!$H222,"C",'MAPA DE RIESGOS'!$AF222),"")</f>
        <v/>
      </c>
      <c r="CU145" s="356" t="str">
        <f>IF(AND('MAPA DE RIESGOS'!$AP223="Muy Baja",'MAPA DE RIESGOS'!$AR223="Catastrófico"),CONCATENATE("R",'MAPA DE RIESGOS'!$H223,"C",'MAPA DE RIESGOS'!$AF223),"")</f>
        <v/>
      </c>
      <c r="CV145" s="67"/>
    </row>
    <row r="146" spans="2:100" ht="32.450000000000003" customHeight="1">
      <c r="B146" s="1142"/>
      <c r="C146" s="1142"/>
      <c r="D146" s="1143"/>
      <c r="E146" s="1113"/>
      <c r="F146" s="1114"/>
      <c r="G146" s="1114"/>
      <c r="H146" s="1114"/>
      <c r="I146" s="1114"/>
      <c r="J146" s="374" t="str">
        <f>IF(AND('MAPA DE RIESGOS'!$AP224="Muy Baja",'MAPA DE RIESGOS'!$AR224="Leve"),CONCATENATE("R",'MAPA DE RIESGOS'!$H224,"C",'MAPA DE RIESGOS'!$AF224),"")</f>
        <v/>
      </c>
      <c r="K146" s="375" t="str">
        <f>IF(AND('MAPA DE RIESGOS'!$AP225="Muy Baja",'MAPA DE RIESGOS'!$AR225="Leve"),CONCATENATE("R",'MAPA DE RIESGOS'!$H225,"C",'MAPA DE RIESGOS'!$AF225),"")</f>
        <v/>
      </c>
      <c r="L146" s="375" t="str">
        <f>IF(AND('MAPA DE RIESGOS'!$AP232="Muy Baja",'MAPA DE RIESGOS'!$AR232="Leve"),CONCATENATE("R",'MAPA DE RIESGOS'!$H232,"C",'MAPA DE RIESGOS'!$AF232),"")</f>
        <v/>
      </c>
      <c r="M146" s="375" t="str">
        <f>IF(AND('MAPA DE RIESGOS'!$AP233="Muy Baja",'MAPA DE RIESGOS'!$AR233="Leve"),CONCATENATE("R",'MAPA DE RIESGOS'!$H233,"C",'MAPA DE RIESGOS'!$AF233),"")</f>
        <v/>
      </c>
      <c r="N146" s="375" t="str">
        <f>IF(AND('MAPA DE RIESGOS'!$AP234="Muy Baja",'MAPA DE RIESGOS'!$AR234="Leve"),CONCATENATE("R",'MAPA DE RIESGOS'!$H234,"C",'MAPA DE RIESGOS'!$AF234),"")</f>
        <v/>
      </c>
      <c r="O146" s="375" t="str">
        <f>IF(AND('MAPA DE RIESGOS'!$AP235="Muy Baja",'MAPA DE RIESGOS'!$AR235="Leve"),CONCATENATE("R",'MAPA DE RIESGOS'!$H235,"C",'MAPA DE RIESGOS'!$AF235),"")</f>
        <v/>
      </c>
      <c r="P146" s="375" t="str">
        <f>IF(AND('MAPA DE RIESGOS'!$AP236="Muy Baja",'MAPA DE RIESGOS'!$AR236="Leve"),CONCATENATE("R",'MAPA DE RIESGOS'!$H236,"C",'MAPA DE RIESGOS'!$AF236),"")</f>
        <v/>
      </c>
      <c r="Q146" s="375" t="str">
        <f>IF(AND('MAPA DE RIESGOS'!$AP237="Muy Baja",'MAPA DE RIESGOS'!$AR237="Leve"),CONCATENATE("R",'MAPA DE RIESGOS'!$H237,"C",'MAPA DE RIESGOS'!$AF237),"")</f>
        <v/>
      </c>
      <c r="R146" s="375" t="str">
        <f>IF(AND('MAPA DE RIESGOS'!$AP238="Muy Baja",'MAPA DE RIESGOS'!$AR238="Leve"),CONCATENATE("R",'MAPA DE RIESGOS'!$H238,"C",'MAPA DE RIESGOS'!$AF238),"")</f>
        <v/>
      </c>
      <c r="S146" s="375" t="str">
        <f>IF(AND('MAPA DE RIESGOS'!$AP239="Muy Baja",'MAPA DE RIESGOS'!$AR239="Leve"),CONCATENATE("R",'MAPA DE RIESGOS'!$H239,"C",'MAPA DE RIESGOS'!$AF239),"")</f>
        <v/>
      </c>
      <c r="T146" s="375" t="str">
        <f>IF(AND('MAPA DE RIESGOS'!$AP240="Muy Baja",'MAPA DE RIESGOS'!$AR240="Leve"),CONCATENATE("R",'MAPA DE RIESGOS'!$H240,"C",'MAPA DE RIESGOS'!$AF240),"")</f>
        <v/>
      </c>
      <c r="U146" s="375" t="str">
        <f>IF(AND('MAPA DE RIESGOS'!$AP241="Muy Baja",'MAPA DE RIESGOS'!$AR241="Leve"),CONCATENATE("R",'MAPA DE RIESGOS'!$H241,"C",'MAPA DE RIESGOS'!$AF241),"")</f>
        <v/>
      </c>
      <c r="V146" s="375" t="str">
        <f>IF(AND('MAPA DE RIESGOS'!$AP242="Muy Baja",'MAPA DE RIESGOS'!$AR242="Leve"),CONCATENATE("R",'MAPA DE RIESGOS'!$H242,"C",'MAPA DE RIESGOS'!$AF242),"")</f>
        <v/>
      </c>
      <c r="W146" s="375" t="str">
        <f>IF(AND('MAPA DE RIESGOS'!$AP243="Muy Baja",'MAPA DE RIESGOS'!$AR243="Leve"),CONCATENATE("R",'MAPA DE RIESGOS'!$H243,"C",'MAPA DE RIESGOS'!$AF243),"")</f>
        <v/>
      </c>
      <c r="X146" s="375" t="str">
        <f>IF(AND('MAPA DE RIESGOS'!$AP244="Muy Baja",'MAPA DE RIESGOS'!$AR244="Leve"),CONCATENATE("R",'MAPA DE RIESGOS'!$H244,"C",'MAPA DE RIESGOS'!$AF244),"")</f>
        <v/>
      </c>
      <c r="Y146" s="375" t="str">
        <f>IF(AND('MAPA DE RIESGOS'!$AP245="Muy Baja",'MAPA DE RIESGOS'!$AR245="Leve"),CONCATENATE("R",'MAPA DE RIESGOS'!$H245,"C",'MAPA DE RIESGOS'!$AF245),"")</f>
        <v/>
      </c>
      <c r="Z146" s="375" t="str">
        <f>IF(AND('MAPA DE RIESGOS'!$AP246="Muy Baja",'MAPA DE RIESGOS'!$AR246="Leve"),CONCATENATE("R",'MAPA DE RIESGOS'!$H246,"C",'MAPA DE RIESGOS'!$AF246),"")</f>
        <v/>
      </c>
      <c r="AA146" s="376" t="str">
        <f>IF(AND('MAPA DE RIESGOS'!$AP247="Muy Baja",'MAPA DE RIESGOS'!$AR247="Leve"),CONCATENATE("R",'MAPA DE RIESGOS'!$H247,"C",'MAPA DE RIESGOS'!$AF247),"")</f>
        <v/>
      </c>
      <c r="AB146" s="374" t="str">
        <f>IF(AND('MAPA DE RIESGOS'!$AP224="Muy Baja",'MAPA DE RIESGOS'!$AR224="Menor"),CONCATENATE("R",'MAPA DE RIESGOS'!$H224,"C",'MAPA DE RIESGOS'!$AF224),"")</f>
        <v/>
      </c>
      <c r="AC146" s="375" t="str">
        <f>IF(AND('MAPA DE RIESGOS'!$AP225="Muy Baja",'MAPA DE RIESGOS'!$AR225="Menor"),CONCATENATE("R",'MAPA DE RIESGOS'!$H225,"C",'MAPA DE RIESGOS'!$AF225),"")</f>
        <v/>
      </c>
      <c r="AD146" s="375" t="str">
        <f>IF(AND('MAPA DE RIESGOS'!$AP232="Muy Baja",'MAPA DE RIESGOS'!$AR232="Menor"),CONCATENATE("R",'MAPA DE RIESGOS'!$H232,"C",'MAPA DE RIESGOS'!$AF232),"")</f>
        <v/>
      </c>
      <c r="AE146" s="375" t="str">
        <f>IF(AND('MAPA DE RIESGOS'!$AP233="Muy Baja",'MAPA DE RIESGOS'!$AR233="Menor"),CONCATENATE("R",'MAPA DE RIESGOS'!$H233,"C",'MAPA DE RIESGOS'!$AF233),"")</f>
        <v/>
      </c>
      <c r="AF146" s="375" t="str">
        <f>IF(AND('MAPA DE RIESGOS'!$AP234="Muy Baja",'MAPA DE RIESGOS'!$AR234="Menor"),CONCATENATE("R",'MAPA DE RIESGOS'!$H234,"C",'MAPA DE RIESGOS'!$AF234),"")</f>
        <v/>
      </c>
      <c r="AG146" s="375" t="str">
        <f>IF(AND('MAPA DE RIESGOS'!$AP235="Muy Baja",'MAPA DE RIESGOS'!$AR235="Menor"),CONCATENATE("R",'MAPA DE RIESGOS'!$H235,"C",'MAPA DE RIESGOS'!$AF235),"")</f>
        <v/>
      </c>
      <c r="AH146" s="375" t="str">
        <f>IF(AND('MAPA DE RIESGOS'!$AP236="Muy Baja",'MAPA DE RIESGOS'!$AR236="Menor"),CONCATENATE("R",'MAPA DE RIESGOS'!$H236,"C",'MAPA DE RIESGOS'!$AF236),"")</f>
        <v/>
      </c>
      <c r="AI146" s="375" t="str">
        <f>IF(AND('MAPA DE RIESGOS'!$AP237="Muy Baja",'MAPA DE RIESGOS'!$AR237="Menor"),CONCATENATE("R",'MAPA DE RIESGOS'!$H237,"C",'MAPA DE RIESGOS'!$AF237),"")</f>
        <v/>
      </c>
      <c r="AJ146" s="375" t="str">
        <f>IF(AND('MAPA DE RIESGOS'!$AP238="Muy Baja",'MAPA DE RIESGOS'!$AR238="Menor"),CONCATENATE("R",'MAPA DE RIESGOS'!$H238,"C",'MAPA DE RIESGOS'!$AF238),"")</f>
        <v/>
      </c>
      <c r="AK146" s="375" t="str">
        <f>IF(AND('MAPA DE RIESGOS'!$AP239="Muy Baja",'MAPA DE RIESGOS'!$AR239="Menor"),CONCATENATE("R",'MAPA DE RIESGOS'!$H239,"C",'MAPA DE RIESGOS'!$AF239),"")</f>
        <v/>
      </c>
      <c r="AL146" s="375" t="str">
        <f>IF(AND('MAPA DE RIESGOS'!$AP240="Muy Baja",'MAPA DE RIESGOS'!$AR240="Menor"),CONCATENATE("R",'MAPA DE RIESGOS'!$H240,"C",'MAPA DE RIESGOS'!$AF240),"")</f>
        <v/>
      </c>
      <c r="AM146" s="375" t="str">
        <f>IF(AND('MAPA DE RIESGOS'!$AP241="Muy Baja",'MAPA DE RIESGOS'!$AR241="Menor"),CONCATENATE("R",'MAPA DE RIESGOS'!$H241,"C",'MAPA DE RIESGOS'!$AF241),"")</f>
        <v/>
      </c>
      <c r="AN146" s="375" t="str">
        <f>IF(AND('MAPA DE RIESGOS'!$AP242="Muy Baja",'MAPA DE RIESGOS'!$AR242="Menor"),CONCATENATE("R",'MAPA DE RIESGOS'!$H242,"C",'MAPA DE RIESGOS'!$AF242),"")</f>
        <v/>
      </c>
      <c r="AO146" s="375" t="str">
        <f>IF(AND('MAPA DE RIESGOS'!$AP243="Muy Baja",'MAPA DE RIESGOS'!$AR243="Menor"),CONCATENATE("R",'MAPA DE RIESGOS'!$H243,"C",'MAPA DE RIESGOS'!$AF243),"")</f>
        <v/>
      </c>
      <c r="AP146" s="375" t="str">
        <f>IF(AND('MAPA DE RIESGOS'!$AP244="Muy Baja",'MAPA DE RIESGOS'!$AR244="Menor"),CONCATENATE("R",'MAPA DE RIESGOS'!$H244,"C",'MAPA DE RIESGOS'!$AF244),"")</f>
        <v/>
      </c>
      <c r="AQ146" s="375" t="str">
        <f>IF(AND('MAPA DE RIESGOS'!$AP245="Muy Baja",'MAPA DE RIESGOS'!$AR245="Menor"),CONCATENATE("R",'MAPA DE RIESGOS'!$H245,"C",'MAPA DE RIESGOS'!$AF245),"")</f>
        <v/>
      </c>
      <c r="AR146" s="375" t="str">
        <f>IF(AND('MAPA DE RIESGOS'!$AP246="Muy Baja",'MAPA DE RIESGOS'!$AR246="Menor"),CONCATENATE("R",'MAPA DE RIESGOS'!$H246,"C",'MAPA DE RIESGOS'!$AF246),"")</f>
        <v/>
      </c>
      <c r="AS146" s="376" t="str">
        <f>IF(AND('MAPA DE RIESGOS'!$AP247="Muy Baja",'MAPA DE RIESGOS'!$AR247="Menor"),CONCATENATE("R",'MAPA DE RIESGOS'!$H247,"C",'MAPA DE RIESGOS'!$AF247),"")</f>
        <v/>
      </c>
      <c r="AT146" s="365" t="str">
        <f>IF(AND('MAPA DE RIESGOS'!$AP224="Muy Baja",'MAPA DE RIESGOS'!$AR224="Moderado"),CONCATENATE("R",'MAPA DE RIESGOS'!$H224,"C",'MAPA DE RIESGOS'!$AF224),"")</f>
        <v/>
      </c>
      <c r="AU146" s="366" t="str">
        <f>IF(AND('MAPA DE RIESGOS'!$AP225="Muy Baja",'MAPA DE RIESGOS'!$AR225="Moderado"),CONCATENATE("R",'MAPA DE RIESGOS'!$H225,"C",'MAPA DE RIESGOS'!$AF225),"")</f>
        <v/>
      </c>
      <c r="AV146" s="366" t="str">
        <f>IF(AND('MAPA DE RIESGOS'!$AP232="Muy Baja",'MAPA DE RIESGOS'!$AR232="Moderado"),CONCATENATE("R",'MAPA DE RIESGOS'!$H232,"C",'MAPA DE RIESGOS'!$AF232),"")</f>
        <v/>
      </c>
      <c r="AW146" s="366" t="str">
        <f>IF(AND('MAPA DE RIESGOS'!$AP233="Muy Baja",'MAPA DE RIESGOS'!$AR233="Moderado"),CONCATENATE("R",'MAPA DE RIESGOS'!$H233,"C",'MAPA DE RIESGOS'!$AF233),"")</f>
        <v>R37C2</v>
      </c>
      <c r="AX146" s="366" t="str">
        <f>IF(AND('MAPA DE RIESGOS'!$AP234="Muy Baja",'MAPA DE RIESGOS'!$AR234="Moderado"),CONCATENATE("R",'MAPA DE RIESGOS'!$H234,"C",'MAPA DE RIESGOS'!$AF234),"")</f>
        <v>R37C3</v>
      </c>
      <c r="AY146" s="366" t="str">
        <f>IF(AND('MAPA DE RIESGOS'!$AP235="Muy Baja",'MAPA DE RIESGOS'!$AR235="Moderado"),CONCATENATE("R",'MAPA DE RIESGOS'!$H235,"C",'MAPA DE RIESGOS'!$AF235),"")</f>
        <v>R37C4</v>
      </c>
      <c r="AZ146" s="366" t="str">
        <f>IF(AND('MAPA DE RIESGOS'!$AP236="Muy Baja",'MAPA DE RIESGOS'!$AR236="Moderado"),CONCATENATE("R",'MAPA DE RIESGOS'!$H236,"C",'MAPA DE RIESGOS'!$AF236),"")</f>
        <v>R37C5</v>
      </c>
      <c r="BA146" s="366" t="str">
        <f>IF(AND('MAPA DE RIESGOS'!$AP237="Muy Baja",'MAPA DE RIESGOS'!$AR237="Moderado"),CONCATENATE("R",'MAPA DE RIESGOS'!$H237,"C",'MAPA DE RIESGOS'!$AF237),"")</f>
        <v/>
      </c>
      <c r="BB146" s="366" t="str">
        <f>IF(AND('MAPA DE RIESGOS'!$AP238="Muy Baja",'MAPA DE RIESGOS'!$AR238="Moderado"),CONCATENATE("R",'MAPA DE RIESGOS'!$H238,"C",'MAPA DE RIESGOS'!$AF238),"")</f>
        <v/>
      </c>
      <c r="BC146" s="366" t="str">
        <f>IF(AND('MAPA DE RIESGOS'!$AP239="Muy Baja",'MAPA DE RIESGOS'!$AR239="Moderado"),CONCATENATE("R",'MAPA DE RIESGOS'!$H239,"C",'MAPA DE RIESGOS'!$AF239),"")</f>
        <v/>
      </c>
      <c r="BD146" s="366" t="str">
        <f>IF(AND('MAPA DE RIESGOS'!$AP240="Muy Baja",'MAPA DE RIESGOS'!$AR240="Moderado"),CONCATENATE("R",'MAPA DE RIESGOS'!$H240,"C",'MAPA DE RIESGOS'!$AF240),"")</f>
        <v/>
      </c>
      <c r="BE146" s="366" t="str">
        <f>IF(AND('MAPA DE RIESGOS'!$AP241="Muy Baja",'MAPA DE RIESGOS'!$AR241="Moderado"),CONCATENATE("R",'MAPA DE RIESGOS'!$H241,"C",'MAPA DE RIESGOS'!$AF241),"")</f>
        <v/>
      </c>
      <c r="BF146" s="366" t="str">
        <f>IF(AND('MAPA DE RIESGOS'!$AP242="Muy Baja",'MAPA DE RIESGOS'!$AR242="Moderado"),CONCATENATE("R",'MAPA DE RIESGOS'!$H242,"C",'MAPA DE RIESGOS'!$AF242),"")</f>
        <v/>
      </c>
      <c r="BG146" s="366" t="str">
        <f>IF(AND('MAPA DE RIESGOS'!$AP243="Muy Baja",'MAPA DE RIESGOS'!$AR243="Moderado"),CONCATENATE("R",'MAPA DE RIESGOS'!$H243,"C",'MAPA DE RIESGOS'!$AF243),"")</f>
        <v/>
      </c>
      <c r="BH146" s="366" t="str">
        <f>IF(AND('MAPA DE RIESGOS'!$AP244="Muy Baja",'MAPA DE RIESGOS'!$AR244="Moderado"),CONCATENATE("R",'MAPA DE RIESGOS'!$H244,"C",'MAPA DE RIESGOS'!$AF244),"")</f>
        <v/>
      </c>
      <c r="BI146" s="366" t="str">
        <f>IF(AND('MAPA DE RIESGOS'!$AP245="Muy Baja",'MAPA DE RIESGOS'!$AR245="Moderado"),CONCATENATE("R",'MAPA DE RIESGOS'!$H245,"C",'MAPA DE RIESGOS'!$AF245),"")</f>
        <v/>
      </c>
      <c r="BJ146" s="366" t="str">
        <f>IF(AND('MAPA DE RIESGOS'!$AP246="Muy Baja",'MAPA DE RIESGOS'!$AR246="Moderado"),CONCATENATE("R",'MAPA DE RIESGOS'!$H246,"C",'MAPA DE RIESGOS'!$AF246),"")</f>
        <v>R39C3</v>
      </c>
      <c r="BK146" s="367" t="str">
        <f>IF(AND('MAPA DE RIESGOS'!$AP247="Muy Baja",'MAPA DE RIESGOS'!$AR247="Moderado"),CONCATENATE("R",'MAPA DE RIESGOS'!$H247,"C",'MAPA DE RIESGOS'!$AF247),"")</f>
        <v/>
      </c>
      <c r="BL146" s="353" t="str">
        <f>IF(AND('MAPA DE RIESGOS'!$AP224="Muy Baja",'MAPA DE RIESGOS'!$AR224="Mayor"),CONCATENATE("R",'MAPA DE RIESGOS'!$H224,"C",'MAPA DE RIESGOS'!$AF224),"")</f>
        <v/>
      </c>
      <c r="BM146" s="353" t="str">
        <f>IF(AND('MAPA DE RIESGOS'!$AP225="Muy Baja",'MAPA DE RIESGOS'!$AR225="Mayor"),CONCATENATE("R",'MAPA DE RIESGOS'!$H225,"C",'MAPA DE RIESGOS'!$AF225),"")</f>
        <v/>
      </c>
      <c r="BN146" s="353" t="str">
        <f>IF(AND('MAPA DE RIESGOS'!$AP232="Muy Baja",'MAPA DE RIESGOS'!$AR232="Mayor"),CONCATENATE("R",'MAPA DE RIESGOS'!$H232,"C",'MAPA DE RIESGOS'!$AF232),"")</f>
        <v/>
      </c>
      <c r="BO146" s="353" t="str">
        <f>IF(AND('MAPA DE RIESGOS'!$AP233="Muy Baja",'MAPA DE RIESGOS'!$AR233="Mayor"),CONCATENATE("R",'MAPA DE RIESGOS'!$H233,"C",'MAPA DE RIESGOS'!$AF233),"")</f>
        <v/>
      </c>
      <c r="BP146" s="353" t="str">
        <f>IF(AND('MAPA DE RIESGOS'!$AP234="Muy Baja",'MAPA DE RIESGOS'!$AR234="Mayor"),CONCATENATE("R",'MAPA DE RIESGOS'!$H234,"C",'MAPA DE RIESGOS'!$AF234),"")</f>
        <v/>
      </c>
      <c r="BQ146" s="353" t="str">
        <f>IF(AND('MAPA DE RIESGOS'!$AP235="Muy Baja",'MAPA DE RIESGOS'!$AR235="Mayor"),CONCATENATE("R",'MAPA DE RIESGOS'!$H235,"C",'MAPA DE RIESGOS'!$AF235),"")</f>
        <v/>
      </c>
      <c r="BR146" s="353" t="str">
        <f>IF(AND('MAPA DE RIESGOS'!$AP236="Muy Baja",'MAPA DE RIESGOS'!$AR236="Mayor"),CONCATENATE("R",'MAPA DE RIESGOS'!$H236,"C",'MAPA DE RIESGOS'!$AF236),"")</f>
        <v/>
      </c>
      <c r="BS146" s="353" t="str">
        <f>IF(AND('MAPA DE RIESGOS'!$AP237="Muy Baja",'MAPA DE RIESGOS'!$AR237="Mayor"),CONCATENATE("R",'MAPA DE RIESGOS'!$H237,"C",'MAPA DE RIESGOS'!$AF237),"")</f>
        <v/>
      </c>
      <c r="BT146" s="353" t="str">
        <f>IF(AND('MAPA DE RIESGOS'!$AP238="Muy Baja",'MAPA DE RIESGOS'!$AR238="Mayor"),CONCATENATE("R",'MAPA DE RIESGOS'!$H238,"C",'MAPA DE RIESGOS'!$AF238),"")</f>
        <v/>
      </c>
      <c r="BU146" s="353" t="str">
        <f>IF(AND('MAPA DE RIESGOS'!$AP239="Muy Baja",'MAPA DE RIESGOS'!$AR239="Mayor"),CONCATENATE("R",'MAPA DE RIESGOS'!$H239,"C",'MAPA DE RIESGOS'!$AF239),"")</f>
        <v/>
      </c>
      <c r="BV146" s="353" t="str">
        <f>IF(AND('MAPA DE RIESGOS'!$AP240="Muy Baja",'MAPA DE RIESGOS'!$AR240="Mayor"),CONCATENATE("R",'MAPA DE RIESGOS'!$H240,"C",'MAPA DE RIESGOS'!$AF240),"")</f>
        <v/>
      </c>
      <c r="BW146" s="353" t="str">
        <f>IF(AND('MAPA DE RIESGOS'!$AP241="Muy Baja",'MAPA DE RIESGOS'!$AR241="Mayor"),CONCATENATE("R",'MAPA DE RIESGOS'!$H241,"C",'MAPA DE RIESGOS'!$AF241),"")</f>
        <v/>
      </c>
      <c r="BX146" s="353" t="str">
        <f>IF(AND('MAPA DE RIESGOS'!$AP242="Muy Baja",'MAPA DE RIESGOS'!$AR242="Mayor"),CONCATENATE("R",'MAPA DE RIESGOS'!$H242,"C",'MAPA DE RIESGOS'!$AF242),"")</f>
        <v/>
      </c>
      <c r="BY146" s="353" t="str">
        <f>IF(AND('MAPA DE RIESGOS'!$AP243="Muy Baja",'MAPA DE RIESGOS'!$AR243="Mayor"),CONCATENATE("R",'MAPA DE RIESGOS'!$H243,"C",'MAPA DE RIESGOS'!$AF243),"")</f>
        <v/>
      </c>
      <c r="BZ146" s="353" t="str">
        <f>IF(AND('MAPA DE RIESGOS'!$AP244="Muy Baja",'MAPA DE RIESGOS'!$AR244="Mayor"),CONCATENATE("R",'MAPA DE RIESGOS'!$H244,"C",'MAPA DE RIESGOS'!$AF244),"")</f>
        <v/>
      </c>
      <c r="CA146" s="353" t="str">
        <f>IF(AND('MAPA DE RIESGOS'!$AP245="Muy Baja",'MAPA DE RIESGOS'!$AR245="Mayor"),CONCATENATE("R",'MAPA DE RIESGOS'!$H245,"C",'MAPA DE RIESGOS'!$AF245),"")</f>
        <v/>
      </c>
      <c r="CB146" s="353" t="str">
        <f>IF(AND('MAPA DE RIESGOS'!$AP246="Muy Baja",'MAPA DE RIESGOS'!$AR246="Mayor"),CONCATENATE("R",'MAPA DE RIESGOS'!$H246,"C",'MAPA DE RIESGOS'!$AF246),"")</f>
        <v/>
      </c>
      <c r="CC146" s="354" t="str">
        <f>IF(AND('MAPA DE RIESGOS'!$AP247="Muy Baja",'MAPA DE RIESGOS'!$AR247="Mayor"),CONCATENATE("R",'MAPA DE RIESGOS'!$H247,"C",'MAPA DE RIESGOS'!$AF247),"")</f>
        <v/>
      </c>
      <c r="CD146" s="355" t="str">
        <f>IF(AND('MAPA DE RIESGOS'!$AP224="Muy Baja",'MAPA DE RIESGOS'!$AR224="Catastrófico"),CONCATENATE("R",'MAPA DE RIESGOS'!$H224,"C",'MAPA DE RIESGOS'!$AF224),"")</f>
        <v/>
      </c>
      <c r="CE146" s="355" t="str">
        <f>IF(AND('MAPA DE RIESGOS'!$AP225="Muy Baja",'MAPA DE RIESGOS'!$AR225="Catastrófico"),CONCATENATE("R",'MAPA DE RIESGOS'!$H225,"C",'MAPA DE RIESGOS'!$AF225),"")</f>
        <v/>
      </c>
      <c r="CF146" s="355" t="str">
        <f>IF(AND('MAPA DE RIESGOS'!$AP232="Muy Baja",'MAPA DE RIESGOS'!$AR232="Catastrófico"),CONCATENATE("R",'MAPA DE RIESGOS'!$H232,"C",'MAPA DE RIESGOS'!$AF232),"")</f>
        <v/>
      </c>
      <c r="CG146" s="355" t="str">
        <f>IF(AND('MAPA DE RIESGOS'!$AP233="Muy Baja",'MAPA DE RIESGOS'!$AR233="Catastrófico"),CONCATENATE("R",'MAPA DE RIESGOS'!$H233,"C",'MAPA DE RIESGOS'!$AF233),"")</f>
        <v/>
      </c>
      <c r="CH146" s="355" t="str">
        <f>IF(AND('MAPA DE RIESGOS'!$AP234="Muy Baja",'MAPA DE RIESGOS'!$AR234="Catastrófico"),CONCATENATE("R",'MAPA DE RIESGOS'!$H234,"C",'MAPA DE RIESGOS'!$AF234),"")</f>
        <v/>
      </c>
      <c r="CI146" s="355" t="str">
        <f>IF(AND('MAPA DE RIESGOS'!$AP235="Muy Baja",'MAPA DE RIESGOS'!$AR235="Catastrófico"),CONCATENATE("R",'MAPA DE RIESGOS'!$H235,"C",'MAPA DE RIESGOS'!$AF235),"")</f>
        <v/>
      </c>
      <c r="CJ146" s="355" t="str">
        <f>IF(AND('MAPA DE RIESGOS'!$AP236="Muy Baja",'MAPA DE RIESGOS'!$AR236="Catastrófico"),CONCATENATE("R",'MAPA DE RIESGOS'!$H236,"C",'MAPA DE RIESGOS'!$AF236),"")</f>
        <v/>
      </c>
      <c r="CK146" s="355" t="str">
        <f>IF(AND('MAPA DE RIESGOS'!$AP237="Muy Baja",'MAPA DE RIESGOS'!$AR237="Catastrófico"),CONCATENATE("R",'MAPA DE RIESGOS'!$H237,"C",'MAPA DE RIESGOS'!$AF237),"")</f>
        <v/>
      </c>
      <c r="CL146" s="355" t="str">
        <f>IF(AND('MAPA DE RIESGOS'!$AP238="Muy Baja",'MAPA DE RIESGOS'!$AR238="Catastrófico"),CONCATENATE("R",'MAPA DE RIESGOS'!$H238,"C",'MAPA DE RIESGOS'!$AF238),"")</f>
        <v/>
      </c>
      <c r="CM146" s="355" t="str">
        <f>IF(AND('MAPA DE RIESGOS'!$AP239="Muy Baja",'MAPA DE RIESGOS'!$AR239="Catastrófico"),CONCATENATE("R",'MAPA DE RIESGOS'!$H239,"C",'MAPA DE RIESGOS'!$AF239),"")</f>
        <v/>
      </c>
      <c r="CN146" s="355" t="str">
        <f>IF(AND('MAPA DE RIESGOS'!$AP240="Muy Baja",'MAPA DE RIESGOS'!$AR240="Catastrófico"),CONCATENATE("R",'MAPA DE RIESGOS'!$H240,"C",'MAPA DE RIESGOS'!$AF240),"")</f>
        <v/>
      </c>
      <c r="CO146" s="355" t="str">
        <f>IF(AND('MAPA DE RIESGOS'!$AP241="Muy Baja",'MAPA DE RIESGOS'!$AR241="Catastrófico"),CONCATENATE("R",'MAPA DE RIESGOS'!$H241,"C",'MAPA DE RIESGOS'!$AF241),"")</f>
        <v/>
      </c>
      <c r="CP146" s="355" t="str">
        <f>IF(AND('MAPA DE RIESGOS'!$AP242="Muy Baja",'MAPA DE RIESGOS'!$AR242="Catastrófico"),CONCATENATE("R",'MAPA DE RIESGOS'!$H242,"C",'MAPA DE RIESGOS'!$AF242),"")</f>
        <v/>
      </c>
      <c r="CQ146" s="355" t="str">
        <f>IF(AND('MAPA DE RIESGOS'!$AP243="Muy Baja",'MAPA DE RIESGOS'!$AR243="Catastrófico"),CONCATENATE("R",'MAPA DE RIESGOS'!$H243,"C",'MAPA DE RIESGOS'!$AF243),"")</f>
        <v/>
      </c>
      <c r="CR146" s="355" t="str">
        <f>IF(AND('MAPA DE RIESGOS'!$AP244="Muy Baja",'MAPA DE RIESGOS'!$AR244="Catastrófico"),CONCATENATE("R",'MAPA DE RIESGOS'!$H244,"C",'MAPA DE RIESGOS'!$AF244),"")</f>
        <v/>
      </c>
      <c r="CS146" s="355" t="str">
        <f>IF(AND('MAPA DE RIESGOS'!$AP245="Muy Baja",'MAPA DE RIESGOS'!$AR245="Catastrófico"),CONCATENATE("R",'MAPA DE RIESGOS'!$H245,"C",'MAPA DE RIESGOS'!$AF245),"")</f>
        <v/>
      </c>
      <c r="CT146" s="355" t="str">
        <f>IF(AND('MAPA DE RIESGOS'!$AP246="Muy Baja",'MAPA DE RIESGOS'!$AR246="Catastrófico"),CONCATENATE("R",'MAPA DE RIESGOS'!$H246,"C",'MAPA DE RIESGOS'!$AF246),"")</f>
        <v/>
      </c>
      <c r="CU146" s="356" t="str">
        <f>IF(AND('MAPA DE RIESGOS'!$AP247="Muy Baja",'MAPA DE RIESGOS'!$AR247="Catastrófico"),CONCATENATE("R",'MAPA DE RIESGOS'!$H247,"C",'MAPA DE RIESGOS'!$AF247),"")</f>
        <v/>
      </c>
      <c r="CV146" s="67"/>
    </row>
    <row r="147" spans="2:100" ht="32.450000000000003" customHeight="1">
      <c r="B147" s="1142"/>
      <c r="C147" s="1142"/>
      <c r="D147" s="1143"/>
      <c r="E147" s="1113"/>
      <c r="F147" s="1114"/>
      <c r="G147" s="1114"/>
      <c r="H147" s="1114"/>
      <c r="I147" s="1114"/>
      <c r="J147" s="374" t="str">
        <f>IF(AND('MAPA DE RIESGOS'!$AP248="Muy Baja",'MAPA DE RIESGOS'!$AR248="Leve"),CONCATENATE("R",'MAPA DE RIESGOS'!$H248,"C",'MAPA DE RIESGOS'!$AF248),"")</f>
        <v/>
      </c>
      <c r="K147" s="375" t="str">
        <f>IF(AND('MAPA DE RIESGOS'!$AP249="Muy Baja",'MAPA DE RIESGOS'!$AR249="Leve"),CONCATENATE("R",'MAPA DE RIESGOS'!$H249,"C",'MAPA DE RIESGOS'!$AF249),"")</f>
        <v/>
      </c>
      <c r="L147" s="375" t="str">
        <f>IF(AND('MAPA DE RIESGOS'!$AP250="Muy Baja",'MAPA DE RIESGOS'!$AR250="Leve"),CONCATENATE("R",'MAPA DE RIESGOS'!$H250,"C",'MAPA DE RIESGOS'!$AF250),"")</f>
        <v/>
      </c>
      <c r="M147" s="375" t="str">
        <f>IF(AND('MAPA DE RIESGOS'!$AP251="Muy Baja",'MAPA DE RIESGOS'!$AR251="Leve"),CONCATENATE("R",'MAPA DE RIESGOS'!$H251,"C",'MAPA DE RIESGOS'!$AF251),"")</f>
        <v/>
      </c>
      <c r="N147" s="375" t="str">
        <f>IF(AND('MAPA DE RIESGOS'!$AP252="Muy Baja",'MAPA DE RIESGOS'!$AR252="Leve"),CONCATENATE("R",'MAPA DE RIESGOS'!$H252,"C",'MAPA DE RIESGOS'!$AF252),"")</f>
        <v/>
      </c>
      <c r="O147" s="375" t="str">
        <f>IF(AND('MAPA DE RIESGOS'!$AP253="Muy Baja",'MAPA DE RIESGOS'!$AR253="Leve"),CONCATENATE("R",'MAPA DE RIESGOS'!$H253,"C",'MAPA DE RIESGOS'!$AF253),"")</f>
        <v/>
      </c>
      <c r="P147" s="375" t="str">
        <f>IF(AND('MAPA DE RIESGOS'!$AP254="Muy Baja",'MAPA DE RIESGOS'!$AR254="Leve"),CONCATENATE("R",'MAPA DE RIESGOS'!$H254,"C",'MAPA DE RIESGOS'!$AF254),"")</f>
        <v/>
      </c>
      <c r="Q147" s="375" t="str">
        <f>IF(AND('MAPA DE RIESGOS'!$AP255="Muy Baja",'MAPA DE RIESGOS'!$AR255="Leve"),CONCATENATE("R",'MAPA DE RIESGOS'!$H255,"C",'MAPA DE RIESGOS'!$AF255),"")</f>
        <v/>
      </c>
      <c r="R147" s="375" t="str">
        <f>IF(AND('MAPA DE RIESGOS'!$AP256="Muy Baja",'MAPA DE RIESGOS'!$AR256="Leve"),CONCATENATE("R",'MAPA DE RIESGOS'!$H256,"C",'MAPA DE RIESGOS'!$AF256),"")</f>
        <v/>
      </c>
      <c r="S147" s="375" t="str">
        <f>IF(AND('MAPA DE RIESGOS'!$AP257="Muy Baja",'MAPA DE RIESGOS'!$AR257="Leve"),CONCATENATE("R",'MAPA DE RIESGOS'!$H257,"C",'MAPA DE RIESGOS'!$AF257),"")</f>
        <v/>
      </c>
      <c r="T147" s="375" t="str">
        <f>IF(AND('MAPA DE RIESGOS'!$AP258="Muy Baja",'MAPA DE RIESGOS'!$AR258="Leve"),CONCATENATE("R",'MAPA DE RIESGOS'!$H258,"C",'MAPA DE RIESGOS'!$AF258),"")</f>
        <v/>
      </c>
      <c r="U147" s="375" t="str">
        <f>IF(AND('MAPA DE RIESGOS'!$AP259="Muy Baja",'MAPA DE RIESGOS'!$AR259="Leve"),CONCATENATE("R",'MAPA DE RIESGOS'!$H259,"C",'MAPA DE RIESGOS'!$AF259),"")</f>
        <v/>
      </c>
      <c r="V147" s="375" t="str">
        <f>IF(AND('MAPA DE RIESGOS'!$AP260="Muy Baja",'MAPA DE RIESGOS'!$AR260="Leve"),CONCATENATE("R",'MAPA DE RIESGOS'!$H260,"C",'MAPA DE RIESGOS'!$AF260),"")</f>
        <v/>
      </c>
      <c r="W147" s="375" t="str">
        <f>IF(AND('MAPA DE RIESGOS'!$AP261="Muy Baja",'MAPA DE RIESGOS'!$AR261="Leve"),CONCATENATE("R",'MAPA DE RIESGOS'!$H261,"C",'MAPA DE RIESGOS'!$AF261),"")</f>
        <v/>
      </c>
      <c r="X147" s="375" t="str">
        <f>IF(AND('MAPA DE RIESGOS'!$AP262="Muy Baja",'MAPA DE RIESGOS'!$AR262="Leve"),CONCATENATE("R",'MAPA DE RIESGOS'!$H262,"C",'MAPA DE RIESGOS'!$AF262),"")</f>
        <v/>
      </c>
      <c r="Y147" s="375" t="str">
        <f>IF(AND('MAPA DE RIESGOS'!$AP263="Muy Baja",'MAPA DE RIESGOS'!$AR263="Leve"),CONCATENATE("R",'MAPA DE RIESGOS'!$H263,"C",'MAPA DE RIESGOS'!$AF263),"")</f>
        <v/>
      </c>
      <c r="Z147" s="375" t="str">
        <f>IF(AND('MAPA DE RIESGOS'!$AP264="Muy Baja",'MAPA DE RIESGOS'!$AR264="Leve"),CONCATENATE("R",'MAPA DE RIESGOS'!$H264,"C",'MAPA DE RIESGOS'!$AF264),"")</f>
        <v/>
      </c>
      <c r="AA147" s="376" t="str">
        <f>IF(AND('MAPA DE RIESGOS'!$AP265="Muy Baja",'MAPA DE RIESGOS'!$AR265="Leve"),CONCATENATE("R",'MAPA DE RIESGOS'!$H265,"C",'MAPA DE RIESGOS'!$AF265),"")</f>
        <v/>
      </c>
      <c r="AB147" s="374" t="str">
        <f>IF(AND('MAPA DE RIESGOS'!$AP248="Muy Baja",'MAPA DE RIESGOS'!$AR248="Menor"),CONCATENATE("R",'MAPA DE RIESGOS'!$H248,"C",'MAPA DE RIESGOS'!$AF248),"")</f>
        <v/>
      </c>
      <c r="AC147" s="375" t="str">
        <f>IF(AND('MAPA DE RIESGOS'!$AP249="Muy Baja",'MAPA DE RIESGOS'!$AR249="Menor"),CONCATENATE("R",'MAPA DE RIESGOS'!$H249,"C",'MAPA DE RIESGOS'!$AF249),"")</f>
        <v/>
      </c>
      <c r="AD147" s="375" t="str">
        <f>IF(AND('MAPA DE RIESGOS'!$AP250="Muy Baja",'MAPA DE RIESGOS'!$AR250="Menor"),CONCATENATE("R",'MAPA DE RIESGOS'!$H250,"C",'MAPA DE RIESGOS'!$AF250),"")</f>
        <v/>
      </c>
      <c r="AE147" s="375" t="str">
        <f>IF(AND('MAPA DE RIESGOS'!$AP251="Muy Baja",'MAPA DE RIESGOS'!$AR251="Menor"),CONCATENATE("R",'MAPA DE RIESGOS'!$H251,"C",'MAPA DE RIESGOS'!$AF251),"")</f>
        <v/>
      </c>
      <c r="AF147" s="375" t="str">
        <f>IF(AND('MAPA DE RIESGOS'!$AP252="Muy Baja",'MAPA DE RIESGOS'!$AR252="Menor"),CONCATENATE("R",'MAPA DE RIESGOS'!$H252,"C",'MAPA DE RIESGOS'!$AF252),"")</f>
        <v/>
      </c>
      <c r="AG147" s="375" t="str">
        <f>IF(AND('MAPA DE RIESGOS'!$AP253="Muy Baja",'MAPA DE RIESGOS'!$AR253="Menor"),CONCATENATE("R",'MAPA DE RIESGOS'!$H253,"C",'MAPA DE RIESGOS'!$AF253),"")</f>
        <v/>
      </c>
      <c r="AH147" s="375" t="str">
        <f>IF(AND('MAPA DE RIESGOS'!$AP254="Muy Baja",'MAPA DE RIESGOS'!$AR254="Menor"),CONCATENATE("R",'MAPA DE RIESGOS'!$H254,"C",'MAPA DE RIESGOS'!$AF254),"")</f>
        <v/>
      </c>
      <c r="AI147" s="375" t="str">
        <f>IF(AND('MAPA DE RIESGOS'!$AP255="Muy Baja",'MAPA DE RIESGOS'!$AR255="Menor"),CONCATENATE("R",'MAPA DE RIESGOS'!$H255,"C",'MAPA DE RIESGOS'!$AF255),"")</f>
        <v/>
      </c>
      <c r="AJ147" s="375" t="str">
        <f>IF(AND('MAPA DE RIESGOS'!$AP256="Muy Baja",'MAPA DE RIESGOS'!$AR256="Menor"),CONCATENATE("R",'MAPA DE RIESGOS'!$H256,"C",'MAPA DE RIESGOS'!$AF256),"")</f>
        <v/>
      </c>
      <c r="AK147" s="375" t="str">
        <f>IF(AND('MAPA DE RIESGOS'!$AP257="Muy Baja",'MAPA DE RIESGOS'!$AR257="Menor"),CONCATENATE("R",'MAPA DE RIESGOS'!$H257,"C",'MAPA DE RIESGOS'!$AF257),"")</f>
        <v/>
      </c>
      <c r="AL147" s="375" t="str">
        <f>IF(AND('MAPA DE RIESGOS'!$AP258="Muy Baja",'MAPA DE RIESGOS'!$AR258="Menor"),CONCATENATE("R",'MAPA DE RIESGOS'!$H258,"C",'MAPA DE RIESGOS'!$AF258),"")</f>
        <v/>
      </c>
      <c r="AM147" s="375" t="str">
        <f>IF(AND('MAPA DE RIESGOS'!$AP259="Muy Baja",'MAPA DE RIESGOS'!$AR259="Menor"),CONCATENATE("R",'MAPA DE RIESGOS'!$H259,"C",'MAPA DE RIESGOS'!$AF259),"")</f>
        <v/>
      </c>
      <c r="AN147" s="375" t="str">
        <f>IF(AND('MAPA DE RIESGOS'!$AP260="Muy Baja",'MAPA DE RIESGOS'!$AR260="Menor"),CONCATENATE("R",'MAPA DE RIESGOS'!$H260,"C",'MAPA DE RIESGOS'!$AF260),"")</f>
        <v/>
      </c>
      <c r="AO147" s="375" t="str">
        <f>IF(AND('MAPA DE RIESGOS'!$AP261="Muy Baja",'MAPA DE RIESGOS'!$AR261="Menor"),CONCATENATE("R",'MAPA DE RIESGOS'!$H261,"C",'MAPA DE RIESGOS'!$AF261),"")</f>
        <v/>
      </c>
      <c r="AP147" s="375" t="str">
        <f>IF(AND('MAPA DE RIESGOS'!$AP262="Muy Baja",'MAPA DE RIESGOS'!$AR262="Menor"),CONCATENATE("R",'MAPA DE RIESGOS'!$H262,"C",'MAPA DE RIESGOS'!$AF262),"")</f>
        <v/>
      </c>
      <c r="AQ147" s="375" t="str">
        <f>IF(AND('MAPA DE RIESGOS'!$AP263="Muy Baja",'MAPA DE RIESGOS'!$AR263="Menor"),CONCATENATE("R",'MAPA DE RIESGOS'!$H263,"C",'MAPA DE RIESGOS'!$AF263),"")</f>
        <v/>
      </c>
      <c r="AR147" s="375" t="str">
        <f>IF(AND('MAPA DE RIESGOS'!$AP264="Muy Baja",'MAPA DE RIESGOS'!$AR264="Menor"),CONCATENATE("R",'MAPA DE RIESGOS'!$H264,"C",'MAPA DE RIESGOS'!$AF264),"")</f>
        <v/>
      </c>
      <c r="AS147" s="376" t="str">
        <f>IF(AND('MAPA DE RIESGOS'!$AP265="Muy Baja",'MAPA DE RIESGOS'!$AR265="Menor"),CONCATENATE("R",'MAPA DE RIESGOS'!$H265,"C",'MAPA DE RIESGOS'!$AF265),"")</f>
        <v/>
      </c>
      <c r="AT147" s="365" t="str">
        <f>IF(AND('MAPA DE RIESGOS'!$AP248="Muy Baja",'MAPA DE RIESGOS'!$AR248="Moderado"),CONCATENATE("R",'MAPA DE RIESGOS'!$H248,"C",'MAPA DE RIESGOS'!$AF248),"")</f>
        <v/>
      </c>
      <c r="AU147" s="366" t="str">
        <f>IF(AND('MAPA DE RIESGOS'!$AP249="Muy Baja",'MAPA DE RIESGOS'!$AR249="Moderado"),CONCATENATE("R",'MAPA DE RIESGOS'!$H249,"C",'MAPA DE RIESGOS'!$AF249),"")</f>
        <v/>
      </c>
      <c r="AV147" s="366" t="str">
        <f>IF(AND('MAPA DE RIESGOS'!$AP250="Muy Baja",'MAPA DE RIESGOS'!$AR250="Moderado"),CONCATENATE("R",'MAPA DE RIESGOS'!$H250,"C",'MAPA DE RIESGOS'!$AF250),"")</f>
        <v/>
      </c>
      <c r="AW147" s="366" t="str">
        <f>IF(AND('MAPA DE RIESGOS'!$AP251="Muy Baja",'MAPA DE RIESGOS'!$AR251="Moderado"),CONCATENATE("R",'MAPA DE RIESGOS'!$H251,"C",'MAPA DE RIESGOS'!$AF251),"")</f>
        <v/>
      </c>
      <c r="AX147" s="366" t="str">
        <f>IF(AND('MAPA DE RIESGOS'!$AP252="Muy Baja",'MAPA DE RIESGOS'!$AR252="Moderado"),CONCATENATE("R",'MAPA DE RIESGOS'!$H252,"C",'MAPA DE RIESGOS'!$AF252),"")</f>
        <v>R40C3</v>
      </c>
      <c r="AY147" s="366" t="str">
        <f>IF(AND('MAPA DE RIESGOS'!$AP253="Muy Baja",'MAPA DE RIESGOS'!$AR253="Moderado"),CONCATENATE("R",'MAPA DE RIESGOS'!$H253,"C",'MAPA DE RIESGOS'!$AF253),"")</f>
        <v>R40C4</v>
      </c>
      <c r="AZ147" s="366" t="str">
        <f>IF(AND('MAPA DE RIESGOS'!$AP254="Muy Baja",'MAPA DE RIESGOS'!$AR254="Moderado"),CONCATENATE("R",'MAPA DE RIESGOS'!$H254,"C",'MAPA DE RIESGOS'!$AF254),"")</f>
        <v/>
      </c>
      <c r="BA147" s="366" t="str">
        <f>IF(AND('MAPA DE RIESGOS'!$AP255="Muy Baja",'MAPA DE RIESGOS'!$AR255="Moderado"),CONCATENATE("R",'MAPA DE RIESGOS'!$H255,"C",'MAPA DE RIESGOS'!$AF255),"")</f>
        <v/>
      </c>
      <c r="BB147" s="366" t="str">
        <f>IF(AND('MAPA DE RIESGOS'!$AP256="Muy Baja",'MAPA DE RIESGOS'!$AR256="Moderado"),CONCATENATE("R",'MAPA DE RIESGOS'!$H256,"C",'MAPA DE RIESGOS'!$AF256),"")</f>
        <v/>
      </c>
      <c r="BC147" s="366" t="str">
        <f>IF(AND('MAPA DE RIESGOS'!$AP257="Muy Baja",'MAPA DE RIESGOS'!$AR257="Moderado"),CONCATENATE("R",'MAPA DE RIESGOS'!$H257,"C",'MAPA DE RIESGOS'!$AF257),"")</f>
        <v/>
      </c>
      <c r="BD147" s="366" t="str">
        <f>IF(AND('MAPA DE RIESGOS'!$AP258="Muy Baja",'MAPA DE RIESGOS'!$AR258="Moderado"),CONCATENATE("R",'MAPA DE RIESGOS'!$H258,"C",'MAPA DE RIESGOS'!$AF258),"")</f>
        <v>R41C3</v>
      </c>
      <c r="BE147" s="366" t="str">
        <f>IF(AND('MAPA DE RIESGOS'!$AP259="Muy Baja",'MAPA DE RIESGOS'!$AR259="Moderado"),CONCATENATE("R",'MAPA DE RIESGOS'!$H259,"C",'MAPA DE RIESGOS'!$AF259),"")</f>
        <v/>
      </c>
      <c r="BF147" s="366" t="str">
        <f>IF(AND('MAPA DE RIESGOS'!$AP260="Muy Baja",'MAPA DE RIESGOS'!$AR260="Moderado"),CONCATENATE("R",'MAPA DE RIESGOS'!$H260,"C",'MAPA DE RIESGOS'!$AF260),"")</f>
        <v/>
      </c>
      <c r="BG147" s="366" t="str">
        <f>IF(AND('MAPA DE RIESGOS'!$AP261="Muy Baja",'MAPA DE RIESGOS'!$AR261="Moderado"),CONCATENATE("R",'MAPA DE RIESGOS'!$H261,"C",'MAPA DE RIESGOS'!$AF261),"")</f>
        <v/>
      </c>
      <c r="BH147" s="366" t="str">
        <f>IF(AND('MAPA DE RIESGOS'!$AP262="Muy Baja",'MAPA DE RIESGOS'!$AR262="Moderado"),CONCATENATE("R",'MAPA DE RIESGOS'!$H262,"C",'MAPA DE RIESGOS'!$AF262),"")</f>
        <v/>
      </c>
      <c r="BI147" s="366" t="str">
        <f>IF(AND('MAPA DE RIESGOS'!$AP263="Muy Baja",'MAPA DE RIESGOS'!$AR263="Moderado"),CONCATENATE("R",'MAPA DE RIESGOS'!$H263,"C",'MAPA DE RIESGOS'!$AF263),"")</f>
        <v/>
      </c>
      <c r="BJ147" s="366" t="str">
        <f>IF(AND('MAPA DE RIESGOS'!$AP264="Muy Baja",'MAPA DE RIESGOS'!$AR264="Moderado"),CONCATENATE("R",'MAPA DE RIESGOS'!$H264,"C",'MAPA DE RIESGOS'!$AF264),"")</f>
        <v>R42C3</v>
      </c>
      <c r="BK147" s="367" t="str">
        <f>IF(AND('MAPA DE RIESGOS'!$AP265="Muy Baja",'MAPA DE RIESGOS'!$AR265="Moderado"),CONCATENATE("R",'MAPA DE RIESGOS'!$H265,"C",'MAPA DE RIESGOS'!$AF265),"")</f>
        <v/>
      </c>
      <c r="BL147" s="353" t="str">
        <f>IF(AND('MAPA DE RIESGOS'!$AP248="Muy Baja",'MAPA DE RIESGOS'!$AR248="Mayor"),CONCATENATE("R",'MAPA DE RIESGOS'!$H248,"C",'MAPA DE RIESGOS'!$AF248),"")</f>
        <v/>
      </c>
      <c r="BM147" s="353" t="str">
        <f>IF(AND('MAPA DE RIESGOS'!$AP249="Muy Baja",'MAPA DE RIESGOS'!$AR249="Mayor"),CONCATENATE("R",'MAPA DE RIESGOS'!$H249,"C",'MAPA DE RIESGOS'!$AF249),"")</f>
        <v/>
      </c>
      <c r="BN147" s="353" t="str">
        <f>IF(AND('MAPA DE RIESGOS'!$AP250="Muy Baja",'MAPA DE RIESGOS'!$AR250="Mayor"),CONCATENATE("R",'MAPA DE RIESGOS'!$H250,"C",'MAPA DE RIESGOS'!$AF250),"")</f>
        <v/>
      </c>
      <c r="BO147" s="353" t="str">
        <f>IF(AND('MAPA DE RIESGOS'!$AP251="Muy Baja",'MAPA DE RIESGOS'!$AR251="Mayor"),CONCATENATE("R",'MAPA DE RIESGOS'!$H251,"C",'MAPA DE RIESGOS'!$AF251),"")</f>
        <v/>
      </c>
      <c r="BP147" s="353" t="str">
        <f>IF(AND('MAPA DE RIESGOS'!$AP252="Muy Baja",'MAPA DE RIESGOS'!$AR252="Mayor"),CONCATENATE("R",'MAPA DE RIESGOS'!$H252,"C",'MAPA DE RIESGOS'!$AF252),"")</f>
        <v/>
      </c>
      <c r="BQ147" s="353" t="str">
        <f>IF(AND('MAPA DE RIESGOS'!$AP253="Muy Baja",'MAPA DE RIESGOS'!$AR253="Mayor"),CONCATENATE("R",'MAPA DE RIESGOS'!$H253,"C",'MAPA DE RIESGOS'!$AF253),"")</f>
        <v/>
      </c>
      <c r="BR147" s="353" t="str">
        <f>IF(AND('MAPA DE RIESGOS'!$AP254="Muy Baja",'MAPA DE RIESGOS'!$AR254="Mayor"),CONCATENATE("R",'MAPA DE RIESGOS'!$H254,"C",'MAPA DE RIESGOS'!$AF254),"")</f>
        <v/>
      </c>
      <c r="BS147" s="353" t="str">
        <f>IF(AND('MAPA DE RIESGOS'!$AP255="Muy Baja",'MAPA DE RIESGOS'!$AR255="Mayor"),CONCATENATE("R",'MAPA DE RIESGOS'!$H255,"C",'MAPA DE RIESGOS'!$AF255),"")</f>
        <v/>
      </c>
      <c r="BT147" s="353" t="str">
        <f>IF(AND('MAPA DE RIESGOS'!$AP256="Muy Baja",'MAPA DE RIESGOS'!$AR256="Mayor"),CONCATENATE("R",'MAPA DE RIESGOS'!$H256,"C",'MAPA DE RIESGOS'!$AF256),"")</f>
        <v/>
      </c>
      <c r="BU147" s="353" t="str">
        <f>IF(AND('MAPA DE RIESGOS'!$AP257="Muy Baja",'MAPA DE RIESGOS'!$AR257="Mayor"),CONCATENATE("R",'MAPA DE RIESGOS'!$H257,"C",'MAPA DE RIESGOS'!$AF257),"")</f>
        <v/>
      </c>
      <c r="BV147" s="353" t="str">
        <f>IF(AND('MAPA DE RIESGOS'!$AP258="Muy Baja",'MAPA DE RIESGOS'!$AR258="Mayor"),CONCATENATE("R",'MAPA DE RIESGOS'!$H258,"C",'MAPA DE RIESGOS'!$AF258),"")</f>
        <v/>
      </c>
      <c r="BW147" s="353" t="str">
        <f>IF(AND('MAPA DE RIESGOS'!$AP259="Muy Baja",'MAPA DE RIESGOS'!$AR259="Mayor"),CONCATENATE("R",'MAPA DE RIESGOS'!$H259,"C",'MAPA DE RIESGOS'!$AF259),"")</f>
        <v/>
      </c>
      <c r="BX147" s="353" t="str">
        <f>IF(AND('MAPA DE RIESGOS'!$AP260="Muy Baja",'MAPA DE RIESGOS'!$AR260="Mayor"),CONCATENATE("R",'MAPA DE RIESGOS'!$H260,"C",'MAPA DE RIESGOS'!$AF260),"")</f>
        <v/>
      </c>
      <c r="BY147" s="353" t="str">
        <f>IF(AND('MAPA DE RIESGOS'!$AP261="Muy Baja",'MAPA DE RIESGOS'!$AR261="Mayor"),CONCATENATE("R",'MAPA DE RIESGOS'!$H261,"C",'MAPA DE RIESGOS'!$AF261),"")</f>
        <v/>
      </c>
      <c r="BZ147" s="353" t="str">
        <f>IF(AND('MAPA DE RIESGOS'!$AP262="Muy Baja",'MAPA DE RIESGOS'!$AR262="Mayor"),CONCATENATE("R",'MAPA DE RIESGOS'!$H262,"C",'MAPA DE RIESGOS'!$AF262),"")</f>
        <v/>
      </c>
      <c r="CA147" s="353" t="str">
        <f>IF(AND('MAPA DE RIESGOS'!$AP263="Muy Baja",'MAPA DE RIESGOS'!$AR263="Mayor"),CONCATENATE("R",'MAPA DE RIESGOS'!$H263,"C",'MAPA DE RIESGOS'!$AF263),"")</f>
        <v/>
      </c>
      <c r="CB147" s="353" t="str">
        <f>IF(AND('MAPA DE RIESGOS'!$AP264="Muy Baja",'MAPA DE RIESGOS'!$AR264="Mayor"),CONCATENATE("R",'MAPA DE RIESGOS'!$H264,"C",'MAPA DE RIESGOS'!$AF264),"")</f>
        <v/>
      </c>
      <c r="CC147" s="354" t="str">
        <f>IF(AND('MAPA DE RIESGOS'!$AP265="Muy Baja",'MAPA DE RIESGOS'!$AR265="Mayor"),CONCATENATE("R",'MAPA DE RIESGOS'!$H265,"C",'MAPA DE RIESGOS'!$AF265),"")</f>
        <v/>
      </c>
      <c r="CD147" s="355" t="str">
        <f>IF(AND('MAPA DE RIESGOS'!$AP248="Muy Baja",'MAPA DE RIESGOS'!$AR248="Catastrófico"),CONCATENATE("R",'MAPA DE RIESGOS'!$H248,"C",'MAPA DE RIESGOS'!$AF248),"")</f>
        <v/>
      </c>
      <c r="CE147" s="355" t="str">
        <f>IF(AND('MAPA DE RIESGOS'!$AP249="Muy Baja",'MAPA DE RIESGOS'!$AR249="Catastrófico"),CONCATENATE("R",'MAPA DE RIESGOS'!$H249,"C",'MAPA DE RIESGOS'!$AF249),"")</f>
        <v/>
      </c>
      <c r="CF147" s="355" t="str">
        <f>IF(AND('MAPA DE RIESGOS'!$AP250="Muy Baja",'MAPA DE RIESGOS'!$AR250="Catastrófico"),CONCATENATE("R",'MAPA DE RIESGOS'!$H250,"C",'MAPA DE RIESGOS'!$AF250),"")</f>
        <v/>
      </c>
      <c r="CG147" s="355" t="str">
        <f>IF(AND('MAPA DE RIESGOS'!$AP251="Muy Baja",'MAPA DE RIESGOS'!$AR251="Catastrófico"),CONCATENATE("R",'MAPA DE RIESGOS'!$H251,"C",'MAPA DE RIESGOS'!$AF251),"")</f>
        <v/>
      </c>
      <c r="CH147" s="355" t="str">
        <f>IF(AND('MAPA DE RIESGOS'!$AP252="Muy Baja",'MAPA DE RIESGOS'!$AR252="Catastrófico"),CONCATENATE("R",'MAPA DE RIESGOS'!$H252,"C",'MAPA DE RIESGOS'!$AF252),"")</f>
        <v/>
      </c>
      <c r="CI147" s="355" t="str">
        <f>IF(AND('MAPA DE RIESGOS'!$AP253="Muy Baja",'MAPA DE RIESGOS'!$AR253="Catastrófico"),CONCATENATE("R",'MAPA DE RIESGOS'!$H253,"C",'MAPA DE RIESGOS'!$AF253),"")</f>
        <v/>
      </c>
      <c r="CJ147" s="355" t="str">
        <f>IF(AND('MAPA DE RIESGOS'!$AP254="Muy Baja",'MAPA DE RIESGOS'!$AR254="Catastrófico"),CONCATENATE("R",'MAPA DE RIESGOS'!$H254,"C",'MAPA DE RIESGOS'!$AF254),"")</f>
        <v/>
      </c>
      <c r="CK147" s="355" t="str">
        <f>IF(AND('MAPA DE RIESGOS'!$AP255="Muy Baja",'MAPA DE RIESGOS'!$AR255="Catastrófico"),CONCATENATE("R",'MAPA DE RIESGOS'!$H255,"C",'MAPA DE RIESGOS'!$AF255),"")</f>
        <v/>
      </c>
      <c r="CL147" s="355" t="str">
        <f>IF(AND('MAPA DE RIESGOS'!$AP256="Muy Baja",'MAPA DE RIESGOS'!$AR256="Catastrófico"),CONCATENATE("R",'MAPA DE RIESGOS'!$H256,"C",'MAPA DE RIESGOS'!$AF256),"")</f>
        <v/>
      </c>
      <c r="CM147" s="355" t="str">
        <f>IF(AND('MAPA DE RIESGOS'!$AP257="Muy Baja",'MAPA DE RIESGOS'!$AR257="Catastrófico"),CONCATENATE("R",'MAPA DE RIESGOS'!$H257,"C",'MAPA DE RIESGOS'!$AF257),"")</f>
        <v/>
      </c>
      <c r="CN147" s="355" t="str">
        <f>IF(AND('MAPA DE RIESGOS'!$AP258="Muy Baja",'MAPA DE RIESGOS'!$AR258="Catastrófico"),CONCATENATE("R",'MAPA DE RIESGOS'!$H258,"C",'MAPA DE RIESGOS'!$AF258),"")</f>
        <v/>
      </c>
      <c r="CO147" s="355" t="str">
        <f>IF(AND('MAPA DE RIESGOS'!$AP259="Muy Baja",'MAPA DE RIESGOS'!$AR259="Catastrófico"),CONCATENATE("R",'MAPA DE RIESGOS'!$H259,"C",'MAPA DE RIESGOS'!$AF259),"")</f>
        <v/>
      </c>
      <c r="CP147" s="355" t="str">
        <f>IF(AND('MAPA DE RIESGOS'!$AP260="Muy Baja",'MAPA DE RIESGOS'!$AR260="Catastrófico"),CONCATENATE("R",'MAPA DE RIESGOS'!$H260,"C",'MAPA DE RIESGOS'!$AF260),"")</f>
        <v/>
      </c>
      <c r="CQ147" s="355" t="str">
        <f>IF(AND('MAPA DE RIESGOS'!$AP261="Muy Baja",'MAPA DE RIESGOS'!$AR261="Catastrófico"),CONCATENATE("R",'MAPA DE RIESGOS'!$H261,"C",'MAPA DE RIESGOS'!$AF261),"")</f>
        <v/>
      </c>
      <c r="CR147" s="355" t="str">
        <f>IF(AND('MAPA DE RIESGOS'!$AP262="Muy Baja",'MAPA DE RIESGOS'!$AR262="Catastrófico"),CONCATENATE("R",'MAPA DE RIESGOS'!$H262,"C",'MAPA DE RIESGOS'!$AF262),"")</f>
        <v/>
      </c>
      <c r="CS147" s="355" t="str">
        <f>IF(AND('MAPA DE RIESGOS'!$AP263="Muy Baja",'MAPA DE RIESGOS'!$AR263="Catastrófico"),CONCATENATE("R",'MAPA DE RIESGOS'!$H263,"C",'MAPA DE RIESGOS'!$AF263),"")</f>
        <v/>
      </c>
      <c r="CT147" s="355" t="str">
        <f>IF(AND('MAPA DE RIESGOS'!$AP264="Muy Baja",'MAPA DE RIESGOS'!$AR264="Catastrófico"),CONCATENATE("R",'MAPA DE RIESGOS'!$H264,"C",'MAPA DE RIESGOS'!$AF264),"")</f>
        <v/>
      </c>
      <c r="CU147" s="356" t="str">
        <f>IF(AND('MAPA DE RIESGOS'!$AP265="Muy Baja",'MAPA DE RIESGOS'!$AR265="Catastrófico"),CONCATENATE("R",'MAPA DE RIESGOS'!$H265,"C",'MAPA DE RIESGOS'!$AF265),"")</f>
        <v/>
      </c>
      <c r="CV147" s="67"/>
    </row>
    <row r="148" spans="2:100" ht="32.450000000000003" customHeight="1">
      <c r="B148" s="1142"/>
      <c r="C148" s="1142"/>
      <c r="D148" s="1143"/>
      <c r="E148" s="1113"/>
      <c r="F148" s="1114"/>
      <c r="G148" s="1114"/>
      <c r="H148" s="1114"/>
      <c r="I148" s="1114"/>
      <c r="J148" s="374" t="str">
        <f>IF(AND('MAPA DE RIESGOS'!$AP266="Muy Baja",'MAPA DE RIESGOS'!$AR266="Leve"),CONCATENATE("R",'MAPA DE RIESGOS'!$H266,"C",'MAPA DE RIESGOS'!$AF266),"")</f>
        <v/>
      </c>
      <c r="K148" s="375" t="str">
        <f>IF(AND('MAPA DE RIESGOS'!$AP267="Muy Baja",'MAPA DE RIESGOS'!$AR267="Leve"),CONCATENATE("R",'MAPA DE RIESGOS'!$H267,"C",'MAPA DE RIESGOS'!$AF267),"")</f>
        <v/>
      </c>
      <c r="L148" s="375" t="str">
        <f>IF(AND('MAPA DE RIESGOS'!$AP268="Muy Baja",'MAPA DE RIESGOS'!$AR268="Leve"),CONCATENATE("R",'MAPA DE RIESGOS'!$H268,"C",'MAPA DE RIESGOS'!$AF268),"")</f>
        <v/>
      </c>
      <c r="M148" s="375" t="str">
        <f>IF(AND('MAPA DE RIESGOS'!$AP269="Muy Baja",'MAPA DE RIESGOS'!$AR269="Leve"),CONCATENATE("R",'MAPA DE RIESGOS'!$H269,"C",'MAPA DE RIESGOS'!$AF269),"")</f>
        <v/>
      </c>
      <c r="N148" s="375" t="str">
        <f>IF(AND('MAPA DE RIESGOS'!$AP270="Muy Baja",'MAPA DE RIESGOS'!$AR270="Leve"),CONCATENATE("R",'MAPA DE RIESGOS'!$H270,"C",'MAPA DE RIESGOS'!$AF270),"")</f>
        <v/>
      </c>
      <c r="O148" s="375" t="str">
        <f>IF(AND('MAPA DE RIESGOS'!$AP271="Muy Baja",'MAPA DE RIESGOS'!$AR271="Leve"),CONCATENATE("R",'MAPA DE RIESGOS'!$H271,"C",'MAPA DE RIESGOS'!$AF271),"")</f>
        <v/>
      </c>
      <c r="P148" s="375" t="str">
        <f>IF(AND('MAPA DE RIESGOS'!$AP272="Muy Baja",'MAPA DE RIESGOS'!$AR272="Leve"),CONCATENATE("R",'MAPA DE RIESGOS'!$H272,"C",'MAPA DE RIESGOS'!$AF272),"")</f>
        <v/>
      </c>
      <c r="Q148" s="375" t="str">
        <f>IF(AND('MAPA DE RIESGOS'!$AP273="Muy Baja",'MAPA DE RIESGOS'!$AR273="Leve"),CONCATENATE("R",'MAPA DE RIESGOS'!$H273,"C",'MAPA DE RIESGOS'!$AF273),"")</f>
        <v/>
      </c>
      <c r="R148" s="375" t="str">
        <f>IF(AND('MAPA DE RIESGOS'!$AP274="Muy Baja",'MAPA DE RIESGOS'!$AR274="Leve"),CONCATENATE("R",'MAPA DE RIESGOS'!$H274,"C",'MAPA DE RIESGOS'!$AF274),"")</f>
        <v/>
      </c>
      <c r="S148" s="375" t="str">
        <f>IF(AND('MAPA DE RIESGOS'!$AP275="Muy Baja",'MAPA DE RIESGOS'!$AR275="Leve"),CONCATENATE("R",'MAPA DE RIESGOS'!$H275,"C",'MAPA DE RIESGOS'!$AF275),"")</f>
        <v/>
      </c>
      <c r="T148" s="375" t="str">
        <f>IF(AND('MAPA DE RIESGOS'!$AP276="Muy Baja",'MAPA DE RIESGOS'!$AR276="Leve"),CONCATENATE("R",'MAPA DE RIESGOS'!$H276,"C",'MAPA DE RIESGOS'!$AF276),"")</f>
        <v/>
      </c>
      <c r="U148" s="375" t="str">
        <f>IF(AND('MAPA DE RIESGOS'!$AP277="Muy Baja",'MAPA DE RIESGOS'!$AR277="Leve"),CONCATENATE("R",'MAPA DE RIESGOS'!$H277,"C",'MAPA DE RIESGOS'!$AF277),"")</f>
        <v/>
      </c>
      <c r="V148" s="375" t="str">
        <f>IF(AND('MAPA DE RIESGOS'!$AP278="Muy Baja",'MAPA DE RIESGOS'!$AR278="Leve"),CONCATENATE("R",'MAPA DE RIESGOS'!$H278,"C",'MAPA DE RIESGOS'!$AF278),"")</f>
        <v/>
      </c>
      <c r="W148" s="375" t="str">
        <f>IF(AND('MAPA DE RIESGOS'!$AP279="Muy Baja",'MAPA DE RIESGOS'!$AR279="Leve"),CONCATENATE("R",'MAPA DE RIESGOS'!$H279,"C",'MAPA DE RIESGOS'!$AF279),"")</f>
        <v/>
      </c>
      <c r="X148" s="375" t="str">
        <f>IF(AND('MAPA DE RIESGOS'!$AP280="Muy Baja",'MAPA DE RIESGOS'!$AR280="Leve"),CONCATENATE("R",'MAPA DE RIESGOS'!$H280,"C",'MAPA DE RIESGOS'!$AF280),"")</f>
        <v/>
      </c>
      <c r="Y148" s="375" t="str">
        <f>IF(AND('MAPA DE RIESGOS'!$AP281="Muy Baja",'MAPA DE RIESGOS'!$AR281="Leve"),CONCATENATE("R",'MAPA DE RIESGOS'!$H281,"C",'MAPA DE RIESGOS'!$AF281),"")</f>
        <v/>
      </c>
      <c r="Z148" s="375" t="str">
        <f>IF(AND('MAPA DE RIESGOS'!$AP282="Muy Baja",'MAPA DE RIESGOS'!$AR282="Leve"),CONCATENATE("R",'MAPA DE RIESGOS'!$H282,"C",'MAPA DE RIESGOS'!$AF282),"")</f>
        <v/>
      </c>
      <c r="AA148" s="376" t="str">
        <f>IF(AND('MAPA DE RIESGOS'!$AP283="Muy Baja",'MAPA DE RIESGOS'!$AR283="Leve"),CONCATENATE("R",'MAPA DE RIESGOS'!$H283,"C",'MAPA DE RIESGOS'!$AF283),"")</f>
        <v/>
      </c>
      <c r="AB148" s="374" t="str">
        <f>IF(AND('MAPA DE RIESGOS'!$AP266="Muy Baja",'MAPA DE RIESGOS'!$AR266="Menor"),CONCATENATE("R",'MAPA DE RIESGOS'!$H266,"C",'MAPA DE RIESGOS'!$AF266),"")</f>
        <v/>
      </c>
      <c r="AC148" s="375" t="str">
        <f>IF(AND('MAPA DE RIESGOS'!$AP267="Muy Baja",'MAPA DE RIESGOS'!$AR267="Menor"),CONCATENATE("R",'MAPA DE RIESGOS'!$H267,"C",'MAPA DE RIESGOS'!$AF267),"")</f>
        <v/>
      </c>
      <c r="AD148" s="375" t="str">
        <f>IF(AND('MAPA DE RIESGOS'!$AP268="Muy Baja",'MAPA DE RIESGOS'!$AR268="Menor"),CONCATENATE("R",'MAPA DE RIESGOS'!$H268,"C",'MAPA DE RIESGOS'!$AF268),"")</f>
        <v/>
      </c>
      <c r="AE148" s="375" t="str">
        <f>IF(AND('MAPA DE RIESGOS'!$AP269="Muy Baja",'MAPA DE RIESGOS'!$AR269="Menor"),CONCATENATE("R",'MAPA DE RIESGOS'!$H269,"C",'MAPA DE RIESGOS'!$AF269),"")</f>
        <v/>
      </c>
      <c r="AF148" s="375" t="str">
        <f>IF(AND('MAPA DE RIESGOS'!$AP270="Muy Baja",'MAPA DE RIESGOS'!$AR270="Menor"),CONCATENATE("R",'MAPA DE RIESGOS'!$H270,"C",'MAPA DE RIESGOS'!$AF270),"")</f>
        <v/>
      </c>
      <c r="AG148" s="375" t="str">
        <f>IF(AND('MAPA DE RIESGOS'!$AP271="Muy Baja",'MAPA DE RIESGOS'!$AR271="Menor"),CONCATENATE("R",'MAPA DE RIESGOS'!$H271,"C",'MAPA DE RIESGOS'!$AF271),"")</f>
        <v/>
      </c>
      <c r="AH148" s="375" t="str">
        <f>IF(AND('MAPA DE RIESGOS'!$AP272="Muy Baja",'MAPA DE RIESGOS'!$AR272="Menor"),CONCATENATE("R",'MAPA DE RIESGOS'!$H272,"C",'MAPA DE RIESGOS'!$AF272),"")</f>
        <v/>
      </c>
      <c r="AI148" s="375" t="str">
        <f>IF(AND('MAPA DE RIESGOS'!$AP273="Muy Baja",'MAPA DE RIESGOS'!$AR273="Menor"),CONCATENATE("R",'MAPA DE RIESGOS'!$H273,"C",'MAPA DE RIESGOS'!$AF273),"")</f>
        <v/>
      </c>
      <c r="AJ148" s="375" t="str">
        <f>IF(AND('MAPA DE RIESGOS'!$AP274="Muy Baja",'MAPA DE RIESGOS'!$AR274="Menor"),CONCATENATE("R",'MAPA DE RIESGOS'!$H274,"C",'MAPA DE RIESGOS'!$AF274),"")</f>
        <v/>
      </c>
      <c r="AK148" s="375" t="str">
        <f>IF(AND('MAPA DE RIESGOS'!$AP275="Muy Baja",'MAPA DE RIESGOS'!$AR275="Menor"),CONCATENATE("R",'MAPA DE RIESGOS'!$H275,"C",'MAPA DE RIESGOS'!$AF275),"")</f>
        <v/>
      </c>
      <c r="AL148" s="375" t="str">
        <f>IF(AND('MAPA DE RIESGOS'!$AP276="Muy Baja",'MAPA DE RIESGOS'!$AR276="Menor"),CONCATENATE("R",'MAPA DE RIESGOS'!$H276,"C",'MAPA DE RIESGOS'!$AF276),"")</f>
        <v/>
      </c>
      <c r="AM148" s="375" t="str">
        <f>IF(AND('MAPA DE RIESGOS'!$AP277="Muy Baja",'MAPA DE RIESGOS'!$AR277="Menor"),CONCATENATE("R",'MAPA DE RIESGOS'!$H277,"C",'MAPA DE RIESGOS'!$AF277),"")</f>
        <v/>
      </c>
      <c r="AN148" s="375" t="str">
        <f>IF(AND('MAPA DE RIESGOS'!$AP278="Muy Baja",'MAPA DE RIESGOS'!$AR278="Menor"),CONCATENATE("R",'MAPA DE RIESGOS'!$H278,"C",'MAPA DE RIESGOS'!$AF278),"")</f>
        <v/>
      </c>
      <c r="AO148" s="375" t="str">
        <f>IF(AND('MAPA DE RIESGOS'!$AP279="Muy Baja",'MAPA DE RIESGOS'!$AR279="Menor"),CONCATENATE("R",'MAPA DE RIESGOS'!$H279,"C",'MAPA DE RIESGOS'!$AF279),"")</f>
        <v/>
      </c>
      <c r="AP148" s="375" t="str">
        <f>IF(AND('MAPA DE RIESGOS'!$AP280="Muy Baja",'MAPA DE RIESGOS'!$AR280="Menor"),CONCATENATE("R",'MAPA DE RIESGOS'!$H280,"C",'MAPA DE RIESGOS'!$AF280),"")</f>
        <v/>
      </c>
      <c r="AQ148" s="375" t="str">
        <f>IF(AND('MAPA DE RIESGOS'!$AP281="Muy Baja",'MAPA DE RIESGOS'!$AR281="Menor"),CONCATENATE("R",'MAPA DE RIESGOS'!$H281,"C",'MAPA DE RIESGOS'!$AF281),"")</f>
        <v/>
      </c>
      <c r="AR148" s="375" t="str">
        <f>IF(AND('MAPA DE RIESGOS'!$AP282="Muy Baja",'MAPA DE RIESGOS'!$AR282="Menor"),CONCATENATE("R",'MAPA DE RIESGOS'!$H282,"C",'MAPA DE RIESGOS'!$AF282),"")</f>
        <v/>
      </c>
      <c r="AS148" s="376" t="str">
        <f>IF(AND('MAPA DE RIESGOS'!$AP283="Muy Baja",'MAPA DE RIESGOS'!$AR283="Menor"),CONCATENATE("R",'MAPA DE RIESGOS'!$H283,"C",'MAPA DE RIESGOS'!$AF283),"")</f>
        <v/>
      </c>
      <c r="AT148" s="365" t="str">
        <f>IF(AND('MAPA DE RIESGOS'!$AP266="Muy Baja",'MAPA DE RIESGOS'!$AR266="Moderado"),CONCATENATE("R",'MAPA DE RIESGOS'!$H266,"C",'MAPA DE RIESGOS'!$AF266),"")</f>
        <v/>
      </c>
      <c r="AU148" s="366" t="str">
        <f>IF(AND('MAPA DE RIESGOS'!$AP267="Muy Baja",'MAPA DE RIESGOS'!$AR267="Moderado"),CONCATENATE("R",'MAPA DE RIESGOS'!$H267,"C",'MAPA DE RIESGOS'!$AF267),"")</f>
        <v/>
      </c>
      <c r="AV148" s="366" t="str">
        <f>IF(AND('MAPA DE RIESGOS'!$AP268="Muy Baja",'MAPA DE RIESGOS'!$AR268="Moderado"),CONCATENATE("R",'MAPA DE RIESGOS'!$H268,"C",'MAPA DE RIESGOS'!$AF268),"")</f>
        <v/>
      </c>
      <c r="AW148" s="366" t="str">
        <f>IF(AND('MAPA DE RIESGOS'!$AP269="Muy Baja",'MAPA DE RIESGOS'!$AR269="Moderado"),CONCATENATE("R",'MAPA DE RIESGOS'!$H269,"C",'MAPA DE RIESGOS'!$AF269),"")</f>
        <v/>
      </c>
      <c r="AX148" s="366" t="str">
        <f>IF(AND('MAPA DE RIESGOS'!$AP270="Muy Baja",'MAPA DE RIESGOS'!$AR270="Moderado"),CONCATENATE("R",'MAPA DE RIESGOS'!$H270,"C",'MAPA DE RIESGOS'!$AF270),"")</f>
        <v>R43C3</v>
      </c>
      <c r="AY148" s="366" t="str">
        <f>IF(AND('MAPA DE RIESGOS'!$AP271="Muy Baja",'MAPA DE RIESGOS'!$AR271="Moderado"),CONCATENATE("R",'MAPA DE RIESGOS'!$H271,"C",'MAPA DE RIESGOS'!$AF271),"")</f>
        <v>R43C4</v>
      </c>
      <c r="AZ148" s="366" t="str">
        <f>IF(AND('MAPA DE RIESGOS'!$AP272="Muy Baja",'MAPA DE RIESGOS'!$AR272="Moderado"),CONCATENATE("R",'MAPA DE RIESGOS'!$H272,"C",'MAPA DE RIESGOS'!$AF272),"")</f>
        <v/>
      </c>
      <c r="BA148" s="366" t="str">
        <f>IF(AND('MAPA DE RIESGOS'!$AP273="Muy Baja",'MAPA DE RIESGOS'!$AR273="Moderado"),CONCATENATE("R",'MAPA DE RIESGOS'!$H273,"C",'MAPA DE RIESGOS'!$AF273),"")</f>
        <v/>
      </c>
      <c r="BB148" s="366" t="str">
        <f>IF(AND('MAPA DE RIESGOS'!$AP274="Muy Baja",'MAPA DE RIESGOS'!$AR274="Moderado"),CONCATENATE("R",'MAPA DE RIESGOS'!$H274,"C",'MAPA DE RIESGOS'!$AF274),"")</f>
        <v/>
      </c>
      <c r="BC148" s="366" t="str">
        <f>IF(AND('MAPA DE RIESGOS'!$AP275="Muy Baja",'MAPA DE RIESGOS'!$AR275="Moderado"),CONCATENATE("R",'MAPA DE RIESGOS'!$H275,"C",'MAPA DE RIESGOS'!$AF275),"")</f>
        <v/>
      </c>
      <c r="BD148" s="366" t="str">
        <f>IF(AND('MAPA DE RIESGOS'!$AP276="Muy Baja",'MAPA DE RIESGOS'!$AR276="Moderado"),CONCATENATE("R",'MAPA DE RIESGOS'!$H276,"C",'MAPA DE RIESGOS'!$AF276),"")</f>
        <v>R44C3</v>
      </c>
      <c r="BE148" s="366" t="str">
        <f>IF(AND('MAPA DE RIESGOS'!$AP277="Muy Baja",'MAPA DE RIESGOS'!$AR277="Moderado"),CONCATENATE("R",'MAPA DE RIESGOS'!$H277,"C",'MAPA DE RIESGOS'!$AF277),"")</f>
        <v>R44C4</v>
      </c>
      <c r="BF148" s="366" t="str">
        <f>IF(AND('MAPA DE RIESGOS'!$AP278="Muy Baja",'MAPA DE RIESGOS'!$AR278="Moderado"),CONCATENATE("R",'MAPA DE RIESGOS'!$H278,"C",'MAPA DE RIESGOS'!$AF278),"")</f>
        <v/>
      </c>
      <c r="BG148" s="366" t="str">
        <f>IF(AND('MAPA DE RIESGOS'!$AP279="Muy Baja",'MAPA DE RIESGOS'!$AR279="Moderado"),CONCATENATE("R",'MAPA DE RIESGOS'!$H279,"C",'MAPA DE RIESGOS'!$AF279),"")</f>
        <v/>
      </c>
      <c r="BH148" s="366" t="str">
        <f>IF(AND('MAPA DE RIESGOS'!$AP280="Muy Baja",'MAPA DE RIESGOS'!$AR280="Moderado"),CONCATENATE("R",'MAPA DE RIESGOS'!$H280,"C",'MAPA DE RIESGOS'!$AF280),"")</f>
        <v/>
      </c>
      <c r="BI148" s="366" t="str">
        <f>IF(AND('MAPA DE RIESGOS'!$AP281="Muy Baja",'MAPA DE RIESGOS'!$AR281="Moderado"),CONCATENATE("R",'MAPA DE RIESGOS'!$H281,"C",'MAPA DE RIESGOS'!$AF281),"")</f>
        <v/>
      </c>
      <c r="BJ148" s="366" t="str">
        <f>IF(AND('MAPA DE RIESGOS'!$AP282="Muy Baja",'MAPA DE RIESGOS'!$AR282="Moderado"),CONCATENATE("R",'MAPA DE RIESGOS'!$H282,"C",'MAPA DE RIESGOS'!$AF282),"")</f>
        <v>R45C3</v>
      </c>
      <c r="BK148" s="367" t="str">
        <f>IF(AND('MAPA DE RIESGOS'!$AP283="Muy Baja",'MAPA DE RIESGOS'!$AR283="Moderado"),CONCATENATE("R",'MAPA DE RIESGOS'!$H283,"C",'MAPA DE RIESGOS'!$AF283),"")</f>
        <v/>
      </c>
      <c r="BL148" s="353" t="str">
        <f>IF(AND('MAPA DE RIESGOS'!$AP266="Muy Baja",'MAPA DE RIESGOS'!$AR266="Mayor"),CONCATENATE("R",'MAPA DE RIESGOS'!$H266,"C",'MAPA DE RIESGOS'!$AF266),"")</f>
        <v/>
      </c>
      <c r="BM148" s="353" t="str">
        <f>IF(AND('MAPA DE RIESGOS'!$AP267="Muy Baja",'MAPA DE RIESGOS'!$AR267="Mayor"),CONCATENATE("R",'MAPA DE RIESGOS'!$H267,"C",'MAPA DE RIESGOS'!$AF267),"")</f>
        <v/>
      </c>
      <c r="BN148" s="353" t="str">
        <f>IF(AND('MAPA DE RIESGOS'!$AP268="Muy Baja",'MAPA DE RIESGOS'!$AR268="Mayor"),CONCATENATE("R",'MAPA DE RIESGOS'!$H268,"C",'MAPA DE RIESGOS'!$AF268),"")</f>
        <v/>
      </c>
      <c r="BO148" s="353" t="str">
        <f>IF(AND('MAPA DE RIESGOS'!$AP269="Muy Baja",'MAPA DE RIESGOS'!$AR269="Mayor"),CONCATENATE("R",'MAPA DE RIESGOS'!$H269,"C",'MAPA DE RIESGOS'!$AF269),"")</f>
        <v/>
      </c>
      <c r="BP148" s="353" t="str">
        <f>IF(AND('MAPA DE RIESGOS'!$AP270="Muy Baja",'MAPA DE RIESGOS'!$AR270="Mayor"),CONCATENATE("R",'MAPA DE RIESGOS'!$H270,"C",'MAPA DE RIESGOS'!$AF270),"")</f>
        <v/>
      </c>
      <c r="BQ148" s="353" t="str">
        <f>IF(AND('MAPA DE RIESGOS'!$AP271="Muy Baja",'MAPA DE RIESGOS'!$AR271="Mayor"),CONCATENATE("R",'MAPA DE RIESGOS'!$H271,"C",'MAPA DE RIESGOS'!$AF271),"")</f>
        <v/>
      </c>
      <c r="BR148" s="353" t="str">
        <f>IF(AND('MAPA DE RIESGOS'!$AP272="Muy Baja",'MAPA DE RIESGOS'!$AR272="Mayor"),CONCATENATE("R",'MAPA DE RIESGOS'!$H272,"C",'MAPA DE RIESGOS'!$AF272),"")</f>
        <v/>
      </c>
      <c r="BS148" s="353" t="str">
        <f>IF(AND('MAPA DE RIESGOS'!$AP273="Muy Baja",'MAPA DE RIESGOS'!$AR273="Mayor"),CONCATENATE("R",'MAPA DE RIESGOS'!$H273,"C",'MAPA DE RIESGOS'!$AF273),"")</f>
        <v/>
      </c>
      <c r="BT148" s="353" t="str">
        <f>IF(AND('MAPA DE RIESGOS'!$AP274="Muy Baja",'MAPA DE RIESGOS'!$AR274="Mayor"),CONCATENATE("R",'MAPA DE RIESGOS'!$H274,"C",'MAPA DE RIESGOS'!$AF274),"")</f>
        <v/>
      </c>
      <c r="BU148" s="353" t="str">
        <f>IF(AND('MAPA DE RIESGOS'!$AP275="Muy Baja",'MAPA DE RIESGOS'!$AR275="Mayor"),CONCATENATE("R",'MAPA DE RIESGOS'!$H275,"C",'MAPA DE RIESGOS'!$AF275),"")</f>
        <v/>
      </c>
      <c r="BV148" s="353" t="str">
        <f>IF(AND('MAPA DE RIESGOS'!$AP276="Muy Baja",'MAPA DE RIESGOS'!$AR276="Mayor"),CONCATENATE("R",'MAPA DE RIESGOS'!$H276,"C",'MAPA DE RIESGOS'!$AF276),"")</f>
        <v/>
      </c>
      <c r="BW148" s="353" t="str">
        <f>IF(AND('MAPA DE RIESGOS'!$AP277="Muy Baja",'MAPA DE RIESGOS'!$AR277="Mayor"),CONCATENATE("R",'MAPA DE RIESGOS'!$H277,"C",'MAPA DE RIESGOS'!$AF277),"")</f>
        <v/>
      </c>
      <c r="BX148" s="353" t="str">
        <f>IF(AND('MAPA DE RIESGOS'!$AP278="Muy Baja",'MAPA DE RIESGOS'!$AR278="Mayor"),CONCATENATE("R",'MAPA DE RIESGOS'!$H278,"C",'MAPA DE RIESGOS'!$AF278),"")</f>
        <v/>
      </c>
      <c r="BY148" s="353" t="str">
        <f>IF(AND('MAPA DE RIESGOS'!$AP279="Muy Baja",'MAPA DE RIESGOS'!$AR279="Mayor"),CONCATENATE("R",'MAPA DE RIESGOS'!$H279,"C",'MAPA DE RIESGOS'!$AF279),"")</f>
        <v/>
      </c>
      <c r="BZ148" s="353" t="str">
        <f>IF(AND('MAPA DE RIESGOS'!$AP280="Muy Baja",'MAPA DE RIESGOS'!$AR280="Mayor"),CONCATENATE("R",'MAPA DE RIESGOS'!$H280,"C",'MAPA DE RIESGOS'!$AF280),"")</f>
        <v/>
      </c>
      <c r="CA148" s="353" t="str">
        <f>IF(AND('MAPA DE RIESGOS'!$AP281="Muy Baja",'MAPA DE RIESGOS'!$AR281="Mayor"),CONCATENATE("R",'MAPA DE RIESGOS'!$H281,"C",'MAPA DE RIESGOS'!$AF281),"")</f>
        <v/>
      </c>
      <c r="CB148" s="353" t="str">
        <f>IF(AND('MAPA DE RIESGOS'!$AP282="Muy Baja",'MAPA DE RIESGOS'!$AR282="Mayor"),CONCATENATE("R",'MAPA DE RIESGOS'!$H282,"C",'MAPA DE RIESGOS'!$AF282),"")</f>
        <v/>
      </c>
      <c r="CC148" s="354" t="str">
        <f>IF(AND('MAPA DE RIESGOS'!$AP283="Muy Baja",'MAPA DE RIESGOS'!$AR283="Mayor"),CONCATENATE("R",'MAPA DE RIESGOS'!$H283,"C",'MAPA DE RIESGOS'!$AF283),"")</f>
        <v/>
      </c>
      <c r="CD148" s="355" t="str">
        <f>IF(AND('MAPA DE RIESGOS'!$AP266="Muy Baja",'MAPA DE RIESGOS'!$AR266="Catastrófico"),CONCATENATE("R",'MAPA DE RIESGOS'!$H266,"C",'MAPA DE RIESGOS'!$AF266),"")</f>
        <v/>
      </c>
      <c r="CE148" s="355" t="str">
        <f>IF(AND('MAPA DE RIESGOS'!$AP267="Muy Baja",'MAPA DE RIESGOS'!$AR267="Catastrófico"),CONCATENATE("R",'MAPA DE RIESGOS'!$H267,"C",'MAPA DE RIESGOS'!$AF267),"")</f>
        <v/>
      </c>
      <c r="CF148" s="355" t="str">
        <f>IF(AND('MAPA DE RIESGOS'!$AP268="Muy Baja",'MAPA DE RIESGOS'!$AR268="Catastrófico"),CONCATENATE("R",'MAPA DE RIESGOS'!$H268,"C",'MAPA DE RIESGOS'!$AF268),"")</f>
        <v/>
      </c>
      <c r="CG148" s="355" t="str">
        <f>IF(AND('MAPA DE RIESGOS'!$AP269="Muy Baja",'MAPA DE RIESGOS'!$AR269="Catastrófico"),CONCATENATE("R",'MAPA DE RIESGOS'!$H269,"C",'MAPA DE RIESGOS'!$AF269),"")</f>
        <v/>
      </c>
      <c r="CH148" s="355" t="str">
        <f>IF(AND('MAPA DE RIESGOS'!$AP270="Muy Baja",'MAPA DE RIESGOS'!$AR270="Catastrófico"),CONCATENATE("R",'MAPA DE RIESGOS'!$H270,"C",'MAPA DE RIESGOS'!$AF270),"")</f>
        <v/>
      </c>
      <c r="CI148" s="355" t="str">
        <f>IF(AND('MAPA DE RIESGOS'!$AP271="Muy Baja",'MAPA DE RIESGOS'!$AR271="Catastrófico"),CONCATENATE("R",'MAPA DE RIESGOS'!$H271,"C",'MAPA DE RIESGOS'!$AF271),"")</f>
        <v/>
      </c>
      <c r="CJ148" s="355" t="str">
        <f>IF(AND('MAPA DE RIESGOS'!$AP272="Muy Baja",'MAPA DE RIESGOS'!$AR272="Catastrófico"),CONCATENATE("R",'MAPA DE RIESGOS'!$H272,"C",'MAPA DE RIESGOS'!$AF272),"")</f>
        <v/>
      </c>
      <c r="CK148" s="355" t="str">
        <f>IF(AND('MAPA DE RIESGOS'!$AP273="Muy Baja",'MAPA DE RIESGOS'!$AR273="Catastrófico"),CONCATENATE("R",'MAPA DE RIESGOS'!$H273,"C",'MAPA DE RIESGOS'!$AF273),"")</f>
        <v/>
      </c>
      <c r="CL148" s="355" t="str">
        <f>IF(AND('MAPA DE RIESGOS'!$AP274="Muy Baja",'MAPA DE RIESGOS'!$AR274="Catastrófico"),CONCATENATE("R",'MAPA DE RIESGOS'!$H274,"C",'MAPA DE RIESGOS'!$AF274),"")</f>
        <v/>
      </c>
      <c r="CM148" s="355" t="str">
        <f>IF(AND('MAPA DE RIESGOS'!$AP275="Muy Baja",'MAPA DE RIESGOS'!$AR275="Catastrófico"),CONCATENATE("R",'MAPA DE RIESGOS'!$H275,"C",'MAPA DE RIESGOS'!$AF275),"")</f>
        <v/>
      </c>
      <c r="CN148" s="355" t="str">
        <f>IF(AND('MAPA DE RIESGOS'!$AP276="Muy Baja",'MAPA DE RIESGOS'!$AR276="Catastrófico"),CONCATENATE("R",'MAPA DE RIESGOS'!$H276,"C",'MAPA DE RIESGOS'!$AF276),"")</f>
        <v/>
      </c>
      <c r="CO148" s="355" t="str">
        <f>IF(AND('MAPA DE RIESGOS'!$AP277="Muy Baja",'MAPA DE RIESGOS'!$AR277="Catastrófico"),CONCATENATE("R",'MAPA DE RIESGOS'!$H277,"C",'MAPA DE RIESGOS'!$AF277),"")</f>
        <v/>
      </c>
      <c r="CP148" s="355" t="str">
        <f>IF(AND('MAPA DE RIESGOS'!$AP278="Muy Baja",'MAPA DE RIESGOS'!$AR278="Catastrófico"),CONCATENATE("R",'MAPA DE RIESGOS'!$H278,"C",'MAPA DE RIESGOS'!$AF278),"")</f>
        <v/>
      </c>
      <c r="CQ148" s="355" t="str">
        <f>IF(AND('MAPA DE RIESGOS'!$AP279="Muy Baja",'MAPA DE RIESGOS'!$AR279="Catastrófico"),CONCATENATE("R",'MAPA DE RIESGOS'!$H279,"C",'MAPA DE RIESGOS'!$AF279),"")</f>
        <v/>
      </c>
      <c r="CR148" s="355" t="str">
        <f>IF(AND('MAPA DE RIESGOS'!$AP280="Muy Baja",'MAPA DE RIESGOS'!$AR280="Catastrófico"),CONCATENATE("R",'MAPA DE RIESGOS'!$H280,"C",'MAPA DE RIESGOS'!$AF280),"")</f>
        <v/>
      </c>
      <c r="CS148" s="355" t="str">
        <f>IF(AND('MAPA DE RIESGOS'!$AP281="Muy Baja",'MAPA DE RIESGOS'!$AR281="Catastrófico"),CONCATENATE("R",'MAPA DE RIESGOS'!$H281,"C",'MAPA DE RIESGOS'!$AF281),"")</f>
        <v/>
      </c>
      <c r="CT148" s="355" t="str">
        <f>IF(AND('MAPA DE RIESGOS'!$AP282="Muy Baja",'MAPA DE RIESGOS'!$AR282="Catastrófico"),CONCATENATE("R",'MAPA DE RIESGOS'!$H282,"C",'MAPA DE RIESGOS'!$AF282),"")</f>
        <v/>
      </c>
      <c r="CU148" s="356" t="str">
        <f>IF(AND('MAPA DE RIESGOS'!$AP283="Muy Baja",'MAPA DE RIESGOS'!$AR283="Catastrófico"),CONCATENATE("R",'MAPA DE RIESGOS'!$H283,"C",'MAPA DE RIESGOS'!$AF283),"")</f>
        <v/>
      </c>
      <c r="CV148" s="67"/>
    </row>
    <row r="149" spans="2:100" ht="32.450000000000003" customHeight="1">
      <c r="B149" s="1142"/>
      <c r="C149" s="1142"/>
      <c r="D149" s="1143"/>
      <c r="E149" s="1113"/>
      <c r="F149" s="1114"/>
      <c r="G149" s="1114"/>
      <c r="H149" s="1114"/>
      <c r="I149" s="1114"/>
      <c r="J149" s="374" t="str">
        <f>IF(AND('MAPA DE RIESGOS'!$AP284="Muy Baja",'MAPA DE RIESGOS'!$AR284="Leve"),CONCATENATE("R",'MAPA DE RIESGOS'!$H284,"C",'MAPA DE RIESGOS'!$AF284),"")</f>
        <v/>
      </c>
      <c r="K149" s="375" t="str">
        <f>IF(AND('MAPA DE RIESGOS'!$AP285="Muy Baja",'MAPA DE RIESGOS'!$AR285="Leve"),CONCATENATE("R",'MAPA DE RIESGOS'!$H285,"C",'MAPA DE RIESGOS'!$AF285),"")</f>
        <v/>
      </c>
      <c r="L149" s="375" t="str">
        <f>IF(AND('MAPA DE RIESGOS'!$AP286="Muy Baja",'MAPA DE RIESGOS'!$AR286="Leve"),CONCATENATE("R",'MAPA DE RIESGOS'!$H286,"C",'MAPA DE RIESGOS'!$AF286),"")</f>
        <v/>
      </c>
      <c r="M149" s="375" t="str">
        <f>IF(AND('MAPA DE RIESGOS'!$AP287="Muy Baja",'MAPA DE RIESGOS'!$AR287="Leve"),CONCATENATE("R",'MAPA DE RIESGOS'!$H287,"C",'MAPA DE RIESGOS'!$AF287),"")</f>
        <v/>
      </c>
      <c r="N149" s="375" t="str">
        <f>IF(AND('MAPA DE RIESGOS'!$AP288="Muy Baja",'MAPA DE RIESGOS'!$AR288="Leve"),CONCATENATE("R",'MAPA DE RIESGOS'!$H288,"C",'MAPA DE RIESGOS'!$AF288),"")</f>
        <v/>
      </c>
      <c r="O149" s="375" t="str">
        <f>IF(AND('MAPA DE RIESGOS'!$AP289="Muy Baja",'MAPA DE RIESGOS'!$AR289="Leve"),CONCATENATE("R",'MAPA DE RIESGOS'!$H289,"C",'MAPA DE RIESGOS'!$AF289),"")</f>
        <v/>
      </c>
      <c r="P149" s="375" t="str">
        <f>IF(AND('MAPA DE RIESGOS'!$AP290="Muy Baja",'MAPA DE RIESGOS'!$AR290="Leve"),CONCATENATE("R",'MAPA DE RIESGOS'!$H290,"C",'MAPA DE RIESGOS'!$AF290),"")</f>
        <v/>
      </c>
      <c r="Q149" s="375" t="str">
        <f>IF(AND('MAPA DE RIESGOS'!$AP291="Muy Baja",'MAPA DE RIESGOS'!$AR291="Leve"),CONCATENATE("R",'MAPA DE RIESGOS'!$H291,"C",'MAPA DE RIESGOS'!$AF291),"")</f>
        <v/>
      </c>
      <c r="R149" s="375" t="str">
        <f>IF(AND('MAPA DE RIESGOS'!$AP292="Muy Baja",'MAPA DE RIESGOS'!$AR292="Leve"),CONCATENATE("R",'MAPA DE RIESGOS'!$H292,"C",'MAPA DE RIESGOS'!$AF292),"")</f>
        <v/>
      </c>
      <c r="S149" s="375" t="str">
        <f>IF(AND('MAPA DE RIESGOS'!$AP293="Muy Baja",'MAPA DE RIESGOS'!$AR293="Leve"),CONCATENATE("R",'MAPA DE RIESGOS'!$H293,"C",'MAPA DE RIESGOS'!$AF293),"")</f>
        <v/>
      </c>
      <c r="T149" s="375" t="str">
        <f>IF(AND('MAPA DE RIESGOS'!$AP294="Muy Baja",'MAPA DE RIESGOS'!$AR294="Leve"),CONCATENATE("R",'MAPA DE RIESGOS'!$H294,"C",'MAPA DE RIESGOS'!$AF294),"")</f>
        <v/>
      </c>
      <c r="U149" s="375" t="str">
        <f>IF(AND('MAPA DE RIESGOS'!$AP295="Muy Baja",'MAPA DE RIESGOS'!$AR295="Leve"),CONCATENATE("R",'MAPA DE RIESGOS'!$H295,"C",'MAPA DE RIESGOS'!$AF295),"")</f>
        <v/>
      </c>
      <c r="V149" s="375" t="str">
        <f>IF(AND('MAPA DE RIESGOS'!$AP296="Muy Baja",'MAPA DE RIESGOS'!$AR296="Leve"),CONCATENATE("R",'MAPA DE RIESGOS'!$H296,"C",'MAPA DE RIESGOS'!$AF296),"")</f>
        <v/>
      </c>
      <c r="W149" s="375" t="str">
        <f>IF(AND('MAPA DE RIESGOS'!$AP297="Muy Baja",'MAPA DE RIESGOS'!$AR297="Leve"),CONCATENATE("R",'MAPA DE RIESGOS'!$H297,"C",'MAPA DE RIESGOS'!$AF297),"")</f>
        <v/>
      </c>
      <c r="X149" s="375" t="str">
        <f>IF(AND('MAPA DE RIESGOS'!$AP298="Muy Baja",'MAPA DE RIESGOS'!$AR298="Leve"),CONCATENATE("R",'MAPA DE RIESGOS'!$H298,"C",'MAPA DE RIESGOS'!$AF298),"")</f>
        <v/>
      </c>
      <c r="Y149" s="375" t="str">
        <f>IF(AND('MAPA DE RIESGOS'!$AP299="Muy Baja",'MAPA DE RIESGOS'!$AR299="Leve"),CONCATENATE("R",'MAPA DE RIESGOS'!$H299,"C",'MAPA DE RIESGOS'!$AF299),"")</f>
        <v/>
      </c>
      <c r="Z149" s="375" t="str">
        <f>IF(AND('MAPA DE RIESGOS'!$AP300="Muy Baja",'MAPA DE RIESGOS'!$AR300="Leve"),CONCATENATE("R",'MAPA DE RIESGOS'!$H300,"C",'MAPA DE RIESGOS'!$AF300),"")</f>
        <v/>
      </c>
      <c r="AA149" s="376" t="str">
        <f>IF(AND('MAPA DE RIESGOS'!$AP301="Muy Baja",'MAPA DE RIESGOS'!$AR301="Leve"),CONCATENATE("R",'MAPA DE RIESGOS'!$H301,"C",'MAPA DE RIESGOS'!$AF301),"")</f>
        <v/>
      </c>
      <c r="AB149" s="374" t="str">
        <f>IF(AND('MAPA DE RIESGOS'!$AP284="Muy Baja",'MAPA DE RIESGOS'!$AR284="Menor"),CONCATENATE("R",'MAPA DE RIESGOS'!$H284,"C",'MAPA DE RIESGOS'!$AF284),"")</f>
        <v/>
      </c>
      <c r="AC149" s="375" t="str">
        <f>IF(AND('MAPA DE RIESGOS'!$AP285="Muy Baja",'MAPA DE RIESGOS'!$AR285="Menor"),CONCATENATE("R",'MAPA DE RIESGOS'!$H285,"C",'MAPA DE RIESGOS'!$AF285),"")</f>
        <v/>
      </c>
      <c r="AD149" s="375" t="str">
        <f>IF(AND('MAPA DE RIESGOS'!$AP286="Muy Baja",'MAPA DE RIESGOS'!$AR286="Menor"),CONCATENATE("R",'MAPA DE RIESGOS'!$H286,"C",'MAPA DE RIESGOS'!$AF286),"")</f>
        <v/>
      </c>
      <c r="AE149" s="375" t="str">
        <f>IF(AND('MAPA DE RIESGOS'!$AP287="Muy Baja",'MAPA DE RIESGOS'!$AR287="Menor"),CONCATENATE("R",'MAPA DE RIESGOS'!$H287,"C",'MAPA DE RIESGOS'!$AF287),"")</f>
        <v/>
      </c>
      <c r="AF149" s="375" t="str">
        <f>IF(AND('MAPA DE RIESGOS'!$AP288="Muy Baja",'MAPA DE RIESGOS'!$AR288="Menor"),CONCATENATE("R",'MAPA DE RIESGOS'!$H288,"C",'MAPA DE RIESGOS'!$AF288),"")</f>
        <v/>
      </c>
      <c r="AG149" s="375" t="str">
        <f>IF(AND('MAPA DE RIESGOS'!$AP289="Muy Baja",'MAPA DE RIESGOS'!$AR289="Menor"),CONCATENATE("R",'MAPA DE RIESGOS'!$H289,"C",'MAPA DE RIESGOS'!$AF289),"")</f>
        <v/>
      </c>
      <c r="AH149" s="375" t="str">
        <f>IF(AND('MAPA DE RIESGOS'!$AP290="Muy Baja",'MAPA DE RIESGOS'!$AR290="Menor"),CONCATENATE("R",'MAPA DE RIESGOS'!$H290,"C",'MAPA DE RIESGOS'!$AF290),"")</f>
        <v/>
      </c>
      <c r="AI149" s="375" t="str">
        <f>IF(AND('MAPA DE RIESGOS'!$AP291="Muy Baja",'MAPA DE RIESGOS'!$AR291="Menor"),CONCATENATE("R",'MAPA DE RIESGOS'!$H291,"C",'MAPA DE RIESGOS'!$AF291),"")</f>
        <v/>
      </c>
      <c r="AJ149" s="375" t="str">
        <f>IF(AND('MAPA DE RIESGOS'!$AP292="Muy Baja",'MAPA DE RIESGOS'!$AR292="Menor"),CONCATENATE("R",'MAPA DE RIESGOS'!$H292,"C",'MAPA DE RIESGOS'!$AF292),"")</f>
        <v/>
      </c>
      <c r="AK149" s="375" t="str">
        <f>IF(AND('MAPA DE RIESGOS'!$AP293="Muy Baja",'MAPA DE RIESGOS'!$AR293="Menor"),CONCATENATE("R",'MAPA DE RIESGOS'!$H293,"C",'MAPA DE RIESGOS'!$AF293),"")</f>
        <v/>
      </c>
      <c r="AL149" s="375" t="str">
        <f>IF(AND('MAPA DE RIESGOS'!$AP294="Muy Baja",'MAPA DE RIESGOS'!$AR294="Menor"),CONCATENATE("R",'MAPA DE RIESGOS'!$H294,"C",'MAPA DE RIESGOS'!$AF294),"")</f>
        <v/>
      </c>
      <c r="AM149" s="375" t="str">
        <f>IF(AND('MAPA DE RIESGOS'!$AP295="Muy Baja",'MAPA DE RIESGOS'!$AR295="Menor"),CONCATENATE("R",'MAPA DE RIESGOS'!$H295,"C",'MAPA DE RIESGOS'!$AF295),"")</f>
        <v/>
      </c>
      <c r="AN149" s="375" t="str">
        <f>IF(AND('MAPA DE RIESGOS'!$AP296="Muy Baja",'MAPA DE RIESGOS'!$AR296="Menor"),CONCATENATE("R",'MAPA DE RIESGOS'!$H296,"C",'MAPA DE RIESGOS'!$AF296),"")</f>
        <v/>
      </c>
      <c r="AO149" s="375" t="str">
        <f>IF(AND('MAPA DE RIESGOS'!$AP297="Muy Baja",'MAPA DE RIESGOS'!$AR297="Menor"),CONCATENATE("R",'MAPA DE RIESGOS'!$H297,"C",'MAPA DE RIESGOS'!$AF297),"")</f>
        <v/>
      </c>
      <c r="AP149" s="375" t="str">
        <f>IF(AND('MAPA DE RIESGOS'!$AP298="Muy Baja",'MAPA DE RIESGOS'!$AR298="Menor"),CONCATENATE("R",'MAPA DE RIESGOS'!$H298,"C",'MAPA DE RIESGOS'!$AF298),"")</f>
        <v/>
      </c>
      <c r="AQ149" s="375" t="str">
        <f>IF(AND('MAPA DE RIESGOS'!$AP299="Muy Baja",'MAPA DE RIESGOS'!$AR299="Menor"),CONCATENATE("R",'MAPA DE RIESGOS'!$H299,"C",'MAPA DE RIESGOS'!$AF299),"")</f>
        <v/>
      </c>
      <c r="AR149" s="375" t="str">
        <f>IF(AND('MAPA DE RIESGOS'!$AP300="Muy Baja",'MAPA DE RIESGOS'!$AR300="Menor"),CONCATENATE("R",'MAPA DE RIESGOS'!$H300,"C",'MAPA DE RIESGOS'!$AF300),"")</f>
        <v/>
      </c>
      <c r="AS149" s="376" t="str">
        <f>IF(AND('MAPA DE RIESGOS'!$AP301="Muy Baja",'MAPA DE RIESGOS'!$AR301="Menor"),CONCATENATE("R",'MAPA DE RIESGOS'!$H301,"C",'MAPA DE RIESGOS'!$AF301),"")</f>
        <v/>
      </c>
      <c r="AT149" s="365" t="str">
        <f>IF(AND('MAPA DE RIESGOS'!$AP284="Muy Baja",'MAPA DE RIESGOS'!$AR284="Moderado"),CONCATENATE("R",'MAPA DE RIESGOS'!$H284,"C",'MAPA DE RIESGOS'!$AF284),"")</f>
        <v/>
      </c>
      <c r="AU149" s="366" t="str">
        <f>IF(AND('MAPA DE RIESGOS'!$AP285="Muy Baja",'MAPA DE RIESGOS'!$AR285="Moderado"),CONCATENATE("R",'MAPA DE RIESGOS'!$H285,"C",'MAPA DE RIESGOS'!$AF285),"")</f>
        <v/>
      </c>
      <c r="AV149" s="366" t="str">
        <f>IF(AND('MAPA DE RIESGOS'!$AP286="Muy Baja",'MAPA DE RIESGOS'!$AR286="Moderado"),CONCATENATE("R",'MAPA DE RIESGOS'!$H286,"C",'MAPA DE RIESGOS'!$AF286),"")</f>
        <v/>
      </c>
      <c r="AW149" s="366" t="str">
        <f>IF(AND('MAPA DE RIESGOS'!$AP287="Muy Baja",'MAPA DE RIESGOS'!$AR287="Moderado"),CONCATENATE("R",'MAPA DE RIESGOS'!$H287,"C",'MAPA DE RIESGOS'!$AF287),"")</f>
        <v/>
      </c>
      <c r="AX149" s="366" t="str">
        <f>IF(AND('MAPA DE RIESGOS'!$AP288="Muy Baja",'MAPA DE RIESGOS'!$AR288="Moderado"),CONCATENATE("R",'MAPA DE RIESGOS'!$H288,"C",'MAPA DE RIESGOS'!$AF288),"")</f>
        <v/>
      </c>
      <c r="AY149" s="366" t="str">
        <f>IF(AND('MAPA DE RIESGOS'!$AP289="Muy Baja",'MAPA DE RIESGOS'!$AR289="Moderado"),CONCATENATE("R",'MAPA DE RIESGOS'!$H289,"C",'MAPA DE RIESGOS'!$AF289),"")</f>
        <v/>
      </c>
      <c r="AZ149" s="366" t="str">
        <f>IF(AND('MAPA DE RIESGOS'!$AP290="Muy Baja",'MAPA DE RIESGOS'!$AR290="Moderado"),CONCATENATE("R",'MAPA DE RIESGOS'!$H290,"C",'MAPA DE RIESGOS'!$AF290),"")</f>
        <v/>
      </c>
      <c r="BA149" s="366" t="str">
        <f>IF(AND('MAPA DE RIESGOS'!$AP291="Muy Baja",'MAPA DE RIESGOS'!$AR291="Moderado"),CONCATENATE("R",'MAPA DE RIESGOS'!$H291,"C",'MAPA DE RIESGOS'!$AF291),"")</f>
        <v/>
      </c>
      <c r="BB149" s="366" t="str">
        <f>IF(AND('MAPA DE RIESGOS'!$AP292="Muy Baja",'MAPA DE RIESGOS'!$AR292="Moderado"),CONCATENATE("R",'MAPA DE RIESGOS'!$H292,"C",'MAPA DE RIESGOS'!$AF292),"")</f>
        <v>R47C1</v>
      </c>
      <c r="BC149" s="366" t="str">
        <f>IF(AND('MAPA DE RIESGOS'!$AP293="Muy Baja",'MAPA DE RIESGOS'!$AR293="Moderado"),CONCATENATE("R",'MAPA DE RIESGOS'!$H293,"C",'MAPA DE RIESGOS'!$AF293),"")</f>
        <v/>
      </c>
      <c r="BD149" s="366" t="str">
        <f>IF(AND('MAPA DE RIESGOS'!$AP294="Muy Baja",'MAPA DE RIESGOS'!$AR294="Moderado"),CONCATENATE("R",'MAPA DE RIESGOS'!$H294,"C",'MAPA DE RIESGOS'!$AF294),"")</f>
        <v/>
      </c>
      <c r="BE149" s="366" t="str">
        <f>IF(AND('MAPA DE RIESGOS'!$AP295="Muy Baja",'MAPA DE RIESGOS'!$AR295="Moderado"),CONCATENATE("R",'MAPA DE RIESGOS'!$H295,"C",'MAPA DE RIESGOS'!$AF295),"")</f>
        <v/>
      </c>
      <c r="BF149" s="366" t="str">
        <f>IF(AND('MAPA DE RIESGOS'!$AP296="Muy Baja",'MAPA DE RIESGOS'!$AR296="Moderado"),CONCATENATE("R",'MAPA DE RIESGOS'!$H296,"C",'MAPA DE RIESGOS'!$AF296),"")</f>
        <v/>
      </c>
      <c r="BG149" s="366" t="str">
        <f>IF(AND('MAPA DE RIESGOS'!$AP297="Muy Baja",'MAPA DE RIESGOS'!$AR297="Moderado"),CONCATENATE("R",'MAPA DE RIESGOS'!$H297,"C",'MAPA DE RIESGOS'!$AF297),"")</f>
        <v/>
      </c>
      <c r="BH149" s="366" t="str">
        <f>IF(AND('MAPA DE RIESGOS'!$AP298="Muy Baja",'MAPA DE RIESGOS'!$AR298="Moderado"),CONCATENATE("R",'MAPA DE RIESGOS'!$H298,"C",'MAPA DE RIESGOS'!$AF298),"")</f>
        <v/>
      </c>
      <c r="BI149" s="366" t="str">
        <f>IF(AND('MAPA DE RIESGOS'!$AP299="Muy Baja",'MAPA DE RIESGOS'!$AR299="Moderado"),CONCATENATE("R",'MAPA DE RIESGOS'!$H299,"C",'MAPA DE RIESGOS'!$AF299),"")</f>
        <v/>
      </c>
      <c r="BJ149" s="366" t="str">
        <f>IF(AND('MAPA DE RIESGOS'!$AP300="Muy Baja",'MAPA DE RIESGOS'!$AR300="Moderado"),CONCATENATE("R",'MAPA DE RIESGOS'!$H300,"C",'MAPA DE RIESGOS'!$AF300),"")</f>
        <v/>
      </c>
      <c r="BK149" s="367" t="str">
        <f>IF(AND('MAPA DE RIESGOS'!$AP301="Muy Baja",'MAPA DE RIESGOS'!$AR301="Moderado"),CONCATENATE("R",'MAPA DE RIESGOS'!$H301,"C",'MAPA DE RIESGOS'!$AF301),"")</f>
        <v/>
      </c>
      <c r="BL149" s="353" t="str">
        <f>IF(AND('MAPA DE RIESGOS'!$AP284="Muy Baja",'MAPA DE RIESGOS'!$AR284="Mayor"),CONCATENATE("R",'MAPA DE RIESGOS'!$H284,"C",'MAPA DE RIESGOS'!$AF284),"")</f>
        <v/>
      </c>
      <c r="BM149" s="353" t="str">
        <f>IF(AND('MAPA DE RIESGOS'!$AP285="Muy Baja",'MAPA DE RIESGOS'!$AR285="Mayor"),CONCATENATE("R",'MAPA DE RIESGOS'!$H285,"C",'MAPA DE RIESGOS'!$AF285),"")</f>
        <v/>
      </c>
      <c r="BN149" s="353" t="str">
        <f>IF(AND('MAPA DE RIESGOS'!$AP286="Muy Baja",'MAPA DE RIESGOS'!$AR286="Mayor"),CONCATENATE("R",'MAPA DE RIESGOS'!$H286,"C",'MAPA DE RIESGOS'!$AF286),"")</f>
        <v/>
      </c>
      <c r="BO149" s="353" t="str">
        <f>IF(AND('MAPA DE RIESGOS'!$AP287="Muy Baja",'MAPA DE RIESGOS'!$AR287="Mayor"),CONCATENATE("R",'MAPA DE RIESGOS'!$H287,"C",'MAPA DE RIESGOS'!$AF287),"")</f>
        <v/>
      </c>
      <c r="BP149" s="353" t="str">
        <f>IF(AND('MAPA DE RIESGOS'!$AP288="Muy Baja",'MAPA DE RIESGOS'!$AR288="Mayor"),CONCATENATE("R",'MAPA DE RIESGOS'!$H288,"C",'MAPA DE RIESGOS'!$AF288),"")</f>
        <v/>
      </c>
      <c r="BQ149" s="353" t="str">
        <f>IF(AND('MAPA DE RIESGOS'!$AP289="Muy Baja",'MAPA DE RIESGOS'!$AR289="Mayor"),CONCATENATE("R",'MAPA DE RIESGOS'!$H289,"C",'MAPA DE RIESGOS'!$AF289),"")</f>
        <v/>
      </c>
      <c r="BR149" s="353" t="str">
        <f>IF(AND('MAPA DE RIESGOS'!$AP290="Muy Baja",'MAPA DE RIESGOS'!$AR290="Mayor"),CONCATENATE("R",'MAPA DE RIESGOS'!$H290,"C",'MAPA DE RIESGOS'!$AF290),"")</f>
        <v/>
      </c>
      <c r="BS149" s="353" t="str">
        <f>IF(AND('MAPA DE RIESGOS'!$AP291="Muy Baja",'MAPA DE RIESGOS'!$AR291="Mayor"),CONCATENATE("R",'MAPA DE RIESGOS'!$H291,"C",'MAPA DE RIESGOS'!$AF291),"")</f>
        <v/>
      </c>
      <c r="BT149" s="353" t="str">
        <f>IF(AND('MAPA DE RIESGOS'!$AP292="Muy Baja",'MAPA DE RIESGOS'!$AR292="Mayor"),CONCATENATE("R",'MAPA DE RIESGOS'!$H292,"C",'MAPA DE RIESGOS'!$AF292),"")</f>
        <v/>
      </c>
      <c r="BU149" s="353" t="str">
        <f>IF(AND('MAPA DE RIESGOS'!$AP293="Muy Baja",'MAPA DE RIESGOS'!$AR293="Mayor"),CONCATENATE("R",'MAPA DE RIESGOS'!$H293,"C",'MAPA DE RIESGOS'!$AF293),"")</f>
        <v/>
      </c>
      <c r="BV149" s="353" t="str">
        <f>IF(AND('MAPA DE RIESGOS'!$AP294="Muy Baja",'MAPA DE RIESGOS'!$AR294="Mayor"),CONCATENATE("R",'MAPA DE RIESGOS'!$H294,"C",'MAPA DE RIESGOS'!$AF294),"")</f>
        <v/>
      </c>
      <c r="BW149" s="353" t="str">
        <f>IF(AND('MAPA DE RIESGOS'!$AP295="Muy Baja",'MAPA DE RIESGOS'!$AR295="Mayor"),CONCATENATE("R",'MAPA DE RIESGOS'!$H295,"C",'MAPA DE RIESGOS'!$AF295),"")</f>
        <v/>
      </c>
      <c r="BX149" s="353" t="str">
        <f>IF(AND('MAPA DE RIESGOS'!$AP296="Muy Baja",'MAPA DE RIESGOS'!$AR296="Mayor"),CONCATENATE("R",'MAPA DE RIESGOS'!$H296,"C",'MAPA DE RIESGOS'!$AF296),"")</f>
        <v/>
      </c>
      <c r="BY149" s="353" t="str">
        <f>IF(AND('MAPA DE RIESGOS'!$AP297="Muy Baja",'MAPA DE RIESGOS'!$AR297="Mayor"),CONCATENATE("R",'MAPA DE RIESGOS'!$H297,"C",'MAPA DE RIESGOS'!$AF297),"")</f>
        <v/>
      </c>
      <c r="BZ149" s="353" t="str">
        <f>IF(AND('MAPA DE RIESGOS'!$AP298="Muy Baja",'MAPA DE RIESGOS'!$AR298="Mayor"),CONCATENATE("R",'MAPA DE RIESGOS'!$H298,"C",'MAPA DE RIESGOS'!$AF298),"")</f>
        <v/>
      </c>
      <c r="CA149" s="353" t="str">
        <f>IF(AND('MAPA DE RIESGOS'!$AP299="Muy Baja",'MAPA DE RIESGOS'!$AR299="Mayor"),CONCATENATE("R",'MAPA DE RIESGOS'!$H299,"C",'MAPA DE RIESGOS'!$AF299),"")</f>
        <v/>
      </c>
      <c r="CB149" s="353" t="str">
        <f>IF(AND('MAPA DE RIESGOS'!$AP300="Muy Baja",'MAPA DE RIESGOS'!$AR300="Mayor"),CONCATENATE("R",'MAPA DE RIESGOS'!$H300,"C",'MAPA DE RIESGOS'!$AF300),"")</f>
        <v/>
      </c>
      <c r="CC149" s="354" t="str">
        <f>IF(AND('MAPA DE RIESGOS'!$AP301="Muy Baja",'MAPA DE RIESGOS'!$AR301="Mayor"),CONCATENATE("R",'MAPA DE RIESGOS'!$H301,"C",'MAPA DE RIESGOS'!$AF301),"")</f>
        <v/>
      </c>
      <c r="CD149" s="355" t="str">
        <f>IF(AND('MAPA DE RIESGOS'!$AP284="Muy Baja",'MAPA DE RIESGOS'!$AR284="Catastrófico"),CONCATENATE("R",'MAPA DE RIESGOS'!$H284,"C",'MAPA DE RIESGOS'!$AF284),"")</f>
        <v/>
      </c>
      <c r="CE149" s="355" t="str">
        <f>IF(AND('MAPA DE RIESGOS'!$AP285="Muy Baja",'MAPA DE RIESGOS'!$AR285="Catastrófico"),CONCATENATE("R",'MAPA DE RIESGOS'!$H285,"C",'MAPA DE RIESGOS'!$AF285),"")</f>
        <v/>
      </c>
      <c r="CF149" s="355" t="str">
        <f>IF(AND('MAPA DE RIESGOS'!$AP286="Muy Baja",'MAPA DE RIESGOS'!$AR286="Catastrófico"),CONCATENATE("R",'MAPA DE RIESGOS'!$H286,"C",'MAPA DE RIESGOS'!$AF286),"")</f>
        <v/>
      </c>
      <c r="CG149" s="355" t="str">
        <f>IF(AND('MAPA DE RIESGOS'!$AP287="Muy Baja",'MAPA DE RIESGOS'!$AR287="Catastrófico"),CONCATENATE("R",'MAPA DE RIESGOS'!$H287,"C",'MAPA DE RIESGOS'!$AF287),"")</f>
        <v/>
      </c>
      <c r="CH149" s="355" t="str">
        <f>IF(AND('MAPA DE RIESGOS'!$AP288="Muy Baja",'MAPA DE RIESGOS'!$AR288="Catastrófico"),CONCATENATE("R",'MAPA DE RIESGOS'!$H288,"C",'MAPA DE RIESGOS'!$AF288),"")</f>
        <v/>
      </c>
      <c r="CI149" s="355" t="str">
        <f>IF(AND('MAPA DE RIESGOS'!$AP289="Muy Baja",'MAPA DE RIESGOS'!$AR289="Catastrófico"),CONCATENATE("R",'MAPA DE RIESGOS'!$H289,"C",'MAPA DE RIESGOS'!$AF289),"")</f>
        <v/>
      </c>
      <c r="CJ149" s="355" t="str">
        <f>IF(AND('MAPA DE RIESGOS'!$AP290="Muy Baja",'MAPA DE RIESGOS'!$AR290="Catastrófico"),CONCATENATE("R",'MAPA DE RIESGOS'!$H290,"C",'MAPA DE RIESGOS'!$AF290),"")</f>
        <v/>
      </c>
      <c r="CK149" s="355" t="str">
        <f>IF(AND('MAPA DE RIESGOS'!$AP291="Muy Baja",'MAPA DE RIESGOS'!$AR291="Catastrófico"),CONCATENATE("R",'MAPA DE RIESGOS'!$H291,"C",'MAPA DE RIESGOS'!$AF291),"")</f>
        <v/>
      </c>
      <c r="CL149" s="355" t="str">
        <f>IF(AND('MAPA DE RIESGOS'!$AP292="Muy Baja",'MAPA DE RIESGOS'!$AR292="Catastrófico"),CONCATENATE("R",'MAPA DE RIESGOS'!$H292,"C",'MAPA DE RIESGOS'!$AF292),"")</f>
        <v/>
      </c>
      <c r="CM149" s="355" t="str">
        <f>IF(AND('MAPA DE RIESGOS'!$AP293="Muy Baja",'MAPA DE RIESGOS'!$AR293="Catastrófico"),CONCATENATE("R",'MAPA DE RIESGOS'!$H293,"C",'MAPA DE RIESGOS'!$AF293),"")</f>
        <v/>
      </c>
      <c r="CN149" s="355" t="str">
        <f>IF(AND('MAPA DE RIESGOS'!$AP294="Muy Baja",'MAPA DE RIESGOS'!$AR294="Catastrófico"),CONCATENATE("R",'MAPA DE RIESGOS'!$H294,"C",'MAPA DE RIESGOS'!$AF294),"")</f>
        <v/>
      </c>
      <c r="CO149" s="355" t="str">
        <f>IF(AND('MAPA DE RIESGOS'!$AP295="Muy Baja",'MAPA DE RIESGOS'!$AR295="Catastrófico"),CONCATENATE("R",'MAPA DE RIESGOS'!$H295,"C",'MAPA DE RIESGOS'!$AF295),"")</f>
        <v/>
      </c>
      <c r="CP149" s="355" t="str">
        <f>IF(AND('MAPA DE RIESGOS'!$AP296="Muy Baja",'MAPA DE RIESGOS'!$AR296="Catastrófico"),CONCATENATE("R",'MAPA DE RIESGOS'!$H296,"C",'MAPA DE RIESGOS'!$AF296),"")</f>
        <v/>
      </c>
      <c r="CQ149" s="355" t="str">
        <f>IF(AND('MAPA DE RIESGOS'!$AP297="Muy Baja",'MAPA DE RIESGOS'!$AR297="Catastrófico"),CONCATENATE("R",'MAPA DE RIESGOS'!$H297,"C",'MAPA DE RIESGOS'!$AF297),"")</f>
        <v/>
      </c>
      <c r="CR149" s="355" t="str">
        <f>IF(AND('MAPA DE RIESGOS'!$AP298="Muy Baja",'MAPA DE RIESGOS'!$AR298="Catastrófico"),CONCATENATE("R",'MAPA DE RIESGOS'!$H298,"C",'MAPA DE RIESGOS'!$AF298),"")</f>
        <v/>
      </c>
      <c r="CS149" s="355" t="str">
        <f>IF(AND('MAPA DE RIESGOS'!$AP299="Muy Baja",'MAPA DE RIESGOS'!$AR299="Catastrófico"),CONCATENATE("R",'MAPA DE RIESGOS'!$H299,"C",'MAPA DE RIESGOS'!$AF299),"")</f>
        <v/>
      </c>
      <c r="CT149" s="355" t="str">
        <f>IF(AND('MAPA DE RIESGOS'!$AP300="Muy Baja",'MAPA DE RIESGOS'!$AR300="Catastrófico"),CONCATENATE("R",'MAPA DE RIESGOS'!$H300,"C",'MAPA DE RIESGOS'!$AF300),"")</f>
        <v/>
      </c>
      <c r="CU149" s="356" t="str">
        <f>IF(AND('MAPA DE RIESGOS'!$AP301="Muy Baja",'MAPA DE RIESGOS'!$AR301="Catastrófico"),CONCATENATE("R",'MAPA DE RIESGOS'!$H301,"C",'MAPA DE RIESGOS'!$AF301),"")</f>
        <v/>
      </c>
      <c r="CV149" s="67"/>
    </row>
    <row r="150" spans="2:100" ht="32.450000000000003" customHeight="1">
      <c r="B150" s="1142"/>
      <c r="C150" s="1142"/>
      <c r="D150" s="1143"/>
      <c r="E150" s="1113"/>
      <c r="F150" s="1114"/>
      <c r="G150" s="1114"/>
      <c r="H150" s="1114"/>
      <c r="I150" s="1114"/>
      <c r="J150" s="374" t="str">
        <f>IF(AND('MAPA DE RIESGOS'!$AP302="Muy Baja",'MAPA DE RIESGOS'!$AR302="Leve"),CONCATENATE("R",'MAPA DE RIESGOS'!$H302,"C",'MAPA DE RIESGOS'!$AF302),"")</f>
        <v/>
      </c>
      <c r="K150" s="375" t="str">
        <f>IF(AND('MAPA DE RIESGOS'!$AP303="Muy Baja",'MAPA DE RIESGOS'!$AR303="Leve"),CONCATENATE("R",'MAPA DE RIESGOS'!$H303,"C",'MAPA DE RIESGOS'!$AF303),"")</f>
        <v/>
      </c>
      <c r="L150" s="375" t="str">
        <f>IF(AND('MAPA DE RIESGOS'!$AP304="Muy Baja",'MAPA DE RIESGOS'!$AR304="Leve"),CONCATENATE("R",'MAPA DE RIESGOS'!$H304,"C",'MAPA DE RIESGOS'!$AF304),"")</f>
        <v/>
      </c>
      <c r="M150" s="375" t="str">
        <f>IF(AND('MAPA DE RIESGOS'!$AP305="Muy Baja",'MAPA DE RIESGOS'!$AR305="Leve"),CONCATENATE("R",'MAPA DE RIESGOS'!$H305,"C",'MAPA DE RIESGOS'!$AF305),"")</f>
        <v/>
      </c>
      <c r="N150" s="375" t="str">
        <f>IF(AND('MAPA DE RIESGOS'!$AP306="Muy Baja",'MAPA DE RIESGOS'!$AR306="Leve"),CONCATENATE("R",'MAPA DE RIESGOS'!$H306,"C",'MAPA DE RIESGOS'!$AF306),"")</f>
        <v/>
      </c>
      <c r="O150" s="375" t="str">
        <f>IF(AND('MAPA DE RIESGOS'!$AP307="Muy Baja",'MAPA DE RIESGOS'!$AR307="Leve"),CONCATENATE("R",'MAPA DE RIESGOS'!$H307,"C",'MAPA DE RIESGOS'!$AF307),"")</f>
        <v/>
      </c>
      <c r="P150" s="375" t="str">
        <f>IF(AND('MAPA DE RIESGOS'!$AP308="Muy Baja",'MAPA DE RIESGOS'!$AR308="Leve"),CONCATENATE("R",'MAPA DE RIESGOS'!$H308,"C",'MAPA DE RIESGOS'!$AF308),"")</f>
        <v/>
      </c>
      <c r="Q150" s="375" t="str">
        <f>IF(AND('MAPA DE RIESGOS'!$AP309="Muy Baja",'MAPA DE RIESGOS'!$AR309="Leve"),CONCATENATE("R",'MAPA DE RIESGOS'!$H309,"C",'MAPA DE RIESGOS'!$AF309),"")</f>
        <v/>
      </c>
      <c r="R150" s="375" t="str">
        <f>IF(AND('MAPA DE RIESGOS'!$AP310="Muy Baja",'MAPA DE RIESGOS'!$AR310="Leve"),CONCATENATE("R",'MAPA DE RIESGOS'!$H310,"C",'MAPA DE RIESGOS'!$AF310),"")</f>
        <v/>
      </c>
      <c r="S150" s="375" t="str">
        <f>IF(AND('MAPA DE RIESGOS'!$AP311="Muy Baja",'MAPA DE RIESGOS'!$AR311="Leve"),CONCATENATE("R",'MAPA DE RIESGOS'!$H311,"C",'MAPA DE RIESGOS'!$AF311),"")</f>
        <v/>
      </c>
      <c r="T150" s="375" t="str">
        <f>IF(AND('MAPA DE RIESGOS'!$AP312="Muy Baja",'MAPA DE RIESGOS'!$AR312="Leve"),CONCATENATE("R",'MAPA DE RIESGOS'!$H312,"C",'MAPA DE RIESGOS'!$AF312),"")</f>
        <v/>
      </c>
      <c r="U150" s="375" t="str">
        <f>IF(AND('MAPA DE RIESGOS'!$AP313="Muy Baja",'MAPA DE RIESGOS'!$AR313="Leve"),CONCATENATE("R",'MAPA DE RIESGOS'!$H313,"C",'MAPA DE RIESGOS'!$AF313),"")</f>
        <v/>
      </c>
      <c r="V150" s="375" t="str">
        <f>IF(AND('MAPA DE RIESGOS'!$AP314="Muy Baja",'MAPA DE RIESGOS'!$AR314="Leve"),CONCATENATE("R",'MAPA DE RIESGOS'!$H314,"C",'MAPA DE RIESGOS'!$AF314),"")</f>
        <v/>
      </c>
      <c r="W150" s="375" t="str">
        <f>IF(AND('MAPA DE RIESGOS'!$AP315="Muy Baja",'MAPA DE RIESGOS'!$AR315="Leve"),CONCATENATE("R",'MAPA DE RIESGOS'!$H315,"C",'MAPA DE RIESGOS'!$AF315),"")</f>
        <v/>
      </c>
      <c r="X150" s="375" t="str">
        <f>IF(AND('MAPA DE RIESGOS'!$AP316="Muy Baja",'MAPA DE RIESGOS'!$AR316="Leve"),CONCATENATE("R",'MAPA DE RIESGOS'!$H316,"C",'MAPA DE RIESGOS'!$AF316),"")</f>
        <v/>
      </c>
      <c r="Y150" s="375" t="str">
        <f>IF(AND('MAPA DE RIESGOS'!$AP317="Muy Baja",'MAPA DE RIESGOS'!$AR317="Leve"),CONCATENATE("R",'MAPA DE RIESGOS'!$H317,"C",'MAPA DE RIESGOS'!$AF317),"")</f>
        <v/>
      </c>
      <c r="Z150" s="375" t="str">
        <f>IF(AND('MAPA DE RIESGOS'!$AP318="Muy Baja",'MAPA DE RIESGOS'!$AR318="Leve"),CONCATENATE("R",'MAPA DE RIESGOS'!$H318,"C",'MAPA DE RIESGOS'!$AF318),"")</f>
        <v/>
      </c>
      <c r="AA150" s="376" t="str">
        <f>IF(AND('MAPA DE RIESGOS'!$AP319="Muy Baja",'MAPA DE RIESGOS'!$AR319="Leve"),CONCATENATE("R",'MAPA DE RIESGOS'!$H319,"C",'MAPA DE RIESGOS'!$AF319),"")</f>
        <v/>
      </c>
      <c r="AB150" s="374" t="str">
        <f>IF(AND('MAPA DE RIESGOS'!$AP302="Muy Baja",'MAPA DE RIESGOS'!$AR302="Menor"),CONCATENATE("R",'MAPA DE RIESGOS'!$H302,"C",'MAPA DE RIESGOS'!$AF302),"")</f>
        <v/>
      </c>
      <c r="AC150" s="375" t="str">
        <f>IF(AND('MAPA DE RIESGOS'!$AP303="Muy Baja",'MAPA DE RIESGOS'!$AR303="Menor"),CONCATENATE("R",'MAPA DE RIESGOS'!$H303,"C",'MAPA DE RIESGOS'!$AF303),"")</f>
        <v/>
      </c>
      <c r="AD150" s="375" t="str">
        <f>IF(AND('MAPA DE RIESGOS'!$AP304="Muy Baja",'MAPA DE RIESGOS'!$AR304="Menor"),CONCATENATE("R",'MAPA DE RIESGOS'!$H304,"C",'MAPA DE RIESGOS'!$AF304),"")</f>
        <v/>
      </c>
      <c r="AE150" s="375" t="str">
        <f>IF(AND('MAPA DE RIESGOS'!$AP305="Muy Baja",'MAPA DE RIESGOS'!$AR305="Menor"),CONCATENATE("R",'MAPA DE RIESGOS'!$H305,"C",'MAPA DE RIESGOS'!$AF305),"")</f>
        <v/>
      </c>
      <c r="AF150" s="375" t="str">
        <f>IF(AND('MAPA DE RIESGOS'!$AP306="Muy Baja",'MAPA DE RIESGOS'!$AR306="Menor"),CONCATENATE("R",'MAPA DE RIESGOS'!$H306,"C",'MAPA DE RIESGOS'!$AF306),"")</f>
        <v/>
      </c>
      <c r="AG150" s="375" t="str">
        <f>IF(AND('MAPA DE RIESGOS'!$AP307="Muy Baja",'MAPA DE RIESGOS'!$AR307="Menor"),CONCATENATE("R",'MAPA DE RIESGOS'!$H307,"C",'MAPA DE RIESGOS'!$AF307),"")</f>
        <v/>
      </c>
      <c r="AH150" s="375" t="str">
        <f>IF(AND('MAPA DE RIESGOS'!$AP308="Muy Baja",'MAPA DE RIESGOS'!$AR308="Menor"),CONCATENATE("R",'MAPA DE RIESGOS'!$H308,"C",'MAPA DE RIESGOS'!$AF308),"")</f>
        <v/>
      </c>
      <c r="AI150" s="375" t="str">
        <f>IF(AND('MAPA DE RIESGOS'!$AP309="Muy Baja",'MAPA DE RIESGOS'!$AR309="Menor"),CONCATENATE("R",'MAPA DE RIESGOS'!$H309,"C",'MAPA DE RIESGOS'!$AF309),"")</f>
        <v/>
      </c>
      <c r="AJ150" s="375" t="str">
        <f>IF(AND('MAPA DE RIESGOS'!$AP310="Muy Baja",'MAPA DE RIESGOS'!$AR310="Menor"),CONCATENATE("R",'MAPA DE RIESGOS'!$H310,"C",'MAPA DE RIESGOS'!$AF310),"")</f>
        <v/>
      </c>
      <c r="AK150" s="375" t="str">
        <f>IF(AND('MAPA DE RIESGOS'!$AP311="Muy Baja",'MAPA DE RIESGOS'!$AR311="Menor"),CONCATENATE("R",'MAPA DE RIESGOS'!$H311,"C",'MAPA DE RIESGOS'!$AF311),"")</f>
        <v/>
      </c>
      <c r="AL150" s="375" t="str">
        <f>IF(AND('MAPA DE RIESGOS'!$AP312="Muy Baja",'MAPA DE RIESGOS'!$AR312="Menor"),CONCATENATE("R",'MAPA DE RIESGOS'!$H312,"C",'MAPA DE RIESGOS'!$AF312),"")</f>
        <v/>
      </c>
      <c r="AM150" s="375" t="str">
        <f>IF(AND('MAPA DE RIESGOS'!$AP313="Muy Baja",'MAPA DE RIESGOS'!$AR313="Menor"),CONCATENATE("R",'MAPA DE RIESGOS'!$H313,"C",'MAPA DE RIESGOS'!$AF313),"")</f>
        <v/>
      </c>
      <c r="AN150" s="375" t="str">
        <f>IF(AND('MAPA DE RIESGOS'!$AP314="Muy Baja",'MAPA DE RIESGOS'!$AR314="Menor"),CONCATENATE("R",'MAPA DE RIESGOS'!$H314,"C",'MAPA DE RIESGOS'!$AF314),"")</f>
        <v/>
      </c>
      <c r="AO150" s="375" t="str">
        <f>IF(AND('MAPA DE RIESGOS'!$AP315="Muy Baja",'MAPA DE RIESGOS'!$AR315="Menor"),CONCATENATE("R",'MAPA DE RIESGOS'!$H315,"C",'MAPA DE RIESGOS'!$AF315),"")</f>
        <v/>
      </c>
      <c r="AP150" s="375" t="str">
        <f>IF(AND('MAPA DE RIESGOS'!$AP316="Muy Baja",'MAPA DE RIESGOS'!$AR316="Menor"),CONCATENATE("R",'MAPA DE RIESGOS'!$H316,"C",'MAPA DE RIESGOS'!$AF316),"")</f>
        <v/>
      </c>
      <c r="AQ150" s="375" t="str">
        <f>IF(AND('MAPA DE RIESGOS'!$AP317="Muy Baja",'MAPA DE RIESGOS'!$AR317="Menor"),CONCATENATE("R",'MAPA DE RIESGOS'!$H317,"C",'MAPA DE RIESGOS'!$AF317),"")</f>
        <v/>
      </c>
      <c r="AR150" s="375" t="str">
        <f>IF(AND('MAPA DE RIESGOS'!$AP318="Muy Baja",'MAPA DE RIESGOS'!$AR318="Menor"),CONCATENATE("R",'MAPA DE RIESGOS'!$H318,"C",'MAPA DE RIESGOS'!$AF318),"")</f>
        <v/>
      </c>
      <c r="AS150" s="376" t="str">
        <f>IF(AND('MAPA DE RIESGOS'!$AP319="Muy Baja",'MAPA DE RIESGOS'!$AR319="Menor"),CONCATENATE("R",'MAPA DE RIESGOS'!$H319,"C",'MAPA DE RIESGOS'!$AF319),"")</f>
        <v/>
      </c>
      <c r="AT150" s="365" t="str">
        <f>IF(AND('MAPA DE RIESGOS'!$AP302="Muy Baja",'MAPA DE RIESGOS'!$AR302="Moderado"),CONCATENATE("R",'MAPA DE RIESGOS'!$H302,"C",'MAPA DE RIESGOS'!$AF302),"")</f>
        <v/>
      </c>
      <c r="AU150" s="366" t="str">
        <f>IF(AND('MAPA DE RIESGOS'!$AP303="Muy Baja",'MAPA DE RIESGOS'!$AR303="Moderado"),CONCATENATE("R",'MAPA DE RIESGOS'!$H303,"C",'MAPA DE RIESGOS'!$AF303),"")</f>
        <v/>
      </c>
      <c r="AV150" s="366" t="str">
        <f>IF(AND('MAPA DE RIESGOS'!$AP304="Muy Baja",'MAPA DE RIESGOS'!$AR304="Moderado"),CONCATENATE("R",'MAPA DE RIESGOS'!$H304,"C",'MAPA DE RIESGOS'!$AF304),"")</f>
        <v/>
      </c>
      <c r="AW150" s="366" t="str">
        <f>IF(AND('MAPA DE RIESGOS'!$AP305="Muy Baja",'MAPA DE RIESGOS'!$AR305="Moderado"),CONCATENATE("R",'MAPA DE RIESGOS'!$H305,"C",'MAPA DE RIESGOS'!$AF305),"")</f>
        <v/>
      </c>
      <c r="AX150" s="366" t="str">
        <f>IF(AND('MAPA DE RIESGOS'!$AP306="Muy Baja",'MAPA DE RIESGOS'!$AR306="Moderado"),CONCATENATE("R",'MAPA DE RIESGOS'!$H306,"C",'MAPA DE RIESGOS'!$AF306),"")</f>
        <v/>
      </c>
      <c r="AY150" s="366" t="str">
        <f>IF(AND('MAPA DE RIESGOS'!$AP307="Muy Baja",'MAPA DE RIESGOS'!$AR307="Moderado"),CONCATENATE("R",'MAPA DE RIESGOS'!$H307,"C",'MAPA DE RIESGOS'!$AF307),"")</f>
        <v/>
      </c>
      <c r="AZ150" s="366" t="str">
        <f>IF(AND('MAPA DE RIESGOS'!$AP308="Muy Baja",'MAPA DE RIESGOS'!$AR308="Moderado"),CONCATENATE("R",'MAPA DE RIESGOS'!$H308,"C",'MAPA DE RIESGOS'!$AF308),"")</f>
        <v/>
      </c>
      <c r="BA150" s="366" t="str">
        <f>IF(AND('MAPA DE RIESGOS'!$AP309="Muy Baja",'MAPA DE RIESGOS'!$AR309="Moderado"),CONCATENATE("R",'MAPA DE RIESGOS'!$H309,"C",'MAPA DE RIESGOS'!$AF309),"")</f>
        <v/>
      </c>
      <c r="BB150" s="366" t="str">
        <f>IF(AND('MAPA DE RIESGOS'!$AP310="Muy Baja",'MAPA DE RIESGOS'!$AR310="Moderado"),CONCATENATE("R",'MAPA DE RIESGOS'!$H310,"C",'MAPA DE RIESGOS'!$AF310),"")</f>
        <v/>
      </c>
      <c r="BC150" s="366" t="str">
        <f>IF(AND('MAPA DE RIESGOS'!$AP311="Muy Baja",'MAPA DE RIESGOS'!$AR311="Moderado"),CONCATENATE("R",'MAPA DE RIESGOS'!$H311,"C",'MAPA DE RIESGOS'!$AF311),"")</f>
        <v/>
      </c>
      <c r="BD150" s="366" t="str">
        <f>IF(AND('MAPA DE RIESGOS'!$AP312="Muy Baja",'MAPA DE RIESGOS'!$AR312="Moderado"),CONCATENATE("R",'MAPA DE RIESGOS'!$H312,"C",'MAPA DE RIESGOS'!$AF312),"")</f>
        <v/>
      </c>
      <c r="BE150" s="366" t="str">
        <f>IF(AND('MAPA DE RIESGOS'!$AP313="Muy Baja",'MAPA DE RIESGOS'!$AR313="Moderado"),CONCATENATE("R",'MAPA DE RIESGOS'!$H313,"C",'MAPA DE RIESGOS'!$AF313),"")</f>
        <v/>
      </c>
      <c r="BF150" s="366" t="str">
        <f>IF(AND('MAPA DE RIESGOS'!$AP314="Muy Baja",'MAPA DE RIESGOS'!$AR314="Moderado"),CONCATENATE("R",'MAPA DE RIESGOS'!$H314,"C",'MAPA DE RIESGOS'!$AF314),"")</f>
        <v/>
      </c>
      <c r="BG150" s="366" t="str">
        <f>IF(AND('MAPA DE RIESGOS'!$AP315="Muy Baja",'MAPA DE RIESGOS'!$AR315="Moderado"),CONCATENATE("R",'MAPA DE RIESGOS'!$H315,"C",'MAPA DE RIESGOS'!$AF315),"")</f>
        <v/>
      </c>
      <c r="BH150" s="366" t="str">
        <f>IF(AND('MAPA DE RIESGOS'!$AP316="Muy Baja",'MAPA DE RIESGOS'!$AR316="Moderado"),CONCATENATE("R",'MAPA DE RIESGOS'!$H316,"C",'MAPA DE RIESGOS'!$AF316),"")</f>
        <v/>
      </c>
      <c r="BI150" s="366" t="str">
        <f>IF(AND('MAPA DE RIESGOS'!$AP317="Muy Baja",'MAPA DE RIESGOS'!$AR317="Moderado"),CONCATENATE("R",'MAPA DE RIESGOS'!$H317,"C",'MAPA DE RIESGOS'!$AF317),"")</f>
        <v/>
      </c>
      <c r="BJ150" s="366" t="str">
        <f>IF(AND('MAPA DE RIESGOS'!$AP318="Muy Baja",'MAPA DE RIESGOS'!$AR318="Moderado"),CONCATENATE("R",'MAPA DE RIESGOS'!$H318,"C",'MAPA DE RIESGOS'!$AF318),"")</f>
        <v/>
      </c>
      <c r="BK150" s="367" t="str">
        <f>IF(AND('MAPA DE RIESGOS'!$AP319="Muy Baja",'MAPA DE RIESGOS'!$AR319="Moderado"),CONCATENATE("R",'MAPA DE RIESGOS'!$H319,"C",'MAPA DE RIESGOS'!$AF319),"")</f>
        <v/>
      </c>
      <c r="BL150" s="353" t="str">
        <f>IF(AND('MAPA DE RIESGOS'!$AP302="Muy Baja",'MAPA DE RIESGOS'!$AR302="Mayor"),CONCATENATE("R",'MAPA DE RIESGOS'!$H302,"C",'MAPA DE RIESGOS'!$AF302),"")</f>
        <v/>
      </c>
      <c r="BM150" s="353" t="str">
        <f>IF(AND('MAPA DE RIESGOS'!$AP303="Muy Baja",'MAPA DE RIESGOS'!$AR303="Mayor"),CONCATENATE("R",'MAPA DE RIESGOS'!$H303,"C",'MAPA DE RIESGOS'!$AF303),"")</f>
        <v/>
      </c>
      <c r="BN150" s="353" t="str">
        <f>IF(AND('MAPA DE RIESGOS'!$AP304="Muy Baja",'MAPA DE RIESGOS'!$AR304="Mayor"),CONCATENATE("R",'MAPA DE RIESGOS'!$H304,"C",'MAPA DE RIESGOS'!$AF304),"")</f>
        <v/>
      </c>
      <c r="BO150" s="353" t="str">
        <f>IF(AND('MAPA DE RIESGOS'!$AP305="Muy Baja",'MAPA DE RIESGOS'!$AR305="Mayor"),CONCATENATE("R",'MAPA DE RIESGOS'!$H305,"C",'MAPA DE RIESGOS'!$AF305),"")</f>
        <v/>
      </c>
      <c r="BP150" s="353" t="str">
        <f>IF(AND('MAPA DE RIESGOS'!$AP306="Muy Baja",'MAPA DE RIESGOS'!$AR306="Mayor"),CONCATENATE("R",'MAPA DE RIESGOS'!$H306,"C",'MAPA DE RIESGOS'!$AF306),"")</f>
        <v/>
      </c>
      <c r="BQ150" s="353" t="str">
        <f>IF(AND('MAPA DE RIESGOS'!$AP307="Muy Baja",'MAPA DE RIESGOS'!$AR307="Mayor"),CONCATENATE("R",'MAPA DE RIESGOS'!$H307,"C",'MAPA DE RIESGOS'!$AF307),"")</f>
        <v/>
      </c>
      <c r="BR150" s="353" t="str">
        <f>IF(AND('MAPA DE RIESGOS'!$AP308="Muy Baja",'MAPA DE RIESGOS'!$AR308="Mayor"),CONCATENATE("R",'MAPA DE RIESGOS'!$H308,"C",'MAPA DE RIESGOS'!$AF308),"")</f>
        <v/>
      </c>
      <c r="BS150" s="353" t="str">
        <f>IF(AND('MAPA DE RIESGOS'!$AP309="Muy Baja",'MAPA DE RIESGOS'!$AR309="Mayor"),CONCATENATE("R",'MAPA DE RIESGOS'!$H309,"C",'MAPA DE RIESGOS'!$AF309),"")</f>
        <v/>
      </c>
      <c r="BT150" s="353" t="str">
        <f>IF(AND('MAPA DE RIESGOS'!$AP310="Muy Baja",'MAPA DE RIESGOS'!$AR310="Mayor"),CONCATENATE("R",'MAPA DE RIESGOS'!$H310,"C",'MAPA DE RIESGOS'!$AF310),"")</f>
        <v/>
      </c>
      <c r="BU150" s="353" t="str">
        <f>IF(AND('MAPA DE RIESGOS'!$AP311="Muy Baja",'MAPA DE RIESGOS'!$AR311="Mayor"),CONCATENATE("R",'MAPA DE RIESGOS'!$H311,"C",'MAPA DE RIESGOS'!$AF311),"")</f>
        <v/>
      </c>
      <c r="BV150" s="353" t="str">
        <f>IF(AND('MAPA DE RIESGOS'!$AP312="Muy Baja",'MAPA DE RIESGOS'!$AR312="Mayor"),CONCATENATE("R",'MAPA DE RIESGOS'!$H312,"C",'MAPA DE RIESGOS'!$AF312),"")</f>
        <v/>
      </c>
      <c r="BW150" s="353" t="str">
        <f>IF(AND('MAPA DE RIESGOS'!$AP313="Muy Baja",'MAPA DE RIESGOS'!$AR313="Mayor"),CONCATENATE("R",'MAPA DE RIESGOS'!$H313,"C",'MAPA DE RIESGOS'!$AF313),"")</f>
        <v/>
      </c>
      <c r="BX150" s="353" t="str">
        <f>IF(AND('MAPA DE RIESGOS'!$AP314="Muy Baja",'MAPA DE RIESGOS'!$AR314="Mayor"),CONCATENATE("R",'MAPA DE RIESGOS'!$H314,"C",'MAPA DE RIESGOS'!$AF314),"")</f>
        <v/>
      </c>
      <c r="BY150" s="353" t="str">
        <f>IF(AND('MAPA DE RIESGOS'!$AP315="Muy Baja",'MAPA DE RIESGOS'!$AR315="Mayor"),CONCATENATE("R",'MAPA DE RIESGOS'!$H315,"C",'MAPA DE RIESGOS'!$AF315),"")</f>
        <v/>
      </c>
      <c r="BZ150" s="353" t="str">
        <f>IF(AND('MAPA DE RIESGOS'!$AP316="Muy Baja",'MAPA DE RIESGOS'!$AR316="Mayor"),CONCATENATE("R",'MAPA DE RIESGOS'!$H316,"C",'MAPA DE RIESGOS'!$AF316),"")</f>
        <v/>
      </c>
      <c r="CA150" s="353" t="str">
        <f>IF(AND('MAPA DE RIESGOS'!$AP317="Muy Baja",'MAPA DE RIESGOS'!$AR317="Mayor"),CONCATENATE("R",'MAPA DE RIESGOS'!$H317,"C",'MAPA DE RIESGOS'!$AF317),"")</f>
        <v/>
      </c>
      <c r="CB150" s="353" t="str">
        <f>IF(AND('MAPA DE RIESGOS'!$AP318="Muy Baja",'MAPA DE RIESGOS'!$AR318="Mayor"),CONCATENATE("R",'MAPA DE RIESGOS'!$H318,"C",'MAPA DE RIESGOS'!$AF318),"")</f>
        <v/>
      </c>
      <c r="CC150" s="354" t="str">
        <f>IF(AND('MAPA DE RIESGOS'!$AP319="Muy Baja",'MAPA DE RIESGOS'!$AR319="Mayor"),CONCATENATE("R",'MAPA DE RIESGOS'!$H319,"C",'MAPA DE RIESGOS'!$AF319),"")</f>
        <v/>
      </c>
      <c r="CD150" s="355" t="str">
        <f>IF(AND('MAPA DE RIESGOS'!$AP302="Muy Baja",'MAPA DE RIESGOS'!$AR302="Catastrófico"),CONCATENATE("R",'MAPA DE RIESGOS'!$H302,"C",'MAPA DE RIESGOS'!$AF302),"")</f>
        <v/>
      </c>
      <c r="CE150" s="355" t="str">
        <f>IF(AND('MAPA DE RIESGOS'!$AP303="Muy Baja",'MAPA DE RIESGOS'!$AR303="Catastrófico"),CONCATENATE("R",'MAPA DE RIESGOS'!$H303,"C",'MAPA DE RIESGOS'!$AF303),"")</f>
        <v/>
      </c>
      <c r="CF150" s="355" t="str">
        <f>IF(AND('MAPA DE RIESGOS'!$AP304="Muy Baja",'MAPA DE RIESGOS'!$AR304="Catastrófico"),CONCATENATE("R",'MAPA DE RIESGOS'!$H304,"C",'MAPA DE RIESGOS'!$AF304),"")</f>
        <v/>
      </c>
      <c r="CG150" s="355" t="str">
        <f>IF(AND('MAPA DE RIESGOS'!$AP305="Muy Baja",'MAPA DE RIESGOS'!$AR305="Catastrófico"),CONCATENATE("R",'MAPA DE RIESGOS'!$H305,"C",'MAPA DE RIESGOS'!$AF305),"")</f>
        <v/>
      </c>
      <c r="CH150" s="355" t="str">
        <f>IF(AND('MAPA DE RIESGOS'!$AP306="Muy Baja",'MAPA DE RIESGOS'!$AR306="Catastrófico"),CONCATENATE("R",'MAPA DE RIESGOS'!$H306,"C",'MAPA DE RIESGOS'!$AF306),"")</f>
        <v/>
      </c>
      <c r="CI150" s="355" t="str">
        <f>IF(AND('MAPA DE RIESGOS'!$AP307="Muy Baja",'MAPA DE RIESGOS'!$AR307="Catastrófico"),CONCATENATE("R",'MAPA DE RIESGOS'!$H307,"C",'MAPA DE RIESGOS'!$AF307),"")</f>
        <v/>
      </c>
      <c r="CJ150" s="355" t="str">
        <f>IF(AND('MAPA DE RIESGOS'!$AP308="Muy Baja",'MAPA DE RIESGOS'!$AR308="Catastrófico"),CONCATENATE("R",'MAPA DE RIESGOS'!$H308,"C",'MAPA DE RIESGOS'!$AF308),"")</f>
        <v/>
      </c>
      <c r="CK150" s="355" t="str">
        <f>IF(AND('MAPA DE RIESGOS'!$AP309="Muy Baja",'MAPA DE RIESGOS'!$AR309="Catastrófico"),CONCATENATE("R",'MAPA DE RIESGOS'!$H309,"C",'MAPA DE RIESGOS'!$AF309),"")</f>
        <v/>
      </c>
      <c r="CL150" s="355" t="str">
        <f>IF(AND('MAPA DE RIESGOS'!$AP310="Muy Baja",'MAPA DE RIESGOS'!$AR310="Catastrófico"),CONCATENATE("R",'MAPA DE RIESGOS'!$H310,"C",'MAPA DE RIESGOS'!$AF310),"")</f>
        <v/>
      </c>
      <c r="CM150" s="355" t="str">
        <f>IF(AND('MAPA DE RIESGOS'!$AP311="Muy Baja",'MAPA DE RIESGOS'!$AR311="Catastrófico"),CONCATENATE("R",'MAPA DE RIESGOS'!$H311,"C",'MAPA DE RIESGOS'!$AF311),"")</f>
        <v/>
      </c>
      <c r="CN150" s="355" t="str">
        <f>IF(AND('MAPA DE RIESGOS'!$AP312="Muy Baja",'MAPA DE RIESGOS'!$AR312="Catastrófico"),CONCATENATE("R",'MAPA DE RIESGOS'!$H312,"C",'MAPA DE RIESGOS'!$AF312),"")</f>
        <v/>
      </c>
      <c r="CO150" s="355" t="str">
        <f>IF(AND('MAPA DE RIESGOS'!$AP313="Muy Baja",'MAPA DE RIESGOS'!$AR313="Catastrófico"),CONCATENATE("R",'MAPA DE RIESGOS'!$H313,"C",'MAPA DE RIESGOS'!$AF313),"")</f>
        <v/>
      </c>
      <c r="CP150" s="355" t="str">
        <f>IF(AND('MAPA DE RIESGOS'!$AP314="Muy Baja",'MAPA DE RIESGOS'!$AR314="Catastrófico"),CONCATENATE("R",'MAPA DE RIESGOS'!$H314,"C",'MAPA DE RIESGOS'!$AF314),"")</f>
        <v/>
      </c>
      <c r="CQ150" s="355" t="str">
        <f>IF(AND('MAPA DE RIESGOS'!$AP315="Muy Baja",'MAPA DE RIESGOS'!$AR315="Catastrófico"),CONCATENATE("R",'MAPA DE RIESGOS'!$H315,"C",'MAPA DE RIESGOS'!$AF315),"")</f>
        <v/>
      </c>
      <c r="CR150" s="355" t="str">
        <f>IF(AND('MAPA DE RIESGOS'!$AP316="Muy Baja",'MAPA DE RIESGOS'!$AR316="Catastrófico"),CONCATENATE("R",'MAPA DE RIESGOS'!$H316,"C",'MAPA DE RIESGOS'!$AF316),"")</f>
        <v/>
      </c>
      <c r="CS150" s="355" t="str">
        <f>IF(AND('MAPA DE RIESGOS'!$AP317="Muy Baja",'MAPA DE RIESGOS'!$AR317="Catastrófico"),CONCATENATE("R",'MAPA DE RIESGOS'!$H317,"C",'MAPA DE RIESGOS'!$AF317),"")</f>
        <v/>
      </c>
      <c r="CT150" s="355" t="str">
        <f>IF(AND('MAPA DE RIESGOS'!$AP318="Muy Baja",'MAPA DE RIESGOS'!$AR318="Catastrófico"),CONCATENATE("R",'MAPA DE RIESGOS'!$H318,"C",'MAPA DE RIESGOS'!$AF318),"")</f>
        <v/>
      </c>
      <c r="CU150" s="356" t="str">
        <f>IF(AND('MAPA DE RIESGOS'!$AP319="Muy Baja",'MAPA DE RIESGOS'!$AR319="Catastrófico"),CONCATENATE("R",'MAPA DE RIESGOS'!$H319,"C",'MAPA DE RIESGOS'!$AF319),"")</f>
        <v/>
      </c>
      <c r="CV150" s="67"/>
    </row>
    <row r="151" spans="2:100" ht="32.450000000000003" customHeight="1">
      <c r="B151" s="1142"/>
      <c r="C151" s="1142"/>
      <c r="D151" s="1143"/>
      <c r="E151" s="1113"/>
      <c r="F151" s="1114"/>
      <c r="G151" s="1114"/>
      <c r="H151" s="1114"/>
      <c r="I151" s="1114"/>
      <c r="J151" s="374" t="str">
        <f>IF(AND('MAPA DE RIESGOS'!$AP320="Muy Baja",'MAPA DE RIESGOS'!$AR320="Leve"),CONCATENATE("R",'MAPA DE RIESGOS'!$H320,"C",'MAPA DE RIESGOS'!$AF320),"")</f>
        <v/>
      </c>
      <c r="K151" s="375" t="str">
        <f>IF(AND('MAPA DE RIESGOS'!$AP321="Muy Baja",'MAPA DE RIESGOS'!$AR321="Leve"),CONCATENATE("R",'MAPA DE RIESGOS'!$H321,"C",'MAPA DE RIESGOS'!$AF321),"")</f>
        <v/>
      </c>
      <c r="L151" s="375" t="str">
        <f>IF(AND('MAPA DE RIESGOS'!$AP322="Muy Baja",'MAPA DE RIESGOS'!$AR322="Leve"),CONCATENATE("R",'MAPA DE RIESGOS'!$H322,"C",'MAPA DE RIESGOS'!$AF322),"")</f>
        <v/>
      </c>
      <c r="M151" s="375" t="str">
        <f>IF(AND('MAPA DE RIESGOS'!$AP323="Muy Baja",'MAPA DE RIESGOS'!$AR323="Leve"),CONCATENATE("R",'MAPA DE RIESGOS'!$H323,"C",'MAPA DE RIESGOS'!$AF323),"")</f>
        <v/>
      </c>
      <c r="N151" s="375" t="str">
        <f>IF(AND('MAPA DE RIESGOS'!$AP324="Muy Baja",'MAPA DE RIESGOS'!$AR324="Leve"),CONCATENATE("R",'MAPA DE RIESGOS'!$H324,"C",'MAPA DE RIESGOS'!$AF324),"")</f>
        <v/>
      </c>
      <c r="O151" s="375" t="str">
        <f>IF(AND('MAPA DE RIESGOS'!$AP325="Muy Baja",'MAPA DE RIESGOS'!$AR325="Leve"),CONCATENATE("R",'MAPA DE RIESGOS'!$H325,"C",'MAPA DE RIESGOS'!$AF325),"")</f>
        <v/>
      </c>
      <c r="P151" s="375" t="str">
        <f>IF(AND('MAPA DE RIESGOS'!$AP326="Muy Baja",'MAPA DE RIESGOS'!$AR326="Leve"),CONCATENATE("R",'MAPA DE RIESGOS'!$H326,"C",'MAPA DE RIESGOS'!$AF326),"")</f>
        <v/>
      </c>
      <c r="Q151" s="375" t="str">
        <f>IF(AND('MAPA DE RIESGOS'!$AP327="Muy Baja",'MAPA DE RIESGOS'!$AR327="Leve"),CONCATENATE("R",'MAPA DE RIESGOS'!$H327,"C",'MAPA DE RIESGOS'!$AF327),"")</f>
        <v/>
      </c>
      <c r="R151" s="375" t="str">
        <f>IF(AND('MAPA DE RIESGOS'!$AP328="Muy Baja",'MAPA DE RIESGOS'!$AR328="Leve"),CONCATENATE("R",'MAPA DE RIESGOS'!$H328,"C",'MAPA DE RIESGOS'!$AF328),"")</f>
        <v/>
      </c>
      <c r="S151" s="375" t="str">
        <f>IF(AND('MAPA DE RIESGOS'!$AP329="Muy Baja",'MAPA DE RIESGOS'!$AR329="Leve"),CONCATENATE("R",'MAPA DE RIESGOS'!$H329,"C",'MAPA DE RIESGOS'!$AF329),"")</f>
        <v/>
      </c>
      <c r="T151" s="375" t="str">
        <f>IF(AND('MAPA DE RIESGOS'!$AP330="Muy Baja",'MAPA DE RIESGOS'!$AR330="Leve"),CONCATENATE("R",'MAPA DE RIESGOS'!$H330,"C",'MAPA DE RIESGOS'!$AF330),"")</f>
        <v/>
      </c>
      <c r="U151" s="375" t="str">
        <f>IF(AND('MAPA DE RIESGOS'!$AP331="Muy Baja",'MAPA DE RIESGOS'!$AR331="Leve"),CONCATENATE("R",'MAPA DE RIESGOS'!$H331,"C",'MAPA DE RIESGOS'!$AF331),"")</f>
        <v/>
      </c>
      <c r="V151" s="375" t="str">
        <f>IF(AND('MAPA DE RIESGOS'!$AP332="Muy Baja",'MAPA DE RIESGOS'!$AR332="Leve"),CONCATENATE("R",'MAPA DE RIESGOS'!$H332,"C",'MAPA DE RIESGOS'!$AF332),"")</f>
        <v/>
      </c>
      <c r="W151" s="375" t="str">
        <f>IF(AND('MAPA DE RIESGOS'!$AP333="Muy Baja",'MAPA DE RIESGOS'!$AR333="Leve"),CONCATENATE("R",'MAPA DE RIESGOS'!$H333,"C",'MAPA DE RIESGOS'!$AF333),"")</f>
        <v/>
      </c>
      <c r="X151" s="375" t="str">
        <f>IF(AND('MAPA DE RIESGOS'!$AP334="Muy Baja",'MAPA DE RIESGOS'!$AR334="Leve"),CONCATENATE("R",'MAPA DE RIESGOS'!$H334,"C",'MAPA DE RIESGOS'!$AF334),"")</f>
        <v/>
      </c>
      <c r="Y151" s="375" t="str">
        <f>IF(AND('MAPA DE RIESGOS'!$AP335="Muy Baja",'MAPA DE RIESGOS'!$AR335="Leve"),CONCATENATE("R",'MAPA DE RIESGOS'!$H335,"C",'MAPA DE RIESGOS'!$AF335),"")</f>
        <v/>
      </c>
      <c r="Z151" s="375" t="str">
        <f>IF(AND('MAPA DE RIESGOS'!$AP336="Muy Baja",'MAPA DE RIESGOS'!$AR336="Leve"),CONCATENATE("R",'MAPA DE RIESGOS'!$H336,"C",'MAPA DE RIESGOS'!$AF336),"")</f>
        <v/>
      </c>
      <c r="AA151" s="376" t="str">
        <f>IF(AND('MAPA DE RIESGOS'!$AP337="Muy Baja",'MAPA DE RIESGOS'!$AR337="Leve"),CONCATENATE("R",'MAPA DE RIESGOS'!$H337,"C",'MAPA DE RIESGOS'!$AF337),"")</f>
        <v/>
      </c>
      <c r="AB151" s="374" t="str">
        <f>IF(AND('MAPA DE RIESGOS'!$AP320="Muy Baja",'MAPA DE RIESGOS'!$AR320="Menor"),CONCATENATE("R",'MAPA DE RIESGOS'!$H320,"C",'MAPA DE RIESGOS'!$AF320),"")</f>
        <v/>
      </c>
      <c r="AC151" s="375" t="str">
        <f>IF(AND('MAPA DE RIESGOS'!$AP321="Muy Baja",'MAPA DE RIESGOS'!$AR321="Menor"),CONCATENATE("R",'MAPA DE RIESGOS'!$H321,"C",'MAPA DE RIESGOS'!$AF321),"")</f>
        <v/>
      </c>
      <c r="AD151" s="375" t="str">
        <f>IF(AND('MAPA DE RIESGOS'!$AP322="Muy Baja",'MAPA DE RIESGOS'!$AR322="Menor"),CONCATENATE("R",'MAPA DE RIESGOS'!$H322,"C",'MAPA DE RIESGOS'!$AF322),"")</f>
        <v/>
      </c>
      <c r="AE151" s="375" t="str">
        <f>IF(AND('MAPA DE RIESGOS'!$AP323="Muy Baja",'MAPA DE RIESGOS'!$AR323="Menor"),CONCATENATE("R",'MAPA DE RIESGOS'!$H323,"C",'MAPA DE RIESGOS'!$AF323),"")</f>
        <v/>
      </c>
      <c r="AF151" s="375" t="str">
        <f>IF(AND('MAPA DE RIESGOS'!$AP324="Muy Baja",'MAPA DE RIESGOS'!$AR324="Menor"),CONCATENATE("R",'MAPA DE RIESGOS'!$H324,"C",'MAPA DE RIESGOS'!$AF324),"")</f>
        <v/>
      </c>
      <c r="AG151" s="375" t="str">
        <f>IF(AND('MAPA DE RIESGOS'!$AP325="Muy Baja",'MAPA DE RIESGOS'!$AR325="Menor"),CONCATENATE("R",'MAPA DE RIESGOS'!$H325,"C",'MAPA DE RIESGOS'!$AF325),"")</f>
        <v/>
      </c>
      <c r="AH151" s="375" t="str">
        <f>IF(AND('MAPA DE RIESGOS'!$AP326="Muy Baja",'MAPA DE RIESGOS'!$AR326="Menor"),CONCATENATE("R",'MAPA DE RIESGOS'!$H326,"C",'MAPA DE RIESGOS'!$AF326),"")</f>
        <v/>
      </c>
      <c r="AI151" s="375" t="str">
        <f>IF(AND('MAPA DE RIESGOS'!$AP327="Muy Baja",'MAPA DE RIESGOS'!$AR327="Menor"),CONCATENATE("R",'MAPA DE RIESGOS'!$H327,"C",'MAPA DE RIESGOS'!$AF327),"")</f>
        <v/>
      </c>
      <c r="AJ151" s="375" t="str">
        <f>IF(AND('MAPA DE RIESGOS'!$AP328="Muy Baja",'MAPA DE RIESGOS'!$AR328="Menor"),CONCATENATE("R",'MAPA DE RIESGOS'!$H328,"C",'MAPA DE RIESGOS'!$AF328),"")</f>
        <v/>
      </c>
      <c r="AK151" s="375" t="str">
        <f>IF(AND('MAPA DE RIESGOS'!$AP329="Muy Baja",'MAPA DE RIESGOS'!$AR329="Menor"),CONCATENATE("R",'MAPA DE RIESGOS'!$H329,"C",'MAPA DE RIESGOS'!$AF329),"")</f>
        <v/>
      </c>
      <c r="AL151" s="375" t="str">
        <f>IF(AND('MAPA DE RIESGOS'!$AP330="Muy Baja",'MAPA DE RIESGOS'!$AR330="Menor"),CONCATENATE("R",'MAPA DE RIESGOS'!$H330,"C",'MAPA DE RIESGOS'!$AF330),"")</f>
        <v/>
      </c>
      <c r="AM151" s="375" t="str">
        <f>IF(AND('MAPA DE RIESGOS'!$AP331="Muy Baja",'MAPA DE RIESGOS'!$AR331="Menor"),CONCATENATE("R",'MAPA DE RIESGOS'!$H331,"C",'MAPA DE RIESGOS'!$AF331),"")</f>
        <v/>
      </c>
      <c r="AN151" s="375" t="str">
        <f>IF(AND('MAPA DE RIESGOS'!$AP332="Muy Baja",'MAPA DE RIESGOS'!$AR332="Menor"),CONCATENATE("R",'MAPA DE RIESGOS'!$H332,"C",'MAPA DE RIESGOS'!$AF332),"")</f>
        <v/>
      </c>
      <c r="AO151" s="375" t="str">
        <f>IF(AND('MAPA DE RIESGOS'!$AP333="Muy Baja",'MAPA DE RIESGOS'!$AR333="Menor"),CONCATENATE("R",'MAPA DE RIESGOS'!$H333,"C",'MAPA DE RIESGOS'!$AF333),"")</f>
        <v/>
      </c>
      <c r="AP151" s="375" t="str">
        <f>IF(AND('MAPA DE RIESGOS'!$AP334="Muy Baja",'MAPA DE RIESGOS'!$AR334="Menor"),CONCATENATE("R",'MAPA DE RIESGOS'!$H334,"C",'MAPA DE RIESGOS'!$AF334),"")</f>
        <v/>
      </c>
      <c r="AQ151" s="375" t="str">
        <f>IF(AND('MAPA DE RIESGOS'!$AP335="Muy Baja",'MAPA DE RIESGOS'!$AR335="Menor"),CONCATENATE("R",'MAPA DE RIESGOS'!$H335,"C",'MAPA DE RIESGOS'!$AF335),"")</f>
        <v/>
      </c>
      <c r="AR151" s="375" t="str">
        <f>IF(AND('MAPA DE RIESGOS'!$AP336="Muy Baja",'MAPA DE RIESGOS'!$AR336="Menor"),CONCATENATE("R",'MAPA DE RIESGOS'!$H336,"C",'MAPA DE RIESGOS'!$AF336),"")</f>
        <v/>
      </c>
      <c r="AS151" s="376" t="str">
        <f>IF(AND('MAPA DE RIESGOS'!$AP337="Muy Baja",'MAPA DE RIESGOS'!$AR337="Menor"),CONCATENATE("R",'MAPA DE RIESGOS'!$H337,"C",'MAPA DE RIESGOS'!$AF337),"")</f>
        <v/>
      </c>
      <c r="AT151" s="365" t="str">
        <f>IF(AND('MAPA DE RIESGOS'!$AP320="Muy Baja",'MAPA DE RIESGOS'!$AR320="Moderado"),CONCATENATE("R",'MAPA DE RIESGOS'!$H320,"C",'MAPA DE RIESGOS'!$AF320),"")</f>
        <v/>
      </c>
      <c r="AU151" s="366" t="str">
        <f>IF(AND('MAPA DE RIESGOS'!$AP321="Muy Baja",'MAPA DE RIESGOS'!$AR321="Moderado"),CONCATENATE("R",'MAPA DE RIESGOS'!$H321,"C",'MAPA DE RIESGOS'!$AF321),"")</f>
        <v/>
      </c>
      <c r="AV151" s="366" t="str">
        <f>IF(AND('MAPA DE RIESGOS'!$AP322="Muy Baja",'MAPA DE RIESGOS'!$AR322="Moderado"),CONCATENATE("R",'MAPA DE RIESGOS'!$H322,"C",'MAPA DE RIESGOS'!$AF322),"")</f>
        <v/>
      </c>
      <c r="AW151" s="366" t="str">
        <f>IF(AND('MAPA DE RIESGOS'!$AP323="Muy Baja",'MAPA DE RIESGOS'!$AR323="Moderado"),CONCATENATE("R",'MAPA DE RIESGOS'!$H323,"C",'MAPA DE RIESGOS'!$AF323),"")</f>
        <v/>
      </c>
      <c r="AX151" s="366" t="str">
        <f>IF(AND('MAPA DE RIESGOS'!$AP324="Muy Baja",'MAPA DE RIESGOS'!$AR324="Moderado"),CONCATENATE("R",'MAPA DE RIESGOS'!$H324,"C",'MAPA DE RIESGOS'!$AF324),"")</f>
        <v/>
      </c>
      <c r="AY151" s="366" t="str">
        <f>IF(AND('MAPA DE RIESGOS'!$AP325="Muy Baja",'MAPA DE RIESGOS'!$AR325="Moderado"),CONCATENATE("R",'MAPA DE RIESGOS'!$H325,"C",'MAPA DE RIESGOS'!$AF325),"")</f>
        <v/>
      </c>
      <c r="AZ151" s="366" t="str">
        <f>IF(AND('MAPA DE RIESGOS'!$AP326="Muy Baja",'MAPA DE RIESGOS'!$AR326="Moderado"),CONCATENATE("R",'MAPA DE RIESGOS'!$H326,"C",'MAPA DE RIESGOS'!$AF326),"")</f>
        <v/>
      </c>
      <c r="BA151" s="366" t="str">
        <f>IF(AND('MAPA DE RIESGOS'!$AP327="Muy Baja",'MAPA DE RIESGOS'!$AR327="Moderado"),CONCATENATE("R",'MAPA DE RIESGOS'!$H327,"C",'MAPA DE RIESGOS'!$AF327),"")</f>
        <v/>
      </c>
      <c r="BB151" s="366" t="str">
        <f>IF(AND('MAPA DE RIESGOS'!$AP328="Muy Baja",'MAPA DE RIESGOS'!$AR328="Moderado"),CONCATENATE("R",'MAPA DE RIESGOS'!$H328,"C",'MAPA DE RIESGOS'!$AF328),"")</f>
        <v/>
      </c>
      <c r="BC151" s="366" t="str">
        <f>IF(AND('MAPA DE RIESGOS'!$AP329="Muy Baja",'MAPA DE RIESGOS'!$AR329="Moderado"),CONCATENATE("R",'MAPA DE RIESGOS'!$H329,"C",'MAPA DE RIESGOS'!$AF329),"")</f>
        <v/>
      </c>
      <c r="BD151" s="366" t="str">
        <f>IF(AND('MAPA DE RIESGOS'!$AP330="Muy Baja",'MAPA DE RIESGOS'!$AR330="Moderado"),CONCATENATE("R",'MAPA DE RIESGOS'!$H330,"C",'MAPA DE RIESGOS'!$AF330),"")</f>
        <v/>
      </c>
      <c r="BE151" s="366" t="str">
        <f>IF(AND('MAPA DE RIESGOS'!$AP331="Muy Baja",'MAPA DE RIESGOS'!$AR331="Moderado"),CONCATENATE("R",'MAPA DE RIESGOS'!$H331,"C",'MAPA DE RIESGOS'!$AF331),"")</f>
        <v/>
      </c>
      <c r="BF151" s="366" t="str">
        <f>IF(AND('MAPA DE RIESGOS'!$AP332="Muy Baja",'MAPA DE RIESGOS'!$AR332="Moderado"),CONCATENATE("R",'MAPA DE RIESGOS'!$H332,"C",'MAPA DE RIESGOS'!$AF332),"")</f>
        <v/>
      </c>
      <c r="BG151" s="366" t="str">
        <f>IF(AND('MAPA DE RIESGOS'!$AP333="Muy Baja",'MAPA DE RIESGOS'!$AR333="Moderado"),CONCATENATE("R",'MAPA DE RIESGOS'!$H333,"C",'MAPA DE RIESGOS'!$AF333),"")</f>
        <v/>
      </c>
      <c r="BH151" s="366" t="str">
        <f>IF(AND('MAPA DE RIESGOS'!$AP334="Muy Baja",'MAPA DE RIESGOS'!$AR334="Moderado"),CONCATENATE("R",'MAPA DE RIESGOS'!$H334,"C",'MAPA DE RIESGOS'!$AF334),"")</f>
        <v/>
      </c>
      <c r="BI151" s="366" t="str">
        <f>IF(AND('MAPA DE RIESGOS'!$AP335="Muy Baja",'MAPA DE RIESGOS'!$AR335="Moderado"),CONCATENATE("R",'MAPA DE RIESGOS'!$H335,"C",'MAPA DE RIESGOS'!$AF335),"")</f>
        <v/>
      </c>
      <c r="BJ151" s="366" t="str">
        <f>IF(AND('MAPA DE RIESGOS'!$AP336="Muy Baja",'MAPA DE RIESGOS'!$AR336="Moderado"),CONCATENATE("R",'MAPA DE RIESGOS'!$H336,"C",'MAPA DE RIESGOS'!$AF336),"")</f>
        <v/>
      </c>
      <c r="BK151" s="367" t="str">
        <f>IF(AND('MAPA DE RIESGOS'!$AP337="Muy Baja",'MAPA DE RIESGOS'!$AR337="Moderado"),CONCATENATE("R",'MAPA DE RIESGOS'!$H337,"C",'MAPA DE RIESGOS'!$AF337),"")</f>
        <v/>
      </c>
      <c r="BL151" s="353" t="str">
        <f>IF(AND('MAPA DE RIESGOS'!$AP320="Muy Baja",'MAPA DE RIESGOS'!$AR320="Mayor"),CONCATENATE("R",'MAPA DE RIESGOS'!$H320,"C",'MAPA DE RIESGOS'!$AF320),"")</f>
        <v/>
      </c>
      <c r="BM151" s="353" t="str">
        <f>IF(AND('MAPA DE RIESGOS'!$AP321="Muy Baja",'MAPA DE RIESGOS'!$AR321="Mayor"),CONCATENATE("R",'MAPA DE RIESGOS'!$H321,"C",'MAPA DE RIESGOS'!$AF321),"")</f>
        <v/>
      </c>
      <c r="BN151" s="353" t="str">
        <f>IF(AND('MAPA DE RIESGOS'!$AP322="Muy Baja",'MAPA DE RIESGOS'!$AR322="Mayor"),CONCATENATE("R",'MAPA DE RIESGOS'!$H322,"C",'MAPA DE RIESGOS'!$AF322),"")</f>
        <v/>
      </c>
      <c r="BO151" s="353" t="str">
        <f>IF(AND('MAPA DE RIESGOS'!$AP323="Muy Baja",'MAPA DE RIESGOS'!$AR323="Mayor"),CONCATENATE("R",'MAPA DE RIESGOS'!$H323,"C",'MAPA DE RIESGOS'!$AF323),"")</f>
        <v/>
      </c>
      <c r="BP151" s="353" t="str">
        <f>IF(AND('MAPA DE RIESGOS'!$AP324="Muy Baja",'MAPA DE RIESGOS'!$AR324="Mayor"),CONCATENATE("R",'MAPA DE RIESGOS'!$H324,"C",'MAPA DE RIESGOS'!$AF324),"")</f>
        <v/>
      </c>
      <c r="BQ151" s="353" t="str">
        <f>IF(AND('MAPA DE RIESGOS'!$AP325="Muy Baja",'MAPA DE RIESGOS'!$AR325="Mayor"),CONCATENATE("R",'MAPA DE RIESGOS'!$H325,"C",'MAPA DE RIESGOS'!$AF325),"")</f>
        <v/>
      </c>
      <c r="BR151" s="353" t="str">
        <f>IF(AND('MAPA DE RIESGOS'!$AP326="Muy Baja",'MAPA DE RIESGOS'!$AR326="Mayor"),CONCATENATE("R",'MAPA DE RIESGOS'!$H326,"C",'MAPA DE RIESGOS'!$AF326),"")</f>
        <v/>
      </c>
      <c r="BS151" s="353" t="str">
        <f>IF(AND('MAPA DE RIESGOS'!$AP327="Muy Baja",'MAPA DE RIESGOS'!$AR327="Mayor"),CONCATENATE("R",'MAPA DE RIESGOS'!$H327,"C",'MAPA DE RIESGOS'!$AF327),"")</f>
        <v/>
      </c>
      <c r="BT151" s="353" t="str">
        <f>IF(AND('MAPA DE RIESGOS'!$AP328="Muy Baja",'MAPA DE RIESGOS'!$AR328="Mayor"),CONCATENATE("R",'MAPA DE RIESGOS'!$H328,"C",'MAPA DE RIESGOS'!$AF328),"")</f>
        <v/>
      </c>
      <c r="BU151" s="353" t="str">
        <f>IF(AND('MAPA DE RIESGOS'!$AP329="Muy Baja",'MAPA DE RIESGOS'!$AR329="Mayor"),CONCATENATE("R",'MAPA DE RIESGOS'!$H329,"C",'MAPA DE RIESGOS'!$AF329),"")</f>
        <v/>
      </c>
      <c r="BV151" s="353" t="str">
        <f>IF(AND('MAPA DE RIESGOS'!$AP330="Muy Baja",'MAPA DE RIESGOS'!$AR330="Mayor"),CONCATENATE("R",'MAPA DE RIESGOS'!$H330,"C",'MAPA DE RIESGOS'!$AF330),"")</f>
        <v/>
      </c>
      <c r="BW151" s="353" t="str">
        <f>IF(AND('MAPA DE RIESGOS'!$AP331="Muy Baja",'MAPA DE RIESGOS'!$AR331="Mayor"),CONCATENATE("R",'MAPA DE RIESGOS'!$H331,"C",'MAPA DE RIESGOS'!$AF331),"")</f>
        <v/>
      </c>
      <c r="BX151" s="353" t="str">
        <f>IF(AND('MAPA DE RIESGOS'!$AP332="Muy Baja",'MAPA DE RIESGOS'!$AR332="Mayor"),CONCATENATE("R",'MAPA DE RIESGOS'!$H332,"C",'MAPA DE RIESGOS'!$AF332),"")</f>
        <v/>
      </c>
      <c r="BY151" s="353" t="str">
        <f>IF(AND('MAPA DE RIESGOS'!$AP333="Muy Baja",'MAPA DE RIESGOS'!$AR333="Mayor"),CONCATENATE("R",'MAPA DE RIESGOS'!$H333,"C",'MAPA DE RIESGOS'!$AF333),"")</f>
        <v/>
      </c>
      <c r="BZ151" s="353" t="str">
        <f>IF(AND('MAPA DE RIESGOS'!$AP334="Muy Baja",'MAPA DE RIESGOS'!$AR334="Mayor"),CONCATENATE("R",'MAPA DE RIESGOS'!$H334,"C",'MAPA DE RIESGOS'!$AF334),"")</f>
        <v/>
      </c>
      <c r="CA151" s="353" t="str">
        <f>IF(AND('MAPA DE RIESGOS'!$AP335="Muy Baja",'MAPA DE RIESGOS'!$AR335="Mayor"),CONCATENATE("R",'MAPA DE RIESGOS'!$H335,"C",'MAPA DE RIESGOS'!$AF335),"")</f>
        <v/>
      </c>
      <c r="CB151" s="353" t="str">
        <f>IF(AND('MAPA DE RIESGOS'!$AP336="Muy Baja",'MAPA DE RIESGOS'!$AR336="Mayor"),CONCATENATE("R",'MAPA DE RIESGOS'!$H336,"C",'MAPA DE RIESGOS'!$AF336),"")</f>
        <v/>
      </c>
      <c r="CC151" s="354" t="str">
        <f>IF(AND('MAPA DE RIESGOS'!$AP337="Muy Baja",'MAPA DE RIESGOS'!$AR337="Mayor"),CONCATENATE("R",'MAPA DE RIESGOS'!$H337,"C",'MAPA DE RIESGOS'!$AF337),"")</f>
        <v/>
      </c>
      <c r="CD151" s="355" t="str">
        <f>IF(AND('MAPA DE RIESGOS'!$AP320="Muy Baja",'MAPA DE RIESGOS'!$AR320="Catastrófico"),CONCATENATE("R",'MAPA DE RIESGOS'!$H320,"C",'MAPA DE RIESGOS'!$AF320),"")</f>
        <v/>
      </c>
      <c r="CE151" s="355" t="str">
        <f>IF(AND('MAPA DE RIESGOS'!$AP321="Muy Baja",'MAPA DE RIESGOS'!$AR321="Catastrófico"),CONCATENATE("R",'MAPA DE RIESGOS'!$H321,"C",'MAPA DE RIESGOS'!$AF321),"")</f>
        <v/>
      </c>
      <c r="CF151" s="355" t="str">
        <f>IF(AND('MAPA DE RIESGOS'!$AP322="Muy Baja",'MAPA DE RIESGOS'!$AR322="Catastrófico"),CONCATENATE("R",'MAPA DE RIESGOS'!$H322,"C",'MAPA DE RIESGOS'!$AF322),"")</f>
        <v/>
      </c>
      <c r="CG151" s="355" t="str">
        <f>IF(AND('MAPA DE RIESGOS'!$AP323="Muy Baja",'MAPA DE RIESGOS'!$AR323="Catastrófico"),CONCATENATE("R",'MAPA DE RIESGOS'!$H323,"C",'MAPA DE RIESGOS'!$AF323),"")</f>
        <v/>
      </c>
      <c r="CH151" s="355" t="str">
        <f>IF(AND('MAPA DE RIESGOS'!$AP324="Muy Baja",'MAPA DE RIESGOS'!$AR324="Catastrófico"),CONCATENATE("R",'MAPA DE RIESGOS'!$H324,"C",'MAPA DE RIESGOS'!$AF324),"")</f>
        <v/>
      </c>
      <c r="CI151" s="355" t="str">
        <f>IF(AND('MAPA DE RIESGOS'!$AP325="Muy Baja",'MAPA DE RIESGOS'!$AR325="Catastrófico"),CONCATENATE("R",'MAPA DE RIESGOS'!$H325,"C",'MAPA DE RIESGOS'!$AF325),"")</f>
        <v/>
      </c>
      <c r="CJ151" s="355" t="str">
        <f>IF(AND('MAPA DE RIESGOS'!$AP326="Muy Baja",'MAPA DE RIESGOS'!$AR326="Catastrófico"),CONCATENATE("R",'MAPA DE RIESGOS'!$H326,"C",'MAPA DE RIESGOS'!$AF326),"")</f>
        <v/>
      </c>
      <c r="CK151" s="355" t="str">
        <f>IF(AND('MAPA DE RIESGOS'!$AP327="Muy Baja",'MAPA DE RIESGOS'!$AR327="Catastrófico"),CONCATENATE("R",'MAPA DE RIESGOS'!$H327,"C",'MAPA DE RIESGOS'!$AF327),"")</f>
        <v/>
      </c>
      <c r="CL151" s="355" t="str">
        <f>IF(AND('MAPA DE RIESGOS'!$AP328="Muy Baja",'MAPA DE RIESGOS'!$AR328="Catastrófico"),CONCATENATE("R",'MAPA DE RIESGOS'!$H328,"C",'MAPA DE RIESGOS'!$AF328),"")</f>
        <v/>
      </c>
      <c r="CM151" s="355" t="str">
        <f>IF(AND('MAPA DE RIESGOS'!$AP329="Muy Baja",'MAPA DE RIESGOS'!$AR329="Catastrófico"),CONCATENATE("R",'MAPA DE RIESGOS'!$H329,"C",'MAPA DE RIESGOS'!$AF329),"")</f>
        <v/>
      </c>
      <c r="CN151" s="355" t="str">
        <f>IF(AND('MAPA DE RIESGOS'!$AP330="Muy Baja",'MAPA DE RIESGOS'!$AR330="Catastrófico"),CONCATENATE("R",'MAPA DE RIESGOS'!$H330,"C",'MAPA DE RIESGOS'!$AF330),"")</f>
        <v/>
      </c>
      <c r="CO151" s="355" t="str">
        <f>IF(AND('MAPA DE RIESGOS'!$AP331="Muy Baja",'MAPA DE RIESGOS'!$AR331="Catastrófico"),CONCATENATE("R",'MAPA DE RIESGOS'!$H331,"C",'MAPA DE RIESGOS'!$AF331),"")</f>
        <v/>
      </c>
      <c r="CP151" s="355" t="str">
        <f>IF(AND('MAPA DE RIESGOS'!$AP332="Muy Baja",'MAPA DE RIESGOS'!$AR332="Catastrófico"),CONCATENATE("R",'MAPA DE RIESGOS'!$H332,"C",'MAPA DE RIESGOS'!$AF332),"")</f>
        <v/>
      </c>
      <c r="CQ151" s="355" t="str">
        <f>IF(AND('MAPA DE RIESGOS'!$AP333="Muy Baja",'MAPA DE RIESGOS'!$AR333="Catastrófico"),CONCATENATE("R",'MAPA DE RIESGOS'!$H333,"C",'MAPA DE RIESGOS'!$AF333),"")</f>
        <v/>
      </c>
      <c r="CR151" s="355" t="str">
        <f>IF(AND('MAPA DE RIESGOS'!$AP334="Muy Baja",'MAPA DE RIESGOS'!$AR334="Catastrófico"),CONCATENATE("R",'MAPA DE RIESGOS'!$H334,"C",'MAPA DE RIESGOS'!$AF334),"")</f>
        <v/>
      </c>
      <c r="CS151" s="355" t="str">
        <f>IF(AND('MAPA DE RIESGOS'!$AP335="Muy Baja",'MAPA DE RIESGOS'!$AR335="Catastrófico"),CONCATENATE("R",'MAPA DE RIESGOS'!$H335,"C",'MAPA DE RIESGOS'!$AF335),"")</f>
        <v/>
      </c>
      <c r="CT151" s="355" t="str">
        <f>IF(AND('MAPA DE RIESGOS'!$AP336="Muy Baja",'MAPA DE RIESGOS'!$AR336="Catastrófico"),CONCATENATE("R",'MAPA DE RIESGOS'!$H336,"C",'MAPA DE RIESGOS'!$AF336),"")</f>
        <v/>
      </c>
      <c r="CU151" s="356" t="str">
        <f>IF(AND('MAPA DE RIESGOS'!$AP337="Muy Baja",'MAPA DE RIESGOS'!$AR337="Catastrófico"),CONCATENATE("R",'MAPA DE RIESGOS'!$H337,"C",'MAPA DE RIESGOS'!$AF337),"")</f>
        <v/>
      </c>
      <c r="CV151" s="67"/>
    </row>
    <row r="152" spans="2:100" ht="32.450000000000003" customHeight="1">
      <c r="B152" s="1142"/>
      <c r="C152" s="1142"/>
      <c r="D152" s="1143"/>
      <c r="E152" s="1113"/>
      <c r="F152" s="1114"/>
      <c r="G152" s="1114"/>
      <c r="H152" s="1114"/>
      <c r="I152" s="1114"/>
      <c r="J152" s="374" t="str">
        <f>IF(AND('MAPA DE RIESGOS'!$AP338="Muy Baja",'MAPA DE RIESGOS'!$AR338="Leve"),CONCATENATE("R",'MAPA DE RIESGOS'!$H338,"C",'MAPA DE RIESGOS'!$AF338),"")</f>
        <v/>
      </c>
      <c r="K152" s="375" t="str">
        <f>IF(AND('MAPA DE RIESGOS'!$AP339="Muy Baja",'MAPA DE RIESGOS'!$AR339="Leve"),CONCATENATE("R",'MAPA DE RIESGOS'!$H339,"C",'MAPA DE RIESGOS'!$AF339),"")</f>
        <v/>
      </c>
      <c r="L152" s="375" t="str">
        <f>IF(AND('MAPA DE RIESGOS'!$AP340="Muy Baja",'MAPA DE RIESGOS'!$AR340="Leve"),CONCATENATE("R",'MAPA DE RIESGOS'!$H340,"C",'MAPA DE RIESGOS'!$AF340),"")</f>
        <v/>
      </c>
      <c r="M152" s="375" t="str">
        <f>IF(AND('MAPA DE RIESGOS'!$AP341="Muy Baja",'MAPA DE RIESGOS'!$AR341="Leve"),CONCATENATE("R",'MAPA DE RIESGOS'!$H341,"C",'MAPA DE RIESGOS'!$AF341),"")</f>
        <v/>
      </c>
      <c r="N152" s="375" t="str">
        <f>IF(AND('MAPA DE RIESGOS'!$AP342="Muy Baja",'MAPA DE RIESGOS'!$AR342="Leve"),CONCATENATE("R",'MAPA DE RIESGOS'!$H342,"C",'MAPA DE RIESGOS'!$AF342),"")</f>
        <v/>
      </c>
      <c r="O152" s="375" t="str">
        <f>IF(AND('MAPA DE RIESGOS'!$AP343="Muy Baja",'MAPA DE RIESGOS'!$AR343="Leve"),CONCATENATE("R",'MAPA DE RIESGOS'!$H343,"C",'MAPA DE RIESGOS'!$AF343),"")</f>
        <v/>
      </c>
      <c r="P152" s="375" t="str">
        <f>IF(AND('MAPA DE RIESGOS'!$AP344="Muy Baja",'MAPA DE RIESGOS'!$AR344="Leve"),CONCATENATE("R",'MAPA DE RIESGOS'!$H344,"C",'MAPA DE RIESGOS'!$AF344),"")</f>
        <v/>
      </c>
      <c r="Q152" s="375" t="str">
        <f>IF(AND('MAPA DE RIESGOS'!$AP345="Muy Baja",'MAPA DE RIESGOS'!$AR345="Leve"),CONCATENATE("R",'MAPA DE RIESGOS'!$H345,"C",'MAPA DE RIESGOS'!$AF345),"")</f>
        <v/>
      </c>
      <c r="R152" s="375" t="str">
        <f>IF(AND('MAPA DE RIESGOS'!$AP346="Muy Baja",'MAPA DE RIESGOS'!$AR346="Leve"),CONCATENATE("R",'MAPA DE RIESGOS'!$H346,"C",'MAPA DE RIESGOS'!$AF346),"")</f>
        <v/>
      </c>
      <c r="S152" s="375" t="str">
        <f>IF(AND('MAPA DE RIESGOS'!$AP347="Muy Baja",'MAPA DE RIESGOS'!$AR347="Leve"),CONCATENATE("R",'MAPA DE RIESGOS'!$H347,"C",'MAPA DE RIESGOS'!$AF347),"")</f>
        <v/>
      </c>
      <c r="T152" s="375" t="str">
        <f>IF(AND('MAPA DE RIESGOS'!$AP348="Muy Baja",'MAPA DE RIESGOS'!$AR348="Leve"),CONCATENATE("R",'MAPA DE RIESGOS'!$H348,"C",'MAPA DE RIESGOS'!$AF348),"")</f>
        <v/>
      </c>
      <c r="U152" s="375" t="str">
        <f>IF(AND('MAPA DE RIESGOS'!$AP349="Muy Baja",'MAPA DE RIESGOS'!$AR349="Leve"),CONCATENATE("R",'MAPA DE RIESGOS'!$H349,"C",'MAPA DE RIESGOS'!$AF349),"")</f>
        <v/>
      </c>
      <c r="V152" s="375" t="str">
        <f>IF(AND('MAPA DE RIESGOS'!$AP350="Muy Baja",'MAPA DE RIESGOS'!$AR350="Leve"),CONCATENATE("R",'MAPA DE RIESGOS'!$H350,"C",'MAPA DE RIESGOS'!$AF350),"")</f>
        <v/>
      </c>
      <c r="W152" s="375" t="str">
        <f>IF(AND('MAPA DE RIESGOS'!$AP351="Muy Baja",'MAPA DE RIESGOS'!$AR351="Leve"),CONCATENATE("R",'MAPA DE RIESGOS'!$H351,"C",'MAPA DE RIESGOS'!$AF351),"")</f>
        <v/>
      </c>
      <c r="X152" s="375" t="str">
        <f>IF(AND('MAPA DE RIESGOS'!$AP352="Muy Baja",'MAPA DE RIESGOS'!$AR352="Leve"),CONCATENATE("R",'MAPA DE RIESGOS'!$H352,"C",'MAPA DE RIESGOS'!$AF352),"")</f>
        <v/>
      </c>
      <c r="Y152" s="375" t="str">
        <f>IF(AND('MAPA DE RIESGOS'!$AP353="Muy Baja",'MAPA DE RIESGOS'!$AR353="Leve"),CONCATENATE("R",'MAPA DE RIESGOS'!$H353,"C",'MAPA DE RIESGOS'!$AF353),"")</f>
        <v/>
      </c>
      <c r="Z152" s="375" t="str">
        <f>IF(AND('MAPA DE RIESGOS'!$AP354="Muy Baja",'MAPA DE RIESGOS'!$AR354="Leve"),CONCATENATE("R",'MAPA DE RIESGOS'!$H354,"C",'MAPA DE RIESGOS'!$AF354),"")</f>
        <v/>
      </c>
      <c r="AA152" s="376" t="str">
        <f>IF(AND('MAPA DE RIESGOS'!$AP355="Muy Baja",'MAPA DE RIESGOS'!$AR355="Leve"),CONCATENATE("R",'MAPA DE RIESGOS'!$H355,"C",'MAPA DE RIESGOS'!$AF355),"")</f>
        <v/>
      </c>
      <c r="AB152" s="374" t="str">
        <f>IF(AND('MAPA DE RIESGOS'!$AP338="Muy Baja",'MAPA DE RIESGOS'!$AR338="Menor"),CONCATENATE("R",'MAPA DE RIESGOS'!$H338,"C",'MAPA DE RIESGOS'!$AF338),"")</f>
        <v/>
      </c>
      <c r="AC152" s="375" t="str">
        <f>IF(AND('MAPA DE RIESGOS'!$AP339="Muy Baja",'MAPA DE RIESGOS'!$AR339="Menor"),CONCATENATE("R",'MAPA DE RIESGOS'!$H339,"C",'MAPA DE RIESGOS'!$AF339),"")</f>
        <v/>
      </c>
      <c r="AD152" s="375" t="str">
        <f>IF(AND('MAPA DE RIESGOS'!$AP340="Muy Baja",'MAPA DE RIESGOS'!$AR340="Menor"),CONCATENATE("R",'MAPA DE RIESGOS'!$H340,"C",'MAPA DE RIESGOS'!$AF340),"")</f>
        <v/>
      </c>
      <c r="AE152" s="375" t="str">
        <f>IF(AND('MAPA DE RIESGOS'!$AP341="Muy Baja",'MAPA DE RIESGOS'!$AR341="Menor"),CONCATENATE("R",'MAPA DE RIESGOS'!$H341,"C",'MAPA DE RIESGOS'!$AF341),"")</f>
        <v/>
      </c>
      <c r="AF152" s="375" t="str">
        <f>IF(AND('MAPA DE RIESGOS'!$AP342="Muy Baja",'MAPA DE RIESGOS'!$AR342="Menor"),CONCATENATE("R",'MAPA DE RIESGOS'!$H342,"C",'MAPA DE RIESGOS'!$AF342),"")</f>
        <v/>
      </c>
      <c r="AG152" s="375" t="str">
        <f>IF(AND('MAPA DE RIESGOS'!$AP343="Muy Baja",'MAPA DE RIESGOS'!$AR343="Menor"),CONCATENATE("R",'MAPA DE RIESGOS'!$H343,"C",'MAPA DE RIESGOS'!$AF343),"")</f>
        <v/>
      </c>
      <c r="AH152" s="375" t="str">
        <f>IF(AND('MAPA DE RIESGOS'!$AP344="Muy Baja",'MAPA DE RIESGOS'!$AR344="Menor"),CONCATENATE("R",'MAPA DE RIESGOS'!$H344,"C",'MAPA DE RIESGOS'!$AF344),"")</f>
        <v/>
      </c>
      <c r="AI152" s="375" t="str">
        <f>IF(AND('MAPA DE RIESGOS'!$AP345="Muy Baja",'MAPA DE RIESGOS'!$AR345="Menor"),CONCATENATE("R",'MAPA DE RIESGOS'!$H345,"C",'MAPA DE RIESGOS'!$AF345),"")</f>
        <v/>
      </c>
      <c r="AJ152" s="375" t="str">
        <f>IF(AND('MAPA DE RIESGOS'!$AP346="Muy Baja",'MAPA DE RIESGOS'!$AR346="Menor"),CONCATENATE("R",'MAPA DE RIESGOS'!$H346,"C",'MAPA DE RIESGOS'!$AF346),"")</f>
        <v/>
      </c>
      <c r="AK152" s="375" t="str">
        <f>IF(AND('MAPA DE RIESGOS'!$AP347="Muy Baja",'MAPA DE RIESGOS'!$AR347="Menor"),CONCATENATE("R",'MAPA DE RIESGOS'!$H347,"C",'MAPA DE RIESGOS'!$AF347),"")</f>
        <v/>
      </c>
      <c r="AL152" s="375" t="str">
        <f>IF(AND('MAPA DE RIESGOS'!$AP348="Muy Baja",'MAPA DE RIESGOS'!$AR348="Menor"),CONCATENATE("R",'MAPA DE RIESGOS'!$H348,"C",'MAPA DE RIESGOS'!$AF348),"")</f>
        <v/>
      </c>
      <c r="AM152" s="375" t="str">
        <f>IF(AND('MAPA DE RIESGOS'!$AP349="Muy Baja",'MAPA DE RIESGOS'!$AR349="Menor"),CONCATENATE("R",'MAPA DE RIESGOS'!$H349,"C",'MAPA DE RIESGOS'!$AF349),"")</f>
        <v/>
      </c>
      <c r="AN152" s="375" t="str">
        <f>IF(AND('MAPA DE RIESGOS'!$AP350="Muy Baja",'MAPA DE RIESGOS'!$AR350="Menor"),CONCATENATE("R",'MAPA DE RIESGOS'!$H350,"C",'MAPA DE RIESGOS'!$AF350),"")</f>
        <v/>
      </c>
      <c r="AO152" s="375" t="str">
        <f>IF(AND('MAPA DE RIESGOS'!$AP351="Muy Baja",'MAPA DE RIESGOS'!$AR351="Menor"),CONCATENATE("R",'MAPA DE RIESGOS'!$H351,"C",'MAPA DE RIESGOS'!$AF351),"")</f>
        <v/>
      </c>
      <c r="AP152" s="375" t="str">
        <f>IF(AND('MAPA DE RIESGOS'!$AP352="Muy Baja",'MAPA DE RIESGOS'!$AR352="Menor"),CONCATENATE("R",'MAPA DE RIESGOS'!$H352,"C",'MAPA DE RIESGOS'!$AF352),"")</f>
        <v/>
      </c>
      <c r="AQ152" s="375" t="str">
        <f>IF(AND('MAPA DE RIESGOS'!$AP353="Muy Baja",'MAPA DE RIESGOS'!$AR353="Menor"),CONCATENATE("R",'MAPA DE RIESGOS'!$H353,"C",'MAPA DE RIESGOS'!$AF353),"")</f>
        <v/>
      </c>
      <c r="AR152" s="375" t="str">
        <f>IF(AND('MAPA DE RIESGOS'!$AP354="Muy Baja",'MAPA DE RIESGOS'!$AR354="Menor"),CONCATENATE("R",'MAPA DE RIESGOS'!$H354,"C",'MAPA DE RIESGOS'!$AF354),"")</f>
        <v/>
      </c>
      <c r="AS152" s="376" t="str">
        <f>IF(AND('MAPA DE RIESGOS'!$AP355="Muy Baja",'MAPA DE RIESGOS'!$AR355="Menor"),CONCATENATE("R",'MAPA DE RIESGOS'!$H355,"C",'MAPA DE RIESGOS'!$AF355),"")</f>
        <v/>
      </c>
      <c r="AT152" s="365" t="str">
        <f>IF(AND('MAPA DE RIESGOS'!$AP338="Muy Baja",'MAPA DE RIESGOS'!$AR338="Moderado"),CONCATENATE("R",'MAPA DE RIESGOS'!$H338,"C",'MAPA DE RIESGOS'!$AF338),"")</f>
        <v/>
      </c>
      <c r="AU152" s="366" t="str">
        <f>IF(AND('MAPA DE RIESGOS'!$AP339="Muy Baja",'MAPA DE RIESGOS'!$AR339="Moderado"),CONCATENATE("R",'MAPA DE RIESGOS'!$H339,"C",'MAPA DE RIESGOS'!$AF339),"")</f>
        <v/>
      </c>
      <c r="AV152" s="366" t="str">
        <f>IF(AND('MAPA DE RIESGOS'!$AP340="Muy Baja",'MAPA DE RIESGOS'!$AR340="Moderado"),CONCATENATE("R",'MAPA DE RIESGOS'!$H340,"C",'MAPA DE RIESGOS'!$AF340),"")</f>
        <v/>
      </c>
      <c r="AW152" s="366" t="str">
        <f>IF(AND('MAPA DE RIESGOS'!$AP341="Muy Baja",'MAPA DE RIESGOS'!$AR341="Moderado"),CONCATENATE("R",'MAPA DE RIESGOS'!$H341,"C",'MAPA DE RIESGOS'!$AF341),"")</f>
        <v/>
      </c>
      <c r="AX152" s="366" t="str">
        <f>IF(AND('MAPA DE RIESGOS'!$AP342="Muy Baja",'MAPA DE RIESGOS'!$AR342="Moderado"),CONCATENATE("R",'MAPA DE RIESGOS'!$H342,"C",'MAPA DE RIESGOS'!$AF342),"")</f>
        <v/>
      </c>
      <c r="AY152" s="366" t="str">
        <f>IF(AND('MAPA DE RIESGOS'!$AP343="Muy Baja",'MAPA DE RIESGOS'!$AR343="Moderado"),CONCATENATE("R",'MAPA DE RIESGOS'!$H343,"C",'MAPA DE RIESGOS'!$AF343),"")</f>
        <v/>
      </c>
      <c r="AZ152" s="366" t="str">
        <f>IF(AND('MAPA DE RIESGOS'!$AP344="Muy Baja",'MAPA DE RIESGOS'!$AR344="Moderado"),CONCATENATE("R",'MAPA DE RIESGOS'!$H344,"C",'MAPA DE RIESGOS'!$AF344),"")</f>
        <v/>
      </c>
      <c r="BA152" s="366" t="str">
        <f>IF(AND('MAPA DE RIESGOS'!$AP345="Muy Baja",'MAPA DE RIESGOS'!$AR345="Moderado"),CONCATENATE("R",'MAPA DE RIESGOS'!$H345,"C",'MAPA DE RIESGOS'!$AF345),"")</f>
        <v/>
      </c>
      <c r="BB152" s="366" t="str">
        <f>IF(AND('MAPA DE RIESGOS'!$AP346="Muy Baja",'MAPA DE RIESGOS'!$AR346="Moderado"),CONCATENATE("R",'MAPA DE RIESGOS'!$H346,"C",'MAPA DE RIESGOS'!$AF346),"")</f>
        <v/>
      </c>
      <c r="BC152" s="366" t="str">
        <f>IF(AND('MAPA DE RIESGOS'!$AP347="Muy Baja",'MAPA DE RIESGOS'!$AR347="Moderado"),CONCATENATE("R",'MAPA DE RIESGOS'!$H347,"C",'MAPA DE RIESGOS'!$AF347),"")</f>
        <v/>
      </c>
      <c r="BD152" s="366" t="str">
        <f>IF(AND('MAPA DE RIESGOS'!$AP348="Muy Baja",'MAPA DE RIESGOS'!$AR348="Moderado"),CONCATENATE("R",'MAPA DE RIESGOS'!$H348,"C",'MAPA DE RIESGOS'!$AF348),"")</f>
        <v/>
      </c>
      <c r="BE152" s="366" t="str">
        <f>IF(AND('MAPA DE RIESGOS'!$AP349="Muy Baja",'MAPA DE RIESGOS'!$AR349="Moderado"),CONCATENATE("R",'MAPA DE RIESGOS'!$H349,"C",'MAPA DE RIESGOS'!$AF349),"")</f>
        <v/>
      </c>
      <c r="BF152" s="366" t="str">
        <f>IF(AND('MAPA DE RIESGOS'!$AP350="Muy Baja",'MAPA DE RIESGOS'!$AR350="Moderado"),CONCATENATE("R",'MAPA DE RIESGOS'!$H350,"C",'MAPA DE RIESGOS'!$AF350),"")</f>
        <v/>
      </c>
      <c r="BG152" s="366" t="str">
        <f>IF(AND('MAPA DE RIESGOS'!$AP351="Muy Baja",'MAPA DE RIESGOS'!$AR351="Moderado"),CONCATENATE("R",'MAPA DE RIESGOS'!$H351,"C",'MAPA DE RIESGOS'!$AF351),"")</f>
        <v/>
      </c>
      <c r="BH152" s="366" t="str">
        <f>IF(AND('MAPA DE RIESGOS'!$AP352="Muy Baja",'MAPA DE RIESGOS'!$AR352="Moderado"),CONCATENATE("R",'MAPA DE RIESGOS'!$H352,"C",'MAPA DE RIESGOS'!$AF352),"")</f>
        <v/>
      </c>
      <c r="BI152" s="366" t="str">
        <f>IF(AND('MAPA DE RIESGOS'!$AP353="Muy Baja",'MAPA DE RIESGOS'!$AR353="Moderado"),CONCATENATE("R",'MAPA DE RIESGOS'!$H353,"C",'MAPA DE RIESGOS'!$AF353),"")</f>
        <v/>
      </c>
      <c r="BJ152" s="366" t="str">
        <f>IF(AND('MAPA DE RIESGOS'!$AP354="Muy Baja",'MAPA DE RIESGOS'!$AR354="Moderado"),CONCATENATE("R",'MAPA DE RIESGOS'!$H354,"C",'MAPA DE RIESGOS'!$AF354),"")</f>
        <v/>
      </c>
      <c r="BK152" s="367" t="str">
        <f>IF(AND('MAPA DE RIESGOS'!$AP355="Muy Baja",'MAPA DE RIESGOS'!$AR355="Moderado"),CONCATENATE("R",'MAPA DE RIESGOS'!$H355,"C",'MAPA DE RIESGOS'!$AF355),"")</f>
        <v/>
      </c>
      <c r="BL152" s="353" t="str">
        <f>IF(AND('MAPA DE RIESGOS'!$AP338="Muy Baja",'MAPA DE RIESGOS'!$AR338="Mayor"),CONCATENATE("R",'MAPA DE RIESGOS'!$H338,"C",'MAPA DE RIESGOS'!$AF338),"")</f>
        <v/>
      </c>
      <c r="BM152" s="353" t="str">
        <f>IF(AND('MAPA DE RIESGOS'!$AP339="Muy Baja",'MAPA DE RIESGOS'!$AR339="Mayor"),CONCATENATE("R",'MAPA DE RIESGOS'!$H339,"C",'MAPA DE RIESGOS'!$AF339),"")</f>
        <v/>
      </c>
      <c r="BN152" s="353" t="str">
        <f>IF(AND('MAPA DE RIESGOS'!$AP340="Muy Baja",'MAPA DE RIESGOS'!$AR340="Mayor"),CONCATENATE("R",'MAPA DE RIESGOS'!$H340,"C",'MAPA DE RIESGOS'!$AF340),"")</f>
        <v/>
      </c>
      <c r="BO152" s="353" t="str">
        <f>IF(AND('MAPA DE RIESGOS'!$AP341="Muy Baja",'MAPA DE RIESGOS'!$AR341="Mayor"),CONCATENATE("R",'MAPA DE RIESGOS'!$H341,"C",'MAPA DE RIESGOS'!$AF341),"")</f>
        <v/>
      </c>
      <c r="BP152" s="353" t="str">
        <f>IF(AND('MAPA DE RIESGOS'!$AP342="Muy Baja",'MAPA DE RIESGOS'!$AR342="Mayor"),CONCATENATE("R",'MAPA DE RIESGOS'!$H342,"C",'MAPA DE RIESGOS'!$AF342),"")</f>
        <v/>
      </c>
      <c r="BQ152" s="353" t="str">
        <f>IF(AND('MAPA DE RIESGOS'!$AP343="Muy Baja",'MAPA DE RIESGOS'!$AR343="Mayor"),CONCATENATE("R",'MAPA DE RIESGOS'!$H343,"C",'MAPA DE RIESGOS'!$AF343),"")</f>
        <v/>
      </c>
      <c r="BR152" s="353" t="str">
        <f>IF(AND('MAPA DE RIESGOS'!$AP344="Muy Baja",'MAPA DE RIESGOS'!$AR344="Mayor"),CONCATENATE("R",'MAPA DE RIESGOS'!$H344,"C",'MAPA DE RIESGOS'!$AF344),"")</f>
        <v/>
      </c>
      <c r="BS152" s="353" t="str">
        <f>IF(AND('MAPA DE RIESGOS'!$AP345="Muy Baja",'MAPA DE RIESGOS'!$AR345="Mayor"),CONCATENATE("R",'MAPA DE RIESGOS'!$H345,"C",'MAPA DE RIESGOS'!$AF345),"")</f>
        <v/>
      </c>
      <c r="BT152" s="353" t="str">
        <f>IF(AND('MAPA DE RIESGOS'!$AP346="Muy Baja",'MAPA DE RIESGOS'!$AR346="Mayor"),CONCATENATE("R",'MAPA DE RIESGOS'!$H346,"C",'MAPA DE RIESGOS'!$AF346),"")</f>
        <v/>
      </c>
      <c r="BU152" s="353" t="str">
        <f>IF(AND('MAPA DE RIESGOS'!$AP347="Muy Baja",'MAPA DE RIESGOS'!$AR347="Mayor"),CONCATENATE("R",'MAPA DE RIESGOS'!$H347,"C",'MAPA DE RIESGOS'!$AF347),"")</f>
        <v/>
      </c>
      <c r="BV152" s="353" t="str">
        <f>IF(AND('MAPA DE RIESGOS'!$AP348="Muy Baja",'MAPA DE RIESGOS'!$AR348="Mayor"),CONCATENATE("R",'MAPA DE RIESGOS'!$H348,"C",'MAPA DE RIESGOS'!$AF348),"")</f>
        <v/>
      </c>
      <c r="BW152" s="353" t="str">
        <f>IF(AND('MAPA DE RIESGOS'!$AP349="Muy Baja",'MAPA DE RIESGOS'!$AR349="Mayor"),CONCATENATE("R",'MAPA DE RIESGOS'!$H349,"C",'MAPA DE RIESGOS'!$AF349),"")</f>
        <v/>
      </c>
      <c r="BX152" s="353" t="str">
        <f>IF(AND('MAPA DE RIESGOS'!$AP350="Muy Baja",'MAPA DE RIESGOS'!$AR350="Mayor"),CONCATENATE("R",'MAPA DE RIESGOS'!$H350,"C",'MAPA DE RIESGOS'!$AF350),"")</f>
        <v/>
      </c>
      <c r="BY152" s="353" t="str">
        <f>IF(AND('MAPA DE RIESGOS'!$AP351="Muy Baja",'MAPA DE RIESGOS'!$AR351="Mayor"),CONCATENATE("R",'MAPA DE RIESGOS'!$H351,"C",'MAPA DE RIESGOS'!$AF351),"")</f>
        <v/>
      </c>
      <c r="BZ152" s="353" t="str">
        <f>IF(AND('MAPA DE RIESGOS'!$AP352="Muy Baja",'MAPA DE RIESGOS'!$AR352="Mayor"),CONCATENATE("R",'MAPA DE RIESGOS'!$H352,"C",'MAPA DE RIESGOS'!$AF352),"")</f>
        <v/>
      </c>
      <c r="CA152" s="353" t="str">
        <f>IF(AND('MAPA DE RIESGOS'!$AP353="Muy Baja",'MAPA DE RIESGOS'!$AR353="Mayor"),CONCATENATE("R",'MAPA DE RIESGOS'!$H353,"C",'MAPA DE RIESGOS'!$AF353),"")</f>
        <v/>
      </c>
      <c r="CB152" s="353" t="str">
        <f>IF(AND('MAPA DE RIESGOS'!$AP354="Muy Baja",'MAPA DE RIESGOS'!$AR354="Mayor"),CONCATENATE("R",'MAPA DE RIESGOS'!$H354,"C",'MAPA DE RIESGOS'!$AF354),"")</f>
        <v/>
      </c>
      <c r="CC152" s="354" t="str">
        <f>IF(AND('MAPA DE RIESGOS'!$AP355="Muy Baja",'MAPA DE RIESGOS'!$AR355="Mayor"),CONCATENATE("R",'MAPA DE RIESGOS'!$H355,"C",'MAPA DE RIESGOS'!$AF355),"")</f>
        <v/>
      </c>
      <c r="CD152" s="355" t="str">
        <f>IF(AND('MAPA DE RIESGOS'!$AP338="Muy Baja",'MAPA DE RIESGOS'!$AR338="Catastrófico"),CONCATENATE("R",'MAPA DE RIESGOS'!$H338,"C",'MAPA DE RIESGOS'!$AF338),"")</f>
        <v/>
      </c>
      <c r="CE152" s="355" t="str">
        <f>IF(AND('MAPA DE RIESGOS'!$AP339="Muy Baja",'MAPA DE RIESGOS'!$AR339="Catastrófico"),CONCATENATE("R",'MAPA DE RIESGOS'!$H339,"C",'MAPA DE RIESGOS'!$AF339),"")</f>
        <v/>
      </c>
      <c r="CF152" s="355" t="str">
        <f>IF(AND('MAPA DE RIESGOS'!$AP340="Muy Baja",'MAPA DE RIESGOS'!$AR340="Catastrófico"),CONCATENATE("R",'MAPA DE RIESGOS'!$H340,"C",'MAPA DE RIESGOS'!$AF340),"")</f>
        <v/>
      </c>
      <c r="CG152" s="355" t="str">
        <f>IF(AND('MAPA DE RIESGOS'!$AP341="Muy Baja",'MAPA DE RIESGOS'!$AR341="Catastrófico"),CONCATENATE("R",'MAPA DE RIESGOS'!$H341,"C",'MAPA DE RIESGOS'!$AF341),"")</f>
        <v/>
      </c>
      <c r="CH152" s="355" t="str">
        <f>IF(AND('MAPA DE RIESGOS'!$AP342="Muy Baja",'MAPA DE RIESGOS'!$AR342="Catastrófico"),CONCATENATE("R",'MAPA DE RIESGOS'!$H342,"C",'MAPA DE RIESGOS'!$AF342),"")</f>
        <v/>
      </c>
      <c r="CI152" s="355" t="str">
        <f>IF(AND('MAPA DE RIESGOS'!$AP343="Muy Baja",'MAPA DE RIESGOS'!$AR343="Catastrófico"),CONCATENATE("R",'MAPA DE RIESGOS'!$H343,"C",'MAPA DE RIESGOS'!$AF343),"")</f>
        <v/>
      </c>
      <c r="CJ152" s="355" t="str">
        <f>IF(AND('MAPA DE RIESGOS'!$AP344="Muy Baja",'MAPA DE RIESGOS'!$AR344="Catastrófico"),CONCATENATE("R",'MAPA DE RIESGOS'!$H344,"C",'MAPA DE RIESGOS'!$AF344),"")</f>
        <v/>
      </c>
      <c r="CK152" s="355" t="str">
        <f>IF(AND('MAPA DE RIESGOS'!$AP345="Muy Baja",'MAPA DE RIESGOS'!$AR345="Catastrófico"),CONCATENATE("R",'MAPA DE RIESGOS'!$H345,"C",'MAPA DE RIESGOS'!$AF345),"")</f>
        <v/>
      </c>
      <c r="CL152" s="355" t="str">
        <f>IF(AND('MAPA DE RIESGOS'!$AP346="Muy Baja",'MAPA DE RIESGOS'!$AR346="Catastrófico"),CONCATENATE("R",'MAPA DE RIESGOS'!$H346,"C",'MAPA DE RIESGOS'!$AF346),"")</f>
        <v/>
      </c>
      <c r="CM152" s="355" t="str">
        <f>IF(AND('MAPA DE RIESGOS'!$AP347="Muy Baja",'MAPA DE RIESGOS'!$AR347="Catastrófico"),CONCATENATE("R",'MAPA DE RIESGOS'!$H347,"C",'MAPA DE RIESGOS'!$AF347),"")</f>
        <v/>
      </c>
      <c r="CN152" s="355" t="str">
        <f>IF(AND('MAPA DE RIESGOS'!$AP348="Muy Baja",'MAPA DE RIESGOS'!$AR348="Catastrófico"),CONCATENATE("R",'MAPA DE RIESGOS'!$H348,"C",'MAPA DE RIESGOS'!$AF348),"")</f>
        <v/>
      </c>
      <c r="CO152" s="355" t="str">
        <f>IF(AND('MAPA DE RIESGOS'!$AP349="Muy Baja",'MAPA DE RIESGOS'!$AR349="Catastrófico"),CONCATENATE("R",'MAPA DE RIESGOS'!$H349,"C",'MAPA DE RIESGOS'!$AF349),"")</f>
        <v/>
      </c>
      <c r="CP152" s="355" t="str">
        <f>IF(AND('MAPA DE RIESGOS'!$AP350="Muy Baja",'MAPA DE RIESGOS'!$AR350="Catastrófico"),CONCATENATE("R",'MAPA DE RIESGOS'!$H350,"C",'MAPA DE RIESGOS'!$AF350),"")</f>
        <v/>
      </c>
      <c r="CQ152" s="355" t="str">
        <f>IF(AND('MAPA DE RIESGOS'!$AP351="Muy Baja",'MAPA DE RIESGOS'!$AR351="Catastrófico"),CONCATENATE("R",'MAPA DE RIESGOS'!$H351,"C",'MAPA DE RIESGOS'!$AF351),"")</f>
        <v/>
      </c>
      <c r="CR152" s="355" t="str">
        <f>IF(AND('MAPA DE RIESGOS'!$AP352="Muy Baja",'MAPA DE RIESGOS'!$AR352="Catastrófico"),CONCATENATE("R",'MAPA DE RIESGOS'!$H352,"C",'MAPA DE RIESGOS'!$AF352),"")</f>
        <v/>
      </c>
      <c r="CS152" s="355" t="str">
        <f>IF(AND('MAPA DE RIESGOS'!$AP353="Muy Baja",'MAPA DE RIESGOS'!$AR353="Catastrófico"),CONCATENATE("R",'MAPA DE RIESGOS'!$H353,"C",'MAPA DE RIESGOS'!$AF353),"")</f>
        <v/>
      </c>
      <c r="CT152" s="355" t="str">
        <f>IF(AND('MAPA DE RIESGOS'!$AP354="Muy Baja",'MAPA DE RIESGOS'!$AR354="Catastrófico"),CONCATENATE("R",'MAPA DE RIESGOS'!$H354,"C",'MAPA DE RIESGOS'!$AF354),"")</f>
        <v/>
      </c>
      <c r="CU152" s="356" t="str">
        <f>IF(AND('MAPA DE RIESGOS'!$AP355="Muy Baja",'MAPA DE RIESGOS'!$AR355="Catastrófico"),CONCATENATE("R",'MAPA DE RIESGOS'!$H355,"C",'MAPA DE RIESGOS'!$AF355),"")</f>
        <v/>
      </c>
      <c r="CV152" s="67"/>
    </row>
    <row r="153" spans="2:100" ht="32.450000000000003" customHeight="1">
      <c r="B153" s="1142"/>
      <c r="C153" s="1142"/>
      <c r="D153" s="1143"/>
      <c r="E153" s="1113"/>
      <c r="F153" s="1114"/>
      <c r="G153" s="1114"/>
      <c r="H153" s="1114"/>
      <c r="I153" s="1114"/>
      <c r="J153" s="374" t="str">
        <f>IF(AND('MAPA DE RIESGOS'!$AP356="Muy Baja",'MAPA DE RIESGOS'!$AR356="Leve"),CONCATENATE("R",'MAPA DE RIESGOS'!$H356,"C",'MAPA DE RIESGOS'!$AF356),"")</f>
        <v/>
      </c>
      <c r="K153" s="375" t="str">
        <f>IF(AND('MAPA DE RIESGOS'!$AP357="Muy Baja",'MAPA DE RIESGOS'!$AR357="Leve"),CONCATENATE("R",'MAPA DE RIESGOS'!$H357,"C",'MAPA DE RIESGOS'!$AF357),"")</f>
        <v/>
      </c>
      <c r="L153" s="375" t="str">
        <f>IF(AND('MAPA DE RIESGOS'!$AP358="Muy Baja",'MAPA DE RIESGOS'!$AR358="Leve"),CONCATENATE("R",'MAPA DE RIESGOS'!$H358,"C",'MAPA DE RIESGOS'!$AF358),"")</f>
        <v/>
      </c>
      <c r="M153" s="375" t="str">
        <f>IF(AND('MAPA DE RIESGOS'!$AP359="Muy Baja",'MAPA DE RIESGOS'!$AR359="Leve"),CONCATENATE("R",'MAPA DE RIESGOS'!$H359,"C",'MAPA DE RIESGOS'!$AF359),"")</f>
        <v/>
      </c>
      <c r="N153" s="375" t="str">
        <f>IF(AND('MAPA DE RIESGOS'!$AP360="Muy Baja",'MAPA DE RIESGOS'!$AR360="Leve"),CONCATENATE("R",'MAPA DE RIESGOS'!$H360,"C",'MAPA DE RIESGOS'!$AF360),"")</f>
        <v/>
      </c>
      <c r="O153" s="375" t="str">
        <f>IF(AND('MAPA DE RIESGOS'!$AP361="Muy Baja",'MAPA DE RIESGOS'!$AR361="Leve"),CONCATENATE("R",'MAPA DE RIESGOS'!$H361,"C",'MAPA DE RIESGOS'!$AF361),"")</f>
        <v/>
      </c>
      <c r="P153" s="375" t="str">
        <f>IF(AND('MAPA DE RIESGOS'!$AP362="Muy Baja",'MAPA DE RIESGOS'!$AR362="Leve"),CONCATENATE("R",'MAPA DE RIESGOS'!$H362,"C",'MAPA DE RIESGOS'!$AF362),"")</f>
        <v/>
      </c>
      <c r="Q153" s="375" t="str">
        <f>IF(AND('MAPA DE RIESGOS'!$AP363="Muy Baja",'MAPA DE RIESGOS'!$AR363="Leve"),CONCATENATE("R",'MAPA DE RIESGOS'!$H363,"C",'MAPA DE RIESGOS'!$AF363),"")</f>
        <v/>
      </c>
      <c r="R153" s="375" t="str">
        <f>IF(AND('MAPA DE RIESGOS'!$AP364="Muy Baja",'MAPA DE RIESGOS'!$AR364="Leve"),CONCATENATE("R",'MAPA DE RIESGOS'!$H364,"C",'MAPA DE RIESGOS'!$AF364),"")</f>
        <v/>
      </c>
      <c r="S153" s="375" t="str">
        <f>IF(AND('MAPA DE RIESGOS'!$AP365="Muy Baja",'MAPA DE RIESGOS'!$AR365="Leve"),CONCATENATE("R",'MAPA DE RIESGOS'!$H365,"C",'MAPA DE RIESGOS'!$AF365),"")</f>
        <v/>
      </c>
      <c r="T153" s="375" t="str">
        <f>IF(AND('MAPA DE RIESGOS'!$AP366="Muy Baja",'MAPA DE RIESGOS'!$AR366="Leve"),CONCATENATE("R",'MAPA DE RIESGOS'!$H366,"C",'MAPA DE RIESGOS'!$AF366),"")</f>
        <v/>
      </c>
      <c r="U153" s="375" t="str">
        <f>IF(AND('MAPA DE RIESGOS'!$AP367="Muy Baja",'MAPA DE RIESGOS'!$AR367="Leve"),CONCATENATE("R",'MAPA DE RIESGOS'!$H367,"C",'MAPA DE RIESGOS'!$AF367),"")</f>
        <v/>
      </c>
      <c r="V153" s="375" t="str">
        <f>IF(AND('MAPA DE RIESGOS'!$AP368="Muy Baja",'MAPA DE RIESGOS'!$AR368="Leve"),CONCATENATE("R",'MAPA DE RIESGOS'!$H368,"C",'MAPA DE RIESGOS'!$AF368),"")</f>
        <v/>
      </c>
      <c r="W153" s="375" t="str">
        <f>IF(AND('MAPA DE RIESGOS'!$AP369="Muy Baja",'MAPA DE RIESGOS'!$AR369="Leve"),CONCATENATE("R",'MAPA DE RIESGOS'!$H369,"C",'MAPA DE RIESGOS'!$AF369),"")</f>
        <v/>
      </c>
      <c r="X153" s="375" t="str">
        <f>IF(AND('MAPA DE RIESGOS'!$AP370="Muy Baja",'MAPA DE RIESGOS'!$AR370="Leve"),CONCATENATE("R",'MAPA DE RIESGOS'!$H370,"C",'MAPA DE RIESGOS'!$AF370),"")</f>
        <v/>
      </c>
      <c r="Y153" s="375" t="str">
        <f>IF(AND('MAPA DE RIESGOS'!$AP371="Muy Baja",'MAPA DE RIESGOS'!$AR371="Leve"),CONCATENATE("R",'MAPA DE RIESGOS'!$H371,"C",'MAPA DE RIESGOS'!$AF371),"")</f>
        <v/>
      </c>
      <c r="Z153" s="375" t="str">
        <f>IF(AND('MAPA DE RIESGOS'!$AP372="Muy Baja",'MAPA DE RIESGOS'!$AR372="Leve"),CONCATENATE("R",'MAPA DE RIESGOS'!$H372,"C",'MAPA DE RIESGOS'!$AF372),"")</f>
        <v/>
      </c>
      <c r="AA153" s="376" t="str">
        <f>IF(AND('MAPA DE RIESGOS'!$AP373="Muy Baja",'MAPA DE RIESGOS'!$AR373="Leve"),CONCATENATE("R",'MAPA DE RIESGOS'!$H373,"C",'MAPA DE RIESGOS'!$AF373),"")</f>
        <v/>
      </c>
      <c r="AB153" s="374" t="str">
        <f>IF(AND('MAPA DE RIESGOS'!$AP356="Muy Baja",'MAPA DE RIESGOS'!$AR356="Menor"),CONCATENATE("R",'MAPA DE RIESGOS'!$H356,"C",'MAPA DE RIESGOS'!$AF356),"")</f>
        <v/>
      </c>
      <c r="AC153" s="375" t="str">
        <f>IF(AND('MAPA DE RIESGOS'!$AP357="Muy Baja",'MAPA DE RIESGOS'!$AR357="Menor"),CONCATENATE("R",'MAPA DE RIESGOS'!$H357,"C",'MAPA DE RIESGOS'!$AF357),"")</f>
        <v/>
      </c>
      <c r="AD153" s="375" t="str">
        <f>IF(AND('MAPA DE RIESGOS'!$AP358="Muy Baja",'MAPA DE RIESGOS'!$AR358="Menor"),CONCATENATE("R",'MAPA DE RIESGOS'!$H358,"C",'MAPA DE RIESGOS'!$AF358),"")</f>
        <v/>
      </c>
      <c r="AE153" s="375" t="str">
        <f>IF(AND('MAPA DE RIESGOS'!$AP359="Muy Baja",'MAPA DE RIESGOS'!$AR359="Menor"),CONCATENATE("R",'MAPA DE RIESGOS'!$H359,"C",'MAPA DE RIESGOS'!$AF359),"")</f>
        <v/>
      </c>
      <c r="AF153" s="375" t="str">
        <f>IF(AND('MAPA DE RIESGOS'!$AP360="Muy Baja",'MAPA DE RIESGOS'!$AR360="Menor"),CONCATENATE("R",'MAPA DE RIESGOS'!$H360,"C",'MAPA DE RIESGOS'!$AF360),"")</f>
        <v/>
      </c>
      <c r="AG153" s="375" t="str">
        <f>IF(AND('MAPA DE RIESGOS'!$AP361="Muy Baja",'MAPA DE RIESGOS'!$AR361="Menor"),CONCATENATE("R",'MAPA DE RIESGOS'!$H361,"C",'MAPA DE RIESGOS'!$AF361),"")</f>
        <v/>
      </c>
      <c r="AH153" s="375" t="str">
        <f>IF(AND('MAPA DE RIESGOS'!$AP362="Muy Baja",'MAPA DE RIESGOS'!$AR362="Menor"),CONCATENATE("R",'MAPA DE RIESGOS'!$H362,"C",'MAPA DE RIESGOS'!$AF362),"")</f>
        <v/>
      </c>
      <c r="AI153" s="375" t="str">
        <f>IF(AND('MAPA DE RIESGOS'!$AP363="Muy Baja",'MAPA DE RIESGOS'!$AR363="Menor"),CONCATENATE("R",'MAPA DE RIESGOS'!$H363,"C",'MAPA DE RIESGOS'!$AF363),"")</f>
        <v/>
      </c>
      <c r="AJ153" s="375" t="str">
        <f>IF(AND('MAPA DE RIESGOS'!$AP364="Muy Baja",'MAPA DE RIESGOS'!$AR364="Menor"),CONCATENATE("R",'MAPA DE RIESGOS'!$H364,"C",'MAPA DE RIESGOS'!$AF364),"")</f>
        <v/>
      </c>
      <c r="AK153" s="375" t="str">
        <f>IF(AND('MAPA DE RIESGOS'!$AP365="Muy Baja",'MAPA DE RIESGOS'!$AR365="Menor"),CONCATENATE("R",'MAPA DE RIESGOS'!$H365,"C",'MAPA DE RIESGOS'!$AF365),"")</f>
        <v/>
      </c>
      <c r="AL153" s="375" t="str">
        <f>IF(AND('MAPA DE RIESGOS'!$AP366="Muy Baja",'MAPA DE RIESGOS'!$AR366="Menor"),CONCATENATE("R",'MAPA DE RIESGOS'!$H366,"C",'MAPA DE RIESGOS'!$AF366),"")</f>
        <v/>
      </c>
      <c r="AM153" s="375" t="str">
        <f>IF(AND('MAPA DE RIESGOS'!$AP367="Muy Baja",'MAPA DE RIESGOS'!$AR367="Menor"),CONCATENATE("R",'MAPA DE RIESGOS'!$H367,"C",'MAPA DE RIESGOS'!$AF367),"")</f>
        <v/>
      </c>
      <c r="AN153" s="375" t="str">
        <f>IF(AND('MAPA DE RIESGOS'!$AP368="Muy Baja",'MAPA DE RIESGOS'!$AR368="Menor"),CONCATENATE("R",'MAPA DE RIESGOS'!$H368,"C",'MAPA DE RIESGOS'!$AF368),"")</f>
        <v/>
      </c>
      <c r="AO153" s="375" t="str">
        <f>IF(AND('MAPA DE RIESGOS'!$AP369="Muy Baja",'MAPA DE RIESGOS'!$AR369="Menor"),CONCATENATE("R",'MAPA DE RIESGOS'!$H369,"C",'MAPA DE RIESGOS'!$AF369),"")</f>
        <v/>
      </c>
      <c r="AP153" s="375" t="str">
        <f>IF(AND('MAPA DE RIESGOS'!$AP370="Muy Baja",'MAPA DE RIESGOS'!$AR370="Menor"),CONCATENATE("R",'MAPA DE RIESGOS'!$H370,"C",'MAPA DE RIESGOS'!$AF370),"")</f>
        <v/>
      </c>
      <c r="AQ153" s="375" t="str">
        <f>IF(AND('MAPA DE RIESGOS'!$AP371="Muy Baja",'MAPA DE RIESGOS'!$AR371="Menor"),CONCATENATE("R",'MAPA DE RIESGOS'!$H371,"C",'MAPA DE RIESGOS'!$AF371),"")</f>
        <v/>
      </c>
      <c r="AR153" s="375" t="str">
        <f>IF(AND('MAPA DE RIESGOS'!$AP372="Muy Baja",'MAPA DE RIESGOS'!$AR372="Menor"),CONCATENATE("R",'MAPA DE RIESGOS'!$H372,"C",'MAPA DE RIESGOS'!$AF372),"")</f>
        <v/>
      </c>
      <c r="AS153" s="376" t="str">
        <f>IF(AND('MAPA DE RIESGOS'!$AP373="Muy Baja",'MAPA DE RIESGOS'!$AR373="Menor"),CONCATENATE("R",'MAPA DE RIESGOS'!$H373,"C",'MAPA DE RIESGOS'!$AF373),"")</f>
        <v/>
      </c>
      <c r="AT153" s="365" t="str">
        <f>IF(AND('MAPA DE RIESGOS'!$AP356="Muy Baja",'MAPA DE RIESGOS'!$AR356="Moderado"),CONCATENATE("R",'MAPA DE RIESGOS'!$H356,"C",'MAPA DE RIESGOS'!$AF356),"")</f>
        <v/>
      </c>
      <c r="AU153" s="366" t="str">
        <f>IF(AND('MAPA DE RIESGOS'!$AP357="Muy Baja",'MAPA DE RIESGOS'!$AR357="Moderado"),CONCATENATE("R",'MAPA DE RIESGOS'!$H357,"C",'MAPA DE RIESGOS'!$AF357),"")</f>
        <v/>
      </c>
      <c r="AV153" s="366" t="str">
        <f>IF(AND('MAPA DE RIESGOS'!$AP358="Muy Baja",'MAPA DE RIESGOS'!$AR358="Moderado"),CONCATENATE("R",'MAPA DE RIESGOS'!$H358,"C",'MAPA DE RIESGOS'!$AF358),"")</f>
        <v/>
      </c>
      <c r="AW153" s="366" t="str">
        <f>IF(AND('MAPA DE RIESGOS'!$AP359="Muy Baja",'MAPA DE RIESGOS'!$AR359="Moderado"),CONCATENATE("R",'MAPA DE RIESGOS'!$H359,"C",'MAPA DE RIESGOS'!$AF359),"")</f>
        <v/>
      </c>
      <c r="AX153" s="366" t="str">
        <f>IF(AND('MAPA DE RIESGOS'!$AP360="Muy Baja",'MAPA DE RIESGOS'!$AR360="Moderado"),CONCATENATE("R",'MAPA DE RIESGOS'!$H360,"C",'MAPA DE RIESGOS'!$AF360),"")</f>
        <v/>
      </c>
      <c r="AY153" s="366" t="str">
        <f>IF(AND('MAPA DE RIESGOS'!$AP361="Muy Baja",'MAPA DE RIESGOS'!$AR361="Moderado"),CONCATENATE("R",'MAPA DE RIESGOS'!$H361,"C",'MAPA DE RIESGOS'!$AF361),"")</f>
        <v/>
      </c>
      <c r="AZ153" s="366" t="str">
        <f>IF(AND('MAPA DE RIESGOS'!$AP362="Muy Baja",'MAPA DE RIESGOS'!$AR362="Moderado"),CONCATENATE("R",'MAPA DE RIESGOS'!$H362,"C",'MAPA DE RIESGOS'!$AF362),"")</f>
        <v/>
      </c>
      <c r="BA153" s="366" t="str">
        <f>IF(AND('MAPA DE RIESGOS'!$AP363="Muy Baja",'MAPA DE RIESGOS'!$AR363="Moderado"),CONCATENATE("R",'MAPA DE RIESGOS'!$H363,"C",'MAPA DE RIESGOS'!$AF363),"")</f>
        <v/>
      </c>
      <c r="BB153" s="366" t="str">
        <f>IF(AND('MAPA DE RIESGOS'!$AP364="Muy Baja",'MAPA DE RIESGOS'!$AR364="Moderado"),CONCATENATE("R",'MAPA DE RIESGOS'!$H364,"C",'MAPA DE RIESGOS'!$AF364),"")</f>
        <v/>
      </c>
      <c r="BC153" s="366" t="str">
        <f>IF(AND('MAPA DE RIESGOS'!$AP365="Muy Baja",'MAPA DE RIESGOS'!$AR365="Moderado"),CONCATENATE("R",'MAPA DE RIESGOS'!$H365,"C",'MAPA DE RIESGOS'!$AF365),"")</f>
        <v>R59C2</v>
      </c>
      <c r="BD153" s="366" t="str">
        <f>IF(AND('MAPA DE RIESGOS'!$AP366="Muy Baja",'MAPA DE RIESGOS'!$AR366="Moderado"),CONCATENATE("R",'MAPA DE RIESGOS'!$H366,"C",'MAPA DE RIESGOS'!$AF366),"")</f>
        <v>R59C3</v>
      </c>
      <c r="BE153" s="366" t="str">
        <f>IF(AND('MAPA DE RIESGOS'!$AP367="Muy Baja",'MAPA DE RIESGOS'!$AR367="Moderado"),CONCATENATE("R",'MAPA DE RIESGOS'!$H367,"C",'MAPA DE RIESGOS'!$AF367),"")</f>
        <v/>
      </c>
      <c r="BF153" s="366" t="str">
        <f>IF(AND('MAPA DE RIESGOS'!$AP368="Muy Baja",'MAPA DE RIESGOS'!$AR368="Moderado"),CONCATENATE("R",'MAPA DE RIESGOS'!$H368,"C",'MAPA DE RIESGOS'!$AF368),"")</f>
        <v/>
      </c>
      <c r="BG153" s="366" t="str">
        <f>IF(AND('MAPA DE RIESGOS'!$AP369="Muy Baja",'MAPA DE RIESGOS'!$AR369="Moderado"),CONCATENATE("R",'MAPA DE RIESGOS'!$H369,"C",'MAPA DE RIESGOS'!$AF369),"")</f>
        <v/>
      </c>
      <c r="BH153" s="366" t="str">
        <f>IF(AND('MAPA DE RIESGOS'!$AP370="Muy Baja",'MAPA DE RIESGOS'!$AR370="Moderado"),CONCATENATE("R",'MAPA DE RIESGOS'!$H370,"C",'MAPA DE RIESGOS'!$AF370),"")</f>
        <v/>
      </c>
      <c r="BI153" s="366" t="str">
        <f>IF(AND('MAPA DE RIESGOS'!$AP371="Muy Baja",'MAPA DE RIESGOS'!$AR371="Moderado"),CONCATENATE("R",'MAPA DE RIESGOS'!$H371,"C",'MAPA DE RIESGOS'!$AF371),"")</f>
        <v/>
      </c>
      <c r="BJ153" s="366" t="str">
        <f>IF(AND('MAPA DE RIESGOS'!$AP372="Muy Baja",'MAPA DE RIESGOS'!$AR372="Moderado"),CONCATENATE("R",'MAPA DE RIESGOS'!$H372,"C",'MAPA DE RIESGOS'!$AF372),"")</f>
        <v/>
      </c>
      <c r="BK153" s="367" t="str">
        <f>IF(AND('MAPA DE RIESGOS'!$AP373="Muy Baja",'MAPA DE RIESGOS'!$AR373="Moderado"),CONCATENATE("R",'MAPA DE RIESGOS'!$H373,"C",'MAPA DE RIESGOS'!$AF373),"")</f>
        <v/>
      </c>
      <c r="BL153" s="353" t="str">
        <f>IF(AND('MAPA DE RIESGOS'!$AP356="Muy Baja",'MAPA DE RIESGOS'!$AR356="Mayor"),CONCATENATE("R",'MAPA DE RIESGOS'!$H356,"C",'MAPA DE RIESGOS'!$AF356),"")</f>
        <v/>
      </c>
      <c r="BM153" s="353" t="str">
        <f>IF(AND('MAPA DE RIESGOS'!$AP357="Muy Baja",'MAPA DE RIESGOS'!$AR357="Mayor"),CONCATENATE("R",'MAPA DE RIESGOS'!$H357,"C",'MAPA DE RIESGOS'!$AF357),"")</f>
        <v/>
      </c>
      <c r="BN153" s="353" t="str">
        <f>IF(AND('MAPA DE RIESGOS'!$AP358="Muy Baja",'MAPA DE RIESGOS'!$AR358="Mayor"),CONCATENATE("R",'MAPA DE RIESGOS'!$H358,"C",'MAPA DE RIESGOS'!$AF358),"")</f>
        <v/>
      </c>
      <c r="BO153" s="353" t="str">
        <f>IF(AND('MAPA DE RIESGOS'!$AP359="Muy Baja",'MAPA DE RIESGOS'!$AR359="Mayor"),CONCATENATE("R",'MAPA DE RIESGOS'!$H359,"C",'MAPA DE RIESGOS'!$AF359),"")</f>
        <v/>
      </c>
      <c r="BP153" s="353" t="str">
        <f>IF(AND('MAPA DE RIESGOS'!$AP360="Muy Baja",'MAPA DE RIESGOS'!$AR360="Mayor"),CONCATENATE("R",'MAPA DE RIESGOS'!$H360,"C",'MAPA DE RIESGOS'!$AF360),"")</f>
        <v/>
      </c>
      <c r="BQ153" s="353" t="str">
        <f>IF(AND('MAPA DE RIESGOS'!$AP361="Muy Baja",'MAPA DE RIESGOS'!$AR361="Mayor"),CONCATENATE("R",'MAPA DE RIESGOS'!$H361,"C",'MAPA DE RIESGOS'!$AF361),"")</f>
        <v/>
      </c>
      <c r="BR153" s="353" t="str">
        <f>IF(AND('MAPA DE RIESGOS'!$AP362="Muy Baja",'MAPA DE RIESGOS'!$AR362="Mayor"),CONCATENATE("R",'MAPA DE RIESGOS'!$H362,"C",'MAPA DE RIESGOS'!$AF362),"")</f>
        <v/>
      </c>
      <c r="BS153" s="353" t="str">
        <f>IF(AND('MAPA DE RIESGOS'!$AP363="Muy Baja",'MAPA DE RIESGOS'!$AR363="Mayor"),CONCATENATE("R",'MAPA DE RIESGOS'!$H363,"C",'MAPA DE RIESGOS'!$AF363),"")</f>
        <v/>
      </c>
      <c r="BT153" s="353" t="str">
        <f>IF(AND('MAPA DE RIESGOS'!$AP364="Muy Baja",'MAPA DE RIESGOS'!$AR364="Mayor"),CONCATENATE("R",'MAPA DE RIESGOS'!$H364,"C",'MAPA DE RIESGOS'!$AF364),"")</f>
        <v/>
      </c>
      <c r="BU153" s="353" t="str">
        <f>IF(AND('MAPA DE RIESGOS'!$AP365="Muy Baja",'MAPA DE RIESGOS'!$AR365="Mayor"),CONCATENATE("R",'MAPA DE RIESGOS'!$H365,"C",'MAPA DE RIESGOS'!$AF365),"")</f>
        <v/>
      </c>
      <c r="BV153" s="353" t="str">
        <f>IF(AND('MAPA DE RIESGOS'!$AP366="Muy Baja",'MAPA DE RIESGOS'!$AR366="Mayor"),CONCATENATE("R",'MAPA DE RIESGOS'!$H366,"C",'MAPA DE RIESGOS'!$AF366),"")</f>
        <v/>
      </c>
      <c r="BW153" s="353" t="str">
        <f>IF(AND('MAPA DE RIESGOS'!$AP367="Muy Baja",'MAPA DE RIESGOS'!$AR367="Mayor"),CONCATENATE("R",'MAPA DE RIESGOS'!$H367,"C",'MAPA DE RIESGOS'!$AF367),"")</f>
        <v/>
      </c>
      <c r="BX153" s="353" t="str">
        <f>IF(AND('MAPA DE RIESGOS'!$AP368="Muy Baja",'MAPA DE RIESGOS'!$AR368="Mayor"),CONCATENATE("R",'MAPA DE RIESGOS'!$H368,"C",'MAPA DE RIESGOS'!$AF368),"")</f>
        <v/>
      </c>
      <c r="BY153" s="353" t="str">
        <f>IF(AND('MAPA DE RIESGOS'!$AP369="Muy Baja",'MAPA DE RIESGOS'!$AR369="Mayor"),CONCATENATE("R",'MAPA DE RIESGOS'!$H369,"C",'MAPA DE RIESGOS'!$AF369),"")</f>
        <v/>
      </c>
      <c r="BZ153" s="353" t="str">
        <f>IF(AND('MAPA DE RIESGOS'!$AP370="Muy Baja",'MAPA DE RIESGOS'!$AR370="Mayor"),CONCATENATE("R",'MAPA DE RIESGOS'!$H370,"C",'MAPA DE RIESGOS'!$AF370),"")</f>
        <v/>
      </c>
      <c r="CA153" s="353" t="str">
        <f>IF(AND('MAPA DE RIESGOS'!$AP371="Muy Baja",'MAPA DE RIESGOS'!$AR371="Mayor"),CONCATENATE("R",'MAPA DE RIESGOS'!$H371,"C",'MAPA DE RIESGOS'!$AF371),"")</f>
        <v/>
      </c>
      <c r="CB153" s="353" t="str">
        <f>IF(AND('MAPA DE RIESGOS'!$AP372="Muy Baja",'MAPA DE RIESGOS'!$AR372="Mayor"),CONCATENATE("R",'MAPA DE RIESGOS'!$H372,"C",'MAPA DE RIESGOS'!$AF372),"")</f>
        <v/>
      </c>
      <c r="CC153" s="354" t="str">
        <f>IF(AND('MAPA DE RIESGOS'!$AP373="Muy Baja",'MAPA DE RIESGOS'!$AR373="Mayor"),CONCATENATE("R",'MAPA DE RIESGOS'!$H373,"C",'MAPA DE RIESGOS'!$AF373),"")</f>
        <v/>
      </c>
      <c r="CD153" s="355" t="str">
        <f>IF(AND('MAPA DE RIESGOS'!$AP356="Muy Baja",'MAPA DE RIESGOS'!$AR356="Catastrófico"),CONCATENATE("R",'MAPA DE RIESGOS'!$H356,"C",'MAPA DE RIESGOS'!$AF356),"")</f>
        <v/>
      </c>
      <c r="CE153" s="355" t="str">
        <f>IF(AND('MAPA DE RIESGOS'!$AP357="Muy Baja",'MAPA DE RIESGOS'!$AR357="Catastrófico"),CONCATENATE("R",'MAPA DE RIESGOS'!$H357,"C",'MAPA DE RIESGOS'!$AF357),"")</f>
        <v/>
      </c>
      <c r="CF153" s="355" t="str">
        <f>IF(AND('MAPA DE RIESGOS'!$AP358="Muy Baja",'MAPA DE RIESGOS'!$AR358="Catastrófico"),CONCATENATE("R",'MAPA DE RIESGOS'!$H358,"C",'MAPA DE RIESGOS'!$AF358),"")</f>
        <v/>
      </c>
      <c r="CG153" s="355" t="str">
        <f>IF(AND('MAPA DE RIESGOS'!$AP359="Muy Baja",'MAPA DE RIESGOS'!$AR359="Catastrófico"),CONCATENATE("R",'MAPA DE RIESGOS'!$H359,"C",'MAPA DE RIESGOS'!$AF359),"")</f>
        <v/>
      </c>
      <c r="CH153" s="355" t="str">
        <f>IF(AND('MAPA DE RIESGOS'!$AP360="Muy Baja",'MAPA DE RIESGOS'!$AR360="Catastrófico"),CONCATENATE("R",'MAPA DE RIESGOS'!$H360,"C",'MAPA DE RIESGOS'!$AF360),"")</f>
        <v/>
      </c>
      <c r="CI153" s="355" t="str">
        <f>IF(AND('MAPA DE RIESGOS'!$AP361="Muy Baja",'MAPA DE RIESGOS'!$AR361="Catastrófico"),CONCATENATE("R",'MAPA DE RIESGOS'!$H361,"C",'MAPA DE RIESGOS'!$AF361),"")</f>
        <v/>
      </c>
      <c r="CJ153" s="355" t="str">
        <f>IF(AND('MAPA DE RIESGOS'!$AP362="Muy Baja",'MAPA DE RIESGOS'!$AR362="Catastrófico"),CONCATENATE("R",'MAPA DE RIESGOS'!$H362,"C",'MAPA DE RIESGOS'!$AF362),"")</f>
        <v/>
      </c>
      <c r="CK153" s="355" t="str">
        <f>IF(AND('MAPA DE RIESGOS'!$AP363="Muy Baja",'MAPA DE RIESGOS'!$AR363="Catastrófico"),CONCATENATE("R",'MAPA DE RIESGOS'!$H363,"C",'MAPA DE RIESGOS'!$AF363),"")</f>
        <v/>
      </c>
      <c r="CL153" s="355" t="str">
        <f>IF(AND('MAPA DE RIESGOS'!$AP364="Muy Baja",'MAPA DE RIESGOS'!$AR364="Catastrófico"),CONCATENATE("R",'MAPA DE RIESGOS'!$H364,"C",'MAPA DE RIESGOS'!$AF364),"")</f>
        <v/>
      </c>
      <c r="CM153" s="355" t="str">
        <f>IF(AND('MAPA DE RIESGOS'!$AP365="Muy Baja",'MAPA DE RIESGOS'!$AR365="Catastrófico"),CONCATENATE("R",'MAPA DE RIESGOS'!$H365,"C",'MAPA DE RIESGOS'!$AF365),"")</f>
        <v/>
      </c>
      <c r="CN153" s="355" t="str">
        <f>IF(AND('MAPA DE RIESGOS'!$AP366="Muy Baja",'MAPA DE RIESGOS'!$AR366="Catastrófico"),CONCATENATE("R",'MAPA DE RIESGOS'!$H366,"C",'MAPA DE RIESGOS'!$AF366),"")</f>
        <v/>
      </c>
      <c r="CO153" s="355" t="str">
        <f>IF(AND('MAPA DE RIESGOS'!$AP367="Muy Baja",'MAPA DE RIESGOS'!$AR367="Catastrófico"),CONCATENATE("R",'MAPA DE RIESGOS'!$H367,"C",'MAPA DE RIESGOS'!$AF367),"")</f>
        <v/>
      </c>
      <c r="CP153" s="355" t="str">
        <f>IF(AND('MAPA DE RIESGOS'!$AP368="Muy Baja",'MAPA DE RIESGOS'!$AR368="Catastrófico"),CONCATENATE("R",'MAPA DE RIESGOS'!$H368,"C",'MAPA DE RIESGOS'!$AF368),"")</f>
        <v/>
      </c>
      <c r="CQ153" s="355" t="str">
        <f>IF(AND('MAPA DE RIESGOS'!$AP369="Muy Baja",'MAPA DE RIESGOS'!$AR369="Catastrófico"),CONCATENATE("R",'MAPA DE RIESGOS'!$H369,"C",'MAPA DE RIESGOS'!$AF369),"")</f>
        <v/>
      </c>
      <c r="CR153" s="355" t="str">
        <f>IF(AND('MAPA DE RIESGOS'!$AP370="Muy Baja",'MAPA DE RIESGOS'!$AR370="Catastrófico"),CONCATENATE("R",'MAPA DE RIESGOS'!$H370,"C",'MAPA DE RIESGOS'!$AF370),"")</f>
        <v/>
      </c>
      <c r="CS153" s="355" t="str">
        <f>IF(AND('MAPA DE RIESGOS'!$AP371="Muy Baja",'MAPA DE RIESGOS'!$AR371="Catastrófico"),CONCATENATE("R",'MAPA DE RIESGOS'!$H371,"C",'MAPA DE RIESGOS'!$AF371),"")</f>
        <v/>
      </c>
      <c r="CT153" s="355" t="str">
        <f>IF(AND('MAPA DE RIESGOS'!$AP372="Muy Baja",'MAPA DE RIESGOS'!$AR372="Catastrófico"),CONCATENATE("R",'MAPA DE RIESGOS'!$H372,"C",'MAPA DE RIESGOS'!$AF372),"")</f>
        <v/>
      </c>
      <c r="CU153" s="356" t="str">
        <f>IF(AND('MAPA DE RIESGOS'!$AP373="Muy Baja",'MAPA DE RIESGOS'!$AR373="Catastrófico"),CONCATENATE("R",'MAPA DE RIESGOS'!$H373,"C",'MAPA DE RIESGOS'!$AF373),"")</f>
        <v/>
      </c>
      <c r="CV153" s="67"/>
    </row>
    <row r="154" spans="2:100" ht="32.450000000000003" customHeight="1">
      <c r="B154" s="1142"/>
      <c r="C154" s="1142"/>
      <c r="D154" s="1143"/>
      <c r="E154" s="1113"/>
      <c r="F154" s="1114"/>
      <c r="G154" s="1114"/>
      <c r="H154" s="1114"/>
      <c r="I154" s="1114"/>
      <c r="J154" s="374" t="str">
        <f>IF(AND('MAPA DE RIESGOS'!$AP374="Muy Baja",'MAPA DE RIESGOS'!$AR374="Leve"),CONCATENATE("R",'MAPA DE RIESGOS'!$H374,"C",'MAPA DE RIESGOS'!$AF374),"")</f>
        <v/>
      </c>
      <c r="K154" s="375" t="str">
        <f>IF(AND('MAPA DE RIESGOS'!$AP375="Muy Baja",'MAPA DE RIESGOS'!$AR375="Leve"),CONCATENATE("R",'MAPA DE RIESGOS'!$H375,"C",'MAPA DE RIESGOS'!$AF375),"")</f>
        <v/>
      </c>
      <c r="L154" s="375" t="str">
        <f>IF(AND('MAPA DE RIESGOS'!$AP376="Muy Baja",'MAPA DE RIESGOS'!$AR376="Leve"),CONCATENATE("R",'MAPA DE RIESGOS'!$H376,"C",'MAPA DE RIESGOS'!$AF376),"")</f>
        <v/>
      </c>
      <c r="M154" s="375" t="str">
        <f>IF(AND('MAPA DE RIESGOS'!$AP377="Muy Baja",'MAPA DE RIESGOS'!$AR377="Leve"),CONCATENATE("R",'MAPA DE RIESGOS'!$H377,"C",'MAPA DE RIESGOS'!$AF377),"")</f>
        <v/>
      </c>
      <c r="N154" s="375" t="str">
        <f>IF(AND('MAPA DE RIESGOS'!$AP378="Muy Baja",'MAPA DE RIESGOS'!$AR378="Leve"),CONCATENATE("R",'MAPA DE RIESGOS'!$H378,"C",'MAPA DE RIESGOS'!$AF378),"")</f>
        <v/>
      </c>
      <c r="O154" s="375" t="str">
        <f>IF(AND('MAPA DE RIESGOS'!$AP379="Muy Baja",'MAPA DE RIESGOS'!$AR379="Leve"),CONCATENATE("R",'MAPA DE RIESGOS'!$H379,"C",'MAPA DE RIESGOS'!$AF379),"")</f>
        <v/>
      </c>
      <c r="P154" s="375" t="str">
        <f>IF(AND('MAPA DE RIESGOS'!$AP380="Muy Baja",'MAPA DE RIESGOS'!$AR380="Leve"),CONCATENATE("R",'MAPA DE RIESGOS'!$H380,"C",'MAPA DE RIESGOS'!$AF380),"")</f>
        <v/>
      </c>
      <c r="Q154" s="375" t="str">
        <f>IF(AND('MAPA DE RIESGOS'!$AP381="Muy Baja",'MAPA DE RIESGOS'!$AR381="Leve"),CONCATENATE("R",'MAPA DE RIESGOS'!$H381,"C",'MAPA DE RIESGOS'!$AF381),"")</f>
        <v/>
      </c>
      <c r="R154" s="375" t="str">
        <f>IF(AND('MAPA DE RIESGOS'!$AP382="Muy Baja",'MAPA DE RIESGOS'!$AR382="Leve"),CONCATENATE("R",'MAPA DE RIESGOS'!$H382,"C",'MAPA DE RIESGOS'!$AF382),"")</f>
        <v/>
      </c>
      <c r="S154" s="375" t="str">
        <f>IF(AND('MAPA DE RIESGOS'!$AP383="Muy Baja",'MAPA DE RIESGOS'!$AR383="Leve"),CONCATENATE("R",'MAPA DE RIESGOS'!$H383,"C",'MAPA DE RIESGOS'!$AF383),"")</f>
        <v/>
      </c>
      <c r="T154" s="375" t="str">
        <f>IF(AND('MAPA DE RIESGOS'!$AP384="Muy Baja",'MAPA DE RIESGOS'!$AR384="Leve"),CONCATENATE("R",'MAPA DE RIESGOS'!$H384,"C",'MAPA DE RIESGOS'!$AF384),"")</f>
        <v/>
      </c>
      <c r="U154" s="375" t="str">
        <f>IF(AND('MAPA DE RIESGOS'!$AP385="Muy Baja",'MAPA DE RIESGOS'!$AR385="Leve"),CONCATENATE("R",'MAPA DE RIESGOS'!$H385,"C",'MAPA DE RIESGOS'!$AF385),"")</f>
        <v/>
      </c>
      <c r="V154" s="375" t="str">
        <f>IF(AND('MAPA DE RIESGOS'!$AP386="Muy Baja",'MAPA DE RIESGOS'!$AR386="Leve"),CONCATENATE("R",'MAPA DE RIESGOS'!$H386,"C",'MAPA DE RIESGOS'!$AF386),"")</f>
        <v/>
      </c>
      <c r="W154" s="375" t="str">
        <f>IF(AND('MAPA DE RIESGOS'!$AP387="Muy Baja",'MAPA DE RIESGOS'!$AR387="Leve"),CONCATENATE("R",'MAPA DE RIESGOS'!$H387,"C",'MAPA DE RIESGOS'!$AF387),"")</f>
        <v/>
      </c>
      <c r="X154" s="375" t="str">
        <f>IF(AND('MAPA DE RIESGOS'!$AP388="Muy Baja",'MAPA DE RIESGOS'!$AR388="Leve"),CONCATENATE("R",'MAPA DE RIESGOS'!$H388,"C",'MAPA DE RIESGOS'!$AF388),"")</f>
        <v/>
      </c>
      <c r="Y154" s="375" t="str">
        <f>IF(AND('MAPA DE RIESGOS'!$AP389="Muy Baja",'MAPA DE RIESGOS'!$AR389="Leve"),CONCATENATE("R",'MAPA DE RIESGOS'!$H389,"C",'MAPA DE RIESGOS'!$AF389),"")</f>
        <v/>
      </c>
      <c r="Z154" s="375" t="str">
        <f>IF(AND('MAPA DE RIESGOS'!$AP390="Muy Baja",'MAPA DE RIESGOS'!$AR390="Leve"),CONCATENATE("R",'MAPA DE RIESGOS'!$H390,"C",'MAPA DE RIESGOS'!$AF390),"")</f>
        <v/>
      </c>
      <c r="AA154" s="376" t="str">
        <f>IF(AND('MAPA DE RIESGOS'!$AP391="Muy Baja",'MAPA DE RIESGOS'!$AR391="Leve"),CONCATENATE("R",'MAPA DE RIESGOS'!$H391,"C",'MAPA DE RIESGOS'!$AF391),"")</f>
        <v/>
      </c>
      <c r="AB154" s="374" t="str">
        <f>IF(AND('MAPA DE RIESGOS'!$AP374="Muy Baja",'MAPA DE RIESGOS'!$AR374="Menor"),CONCATENATE("R",'MAPA DE RIESGOS'!$H374,"C",'MAPA DE RIESGOS'!$AF374),"")</f>
        <v/>
      </c>
      <c r="AC154" s="375" t="str">
        <f>IF(AND('MAPA DE RIESGOS'!$AP375="Muy Baja",'MAPA DE RIESGOS'!$AR375="Menor"),CONCATENATE("R",'MAPA DE RIESGOS'!$H375,"C",'MAPA DE RIESGOS'!$AF375),"")</f>
        <v/>
      </c>
      <c r="AD154" s="375" t="str">
        <f>IF(AND('MAPA DE RIESGOS'!$AP376="Muy Baja",'MAPA DE RIESGOS'!$AR376="Menor"),CONCATENATE("R",'MAPA DE RIESGOS'!$H376,"C",'MAPA DE RIESGOS'!$AF376),"")</f>
        <v/>
      </c>
      <c r="AE154" s="375" t="str">
        <f>IF(AND('MAPA DE RIESGOS'!$AP377="Muy Baja",'MAPA DE RIESGOS'!$AR377="Menor"),CONCATENATE("R",'MAPA DE RIESGOS'!$H377,"C",'MAPA DE RIESGOS'!$AF377),"")</f>
        <v/>
      </c>
      <c r="AF154" s="375" t="str">
        <f>IF(AND('MAPA DE RIESGOS'!$AP378="Muy Baja",'MAPA DE RIESGOS'!$AR378="Menor"),CONCATENATE("R",'MAPA DE RIESGOS'!$H378,"C",'MAPA DE RIESGOS'!$AF378),"")</f>
        <v/>
      </c>
      <c r="AG154" s="375" t="str">
        <f>IF(AND('MAPA DE RIESGOS'!$AP379="Muy Baja",'MAPA DE RIESGOS'!$AR379="Menor"),CONCATENATE("R",'MAPA DE RIESGOS'!$H379,"C",'MAPA DE RIESGOS'!$AF379),"")</f>
        <v/>
      </c>
      <c r="AH154" s="375" t="str">
        <f>IF(AND('MAPA DE RIESGOS'!$AP380="Muy Baja",'MAPA DE RIESGOS'!$AR380="Menor"),CONCATENATE("R",'MAPA DE RIESGOS'!$H380,"C",'MAPA DE RIESGOS'!$AF380),"")</f>
        <v/>
      </c>
      <c r="AI154" s="375" t="str">
        <f>IF(AND('MAPA DE RIESGOS'!$AP381="Muy Baja",'MAPA DE RIESGOS'!$AR381="Menor"),CONCATENATE("R",'MAPA DE RIESGOS'!$H381,"C",'MAPA DE RIESGOS'!$AF381),"")</f>
        <v/>
      </c>
      <c r="AJ154" s="375" t="str">
        <f>IF(AND('MAPA DE RIESGOS'!$AP382="Muy Baja",'MAPA DE RIESGOS'!$AR382="Menor"),CONCATENATE("R",'MAPA DE RIESGOS'!$H382,"C",'MAPA DE RIESGOS'!$AF382),"")</f>
        <v/>
      </c>
      <c r="AK154" s="375" t="str">
        <f>IF(AND('MAPA DE RIESGOS'!$AP383="Muy Baja",'MAPA DE RIESGOS'!$AR383="Menor"),CONCATENATE("R",'MAPA DE RIESGOS'!$H383,"C",'MAPA DE RIESGOS'!$AF383),"")</f>
        <v/>
      </c>
      <c r="AL154" s="375" t="str">
        <f>IF(AND('MAPA DE RIESGOS'!$AP384="Muy Baja",'MAPA DE RIESGOS'!$AR384="Menor"),CONCATENATE("R",'MAPA DE RIESGOS'!$H384,"C",'MAPA DE RIESGOS'!$AF384),"")</f>
        <v/>
      </c>
      <c r="AM154" s="375" t="str">
        <f>IF(AND('MAPA DE RIESGOS'!$AP385="Muy Baja",'MAPA DE RIESGOS'!$AR385="Menor"),CONCATENATE("R",'MAPA DE RIESGOS'!$H385,"C",'MAPA DE RIESGOS'!$AF385),"")</f>
        <v/>
      </c>
      <c r="AN154" s="375" t="str">
        <f>IF(AND('MAPA DE RIESGOS'!$AP386="Muy Baja",'MAPA DE RIESGOS'!$AR386="Menor"),CONCATENATE("R",'MAPA DE RIESGOS'!$H386,"C",'MAPA DE RIESGOS'!$AF386),"")</f>
        <v/>
      </c>
      <c r="AO154" s="375" t="str">
        <f>IF(AND('MAPA DE RIESGOS'!$AP387="Muy Baja",'MAPA DE RIESGOS'!$AR387="Menor"),CONCATENATE("R",'MAPA DE RIESGOS'!$H387,"C",'MAPA DE RIESGOS'!$AF387),"")</f>
        <v/>
      </c>
      <c r="AP154" s="375" t="str">
        <f>IF(AND('MAPA DE RIESGOS'!$AP388="Muy Baja",'MAPA DE RIESGOS'!$AR388="Menor"),CONCATENATE("R",'MAPA DE RIESGOS'!$H388,"C",'MAPA DE RIESGOS'!$AF388),"")</f>
        <v/>
      </c>
      <c r="AQ154" s="375" t="str">
        <f>IF(AND('MAPA DE RIESGOS'!$AP389="Muy Baja",'MAPA DE RIESGOS'!$AR389="Menor"),CONCATENATE("R",'MAPA DE RIESGOS'!$H389,"C",'MAPA DE RIESGOS'!$AF389),"")</f>
        <v/>
      </c>
      <c r="AR154" s="375" t="str">
        <f>IF(AND('MAPA DE RIESGOS'!$AP390="Muy Baja",'MAPA DE RIESGOS'!$AR390="Menor"),CONCATENATE("R",'MAPA DE RIESGOS'!$H390,"C",'MAPA DE RIESGOS'!$AF390),"")</f>
        <v/>
      </c>
      <c r="AS154" s="376" t="str">
        <f>IF(AND('MAPA DE RIESGOS'!$AP391="Muy Baja",'MAPA DE RIESGOS'!$AR391="Menor"),CONCATENATE("R",'MAPA DE RIESGOS'!$H391,"C",'MAPA DE RIESGOS'!$AF391),"")</f>
        <v/>
      </c>
      <c r="AT154" s="365" t="str">
        <f>IF(AND('MAPA DE RIESGOS'!$AP374="Muy Baja",'MAPA DE RIESGOS'!$AR374="Moderado"),CONCATENATE("R",'MAPA DE RIESGOS'!$H374,"C",'MAPA DE RIESGOS'!$AF374),"")</f>
        <v/>
      </c>
      <c r="AU154" s="366" t="str">
        <f>IF(AND('MAPA DE RIESGOS'!$AP375="Muy Baja",'MAPA DE RIESGOS'!$AR375="Moderado"),CONCATENATE("R",'MAPA DE RIESGOS'!$H375,"C",'MAPA DE RIESGOS'!$AF375),"")</f>
        <v/>
      </c>
      <c r="AV154" s="366" t="str">
        <f>IF(AND('MAPA DE RIESGOS'!$AP376="Muy Baja",'MAPA DE RIESGOS'!$AR376="Moderado"),CONCATENATE("R",'MAPA DE RIESGOS'!$H376,"C",'MAPA DE RIESGOS'!$AF376),"")</f>
        <v/>
      </c>
      <c r="AW154" s="366" t="str">
        <f>IF(AND('MAPA DE RIESGOS'!$AP377="Muy Baja",'MAPA DE RIESGOS'!$AR377="Moderado"),CONCATENATE("R",'MAPA DE RIESGOS'!$H377,"C",'MAPA DE RIESGOS'!$AF377),"")</f>
        <v/>
      </c>
      <c r="AX154" s="366" t="str">
        <f>IF(AND('MAPA DE RIESGOS'!$AP378="Muy Baja",'MAPA DE RIESGOS'!$AR378="Moderado"),CONCATENATE("R",'MAPA DE RIESGOS'!$H378,"C",'MAPA DE RIESGOS'!$AF378),"")</f>
        <v>R61C3</v>
      </c>
      <c r="AY154" s="366" t="str">
        <f>IF(AND('MAPA DE RIESGOS'!$AP379="Muy Baja",'MAPA DE RIESGOS'!$AR379="Moderado"),CONCATENATE("R",'MAPA DE RIESGOS'!$H379,"C",'MAPA DE RIESGOS'!$AF379),"")</f>
        <v>R61C4</v>
      </c>
      <c r="AZ154" s="366" t="str">
        <f>IF(AND('MAPA DE RIESGOS'!$AP380="Muy Baja",'MAPA DE RIESGOS'!$AR380="Moderado"),CONCATENATE("R",'MAPA DE RIESGOS'!$H380,"C",'MAPA DE RIESGOS'!$AF380),"")</f>
        <v/>
      </c>
      <c r="BA154" s="366" t="str">
        <f>IF(AND('MAPA DE RIESGOS'!$AP381="Muy Baja",'MAPA DE RIESGOS'!$AR381="Moderado"),CONCATENATE("R",'MAPA DE RIESGOS'!$H381,"C",'MAPA DE RIESGOS'!$AF381),"")</f>
        <v/>
      </c>
      <c r="BB154" s="366" t="str">
        <f>IF(AND('MAPA DE RIESGOS'!$AP382="Muy Baja",'MAPA DE RIESGOS'!$AR382="Moderado"),CONCATENATE("R",'MAPA DE RIESGOS'!$H382,"C",'MAPA DE RIESGOS'!$AF382),"")</f>
        <v/>
      </c>
      <c r="BC154" s="366" t="str">
        <f>IF(AND('MAPA DE RIESGOS'!$AP383="Muy Baja",'MAPA DE RIESGOS'!$AR383="Moderado"),CONCATENATE("R",'MAPA DE RIESGOS'!$H383,"C",'MAPA DE RIESGOS'!$AF383),"")</f>
        <v/>
      </c>
      <c r="BD154" s="366" t="str">
        <f>IF(AND('MAPA DE RIESGOS'!$AP384="Muy Baja",'MAPA DE RIESGOS'!$AR384="Moderado"),CONCATENATE("R",'MAPA DE RIESGOS'!$H384,"C",'MAPA DE RIESGOS'!$AF384),"")</f>
        <v>R62C3</v>
      </c>
      <c r="BE154" s="366" t="str">
        <f>IF(AND('MAPA DE RIESGOS'!$AP385="Muy Baja",'MAPA DE RIESGOS'!$AR385="Moderado"),CONCATENATE("R",'MAPA DE RIESGOS'!$H385,"C",'MAPA DE RIESGOS'!$AF385),"")</f>
        <v/>
      </c>
      <c r="BF154" s="366" t="str">
        <f>IF(AND('MAPA DE RIESGOS'!$AP386="Muy Baja",'MAPA DE RIESGOS'!$AR386="Moderado"),CONCATENATE("R",'MAPA DE RIESGOS'!$H386,"C",'MAPA DE RIESGOS'!$AF386),"")</f>
        <v/>
      </c>
      <c r="BG154" s="366" t="str">
        <f>IF(AND('MAPA DE RIESGOS'!$AP387="Muy Baja",'MAPA DE RIESGOS'!$AR387="Moderado"),CONCATENATE("R",'MAPA DE RIESGOS'!$H387,"C",'MAPA DE RIESGOS'!$AF387),"")</f>
        <v/>
      </c>
      <c r="BH154" s="366" t="str">
        <f>IF(AND('MAPA DE RIESGOS'!$AP388="Muy Baja",'MAPA DE RIESGOS'!$AR388="Moderado"),CONCATENATE("R",'MAPA DE RIESGOS'!$H388,"C",'MAPA DE RIESGOS'!$AF388),"")</f>
        <v/>
      </c>
      <c r="BI154" s="366" t="str">
        <f>IF(AND('MAPA DE RIESGOS'!$AP389="Muy Baja",'MAPA DE RIESGOS'!$AR389="Moderado"),CONCATENATE("R",'MAPA DE RIESGOS'!$H389,"C",'MAPA DE RIESGOS'!$AF389),"")</f>
        <v>R63C2</v>
      </c>
      <c r="BJ154" s="366" t="str">
        <f>IF(AND('MAPA DE RIESGOS'!$AP390="Muy Baja",'MAPA DE RIESGOS'!$AR390="Moderado"),CONCATENATE("R",'MAPA DE RIESGOS'!$H390,"C",'MAPA DE RIESGOS'!$AF390),"")</f>
        <v>R63C3</v>
      </c>
      <c r="BK154" s="367" t="str">
        <f>IF(AND('MAPA DE RIESGOS'!$AP391="Muy Baja",'MAPA DE RIESGOS'!$AR391="Moderado"),CONCATENATE("R",'MAPA DE RIESGOS'!$H391,"C",'MAPA DE RIESGOS'!$AF391),"")</f>
        <v/>
      </c>
      <c r="BL154" s="353" t="str">
        <f>IF(AND('MAPA DE RIESGOS'!$AP374="Muy Baja",'MAPA DE RIESGOS'!$AR374="Mayor"),CONCATENATE("R",'MAPA DE RIESGOS'!$H374,"C",'MAPA DE RIESGOS'!$AF374),"")</f>
        <v/>
      </c>
      <c r="BM154" s="353" t="str">
        <f>IF(AND('MAPA DE RIESGOS'!$AP375="Muy Baja",'MAPA DE RIESGOS'!$AR375="Mayor"),CONCATENATE("R",'MAPA DE RIESGOS'!$H375,"C",'MAPA DE RIESGOS'!$AF375),"")</f>
        <v/>
      </c>
      <c r="BN154" s="353" t="str">
        <f>IF(AND('MAPA DE RIESGOS'!$AP376="Muy Baja",'MAPA DE RIESGOS'!$AR376="Mayor"),CONCATENATE("R",'MAPA DE RIESGOS'!$H376,"C",'MAPA DE RIESGOS'!$AF376),"")</f>
        <v/>
      </c>
      <c r="BO154" s="353" t="str">
        <f>IF(AND('MAPA DE RIESGOS'!$AP377="Muy Baja",'MAPA DE RIESGOS'!$AR377="Mayor"),CONCATENATE("R",'MAPA DE RIESGOS'!$H377,"C",'MAPA DE RIESGOS'!$AF377),"")</f>
        <v/>
      </c>
      <c r="BP154" s="353" t="str">
        <f>IF(AND('MAPA DE RIESGOS'!$AP378="Muy Baja",'MAPA DE RIESGOS'!$AR378="Mayor"),CONCATENATE("R",'MAPA DE RIESGOS'!$H378,"C",'MAPA DE RIESGOS'!$AF378),"")</f>
        <v/>
      </c>
      <c r="BQ154" s="353" t="str">
        <f>IF(AND('MAPA DE RIESGOS'!$AP379="Muy Baja",'MAPA DE RIESGOS'!$AR379="Mayor"),CONCATENATE("R",'MAPA DE RIESGOS'!$H379,"C",'MAPA DE RIESGOS'!$AF379),"")</f>
        <v/>
      </c>
      <c r="BR154" s="353" t="str">
        <f>IF(AND('MAPA DE RIESGOS'!$AP380="Muy Baja",'MAPA DE RIESGOS'!$AR380="Mayor"),CONCATENATE("R",'MAPA DE RIESGOS'!$H380,"C",'MAPA DE RIESGOS'!$AF380),"")</f>
        <v/>
      </c>
      <c r="BS154" s="353" t="str">
        <f>IF(AND('MAPA DE RIESGOS'!$AP381="Muy Baja",'MAPA DE RIESGOS'!$AR381="Mayor"),CONCATENATE("R",'MAPA DE RIESGOS'!$H381,"C",'MAPA DE RIESGOS'!$AF381),"")</f>
        <v/>
      </c>
      <c r="BT154" s="353" t="str">
        <f>IF(AND('MAPA DE RIESGOS'!$AP382="Muy Baja",'MAPA DE RIESGOS'!$AR382="Mayor"),CONCATENATE("R",'MAPA DE RIESGOS'!$H382,"C",'MAPA DE RIESGOS'!$AF382),"")</f>
        <v/>
      </c>
      <c r="BU154" s="353" t="str">
        <f>IF(AND('MAPA DE RIESGOS'!$AP383="Muy Baja",'MAPA DE RIESGOS'!$AR383="Mayor"),CONCATENATE("R",'MAPA DE RIESGOS'!$H383,"C",'MAPA DE RIESGOS'!$AF383),"")</f>
        <v/>
      </c>
      <c r="BV154" s="353" t="str">
        <f>IF(AND('MAPA DE RIESGOS'!$AP384="Muy Baja",'MAPA DE RIESGOS'!$AR384="Mayor"),CONCATENATE("R",'MAPA DE RIESGOS'!$H384,"C",'MAPA DE RIESGOS'!$AF384),"")</f>
        <v/>
      </c>
      <c r="BW154" s="353" t="str">
        <f>IF(AND('MAPA DE RIESGOS'!$AP385="Muy Baja",'MAPA DE RIESGOS'!$AR385="Mayor"),CONCATENATE("R",'MAPA DE RIESGOS'!$H385,"C",'MAPA DE RIESGOS'!$AF385),"")</f>
        <v/>
      </c>
      <c r="BX154" s="353" t="str">
        <f>IF(AND('MAPA DE RIESGOS'!$AP386="Muy Baja",'MAPA DE RIESGOS'!$AR386="Mayor"),CONCATENATE("R",'MAPA DE RIESGOS'!$H386,"C",'MAPA DE RIESGOS'!$AF386),"")</f>
        <v/>
      </c>
      <c r="BY154" s="353" t="str">
        <f>IF(AND('MAPA DE RIESGOS'!$AP387="Muy Baja",'MAPA DE RIESGOS'!$AR387="Mayor"),CONCATENATE("R",'MAPA DE RIESGOS'!$H387,"C",'MAPA DE RIESGOS'!$AF387),"")</f>
        <v/>
      </c>
      <c r="BZ154" s="353" t="str">
        <f>IF(AND('MAPA DE RIESGOS'!$AP388="Muy Baja",'MAPA DE RIESGOS'!$AR388="Mayor"),CONCATENATE("R",'MAPA DE RIESGOS'!$H388,"C",'MAPA DE RIESGOS'!$AF388),"")</f>
        <v/>
      </c>
      <c r="CA154" s="353" t="str">
        <f>IF(AND('MAPA DE RIESGOS'!$AP389="Muy Baja",'MAPA DE RIESGOS'!$AR389="Mayor"),CONCATENATE("R",'MAPA DE RIESGOS'!$H389,"C",'MAPA DE RIESGOS'!$AF389),"")</f>
        <v/>
      </c>
      <c r="CB154" s="353" t="str">
        <f>IF(AND('MAPA DE RIESGOS'!$AP390="Muy Baja",'MAPA DE RIESGOS'!$AR390="Mayor"),CONCATENATE("R",'MAPA DE RIESGOS'!$H390,"C",'MAPA DE RIESGOS'!$AF390),"")</f>
        <v/>
      </c>
      <c r="CC154" s="354" t="str">
        <f>IF(AND('MAPA DE RIESGOS'!$AP391="Muy Baja",'MAPA DE RIESGOS'!$AR391="Mayor"),CONCATENATE("R",'MAPA DE RIESGOS'!$H391,"C",'MAPA DE RIESGOS'!$AF391),"")</f>
        <v/>
      </c>
      <c r="CD154" s="355" t="str">
        <f>IF(AND('MAPA DE RIESGOS'!$AP374="Muy Baja",'MAPA DE RIESGOS'!$AR374="Catastrófico"),CONCATENATE("R",'MAPA DE RIESGOS'!$H374,"C",'MAPA DE RIESGOS'!$AF374),"")</f>
        <v/>
      </c>
      <c r="CE154" s="355" t="str">
        <f>IF(AND('MAPA DE RIESGOS'!$AP375="Muy Baja",'MAPA DE RIESGOS'!$AR375="Catastrófico"),CONCATENATE("R",'MAPA DE RIESGOS'!$H375,"C",'MAPA DE RIESGOS'!$AF375),"")</f>
        <v/>
      </c>
      <c r="CF154" s="355" t="str">
        <f>IF(AND('MAPA DE RIESGOS'!$AP376="Muy Baja",'MAPA DE RIESGOS'!$AR376="Catastrófico"),CONCATENATE("R",'MAPA DE RIESGOS'!$H376,"C",'MAPA DE RIESGOS'!$AF376),"")</f>
        <v/>
      </c>
      <c r="CG154" s="355" t="str">
        <f>IF(AND('MAPA DE RIESGOS'!$AP377="Muy Baja",'MAPA DE RIESGOS'!$AR377="Catastrófico"),CONCATENATE("R",'MAPA DE RIESGOS'!$H377,"C",'MAPA DE RIESGOS'!$AF377),"")</f>
        <v/>
      </c>
      <c r="CH154" s="355" t="str">
        <f>IF(AND('MAPA DE RIESGOS'!$AP378="Muy Baja",'MAPA DE RIESGOS'!$AR378="Catastrófico"),CONCATENATE("R",'MAPA DE RIESGOS'!$H378,"C",'MAPA DE RIESGOS'!$AF378),"")</f>
        <v/>
      </c>
      <c r="CI154" s="355" t="str">
        <f>IF(AND('MAPA DE RIESGOS'!$AP379="Muy Baja",'MAPA DE RIESGOS'!$AR379="Catastrófico"),CONCATENATE("R",'MAPA DE RIESGOS'!$H379,"C",'MAPA DE RIESGOS'!$AF379),"")</f>
        <v/>
      </c>
      <c r="CJ154" s="355" t="str">
        <f>IF(AND('MAPA DE RIESGOS'!$AP380="Muy Baja",'MAPA DE RIESGOS'!$AR380="Catastrófico"),CONCATENATE("R",'MAPA DE RIESGOS'!$H380,"C",'MAPA DE RIESGOS'!$AF380),"")</f>
        <v/>
      </c>
      <c r="CK154" s="355" t="str">
        <f>IF(AND('MAPA DE RIESGOS'!$AP381="Muy Baja",'MAPA DE RIESGOS'!$AR381="Catastrófico"),CONCATENATE("R",'MAPA DE RIESGOS'!$H381,"C",'MAPA DE RIESGOS'!$AF381),"")</f>
        <v/>
      </c>
      <c r="CL154" s="355" t="str">
        <f>IF(AND('MAPA DE RIESGOS'!$AP382="Muy Baja",'MAPA DE RIESGOS'!$AR382="Catastrófico"),CONCATENATE("R",'MAPA DE RIESGOS'!$H382,"C",'MAPA DE RIESGOS'!$AF382),"")</f>
        <v/>
      </c>
      <c r="CM154" s="355" t="str">
        <f>IF(AND('MAPA DE RIESGOS'!$AP383="Muy Baja",'MAPA DE RIESGOS'!$AR383="Catastrófico"),CONCATENATE("R",'MAPA DE RIESGOS'!$H383,"C",'MAPA DE RIESGOS'!$AF383),"")</f>
        <v/>
      </c>
      <c r="CN154" s="355" t="str">
        <f>IF(AND('MAPA DE RIESGOS'!$AP384="Muy Baja",'MAPA DE RIESGOS'!$AR384="Catastrófico"),CONCATENATE("R",'MAPA DE RIESGOS'!$H384,"C",'MAPA DE RIESGOS'!$AF384),"")</f>
        <v/>
      </c>
      <c r="CO154" s="355" t="str">
        <f>IF(AND('MAPA DE RIESGOS'!$AP385="Muy Baja",'MAPA DE RIESGOS'!$AR385="Catastrófico"),CONCATENATE("R",'MAPA DE RIESGOS'!$H385,"C",'MAPA DE RIESGOS'!$AF385),"")</f>
        <v/>
      </c>
      <c r="CP154" s="355" t="str">
        <f>IF(AND('MAPA DE RIESGOS'!$AP386="Muy Baja",'MAPA DE RIESGOS'!$AR386="Catastrófico"),CONCATENATE("R",'MAPA DE RIESGOS'!$H386,"C",'MAPA DE RIESGOS'!$AF386),"")</f>
        <v/>
      </c>
      <c r="CQ154" s="355" t="str">
        <f>IF(AND('MAPA DE RIESGOS'!$AP387="Muy Baja",'MAPA DE RIESGOS'!$AR387="Catastrófico"),CONCATENATE("R",'MAPA DE RIESGOS'!$H387,"C",'MAPA DE RIESGOS'!$AF387),"")</f>
        <v/>
      </c>
      <c r="CR154" s="355" t="str">
        <f>IF(AND('MAPA DE RIESGOS'!$AP388="Muy Baja",'MAPA DE RIESGOS'!$AR388="Catastrófico"),CONCATENATE("R",'MAPA DE RIESGOS'!$H388,"C",'MAPA DE RIESGOS'!$AF388),"")</f>
        <v/>
      </c>
      <c r="CS154" s="355" t="str">
        <f>IF(AND('MAPA DE RIESGOS'!$AP389="Muy Baja",'MAPA DE RIESGOS'!$AR389="Catastrófico"),CONCATENATE("R",'MAPA DE RIESGOS'!$H389,"C",'MAPA DE RIESGOS'!$AF389),"")</f>
        <v/>
      </c>
      <c r="CT154" s="355" t="str">
        <f>IF(AND('MAPA DE RIESGOS'!$AP390="Muy Baja",'MAPA DE RIESGOS'!$AR390="Catastrófico"),CONCATENATE("R",'MAPA DE RIESGOS'!$H390,"C",'MAPA DE RIESGOS'!$AF390),"")</f>
        <v/>
      </c>
      <c r="CU154" s="356" t="str">
        <f>IF(AND('MAPA DE RIESGOS'!$AP391="Muy Baja",'MAPA DE RIESGOS'!$AR391="Catastrófico"),CONCATENATE("R",'MAPA DE RIESGOS'!$H391,"C",'MAPA DE RIESGOS'!$AF391),"")</f>
        <v/>
      </c>
      <c r="CV154" s="67"/>
    </row>
    <row r="155" spans="2:100" ht="32.450000000000003" customHeight="1">
      <c r="B155" s="1142"/>
      <c r="C155" s="1142"/>
      <c r="D155" s="1143"/>
      <c r="E155" s="1113"/>
      <c r="F155" s="1114"/>
      <c r="G155" s="1114"/>
      <c r="H155" s="1114"/>
      <c r="I155" s="1114"/>
      <c r="J155" s="374" t="str">
        <f>IF(AND('MAPA DE RIESGOS'!$AP392="Muy Baja",'MAPA DE RIESGOS'!$AR392="Leve"),CONCATENATE("R",'MAPA DE RIESGOS'!$H392,"C",'MAPA DE RIESGOS'!$AF392),"")</f>
        <v/>
      </c>
      <c r="K155" s="375" t="str">
        <f>IF(AND('MAPA DE RIESGOS'!$AP393="Muy Baja",'MAPA DE RIESGOS'!$AR393="Leve"),CONCATENATE("R",'MAPA DE RIESGOS'!$H393,"C",'MAPA DE RIESGOS'!$AF393),"")</f>
        <v/>
      </c>
      <c r="L155" s="375" t="str">
        <f>IF(AND('MAPA DE RIESGOS'!$AP394="Muy Baja",'MAPA DE RIESGOS'!$AR394="Leve"),CONCATENATE("R",'MAPA DE RIESGOS'!$H394,"C",'MAPA DE RIESGOS'!$AF394),"")</f>
        <v/>
      </c>
      <c r="M155" s="375" t="str">
        <f>IF(AND('MAPA DE RIESGOS'!$AP395="Muy Baja",'MAPA DE RIESGOS'!$AR395="Leve"),CONCATENATE("R",'MAPA DE RIESGOS'!$H395,"C",'MAPA DE RIESGOS'!$AF395),"")</f>
        <v/>
      </c>
      <c r="N155" s="375" t="str">
        <f>IF(AND('MAPA DE RIESGOS'!$AP396="Muy Baja",'MAPA DE RIESGOS'!$AR396="Leve"),CONCATENATE("R",'MAPA DE RIESGOS'!$H396,"C",'MAPA DE RIESGOS'!$AF396),"")</f>
        <v/>
      </c>
      <c r="O155" s="375" t="str">
        <f>IF(AND('MAPA DE RIESGOS'!$AP397="Muy Baja",'MAPA DE RIESGOS'!$AR397="Leve"),CONCATENATE("R",'MAPA DE RIESGOS'!$H397,"C",'MAPA DE RIESGOS'!$AF397),"")</f>
        <v/>
      </c>
      <c r="P155" s="375" t="str">
        <f>IF(AND('MAPA DE RIESGOS'!$AP398="Muy Baja",'MAPA DE RIESGOS'!$AR398="Leve"),CONCATENATE("R",'MAPA DE RIESGOS'!$H398,"C",'MAPA DE RIESGOS'!$AF398),"")</f>
        <v/>
      </c>
      <c r="Q155" s="375" t="str">
        <f>IF(AND('MAPA DE RIESGOS'!$AP399="Muy Baja",'MAPA DE RIESGOS'!$AR399="Leve"),CONCATENATE("R",'MAPA DE RIESGOS'!$H399,"C",'MAPA DE RIESGOS'!$AF399),"")</f>
        <v/>
      </c>
      <c r="R155" s="375" t="str">
        <f>IF(AND('MAPA DE RIESGOS'!$AP400="Muy Baja",'MAPA DE RIESGOS'!$AR400="Leve"),CONCATENATE("R",'MAPA DE RIESGOS'!$H400,"C",'MAPA DE RIESGOS'!$AF400),"")</f>
        <v/>
      </c>
      <c r="S155" s="375" t="str">
        <f>IF(AND('MAPA DE RIESGOS'!$AP401="Muy Baja",'MAPA DE RIESGOS'!$AR401="Leve"),CONCATENATE("R",'MAPA DE RIESGOS'!$H401,"C",'MAPA DE RIESGOS'!$AF401),"")</f>
        <v/>
      </c>
      <c r="T155" s="375" t="str">
        <f>IF(AND('MAPA DE RIESGOS'!$AP402="Muy Baja",'MAPA DE RIESGOS'!$AR402="Leve"),CONCATENATE("R",'MAPA DE RIESGOS'!$H402,"C",'MAPA DE RIESGOS'!$AF402),"")</f>
        <v/>
      </c>
      <c r="U155" s="375" t="str">
        <f>IF(AND('MAPA DE RIESGOS'!$AP403="Muy Baja",'MAPA DE RIESGOS'!$AR403="Leve"),CONCATENATE("R",'MAPA DE RIESGOS'!$H403,"C",'MAPA DE RIESGOS'!$AF403),"")</f>
        <v/>
      </c>
      <c r="V155" s="375" t="str">
        <f>IF(AND('MAPA DE RIESGOS'!$AP404="Muy Baja",'MAPA DE RIESGOS'!$AR404="Leve"),CONCATENATE("R",'MAPA DE RIESGOS'!$H404,"C",'MAPA DE RIESGOS'!$AF404),"")</f>
        <v/>
      </c>
      <c r="W155" s="375" t="str">
        <f>IF(AND('MAPA DE RIESGOS'!$AP405="Muy Baja",'MAPA DE RIESGOS'!$AR405="Leve"),CONCATENATE("R",'MAPA DE RIESGOS'!$H405,"C",'MAPA DE RIESGOS'!$AF405),"")</f>
        <v/>
      </c>
      <c r="X155" s="375" t="str">
        <f>IF(AND('MAPA DE RIESGOS'!$AP406="Muy Baja",'MAPA DE RIESGOS'!$AR406="Leve"),CONCATENATE("R",'MAPA DE RIESGOS'!$H406,"C",'MAPA DE RIESGOS'!$AF406),"")</f>
        <v/>
      </c>
      <c r="Y155" s="375" t="str">
        <f>IF(AND('MAPA DE RIESGOS'!$AP407="Muy Baja",'MAPA DE RIESGOS'!$AR407="Leve"),CONCATENATE("R",'MAPA DE RIESGOS'!$H407,"C",'MAPA DE RIESGOS'!$AF407),"")</f>
        <v/>
      </c>
      <c r="Z155" s="375" t="str">
        <f>IF(AND('MAPA DE RIESGOS'!$AP408="Muy Baja",'MAPA DE RIESGOS'!$AR408="Leve"),CONCATENATE("R",'MAPA DE RIESGOS'!$H408,"C",'MAPA DE RIESGOS'!$AF408),"")</f>
        <v/>
      </c>
      <c r="AA155" s="376" t="str">
        <f>IF(AND('MAPA DE RIESGOS'!$AP409="Muy Baja",'MAPA DE RIESGOS'!$AR409="Leve"),CONCATENATE("R",'MAPA DE RIESGOS'!$H409,"C",'MAPA DE RIESGOS'!$AF409),"")</f>
        <v/>
      </c>
      <c r="AB155" s="374" t="str">
        <f>IF(AND('MAPA DE RIESGOS'!$AP392="Muy Baja",'MAPA DE RIESGOS'!$AR392="Menor"),CONCATENATE("R",'MAPA DE RIESGOS'!$H392,"C",'MAPA DE RIESGOS'!$AF392),"")</f>
        <v/>
      </c>
      <c r="AC155" s="375" t="str">
        <f>IF(AND('MAPA DE RIESGOS'!$AP393="Muy Baja",'MAPA DE RIESGOS'!$AR393="Menor"),CONCATENATE("R",'MAPA DE RIESGOS'!$H393,"C",'MAPA DE RIESGOS'!$AF393),"")</f>
        <v/>
      </c>
      <c r="AD155" s="375" t="str">
        <f>IF(AND('MAPA DE RIESGOS'!$AP394="Muy Baja",'MAPA DE RIESGOS'!$AR394="Menor"),CONCATENATE("R",'MAPA DE RIESGOS'!$H394,"C",'MAPA DE RIESGOS'!$AF394),"")</f>
        <v/>
      </c>
      <c r="AE155" s="375" t="str">
        <f>IF(AND('MAPA DE RIESGOS'!$AP395="Muy Baja",'MAPA DE RIESGOS'!$AR395="Menor"),CONCATENATE("R",'MAPA DE RIESGOS'!$H395,"C",'MAPA DE RIESGOS'!$AF395),"")</f>
        <v/>
      </c>
      <c r="AF155" s="375" t="str">
        <f>IF(AND('MAPA DE RIESGOS'!$AP396="Muy Baja",'MAPA DE RIESGOS'!$AR396="Menor"),CONCATENATE("R",'MAPA DE RIESGOS'!$H396,"C",'MAPA DE RIESGOS'!$AF396),"")</f>
        <v/>
      </c>
      <c r="AG155" s="375" t="str">
        <f>IF(AND('MAPA DE RIESGOS'!$AP397="Muy Baja",'MAPA DE RIESGOS'!$AR397="Menor"),CONCATENATE("R",'MAPA DE RIESGOS'!$H397,"C",'MAPA DE RIESGOS'!$AF397),"")</f>
        <v/>
      </c>
      <c r="AH155" s="375" t="str">
        <f>IF(AND('MAPA DE RIESGOS'!$AP398="Muy Baja",'MAPA DE RIESGOS'!$AR398="Menor"),CONCATENATE("R",'MAPA DE RIESGOS'!$H398,"C",'MAPA DE RIESGOS'!$AF398),"")</f>
        <v/>
      </c>
      <c r="AI155" s="375" t="str">
        <f>IF(AND('MAPA DE RIESGOS'!$AP399="Muy Baja",'MAPA DE RIESGOS'!$AR399="Menor"),CONCATENATE("R",'MAPA DE RIESGOS'!$H399,"C",'MAPA DE RIESGOS'!$AF399),"")</f>
        <v/>
      </c>
      <c r="AJ155" s="375" t="str">
        <f>IF(AND('MAPA DE RIESGOS'!$AP400="Muy Baja",'MAPA DE RIESGOS'!$AR400="Menor"),CONCATENATE("R",'MAPA DE RIESGOS'!$H400,"C",'MAPA DE RIESGOS'!$AF400),"")</f>
        <v/>
      </c>
      <c r="AK155" s="375" t="str">
        <f>IF(AND('MAPA DE RIESGOS'!$AP401="Muy Baja",'MAPA DE RIESGOS'!$AR401="Menor"),CONCATENATE("R",'MAPA DE RIESGOS'!$H401,"C",'MAPA DE RIESGOS'!$AF401),"")</f>
        <v/>
      </c>
      <c r="AL155" s="375" t="str">
        <f>IF(AND('MAPA DE RIESGOS'!$AP402="Muy Baja",'MAPA DE RIESGOS'!$AR402="Menor"),CONCATENATE("R",'MAPA DE RIESGOS'!$H402,"C",'MAPA DE RIESGOS'!$AF402),"")</f>
        <v/>
      </c>
      <c r="AM155" s="375" t="str">
        <f>IF(AND('MAPA DE RIESGOS'!$AP403="Muy Baja",'MAPA DE RIESGOS'!$AR403="Menor"),CONCATENATE("R",'MAPA DE RIESGOS'!$H403,"C",'MAPA DE RIESGOS'!$AF403),"")</f>
        <v/>
      </c>
      <c r="AN155" s="375" t="str">
        <f>IF(AND('MAPA DE RIESGOS'!$AP404="Muy Baja",'MAPA DE RIESGOS'!$AR404="Menor"),CONCATENATE("R",'MAPA DE RIESGOS'!$H404,"C",'MAPA DE RIESGOS'!$AF404),"")</f>
        <v/>
      </c>
      <c r="AO155" s="375" t="str">
        <f>IF(AND('MAPA DE RIESGOS'!$AP405="Muy Baja",'MAPA DE RIESGOS'!$AR405="Menor"),CONCATENATE("R",'MAPA DE RIESGOS'!$H405,"C",'MAPA DE RIESGOS'!$AF405),"")</f>
        <v/>
      </c>
      <c r="AP155" s="375" t="str">
        <f>IF(AND('MAPA DE RIESGOS'!$AP406="Muy Baja",'MAPA DE RIESGOS'!$AR406="Menor"),CONCATENATE("R",'MAPA DE RIESGOS'!$H406,"C",'MAPA DE RIESGOS'!$AF406),"")</f>
        <v/>
      </c>
      <c r="AQ155" s="375" t="str">
        <f>IF(AND('MAPA DE RIESGOS'!$AP407="Muy Baja",'MAPA DE RIESGOS'!$AR407="Menor"),CONCATENATE("R",'MAPA DE RIESGOS'!$H407,"C",'MAPA DE RIESGOS'!$AF407),"")</f>
        <v/>
      </c>
      <c r="AR155" s="375" t="str">
        <f>IF(AND('MAPA DE RIESGOS'!$AP408="Muy Baja",'MAPA DE RIESGOS'!$AR408="Menor"),CONCATENATE("R",'MAPA DE RIESGOS'!$H408,"C",'MAPA DE RIESGOS'!$AF408),"")</f>
        <v/>
      </c>
      <c r="AS155" s="376" t="str">
        <f>IF(AND('MAPA DE RIESGOS'!$AP409="Muy Baja",'MAPA DE RIESGOS'!$AR409="Menor"),CONCATENATE("R",'MAPA DE RIESGOS'!$H409,"C",'MAPA DE RIESGOS'!$AF409),"")</f>
        <v/>
      </c>
      <c r="AT155" s="365" t="str">
        <f>IF(AND('MAPA DE RIESGOS'!$AP392="Muy Baja",'MAPA DE RIESGOS'!$AR392="Moderado"),CONCATENATE("R",'MAPA DE RIESGOS'!$H392,"C",'MAPA DE RIESGOS'!$AF392),"")</f>
        <v/>
      </c>
      <c r="AU155" s="366" t="str">
        <f>IF(AND('MAPA DE RIESGOS'!$AP393="Muy Baja",'MAPA DE RIESGOS'!$AR393="Moderado"),CONCATENATE("R",'MAPA DE RIESGOS'!$H393,"C",'MAPA DE RIESGOS'!$AF393),"")</f>
        <v/>
      </c>
      <c r="AV155" s="366" t="str">
        <f>IF(AND('MAPA DE RIESGOS'!$AP394="Muy Baja",'MAPA DE RIESGOS'!$AR394="Moderado"),CONCATENATE("R",'MAPA DE RIESGOS'!$H394,"C",'MAPA DE RIESGOS'!$AF394),"")</f>
        <v/>
      </c>
      <c r="AW155" s="366" t="str">
        <f>IF(AND('MAPA DE RIESGOS'!$AP395="Muy Baja",'MAPA DE RIESGOS'!$AR395="Moderado"),CONCATENATE("R",'MAPA DE RIESGOS'!$H395,"C",'MAPA DE RIESGOS'!$AF395),"")</f>
        <v/>
      </c>
      <c r="AX155" s="366" t="str">
        <f>IF(AND('MAPA DE RIESGOS'!$AP396="Muy Baja",'MAPA DE RIESGOS'!$AR396="Moderado"),CONCATENATE("R",'MAPA DE RIESGOS'!$H396,"C",'MAPA DE RIESGOS'!$AF396),"")</f>
        <v/>
      </c>
      <c r="AY155" s="366" t="str">
        <f>IF(AND('MAPA DE RIESGOS'!$AP397="Muy Baja",'MAPA DE RIESGOS'!$AR397="Moderado"),CONCATENATE("R",'MAPA DE RIESGOS'!$H397,"C",'MAPA DE RIESGOS'!$AF397),"")</f>
        <v/>
      </c>
      <c r="AZ155" s="366" t="str">
        <f>IF(AND('MAPA DE RIESGOS'!$AP398="Muy Baja",'MAPA DE RIESGOS'!$AR398="Moderado"),CONCATENATE("R",'MAPA DE RIESGOS'!$H398,"C",'MAPA DE RIESGOS'!$AF398),"")</f>
        <v/>
      </c>
      <c r="BA155" s="366" t="str">
        <f>IF(AND('MAPA DE RIESGOS'!$AP399="Muy Baja",'MAPA DE RIESGOS'!$AR399="Moderado"),CONCATENATE("R",'MAPA DE RIESGOS'!$H399,"C",'MAPA DE RIESGOS'!$AF399),"")</f>
        <v/>
      </c>
      <c r="BB155" s="366" t="str">
        <f>IF(AND('MAPA DE RIESGOS'!$AP400="Muy Baja",'MAPA DE RIESGOS'!$AR400="Moderado"),CONCATENATE("R",'MAPA DE RIESGOS'!$H400,"C",'MAPA DE RIESGOS'!$AF400),"")</f>
        <v/>
      </c>
      <c r="BC155" s="366" t="str">
        <f>IF(AND('MAPA DE RIESGOS'!$AP401="Muy Baja",'MAPA DE RIESGOS'!$AR401="Moderado"),CONCATENATE("R",'MAPA DE RIESGOS'!$H401,"C",'MAPA DE RIESGOS'!$AF401),"")</f>
        <v/>
      </c>
      <c r="BD155" s="366" t="str">
        <f>IF(AND('MAPA DE RIESGOS'!$AP402="Muy Baja",'MAPA DE RIESGOS'!$AR402="Moderado"),CONCATENATE("R",'MAPA DE RIESGOS'!$H402,"C",'MAPA DE RIESGOS'!$AF402),"")</f>
        <v>R65C3</v>
      </c>
      <c r="BE155" s="366" t="str">
        <f>IF(AND('MAPA DE RIESGOS'!$AP403="Muy Baja",'MAPA DE RIESGOS'!$AR403="Moderado"),CONCATENATE("R",'MAPA DE RIESGOS'!$H403,"C",'MAPA DE RIESGOS'!$AF403),"")</f>
        <v/>
      </c>
      <c r="BF155" s="366" t="str">
        <f>IF(AND('MAPA DE RIESGOS'!$AP404="Muy Baja",'MAPA DE RIESGOS'!$AR404="Moderado"),CONCATENATE("R",'MAPA DE RIESGOS'!$H404,"C",'MAPA DE RIESGOS'!$AF404),"")</f>
        <v/>
      </c>
      <c r="BG155" s="366" t="str">
        <f>IF(AND('MAPA DE RIESGOS'!$AP405="Muy Baja",'MAPA DE RIESGOS'!$AR405="Moderado"),CONCATENATE("R",'MAPA DE RIESGOS'!$H405,"C",'MAPA DE RIESGOS'!$AF405),"")</f>
        <v/>
      </c>
      <c r="BH155" s="366" t="str">
        <f>IF(AND('MAPA DE RIESGOS'!$AP406="Muy Baja",'MAPA DE RIESGOS'!$AR406="Moderado"),CONCATENATE("R",'MAPA DE RIESGOS'!$H406,"C",'MAPA DE RIESGOS'!$AF406),"")</f>
        <v/>
      </c>
      <c r="BI155" s="366" t="str">
        <f>IF(AND('MAPA DE RIESGOS'!$AP407="Muy Baja",'MAPA DE RIESGOS'!$AR407="Moderado"),CONCATENATE("R",'MAPA DE RIESGOS'!$H407,"C",'MAPA DE RIESGOS'!$AF407),"")</f>
        <v/>
      </c>
      <c r="BJ155" s="366" t="str">
        <f>IF(AND('MAPA DE RIESGOS'!$AP408="Muy Baja",'MAPA DE RIESGOS'!$AR408="Moderado"),CONCATENATE("R",'MAPA DE RIESGOS'!$H408,"C",'MAPA DE RIESGOS'!$AF408),"")</f>
        <v/>
      </c>
      <c r="BK155" s="367" t="str">
        <f>IF(AND('MAPA DE RIESGOS'!$AP409="Muy Baja",'MAPA DE RIESGOS'!$AR409="Moderado"),CONCATENATE("R",'MAPA DE RIESGOS'!$H409,"C",'MAPA DE RIESGOS'!$AF409),"")</f>
        <v/>
      </c>
      <c r="BL155" s="353" t="str">
        <f>IF(AND('MAPA DE RIESGOS'!$AP392="Muy Baja",'MAPA DE RIESGOS'!$AR392="Mayor"),CONCATENATE("R",'MAPA DE RIESGOS'!$H392,"C",'MAPA DE RIESGOS'!$AF392),"")</f>
        <v/>
      </c>
      <c r="BM155" s="353" t="str">
        <f>IF(AND('MAPA DE RIESGOS'!$AP393="Muy Baja",'MAPA DE RIESGOS'!$AR393="Mayor"),CONCATENATE("R",'MAPA DE RIESGOS'!$H393,"C",'MAPA DE RIESGOS'!$AF393),"")</f>
        <v/>
      </c>
      <c r="BN155" s="353" t="str">
        <f>IF(AND('MAPA DE RIESGOS'!$AP394="Muy Baja",'MAPA DE RIESGOS'!$AR394="Mayor"),CONCATENATE("R",'MAPA DE RIESGOS'!$H394,"C",'MAPA DE RIESGOS'!$AF394),"")</f>
        <v/>
      </c>
      <c r="BO155" s="353" t="str">
        <f>IF(AND('MAPA DE RIESGOS'!$AP395="Muy Baja",'MAPA DE RIESGOS'!$AR395="Mayor"),CONCATENATE("R",'MAPA DE RIESGOS'!$H395,"C",'MAPA DE RIESGOS'!$AF395),"")</f>
        <v/>
      </c>
      <c r="BP155" s="353" t="str">
        <f>IF(AND('MAPA DE RIESGOS'!$AP396="Muy Baja",'MAPA DE RIESGOS'!$AR396="Mayor"),CONCATENATE("R",'MAPA DE RIESGOS'!$H396,"C",'MAPA DE RIESGOS'!$AF396),"")</f>
        <v/>
      </c>
      <c r="BQ155" s="353" t="str">
        <f>IF(AND('MAPA DE RIESGOS'!$AP397="Muy Baja",'MAPA DE RIESGOS'!$AR397="Mayor"),CONCATENATE("R",'MAPA DE RIESGOS'!$H397,"C",'MAPA DE RIESGOS'!$AF397),"")</f>
        <v/>
      </c>
      <c r="BR155" s="353" t="str">
        <f>IF(AND('MAPA DE RIESGOS'!$AP398="Muy Baja",'MAPA DE RIESGOS'!$AR398="Mayor"),CONCATENATE("R",'MAPA DE RIESGOS'!$H398,"C",'MAPA DE RIESGOS'!$AF398),"")</f>
        <v/>
      </c>
      <c r="BS155" s="353" t="str">
        <f>IF(AND('MAPA DE RIESGOS'!$AP399="Muy Baja",'MAPA DE RIESGOS'!$AR399="Mayor"),CONCATENATE("R",'MAPA DE RIESGOS'!$H399,"C",'MAPA DE RIESGOS'!$AF399),"")</f>
        <v/>
      </c>
      <c r="BT155" s="353" t="str">
        <f>IF(AND('MAPA DE RIESGOS'!$AP400="Muy Baja",'MAPA DE RIESGOS'!$AR400="Mayor"),CONCATENATE("R",'MAPA DE RIESGOS'!$H400,"C",'MAPA DE RIESGOS'!$AF400),"")</f>
        <v/>
      </c>
      <c r="BU155" s="353" t="str">
        <f>IF(AND('MAPA DE RIESGOS'!$AP401="Muy Baja",'MAPA DE RIESGOS'!$AR401="Mayor"),CONCATENATE("R",'MAPA DE RIESGOS'!$H401,"C",'MAPA DE RIESGOS'!$AF401),"")</f>
        <v/>
      </c>
      <c r="BV155" s="353" t="str">
        <f>IF(AND('MAPA DE RIESGOS'!$AP402="Muy Baja",'MAPA DE RIESGOS'!$AR402="Mayor"),CONCATENATE("R",'MAPA DE RIESGOS'!$H402,"C",'MAPA DE RIESGOS'!$AF402),"")</f>
        <v/>
      </c>
      <c r="BW155" s="353" t="str">
        <f>IF(AND('MAPA DE RIESGOS'!$AP403="Muy Baja",'MAPA DE RIESGOS'!$AR403="Mayor"),CONCATENATE("R",'MAPA DE RIESGOS'!$H403,"C",'MAPA DE RIESGOS'!$AF403),"")</f>
        <v/>
      </c>
      <c r="BX155" s="353" t="str">
        <f>IF(AND('MAPA DE RIESGOS'!$AP404="Muy Baja",'MAPA DE RIESGOS'!$AR404="Mayor"),CONCATENATE("R",'MAPA DE RIESGOS'!$H404,"C",'MAPA DE RIESGOS'!$AF404),"")</f>
        <v/>
      </c>
      <c r="BY155" s="353" t="str">
        <f>IF(AND('MAPA DE RIESGOS'!$AP405="Muy Baja",'MAPA DE RIESGOS'!$AR405="Mayor"),CONCATENATE("R",'MAPA DE RIESGOS'!$H405,"C",'MAPA DE RIESGOS'!$AF405),"")</f>
        <v/>
      </c>
      <c r="BZ155" s="353" t="str">
        <f>IF(AND('MAPA DE RIESGOS'!$AP406="Muy Baja",'MAPA DE RIESGOS'!$AR406="Mayor"),CONCATENATE("R",'MAPA DE RIESGOS'!$H406,"C",'MAPA DE RIESGOS'!$AF406),"")</f>
        <v/>
      </c>
      <c r="CA155" s="353" t="str">
        <f>IF(AND('MAPA DE RIESGOS'!$AP407="Muy Baja",'MAPA DE RIESGOS'!$AR407="Mayor"),CONCATENATE("R",'MAPA DE RIESGOS'!$H407,"C",'MAPA DE RIESGOS'!$AF407),"")</f>
        <v/>
      </c>
      <c r="CB155" s="353" t="str">
        <f>IF(AND('MAPA DE RIESGOS'!$AP408="Muy Baja",'MAPA DE RIESGOS'!$AR408="Mayor"),CONCATENATE("R",'MAPA DE RIESGOS'!$H408,"C",'MAPA DE RIESGOS'!$AF408),"")</f>
        <v/>
      </c>
      <c r="CC155" s="354" t="str">
        <f>IF(AND('MAPA DE RIESGOS'!$AP409="Muy Baja",'MAPA DE RIESGOS'!$AR409="Mayor"),CONCATENATE("R",'MAPA DE RIESGOS'!$H409,"C",'MAPA DE RIESGOS'!$AF409),"")</f>
        <v/>
      </c>
      <c r="CD155" s="355" t="str">
        <f>IF(AND('MAPA DE RIESGOS'!$AP392="Muy Baja",'MAPA DE RIESGOS'!$AR392="Catastrófico"),CONCATENATE("R",'MAPA DE RIESGOS'!$H392,"C",'MAPA DE RIESGOS'!$AF392),"")</f>
        <v/>
      </c>
      <c r="CE155" s="355" t="str">
        <f>IF(AND('MAPA DE RIESGOS'!$AP393="Muy Baja",'MAPA DE RIESGOS'!$AR393="Catastrófico"),CONCATENATE("R",'MAPA DE RIESGOS'!$H393,"C",'MAPA DE RIESGOS'!$AF393),"")</f>
        <v/>
      </c>
      <c r="CF155" s="355" t="str">
        <f>IF(AND('MAPA DE RIESGOS'!$AP394="Muy Baja",'MAPA DE RIESGOS'!$AR394="Catastrófico"),CONCATENATE("R",'MAPA DE RIESGOS'!$H394,"C",'MAPA DE RIESGOS'!$AF394),"")</f>
        <v/>
      </c>
      <c r="CG155" s="355" t="str">
        <f>IF(AND('MAPA DE RIESGOS'!$AP395="Muy Baja",'MAPA DE RIESGOS'!$AR395="Catastrófico"),CONCATENATE("R",'MAPA DE RIESGOS'!$H395,"C",'MAPA DE RIESGOS'!$AF395),"")</f>
        <v/>
      </c>
      <c r="CH155" s="355" t="str">
        <f>IF(AND('MAPA DE RIESGOS'!$AP396="Muy Baja",'MAPA DE RIESGOS'!$AR396="Catastrófico"),CONCATENATE("R",'MAPA DE RIESGOS'!$H396,"C",'MAPA DE RIESGOS'!$AF396),"")</f>
        <v/>
      </c>
      <c r="CI155" s="355" t="str">
        <f>IF(AND('MAPA DE RIESGOS'!$AP397="Muy Baja",'MAPA DE RIESGOS'!$AR397="Catastrófico"),CONCATENATE("R",'MAPA DE RIESGOS'!$H397,"C",'MAPA DE RIESGOS'!$AF397),"")</f>
        <v/>
      </c>
      <c r="CJ155" s="355" t="str">
        <f>IF(AND('MAPA DE RIESGOS'!$AP398="Muy Baja",'MAPA DE RIESGOS'!$AR398="Catastrófico"),CONCATENATE("R",'MAPA DE RIESGOS'!$H398,"C",'MAPA DE RIESGOS'!$AF398),"")</f>
        <v/>
      </c>
      <c r="CK155" s="355" t="str">
        <f>IF(AND('MAPA DE RIESGOS'!$AP399="Muy Baja",'MAPA DE RIESGOS'!$AR399="Catastrófico"),CONCATENATE("R",'MAPA DE RIESGOS'!$H399,"C",'MAPA DE RIESGOS'!$AF399),"")</f>
        <v/>
      </c>
      <c r="CL155" s="355" t="str">
        <f>IF(AND('MAPA DE RIESGOS'!$AP400="Muy Baja",'MAPA DE RIESGOS'!$AR400="Catastrófico"),CONCATENATE("R",'MAPA DE RIESGOS'!$H400,"C",'MAPA DE RIESGOS'!$AF400),"")</f>
        <v/>
      </c>
      <c r="CM155" s="355" t="str">
        <f>IF(AND('MAPA DE RIESGOS'!$AP401="Muy Baja",'MAPA DE RIESGOS'!$AR401="Catastrófico"),CONCATENATE("R",'MAPA DE RIESGOS'!$H401,"C",'MAPA DE RIESGOS'!$AF401),"")</f>
        <v/>
      </c>
      <c r="CN155" s="355" t="str">
        <f>IF(AND('MAPA DE RIESGOS'!$AP402="Muy Baja",'MAPA DE RIESGOS'!$AR402="Catastrófico"),CONCATENATE("R",'MAPA DE RIESGOS'!$H402,"C",'MAPA DE RIESGOS'!$AF402),"")</f>
        <v/>
      </c>
      <c r="CO155" s="355" t="str">
        <f>IF(AND('MAPA DE RIESGOS'!$AP403="Muy Baja",'MAPA DE RIESGOS'!$AR403="Catastrófico"),CONCATENATE("R",'MAPA DE RIESGOS'!$H403,"C",'MAPA DE RIESGOS'!$AF403),"")</f>
        <v/>
      </c>
      <c r="CP155" s="355" t="str">
        <f>IF(AND('MAPA DE RIESGOS'!$AP404="Muy Baja",'MAPA DE RIESGOS'!$AR404="Catastrófico"),CONCATENATE("R",'MAPA DE RIESGOS'!$H404,"C",'MAPA DE RIESGOS'!$AF404),"")</f>
        <v/>
      </c>
      <c r="CQ155" s="355" t="str">
        <f>IF(AND('MAPA DE RIESGOS'!$AP405="Muy Baja",'MAPA DE RIESGOS'!$AR405="Catastrófico"),CONCATENATE("R",'MAPA DE RIESGOS'!$H405,"C",'MAPA DE RIESGOS'!$AF405),"")</f>
        <v/>
      </c>
      <c r="CR155" s="355" t="str">
        <f>IF(AND('MAPA DE RIESGOS'!$AP406="Muy Baja",'MAPA DE RIESGOS'!$AR406="Catastrófico"),CONCATENATE("R",'MAPA DE RIESGOS'!$H406,"C",'MAPA DE RIESGOS'!$AF406),"")</f>
        <v/>
      </c>
      <c r="CS155" s="355" t="str">
        <f>IF(AND('MAPA DE RIESGOS'!$AP407="Muy Baja",'MAPA DE RIESGOS'!$AR407="Catastrófico"),CONCATENATE("R",'MAPA DE RIESGOS'!$H407,"C",'MAPA DE RIESGOS'!$AF407),"")</f>
        <v/>
      </c>
      <c r="CT155" s="355" t="str">
        <f>IF(AND('MAPA DE RIESGOS'!$AP408="Muy Baja",'MAPA DE RIESGOS'!$AR408="Catastrófico"),CONCATENATE("R",'MAPA DE RIESGOS'!$H408,"C",'MAPA DE RIESGOS'!$AF408),"")</f>
        <v/>
      </c>
      <c r="CU155" s="356" t="str">
        <f>IF(AND('MAPA DE RIESGOS'!$AP409="Muy Baja",'MAPA DE RIESGOS'!$AR409="Catastrófico"),CONCATENATE("R",'MAPA DE RIESGOS'!$H409,"C",'MAPA DE RIESGOS'!$AF409),"")</f>
        <v/>
      </c>
      <c r="CV155" s="67"/>
    </row>
    <row r="156" spans="2:100" ht="32.450000000000003" customHeight="1">
      <c r="B156" s="1142"/>
      <c r="C156" s="1142"/>
      <c r="D156" s="1143"/>
      <c r="E156" s="1113"/>
      <c r="F156" s="1114"/>
      <c r="G156" s="1114"/>
      <c r="H156" s="1114"/>
      <c r="I156" s="1114"/>
      <c r="J156" s="374" t="str">
        <f>IF(AND('MAPA DE RIESGOS'!$AP410="Muy Baja",'MAPA DE RIESGOS'!$AR410="Leve"),CONCATENATE("R",'MAPA DE RIESGOS'!$H410,"C",'MAPA DE RIESGOS'!$AF410),"")</f>
        <v/>
      </c>
      <c r="K156" s="375" t="str">
        <f>IF(AND('MAPA DE RIESGOS'!$AP411="Muy Baja",'MAPA DE RIESGOS'!$AR411="Leve"),CONCATENATE("R",'MAPA DE RIESGOS'!$H411,"C",'MAPA DE RIESGOS'!$AF411),"")</f>
        <v/>
      </c>
      <c r="L156" s="375" t="str">
        <f>IF(AND('MAPA DE RIESGOS'!$AP412="Muy Baja",'MAPA DE RIESGOS'!$AR412="Leve"),CONCATENATE("R",'MAPA DE RIESGOS'!$H412,"C",'MAPA DE RIESGOS'!$AF412),"")</f>
        <v/>
      </c>
      <c r="M156" s="375" t="str">
        <f>IF(AND('MAPA DE RIESGOS'!$AP413="Muy Baja",'MAPA DE RIESGOS'!$AR413="Leve"),CONCATENATE("R",'MAPA DE RIESGOS'!$H413,"C",'MAPA DE RIESGOS'!$AF413),"")</f>
        <v/>
      </c>
      <c r="N156" s="375" t="str">
        <f>IF(AND('MAPA DE RIESGOS'!$AP414="Muy Baja",'MAPA DE RIESGOS'!$AR414="Leve"),CONCATENATE("R",'MAPA DE RIESGOS'!$H414,"C",'MAPA DE RIESGOS'!$AF414),"")</f>
        <v/>
      </c>
      <c r="O156" s="375" t="str">
        <f>IF(AND('MAPA DE RIESGOS'!$AP415="Muy Baja",'MAPA DE RIESGOS'!$AR415="Leve"),CONCATENATE("R",'MAPA DE RIESGOS'!$H415,"C",'MAPA DE RIESGOS'!$AF415),"")</f>
        <v/>
      </c>
      <c r="P156" s="375" t="str">
        <f>IF(AND('MAPA DE RIESGOS'!$AP416="Muy Baja",'MAPA DE RIESGOS'!$AR416="Leve"),CONCATENATE("R",'MAPA DE RIESGOS'!$H416,"C",'MAPA DE RIESGOS'!$AF416),"")</f>
        <v/>
      </c>
      <c r="Q156" s="375" t="str">
        <f>IF(AND('MAPA DE RIESGOS'!$AP417="Muy Baja",'MAPA DE RIESGOS'!$AR417="Leve"),CONCATENATE("R",'MAPA DE RIESGOS'!$H417,"C",'MAPA DE RIESGOS'!$AF417),"")</f>
        <v/>
      </c>
      <c r="R156" s="375" t="str">
        <f>IF(AND('MAPA DE RIESGOS'!$AP418="Muy Baja",'MAPA DE RIESGOS'!$AR418="Leve"),CONCATENATE("R",'MAPA DE RIESGOS'!$H418,"C",'MAPA DE RIESGOS'!$AF418),"")</f>
        <v/>
      </c>
      <c r="S156" s="375" t="str">
        <f>IF(AND('MAPA DE RIESGOS'!$AP419="Muy Baja",'MAPA DE RIESGOS'!$AR419="Leve"),CONCATENATE("R",'MAPA DE RIESGOS'!$H419,"C",'MAPA DE RIESGOS'!$AF419),"")</f>
        <v/>
      </c>
      <c r="T156" s="375" t="str">
        <f>IF(AND('MAPA DE RIESGOS'!$AP420="Muy Baja",'MAPA DE RIESGOS'!$AR420="Leve"),CONCATENATE("R",'MAPA DE RIESGOS'!$H420,"C",'MAPA DE RIESGOS'!$AF420),"")</f>
        <v/>
      </c>
      <c r="U156" s="375" t="str">
        <f>IF(AND('MAPA DE RIESGOS'!$AP421="Muy Baja",'MAPA DE RIESGOS'!$AR421="Leve"),CONCATENATE("R",'MAPA DE RIESGOS'!$H421,"C",'MAPA DE RIESGOS'!$AF421),"")</f>
        <v/>
      </c>
      <c r="V156" s="375" t="str">
        <f>IF(AND('MAPA DE RIESGOS'!$AP422="Muy Baja",'MAPA DE RIESGOS'!$AR422="Leve"),CONCATENATE("R",'MAPA DE RIESGOS'!$H422,"C",'MAPA DE RIESGOS'!$AF422),"")</f>
        <v/>
      </c>
      <c r="W156" s="375" t="str">
        <f>IF(AND('MAPA DE RIESGOS'!$AP423="Muy Baja",'MAPA DE RIESGOS'!$AR423="Leve"),CONCATENATE("R",'MAPA DE RIESGOS'!$H423,"C",'MAPA DE RIESGOS'!$AF423),"")</f>
        <v/>
      </c>
      <c r="X156" s="375" t="str">
        <f>IF(AND('MAPA DE RIESGOS'!$AP424="Muy Baja",'MAPA DE RIESGOS'!$AR424="Leve"),CONCATENATE("R",'MAPA DE RIESGOS'!$H424,"C",'MAPA DE RIESGOS'!$AF424),"")</f>
        <v/>
      </c>
      <c r="Y156" s="375" t="str">
        <f>IF(AND('MAPA DE RIESGOS'!$AP425="Muy Baja",'MAPA DE RIESGOS'!$AR425="Leve"),CONCATENATE("R",'MAPA DE RIESGOS'!$H425,"C",'MAPA DE RIESGOS'!$AF425),"")</f>
        <v/>
      </c>
      <c r="Z156" s="375" t="str">
        <f>IF(AND('MAPA DE RIESGOS'!$AP426="Muy Baja",'MAPA DE RIESGOS'!$AR426="Leve"),CONCATENATE("R",'MAPA DE RIESGOS'!$H426,"C",'MAPA DE RIESGOS'!$AF426),"")</f>
        <v/>
      </c>
      <c r="AA156" s="376" t="str">
        <f>IF(AND('MAPA DE RIESGOS'!$AP427="Muy Baja",'MAPA DE RIESGOS'!$AR427="Leve"),CONCATENATE("R",'MAPA DE RIESGOS'!$H427,"C",'MAPA DE RIESGOS'!$AF427),"")</f>
        <v/>
      </c>
      <c r="AB156" s="374" t="str">
        <f>IF(AND('MAPA DE RIESGOS'!$AP410="Muy Baja",'MAPA DE RIESGOS'!$AR410="Menor"),CONCATENATE("R",'MAPA DE RIESGOS'!$H410,"C",'MAPA DE RIESGOS'!$AF410),"")</f>
        <v/>
      </c>
      <c r="AC156" s="375" t="str">
        <f>IF(AND('MAPA DE RIESGOS'!$AP411="Muy Baja",'MAPA DE RIESGOS'!$AR411="Menor"),CONCATENATE("R",'MAPA DE RIESGOS'!$H411,"C",'MAPA DE RIESGOS'!$AF411),"")</f>
        <v/>
      </c>
      <c r="AD156" s="375" t="str">
        <f>IF(AND('MAPA DE RIESGOS'!$AP412="Muy Baja",'MAPA DE RIESGOS'!$AR412="Menor"),CONCATENATE("R",'MAPA DE RIESGOS'!$H412,"C",'MAPA DE RIESGOS'!$AF412),"")</f>
        <v/>
      </c>
      <c r="AE156" s="375" t="str">
        <f>IF(AND('MAPA DE RIESGOS'!$AP413="Muy Baja",'MAPA DE RIESGOS'!$AR413="Menor"),CONCATENATE("R",'MAPA DE RIESGOS'!$H413,"C",'MAPA DE RIESGOS'!$AF413),"")</f>
        <v/>
      </c>
      <c r="AF156" s="375" t="str">
        <f>IF(AND('MAPA DE RIESGOS'!$AP414="Muy Baja",'MAPA DE RIESGOS'!$AR414="Menor"),CONCATENATE("R",'MAPA DE RIESGOS'!$H414,"C",'MAPA DE RIESGOS'!$AF414),"")</f>
        <v/>
      </c>
      <c r="AG156" s="375" t="str">
        <f>IF(AND('MAPA DE RIESGOS'!$AP415="Muy Baja",'MAPA DE RIESGOS'!$AR415="Menor"),CONCATENATE("R",'MAPA DE RIESGOS'!$H415,"C",'MAPA DE RIESGOS'!$AF415),"")</f>
        <v/>
      </c>
      <c r="AH156" s="375" t="str">
        <f>IF(AND('MAPA DE RIESGOS'!$AP416="Muy Baja",'MAPA DE RIESGOS'!$AR416="Menor"),CONCATENATE("R",'MAPA DE RIESGOS'!$H416,"C",'MAPA DE RIESGOS'!$AF416),"")</f>
        <v/>
      </c>
      <c r="AI156" s="375" t="str">
        <f>IF(AND('MAPA DE RIESGOS'!$AP417="Muy Baja",'MAPA DE RIESGOS'!$AR417="Menor"),CONCATENATE("R",'MAPA DE RIESGOS'!$H417,"C",'MAPA DE RIESGOS'!$AF417),"")</f>
        <v/>
      </c>
      <c r="AJ156" s="375" t="str">
        <f>IF(AND('MAPA DE RIESGOS'!$AP418="Muy Baja",'MAPA DE RIESGOS'!$AR418="Menor"),CONCATENATE("R",'MAPA DE RIESGOS'!$H418,"C",'MAPA DE RIESGOS'!$AF418),"")</f>
        <v/>
      </c>
      <c r="AK156" s="375" t="str">
        <f>IF(AND('MAPA DE RIESGOS'!$AP419="Muy Baja",'MAPA DE RIESGOS'!$AR419="Menor"),CONCATENATE("R",'MAPA DE RIESGOS'!$H419,"C",'MAPA DE RIESGOS'!$AF419),"")</f>
        <v/>
      </c>
      <c r="AL156" s="375" t="str">
        <f>IF(AND('MAPA DE RIESGOS'!$AP420="Muy Baja",'MAPA DE RIESGOS'!$AR420="Menor"),CONCATENATE("R",'MAPA DE RIESGOS'!$H420,"C",'MAPA DE RIESGOS'!$AF420),"")</f>
        <v/>
      </c>
      <c r="AM156" s="375" t="str">
        <f>IF(AND('MAPA DE RIESGOS'!$AP421="Muy Baja",'MAPA DE RIESGOS'!$AR421="Menor"),CONCATENATE("R",'MAPA DE RIESGOS'!$H421,"C",'MAPA DE RIESGOS'!$AF421),"")</f>
        <v/>
      </c>
      <c r="AN156" s="375" t="str">
        <f>IF(AND('MAPA DE RIESGOS'!$AP422="Muy Baja",'MAPA DE RIESGOS'!$AR422="Menor"),CONCATENATE("R",'MAPA DE RIESGOS'!$H422,"C",'MAPA DE RIESGOS'!$AF422),"")</f>
        <v/>
      </c>
      <c r="AO156" s="375" t="str">
        <f>IF(AND('MAPA DE RIESGOS'!$AP423="Muy Baja",'MAPA DE RIESGOS'!$AR423="Menor"),CONCATENATE("R",'MAPA DE RIESGOS'!$H423,"C",'MAPA DE RIESGOS'!$AF423),"")</f>
        <v/>
      </c>
      <c r="AP156" s="375" t="str">
        <f>IF(AND('MAPA DE RIESGOS'!$AP424="Muy Baja",'MAPA DE RIESGOS'!$AR424="Menor"),CONCATENATE("R",'MAPA DE RIESGOS'!$H424,"C",'MAPA DE RIESGOS'!$AF424),"")</f>
        <v/>
      </c>
      <c r="AQ156" s="375" t="str">
        <f>IF(AND('MAPA DE RIESGOS'!$AP425="Muy Baja",'MAPA DE RIESGOS'!$AR425="Menor"),CONCATENATE("R",'MAPA DE RIESGOS'!$H425,"C",'MAPA DE RIESGOS'!$AF425),"")</f>
        <v/>
      </c>
      <c r="AR156" s="375" t="str">
        <f>IF(AND('MAPA DE RIESGOS'!$AP426="Muy Baja",'MAPA DE RIESGOS'!$AR426="Menor"),CONCATENATE("R",'MAPA DE RIESGOS'!$H426,"C",'MAPA DE RIESGOS'!$AF426),"")</f>
        <v/>
      </c>
      <c r="AS156" s="376" t="str">
        <f>IF(AND('MAPA DE RIESGOS'!$AP427="Muy Baja",'MAPA DE RIESGOS'!$AR427="Menor"),CONCATENATE("R",'MAPA DE RIESGOS'!$H427,"C",'MAPA DE RIESGOS'!$AF427),"")</f>
        <v/>
      </c>
      <c r="AT156" s="365" t="str">
        <f>IF(AND('MAPA DE RIESGOS'!$AP410="Muy Baja",'MAPA DE RIESGOS'!$AR410="Moderado"),CONCATENATE("R",'MAPA DE RIESGOS'!$H410,"C",'MAPA DE RIESGOS'!$AF410),"")</f>
        <v/>
      </c>
      <c r="AU156" s="366" t="str">
        <f>IF(AND('MAPA DE RIESGOS'!$AP411="Muy Baja",'MAPA DE RIESGOS'!$AR411="Moderado"),CONCATENATE("R",'MAPA DE RIESGOS'!$H411,"C",'MAPA DE RIESGOS'!$AF411),"")</f>
        <v/>
      </c>
      <c r="AV156" s="366" t="str">
        <f>IF(AND('MAPA DE RIESGOS'!$AP412="Muy Baja",'MAPA DE RIESGOS'!$AR412="Moderado"),CONCATENATE("R",'MAPA DE RIESGOS'!$H412,"C",'MAPA DE RIESGOS'!$AF412),"")</f>
        <v/>
      </c>
      <c r="AW156" s="366" t="str">
        <f>IF(AND('MAPA DE RIESGOS'!$AP413="Muy Baja",'MAPA DE RIESGOS'!$AR413="Moderado"),CONCATENATE("R",'MAPA DE RIESGOS'!$H413,"C",'MAPA DE RIESGOS'!$AF413),"")</f>
        <v/>
      </c>
      <c r="AX156" s="366" t="str">
        <f>IF(AND('MAPA DE RIESGOS'!$AP414="Muy Baja",'MAPA DE RIESGOS'!$AR414="Moderado"),CONCATENATE("R",'MAPA DE RIESGOS'!$H414,"C",'MAPA DE RIESGOS'!$AF414),"")</f>
        <v>R67C3</v>
      </c>
      <c r="AY156" s="366" t="str">
        <f>IF(AND('MAPA DE RIESGOS'!$AP415="Muy Baja",'MAPA DE RIESGOS'!$AR415="Moderado"),CONCATENATE("R",'MAPA DE RIESGOS'!$H415,"C",'MAPA DE RIESGOS'!$AF415),"")</f>
        <v/>
      </c>
      <c r="AZ156" s="366" t="str">
        <f>IF(AND('MAPA DE RIESGOS'!$AP416="Muy Baja",'MAPA DE RIESGOS'!$AR416="Moderado"),CONCATENATE("R",'MAPA DE RIESGOS'!$H416,"C",'MAPA DE RIESGOS'!$AF416),"")</f>
        <v/>
      </c>
      <c r="BA156" s="366" t="str">
        <f>IF(AND('MAPA DE RIESGOS'!$AP417="Muy Baja",'MAPA DE RIESGOS'!$AR417="Moderado"),CONCATENATE("R",'MAPA DE RIESGOS'!$H417,"C",'MAPA DE RIESGOS'!$AF417),"")</f>
        <v/>
      </c>
      <c r="BB156" s="366" t="str">
        <f>IF(AND('MAPA DE RIESGOS'!$AP418="Muy Baja",'MAPA DE RIESGOS'!$AR418="Moderado"),CONCATENATE("R",'MAPA DE RIESGOS'!$H418,"C",'MAPA DE RIESGOS'!$AF418),"")</f>
        <v/>
      </c>
      <c r="BC156" s="366" t="str">
        <f>IF(AND('MAPA DE RIESGOS'!$AP419="Muy Baja",'MAPA DE RIESGOS'!$AR419="Moderado"),CONCATENATE("R",'MAPA DE RIESGOS'!$H419,"C",'MAPA DE RIESGOS'!$AF419),"")</f>
        <v/>
      </c>
      <c r="BD156" s="366" t="str">
        <f>IF(AND('MAPA DE RIESGOS'!$AP420="Muy Baja",'MAPA DE RIESGOS'!$AR420="Moderado"),CONCATENATE("R",'MAPA DE RIESGOS'!$H420,"C",'MAPA DE RIESGOS'!$AF420),"")</f>
        <v/>
      </c>
      <c r="BE156" s="366" t="str">
        <f>IF(AND('MAPA DE RIESGOS'!$AP421="Muy Baja",'MAPA DE RIESGOS'!$AR421="Moderado"),CONCATENATE("R",'MAPA DE RIESGOS'!$H421,"C",'MAPA DE RIESGOS'!$AF421),"")</f>
        <v/>
      </c>
      <c r="BF156" s="366" t="str">
        <f>IF(AND('MAPA DE RIESGOS'!$AP422="Muy Baja",'MAPA DE RIESGOS'!$AR422="Moderado"),CONCATENATE("R",'MAPA DE RIESGOS'!$H422,"C",'MAPA DE RIESGOS'!$AF422),"")</f>
        <v/>
      </c>
      <c r="BG156" s="366" t="str">
        <f>IF(AND('MAPA DE RIESGOS'!$AP423="Muy Baja",'MAPA DE RIESGOS'!$AR423="Moderado"),CONCATENATE("R",'MAPA DE RIESGOS'!$H423,"C",'MAPA DE RIESGOS'!$AF423),"")</f>
        <v/>
      </c>
      <c r="BH156" s="366" t="str">
        <f>IF(AND('MAPA DE RIESGOS'!$AP424="Muy Baja",'MAPA DE RIESGOS'!$AR424="Moderado"),CONCATENATE("R",'MAPA DE RIESGOS'!$H424,"C",'MAPA DE RIESGOS'!$AF424),"")</f>
        <v/>
      </c>
      <c r="BI156" s="366" t="str">
        <f>IF(AND('MAPA DE RIESGOS'!$AP425="Muy Baja",'MAPA DE RIESGOS'!$AR425="Moderado"),CONCATENATE("R",'MAPA DE RIESGOS'!$H425,"C",'MAPA DE RIESGOS'!$AF425),"")</f>
        <v/>
      </c>
      <c r="BJ156" s="366" t="str">
        <f>IF(AND('MAPA DE RIESGOS'!$AP426="Muy Baja",'MAPA DE RIESGOS'!$AR426="Moderado"),CONCATENATE("R",'MAPA DE RIESGOS'!$H426,"C",'MAPA DE RIESGOS'!$AF426),"")</f>
        <v/>
      </c>
      <c r="BK156" s="367" t="str">
        <f>IF(AND('MAPA DE RIESGOS'!$AP427="Muy Baja",'MAPA DE RIESGOS'!$AR427="Moderado"),CONCATENATE("R",'MAPA DE RIESGOS'!$H427,"C",'MAPA DE RIESGOS'!$AF427),"")</f>
        <v/>
      </c>
      <c r="BL156" s="353" t="str">
        <f>IF(AND('MAPA DE RIESGOS'!$AP410="Muy Baja",'MAPA DE RIESGOS'!$AR410="Mayor"),CONCATENATE("R",'MAPA DE RIESGOS'!$H410,"C",'MAPA DE RIESGOS'!$AF410),"")</f>
        <v/>
      </c>
      <c r="BM156" s="353" t="str">
        <f>IF(AND('MAPA DE RIESGOS'!$AP411="Muy Baja",'MAPA DE RIESGOS'!$AR411="Mayor"),CONCATENATE("R",'MAPA DE RIESGOS'!$H411,"C",'MAPA DE RIESGOS'!$AF411),"")</f>
        <v/>
      </c>
      <c r="BN156" s="353" t="str">
        <f>IF(AND('MAPA DE RIESGOS'!$AP412="Muy Baja",'MAPA DE RIESGOS'!$AR412="Mayor"),CONCATENATE("R",'MAPA DE RIESGOS'!$H412,"C",'MAPA DE RIESGOS'!$AF412),"")</f>
        <v/>
      </c>
      <c r="BO156" s="353" t="str">
        <f>IF(AND('MAPA DE RIESGOS'!$AP413="Muy Baja",'MAPA DE RIESGOS'!$AR413="Mayor"),CONCATENATE("R",'MAPA DE RIESGOS'!$H413,"C",'MAPA DE RIESGOS'!$AF413),"")</f>
        <v/>
      </c>
      <c r="BP156" s="353" t="str">
        <f>IF(AND('MAPA DE RIESGOS'!$AP414="Muy Baja",'MAPA DE RIESGOS'!$AR414="Mayor"),CONCATENATE("R",'MAPA DE RIESGOS'!$H414,"C",'MAPA DE RIESGOS'!$AF414),"")</f>
        <v/>
      </c>
      <c r="BQ156" s="353" t="str">
        <f>IF(AND('MAPA DE RIESGOS'!$AP415="Muy Baja",'MAPA DE RIESGOS'!$AR415="Mayor"),CONCATENATE("R",'MAPA DE RIESGOS'!$H415,"C",'MAPA DE RIESGOS'!$AF415),"")</f>
        <v/>
      </c>
      <c r="BR156" s="353" t="str">
        <f>IF(AND('MAPA DE RIESGOS'!$AP416="Muy Baja",'MAPA DE RIESGOS'!$AR416="Mayor"),CONCATENATE("R",'MAPA DE RIESGOS'!$H416,"C",'MAPA DE RIESGOS'!$AF416),"")</f>
        <v/>
      </c>
      <c r="BS156" s="353" t="str">
        <f>IF(AND('MAPA DE RIESGOS'!$AP417="Muy Baja",'MAPA DE RIESGOS'!$AR417="Mayor"),CONCATENATE("R",'MAPA DE RIESGOS'!$H417,"C",'MAPA DE RIESGOS'!$AF417),"")</f>
        <v/>
      </c>
      <c r="BT156" s="353" t="str">
        <f>IF(AND('MAPA DE RIESGOS'!$AP418="Muy Baja",'MAPA DE RIESGOS'!$AR418="Mayor"),CONCATENATE("R",'MAPA DE RIESGOS'!$H418,"C",'MAPA DE RIESGOS'!$AF418),"")</f>
        <v/>
      </c>
      <c r="BU156" s="353" t="str">
        <f>IF(AND('MAPA DE RIESGOS'!$AP419="Muy Baja",'MAPA DE RIESGOS'!$AR419="Mayor"),CONCATENATE("R",'MAPA DE RIESGOS'!$H419,"C",'MAPA DE RIESGOS'!$AF419),"")</f>
        <v/>
      </c>
      <c r="BV156" s="353" t="str">
        <f>IF(AND('MAPA DE RIESGOS'!$AP420="Muy Baja",'MAPA DE RIESGOS'!$AR420="Mayor"),CONCATENATE("R",'MAPA DE RIESGOS'!$H420,"C",'MAPA DE RIESGOS'!$AF420),"")</f>
        <v/>
      </c>
      <c r="BW156" s="353" t="str">
        <f>IF(AND('MAPA DE RIESGOS'!$AP421="Muy Baja",'MAPA DE RIESGOS'!$AR421="Mayor"),CONCATENATE("R",'MAPA DE RIESGOS'!$H421,"C",'MAPA DE RIESGOS'!$AF421),"")</f>
        <v/>
      </c>
      <c r="BX156" s="353" t="str">
        <f>IF(AND('MAPA DE RIESGOS'!$AP422="Muy Baja",'MAPA DE RIESGOS'!$AR422="Mayor"),CONCATENATE("R",'MAPA DE RIESGOS'!$H422,"C",'MAPA DE RIESGOS'!$AF422),"")</f>
        <v/>
      </c>
      <c r="BY156" s="353" t="str">
        <f>IF(AND('MAPA DE RIESGOS'!$AP423="Muy Baja",'MAPA DE RIESGOS'!$AR423="Mayor"),CONCATENATE("R",'MAPA DE RIESGOS'!$H423,"C",'MAPA DE RIESGOS'!$AF423),"")</f>
        <v/>
      </c>
      <c r="BZ156" s="353" t="str">
        <f>IF(AND('MAPA DE RIESGOS'!$AP424="Muy Baja",'MAPA DE RIESGOS'!$AR424="Mayor"),CONCATENATE("R",'MAPA DE RIESGOS'!$H424,"C",'MAPA DE RIESGOS'!$AF424),"")</f>
        <v/>
      </c>
      <c r="CA156" s="353" t="str">
        <f>IF(AND('MAPA DE RIESGOS'!$AP425="Muy Baja",'MAPA DE RIESGOS'!$AR425="Mayor"),CONCATENATE("R",'MAPA DE RIESGOS'!$H425,"C",'MAPA DE RIESGOS'!$AF425),"")</f>
        <v/>
      </c>
      <c r="CB156" s="353" t="str">
        <f>IF(AND('MAPA DE RIESGOS'!$AP426="Muy Baja",'MAPA DE RIESGOS'!$AR426="Mayor"),CONCATENATE("R",'MAPA DE RIESGOS'!$H426,"C",'MAPA DE RIESGOS'!$AF426),"")</f>
        <v/>
      </c>
      <c r="CC156" s="354" t="str">
        <f>IF(AND('MAPA DE RIESGOS'!$AP427="Muy Baja",'MAPA DE RIESGOS'!$AR427="Mayor"),CONCATENATE("R",'MAPA DE RIESGOS'!$H427,"C",'MAPA DE RIESGOS'!$AF427),"")</f>
        <v/>
      </c>
      <c r="CD156" s="355" t="str">
        <f>IF(AND('MAPA DE RIESGOS'!$AP410="Muy Baja",'MAPA DE RIESGOS'!$AR410="Catastrófico"),CONCATENATE("R",'MAPA DE RIESGOS'!$H410,"C",'MAPA DE RIESGOS'!$AF410),"")</f>
        <v/>
      </c>
      <c r="CE156" s="355" t="str">
        <f>IF(AND('MAPA DE RIESGOS'!$AP411="Muy Baja",'MAPA DE RIESGOS'!$AR411="Catastrófico"),CONCATENATE("R",'MAPA DE RIESGOS'!$H411,"C",'MAPA DE RIESGOS'!$AF411),"")</f>
        <v/>
      </c>
      <c r="CF156" s="355" t="str">
        <f>IF(AND('MAPA DE RIESGOS'!$AP412="Muy Baja",'MAPA DE RIESGOS'!$AR412="Catastrófico"),CONCATENATE("R",'MAPA DE RIESGOS'!$H412,"C",'MAPA DE RIESGOS'!$AF412),"")</f>
        <v/>
      </c>
      <c r="CG156" s="355" t="str">
        <f>IF(AND('MAPA DE RIESGOS'!$AP413="Muy Baja",'MAPA DE RIESGOS'!$AR413="Catastrófico"),CONCATENATE("R",'MAPA DE RIESGOS'!$H413,"C",'MAPA DE RIESGOS'!$AF413),"")</f>
        <v/>
      </c>
      <c r="CH156" s="355" t="str">
        <f>IF(AND('MAPA DE RIESGOS'!$AP414="Muy Baja",'MAPA DE RIESGOS'!$AR414="Catastrófico"),CONCATENATE("R",'MAPA DE RIESGOS'!$H414,"C",'MAPA DE RIESGOS'!$AF414),"")</f>
        <v/>
      </c>
      <c r="CI156" s="355" t="str">
        <f>IF(AND('MAPA DE RIESGOS'!$AP415="Muy Baja",'MAPA DE RIESGOS'!$AR415="Catastrófico"),CONCATENATE("R",'MAPA DE RIESGOS'!$H415,"C",'MAPA DE RIESGOS'!$AF415),"")</f>
        <v/>
      </c>
      <c r="CJ156" s="355" t="str">
        <f>IF(AND('MAPA DE RIESGOS'!$AP416="Muy Baja",'MAPA DE RIESGOS'!$AR416="Catastrófico"),CONCATENATE("R",'MAPA DE RIESGOS'!$H416,"C",'MAPA DE RIESGOS'!$AF416),"")</f>
        <v/>
      </c>
      <c r="CK156" s="355" t="str">
        <f>IF(AND('MAPA DE RIESGOS'!$AP417="Muy Baja",'MAPA DE RIESGOS'!$AR417="Catastrófico"),CONCATENATE("R",'MAPA DE RIESGOS'!$H417,"C",'MAPA DE RIESGOS'!$AF417),"")</f>
        <v/>
      </c>
      <c r="CL156" s="355" t="str">
        <f>IF(AND('MAPA DE RIESGOS'!$AP418="Muy Baja",'MAPA DE RIESGOS'!$AR418="Catastrófico"),CONCATENATE("R",'MAPA DE RIESGOS'!$H418,"C",'MAPA DE RIESGOS'!$AF418),"")</f>
        <v/>
      </c>
      <c r="CM156" s="355" t="str">
        <f>IF(AND('MAPA DE RIESGOS'!$AP419="Muy Baja",'MAPA DE RIESGOS'!$AR419="Catastrófico"),CONCATENATE("R",'MAPA DE RIESGOS'!$H419,"C",'MAPA DE RIESGOS'!$AF419),"")</f>
        <v/>
      </c>
      <c r="CN156" s="355" t="str">
        <f>IF(AND('MAPA DE RIESGOS'!$AP420="Muy Baja",'MAPA DE RIESGOS'!$AR420="Catastrófico"),CONCATENATE("R",'MAPA DE RIESGOS'!$H420,"C",'MAPA DE RIESGOS'!$AF420),"")</f>
        <v/>
      </c>
      <c r="CO156" s="355" t="str">
        <f>IF(AND('MAPA DE RIESGOS'!$AP421="Muy Baja",'MAPA DE RIESGOS'!$AR421="Catastrófico"),CONCATENATE("R",'MAPA DE RIESGOS'!$H421,"C",'MAPA DE RIESGOS'!$AF421),"")</f>
        <v/>
      </c>
      <c r="CP156" s="355" t="str">
        <f>IF(AND('MAPA DE RIESGOS'!$AP422="Muy Baja",'MAPA DE RIESGOS'!$AR422="Catastrófico"),CONCATENATE("R",'MAPA DE RIESGOS'!$H422,"C",'MAPA DE RIESGOS'!$AF422),"")</f>
        <v/>
      </c>
      <c r="CQ156" s="355" t="str">
        <f>IF(AND('MAPA DE RIESGOS'!$AP423="Muy Baja",'MAPA DE RIESGOS'!$AR423="Catastrófico"),CONCATENATE("R",'MAPA DE RIESGOS'!$H423,"C",'MAPA DE RIESGOS'!$AF423),"")</f>
        <v/>
      </c>
      <c r="CR156" s="355" t="str">
        <f>IF(AND('MAPA DE RIESGOS'!$AP424="Muy Baja",'MAPA DE RIESGOS'!$AR424="Catastrófico"),CONCATENATE("R",'MAPA DE RIESGOS'!$H424,"C",'MAPA DE RIESGOS'!$AF424),"")</f>
        <v/>
      </c>
      <c r="CS156" s="355" t="str">
        <f>IF(AND('MAPA DE RIESGOS'!$AP425="Muy Baja",'MAPA DE RIESGOS'!$AR425="Catastrófico"),CONCATENATE("R",'MAPA DE RIESGOS'!$H425,"C",'MAPA DE RIESGOS'!$AF425),"")</f>
        <v/>
      </c>
      <c r="CT156" s="355" t="str">
        <f>IF(AND('MAPA DE RIESGOS'!$AP426="Muy Baja",'MAPA DE RIESGOS'!$AR426="Catastrófico"),CONCATENATE("R",'MAPA DE RIESGOS'!$H426,"C",'MAPA DE RIESGOS'!$AF426),"")</f>
        <v/>
      </c>
      <c r="CU156" s="356" t="str">
        <f>IF(AND('MAPA DE RIESGOS'!$AP427="Muy Baja",'MAPA DE RIESGOS'!$AR427="Catastrófico"),CONCATENATE("R",'MAPA DE RIESGOS'!$H427,"C",'MAPA DE RIESGOS'!$AF427),"")</f>
        <v/>
      </c>
      <c r="CV156" s="67"/>
    </row>
    <row r="157" spans="2:100" ht="32.450000000000003" customHeight="1">
      <c r="B157" s="1142"/>
      <c r="C157" s="1142"/>
      <c r="D157" s="1143"/>
      <c r="E157" s="1113"/>
      <c r="F157" s="1114"/>
      <c r="G157" s="1114"/>
      <c r="H157" s="1114"/>
      <c r="I157" s="1114"/>
      <c r="J157" s="374" t="str">
        <f>IF(AND('MAPA DE RIESGOS'!$AP428="Muy Baja",'MAPA DE RIESGOS'!$AR428="Leve"),CONCATENATE("R",'MAPA DE RIESGOS'!$H428,"C",'MAPA DE RIESGOS'!$AF428),"")</f>
        <v/>
      </c>
      <c r="K157" s="375" t="str">
        <f>IF(AND('MAPA DE RIESGOS'!$AP429="Muy Baja",'MAPA DE RIESGOS'!$AR429="Leve"),CONCATENATE("R",'MAPA DE RIESGOS'!$H429,"C",'MAPA DE RIESGOS'!$AF429),"")</f>
        <v/>
      </c>
      <c r="L157" s="375" t="str">
        <f>IF(AND('MAPA DE RIESGOS'!$AP430="Muy Baja",'MAPA DE RIESGOS'!$AR430="Leve"),CONCATENATE("R",'MAPA DE RIESGOS'!$H430,"C",'MAPA DE RIESGOS'!$AF430),"")</f>
        <v/>
      </c>
      <c r="M157" s="375" t="str">
        <f>IF(AND('MAPA DE RIESGOS'!$AP431="Muy Baja",'MAPA DE RIESGOS'!$AR431="Leve"),CONCATENATE("R",'MAPA DE RIESGOS'!$H431,"C",'MAPA DE RIESGOS'!$AF431),"")</f>
        <v/>
      </c>
      <c r="N157" s="375" t="str">
        <f>IF(AND('MAPA DE RIESGOS'!$AP432="Muy Baja",'MAPA DE RIESGOS'!$AR432="Leve"),CONCATENATE("R",'MAPA DE RIESGOS'!$H432,"C",'MAPA DE RIESGOS'!$AF432),"")</f>
        <v/>
      </c>
      <c r="O157" s="375" t="str">
        <f>IF(AND('MAPA DE RIESGOS'!$AP433="Muy Baja",'MAPA DE RIESGOS'!$AR433="Leve"),CONCATENATE("R",'MAPA DE RIESGOS'!$H433,"C",'MAPA DE RIESGOS'!$AF433),"")</f>
        <v/>
      </c>
      <c r="P157" s="375" t="str">
        <f>IF(AND('MAPA DE RIESGOS'!$AP434="Muy Baja",'MAPA DE RIESGOS'!$AR434="Leve"),CONCATENATE("R",'MAPA DE RIESGOS'!$H434,"C",'MAPA DE RIESGOS'!$AF434),"")</f>
        <v/>
      </c>
      <c r="Q157" s="375" t="str">
        <f>IF(AND('MAPA DE RIESGOS'!$AP435="Muy Baja",'MAPA DE RIESGOS'!$AR435="Leve"),CONCATENATE("R",'MAPA DE RIESGOS'!$H435,"C",'MAPA DE RIESGOS'!$AF435),"")</f>
        <v/>
      </c>
      <c r="R157" s="375" t="str">
        <f>IF(AND('MAPA DE RIESGOS'!$AP436="Muy Baja",'MAPA DE RIESGOS'!$AR436="Leve"),CONCATENATE("R",'MAPA DE RIESGOS'!$H436,"C",'MAPA DE RIESGOS'!$AF436),"")</f>
        <v/>
      </c>
      <c r="S157" s="375" t="str">
        <f>IF(AND('MAPA DE RIESGOS'!$AP437="Muy Baja",'MAPA DE RIESGOS'!$AR437="Leve"),CONCATENATE("R",'MAPA DE RIESGOS'!$H437,"C",'MAPA DE RIESGOS'!$AF437),"")</f>
        <v/>
      </c>
      <c r="T157" s="375" t="str">
        <f>IF(AND('MAPA DE RIESGOS'!$AP438="Muy Baja",'MAPA DE RIESGOS'!$AR438="Leve"),CONCATENATE("R",'MAPA DE RIESGOS'!$H438,"C",'MAPA DE RIESGOS'!$AF438),"")</f>
        <v/>
      </c>
      <c r="U157" s="375" t="str">
        <f>IF(AND('MAPA DE RIESGOS'!$AP439="Muy Baja",'MAPA DE RIESGOS'!$AR439="Leve"),CONCATENATE("R",'MAPA DE RIESGOS'!$H439,"C",'MAPA DE RIESGOS'!$AF439),"")</f>
        <v/>
      </c>
      <c r="V157" s="375" t="str">
        <f>IF(AND('MAPA DE RIESGOS'!$AP440="Muy Baja",'MAPA DE RIESGOS'!$AR440="Leve"),CONCATENATE("R",'MAPA DE RIESGOS'!$H440,"C",'MAPA DE RIESGOS'!$AF440),"")</f>
        <v/>
      </c>
      <c r="W157" s="375" t="str">
        <f>IF(AND('MAPA DE RIESGOS'!$AP441="Muy Baja",'MAPA DE RIESGOS'!$AR441="Leve"),CONCATENATE("R",'MAPA DE RIESGOS'!$H441,"C",'MAPA DE RIESGOS'!$AF441),"")</f>
        <v/>
      </c>
      <c r="X157" s="375" t="str">
        <f>IF(AND('MAPA DE RIESGOS'!$AP442="Muy Baja",'MAPA DE RIESGOS'!$AR442="Leve"),CONCATENATE("R",'MAPA DE RIESGOS'!$H442,"C",'MAPA DE RIESGOS'!$AF442),"")</f>
        <v/>
      </c>
      <c r="Y157" s="375" t="str">
        <f>IF(AND('MAPA DE RIESGOS'!$AP443="Muy Baja",'MAPA DE RIESGOS'!$AR443="Leve"),CONCATENATE("R",'MAPA DE RIESGOS'!$H443,"C",'MAPA DE RIESGOS'!$AF443),"")</f>
        <v/>
      </c>
      <c r="Z157" s="375" t="str">
        <f>IF(AND('MAPA DE RIESGOS'!$AP444="Muy Baja",'MAPA DE RIESGOS'!$AR444="Leve"),CONCATENATE("R",'MAPA DE RIESGOS'!$H444,"C",'MAPA DE RIESGOS'!$AF444),"")</f>
        <v/>
      </c>
      <c r="AA157" s="376" t="str">
        <f>IF(AND('MAPA DE RIESGOS'!$AP445="Muy Baja",'MAPA DE RIESGOS'!$AR445="Leve"),CONCATENATE("R",'MAPA DE RIESGOS'!$H445,"C",'MAPA DE RIESGOS'!$AF445),"")</f>
        <v/>
      </c>
      <c r="AB157" s="374" t="str">
        <f>IF(AND('MAPA DE RIESGOS'!$AP428="Muy Baja",'MAPA DE RIESGOS'!$AR428="Menor"),CONCATENATE("R",'MAPA DE RIESGOS'!$H428,"C",'MAPA DE RIESGOS'!$AF428),"")</f>
        <v/>
      </c>
      <c r="AC157" s="375" t="str">
        <f>IF(AND('MAPA DE RIESGOS'!$AP429="Muy Baja",'MAPA DE RIESGOS'!$AR429="Menor"),CONCATENATE("R",'MAPA DE RIESGOS'!$H429,"C",'MAPA DE RIESGOS'!$AF429),"")</f>
        <v/>
      </c>
      <c r="AD157" s="375" t="str">
        <f>IF(AND('MAPA DE RIESGOS'!$AP430="Muy Baja",'MAPA DE RIESGOS'!$AR430="Menor"),CONCATENATE("R",'MAPA DE RIESGOS'!$H430,"C",'MAPA DE RIESGOS'!$AF430),"")</f>
        <v/>
      </c>
      <c r="AE157" s="375" t="str">
        <f>IF(AND('MAPA DE RIESGOS'!$AP431="Muy Baja",'MAPA DE RIESGOS'!$AR431="Menor"),CONCATENATE("R",'MAPA DE RIESGOS'!$H431,"C",'MAPA DE RIESGOS'!$AF431),"")</f>
        <v/>
      </c>
      <c r="AF157" s="375" t="str">
        <f>IF(AND('MAPA DE RIESGOS'!$AP432="Muy Baja",'MAPA DE RIESGOS'!$AR432="Menor"),CONCATENATE("R",'MAPA DE RIESGOS'!$H432,"C",'MAPA DE RIESGOS'!$AF432),"")</f>
        <v/>
      </c>
      <c r="AG157" s="375" t="str">
        <f>IF(AND('MAPA DE RIESGOS'!$AP433="Muy Baja",'MAPA DE RIESGOS'!$AR433="Menor"),CONCATENATE("R",'MAPA DE RIESGOS'!$H433,"C",'MAPA DE RIESGOS'!$AF433),"")</f>
        <v/>
      </c>
      <c r="AH157" s="375" t="str">
        <f>IF(AND('MAPA DE RIESGOS'!$AP434="Muy Baja",'MAPA DE RIESGOS'!$AR434="Menor"),CONCATENATE("R",'MAPA DE RIESGOS'!$H434,"C",'MAPA DE RIESGOS'!$AF434),"")</f>
        <v/>
      </c>
      <c r="AI157" s="375" t="str">
        <f>IF(AND('MAPA DE RIESGOS'!$AP435="Muy Baja",'MAPA DE RIESGOS'!$AR435="Menor"),CONCATENATE("R",'MAPA DE RIESGOS'!$H435,"C",'MAPA DE RIESGOS'!$AF435),"")</f>
        <v/>
      </c>
      <c r="AJ157" s="375" t="str">
        <f>IF(AND('MAPA DE RIESGOS'!$AP436="Muy Baja",'MAPA DE RIESGOS'!$AR436="Menor"),CONCATENATE("R",'MAPA DE RIESGOS'!$H436,"C",'MAPA DE RIESGOS'!$AF436),"")</f>
        <v/>
      </c>
      <c r="AK157" s="375" t="str">
        <f>IF(AND('MAPA DE RIESGOS'!$AP437="Muy Baja",'MAPA DE RIESGOS'!$AR437="Menor"),CONCATENATE("R",'MAPA DE RIESGOS'!$H437,"C",'MAPA DE RIESGOS'!$AF437),"")</f>
        <v/>
      </c>
      <c r="AL157" s="375" t="str">
        <f>IF(AND('MAPA DE RIESGOS'!$AP438="Muy Baja",'MAPA DE RIESGOS'!$AR438="Menor"),CONCATENATE("R",'MAPA DE RIESGOS'!$H438,"C",'MAPA DE RIESGOS'!$AF438),"")</f>
        <v/>
      </c>
      <c r="AM157" s="375" t="str">
        <f>IF(AND('MAPA DE RIESGOS'!$AP439="Muy Baja",'MAPA DE RIESGOS'!$AR439="Menor"),CONCATENATE("R",'MAPA DE RIESGOS'!$H439,"C",'MAPA DE RIESGOS'!$AF439),"")</f>
        <v/>
      </c>
      <c r="AN157" s="375" t="str">
        <f>IF(AND('MAPA DE RIESGOS'!$AP440="Muy Baja",'MAPA DE RIESGOS'!$AR440="Menor"),CONCATENATE("R",'MAPA DE RIESGOS'!$H440,"C",'MAPA DE RIESGOS'!$AF440),"")</f>
        <v/>
      </c>
      <c r="AO157" s="375" t="str">
        <f>IF(AND('MAPA DE RIESGOS'!$AP441="Muy Baja",'MAPA DE RIESGOS'!$AR441="Menor"),CONCATENATE("R",'MAPA DE RIESGOS'!$H441,"C",'MAPA DE RIESGOS'!$AF441),"")</f>
        <v/>
      </c>
      <c r="AP157" s="375" t="str">
        <f>IF(AND('MAPA DE RIESGOS'!$AP442="Muy Baja",'MAPA DE RIESGOS'!$AR442="Menor"),CONCATENATE("R",'MAPA DE RIESGOS'!$H442,"C",'MAPA DE RIESGOS'!$AF442),"")</f>
        <v/>
      </c>
      <c r="AQ157" s="375" t="str">
        <f>IF(AND('MAPA DE RIESGOS'!$AP443="Muy Baja",'MAPA DE RIESGOS'!$AR443="Menor"),CONCATENATE("R",'MAPA DE RIESGOS'!$H443,"C",'MAPA DE RIESGOS'!$AF443),"")</f>
        <v/>
      </c>
      <c r="AR157" s="375" t="str">
        <f>IF(AND('MAPA DE RIESGOS'!$AP444="Muy Baja",'MAPA DE RIESGOS'!$AR444="Menor"),CONCATENATE("R",'MAPA DE RIESGOS'!$H444,"C",'MAPA DE RIESGOS'!$AF444),"")</f>
        <v/>
      </c>
      <c r="AS157" s="376" t="str">
        <f>IF(AND('MAPA DE RIESGOS'!$AP445="Muy Baja",'MAPA DE RIESGOS'!$AR445="Menor"),CONCATENATE("R",'MAPA DE RIESGOS'!$H445,"C",'MAPA DE RIESGOS'!$AF445),"")</f>
        <v/>
      </c>
      <c r="AT157" s="365" t="str">
        <f>IF(AND('MAPA DE RIESGOS'!$AP428="Muy Baja",'MAPA DE RIESGOS'!$AR428="Moderado"),CONCATENATE("R",'MAPA DE RIESGOS'!$H428,"C",'MAPA DE RIESGOS'!$AF428),"")</f>
        <v/>
      </c>
      <c r="AU157" s="366" t="str">
        <f>IF(AND('MAPA DE RIESGOS'!$AP429="Muy Baja",'MAPA DE RIESGOS'!$AR429="Moderado"),CONCATENATE("R",'MAPA DE RIESGOS'!$H429,"C",'MAPA DE RIESGOS'!$AF429),"")</f>
        <v/>
      </c>
      <c r="AV157" s="366" t="str">
        <f>IF(AND('MAPA DE RIESGOS'!$AP430="Muy Baja",'MAPA DE RIESGOS'!$AR430="Moderado"),CONCATENATE("R",'MAPA DE RIESGOS'!$H430,"C",'MAPA DE RIESGOS'!$AF430),"")</f>
        <v/>
      </c>
      <c r="AW157" s="366" t="str">
        <f>IF(AND('MAPA DE RIESGOS'!$AP431="Muy Baja",'MAPA DE RIESGOS'!$AR431="Moderado"),CONCATENATE("R",'MAPA DE RIESGOS'!$H431,"C",'MAPA DE RIESGOS'!$AF431),"")</f>
        <v/>
      </c>
      <c r="AX157" s="366" t="str">
        <f>IF(AND('MAPA DE RIESGOS'!$AP432="Muy Baja",'MAPA DE RIESGOS'!$AR432="Moderado"),CONCATENATE("R",'MAPA DE RIESGOS'!$H432,"C",'MAPA DE RIESGOS'!$AF432),"")</f>
        <v/>
      </c>
      <c r="AY157" s="366" t="str">
        <f>IF(AND('MAPA DE RIESGOS'!$AP433="Muy Baja",'MAPA DE RIESGOS'!$AR433="Moderado"),CONCATENATE("R",'MAPA DE RIESGOS'!$H433,"C",'MAPA DE RIESGOS'!$AF433),"")</f>
        <v/>
      </c>
      <c r="AZ157" s="366" t="str">
        <f>IF(AND('MAPA DE RIESGOS'!$AP434="Muy Baja",'MAPA DE RIESGOS'!$AR434="Moderado"),CONCATENATE("R",'MAPA DE RIESGOS'!$H434,"C",'MAPA DE RIESGOS'!$AF434),"")</f>
        <v/>
      </c>
      <c r="BA157" s="366" t="str">
        <f>IF(AND('MAPA DE RIESGOS'!$AP435="Muy Baja",'MAPA DE RIESGOS'!$AR435="Moderado"),CONCATENATE("R",'MAPA DE RIESGOS'!$H435,"C",'MAPA DE RIESGOS'!$AF435),"")</f>
        <v/>
      </c>
      <c r="BB157" s="366" t="str">
        <f>IF(AND('MAPA DE RIESGOS'!$AP436="Muy Baja",'MAPA DE RIESGOS'!$AR436="Moderado"),CONCATENATE("R",'MAPA DE RIESGOS'!$H436,"C",'MAPA DE RIESGOS'!$AF436),"")</f>
        <v/>
      </c>
      <c r="BC157" s="366" t="str">
        <f>IF(AND('MAPA DE RIESGOS'!$AP437="Muy Baja",'MAPA DE RIESGOS'!$AR437="Moderado"),CONCATENATE("R",'MAPA DE RIESGOS'!$H437,"C",'MAPA DE RIESGOS'!$AF437),"")</f>
        <v/>
      </c>
      <c r="BD157" s="366" t="str">
        <f>IF(AND('MAPA DE RIESGOS'!$AP438="Muy Baja",'MAPA DE RIESGOS'!$AR438="Moderado"),CONCATENATE("R",'MAPA DE RIESGOS'!$H438,"C",'MAPA DE RIESGOS'!$AF438),"")</f>
        <v/>
      </c>
      <c r="BE157" s="366" t="str">
        <f>IF(AND('MAPA DE RIESGOS'!$AP439="Muy Baja",'MAPA DE RIESGOS'!$AR439="Moderado"),CONCATENATE("R",'MAPA DE RIESGOS'!$H439,"C",'MAPA DE RIESGOS'!$AF439),"")</f>
        <v/>
      </c>
      <c r="BF157" s="366" t="str">
        <f>IF(AND('MAPA DE RIESGOS'!$AP440="Muy Baja",'MAPA DE RIESGOS'!$AR440="Moderado"),CONCATENATE("R",'MAPA DE RIESGOS'!$H440,"C",'MAPA DE RIESGOS'!$AF440),"")</f>
        <v/>
      </c>
      <c r="BG157" s="366" t="str">
        <f>IF(AND('MAPA DE RIESGOS'!$AP441="Muy Baja",'MAPA DE RIESGOS'!$AR441="Moderado"),CONCATENATE("R",'MAPA DE RIESGOS'!$H441,"C",'MAPA DE RIESGOS'!$AF441),"")</f>
        <v/>
      </c>
      <c r="BH157" s="366" t="str">
        <f>IF(AND('MAPA DE RIESGOS'!$AP442="Muy Baja",'MAPA DE RIESGOS'!$AR442="Moderado"),CONCATENATE("R",'MAPA DE RIESGOS'!$H442,"C",'MAPA DE RIESGOS'!$AF442),"")</f>
        <v/>
      </c>
      <c r="BI157" s="366" t="str">
        <f>IF(AND('MAPA DE RIESGOS'!$AP443="Muy Baja",'MAPA DE RIESGOS'!$AR443="Moderado"),CONCATENATE("R",'MAPA DE RIESGOS'!$H443,"C",'MAPA DE RIESGOS'!$AF443),"")</f>
        <v/>
      </c>
      <c r="BJ157" s="366" t="str">
        <f>IF(AND('MAPA DE RIESGOS'!$AP444="Muy Baja",'MAPA DE RIESGOS'!$AR444="Moderado"),CONCATENATE("R",'MAPA DE RIESGOS'!$H444,"C",'MAPA DE RIESGOS'!$AF444),"")</f>
        <v/>
      </c>
      <c r="BK157" s="367" t="str">
        <f>IF(AND('MAPA DE RIESGOS'!$AP445="Muy Baja",'MAPA DE RIESGOS'!$AR445="Moderado"),CONCATENATE("R",'MAPA DE RIESGOS'!$H445,"C",'MAPA DE RIESGOS'!$AF445),"")</f>
        <v/>
      </c>
      <c r="BL157" s="353" t="str">
        <f>IF(AND('MAPA DE RIESGOS'!$AP428="Muy Baja",'MAPA DE RIESGOS'!$AR428="Mayor"),CONCATENATE("R",'MAPA DE RIESGOS'!$H428,"C",'MAPA DE RIESGOS'!$AF428),"")</f>
        <v/>
      </c>
      <c r="BM157" s="353" t="str">
        <f>IF(AND('MAPA DE RIESGOS'!$AP429="Muy Baja",'MAPA DE RIESGOS'!$AR429="Mayor"),CONCATENATE("R",'MAPA DE RIESGOS'!$H429,"C",'MAPA DE RIESGOS'!$AF429),"")</f>
        <v/>
      </c>
      <c r="BN157" s="353" t="str">
        <f>IF(AND('MAPA DE RIESGOS'!$AP430="Muy Baja",'MAPA DE RIESGOS'!$AR430="Mayor"),CONCATENATE("R",'MAPA DE RIESGOS'!$H430,"C",'MAPA DE RIESGOS'!$AF430),"")</f>
        <v/>
      </c>
      <c r="BO157" s="353" t="str">
        <f>IF(AND('MAPA DE RIESGOS'!$AP431="Muy Baja",'MAPA DE RIESGOS'!$AR431="Mayor"),CONCATENATE("R",'MAPA DE RIESGOS'!$H431,"C",'MAPA DE RIESGOS'!$AF431),"")</f>
        <v/>
      </c>
      <c r="BP157" s="353" t="str">
        <f>IF(AND('MAPA DE RIESGOS'!$AP432="Muy Baja",'MAPA DE RIESGOS'!$AR432="Mayor"),CONCATENATE("R",'MAPA DE RIESGOS'!$H432,"C",'MAPA DE RIESGOS'!$AF432),"")</f>
        <v/>
      </c>
      <c r="BQ157" s="353" t="str">
        <f>IF(AND('MAPA DE RIESGOS'!$AP433="Muy Baja",'MAPA DE RIESGOS'!$AR433="Mayor"),CONCATENATE("R",'MAPA DE RIESGOS'!$H433,"C",'MAPA DE RIESGOS'!$AF433),"")</f>
        <v/>
      </c>
      <c r="BR157" s="353" t="str">
        <f>IF(AND('MAPA DE RIESGOS'!$AP434="Muy Baja",'MAPA DE RIESGOS'!$AR434="Mayor"),CONCATENATE("R",'MAPA DE RIESGOS'!$H434,"C",'MAPA DE RIESGOS'!$AF434),"")</f>
        <v/>
      </c>
      <c r="BS157" s="353" t="str">
        <f>IF(AND('MAPA DE RIESGOS'!$AP435="Muy Baja",'MAPA DE RIESGOS'!$AR435="Mayor"),CONCATENATE("R",'MAPA DE RIESGOS'!$H435,"C",'MAPA DE RIESGOS'!$AF435),"")</f>
        <v/>
      </c>
      <c r="BT157" s="353" t="str">
        <f>IF(AND('MAPA DE RIESGOS'!$AP436="Muy Baja",'MAPA DE RIESGOS'!$AR436="Mayor"),CONCATENATE("R",'MAPA DE RIESGOS'!$H436,"C",'MAPA DE RIESGOS'!$AF436),"")</f>
        <v/>
      </c>
      <c r="BU157" s="353" t="str">
        <f>IF(AND('MAPA DE RIESGOS'!$AP437="Muy Baja",'MAPA DE RIESGOS'!$AR437="Mayor"),CONCATENATE("R",'MAPA DE RIESGOS'!$H437,"C",'MAPA DE RIESGOS'!$AF437),"")</f>
        <v/>
      </c>
      <c r="BV157" s="353" t="str">
        <f>IF(AND('MAPA DE RIESGOS'!$AP438="Muy Baja",'MAPA DE RIESGOS'!$AR438="Mayor"),CONCATENATE("R",'MAPA DE RIESGOS'!$H438,"C",'MAPA DE RIESGOS'!$AF438),"")</f>
        <v/>
      </c>
      <c r="BW157" s="353" t="str">
        <f>IF(AND('MAPA DE RIESGOS'!$AP439="Muy Baja",'MAPA DE RIESGOS'!$AR439="Mayor"),CONCATENATE("R",'MAPA DE RIESGOS'!$H439,"C",'MAPA DE RIESGOS'!$AF439),"")</f>
        <v/>
      </c>
      <c r="BX157" s="353" t="str">
        <f>IF(AND('MAPA DE RIESGOS'!$AP440="Muy Baja",'MAPA DE RIESGOS'!$AR440="Mayor"),CONCATENATE("R",'MAPA DE RIESGOS'!$H440,"C",'MAPA DE RIESGOS'!$AF440),"")</f>
        <v/>
      </c>
      <c r="BY157" s="353" t="str">
        <f>IF(AND('MAPA DE RIESGOS'!$AP441="Muy Baja",'MAPA DE RIESGOS'!$AR441="Mayor"),CONCATENATE("R",'MAPA DE RIESGOS'!$H441,"C",'MAPA DE RIESGOS'!$AF441),"")</f>
        <v/>
      </c>
      <c r="BZ157" s="353" t="str">
        <f>IF(AND('MAPA DE RIESGOS'!$AP442="Muy Baja",'MAPA DE RIESGOS'!$AR442="Mayor"),CONCATENATE("R",'MAPA DE RIESGOS'!$H442,"C",'MAPA DE RIESGOS'!$AF442),"")</f>
        <v/>
      </c>
      <c r="CA157" s="353" t="str">
        <f>IF(AND('MAPA DE RIESGOS'!$AP443="Muy Baja",'MAPA DE RIESGOS'!$AR443="Mayor"),CONCATENATE("R",'MAPA DE RIESGOS'!$H443,"C",'MAPA DE RIESGOS'!$AF443),"")</f>
        <v/>
      </c>
      <c r="CB157" s="353" t="str">
        <f>IF(AND('MAPA DE RIESGOS'!$AP444="Muy Baja",'MAPA DE RIESGOS'!$AR444="Mayor"),CONCATENATE("R",'MAPA DE RIESGOS'!$H444,"C",'MAPA DE RIESGOS'!$AF444),"")</f>
        <v/>
      </c>
      <c r="CC157" s="354" t="str">
        <f>IF(AND('MAPA DE RIESGOS'!$AP445="Muy Baja",'MAPA DE RIESGOS'!$AR445="Mayor"),CONCATENATE("R",'MAPA DE RIESGOS'!$H445,"C",'MAPA DE RIESGOS'!$AF445),"")</f>
        <v/>
      </c>
      <c r="CD157" s="355" t="str">
        <f>IF(AND('MAPA DE RIESGOS'!$AP428="Muy Baja",'MAPA DE RIESGOS'!$AR428="Catastrófico"),CONCATENATE("R",'MAPA DE RIESGOS'!$H428,"C",'MAPA DE RIESGOS'!$AF428),"")</f>
        <v/>
      </c>
      <c r="CE157" s="355" t="str">
        <f>IF(AND('MAPA DE RIESGOS'!$AP429="Muy Baja",'MAPA DE RIESGOS'!$AR429="Catastrófico"),CONCATENATE("R",'MAPA DE RIESGOS'!$H429,"C",'MAPA DE RIESGOS'!$AF429),"")</f>
        <v/>
      </c>
      <c r="CF157" s="355" t="str">
        <f>IF(AND('MAPA DE RIESGOS'!$AP430="Muy Baja",'MAPA DE RIESGOS'!$AR430="Catastrófico"),CONCATENATE("R",'MAPA DE RIESGOS'!$H430,"C",'MAPA DE RIESGOS'!$AF430),"")</f>
        <v/>
      </c>
      <c r="CG157" s="355" t="str">
        <f>IF(AND('MAPA DE RIESGOS'!$AP431="Muy Baja",'MAPA DE RIESGOS'!$AR431="Catastrófico"),CONCATENATE("R",'MAPA DE RIESGOS'!$H431,"C",'MAPA DE RIESGOS'!$AF431),"")</f>
        <v/>
      </c>
      <c r="CH157" s="355" t="str">
        <f>IF(AND('MAPA DE RIESGOS'!$AP432="Muy Baja",'MAPA DE RIESGOS'!$AR432="Catastrófico"),CONCATENATE("R",'MAPA DE RIESGOS'!$H432,"C",'MAPA DE RIESGOS'!$AF432),"")</f>
        <v/>
      </c>
      <c r="CI157" s="355" t="str">
        <f>IF(AND('MAPA DE RIESGOS'!$AP433="Muy Baja",'MAPA DE RIESGOS'!$AR433="Catastrófico"),CONCATENATE("R",'MAPA DE RIESGOS'!$H433,"C",'MAPA DE RIESGOS'!$AF433),"")</f>
        <v/>
      </c>
      <c r="CJ157" s="355" t="str">
        <f>IF(AND('MAPA DE RIESGOS'!$AP434="Muy Baja",'MAPA DE RIESGOS'!$AR434="Catastrófico"),CONCATENATE("R",'MAPA DE RIESGOS'!$H434,"C",'MAPA DE RIESGOS'!$AF434),"")</f>
        <v/>
      </c>
      <c r="CK157" s="355" t="str">
        <f>IF(AND('MAPA DE RIESGOS'!$AP435="Muy Baja",'MAPA DE RIESGOS'!$AR435="Catastrófico"),CONCATENATE("R",'MAPA DE RIESGOS'!$H435,"C",'MAPA DE RIESGOS'!$AF435),"")</f>
        <v/>
      </c>
      <c r="CL157" s="355" t="str">
        <f>IF(AND('MAPA DE RIESGOS'!$AP436="Muy Baja",'MAPA DE RIESGOS'!$AR436="Catastrófico"),CONCATENATE("R",'MAPA DE RIESGOS'!$H436,"C",'MAPA DE RIESGOS'!$AF436),"")</f>
        <v/>
      </c>
      <c r="CM157" s="355" t="str">
        <f>IF(AND('MAPA DE RIESGOS'!$AP437="Muy Baja",'MAPA DE RIESGOS'!$AR437="Catastrófico"),CONCATENATE("R",'MAPA DE RIESGOS'!$H437,"C",'MAPA DE RIESGOS'!$AF437),"")</f>
        <v/>
      </c>
      <c r="CN157" s="355" t="str">
        <f>IF(AND('MAPA DE RIESGOS'!$AP438="Muy Baja",'MAPA DE RIESGOS'!$AR438="Catastrófico"),CONCATENATE("R",'MAPA DE RIESGOS'!$H438,"C",'MAPA DE RIESGOS'!$AF438),"")</f>
        <v/>
      </c>
      <c r="CO157" s="355" t="str">
        <f>IF(AND('MAPA DE RIESGOS'!$AP439="Muy Baja",'MAPA DE RIESGOS'!$AR439="Catastrófico"),CONCATENATE("R",'MAPA DE RIESGOS'!$H439,"C",'MAPA DE RIESGOS'!$AF439),"")</f>
        <v/>
      </c>
      <c r="CP157" s="355" t="str">
        <f>IF(AND('MAPA DE RIESGOS'!$AP440="Muy Baja",'MAPA DE RIESGOS'!$AR440="Catastrófico"),CONCATENATE("R",'MAPA DE RIESGOS'!$H440,"C",'MAPA DE RIESGOS'!$AF440),"")</f>
        <v/>
      </c>
      <c r="CQ157" s="355" t="str">
        <f>IF(AND('MAPA DE RIESGOS'!$AP441="Muy Baja",'MAPA DE RIESGOS'!$AR441="Catastrófico"),CONCATENATE("R",'MAPA DE RIESGOS'!$H441,"C",'MAPA DE RIESGOS'!$AF441),"")</f>
        <v/>
      </c>
      <c r="CR157" s="355" t="str">
        <f>IF(AND('MAPA DE RIESGOS'!$AP442="Muy Baja",'MAPA DE RIESGOS'!$AR442="Catastrófico"),CONCATENATE("R",'MAPA DE RIESGOS'!$H442,"C",'MAPA DE RIESGOS'!$AF442),"")</f>
        <v/>
      </c>
      <c r="CS157" s="355" t="str">
        <f>IF(AND('MAPA DE RIESGOS'!$AP443="Muy Baja",'MAPA DE RIESGOS'!$AR443="Catastrófico"),CONCATENATE("R",'MAPA DE RIESGOS'!$H443,"C",'MAPA DE RIESGOS'!$AF443),"")</f>
        <v/>
      </c>
      <c r="CT157" s="355" t="str">
        <f>IF(AND('MAPA DE RIESGOS'!$AP444="Muy Baja",'MAPA DE RIESGOS'!$AR444="Catastrófico"),CONCATENATE("R",'MAPA DE RIESGOS'!$H444,"C",'MAPA DE RIESGOS'!$AF444),"")</f>
        <v/>
      </c>
      <c r="CU157" s="356" t="str">
        <f>IF(AND('MAPA DE RIESGOS'!$AP445="Muy Baja",'MAPA DE RIESGOS'!$AR445="Catastrófico"),CONCATENATE("R",'MAPA DE RIESGOS'!$H445,"C",'MAPA DE RIESGOS'!$AF445),"")</f>
        <v/>
      </c>
      <c r="CV157" s="67"/>
    </row>
    <row r="158" spans="2:100" ht="32.450000000000003" customHeight="1">
      <c r="B158" s="1142"/>
      <c r="C158" s="1142"/>
      <c r="D158" s="1143"/>
      <c r="E158" s="1113"/>
      <c r="F158" s="1114"/>
      <c r="G158" s="1114"/>
      <c r="H158" s="1114"/>
      <c r="I158" s="1114"/>
      <c r="J158" s="374" t="str">
        <f>IF(AND('MAPA DE RIESGOS'!$AP446="Muy Baja",'MAPA DE RIESGOS'!$AR446="Leve"),CONCATENATE("R",'MAPA DE RIESGOS'!$H446,"C",'MAPA DE RIESGOS'!$AF446),"")</f>
        <v/>
      </c>
      <c r="K158" s="375" t="str">
        <f>IF(AND('MAPA DE RIESGOS'!$AP447="Muy Baja",'MAPA DE RIESGOS'!$AR447="Leve"),CONCATENATE("R",'MAPA DE RIESGOS'!$H447,"C",'MAPA DE RIESGOS'!$AF447),"")</f>
        <v/>
      </c>
      <c r="L158" s="375" t="str">
        <f>IF(AND('MAPA DE RIESGOS'!$AP448="Muy Baja",'MAPA DE RIESGOS'!$AR448="Leve"),CONCATENATE("R",'MAPA DE RIESGOS'!$H448,"C",'MAPA DE RIESGOS'!$AF448),"")</f>
        <v>R73C1</v>
      </c>
      <c r="M158" s="375" t="str">
        <f>IF(AND('MAPA DE RIESGOS'!$AP449="Muy Baja",'MAPA DE RIESGOS'!$AR449="Leve"),CONCATENATE("R",'MAPA DE RIESGOS'!$H449,"C",'MAPA DE RIESGOS'!$AF449),"")</f>
        <v>R73C2</v>
      </c>
      <c r="N158" s="375" t="str">
        <f>IF(AND('MAPA DE RIESGOS'!$AP450="Muy Baja",'MAPA DE RIESGOS'!$AR450="Leve"),CONCATENATE("R",'MAPA DE RIESGOS'!$H450,"C",'MAPA DE RIESGOS'!$AF450),"")</f>
        <v/>
      </c>
      <c r="O158" s="375" t="str">
        <f>IF(AND('MAPA DE RIESGOS'!$AP451="Muy Baja",'MAPA DE RIESGOS'!$AR451="Leve"),CONCATENATE("R",'MAPA DE RIESGOS'!$H451,"C",'MAPA DE RIESGOS'!$AF451),"")</f>
        <v/>
      </c>
      <c r="P158" s="375" t="str">
        <f>IF(AND('MAPA DE RIESGOS'!$AP452="Muy Baja",'MAPA DE RIESGOS'!$AR452="Leve"),CONCATENATE("R",'MAPA DE RIESGOS'!$H452,"C",'MAPA DE RIESGOS'!$AF452),"")</f>
        <v/>
      </c>
      <c r="Q158" s="375" t="str">
        <f>IF(AND('MAPA DE RIESGOS'!$AP453="Muy Baja",'MAPA DE RIESGOS'!$AR453="Leve"),CONCATENATE("R",'MAPA DE RIESGOS'!$H453,"C",'MAPA DE RIESGOS'!$AF453),"")</f>
        <v/>
      </c>
      <c r="R158" s="375" t="str">
        <f>IF(AND('MAPA DE RIESGOS'!$AP454="Muy Baja",'MAPA DE RIESGOS'!$AR454="Leve"),CONCATENATE("R",'MAPA DE RIESGOS'!$H454,"C",'MAPA DE RIESGOS'!$AF454),"")</f>
        <v/>
      </c>
      <c r="S158" s="375" t="str">
        <f>IF(AND('MAPA DE RIESGOS'!$AP455="Muy Baja",'MAPA DE RIESGOS'!$AR455="Leve"),CONCATENATE("R",'MAPA DE RIESGOS'!$H455,"C",'MAPA DE RIESGOS'!$AF455),"")</f>
        <v/>
      </c>
      <c r="T158" s="375" t="str">
        <f>IF(AND('MAPA DE RIESGOS'!$AP456="Muy Baja",'MAPA DE RIESGOS'!$AR456="Leve"),CONCATENATE("R",'MAPA DE RIESGOS'!$H456,"C",'MAPA DE RIESGOS'!$AF456),"")</f>
        <v/>
      </c>
      <c r="U158" s="375" t="str">
        <f>IF(AND('MAPA DE RIESGOS'!$AP457="Muy Baja",'MAPA DE RIESGOS'!$AR457="Leve"),CONCATENATE("R",'MAPA DE RIESGOS'!$H457,"C",'MAPA DE RIESGOS'!$AF457),"")</f>
        <v/>
      </c>
      <c r="V158" s="375" t="str">
        <f>IF(AND('MAPA DE RIESGOS'!$AP458="Muy Baja",'MAPA DE RIESGOS'!$AR458="Leve"),CONCATENATE("R",'MAPA DE RIESGOS'!$H458,"C",'MAPA DE RIESGOS'!$AF458),"")</f>
        <v/>
      </c>
      <c r="W158" s="375" t="str">
        <f>IF(AND('MAPA DE RIESGOS'!$AP459="Muy Baja",'MAPA DE RIESGOS'!$AR459="Leve"),CONCATENATE("R",'MAPA DE RIESGOS'!$H459,"C",'MAPA DE RIESGOS'!$AF459),"")</f>
        <v/>
      </c>
      <c r="X158" s="375" t="str">
        <f>IF(AND('MAPA DE RIESGOS'!$AP460="Muy Baja",'MAPA DE RIESGOS'!$AR460="Leve"),CONCATENATE("R",'MAPA DE RIESGOS'!$H460,"C",'MAPA DE RIESGOS'!$AF460),"")</f>
        <v/>
      </c>
      <c r="Y158" s="375" t="str">
        <f>IF(AND('MAPA DE RIESGOS'!$AP461="Muy Baja",'MAPA DE RIESGOS'!$AR461="Leve"),CONCATENATE("R",'MAPA DE RIESGOS'!$H461,"C",'MAPA DE RIESGOS'!$AF461),"")</f>
        <v/>
      </c>
      <c r="Z158" s="375" t="str">
        <f>IF(AND('MAPA DE RIESGOS'!$AP462="Muy Baja",'MAPA DE RIESGOS'!$AR462="Leve"),CONCATENATE("R",'MAPA DE RIESGOS'!$H462,"C",'MAPA DE RIESGOS'!$AF462),"")</f>
        <v/>
      </c>
      <c r="AA158" s="376" t="str">
        <f>IF(AND('MAPA DE RIESGOS'!$AP463="Muy Baja",'MAPA DE RIESGOS'!$AR463="Leve"),CONCATENATE("R",'MAPA DE RIESGOS'!$H463,"C",'MAPA DE RIESGOS'!$AF463),"")</f>
        <v/>
      </c>
      <c r="AB158" s="374" t="str">
        <f>IF(AND('MAPA DE RIESGOS'!$AP446="Muy Baja",'MAPA DE RIESGOS'!$AR446="Menor"),CONCATENATE("R",'MAPA DE RIESGOS'!$H446,"C",'MAPA DE RIESGOS'!$AF446),"")</f>
        <v/>
      </c>
      <c r="AC158" s="375" t="str">
        <f>IF(AND('MAPA DE RIESGOS'!$AP447="Muy Baja",'MAPA DE RIESGOS'!$AR447="Menor"),CONCATENATE("R",'MAPA DE RIESGOS'!$H447,"C",'MAPA DE RIESGOS'!$AF447),"")</f>
        <v/>
      </c>
      <c r="AD158" s="375" t="str">
        <f>IF(AND('MAPA DE RIESGOS'!$AP448="Muy Baja",'MAPA DE RIESGOS'!$AR448="Menor"),CONCATENATE("R",'MAPA DE RIESGOS'!$H448,"C",'MAPA DE RIESGOS'!$AF448),"")</f>
        <v/>
      </c>
      <c r="AE158" s="375" t="str">
        <f>IF(AND('MAPA DE RIESGOS'!$AP449="Muy Baja",'MAPA DE RIESGOS'!$AR449="Menor"),CONCATENATE("R",'MAPA DE RIESGOS'!$H449,"C",'MAPA DE RIESGOS'!$AF449),"")</f>
        <v/>
      </c>
      <c r="AF158" s="375" t="str">
        <f>IF(AND('MAPA DE RIESGOS'!$AP450="Muy Baja",'MAPA DE RIESGOS'!$AR450="Menor"),CONCATENATE("R",'MAPA DE RIESGOS'!$H450,"C",'MAPA DE RIESGOS'!$AF450),"")</f>
        <v/>
      </c>
      <c r="AG158" s="375" t="str">
        <f>IF(AND('MAPA DE RIESGOS'!$AP451="Muy Baja",'MAPA DE RIESGOS'!$AR451="Menor"),CONCATENATE("R",'MAPA DE RIESGOS'!$H451,"C",'MAPA DE RIESGOS'!$AF451),"")</f>
        <v/>
      </c>
      <c r="AH158" s="375" t="str">
        <f>IF(AND('MAPA DE RIESGOS'!$AP452="Muy Baja",'MAPA DE RIESGOS'!$AR452="Menor"),CONCATENATE("R",'MAPA DE RIESGOS'!$H452,"C",'MAPA DE RIESGOS'!$AF452),"")</f>
        <v/>
      </c>
      <c r="AI158" s="375" t="str">
        <f>IF(AND('MAPA DE RIESGOS'!$AP453="Muy Baja",'MAPA DE RIESGOS'!$AR453="Menor"),CONCATENATE("R",'MAPA DE RIESGOS'!$H453,"C",'MAPA DE RIESGOS'!$AF453),"")</f>
        <v/>
      </c>
      <c r="AJ158" s="375" t="str">
        <f>IF(AND('MAPA DE RIESGOS'!$AP454="Muy Baja",'MAPA DE RIESGOS'!$AR454="Menor"),CONCATENATE("R",'MAPA DE RIESGOS'!$H454,"C",'MAPA DE RIESGOS'!$AF454),"")</f>
        <v/>
      </c>
      <c r="AK158" s="375" t="str">
        <f>IF(AND('MAPA DE RIESGOS'!$AP455="Muy Baja",'MAPA DE RIESGOS'!$AR455="Menor"),CONCATENATE("R",'MAPA DE RIESGOS'!$H455,"C",'MAPA DE RIESGOS'!$AF455),"")</f>
        <v/>
      </c>
      <c r="AL158" s="375" t="str">
        <f>IF(AND('MAPA DE RIESGOS'!$AP456="Muy Baja",'MAPA DE RIESGOS'!$AR456="Menor"),CONCATENATE("R",'MAPA DE RIESGOS'!$H456,"C",'MAPA DE RIESGOS'!$AF456),"")</f>
        <v/>
      </c>
      <c r="AM158" s="375" t="str">
        <f>IF(AND('MAPA DE RIESGOS'!$AP457="Muy Baja",'MAPA DE RIESGOS'!$AR457="Menor"),CONCATENATE("R",'MAPA DE RIESGOS'!$H457,"C",'MAPA DE RIESGOS'!$AF457),"")</f>
        <v/>
      </c>
      <c r="AN158" s="375" t="str">
        <f>IF(AND('MAPA DE RIESGOS'!$AP458="Muy Baja",'MAPA DE RIESGOS'!$AR458="Menor"),CONCATENATE("R",'MAPA DE RIESGOS'!$H458,"C",'MAPA DE RIESGOS'!$AF458),"")</f>
        <v/>
      </c>
      <c r="AO158" s="375" t="str">
        <f>IF(AND('MAPA DE RIESGOS'!$AP459="Muy Baja",'MAPA DE RIESGOS'!$AR459="Menor"),CONCATENATE("R",'MAPA DE RIESGOS'!$H459,"C",'MAPA DE RIESGOS'!$AF459),"")</f>
        <v/>
      </c>
      <c r="AP158" s="375" t="str">
        <f>IF(AND('MAPA DE RIESGOS'!$AP460="Muy Baja",'MAPA DE RIESGOS'!$AR460="Menor"),CONCATENATE("R",'MAPA DE RIESGOS'!$H460,"C",'MAPA DE RIESGOS'!$AF460),"")</f>
        <v/>
      </c>
      <c r="AQ158" s="375" t="str">
        <f>IF(AND('MAPA DE RIESGOS'!$AP461="Muy Baja",'MAPA DE RIESGOS'!$AR461="Menor"),CONCATENATE("R",'MAPA DE RIESGOS'!$H461,"C",'MAPA DE RIESGOS'!$AF461),"")</f>
        <v/>
      </c>
      <c r="AR158" s="375" t="str">
        <f>IF(AND('MAPA DE RIESGOS'!$AP462="Muy Baja",'MAPA DE RIESGOS'!$AR462="Menor"),CONCATENATE("R",'MAPA DE RIESGOS'!$H462,"C",'MAPA DE RIESGOS'!$AF462),"")</f>
        <v/>
      </c>
      <c r="AS158" s="376" t="str">
        <f>IF(AND('MAPA DE RIESGOS'!$AP463="Muy Baja",'MAPA DE RIESGOS'!$AR463="Menor"),CONCATENATE("R",'MAPA DE RIESGOS'!$H463,"C",'MAPA DE RIESGOS'!$AF463),"")</f>
        <v/>
      </c>
      <c r="AT158" s="365" t="str">
        <f>IF(AND('MAPA DE RIESGOS'!$AP446="Muy Baja",'MAPA DE RIESGOS'!$AR446="Moderado"),CONCATENATE("R",'MAPA DE RIESGOS'!$H446,"C",'MAPA DE RIESGOS'!$AF446),"")</f>
        <v/>
      </c>
      <c r="AU158" s="366" t="str">
        <f>IF(AND('MAPA DE RIESGOS'!$AP447="Muy Baja",'MAPA DE RIESGOS'!$AR447="Moderado"),CONCATENATE("R",'MAPA DE RIESGOS'!$H447,"C",'MAPA DE RIESGOS'!$AF447),"")</f>
        <v/>
      </c>
      <c r="AV158" s="366" t="str">
        <f>IF(AND('MAPA DE RIESGOS'!$AP448="Muy Baja",'MAPA DE RIESGOS'!$AR448="Moderado"),CONCATENATE("R",'MAPA DE RIESGOS'!$H448,"C",'MAPA DE RIESGOS'!$AF448),"")</f>
        <v/>
      </c>
      <c r="AW158" s="366" t="str">
        <f>IF(AND('MAPA DE RIESGOS'!$AP449="Muy Baja",'MAPA DE RIESGOS'!$AR449="Moderado"),CONCATENATE("R",'MAPA DE RIESGOS'!$H449,"C",'MAPA DE RIESGOS'!$AF449),"")</f>
        <v/>
      </c>
      <c r="AX158" s="366" t="str">
        <f>IF(AND('MAPA DE RIESGOS'!$AP450="Muy Baja",'MAPA DE RIESGOS'!$AR450="Moderado"),CONCATENATE("R",'MAPA DE RIESGOS'!$H450,"C",'MAPA DE RIESGOS'!$AF450),"")</f>
        <v/>
      </c>
      <c r="AY158" s="366" t="str">
        <f>IF(AND('MAPA DE RIESGOS'!$AP451="Muy Baja",'MAPA DE RIESGOS'!$AR451="Moderado"),CONCATENATE("R",'MAPA DE RIESGOS'!$H451,"C",'MAPA DE RIESGOS'!$AF451),"")</f>
        <v/>
      </c>
      <c r="AZ158" s="366" t="str">
        <f>IF(AND('MAPA DE RIESGOS'!$AP452="Muy Baja",'MAPA DE RIESGOS'!$AR452="Moderado"),CONCATENATE("R",'MAPA DE RIESGOS'!$H452,"C",'MAPA DE RIESGOS'!$AF452),"")</f>
        <v/>
      </c>
      <c r="BA158" s="366" t="str">
        <f>IF(AND('MAPA DE RIESGOS'!$AP453="Muy Baja",'MAPA DE RIESGOS'!$AR453="Moderado"),CONCATENATE("R",'MAPA DE RIESGOS'!$H453,"C",'MAPA DE RIESGOS'!$AF453),"")</f>
        <v/>
      </c>
      <c r="BB158" s="366" t="str">
        <f>IF(AND('MAPA DE RIESGOS'!$AP454="Muy Baja",'MAPA DE RIESGOS'!$AR454="Moderado"),CONCATENATE("R",'MAPA DE RIESGOS'!$H454,"C",'MAPA DE RIESGOS'!$AF454),"")</f>
        <v/>
      </c>
      <c r="BC158" s="366" t="str">
        <f>IF(AND('MAPA DE RIESGOS'!$AP455="Muy Baja",'MAPA DE RIESGOS'!$AR455="Moderado"),CONCATENATE("R",'MAPA DE RIESGOS'!$H455,"C",'MAPA DE RIESGOS'!$AF455),"")</f>
        <v/>
      </c>
      <c r="BD158" s="366" t="str">
        <f>IF(AND('MAPA DE RIESGOS'!$AP456="Muy Baja",'MAPA DE RIESGOS'!$AR456="Moderado"),CONCATENATE("R",'MAPA DE RIESGOS'!$H456,"C",'MAPA DE RIESGOS'!$AF456),"")</f>
        <v/>
      </c>
      <c r="BE158" s="366" t="str">
        <f>IF(AND('MAPA DE RIESGOS'!$AP457="Muy Baja",'MAPA DE RIESGOS'!$AR457="Moderado"),CONCATENATE("R",'MAPA DE RIESGOS'!$H457,"C",'MAPA DE RIESGOS'!$AF457),"")</f>
        <v/>
      </c>
      <c r="BF158" s="366" t="str">
        <f>IF(AND('MAPA DE RIESGOS'!$AP458="Muy Baja",'MAPA DE RIESGOS'!$AR458="Moderado"),CONCATENATE("R",'MAPA DE RIESGOS'!$H458,"C",'MAPA DE RIESGOS'!$AF458),"")</f>
        <v/>
      </c>
      <c r="BG158" s="366" t="str">
        <f>IF(AND('MAPA DE RIESGOS'!$AP459="Muy Baja",'MAPA DE RIESGOS'!$AR459="Moderado"),CONCATENATE("R",'MAPA DE RIESGOS'!$H459,"C",'MAPA DE RIESGOS'!$AF459),"")</f>
        <v/>
      </c>
      <c r="BH158" s="366" t="str">
        <f>IF(AND('MAPA DE RIESGOS'!$AP460="Muy Baja",'MAPA DE RIESGOS'!$AR460="Moderado"),CONCATENATE("R",'MAPA DE RIESGOS'!$H460,"C",'MAPA DE RIESGOS'!$AF460),"")</f>
        <v/>
      </c>
      <c r="BI158" s="366" t="str">
        <f>IF(AND('MAPA DE RIESGOS'!$AP461="Muy Baja",'MAPA DE RIESGOS'!$AR461="Moderado"),CONCATENATE("R",'MAPA DE RIESGOS'!$H461,"C",'MAPA DE RIESGOS'!$AF461),"")</f>
        <v/>
      </c>
      <c r="BJ158" s="366" t="str">
        <f>IF(AND('MAPA DE RIESGOS'!$AP462="Muy Baja",'MAPA DE RIESGOS'!$AR462="Moderado"),CONCATENATE("R",'MAPA DE RIESGOS'!$H462,"C",'MAPA DE RIESGOS'!$AF462),"")</f>
        <v/>
      </c>
      <c r="BK158" s="367" t="str">
        <f>IF(AND('MAPA DE RIESGOS'!$AP463="Muy Baja",'MAPA DE RIESGOS'!$AR463="Moderado"),CONCATENATE("R",'MAPA DE RIESGOS'!$H463,"C",'MAPA DE RIESGOS'!$AF463),"")</f>
        <v/>
      </c>
      <c r="BL158" s="353" t="str">
        <f>IF(AND('MAPA DE RIESGOS'!$AP446="Muy Baja",'MAPA DE RIESGOS'!$AR446="Mayor"),CONCATENATE("R",'MAPA DE RIESGOS'!$H446,"C",'MAPA DE RIESGOS'!$AF446),"")</f>
        <v/>
      </c>
      <c r="BM158" s="353" t="str">
        <f>IF(AND('MAPA DE RIESGOS'!$AP447="Muy Baja",'MAPA DE RIESGOS'!$AR447="Mayor"),CONCATENATE("R",'MAPA DE RIESGOS'!$H447,"C",'MAPA DE RIESGOS'!$AF447),"")</f>
        <v/>
      </c>
      <c r="BN158" s="353" t="str">
        <f>IF(AND('MAPA DE RIESGOS'!$AP448="Muy Baja",'MAPA DE RIESGOS'!$AR448="Mayor"),CONCATENATE("R",'MAPA DE RIESGOS'!$H448,"C",'MAPA DE RIESGOS'!$AF448),"")</f>
        <v/>
      </c>
      <c r="BO158" s="353" t="str">
        <f>IF(AND('MAPA DE RIESGOS'!$AP449="Muy Baja",'MAPA DE RIESGOS'!$AR449="Mayor"),CONCATENATE("R",'MAPA DE RIESGOS'!$H449,"C",'MAPA DE RIESGOS'!$AF449),"")</f>
        <v/>
      </c>
      <c r="BP158" s="353" t="str">
        <f>IF(AND('MAPA DE RIESGOS'!$AP450="Muy Baja",'MAPA DE RIESGOS'!$AR450="Mayor"),CONCATENATE("R",'MAPA DE RIESGOS'!$H450,"C",'MAPA DE RIESGOS'!$AF450),"")</f>
        <v/>
      </c>
      <c r="BQ158" s="353" t="str">
        <f>IF(AND('MAPA DE RIESGOS'!$AP451="Muy Baja",'MAPA DE RIESGOS'!$AR451="Mayor"),CONCATENATE("R",'MAPA DE RIESGOS'!$H451,"C",'MAPA DE RIESGOS'!$AF451),"")</f>
        <v/>
      </c>
      <c r="BR158" s="353" t="str">
        <f>IF(AND('MAPA DE RIESGOS'!$AP452="Muy Baja",'MAPA DE RIESGOS'!$AR452="Mayor"),CONCATENATE("R",'MAPA DE RIESGOS'!$H452,"C",'MAPA DE RIESGOS'!$AF452),"")</f>
        <v/>
      </c>
      <c r="BS158" s="353" t="str">
        <f>IF(AND('MAPA DE RIESGOS'!$AP453="Muy Baja",'MAPA DE RIESGOS'!$AR453="Mayor"),CONCATENATE("R",'MAPA DE RIESGOS'!$H453,"C",'MAPA DE RIESGOS'!$AF453),"")</f>
        <v/>
      </c>
      <c r="BT158" s="353" t="str">
        <f>IF(AND('MAPA DE RIESGOS'!$AP454="Muy Baja",'MAPA DE RIESGOS'!$AR454="Mayor"),CONCATENATE("R",'MAPA DE RIESGOS'!$H454,"C",'MAPA DE RIESGOS'!$AF454),"")</f>
        <v/>
      </c>
      <c r="BU158" s="353" t="str">
        <f>IF(AND('MAPA DE RIESGOS'!$AP455="Muy Baja",'MAPA DE RIESGOS'!$AR455="Mayor"),CONCATENATE("R",'MAPA DE RIESGOS'!$H455,"C",'MAPA DE RIESGOS'!$AF455),"")</f>
        <v/>
      </c>
      <c r="BV158" s="353" t="str">
        <f>IF(AND('MAPA DE RIESGOS'!$AP456="Muy Baja",'MAPA DE RIESGOS'!$AR456="Mayor"),CONCATENATE("R",'MAPA DE RIESGOS'!$H456,"C",'MAPA DE RIESGOS'!$AF456),"")</f>
        <v/>
      </c>
      <c r="BW158" s="353" t="str">
        <f>IF(AND('MAPA DE RIESGOS'!$AP457="Muy Baja",'MAPA DE RIESGOS'!$AR457="Mayor"),CONCATENATE("R",'MAPA DE RIESGOS'!$H457,"C",'MAPA DE RIESGOS'!$AF457),"")</f>
        <v/>
      </c>
      <c r="BX158" s="353" t="str">
        <f>IF(AND('MAPA DE RIESGOS'!$AP458="Muy Baja",'MAPA DE RIESGOS'!$AR458="Mayor"),CONCATENATE("R",'MAPA DE RIESGOS'!$H458,"C",'MAPA DE RIESGOS'!$AF458),"")</f>
        <v/>
      </c>
      <c r="BY158" s="353" t="str">
        <f>IF(AND('MAPA DE RIESGOS'!$AP459="Muy Baja",'MAPA DE RIESGOS'!$AR459="Mayor"),CONCATENATE("R",'MAPA DE RIESGOS'!$H459,"C",'MAPA DE RIESGOS'!$AF459),"")</f>
        <v/>
      </c>
      <c r="BZ158" s="353" t="str">
        <f>IF(AND('MAPA DE RIESGOS'!$AP460="Muy Baja",'MAPA DE RIESGOS'!$AR460="Mayor"),CONCATENATE("R",'MAPA DE RIESGOS'!$H460,"C",'MAPA DE RIESGOS'!$AF460),"")</f>
        <v/>
      </c>
      <c r="CA158" s="353" t="str">
        <f>IF(AND('MAPA DE RIESGOS'!$AP461="Muy Baja",'MAPA DE RIESGOS'!$AR461="Mayor"),CONCATENATE("R",'MAPA DE RIESGOS'!$H461,"C",'MAPA DE RIESGOS'!$AF461),"")</f>
        <v/>
      </c>
      <c r="CB158" s="353" t="str">
        <f>IF(AND('MAPA DE RIESGOS'!$AP462="Muy Baja",'MAPA DE RIESGOS'!$AR462="Mayor"),CONCATENATE("R",'MAPA DE RIESGOS'!$H462,"C",'MAPA DE RIESGOS'!$AF462),"")</f>
        <v/>
      </c>
      <c r="CC158" s="354" t="str">
        <f>IF(AND('MAPA DE RIESGOS'!$AP463="Muy Baja",'MAPA DE RIESGOS'!$AR463="Mayor"),CONCATENATE("R",'MAPA DE RIESGOS'!$H463,"C",'MAPA DE RIESGOS'!$AF463),"")</f>
        <v/>
      </c>
      <c r="CD158" s="355" t="str">
        <f>IF(AND('MAPA DE RIESGOS'!$AP446="Muy Baja",'MAPA DE RIESGOS'!$AR446="Catastrófico"),CONCATENATE("R",'MAPA DE RIESGOS'!$H446,"C",'MAPA DE RIESGOS'!$AF446),"")</f>
        <v/>
      </c>
      <c r="CE158" s="355" t="str">
        <f>IF(AND('MAPA DE RIESGOS'!$AP447="Muy Baja",'MAPA DE RIESGOS'!$AR447="Catastrófico"),CONCATENATE("R",'MAPA DE RIESGOS'!$H447,"C",'MAPA DE RIESGOS'!$AF447),"")</f>
        <v/>
      </c>
      <c r="CF158" s="355" t="str">
        <f>IF(AND('MAPA DE RIESGOS'!$AP448="Muy Baja",'MAPA DE RIESGOS'!$AR448="Catastrófico"),CONCATENATE("R",'MAPA DE RIESGOS'!$H448,"C",'MAPA DE RIESGOS'!$AF448),"")</f>
        <v/>
      </c>
      <c r="CG158" s="355" t="str">
        <f>IF(AND('MAPA DE RIESGOS'!$AP449="Muy Baja",'MAPA DE RIESGOS'!$AR449="Catastrófico"),CONCATENATE("R",'MAPA DE RIESGOS'!$H449,"C",'MAPA DE RIESGOS'!$AF449),"")</f>
        <v/>
      </c>
      <c r="CH158" s="355" t="str">
        <f>IF(AND('MAPA DE RIESGOS'!$AP450="Muy Baja",'MAPA DE RIESGOS'!$AR450="Catastrófico"),CONCATENATE("R",'MAPA DE RIESGOS'!$H450,"C",'MAPA DE RIESGOS'!$AF450),"")</f>
        <v/>
      </c>
      <c r="CI158" s="355" t="str">
        <f>IF(AND('MAPA DE RIESGOS'!$AP451="Muy Baja",'MAPA DE RIESGOS'!$AR451="Catastrófico"),CONCATENATE("R",'MAPA DE RIESGOS'!$H451,"C",'MAPA DE RIESGOS'!$AF451),"")</f>
        <v/>
      </c>
      <c r="CJ158" s="355" t="str">
        <f>IF(AND('MAPA DE RIESGOS'!$AP452="Muy Baja",'MAPA DE RIESGOS'!$AR452="Catastrófico"),CONCATENATE("R",'MAPA DE RIESGOS'!$H452,"C",'MAPA DE RIESGOS'!$AF452),"")</f>
        <v/>
      </c>
      <c r="CK158" s="355" t="str">
        <f>IF(AND('MAPA DE RIESGOS'!$AP453="Muy Baja",'MAPA DE RIESGOS'!$AR453="Catastrófico"),CONCATENATE("R",'MAPA DE RIESGOS'!$H453,"C",'MAPA DE RIESGOS'!$AF453),"")</f>
        <v/>
      </c>
      <c r="CL158" s="355" t="str">
        <f>IF(AND('MAPA DE RIESGOS'!$AP454="Muy Baja",'MAPA DE RIESGOS'!$AR454="Catastrófico"),CONCATENATE("R",'MAPA DE RIESGOS'!$H454,"C",'MAPA DE RIESGOS'!$AF454),"")</f>
        <v/>
      </c>
      <c r="CM158" s="355" t="str">
        <f>IF(AND('MAPA DE RIESGOS'!$AP455="Muy Baja",'MAPA DE RIESGOS'!$AR455="Catastrófico"),CONCATENATE("R",'MAPA DE RIESGOS'!$H455,"C",'MAPA DE RIESGOS'!$AF455),"")</f>
        <v/>
      </c>
      <c r="CN158" s="355" t="str">
        <f>IF(AND('MAPA DE RIESGOS'!$AP456="Muy Baja",'MAPA DE RIESGOS'!$AR456="Catastrófico"),CONCATENATE("R",'MAPA DE RIESGOS'!$H456,"C",'MAPA DE RIESGOS'!$AF456),"")</f>
        <v/>
      </c>
      <c r="CO158" s="355" t="str">
        <f>IF(AND('MAPA DE RIESGOS'!$AP457="Muy Baja",'MAPA DE RIESGOS'!$AR457="Catastrófico"),CONCATENATE("R",'MAPA DE RIESGOS'!$H457,"C",'MAPA DE RIESGOS'!$AF457),"")</f>
        <v/>
      </c>
      <c r="CP158" s="355" t="str">
        <f>IF(AND('MAPA DE RIESGOS'!$AP458="Muy Baja",'MAPA DE RIESGOS'!$AR458="Catastrófico"),CONCATENATE("R",'MAPA DE RIESGOS'!$H458,"C",'MAPA DE RIESGOS'!$AF458),"")</f>
        <v/>
      </c>
      <c r="CQ158" s="355" t="str">
        <f>IF(AND('MAPA DE RIESGOS'!$AP459="Muy Baja",'MAPA DE RIESGOS'!$AR459="Catastrófico"),CONCATENATE("R",'MAPA DE RIESGOS'!$H459,"C",'MAPA DE RIESGOS'!$AF459),"")</f>
        <v/>
      </c>
      <c r="CR158" s="355" t="str">
        <f>IF(AND('MAPA DE RIESGOS'!$AP460="Muy Baja",'MAPA DE RIESGOS'!$AR460="Catastrófico"),CONCATENATE("R",'MAPA DE RIESGOS'!$H460,"C",'MAPA DE RIESGOS'!$AF460),"")</f>
        <v/>
      </c>
      <c r="CS158" s="355" t="str">
        <f>IF(AND('MAPA DE RIESGOS'!$AP461="Muy Baja",'MAPA DE RIESGOS'!$AR461="Catastrófico"),CONCATENATE("R",'MAPA DE RIESGOS'!$H461,"C",'MAPA DE RIESGOS'!$AF461),"")</f>
        <v/>
      </c>
      <c r="CT158" s="355" t="str">
        <f>IF(AND('MAPA DE RIESGOS'!$AP462="Muy Baja",'MAPA DE RIESGOS'!$AR462="Catastrófico"),CONCATENATE("R",'MAPA DE RIESGOS'!$H462,"C",'MAPA DE RIESGOS'!$AF462),"")</f>
        <v/>
      </c>
      <c r="CU158" s="356" t="str">
        <f>IF(AND('MAPA DE RIESGOS'!$AP463="Muy Baja",'MAPA DE RIESGOS'!$AR463="Catastrófico"),CONCATENATE("R",'MAPA DE RIESGOS'!$H463,"C",'MAPA DE RIESGOS'!$AF463),"")</f>
        <v/>
      </c>
      <c r="CV158" s="67"/>
    </row>
    <row r="159" spans="2:100" ht="32.450000000000003" customHeight="1">
      <c r="B159" s="1142"/>
      <c r="C159" s="1142"/>
      <c r="D159" s="1143"/>
      <c r="E159" s="1113"/>
      <c r="F159" s="1114"/>
      <c r="G159" s="1114"/>
      <c r="H159" s="1114"/>
      <c r="I159" s="1114"/>
      <c r="J159" s="374" t="str">
        <f>IF(AND('MAPA DE RIESGOS'!$AP464="Muy Baja",'MAPA DE RIESGOS'!$AR464="Leve"),CONCATENATE("R",'MAPA DE RIESGOS'!$H464,"C",'MAPA DE RIESGOS'!$AF464),"")</f>
        <v/>
      </c>
      <c r="K159" s="375" t="str">
        <f>IF(AND('MAPA DE RIESGOS'!$AP465="Muy Baja",'MAPA DE RIESGOS'!$AR465="Leve"),CONCATENATE("R",'MAPA DE RIESGOS'!$H465,"C",'MAPA DE RIESGOS'!$AF465),"")</f>
        <v/>
      </c>
      <c r="L159" s="375" t="str">
        <f>IF(AND('MAPA DE RIESGOS'!$AP466="Muy Baja",'MAPA DE RIESGOS'!$AR466="Leve"),CONCATENATE("R",'MAPA DE RIESGOS'!$H466,"C",'MAPA DE RIESGOS'!$AF466),"")</f>
        <v/>
      </c>
      <c r="M159" s="375" t="str">
        <f>IF(AND('MAPA DE RIESGOS'!$AP467="Muy Baja",'MAPA DE RIESGOS'!$AR467="Leve"),CONCATENATE("R",'MAPA DE RIESGOS'!$H467,"C",'MAPA DE RIESGOS'!$AF467),"")</f>
        <v/>
      </c>
      <c r="N159" s="375" t="str">
        <f>IF(AND('MAPA DE RIESGOS'!$AP468="Muy Baja",'MAPA DE RIESGOS'!$AR468="Leve"),CONCATENATE("R",'MAPA DE RIESGOS'!$H468,"C",'MAPA DE RIESGOS'!$AF468),"")</f>
        <v/>
      </c>
      <c r="O159" s="375" t="str">
        <f>IF(AND('MAPA DE RIESGOS'!$AP469="Muy Baja",'MAPA DE RIESGOS'!$AR469="Leve"),CONCATENATE("R",'MAPA DE RIESGOS'!$H469,"C",'MAPA DE RIESGOS'!$AF469),"")</f>
        <v/>
      </c>
      <c r="P159" s="375" t="str">
        <f>IF(AND('MAPA DE RIESGOS'!$AP470="Muy Baja",'MAPA DE RIESGOS'!$AR470="Leve"),CONCATENATE("R",'MAPA DE RIESGOS'!$H470,"C",'MAPA DE RIESGOS'!$AF470),"")</f>
        <v/>
      </c>
      <c r="Q159" s="375" t="str">
        <f>IF(AND('MAPA DE RIESGOS'!$AP471="Muy Baja",'MAPA DE RIESGOS'!$AR471="Leve"),CONCATENATE("R",'MAPA DE RIESGOS'!$H471,"C",'MAPA DE RIESGOS'!$AF471),"")</f>
        <v/>
      </c>
      <c r="R159" s="375" t="str">
        <f>IF(AND('MAPA DE RIESGOS'!$AP472="Muy Baja",'MAPA DE RIESGOS'!$AR472="Leve"),CONCATENATE("R",'MAPA DE RIESGOS'!$H472,"C",'MAPA DE RIESGOS'!$AF472),"")</f>
        <v/>
      </c>
      <c r="S159" s="375" t="str">
        <f>IF(AND('MAPA DE RIESGOS'!$AP473="Muy Baja",'MAPA DE RIESGOS'!$AR473="Leve"),CONCATENATE("R",'MAPA DE RIESGOS'!$H473,"C",'MAPA DE RIESGOS'!$AF473),"")</f>
        <v/>
      </c>
      <c r="T159" s="375" t="str">
        <f>IF(AND('MAPA DE RIESGOS'!$AP474="Muy Baja",'MAPA DE RIESGOS'!$AR474="Leve"),CONCATENATE("R",'MAPA DE RIESGOS'!$H474,"C",'MAPA DE RIESGOS'!$AF474),"")</f>
        <v/>
      </c>
      <c r="U159" s="375" t="str">
        <f>IF(AND('MAPA DE RIESGOS'!$AP475="Muy Baja",'MAPA DE RIESGOS'!$AR475="Leve"),CONCATENATE("R",'MAPA DE RIESGOS'!$H475,"C",'MAPA DE RIESGOS'!$AF475),"")</f>
        <v/>
      </c>
      <c r="V159" s="375" t="str">
        <f>IF(AND('MAPA DE RIESGOS'!$AP476="Muy Baja",'MAPA DE RIESGOS'!$AR476="Leve"),CONCATENATE("R",'MAPA DE RIESGOS'!$H476,"C",'MAPA DE RIESGOS'!$AF476),"")</f>
        <v/>
      </c>
      <c r="W159" s="375" t="str">
        <f>IF(AND('MAPA DE RIESGOS'!$AP477="Muy Baja",'MAPA DE RIESGOS'!$AR477="Leve"),CONCATENATE("R",'MAPA DE RIESGOS'!$H477,"C",'MAPA DE RIESGOS'!$AF477),"")</f>
        <v/>
      </c>
      <c r="X159" s="375" t="str">
        <f>IF(AND('MAPA DE RIESGOS'!$AP478="Muy Baja",'MAPA DE RIESGOS'!$AR478="Leve"),CONCATENATE("R",'MAPA DE RIESGOS'!$H478,"C",'MAPA DE RIESGOS'!$AF478),"")</f>
        <v/>
      </c>
      <c r="Y159" s="375" t="str">
        <f>IF(AND('MAPA DE RIESGOS'!$AP479="Muy Baja",'MAPA DE RIESGOS'!$AR479="Leve"),CONCATENATE("R",'MAPA DE RIESGOS'!$H479,"C",'MAPA DE RIESGOS'!$AF479),"")</f>
        <v/>
      </c>
      <c r="Z159" s="375" t="str">
        <f>IF(AND('MAPA DE RIESGOS'!$AP480="Muy Baja",'MAPA DE RIESGOS'!$AR480="Leve"),CONCATENATE("R",'MAPA DE RIESGOS'!$H480,"C",'MAPA DE RIESGOS'!$AF480),"")</f>
        <v/>
      </c>
      <c r="AA159" s="376" t="str">
        <f>IF(AND('MAPA DE RIESGOS'!$AP481="Muy Baja",'MAPA DE RIESGOS'!$AR481="Leve"),CONCATENATE("R",'MAPA DE RIESGOS'!$H481,"C",'MAPA DE RIESGOS'!$AF481),"")</f>
        <v/>
      </c>
      <c r="AB159" s="374" t="str">
        <f>IF(AND('MAPA DE RIESGOS'!$AP464="Muy Baja",'MAPA DE RIESGOS'!$AR464="Menor"),CONCATENATE("R",'MAPA DE RIESGOS'!$H464,"C",'MAPA DE RIESGOS'!$AF464),"")</f>
        <v/>
      </c>
      <c r="AC159" s="375" t="str">
        <f>IF(AND('MAPA DE RIESGOS'!$AP465="Muy Baja",'MAPA DE RIESGOS'!$AR465="Menor"),CONCATENATE("R",'MAPA DE RIESGOS'!$H465,"C",'MAPA DE RIESGOS'!$AF465),"")</f>
        <v/>
      </c>
      <c r="AD159" s="375" t="str">
        <f>IF(AND('MAPA DE RIESGOS'!$AP466="Muy Baja",'MAPA DE RIESGOS'!$AR466="Menor"),CONCATENATE("R",'MAPA DE RIESGOS'!$H466,"C",'MAPA DE RIESGOS'!$AF466),"")</f>
        <v/>
      </c>
      <c r="AE159" s="375" t="str">
        <f>IF(AND('MAPA DE RIESGOS'!$AP467="Muy Baja",'MAPA DE RIESGOS'!$AR467="Menor"),CONCATENATE("R",'MAPA DE RIESGOS'!$H467,"C",'MAPA DE RIESGOS'!$AF467),"")</f>
        <v/>
      </c>
      <c r="AF159" s="375" t="str">
        <f>IF(AND('MAPA DE RIESGOS'!$AP468="Muy Baja",'MAPA DE RIESGOS'!$AR468="Menor"),CONCATENATE("R",'MAPA DE RIESGOS'!$H468,"C",'MAPA DE RIESGOS'!$AF468),"")</f>
        <v/>
      </c>
      <c r="AG159" s="375" t="str">
        <f>IF(AND('MAPA DE RIESGOS'!$AP469="Muy Baja",'MAPA DE RIESGOS'!$AR469="Menor"),CONCATENATE("R",'MAPA DE RIESGOS'!$H469,"C",'MAPA DE RIESGOS'!$AF469),"")</f>
        <v/>
      </c>
      <c r="AH159" s="375" t="str">
        <f>IF(AND('MAPA DE RIESGOS'!$AP470="Muy Baja",'MAPA DE RIESGOS'!$AR470="Menor"),CONCATENATE("R",'MAPA DE RIESGOS'!$H470,"C",'MAPA DE RIESGOS'!$AF470),"")</f>
        <v/>
      </c>
      <c r="AI159" s="375" t="str">
        <f>IF(AND('MAPA DE RIESGOS'!$AP471="Muy Baja",'MAPA DE RIESGOS'!$AR471="Menor"),CONCATENATE("R",'MAPA DE RIESGOS'!$H471,"C",'MAPA DE RIESGOS'!$AF471),"")</f>
        <v/>
      </c>
      <c r="AJ159" s="375" t="str">
        <f>IF(AND('MAPA DE RIESGOS'!$AP472="Muy Baja",'MAPA DE RIESGOS'!$AR472="Menor"),CONCATENATE("R",'MAPA DE RIESGOS'!$H472,"C",'MAPA DE RIESGOS'!$AF472),"")</f>
        <v/>
      </c>
      <c r="AK159" s="375" t="str">
        <f>IF(AND('MAPA DE RIESGOS'!$AP473="Muy Baja",'MAPA DE RIESGOS'!$AR473="Menor"),CONCATENATE("R",'MAPA DE RIESGOS'!$H473,"C",'MAPA DE RIESGOS'!$AF473),"")</f>
        <v/>
      </c>
      <c r="AL159" s="375" t="str">
        <f>IF(AND('MAPA DE RIESGOS'!$AP474="Muy Baja",'MAPA DE RIESGOS'!$AR474="Menor"),CONCATENATE("R",'MAPA DE RIESGOS'!$H474,"C",'MAPA DE RIESGOS'!$AF474),"")</f>
        <v/>
      </c>
      <c r="AM159" s="375" t="str">
        <f>IF(AND('MAPA DE RIESGOS'!$AP475="Muy Baja",'MAPA DE RIESGOS'!$AR475="Menor"),CONCATENATE("R",'MAPA DE RIESGOS'!$H475,"C",'MAPA DE RIESGOS'!$AF475),"")</f>
        <v/>
      </c>
      <c r="AN159" s="375" t="str">
        <f>IF(AND('MAPA DE RIESGOS'!$AP476="Muy Baja",'MAPA DE RIESGOS'!$AR476="Menor"),CONCATENATE("R",'MAPA DE RIESGOS'!$H476,"C",'MAPA DE RIESGOS'!$AF476),"")</f>
        <v/>
      </c>
      <c r="AO159" s="375" t="str">
        <f>IF(AND('MAPA DE RIESGOS'!$AP477="Muy Baja",'MAPA DE RIESGOS'!$AR477="Menor"),CONCATENATE("R",'MAPA DE RIESGOS'!$H477,"C",'MAPA DE RIESGOS'!$AF477),"")</f>
        <v/>
      </c>
      <c r="AP159" s="375" t="str">
        <f>IF(AND('MAPA DE RIESGOS'!$AP478="Muy Baja",'MAPA DE RIESGOS'!$AR478="Menor"),CONCATENATE("R",'MAPA DE RIESGOS'!$H478,"C",'MAPA DE RIESGOS'!$AF478),"")</f>
        <v/>
      </c>
      <c r="AQ159" s="375" t="str">
        <f>IF(AND('MAPA DE RIESGOS'!$AP479="Muy Baja",'MAPA DE RIESGOS'!$AR479="Menor"),CONCATENATE("R",'MAPA DE RIESGOS'!$H479,"C",'MAPA DE RIESGOS'!$AF479),"")</f>
        <v/>
      </c>
      <c r="AR159" s="375" t="str">
        <f>IF(AND('MAPA DE RIESGOS'!$AP480="Muy Baja",'MAPA DE RIESGOS'!$AR480="Menor"),CONCATENATE("R",'MAPA DE RIESGOS'!$H480,"C",'MAPA DE RIESGOS'!$AF480),"")</f>
        <v/>
      </c>
      <c r="AS159" s="376" t="str">
        <f>IF(AND('MAPA DE RIESGOS'!$AP481="Muy Baja",'MAPA DE RIESGOS'!$AR481="Menor"),CONCATENATE("R",'MAPA DE RIESGOS'!$H481,"C",'MAPA DE RIESGOS'!$AF481),"")</f>
        <v/>
      </c>
      <c r="AT159" s="365" t="str">
        <f>IF(AND('MAPA DE RIESGOS'!$AP464="Muy Baja",'MAPA DE RIESGOS'!$AR464="Moderado"),CONCATENATE("R",'MAPA DE RIESGOS'!$H464,"C",'MAPA DE RIESGOS'!$AF464),"")</f>
        <v/>
      </c>
      <c r="AU159" s="366" t="str">
        <f>IF(AND('MAPA DE RIESGOS'!$AP465="Muy Baja",'MAPA DE RIESGOS'!$AR465="Moderado"),CONCATENATE("R",'MAPA DE RIESGOS'!$H465,"C",'MAPA DE RIESGOS'!$AF465),"")</f>
        <v/>
      </c>
      <c r="AV159" s="366" t="str">
        <f>IF(AND('MAPA DE RIESGOS'!$AP466="Muy Baja",'MAPA DE RIESGOS'!$AR466="Moderado"),CONCATENATE("R",'MAPA DE RIESGOS'!$H466,"C",'MAPA DE RIESGOS'!$AF466),"")</f>
        <v/>
      </c>
      <c r="AW159" s="366" t="str">
        <f>IF(AND('MAPA DE RIESGOS'!$AP467="Muy Baja",'MAPA DE RIESGOS'!$AR467="Moderado"),CONCATENATE("R",'MAPA DE RIESGOS'!$H467,"C",'MAPA DE RIESGOS'!$AF467),"")</f>
        <v/>
      </c>
      <c r="AX159" s="366" t="str">
        <f>IF(AND('MAPA DE RIESGOS'!$AP468="Muy Baja",'MAPA DE RIESGOS'!$AR468="Moderado"),CONCATENATE("R",'MAPA DE RIESGOS'!$H468,"C",'MAPA DE RIESGOS'!$AF468),"")</f>
        <v/>
      </c>
      <c r="AY159" s="366" t="str">
        <f>IF(AND('MAPA DE RIESGOS'!$AP469="Muy Baja",'MAPA DE RIESGOS'!$AR469="Moderado"),CONCATENATE("R",'MAPA DE RIESGOS'!$H469,"C",'MAPA DE RIESGOS'!$AF469),"")</f>
        <v/>
      </c>
      <c r="AZ159" s="366" t="str">
        <f>IF(AND('MAPA DE RIESGOS'!$AP470="Muy Baja",'MAPA DE RIESGOS'!$AR470="Moderado"),CONCATENATE("R",'MAPA DE RIESGOS'!$H470,"C",'MAPA DE RIESGOS'!$AF470),"")</f>
        <v/>
      </c>
      <c r="BA159" s="366" t="str">
        <f>IF(AND('MAPA DE RIESGOS'!$AP471="Muy Baja",'MAPA DE RIESGOS'!$AR471="Moderado"),CONCATENATE("R",'MAPA DE RIESGOS'!$H471,"C",'MAPA DE RIESGOS'!$AF471),"")</f>
        <v/>
      </c>
      <c r="BB159" s="366" t="str">
        <f>IF(AND('MAPA DE RIESGOS'!$AP472="Muy Baja",'MAPA DE RIESGOS'!$AR472="Moderado"),CONCATENATE("R",'MAPA DE RIESGOS'!$H472,"C",'MAPA DE RIESGOS'!$AF472),"")</f>
        <v/>
      </c>
      <c r="BC159" s="366" t="str">
        <f>IF(AND('MAPA DE RIESGOS'!$AP473="Muy Baja",'MAPA DE RIESGOS'!$AR473="Moderado"),CONCATENATE("R",'MAPA DE RIESGOS'!$H473,"C",'MAPA DE RIESGOS'!$AF473),"")</f>
        <v/>
      </c>
      <c r="BD159" s="366" t="str">
        <f>IF(AND('MAPA DE RIESGOS'!$AP474="Muy Baja",'MAPA DE RIESGOS'!$AR474="Moderado"),CONCATENATE("R",'MAPA DE RIESGOS'!$H474,"C",'MAPA DE RIESGOS'!$AF474),"")</f>
        <v/>
      </c>
      <c r="BE159" s="366" t="str">
        <f>IF(AND('MAPA DE RIESGOS'!$AP475="Muy Baja",'MAPA DE RIESGOS'!$AR475="Moderado"),CONCATENATE("R",'MAPA DE RIESGOS'!$H475,"C",'MAPA DE RIESGOS'!$AF475),"")</f>
        <v/>
      </c>
      <c r="BF159" s="366" t="str">
        <f>IF(AND('MAPA DE RIESGOS'!$AP476="Muy Baja",'MAPA DE RIESGOS'!$AR476="Moderado"),CONCATENATE("R",'MAPA DE RIESGOS'!$H476,"C",'MAPA DE RIESGOS'!$AF476),"")</f>
        <v/>
      </c>
      <c r="BG159" s="366" t="str">
        <f>IF(AND('MAPA DE RIESGOS'!$AP477="Muy Baja",'MAPA DE RIESGOS'!$AR477="Moderado"),CONCATENATE("R",'MAPA DE RIESGOS'!$H477,"C",'MAPA DE RIESGOS'!$AF477),"")</f>
        <v/>
      </c>
      <c r="BH159" s="366" t="str">
        <f>IF(AND('MAPA DE RIESGOS'!$AP478="Muy Baja",'MAPA DE RIESGOS'!$AR478="Moderado"),CONCATENATE("R",'MAPA DE RIESGOS'!$H478,"C",'MAPA DE RIESGOS'!$AF478),"")</f>
        <v/>
      </c>
      <c r="BI159" s="366" t="str">
        <f>IF(AND('MAPA DE RIESGOS'!$AP479="Muy Baja",'MAPA DE RIESGOS'!$AR479="Moderado"),CONCATENATE("R",'MAPA DE RIESGOS'!$H479,"C",'MAPA DE RIESGOS'!$AF479),"")</f>
        <v/>
      </c>
      <c r="BJ159" s="366" t="str">
        <f>IF(AND('MAPA DE RIESGOS'!$AP480="Muy Baja",'MAPA DE RIESGOS'!$AR480="Moderado"),CONCATENATE("R",'MAPA DE RIESGOS'!$H480,"C",'MAPA DE RIESGOS'!$AF480),"")</f>
        <v/>
      </c>
      <c r="BK159" s="367" t="str">
        <f>IF(AND('MAPA DE RIESGOS'!$AP481="Muy Baja",'MAPA DE RIESGOS'!$AR481="Moderado"),CONCATENATE("R",'MAPA DE RIESGOS'!$H481,"C",'MAPA DE RIESGOS'!$AF481),"")</f>
        <v/>
      </c>
      <c r="BL159" s="353" t="str">
        <f>IF(AND('MAPA DE RIESGOS'!$AP464="Muy Baja",'MAPA DE RIESGOS'!$AR464="Mayor"),CONCATENATE("R",'MAPA DE RIESGOS'!$H464,"C",'MAPA DE RIESGOS'!$AF464),"")</f>
        <v/>
      </c>
      <c r="BM159" s="353" t="str">
        <f>IF(AND('MAPA DE RIESGOS'!$AP465="Muy Baja",'MAPA DE RIESGOS'!$AR465="Mayor"),CONCATENATE("R",'MAPA DE RIESGOS'!$H465,"C",'MAPA DE RIESGOS'!$AF465),"")</f>
        <v/>
      </c>
      <c r="BN159" s="353" t="str">
        <f>IF(AND('MAPA DE RIESGOS'!$AP466="Muy Baja",'MAPA DE RIESGOS'!$AR466="Mayor"),CONCATENATE("R",'MAPA DE RIESGOS'!$H466,"C",'MAPA DE RIESGOS'!$AF466),"")</f>
        <v/>
      </c>
      <c r="BO159" s="353" t="str">
        <f>IF(AND('MAPA DE RIESGOS'!$AP467="Muy Baja",'MAPA DE RIESGOS'!$AR467="Mayor"),CONCATENATE("R",'MAPA DE RIESGOS'!$H467,"C",'MAPA DE RIESGOS'!$AF467),"")</f>
        <v/>
      </c>
      <c r="BP159" s="353" t="str">
        <f>IF(AND('MAPA DE RIESGOS'!$AP468="Muy Baja",'MAPA DE RIESGOS'!$AR468="Mayor"),CONCATENATE("R",'MAPA DE RIESGOS'!$H468,"C",'MAPA DE RIESGOS'!$AF468),"")</f>
        <v/>
      </c>
      <c r="BQ159" s="353" t="str">
        <f>IF(AND('MAPA DE RIESGOS'!$AP469="Muy Baja",'MAPA DE RIESGOS'!$AR469="Mayor"),CONCATENATE("R",'MAPA DE RIESGOS'!$H469,"C",'MAPA DE RIESGOS'!$AF469),"")</f>
        <v/>
      </c>
      <c r="BR159" s="353" t="str">
        <f>IF(AND('MAPA DE RIESGOS'!$AP470="Muy Baja",'MAPA DE RIESGOS'!$AR470="Mayor"),CONCATENATE("R",'MAPA DE RIESGOS'!$H470,"C",'MAPA DE RIESGOS'!$AF470),"")</f>
        <v/>
      </c>
      <c r="BS159" s="353" t="str">
        <f>IF(AND('MAPA DE RIESGOS'!$AP471="Muy Baja",'MAPA DE RIESGOS'!$AR471="Mayor"),CONCATENATE("R",'MAPA DE RIESGOS'!$H471,"C",'MAPA DE RIESGOS'!$AF471),"")</f>
        <v/>
      </c>
      <c r="BT159" s="353" t="str">
        <f>IF(AND('MAPA DE RIESGOS'!$AP472="Muy Baja",'MAPA DE RIESGOS'!$AR472="Mayor"),CONCATENATE("R",'MAPA DE RIESGOS'!$H472,"C",'MAPA DE RIESGOS'!$AF472),"")</f>
        <v/>
      </c>
      <c r="BU159" s="353" t="str">
        <f>IF(AND('MAPA DE RIESGOS'!$AP473="Muy Baja",'MAPA DE RIESGOS'!$AR473="Mayor"),CONCATENATE("R",'MAPA DE RIESGOS'!$H473,"C",'MAPA DE RIESGOS'!$AF473),"")</f>
        <v/>
      </c>
      <c r="BV159" s="353" t="str">
        <f>IF(AND('MAPA DE RIESGOS'!$AP474="Muy Baja",'MAPA DE RIESGOS'!$AR474="Mayor"),CONCATENATE("R",'MAPA DE RIESGOS'!$H474,"C",'MAPA DE RIESGOS'!$AF474),"")</f>
        <v/>
      </c>
      <c r="BW159" s="353" t="str">
        <f>IF(AND('MAPA DE RIESGOS'!$AP475="Muy Baja",'MAPA DE RIESGOS'!$AR475="Mayor"),CONCATENATE("R",'MAPA DE RIESGOS'!$H475,"C",'MAPA DE RIESGOS'!$AF475),"")</f>
        <v/>
      </c>
      <c r="BX159" s="353" t="str">
        <f>IF(AND('MAPA DE RIESGOS'!$AP476="Muy Baja",'MAPA DE RIESGOS'!$AR476="Mayor"),CONCATENATE("R",'MAPA DE RIESGOS'!$H476,"C",'MAPA DE RIESGOS'!$AF476),"")</f>
        <v/>
      </c>
      <c r="BY159" s="353" t="str">
        <f>IF(AND('MAPA DE RIESGOS'!$AP477="Muy Baja",'MAPA DE RIESGOS'!$AR477="Mayor"),CONCATENATE("R",'MAPA DE RIESGOS'!$H477,"C",'MAPA DE RIESGOS'!$AF477),"")</f>
        <v/>
      </c>
      <c r="BZ159" s="353" t="str">
        <f>IF(AND('MAPA DE RIESGOS'!$AP478="Muy Baja",'MAPA DE RIESGOS'!$AR478="Mayor"),CONCATENATE("R",'MAPA DE RIESGOS'!$H478,"C",'MAPA DE RIESGOS'!$AF478),"")</f>
        <v/>
      </c>
      <c r="CA159" s="353" t="str">
        <f>IF(AND('MAPA DE RIESGOS'!$AP479="Muy Baja",'MAPA DE RIESGOS'!$AR479="Mayor"),CONCATENATE("R",'MAPA DE RIESGOS'!$H479,"C",'MAPA DE RIESGOS'!$AF479),"")</f>
        <v/>
      </c>
      <c r="CB159" s="353" t="str">
        <f>IF(AND('MAPA DE RIESGOS'!$AP480="Muy Baja",'MAPA DE RIESGOS'!$AR480="Mayor"),CONCATENATE("R",'MAPA DE RIESGOS'!$H480,"C",'MAPA DE RIESGOS'!$AF480),"")</f>
        <v/>
      </c>
      <c r="CC159" s="354" t="str">
        <f>IF(AND('MAPA DE RIESGOS'!$AP481="Muy Baja",'MAPA DE RIESGOS'!$AR481="Mayor"),CONCATENATE("R",'MAPA DE RIESGOS'!$H481,"C",'MAPA DE RIESGOS'!$AF481),"")</f>
        <v/>
      </c>
      <c r="CD159" s="355" t="str">
        <f>IF(AND('MAPA DE RIESGOS'!$AP464="Muy Baja",'MAPA DE RIESGOS'!$AR464="Catastrófico"),CONCATENATE("R",'MAPA DE RIESGOS'!$H464,"C",'MAPA DE RIESGOS'!$AF464),"")</f>
        <v/>
      </c>
      <c r="CE159" s="355" t="str">
        <f>IF(AND('MAPA DE RIESGOS'!$AP465="Muy Baja",'MAPA DE RIESGOS'!$AR465="Catastrófico"),CONCATENATE("R",'MAPA DE RIESGOS'!$H465,"C",'MAPA DE RIESGOS'!$AF465),"")</f>
        <v/>
      </c>
      <c r="CF159" s="355" t="str">
        <f>IF(AND('MAPA DE RIESGOS'!$AP466="Muy Baja",'MAPA DE RIESGOS'!$AR466="Catastrófico"),CONCATENATE("R",'MAPA DE RIESGOS'!$H466,"C",'MAPA DE RIESGOS'!$AF466),"")</f>
        <v/>
      </c>
      <c r="CG159" s="355" t="str">
        <f>IF(AND('MAPA DE RIESGOS'!$AP467="Muy Baja",'MAPA DE RIESGOS'!$AR467="Catastrófico"),CONCATENATE("R",'MAPA DE RIESGOS'!$H467,"C",'MAPA DE RIESGOS'!$AF467),"")</f>
        <v/>
      </c>
      <c r="CH159" s="355" t="str">
        <f>IF(AND('MAPA DE RIESGOS'!$AP468="Muy Baja",'MAPA DE RIESGOS'!$AR468="Catastrófico"),CONCATENATE("R",'MAPA DE RIESGOS'!$H468,"C",'MAPA DE RIESGOS'!$AF468),"")</f>
        <v/>
      </c>
      <c r="CI159" s="355" t="str">
        <f>IF(AND('MAPA DE RIESGOS'!$AP469="Muy Baja",'MAPA DE RIESGOS'!$AR469="Catastrófico"),CONCATENATE("R",'MAPA DE RIESGOS'!$H469,"C",'MAPA DE RIESGOS'!$AF469),"")</f>
        <v/>
      </c>
      <c r="CJ159" s="355" t="str">
        <f>IF(AND('MAPA DE RIESGOS'!$AP470="Muy Baja",'MAPA DE RIESGOS'!$AR470="Catastrófico"),CONCATENATE("R",'MAPA DE RIESGOS'!$H470,"C",'MAPA DE RIESGOS'!$AF470),"")</f>
        <v/>
      </c>
      <c r="CK159" s="355" t="str">
        <f>IF(AND('MAPA DE RIESGOS'!$AP471="Muy Baja",'MAPA DE RIESGOS'!$AR471="Catastrófico"),CONCATENATE("R",'MAPA DE RIESGOS'!$H471,"C",'MAPA DE RIESGOS'!$AF471),"")</f>
        <v/>
      </c>
      <c r="CL159" s="355" t="str">
        <f>IF(AND('MAPA DE RIESGOS'!$AP472="Muy Baja",'MAPA DE RIESGOS'!$AR472="Catastrófico"),CONCATENATE("R",'MAPA DE RIESGOS'!$H472,"C",'MAPA DE RIESGOS'!$AF472),"")</f>
        <v/>
      </c>
      <c r="CM159" s="355" t="str">
        <f>IF(AND('MAPA DE RIESGOS'!$AP473="Muy Baja",'MAPA DE RIESGOS'!$AR473="Catastrófico"),CONCATENATE("R",'MAPA DE RIESGOS'!$H473,"C",'MAPA DE RIESGOS'!$AF473),"")</f>
        <v/>
      </c>
      <c r="CN159" s="355" t="str">
        <f>IF(AND('MAPA DE RIESGOS'!$AP474="Muy Baja",'MAPA DE RIESGOS'!$AR474="Catastrófico"),CONCATENATE("R",'MAPA DE RIESGOS'!$H474,"C",'MAPA DE RIESGOS'!$AF474),"")</f>
        <v/>
      </c>
      <c r="CO159" s="355" t="str">
        <f>IF(AND('MAPA DE RIESGOS'!$AP475="Muy Baja",'MAPA DE RIESGOS'!$AR475="Catastrófico"),CONCATENATE("R",'MAPA DE RIESGOS'!$H475,"C",'MAPA DE RIESGOS'!$AF475),"")</f>
        <v/>
      </c>
      <c r="CP159" s="355" t="str">
        <f>IF(AND('MAPA DE RIESGOS'!$AP476="Muy Baja",'MAPA DE RIESGOS'!$AR476="Catastrófico"),CONCATENATE("R",'MAPA DE RIESGOS'!$H476,"C",'MAPA DE RIESGOS'!$AF476),"")</f>
        <v/>
      </c>
      <c r="CQ159" s="355" t="str">
        <f>IF(AND('MAPA DE RIESGOS'!$AP477="Muy Baja",'MAPA DE RIESGOS'!$AR477="Catastrófico"),CONCATENATE("R",'MAPA DE RIESGOS'!$H477,"C",'MAPA DE RIESGOS'!$AF477),"")</f>
        <v/>
      </c>
      <c r="CR159" s="355" t="str">
        <f>IF(AND('MAPA DE RIESGOS'!$AP478="Muy Baja",'MAPA DE RIESGOS'!$AR478="Catastrófico"),CONCATENATE("R",'MAPA DE RIESGOS'!$H478,"C",'MAPA DE RIESGOS'!$AF478),"")</f>
        <v/>
      </c>
      <c r="CS159" s="355" t="str">
        <f>IF(AND('MAPA DE RIESGOS'!$AP479="Muy Baja",'MAPA DE RIESGOS'!$AR479="Catastrófico"),CONCATENATE("R",'MAPA DE RIESGOS'!$H479,"C",'MAPA DE RIESGOS'!$AF479),"")</f>
        <v/>
      </c>
      <c r="CT159" s="355" t="str">
        <f>IF(AND('MAPA DE RIESGOS'!$AP480="Muy Baja",'MAPA DE RIESGOS'!$AR480="Catastrófico"),CONCATENATE("R",'MAPA DE RIESGOS'!$H480,"C",'MAPA DE RIESGOS'!$AF480),"")</f>
        <v/>
      </c>
      <c r="CU159" s="356" t="str">
        <f>IF(AND('MAPA DE RIESGOS'!$AP481="Muy Baja",'MAPA DE RIESGOS'!$AR481="Catastrófico"),CONCATENATE("R",'MAPA DE RIESGOS'!$H481,"C",'MAPA DE RIESGOS'!$AF481),"")</f>
        <v/>
      </c>
      <c r="CV159" s="67"/>
    </row>
    <row r="160" spans="2:100" ht="32.450000000000003" customHeight="1">
      <c r="B160" s="1142"/>
      <c r="C160" s="1142"/>
      <c r="D160" s="1143"/>
      <c r="E160" s="1113"/>
      <c r="F160" s="1114"/>
      <c r="G160" s="1114"/>
      <c r="H160" s="1114"/>
      <c r="I160" s="1114"/>
      <c r="J160" s="374" t="str">
        <f>IF(AND('MAPA DE RIESGOS'!$AP482="Muy Baja",'MAPA DE RIESGOS'!$AR482="Leve"),CONCATENATE("R",'MAPA DE RIESGOS'!$H482,"C",'MAPA DE RIESGOS'!$AF482),"")</f>
        <v/>
      </c>
      <c r="K160" s="375" t="str">
        <f>IF(AND('MAPA DE RIESGOS'!$AP483="Muy Baja",'MAPA DE RIESGOS'!$AR483="Leve"),CONCATENATE("R",'MAPA DE RIESGOS'!$H483,"C",'MAPA DE RIESGOS'!$AF483),"")</f>
        <v/>
      </c>
      <c r="L160" s="375" t="str">
        <f>IF(AND('MAPA DE RIESGOS'!$AP484="Muy Baja",'MAPA DE RIESGOS'!$AR484="Leve"),CONCATENATE("R",'MAPA DE RIESGOS'!$H484,"C",'MAPA DE RIESGOS'!$AF484),"")</f>
        <v/>
      </c>
      <c r="M160" s="375" t="str">
        <f>IF(AND('MAPA DE RIESGOS'!$AP485="Muy Baja",'MAPA DE RIESGOS'!$AR485="Leve"),CONCATENATE("R",'MAPA DE RIESGOS'!$H485,"C",'MAPA DE RIESGOS'!$AF485),"")</f>
        <v/>
      </c>
      <c r="N160" s="375" t="str">
        <f>IF(AND('MAPA DE RIESGOS'!$AP486="Muy Baja",'MAPA DE RIESGOS'!$AR486="Leve"),CONCATENATE("R",'MAPA DE RIESGOS'!$H486,"C",'MAPA DE RIESGOS'!$AF486),"")</f>
        <v/>
      </c>
      <c r="O160" s="375" t="str">
        <f>IF(AND('MAPA DE RIESGOS'!$AP487="Muy Baja",'MAPA DE RIESGOS'!$AR487="Leve"),CONCATENATE("R",'MAPA DE RIESGOS'!$H487,"C",'MAPA DE RIESGOS'!$AF487),"")</f>
        <v/>
      </c>
      <c r="P160" s="375" t="str">
        <f>IF(AND('MAPA DE RIESGOS'!$AP488="Muy Baja",'MAPA DE RIESGOS'!$AR488="Leve"),CONCATENATE("R",'MAPA DE RIESGOS'!$H488,"C",'MAPA DE RIESGOS'!$AF488),"")</f>
        <v/>
      </c>
      <c r="Q160" s="375" t="str">
        <f>IF(AND('MAPA DE RIESGOS'!$AP489="Muy Baja",'MAPA DE RIESGOS'!$AR489="Leve"),CONCATENATE("R",'MAPA DE RIESGOS'!$H489,"C",'MAPA DE RIESGOS'!$AF489),"")</f>
        <v/>
      </c>
      <c r="R160" s="375" t="str">
        <f>IF(AND('MAPA DE RIESGOS'!$AP490="Muy Baja",'MAPA DE RIESGOS'!$AR490="Leve"),CONCATENATE("R",'MAPA DE RIESGOS'!$H490,"C",'MAPA DE RIESGOS'!$AF490),"")</f>
        <v/>
      </c>
      <c r="S160" s="375" t="str">
        <f>IF(AND('MAPA DE RIESGOS'!$AP491="Muy Baja",'MAPA DE RIESGOS'!$AR491="Leve"),CONCATENATE("R",'MAPA DE RIESGOS'!$H491,"C",'MAPA DE RIESGOS'!$AF491),"")</f>
        <v/>
      </c>
      <c r="T160" s="375" t="str">
        <f>IF(AND('MAPA DE RIESGOS'!$AP492="Muy Baja",'MAPA DE RIESGOS'!$AR492="Leve"),CONCATENATE("R",'MAPA DE RIESGOS'!$H492,"C",'MAPA DE RIESGOS'!$AF492),"")</f>
        <v/>
      </c>
      <c r="U160" s="375" t="str">
        <f>IF(AND('MAPA DE RIESGOS'!$AP493="Muy Baja",'MAPA DE RIESGOS'!$AR493="Leve"),CONCATENATE("R",'MAPA DE RIESGOS'!$H493,"C",'MAPA DE RIESGOS'!$AF493),"")</f>
        <v/>
      </c>
      <c r="V160" s="375" t="str">
        <f>IF(AND('MAPA DE RIESGOS'!$AP494="Muy Baja",'MAPA DE RIESGOS'!$AR494="Leve"),CONCATENATE("R",'MAPA DE RIESGOS'!$H494,"C",'MAPA DE RIESGOS'!$AF494),"")</f>
        <v/>
      </c>
      <c r="W160" s="375" t="str">
        <f>IF(AND('MAPA DE RIESGOS'!$AP495="Muy Baja",'MAPA DE RIESGOS'!$AR495="Leve"),CONCATENATE("R",'MAPA DE RIESGOS'!$H495,"C",'MAPA DE RIESGOS'!$AF495),"")</f>
        <v/>
      </c>
      <c r="X160" s="375" t="str">
        <f>IF(AND('MAPA DE RIESGOS'!$AP496="Muy Baja",'MAPA DE RIESGOS'!$AR496="Leve"),CONCATENATE("R",'MAPA DE RIESGOS'!$H496,"C",'MAPA DE RIESGOS'!$AF496),"")</f>
        <v/>
      </c>
      <c r="Y160" s="375" t="str">
        <f>IF(AND('MAPA DE RIESGOS'!$AP497="Muy Baja",'MAPA DE RIESGOS'!$AR497="Leve"),CONCATENATE("R",'MAPA DE RIESGOS'!$H497,"C",'MAPA DE RIESGOS'!$AF497),"")</f>
        <v/>
      </c>
      <c r="Z160" s="375" t="str">
        <f>IF(AND('MAPA DE RIESGOS'!$AP498="Muy Baja",'MAPA DE RIESGOS'!$AR498="Leve"),CONCATENATE("R",'MAPA DE RIESGOS'!$H498,"C",'MAPA DE RIESGOS'!$AF498),"")</f>
        <v/>
      </c>
      <c r="AA160" s="376" t="str">
        <f>IF(AND('MAPA DE RIESGOS'!$AP499="Muy Baja",'MAPA DE RIESGOS'!$AR499="Leve"),CONCATENATE("R",'MAPA DE RIESGOS'!$H499,"C",'MAPA DE RIESGOS'!$AF499),"")</f>
        <v/>
      </c>
      <c r="AB160" s="374" t="str">
        <f>IF(AND('MAPA DE RIESGOS'!$AP482="Muy Baja",'MAPA DE RIESGOS'!$AR482="Menor"),CONCATENATE("R",'MAPA DE RIESGOS'!$H482,"C",'MAPA DE RIESGOS'!$AF482),"")</f>
        <v/>
      </c>
      <c r="AC160" s="375" t="str">
        <f>IF(AND('MAPA DE RIESGOS'!$AP483="Muy Baja",'MAPA DE RIESGOS'!$AR483="Menor"),CONCATENATE("R",'MAPA DE RIESGOS'!$H483,"C",'MAPA DE RIESGOS'!$AF483),"")</f>
        <v/>
      </c>
      <c r="AD160" s="375" t="str">
        <f>IF(AND('MAPA DE RIESGOS'!$AP484="Muy Baja",'MAPA DE RIESGOS'!$AR484="Menor"),CONCATENATE("R",'MAPA DE RIESGOS'!$H484,"C",'MAPA DE RIESGOS'!$AF484),"")</f>
        <v/>
      </c>
      <c r="AE160" s="375" t="str">
        <f>IF(AND('MAPA DE RIESGOS'!$AP485="Muy Baja",'MAPA DE RIESGOS'!$AR485="Menor"),CONCATENATE("R",'MAPA DE RIESGOS'!$H485,"C",'MAPA DE RIESGOS'!$AF485),"")</f>
        <v/>
      </c>
      <c r="AF160" s="375" t="str">
        <f>IF(AND('MAPA DE RIESGOS'!$AP486="Muy Baja",'MAPA DE RIESGOS'!$AR486="Menor"),CONCATENATE("R",'MAPA DE RIESGOS'!$H486,"C",'MAPA DE RIESGOS'!$AF486),"")</f>
        <v/>
      </c>
      <c r="AG160" s="375" t="str">
        <f>IF(AND('MAPA DE RIESGOS'!$AP487="Muy Baja",'MAPA DE RIESGOS'!$AR487="Menor"),CONCATENATE("R",'MAPA DE RIESGOS'!$H487,"C",'MAPA DE RIESGOS'!$AF487),"")</f>
        <v/>
      </c>
      <c r="AH160" s="375" t="str">
        <f>IF(AND('MAPA DE RIESGOS'!$AP488="Muy Baja",'MAPA DE RIESGOS'!$AR488="Menor"),CONCATENATE("R",'MAPA DE RIESGOS'!$H488,"C",'MAPA DE RIESGOS'!$AF488),"")</f>
        <v/>
      </c>
      <c r="AI160" s="375" t="str">
        <f>IF(AND('MAPA DE RIESGOS'!$AP489="Muy Baja",'MAPA DE RIESGOS'!$AR489="Menor"),CONCATENATE("R",'MAPA DE RIESGOS'!$H489,"C",'MAPA DE RIESGOS'!$AF489),"")</f>
        <v/>
      </c>
      <c r="AJ160" s="375" t="str">
        <f>IF(AND('MAPA DE RIESGOS'!$AP490="Muy Baja",'MAPA DE RIESGOS'!$AR490="Menor"),CONCATENATE("R",'MAPA DE RIESGOS'!$H490,"C",'MAPA DE RIESGOS'!$AF490),"")</f>
        <v/>
      </c>
      <c r="AK160" s="375" t="str">
        <f>IF(AND('MAPA DE RIESGOS'!$AP491="Muy Baja",'MAPA DE RIESGOS'!$AR491="Menor"),CONCATENATE("R",'MAPA DE RIESGOS'!$H491,"C",'MAPA DE RIESGOS'!$AF491),"")</f>
        <v/>
      </c>
      <c r="AL160" s="375" t="str">
        <f>IF(AND('MAPA DE RIESGOS'!$AP492="Muy Baja",'MAPA DE RIESGOS'!$AR492="Menor"),CONCATENATE("R",'MAPA DE RIESGOS'!$H492,"C",'MAPA DE RIESGOS'!$AF492),"")</f>
        <v/>
      </c>
      <c r="AM160" s="375" t="str">
        <f>IF(AND('MAPA DE RIESGOS'!$AP493="Muy Baja",'MAPA DE RIESGOS'!$AR493="Menor"),CONCATENATE("R",'MAPA DE RIESGOS'!$H493,"C",'MAPA DE RIESGOS'!$AF493),"")</f>
        <v/>
      </c>
      <c r="AN160" s="375" t="str">
        <f>IF(AND('MAPA DE RIESGOS'!$AP494="Muy Baja",'MAPA DE RIESGOS'!$AR494="Menor"),CONCATENATE("R",'MAPA DE RIESGOS'!$H494,"C",'MAPA DE RIESGOS'!$AF494),"")</f>
        <v/>
      </c>
      <c r="AO160" s="375" t="str">
        <f>IF(AND('MAPA DE RIESGOS'!$AP495="Muy Baja",'MAPA DE RIESGOS'!$AR495="Menor"),CONCATENATE("R",'MAPA DE RIESGOS'!$H495,"C",'MAPA DE RIESGOS'!$AF495),"")</f>
        <v/>
      </c>
      <c r="AP160" s="375" t="str">
        <f>IF(AND('MAPA DE RIESGOS'!$AP496="Muy Baja",'MAPA DE RIESGOS'!$AR496="Menor"),CONCATENATE("R",'MAPA DE RIESGOS'!$H496,"C",'MAPA DE RIESGOS'!$AF496),"")</f>
        <v/>
      </c>
      <c r="AQ160" s="375" t="str">
        <f>IF(AND('MAPA DE RIESGOS'!$AP497="Muy Baja",'MAPA DE RIESGOS'!$AR497="Menor"),CONCATENATE("R",'MAPA DE RIESGOS'!$H497,"C",'MAPA DE RIESGOS'!$AF497),"")</f>
        <v/>
      </c>
      <c r="AR160" s="375" t="str">
        <f>IF(AND('MAPA DE RIESGOS'!$AP498="Muy Baja",'MAPA DE RIESGOS'!$AR498="Menor"),CONCATENATE("R",'MAPA DE RIESGOS'!$H498,"C",'MAPA DE RIESGOS'!$AF498),"")</f>
        <v/>
      </c>
      <c r="AS160" s="376" t="str">
        <f>IF(AND('MAPA DE RIESGOS'!$AP499="Muy Baja",'MAPA DE RIESGOS'!$AR499="Menor"),CONCATENATE("R",'MAPA DE RIESGOS'!$H499,"C",'MAPA DE RIESGOS'!$AF499),"")</f>
        <v/>
      </c>
      <c r="AT160" s="365" t="str">
        <f>IF(AND('MAPA DE RIESGOS'!$AP482="Muy Baja",'MAPA DE RIESGOS'!$AR482="Moderado"),CONCATENATE("R",'MAPA DE RIESGOS'!$H482,"C",'MAPA DE RIESGOS'!$AF482),"")</f>
        <v/>
      </c>
      <c r="AU160" s="366" t="str">
        <f>IF(AND('MAPA DE RIESGOS'!$AP483="Muy Baja",'MAPA DE RIESGOS'!$AR483="Moderado"),CONCATENATE("R",'MAPA DE RIESGOS'!$H483,"C",'MAPA DE RIESGOS'!$AF483),"")</f>
        <v/>
      </c>
      <c r="AV160" s="366" t="str">
        <f>IF(AND('MAPA DE RIESGOS'!$AP484="Muy Baja",'MAPA DE RIESGOS'!$AR484="Moderado"),CONCATENATE("R",'MAPA DE RIESGOS'!$H484,"C",'MAPA DE RIESGOS'!$AF484),"")</f>
        <v/>
      </c>
      <c r="AW160" s="366" t="str">
        <f>IF(AND('MAPA DE RIESGOS'!$AP485="Muy Baja",'MAPA DE RIESGOS'!$AR485="Moderado"),CONCATENATE("R",'MAPA DE RIESGOS'!$H485,"C",'MAPA DE RIESGOS'!$AF485),"")</f>
        <v/>
      </c>
      <c r="AX160" s="366" t="str">
        <f>IF(AND('MAPA DE RIESGOS'!$AP486="Muy Baja",'MAPA DE RIESGOS'!$AR486="Moderado"),CONCATENATE("R",'MAPA DE RIESGOS'!$H486,"C",'MAPA DE RIESGOS'!$AF486),"")</f>
        <v/>
      </c>
      <c r="AY160" s="366" t="str">
        <f>IF(AND('MAPA DE RIESGOS'!$AP487="Muy Baja",'MAPA DE RIESGOS'!$AR487="Moderado"),CONCATENATE("R",'MAPA DE RIESGOS'!$H487,"C",'MAPA DE RIESGOS'!$AF487),"")</f>
        <v/>
      </c>
      <c r="AZ160" s="366" t="str">
        <f>IF(AND('MAPA DE RIESGOS'!$AP488="Muy Baja",'MAPA DE RIESGOS'!$AR488="Moderado"),CONCATENATE("R",'MAPA DE RIESGOS'!$H488,"C",'MAPA DE RIESGOS'!$AF488),"")</f>
        <v/>
      </c>
      <c r="BA160" s="366" t="str">
        <f>IF(AND('MAPA DE RIESGOS'!$AP489="Muy Baja",'MAPA DE RIESGOS'!$AR489="Moderado"),CONCATENATE("R",'MAPA DE RIESGOS'!$H489,"C",'MAPA DE RIESGOS'!$AF489),"")</f>
        <v/>
      </c>
      <c r="BB160" s="366" t="str">
        <f>IF(AND('MAPA DE RIESGOS'!$AP490="Muy Baja",'MAPA DE RIESGOS'!$AR490="Moderado"),CONCATENATE("R",'MAPA DE RIESGOS'!$H490,"C",'MAPA DE RIESGOS'!$AF490),"")</f>
        <v/>
      </c>
      <c r="BC160" s="366" t="str">
        <f>IF(AND('MAPA DE RIESGOS'!$AP491="Muy Baja",'MAPA DE RIESGOS'!$AR491="Moderado"),CONCATENATE("R",'MAPA DE RIESGOS'!$H491,"C",'MAPA DE RIESGOS'!$AF491),"")</f>
        <v/>
      </c>
      <c r="BD160" s="366" t="str">
        <f>IF(AND('MAPA DE RIESGOS'!$AP492="Muy Baja",'MAPA DE RIESGOS'!$AR492="Moderado"),CONCATENATE("R",'MAPA DE RIESGOS'!$H492,"C",'MAPA DE RIESGOS'!$AF492),"")</f>
        <v/>
      </c>
      <c r="BE160" s="366" t="str">
        <f>IF(AND('MAPA DE RIESGOS'!$AP493="Muy Baja",'MAPA DE RIESGOS'!$AR493="Moderado"),CONCATENATE("R",'MAPA DE RIESGOS'!$H493,"C",'MAPA DE RIESGOS'!$AF493),"")</f>
        <v/>
      </c>
      <c r="BF160" s="366" t="str">
        <f>IF(AND('MAPA DE RIESGOS'!$AP494="Muy Baja",'MAPA DE RIESGOS'!$AR494="Moderado"),CONCATENATE("R",'MAPA DE RIESGOS'!$H494,"C",'MAPA DE RIESGOS'!$AF494),"")</f>
        <v/>
      </c>
      <c r="BG160" s="366" t="str">
        <f>IF(AND('MAPA DE RIESGOS'!$AP495="Muy Baja",'MAPA DE RIESGOS'!$AR495="Moderado"),CONCATENATE("R",'MAPA DE RIESGOS'!$H495,"C",'MAPA DE RIESGOS'!$AF495),"")</f>
        <v/>
      </c>
      <c r="BH160" s="366" t="str">
        <f>IF(AND('MAPA DE RIESGOS'!$AP496="Muy Baja",'MAPA DE RIESGOS'!$AR496="Moderado"),CONCATENATE("R",'MAPA DE RIESGOS'!$H496,"C",'MAPA DE RIESGOS'!$AF496),"")</f>
        <v/>
      </c>
      <c r="BI160" s="366" t="str">
        <f>IF(AND('MAPA DE RIESGOS'!$AP497="Muy Baja",'MAPA DE RIESGOS'!$AR497="Moderado"),CONCATENATE("R",'MAPA DE RIESGOS'!$H497,"C",'MAPA DE RIESGOS'!$AF497),"")</f>
        <v/>
      </c>
      <c r="BJ160" s="366" t="str">
        <f>IF(AND('MAPA DE RIESGOS'!$AP498="Muy Baja",'MAPA DE RIESGOS'!$AR498="Moderado"),CONCATENATE("R",'MAPA DE RIESGOS'!$H498,"C",'MAPA DE RIESGOS'!$AF498),"")</f>
        <v>R81C3</v>
      </c>
      <c r="BK160" s="367" t="str">
        <f>IF(AND('MAPA DE RIESGOS'!$AP499="Muy Baja",'MAPA DE RIESGOS'!$AR499="Moderado"),CONCATENATE("R",'MAPA DE RIESGOS'!$H499,"C",'MAPA DE RIESGOS'!$AF499),"")</f>
        <v>R81C4</v>
      </c>
      <c r="BL160" s="353" t="str">
        <f>IF(AND('MAPA DE RIESGOS'!$AP482="Muy Baja",'MAPA DE RIESGOS'!$AR482="Mayor"),CONCATENATE("R",'MAPA DE RIESGOS'!$H482,"C",'MAPA DE RIESGOS'!$AF482),"")</f>
        <v/>
      </c>
      <c r="BM160" s="353" t="str">
        <f>IF(AND('MAPA DE RIESGOS'!$AP483="Muy Baja",'MAPA DE RIESGOS'!$AR483="Mayor"),CONCATENATE("R",'MAPA DE RIESGOS'!$H483,"C",'MAPA DE RIESGOS'!$AF483),"")</f>
        <v/>
      </c>
      <c r="BN160" s="353" t="str">
        <f>IF(AND('MAPA DE RIESGOS'!$AP484="Muy Baja",'MAPA DE RIESGOS'!$AR484="Mayor"),CONCATENATE("R",'MAPA DE RIESGOS'!$H484,"C",'MAPA DE RIESGOS'!$AF484),"")</f>
        <v/>
      </c>
      <c r="BO160" s="353" t="str">
        <f>IF(AND('MAPA DE RIESGOS'!$AP485="Muy Baja",'MAPA DE RIESGOS'!$AR485="Mayor"),CONCATENATE("R",'MAPA DE RIESGOS'!$H485,"C",'MAPA DE RIESGOS'!$AF485),"")</f>
        <v/>
      </c>
      <c r="BP160" s="353" t="str">
        <f>IF(AND('MAPA DE RIESGOS'!$AP486="Muy Baja",'MAPA DE RIESGOS'!$AR486="Mayor"),CONCATENATE("R",'MAPA DE RIESGOS'!$H486,"C",'MAPA DE RIESGOS'!$AF486),"")</f>
        <v/>
      </c>
      <c r="BQ160" s="353" t="str">
        <f>IF(AND('MAPA DE RIESGOS'!$AP487="Muy Baja",'MAPA DE RIESGOS'!$AR487="Mayor"),CONCATENATE("R",'MAPA DE RIESGOS'!$H487,"C",'MAPA DE RIESGOS'!$AF487),"")</f>
        <v/>
      </c>
      <c r="BR160" s="353" t="str">
        <f>IF(AND('MAPA DE RIESGOS'!$AP488="Muy Baja",'MAPA DE RIESGOS'!$AR488="Mayor"),CONCATENATE("R",'MAPA DE RIESGOS'!$H488,"C",'MAPA DE RIESGOS'!$AF488),"")</f>
        <v/>
      </c>
      <c r="BS160" s="353" t="str">
        <f>IF(AND('MAPA DE RIESGOS'!$AP489="Muy Baja",'MAPA DE RIESGOS'!$AR489="Mayor"),CONCATENATE("R",'MAPA DE RIESGOS'!$H489,"C",'MAPA DE RIESGOS'!$AF489),"")</f>
        <v/>
      </c>
      <c r="BT160" s="353" t="str">
        <f>IF(AND('MAPA DE RIESGOS'!$AP490="Muy Baja",'MAPA DE RIESGOS'!$AR490="Mayor"),CONCATENATE("R",'MAPA DE RIESGOS'!$H490,"C",'MAPA DE RIESGOS'!$AF490),"")</f>
        <v/>
      </c>
      <c r="BU160" s="353" t="str">
        <f>IF(AND('MAPA DE RIESGOS'!$AP491="Muy Baja",'MAPA DE RIESGOS'!$AR491="Mayor"),CONCATENATE("R",'MAPA DE RIESGOS'!$H491,"C",'MAPA DE RIESGOS'!$AF491),"")</f>
        <v/>
      </c>
      <c r="BV160" s="353" t="str">
        <f>IF(AND('MAPA DE RIESGOS'!$AP492="Muy Baja",'MAPA DE RIESGOS'!$AR492="Mayor"),CONCATENATE("R",'MAPA DE RIESGOS'!$H492,"C",'MAPA DE RIESGOS'!$AF492),"")</f>
        <v/>
      </c>
      <c r="BW160" s="353" t="str">
        <f>IF(AND('MAPA DE RIESGOS'!$AP493="Muy Baja",'MAPA DE RIESGOS'!$AR493="Mayor"),CONCATENATE("R",'MAPA DE RIESGOS'!$H493,"C",'MAPA DE RIESGOS'!$AF493),"")</f>
        <v/>
      </c>
      <c r="BX160" s="353" t="str">
        <f>IF(AND('MAPA DE RIESGOS'!$AP494="Muy Baja",'MAPA DE RIESGOS'!$AR494="Mayor"),CONCATENATE("R",'MAPA DE RIESGOS'!$H494,"C",'MAPA DE RIESGOS'!$AF494),"")</f>
        <v/>
      </c>
      <c r="BY160" s="353" t="str">
        <f>IF(AND('MAPA DE RIESGOS'!$AP495="Muy Baja",'MAPA DE RIESGOS'!$AR495="Mayor"),CONCATENATE("R",'MAPA DE RIESGOS'!$H495,"C",'MAPA DE RIESGOS'!$AF495),"")</f>
        <v/>
      </c>
      <c r="BZ160" s="353" t="str">
        <f>IF(AND('MAPA DE RIESGOS'!$AP496="Muy Baja",'MAPA DE RIESGOS'!$AR496="Mayor"),CONCATENATE("R",'MAPA DE RIESGOS'!$H496,"C",'MAPA DE RIESGOS'!$AF496),"")</f>
        <v/>
      </c>
      <c r="CA160" s="353" t="str">
        <f>IF(AND('MAPA DE RIESGOS'!$AP497="Muy Baja",'MAPA DE RIESGOS'!$AR497="Mayor"),CONCATENATE("R",'MAPA DE RIESGOS'!$H497,"C",'MAPA DE RIESGOS'!$AF497),"")</f>
        <v/>
      </c>
      <c r="CB160" s="353" t="str">
        <f>IF(AND('MAPA DE RIESGOS'!$AP498="Muy Baja",'MAPA DE RIESGOS'!$AR498="Mayor"),CONCATENATE("R",'MAPA DE RIESGOS'!$H498,"C",'MAPA DE RIESGOS'!$AF498),"")</f>
        <v/>
      </c>
      <c r="CC160" s="354" t="str">
        <f>IF(AND('MAPA DE RIESGOS'!$AP499="Muy Baja",'MAPA DE RIESGOS'!$AR499="Mayor"),CONCATENATE("R",'MAPA DE RIESGOS'!$H499,"C",'MAPA DE RIESGOS'!$AF499),"")</f>
        <v/>
      </c>
      <c r="CD160" s="355" t="str">
        <f>IF(AND('MAPA DE RIESGOS'!$AP482="Muy Baja",'MAPA DE RIESGOS'!$AR482="Catastrófico"),CONCATENATE("R",'MAPA DE RIESGOS'!$H482,"C",'MAPA DE RIESGOS'!$AF482),"")</f>
        <v/>
      </c>
      <c r="CE160" s="355" t="str">
        <f>IF(AND('MAPA DE RIESGOS'!$AP483="Muy Baja",'MAPA DE RIESGOS'!$AR483="Catastrófico"),CONCATENATE("R",'MAPA DE RIESGOS'!$H483,"C",'MAPA DE RIESGOS'!$AF483),"")</f>
        <v/>
      </c>
      <c r="CF160" s="355" t="str">
        <f>IF(AND('MAPA DE RIESGOS'!$AP484="Muy Baja",'MAPA DE RIESGOS'!$AR484="Catastrófico"),CONCATENATE("R",'MAPA DE RIESGOS'!$H484,"C",'MAPA DE RIESGOS'!$AF484),"")</f>
        <v/>
      </c>
      <c r="CG160" s="355" t="str">
        <f>IF(AND('MAPA DE RIESGOS'!$AP485="Muy Baja",'MAPA DE RIESGOS'!$AR485="Catastrófico"),CONCATENATE("R",'MAPA DE RIESGOS'!$H485,"C",'MAPA DE RIESGOS'!$AF485),"")</f>
        <v/>
      </c>
      <c r="CH160" s="355" t="str">
        <f>IF(AND('MAPA DE RIESGOS'!$AP486="Muy Baja",'MAPA DE RIESGOS'!$AR486="Catastrófico"),CONCATENATE("R",'MAPA DE RIESGOS'!$H486,"C",'MAPA DE RIESGOS'!$AF486),"")</f>
        <v/>
      </c>
      <c r="CI160" s="355" t="str">
        <f>IF(AND('MAPA DE RIESGOS'!$AP487="Muy Baja",'MAPA DE RIESGOS'!$AR487="Catastrófico"),CONCATENATE("R",'MAPA DE RIESGOS'!$H487,"C",'MAPA DE RIESGOS'!$AF487),"")</f>
        <v/>
      </c>
      <c r="CJ160" s="355" t="str">
        <f>IF(AND('MAPA DE RIESGOS'!$AP488="Muy Baja",'MAPA DE RIESGOS'!$AR488="Catastrófico"),CONCATENATE("R",'MAPA DE RIESGOS'!$H488,"C",'MAPA DE RIESGOS'!$AF488),"")</f>
        <v/>
      </c>
      <c r="CK160" s="355" t="str">
        <f>IF(AND('MAPA DE RIESGOS'!$AP489="Muy Baja",'MAPA DE RIESGOS'!$AR489="Catastrófico"),CONCATENATE("R",'MAPA DE RIESGOS'!$H489,"C",'MAPA DE RIESGOS'!$AF489),"")</f>
        <v/>
      </c>
      <c r="CL160" s="355" t="str">
        <f>IF(AND('MAPA DE RIESGOS'!$AP490="Muy Baja",'MAPA DE RIESGOS'!$AR490="Catastrófico"),CONCATENATE("R",'MAPA DE RIESGOS'!$H490,"C",'MAPA DE RIESGOS'!$AF490),"")</f>
        <v/>
      </c>
      <c r="CM160" s="355" t="str">
        <f>IF(AND('MAPA DE RIESGOS'!$AP491="Muy Baja",'MAPA DE RIESGOS'!$AR491="Catastrófico"),CONCATENATE("R",'MAPA DE RIESGOS'!$H491,"C",'MAPA DE RIESGOS'!$AF491),"")</f>
        <v/>
      </c>
      <c r="CN160" s="355" t="str">
        <f>IF(AND('MAPA DE RIESGOS'!$AP492="Muy Baja",'MAPA DE RIESGOS'!$AR492="Catastrófico"),CONCATENATE("R",'MAPA DE RIESGOS'!$H492,"C",'MAPA DE RIESGOS'!$AF492),"")</f>
        <v/>
      </c>
      <c r="CO160" s="355" t="str">
        <f>IF(AND('MAPA DE RIESGOS'!$AP493="Muy Baja",'MAPA DE RIESGOS'!$AR493="Catastrófico"),CONCATENATE("R",'MAPA DE RIESGOS'!$H493,"C",'MAPA DE RIESGOS'!$AF493),"")</f>
        <v/>
      </c>
      <c r="CP160" s="355" t="str">
        <f>IF(AND('MAPA DE RIESGOS'!$AP494="Muy Baja",'MAPA DE RIESGOS'!$AR494="Catastrófico"),CONCATENATE("R",'MAPA DE RIESGOS'!$H494,"C",'MAPA DE RIESGOS'!$AF494),"")</f>
        <v/>
      </c>
      <c r="CQ160" s="355" t="str">
        <f>IF(AND('MAPA DE RIESGOS'!$AP495="Muy Baja",'MAPA DE RIESGOS'!$AR495="Catastrófico"),CONCATENATE("R",'MAPA DE RIESGOS'!$H495,"C",'MAPA DE RIESGOS'!$AF495),"")</f>
        <v/>
      </c>
      <c r="CR160" s="355" t="str">
        <f>IF(AND('MAPA DE RIESGOS'!$AP496="Muy Baja",'MAPA DE RIESGOS'!$AR496="Catastrófico"),CONCATENATE("R",'MAPA DE RIESGOS'!$H496,"C",'MAPA DE RIESGOS'!$AF496),"")</f>
        <v/>
      </c>
      <c r="CS160" s="355" t="str">
        <f>IF(AND('MAPA DE RIESGOS'!$AP497="Muy Baja",'MAPA DE RIESGOS'!$AR497="Catastrófico"),CONCATENATE("R",'MAPA DE RIESGOS'!$H497,"C",'MAPA DE RIESGOS'!$AF497),"")</f>
        <v/>
      </c>
      <c r="CT160" s="355" t="str">
        <f>IF(AND('MAPA DE RIESGOS'!$AP498="Muy Baja",'MAPA DE RIESGOS'!$AR498="Catastrófico"),CONCATENATE("R",'MAPA DE RIESGOS'!$H498,"C",'MAPA DE RIESGOS'!$AF498),"")</f>
        <v/>
      </c>
      <c r="CU160" s="356" t="str">
        <f>IF(AND('MAPA DE RIESGOS'!$AP499="Muy Baja",'MAPA DE RIESGOS'!$AR499="Catastrófico"),CONCATENATE("R",'MAPA DE RIESGOS'!$H499,"C",'MAPA DE RIESGOS'!$AF499),"")</f>
        <v/>
      </c>
      <c r="CV160" s="67"/>
    </row>
    <row r="161" spans="2:106" ht="32.450000000000003" customHeight="1">
      <c r="B161" s="1142"/>
      <c r="C161" s="1142"/>
      <c r="D161" s="1143"/>
      <c r="E161" s="1113"/>
      <c r="F161" s="1114"/>
      <c r="G161" s="1114"/>
      <c r="H161" s="1114"/>
      <c r="I161" s="1114"/>
      <c r="J161" s="374" t="str">
        <f>IF(AND('MAPA DE RIESGOS'!$AP500="Muy Baja",'MAPA DE RIESGOS'!$AR500="Leve"),CONCATENATE("R",'MAPA DE RIESGOS'!$H500,"C",'MAPA DE RIESGOS'!$AF500),"")</f>
        <v/>
      </c>
      <c r="K161" s="375" t="str">
        <f>IF(AND('MAPA DE RIESGOS'!$AP501="Muy Baja",'MAPA DE RIESGOS'!$AR501="Leve"),CONCATENATE("R",'MAPA DE RIESGOS'!$H501,"C",'MAPA DE RIESGOS'!$AF501),"")</f>
        <v/>
      </c>
      <c r="L161" s="375" t="str">
        <f>IF(AND('MAPA DE RIESGOS'!$AP502="Muy Baja",'MAPA DE RIESGOS'!$AR502="Leve"),CONCATENATE("R",'MAPA DE RIESGOS'!$H502,"C",'MAPA DE RIESGOS'!$AF502),"")</f>
        <v/>
      </c>
      <c r="M161" s="375" t="str">
        <f>IF(AND('MAPA DE RIESGOS'!$AP503="Muy Baja",'MAPA DE RIESGOS'!$AR503="Leve"),CONCATENATE("R",'MAPA DE RIESGOS'!$H503,"C",'MAPA DE RIESGOS'!$AF503),"")</f>
        <v/>
      </c>
      <c r="N161" s="375" t="str">
        <f>IF(AND('MAPA DE RIESGOS'!$AP504="Muy Baja",'MAPA DE RIESGOS'!$AR504="Leve"),CONCATENATE("R",'MAPA DE RIESGOS'!$H504,"C",'MAPA DE RIESGOS'!$AF504),"")</f>
        <v/>
      </c>
      <c r="O161" s="375" t="str">
        <f>IF(AND('MAPA DE RIESGOS'!$AP505="Muy Baja",'MAPA DE RIESGOS'!$AR505="Leve"),CONCATENATE("R",'MAPA DE RIESGOS'!$H505,"C",'MAPA DE RIESGOS'!$AF505),"")</f>
        <v/>
      </c>
      <c r="P161" s="375" t="str">
        <f>IF(AND('MAPA DE RIESGOS'!$AP506="Muy Baja",'MAPA DE RIESGOS'!$AR506="Leve"),CONCATENATE("R",'MAPA DE RIESGOS'!$H506,"C",'MAPA DE RIESGOS'!$AF506),"")</f>
        <v/>
      </c>
      <c r="Q161" s="375" t="str">
        <f>IF(AND('MAPA DE RIESGOS'!$AP507="Muy Baja",'MAPA DE RIESGOS'!$AR507="Leve"),CONCATENATE("R",'MAPA DE RIESGOS'!$H507,"C",'MAPA DE RIESGOS'!$AF507),"")</f>
        <v/>
      </c>
      <c r="R161" s="375" t="str">
        <f>IF(AND('MAPA DE RIESGOS'!$AP508="Muy Baja",'MAPA DE RIESGOS'!$AR508="Leve"),CONCATENATE("R",'MAPA DE RIESGOS'!$H508,"C",'MAPA DE RIESGOS'!$AF508),"")</f>
        <v/>
      </c>
      <c r="S161" s="375" t="str">
        <f>IF(AND('MAPA DE RIESGOS'!$AP509="Muy Baja",'MAPA DE RIESGOS'!$AR509="Leve"),CONCATENATE("R",'MAPA DE RIESGOS'!$H509,"C",'MAPA DE RIESGOS'!$AF509),"")</f>
        <v/>
      </c>
      <c r="T161" s="375" t="str">
        <f>IF(AND('MAPA DE RIESGOS'!$AP510="Muy Baja",'MAPA DE RIESGOS'!$AR510="Leve"),CONCATENATE("R",'MAPA DE RIESGOS'!$H510,"C",'MAPA DE RIESGOS'!$AF510),"")</f>
        <v/>
      </c>
      <c r="U161" s="375" t="str">
        <f>IF(AND('MAPA DE RIESGOS'!$AP511="Muy Baja",'MAPA DE RIESGOS'!$AR511="Leve"),CONCATENATE("R",'MAPA DE RIESGOS'!$H511,"C",'MAPA DE RIESGOS'!$AF511),"")</f>
        <v/>
      </c>
      <c r="V161" s="375" t="str">
        <f>IF(AND('MAPA DE RIESGOS'!$AP512="Muy Baja",'MAPA DE RIESGOS'!$AR512="Leve"),CONCATENATE("R",'MAPA DE RIESGOS'!$H512,"C",'MAPA DE RIESGOS'!$AF512),"")</f>
        <v/>
      </c>
      <c r="W161" s="375" t="str">
        <f>IF(AND('MAPA DE RIESGOS'!$AP513="Muy Baja",'MAPA DE RIESGOS'!$AR513="Leve"),CONCATENATE("R",'MAPA DE RIESGOS'!$H513,"C",'MAPA DE RIESGOS'!$AF513),"")</f>
        <v/>
      </c>
      <c r="X161" s="375" t="str">
        <f>IF(AND('MAPA DE RIESGOS'!$AP514="Muy Baja",'MAPA DE RIESGOS'!$AR514="Leve"),CONCATENATE("R",'MAPA DE RIESGOS'!$H514,"C",'MAPA DE RIESGOS'!$AF514),"")</f>
        <v/>
      </c>
      <c r="Y161" s="375" t="str">
        <f>IF(AND('MAPA DE RIESGOS'!$AP515="Muy Baja",'MAPA DE RIESGOS'!$AR515="Leve"),CONCATENATE("R",'MAPA DE RIESGOS'!$H515,"C",'MAPA DE RIESGOS'!$AF515),"")</f>
        <v/>
      </c>
      <c r="Z161" s="375" t="str">
        <f>IF(AND('MAPA DE RIESGOS'!$AP516="Muy Baja",'MAPA DE RIESGOS'!$AR516="Leve"),CONCATENATE("R",'MAPA DE RIESGOS'!$H516,"C",'MAPA DE RIESGOS'!$AF516),"")</f>
        <v/>
      </c>
      <c r="AA161" s="376" t="str">
        <f>IF(AND('MAPA DE RIESGOS'!$AP517="Muy Baja",'MAPA DE RIESGOS'!$AR517="Leve"),CONCATENATE("R",'MAPA DE RIESGOS'!$H517,"C",'MAPA DE RIESGOS'!$AF517),"")</f>
        <v/>
      </c>
      <c r="AB161" s="374" t="str">
        <f>IF(AND('MAPA DE RIESGOS'!$AP500="Muy Baja",'MAPA DE RIESGOS'!$AR500="Menor"),CONCATENATE("R",'MAPA DE RIESGOS'!$H500,"C",'MAPA DE RIESGOS'!$AF500),"")</f>
        <v/>
      </c>
      <c r="AC161" s="375" t="str">
        <f>IF(AND('MAPA DE RIESGOS'!$AP501="Muy Baja",'MAPA DE RIESGOS'!$AR501="Menor"),CONCATENATE("R",'MAPA DE RIESGOS'!$H501,"C",'MAPA DE RIESGOS'!$AF501),"")</f>
        <v/>
      </c>
      <c r="AD161" s="375" t="str">
        <f>IF(AND('MAPA DE RIESGOS'!$AP502="Muy Baja",'MAPA DE RIESGOS'!$AR502="Menor"),CONCATENATE("R",'MAPA DE RIESGOS'!$H502,"C",'MAPA DE RIESGOS'!$AF502),"")</f>
        <v/>
      </c>
      <c r="AE161" s="375" t="str">
        <f>IF(AND('MAPA DE RIESGOS'!$AP503="Muy Baja",'MAPA DE RIESGOS'!$AR503="Menor"),CONCATENATE("R",'MAPA DE RIESGOS'!$H503,"C",'MAPA DE RIESGOS'!$AF503),"")</f>
        <v/>
      </c>
      <c r="AF161" s="375" t="str">
        <f>IF(AND('MAPA DE RIESGOS'!$AP504="Muy Baja",'MAPA DE RIESGOS'!$AR504="Menor"),CONCATENATE("R",'MAPA DE RIESGOS'!$H504,"C",'MAPA DE RIESGOS'!$AF504),"")</f>
        <v/>
      </c>
      <c r="AG161" s="375" t="str">
        <f>IF(AND('MAPA DE RIESGOS'!$AP505="Muy Baja",'MAPA DE RIESGOS'!$AR505="Menor"),CONCATENATE("R",'MAPA DE RIESGOS'!$H505,"C",'MAPA DE RIESGOS'!$AF505),"")</f>
        <v/>
      </c>
      <c r="AH161" s="375" t="str">
        <f>IF(AND('MAPA DE RIESGOS'!$AP506="Muy Baja",'MAPA DE RIESGOS'!$AR506="Menor"),CONCATENATE("R",'MAPA DE RIESGOS'!$H506,"C",'MAPA DE RIESGOS'!$AF506),"")</f>
        <v/>
      </c>
      <c r="AI161" s="375" t="str">
        <f>IF(AND('MAPA DE RIESGOS'!$AP507="Muy Baja",'MAPA DE RIESGOS'!$AR507="Menor"),CONCATENATE("R",'MAPA DE RIESGOS'!$H507,"C",'MAPA DE RIESGOS'!$AF507),"")</f>
        <v/>
      </c>
      <c r="AJ161" s="375" t="str">
        <f>IF(AND('MAPA DE RIESGOS'!$AP508="Muy Baja",'MAPA DE RIESGOS'!$AR508="Menor"),CONCATENATE("R",'MAPA DE RIESGOS'!$H508,"C",'MAPA DE RIESGOS'!$AF508),"")</f>
        <v/>
      </c>
      <c r="AK161" s="375" t="str">
        <f>IF(AND('MAPA DE RIESGOS'!$AP509="Muy Baja",'MAPA DE RIESGOS'!$AR509="Menor"),CONCATENATE("R",'MAPA DE RIESGOS'!$H509,"C",'MAPA DE RIESGOS'!$AF509),"")</f>
        <v/>
      </c>
      <c r="AL161" s="375" t="str">
        <f>IF(AND('MAPA DE RIESGOS'!$AP510="Muy Baja",'MAPA DE RIESGOS'!$AR510="Menor"),CONCATENATE("R",'MAPA DE RIESGOS'!$H510,"C",'MAPA DE RIESGOS'!$AF510),"")</f>
        <v/>
      </c>
      <c r="AM161" s="375" t="str">
        <f>IF(AND('MAPA DE RIESGOS'!$AP511="Muy Baja",'MAPA DE RIESGOS'!$AR511="Menor"),CONCATENATE("R",'MAPA DE RIESGOS'!$H511,"C",'MAPA DE RIESGOS'!$AF511),"")</f>
        <v/>
      </c>
      <c r="AN161" s="375" t="str">
        <f>IF(AND('MAPA DE RIESGOS'!$AP512="Muy Baja",'MAPA DE RIESGOS'!$AR512="Menor"),CONCATENATE("R",'MAPA DE RIESGOS'!$H512,"C",'MAPA DE RIESGOS'!$AF512),"")</f>
        <v/>
      </c>
      <c r="AO161" s="375" t="str">
        <f>IF(AND('MAPA DE RIESGOS'!$AP513="Muy Baja",'MAPA DE RIESGOS'!$AR513="Menor"),CONCATENATE("R",'MAPA DE RIESGOS'!$H513,"C",'MAPA DE RIESGOS'!$AF513),"")</f>
        <v/>
      </c>
      <c r="AP161" s="375" t="str">
        <f>IF(AND('MAPA DE RIESGOS'!$AP514="Muy Baja",'MAPA DE RIESGOS'!$AR514="Menor"),CONCATENATE("R",'MAPA DE RIESGOS'!$H514,"C",'MAPA DE RIESGOS'!$AF514),"")</f>
        <v/>
      </c>
      <c r="AQ161" s="375" t="str">
        <f>IF(AND('MAPA DE RIESGOS'!$AP515="Muy Baja",'MAPA DE RIESGOS'!$AR515="Menor"),CONCATENATE("R",'MAPA DE RIESGOS'!$H515,"C",'MAPA DE RIESGOS'!$AF515),"")</f>
        <v/>
      </c>
      <c r="AR161" s="375" t="str">
        <f>IF(AND('MAPA DE RIESGOS'!$AP516="Muy Baja",'MAPA DE RIESGOS'!$AR516="Menor"),CONCATENATE("R",'MAPA DE RIESGOS'!$H516,"C",'MAPA DE RIESGOS'!$AF516),"")</f>
        <v/>
      </c>
      <c r="AS161" s="376" t="str">
        <f>IF(AND('MAPA DE RIESGOS'!$AP517="Muy Baja",'MAPA DE RIESGOS'!$AR517="Menor"),CONCATENATE("R",'MAPA DE RIESGOS'!$H517,"C",'MAPA DE RIESGOS'!$AF517),"")</f>
        <v/>
      </c>
      <c r="AT161" s="365" t="str">
        <f>IF(AND('MAPA DE RIESGOS'!$AP500="Muy Baja",'MAPA DE RIESGOS'!$AR500="Moderado"),CONCATENATE("R",'MAPA DE RIESGOS'!$H500,"C",'MAPA DE RIESGOS'!$AF500),"")</f>
        <v>R81C5</v>
      </c>
      <c r="AU161" s="366" t="str">
        <f>IF(AND('MAPA DE RIESGOS'!$AP501="Muy Baja",'MAPA DE RIESGOS'!$AR501="Moderado"),CONCATENATE("R",'MAPA DE RIESGOS'!$H501,"C",'MAPA DE RIESGOS'!$AF501),"")</f>
        <v/>
      </c>
      <c r="AV161" s="366" t="str">
        <f>IF(AND('MAPA DE RIESGOS'!$AP502="Muy Baja",'MAPA DE RIESGOS'!$AR502="Moderado"),CONCATENATE("R",'MAPA DE RIESGOS'!$H502,"C",'MAPA DE RIESGOS'!$AF502),"")</f>
        <v/>
      </c>
      <c r="AW161" s="366" t="str">
        <f>IF(AND('MAPA DE RIESGOS'!$AP503="Muy Baja",'MAPA DE RIESGOS'!$AR503="Moderado"),CONCATENATE("R",'MAPA DE RIESGOS'!$H503,"C",'MAPA DE RIESGOS'!$AF503),"")</f>
        <v/>
      </c>
      <c r="AX161" s="366" t="str">
        <f>IF(AND('MAPA DE RIESGOS'!$AP504="Muy Baja",'MAPA DE RIESGOS'!$AR504="Moderado"),CONCATENATE("R",'MAPA DE RIESGOS'!$H504,"C",'MAPA DE RIESGOS'!$AF504),"")</f>
        <v/>
      </c>
      <c r="AY161" s="366" t="str">
        <f>IF(AND('MAPA DE RIESGOS'!$AP505="Muy Baja",'MAPA DE RIESGOS'!$AR505="Moderado"),CONCATENATE("R",'MAPA DE RIESGOS'!$H505,"C",'MAPA DE RIESGOS'!$AF505),"")</f>
        <v/>
      </c>
      <c r="AZ161" s="366" t="str">
        <f>IF(AND('MAPA DE RIESGOS'!$AP506="Muy Baja",'MAPA DE RIESGOS'!$AR506="Moderado"),CONCATENATE("R",'MAPA DE RIESGOS'!$H506,"C",'MAPA DE RIESGOS'!$AF506),"")</f>
        <v/>
      </c>
      <c r="BA161" s="366" t="str">
        <f>IF(AND('MAPA DE RIESGOS'!$AP507="Muy Baja",'MAPA DE RIESGOS'!$AR507="Moderado"),CONCATENATE("R",'MAPA DE RIESGOS'!$H507,"C",'MAPA DE RIESGOS'!$AF507),"")</f>
        <v/>
      </c>
      <c r="BB161" s="366" t="str">
        <f>IF(AND('MAPA DE RIESGOS'!$AP508="Muy Baja",'MAPA DE RIESGOS'!$AR508="Moderado"),CONCATENATE("R",'MAPA DE RIESGOS'!$H508,"C",'MAPA DE RIESGOS'!$AF508),"")</f>
        <v/>
      </c>
      <c r="BC161" s="366" t="str">
        <f>IF(AND('MAPA DE RIESGOS'!$AP509="Muy Baja",'MAPA DE RIESGOS'!$AR509="Moderado"),CONCATENATE("R",'MAPA DE RIESGOS'!$H509,"C",'MAPA DE RIESGOS'!$AF509),"")</f>
        <v/>
      </c>
      <c r="BD161" s="366" t="str">
        <f>IF(AND('MAPA DE RIESGOS'!$AP510="Muy Baja",'MAPA DE RIESGOS'!$AR510="Moderado"),CONCATENATE("R",'MAPA DE RIESGOS'!$H510,"C",'MAPA DE RIESGOS'!$AF510),"")</f>
        <v/>
      </c>
      <c r="BE161" s="366" t="str">
        <f>IF(AND('MAPA DE RIESGOS'!$AP511="Muy Baja",'MAPA DE RIESGOS'!$AR511="Moderado"),CONCATENATE("R",'MAPA DE RIESGOS'!$H511,"C",'MAPA DE RIESGOS'!$AF511),"")</f>
        <v/>
      </c>
      <c r="BF161" s="366" t="str">
        <f>IF(AND('MAPA DE RIESGOS'!$AP512="Muy Baja",'MAPA DE RIESGOS'!$AR512="Moderado"),CONCATENATE("R",'MAPA DE RIESGOS'!$H512,"C",'MAPA DE RIESGOS'!$AF512),"")</f>
        <v/>
      </c>
      <c r="BG161" s="366" t="str">
        <f>IF(AND('MAPA DE RIESGOS'!$AP513="Muy Baja",'MAPA DE RIESGOS'!$AR513="Moderado"),CONCATENATE("R",'MAPA DE RIESGOS'!$H513,"C",'MAPA DE RIESGOS'!$AF513),"")</f>
        <v/>
      </c>
      <c r="BH161" s="366" t="str">
        <f>IF(AND('MAPA DE RIESGOS'!$AP514="Muy Baja",'MAPA DE RIESGOS'!$AR514="Moderado"),CONCATENATE("R",'MAPA DE RIESGOS'!$H514,"C",'MAPA DE RIESGOS'!$AF514),"")</f>
        <v/>
      </c>
      <c r="BI161" s="366" t="str">
        <f>IF(AND('MAPA DE RIESGOS'!$AP515="Muy Baja",'MAPA DE RIESGOS'!$AR515="Moderado"),CONCATENATE("R",'MAPA DE RIESGOS'!$H515,"C",'MAPA DE RIESGOS'!$AF515),"")</f>
        <v/>
      </c>
      <c r="BJ161" s="366" t="str">
        <f>IF(AND('MAPA DE RIESGOS'!$AP516="Muy Baja",'MAPA DE RIESGOS'!$AR516="Moderado"),CONCATENATE("R",'MAPA DE RIESGOS'!$H516,"C",'MAPA DE RIESGOS'!$AF516),"")</f>
        <v/>
      </c>
      <c r="BK161" s="367" t="str">
        <f>IF(AND('MAPA DE RIESGOS'!$AP517="Muy Baja",'MAPA DE RIESGOS'!$AR517="Moderado"),CONCATENATE("R",'MAPA DE RIESGOS'!$H517,"C",'MAPA DE RIESGOS'!$AF517),"")</f>
        <v/>
      </c>
      <c r="BL161" s="353" t="str">
        <f>IF(AND('MAPA DE RIESGOS'!$AP500="Muy Baja",'MAPA DE RIESGOS'!$AR500="Mayor"),CONCATENATE("R",'MAPA DE RIESGOS'!$H500,"C",'MAPA DE RIESGOS'!$AF500),"")</f>
        <v/>
      </c>
      <c r="BM161" s="353" t="str">
        <f>IF(AND('MAPA DE RIESGOS'!$AP501="Muy Baja",'MAPA DE RIESGOS'!$AR501="Mayor"),CONCATENATE("R",'MAPA DE RIESGOS'!$H501,"C",'MAPA DE RIESGOS'!$AF501),"")</f>
        <v/>
      </c>
      <c r="BN161" s="353" t="str">
        <f>IF(AND('MAPA DE RIESGOS'!$AP502="Muy Baja",'MAPA DE RIESGOS'!$AR502="Mayor"),CONCATENATE("R",'MAPA DE RIESGOS'!$H502,"C",'MAPA DE RIESGOS'!$AF502),"")</f>
        <v/>
      </c>
      <c r="BO161" s="353" t="str">
        <f>IF(AND('MAPA DE RIESGOS'!$AP503="Muy Baja",'MAPA DE RIESGOS'!$AR503="Mayor"),CONCATENATE("R",'MAPA DE RIESGOS'!$H503,"C",'MAPA DE RIESGOS'!$AF503),"")</f>
        <v/>
      </c>
      <c r="BP161" s="353" t="str">
        <f>IF(AND('MAPA DE RIESGOS'!$AP504="Muy Baja",'MAPA DE RIESGOS'!$AR504="Mayor"),CONCATENATE("R",'MAPA DE RIESGOS'!$H504,"C",'MAPA DE RIESGOS'!$AF504),"")</f>
        <v/>
      </c>
      <c r="BQ161" s="353" t="str">
        <f>IF(AND('MAPA DE RIESGOS'!$AP505="Muy Baja",'MAPA DE RIESGOS'!$AR505="Mayor"),CONCATENATE("R",'MAPA DE RIESGOS'!$H505,"C",'MAPA DE RIESGOS'!$AF505),"")</f>
        <v/>
      </c>
      <c r="BR161" s="353" t="str">
        <f>IF(AND('MAPA DE RIESGOS'!$AP506="Muy Baja",'MAPA DE RIESGOS'!$AR506="Mayor"),CONCATENATE("R",'MAPA DE RIESGOS'!$H506,"C",'MAPA DE RIESGOS'!$AF506),"")</f>
        <v/>
      </c>
      <c r="BS161" s="353" t="str">
        <f>IF(AND('MAPA DE RIESGOS'!$AP507="Muy Baja",'MAPA DE RIESGOS'!$AR507="Mayor"),CONCATENATE("R",'MAPA DE RIESGOS'!$H507,"C",'MAPA DE RIESGOS'!$AF507),"")</f>
        <v/>
      </c>
      <c r="BT161" s="353" t="str">
        <f>IF(AND('MAPA DE RIESGOS'!$AP508="Muy Baja",'MAPA DE RIESGOS'!$AR508="Mayor"),CONCATENATE("R",'MAPA DE RIESGOS'!$H508,"C",'MAPA DE RIESGOS'!$AF508),"")</f>
        <v/>
      </c>
      <c r="BU161" s="353" t="str">
        <f>IF(AND('MAPA DE RIESGOS'!$AP509="Muy Baja",'MAPA DE RIESGOS'!$AR509="Mayor"),CONCATENATE("R",'MAPA DE RIESGOS'!$H509,"C",'MAPA DE RIESGOS'!$AF509),"")</f>
        <v/>
      </c>
      <c r="BV161" s="353" t="str">
        <f>IF(AND('MAPA DE RIESGOS'!$AP510="Muy Baja",'MAPA DE RIESGOS'!$AR510="Mayor"),CONCATENATE("R",'MAPA DE RIESGOS'!$H510,"C",'MAPA DE RIESGOS'!$AF510),"")</f>
        <v/>
      </c>
      <c r="BW161" s="353" t="str">
        <f>IF(AND('MAPA DE RIESGOS'!$AP511="Muy Baja",'MAPA DE RIESGOS'!$AR511="Mayor"),CONCATENATE("R",'MAPA DE RIESGOS'!$H511,"C",'MAPA DE RIESGOS'!$AF511),"")</f>
        <v/>
      </c>
      <c r="BX161" s="353" t="str">
        <f>IF(AND('MAPA DE RIESGOS'!$AP512="Muy Baja",'MAPA DE RIESGOS'!$AR512="Mayor"),CONCATENATE("R",'MAPA DE RIESGOS'!$H512,"C",'MAPA DE RIESGOS'!$AF512),"")</f>
        <v/>
      </c>
      <c r="BY161" s="353" t="str">
        <f>IF(AND('MAPA DE RIESGOS'!$AP513="Muy Baja",'MAPA DE RIESGOS'!$AR513="Mayor"),CONCATENATE("R",'MAPA DE RIESGOS'!$H513,"C",'MAPA DE RIESGOS'!$AF513),"")</f>
        <v/>
      </c>
      <c r="BZ161" s="353" t="str">
        <f>IF(AND('MAPA DE RIESGOS'!$AP514="Muy Baja",'MAPA DE RIESGOS'!$AR514="Mayor"),CONCATENATE("R",'MAPA DE RIESGOS'!$H514,"C",'MAPA DE RIESGOS'!$AF514),"")</f>
        <v/>
      </c>
      <c r="CA161" s="353" t="str">
        <f>IF(AND('MAPA DE RIESGOS'!$AP515="Muy Baja",'MAPA DE RIESGOS'!$AR515="Mayor"),CONCATENATE("R",'MAPA DE RIESGOS'!$H515,"C",'MAPA DE RIESGOS'!$AF515),"")</f>
        <v/>
      </c>
      <c r="CB161" s="353" t="str">
        <f>IF(AND('MAPA DE RIESGOS'!$AP516="Muy Baja",'MAPA DE RIESGOS'!$AR516="Mayor"),CONCATENATE("R",'MAPA DE RIESGOS'!$H516,"C",'MAPA DE RIESGOS'!$AF516),"")</f>
        <v/>
      </c>
      <c r="CC161" s="354" t="str">
        <f>IF(AND('MAPA DE RIESGOS'!$AP517="Muy Baja",'MAPA DE RIESGOS'!$AR517="Mayor"),CONCATENATE("R",'MAPA DE RIESGOS'!$H517,"C",'MAPA DE RIESGOS'!$AF517),"")</f>
        <v/>
      </c>
      <c r="CD161" s="355" t="str">
        <f>IF(AND('MAPA DE RIESGOS'!$AP500="Muy Baja",'MAPA DE RIESGOS'!$AR500="Catastrófico"),CONCATENATE("R",'MAPA DE RIESGOS'!$H500,"C",'MAPA DE RIESGOS'!$AF500),"")</f>
        <v/>
      </c>
      <c r="CE161" s="355" t="str">
        <f>IF(AND('MAPA DE RIESGOS'!$AP501="Muy Baja",'MAPA DE RIESGOS'!$AR501="Catastrófico"),CONCATENATE("R",'MAPA DE RIESGOS'!$H501,"C",'MAPA DE RIESGOS'!$AF501),"")</f>
        <v/>
      </c>
      <c r="CF161" s="355" t="str">
        <f>IF(AND('MAPA DE RIESGOS'!$AP502="Muy Baja",'MAPA DE RIESGOS'!$AR502="Catastrófico"),CONCATENATE("R",'MAPA DE RIESGOS'!$H502,"C",'MAPA DE RIESGOS'!$AF502),"")</f>
        <v/>
      </c>
      <c r="CG161" s="355" t="str">
        <f>IF(AND('MAPA DE RIESGOS'!$AP503="Muy Baja",'MAPA DE RIESGOS'!$AR503="Catastrófico"),CONCATENATE("R",'MAPA DE RIESGOS'!$H503,"C",'MAPA DE RIESGOS'!$AF503),"")</f>
        <v/>
      </c>
      <c r="CH161" s="355" t="str">
        <f>IF(AND('MAPA DE RIESGOS'!$AP504="Muy Baja",'MAPA DE RIESGOS'!$AR504="Catastrófico"),CONCATENATE("R",'MAPA DE RIESGOS'!$H504,"C",'MAPA DE RIESGOS'!$AF504),"")</f>
        <v/>
      </c>
      <c r="CI161" s="355" t="str">
        <f>IF(AND('MAPA DE RIESGOS'!$AP505="Muy Baja",'MAPA DE RIESGOS'!$AR505="Catastrófico"),CONCATENATE("R",'MAPA DE RIESGOS'!$H505,"C",'MAPA DE RIESGOS'!$AF505),"")</f>
        <v/>
      </c>
      <c r="CJ161" s="355" t="str">
        <f>IF(AND('MAPA DE RIESGOS'!$AP506="Muy Baja",'MAPA DE RIESGOS'!$AR506="Catastrófico"),CONCATENATE("R",'MAPA DE RIESGOS'!$H506,"C",'MAPA DE RIESGOS'!$AF506),"")</f>
        <v/>
      </c>
      <c r="CK161" s="355" t="str">
        <f>IF(AND('MAPA DE RIESGOS'!$AP507="Muy Baja",'MAPA DE RIESGOS'!$AR507="Catastrófico"),CONCATENATE("R",'MAPA DE RIESGOS'!$H507,"C",'MAPA DE RIESGOS'!$AF507),"")</f>
        <v/>
      </c>
      <c r="CL161" s="355" t="str">
        <f>IF(AND('MAPA DE RIESGOS'!$AP508="Muy Baja",'MAPA DE RIESGOS'!$AR508="Catastrófico"),CONCATENATE("R",'MAPA DE RIESGOS'!$H508,"C",'MAPA DE RIESGOS'!$AF508),"")</f>
        <v/>
      </c>
      <c r="CM161" s="355" t="str">
        <f>IF(AND('MAPA DE RIESGOS'!$AP509="Muy Baja",'MAPA DE RIESGOS'!$AR509="Catastrófico"),CONCATENATE("R",'MAPA DE RIESGOS'!$H509,"C",'MAPA DE RIESGOS'!$AF509),"")</f>
        <v/>
      </c>
      <c r="CN161" s="355" t="str">
        <f>IF(AND('MAPA DE RIESGOS'!$AP510="Muy Baja",'MAPA DE RIESGOS'!$AR510="Catastrófico"),CONCATENATE("R",'MAPA DE RIESGOS'!$H510,"C",'MAPA DE RIESGOS'!$AF510),"")</f>
        <v/>
      </c>
      <c r="CO161" s="355" t="str">
        <f>IF(AND('MAPA DE RIESGOS'!$AP511="Muy Baja",'MAPA DE RIESGOS'!$AR511="Catastrófico"),CONCATENATE("R",'MAPA DE RIESGOS'!$H511,"C",'MAPA DE RIESGOS'!$AF511),"")</f>
        <v/>
      </c>
      <c r="CP161" s="355" t="str">
        <f>IF(AND('MAPA DE RIESGOS'!$AP512="Muy Baja",'MAPA DE RIESGOS'!$AR512="Catastrófico"),CONCATENATE("R",'MAPA DE RIESGOS'!$H512,"C",'MAPA DE RIESGOS'!$AF512),"")</f>
        <v/>
      </c>
      <c r="CQ161" s="355" t="str">
        <f>IF(AND('MAPA DE RIESGOS'!$AP513="Muy Baja",'MAPA DE RIESGOS'!$AR513="Catastrófico"),CONCATENATE("R",'MAPA DE RIESGOS'!$H513,"C",'MAPA DE RIESGOS'!$AF513),"")</f>
        <v/>
      </c>
      <c r="CR161" s="355" t="str">
        <f>IF(AND('MAPA DE RIESGOS'!$AP514="Muy Baja",'MAPA DE RIESGOS'!$AR514="Catastrófico"),CONCATENATE("R",'MAPA DE RIESGOS'!$H514,"C",'MAPA DE RIESGOS'!$AF514),"")</f>
        <v/>
      </c>
      <c r="CS161" s="355" t="str">
        <f>IF(AND('MAPA DE RIESGOS'!$AP515="Muy Baja",'MAPA DE RIESGOS'!$AR515="Catastrófico"),CONCATENATE("R",'MAPA DE RIESGOS'!$H515,"C",'MAPA DE RIESGOS'!$AF515),"")</f>
        <v/>
      </c>
      <c r="CT161" s="355" t="str">
        <f>IF(AND('MAPA DE RIESGOS'!$AP516="Muy Baja",'MAPA DE RIESGOS'!$AR516="Catastrófico"),CONCATENATE("R",'MAPA DE RIESGOS'!$H516,"C",'MAPA DE RIESGOS'!$AF516),"")</f>
        <v/>
      </c>
      <c r="CU161" s="356" t="str">
        <f>IF(AND('MAPA DE RIESGOS'!$AP517="Muy Baja",'MAPA DE RIESGOS'!$AR517="Catastrófico"),CONCATENATE("R",'MAPA DE RIESGOS'!$H517,"C",'MAPA DE RIESGOS'!$AF517),"")</f>
        <v/>
      </c>
      <c r="CV161" s="67"/>
    </row>
    <row r="162" spans="2:106" ht="32.450000000000003" customHeight="1">
      <c r="B162" s="1142"/>
      <c r="C162" s="1142"/>
      <c r="D162" s="1143"/>
      <c r="E162" s="1113"/>
      <c r="F162" s="1114"/>
      <c r="G162" s="1114"/>
      <c r="H162" s="1114"/>
      <c r="I162" s="1114"/>
      <c r="J162" s="374" t="str">
        <f>IF(AND('MAPA DE RIESGOS'!$AP518="Muy Baja",'MAPA DE RIESGOS'!$AR518="Leve"),CONCATENATE("R",'MAPA DE RIESGOS'!$H518,"C",'MAPA DE RIESGOS'!$AF518),"")</f>
        <v/>
      </c>
      <c r="K162" s="375" t="str">
        <f>IF(AND('MAPA DE RIESGOS'!$AP519="Muy Baja",'MAPA DE RIESGOS'!$AR519="Leve"),CONCATENATE("R",'MAPA DE RIESGOS'!$H519,"C",'MAPA DE RIESGOS'!$AF519),"")</f>
        <v/>
      </c>
      <c r="L162" s="375" t="str">
        <f>IF(AND('MAPA DE RIESGOS'!$AP520="Muy Baja",'MAPA DE RIESGOS'!$AR520="Leve"),CONCATENATE("R",'MAPA DE RIESGOS'!$H520,"C",'MAPA DE RIESGOS'!$AF520),"")</f>
        <v/>
      </c>
      <c r="M162" s="375" t="str">
        <f>IF(AND('MAPA DE RIESGOS'!$AP521="Muy Baja",'MAPA DE RIESGOS'!$AR521="Leve"),CONCATENATE("R",'MAPA DE RIESGOS'!$H521,"C",'MAPA DE RIESGOS'!$AF521),"")</f>
        <v/>
      </c>
      <c r="N162" s="375" t="str">
        <f>IF(AND('MAPA DE RIESGOS'!$AP522="Muy Baja",'MAPA DE RIESGOS'!$AR522="Leve"),CONCATENATE("R",'MAPA DE RIESGOS'!$H522,"C",'MAPA DE RIESGOS'!$AF522),"")</f>
        <v/>
      </c>
      <c r="O162" s="375" t="str">
        <f>IF(AND('MAPA DE RIESGOS'!$AP523="Muy Baja",'MAPA DE RIESGOS'!$AR523="Leve"),CONCATENATE("R",'MAPA DE RIESGOS'!$H523,"C",'MAPA DE RIESGOS'!$AF523),"")</f>
        <v/>
      </c>
      <c r="P162" s="375" t="str">
        <f>IF(AND('MAPA DE RIESGOS'!$AP524="Muy Baja",'MAPA DE RIESGOS'!$AR524="Leve"),CONCATENATE("R",'MAPA DE RIESGOS'!$H524,"C",'MAPA DE RIESGOS'!$AF524),"")</f>
        <v/>
      </c>
      <c r="Q162" s="375" t="str">
        <f>IF(AND('MAPA DE RIESGOS'!$AP525="Muy Baja",'MAPA DE RIESGOS'!$AR525="Leve"),CONCATENATE("R",'MAPA DE RIESGOS'!$H525,"C",'MAPA DE RIESGOS'!$AF525),"")</f>
        <v/>
      </c>
      <c r="R162" s="375" t="str">
        <f>IF(AND('MAPA DE RIESGOS'!$AP526="Muy Baja",'MAPA DE RIESGOS'!$AR526="Leve"),CONCATENATE("R",'MAPA DE RIESGOS'!$H526,"C",'MAPA DE RIESGOS'!$AF526),"")</f>
        <v/>
      </c>
      <c r="S162" s="375" t="str">
        <f>IF(AND('MAPA DE RIESGOS'!$AP527="Muy Baja",'MAPA DE RIESGOS'!$AR527="Leve"),CONCATENATE("R",'MAPA DE RIESGOS'!$H527,"C",'MAPA DE RIESGOS'!$AF527),"")</f>
        <v/>
      </c>
      <c r="T162" s="375" t="str">
        <f>IF(AND('MAPA DE RIESGOS'!$AP528="Muy Baja",'MAPA DE RIESGOS'!$AR528="Leve"),CONCATENATE("R",'MAPA DE RIESGOS'!$H528,"C",'MAPA DE RIESGOS'!$AF528),"")</f>
        <v/>
      </c>
      <c r="U162" s="375" t="str">
        <f>IF(AND('MAPA DE RIESGOS'!$AP529="Muy Baja",'MAPA DE RIESGOS'!$AR529="Leve"),CONCATENATE("R",'MAPA DE RIESGOS'!$H529,"C",'MAPA DE RIESGOS'!$AF529),"")</f>
        <v/>
      </c>
      <c r="V162" s="375" t="str">
        <f>IF(AND('MAPA DE RIESGOS'!$AP530="Muy Baja",'MAPA DE RIESGOS'!$AR530="Leve"),CONCATENATE("R",'MAPA DE RIESGOS'!$H530,"C",'MAPA DE RIESGOS'!$AF530),"")</f>
        <v/>
      </c>
      <c r="W162" s="375" t="str">
        <f>IF(AND('MAPA DE RIESGOS'!$AP531="Muy Baja",'MAPA DE RIESGOS'!$AR531="Leve"),CONCATENATE("R",'MAPA DE RIESGOS'!$H531,"C",'MAPA DE RIESGOS'!$AF531),"")</f>
        <v/>
      </c>
      <c r="X162" s="375" t="str">
        <f>IF(AND('MAPA DE RIESGOS'!$AP532="Muy Baja",'MAPA DE RIESGOS'!$AR532="Leve"),CONCATENATE("R",'MAPA DE RIESGOS'!$H532,"C",'MAPA DE RIESGOS'!$AF532),"")</f>
        <v/>
      </c>
      <c r="Y162" s="375" t="str">
        <f>IF(AND('MAPA DE RIESGOS'!$AP533="Muy Baja",'MAPA DE RIESGOS'!$AR533="Leve"),CONCATENATE("R",'MAPA DE RIESGOS'!$H533,"C",'MAPA DE RIESGOS'!$AF533),"")</f>
        <v/>
      </c>
      <c r="Z162" s="375" t="str">
        <f>IF(AND('MAPA DE RIESGOS'!$AP534="Muy Baja",'MAPA DE RIESGOS'!$AR534="Leve"),CONCATENATE("R",'MAPA DE RIESGOS'!$H534,"C",'MAPA DE RIESGOS'!$AF534),"")</f>
        <v/>
      </c>
      <c r="AA162" s="376" t="str">
        <f>IF(AND('MAPA DE RIESGOS'!$AP535="Muy Baja",'MAPA DE RIESGOS'!$AR535="Leve"),CONCATENATE("R",'MAPA DE RIESGOS'!$H535,"C",'MAPA DE RIESGOS'!$AF535),"")</f>
        <v/>
      </c>
      <c r="AB162" s="374" t="str">
        <f>IF(AND('MAPA DE RIESGOS'!$AP518="Muy Baja",'MAPA DE RIESGOS'!$AR518="Menor"),CONCATENATE("R",'MAPA DE RIESGOS'!$H518,"C",'MAPA DE RIESGOS'!$AF518),"")</f>
        <v/>
      </c>
      <c r="AC162" s="375" t="str">
        <f>IF(AND('MAPA DE RIESGOS'!$AP519="Muy Baja",'MAPA DE RIESGOS'!$AR519="Menor"),CONCATENATE("R",'MAPA DE RIESGOS'!$H519,"C",'MAPA DE RIESGOS'!$AF519),"")</f>
        <v/>
      </c>
      <c r="AD162" s="375" t="str">
        <f>IF(AND('MAPA DE RIESGOS'!$AP520="Muy Baja",'MAPA DE RIESGOS'!$AR520="Menor"),CONCATENATE("R",'MAPA DE RIESGOS'!$H520,"C",'MAPA DE RIESGOS'!$AF520),"")</f>
        <v/>
      </c>
      <c r="AE162" s="375" t="str">
        <f>IF(AND('MAPA DE RIESGOS'!$AP521="Muy Baja",'MAPA DE RIESGOS'!$AR521="Menor"),CONCATENATE("R",'MAPA DE RIESGOS'!$H521,"C",'MAPA DE RIESGOS'!$AF521),"")</f>
        <v/>
      </c>
      <c r="AF162" s="375" t="str">
        <f>IF(AND('MAPA DE RIESGOS'!$AP522="Muy Baja",'MAPA DE RIESGOS'!$AR522="Menor"),CONCATENATE("R",'MAPA DE RIESGOS'!$H522,"C",'MAPA DE RIESGOS'!$AF522),"")</f>
        <v/>
      </c>
      <c r="AG162" s="375" t="str">
        <f>IF(AND('MAPA DE RIESGOS'!$AP523="Muy Baja",'MAPA DE RIESGOS'!$AR523="Menor"),CONCATENATE("R",'MAPA DE RIESGOS'!$H523,"C",'MAPA DE RIESGOS'!$AF523),"")</f>
        <v/>
      </c>
      <c r="AH162" s="375" t="str">
        <f>IF(AND('MAPA DE RIESGOS'!$AP524="Muy Baja",'MAPA DE RIESGOS'!$AR524="Menor"),CONCATENATE("R",'MAPA DE RIESGOS'!$H524,"C",'MAPA DE RIESGOS'!$AF524),"")</f>
        <v/>
      </c>
      <c r="AI162" s="375" t="str">
        <f>IF(AND('MAPA DE RIESGOS'!$AP525="Muy Baja",'MAPA DE RIESGOS'!$AR525="Menor"),CONCATENATE("R",'MAPA DE RIESGOS'!$H525,"C",'MAPA DE RIESGOS'!$AF525),"")</f>
        <v/>
      </c>
      <c r="AJ162" s="375" t="str">
        <f>IF(AND('MAPA DE RIESGOS'!$AP526="Muy Baja",'MAPA DE RIESGOS'!$AR526="Menor"),CONCATENATE("R",'MAPA DE RIESGOS'!$H526,"C",'MAPA DE RIESGOS'!$AF526),"")</f>
        <v/>
      </c>
      <c r="AK162" s="375" t="str">
        <f>IF(AND('MAPA DE RIESGOS'!$AP527="Muy Baja",'MAPA DE RIESGOS'!$AR527="Menor"),CONCATENATE("R",'MAPA DE RIESGOS'!$H527,"C",'MAPA DE RIESGOS'!$AF527),"")</f>
        <v/>
      </c>
      <c r="AL162" s="375" t="str">
        <f>IF(AND('MAPA DE RIESGOS'!$AP528="Muy Baja",'MAPA DE RIESGOS'!$AR528="Menor"),CONCATENATE("R",'MAPA DE RIESGOS'!$H528,"C",'MAPA DE RIESGOS'!$AF528),"")</f>
        <v/>
      </c>
      <c r="AM162" s="375" t="str">
        <f>IF(AND('MAPA DE RIESGOS'!$AP529="Muy Baja",'MAPA DE RIESGOS'!$AR529="Menor"),CONCATENATE("R",'MAPA DE RIESGOS'!$H529,"C",'MAPA DE RIESGOS'!$AF529),"")</f>
        <v/>
      </c>
      <c r="AN162" s="375" t="str">
        <f>IF(AND('MAPA DE RIESGOS'!$AP530="Muy Baja",'MAPA DE RIESGOS'!$AR530="Menor"),CONCATENATE("R",'MAPA DE RIESGOS'!$H530,"C",'MAPA DE RIESGOS'!$AF530),"")</f>
        <v/>
      </c>
      <c r="AO162" s="375" t="str">
        <f>IF(AND('MAPA DE RIESGOS'!$AP531="Muy Baja",'MAPA DE RIESGOS'!$AR531="Menor"),CONCATENATE("R",'MAPA DE RIESGOS'!$H531,"C",'MAPA DE RIESGOS'!$AF531),"")</f>
        <v/>
      </c>
      <c r="AP162" s="375" t="str">
        <f>IF(AND('MAPA DE RIESGOS'!$AP532="Muy Baja",'MAPA DE RIESGOS'!$AR532="Menor"),CONCATENATE("R",'MAPA DE RIESGOS'!$H532,"C",'MAPA DE RIESGOS'!$AF532),"")</f>
        <v/>
      </c>
      <c r="AQ162" s="375" t="str">
        <f>IF(AND('MAPA DE RIESGOS'!$AP533="Muy Baja",'MAPA DE RIESGOS'!$AR533="Menor"),CONCATENATE("R",'MAPA DE RIESGOS'!$H533,"C",'MAPA DE RIESGOS'!$AF533),"")</f>
        <v/>
      </c>
      <c r="AR162" s="375" t="str">
        <f>IF(AND('MAPA DE RIESGOS'!$AP534="Muy Baja",'MAPA DE RIESGOS'!$AR534="Menor"),CONCATENATE("R",'MAPA DE RIESGOS'!$H534,"C",'MAPA DE RIESGOS'!$AF534),"")</f>
        <v/>
      </c>
      <c r="AS162" s="376" t="str">
        <f>IF(AND('MAPA DE RIESGOS'!$AP535="Muy Baja",'MAPA DE RIESGOS'!$AR535="Menor"),CONCATENATE("R",'MAPA DE RIESGOS'!$H535,"C",'MAPA DE RIESGOS'!$AF535),"")</f>
        <v/>
      </c>
      <c r="AT162" s="365" t="str">
        <f>IF(AND('MAPA DE RIESGOS'!$AP518="Muy Baja",'MAPA DE RIESGOS'!$AR518="Moderado"),CONCATENATE("R",'MAPA DE RIESGOS'!$H518,"C",'MAPA DE RIESGOS'!$AF518),"")</f>
        <v/>
      </c>
      <c r="AU162" s="366" t="str">
        <f>IF(AND('MAPA DE RIESGOS'!$AP519="Muy Baja",'MAPA DE RIESGOS'!$AR519="Moderado"),CONCATENATE("R",'MAPA DE RIESGOS'!$H519,"C",'MAPA DE RIESGOS'!$AF519),"")</f>
        <v/>
      </c>
      <c r="AV162" s="366" t="str">
        <f>IF(AND('MAPA DE RIESGOS'!$AP520="Muy Baja",'MAPA DE RIESGOS'!$AR520="Moderado"),CONCATENATE("R",'MAPA DE RIESGOS'!$H520,"C",'MAPA DE RIESGOS'!$AF520),"")</f>
        <v/>
      </c>
      <c r="AW162" s="366" t="str">
        <f>IF(AND('MAPA DE RIESGOS'!$AP521="Muy Baja",'MAPA DE RIESGOS'!$AR521="Moderado"),CONCATENATE("R",'MAPA DE RIESGOS'!$H521,"C",'MAPA DE RIESGOS'!$AF521),"")</f>
        <v/>
      </c>
      <c r="AX162" s="366" t="str">
        <f>IF(AND('MAPA DE RIESGOS'!$AP522="Muy Baja",'MAPA DE RIESGOS'!$AR522="Moderado"),CONCATENATE("R",'MAPA DE RIESGOS'!$H522,"C",'MAPA DE RIESGOS'!$AF522),"")</f>
        <v/>
      </c>
      <c r="AY162" s="366" t="str">
        <f>IF(AND('MAPA DE RIESGOS'!$AP523="Muy Baja",'MAPA DE RIESGOS'!$AR523="Moderado"),CONCATENATE("R",'MAPA DE RIESGOS'!$H523,"C",'MAPA DE RIESGOS'!$AF523),"")</f>
        <v/>
      </c>
      <c r="AZ162" s="366" t="str">
        <f>IF(AND('MAPA DE RIESGOS'!$AP524="Muy Baja",'MAPA DE RIESGOS'!$AR524="Moderado"),CONCATENATE("R",'MAPA DE RIESGOS'!$H524,"C",'MAPA DE RIESGOS'!$AF524),"")</f>
        <v/>
      </c>
      <c r="BA162" s="366" t="str">
        <f>IF(AND('MAPA DE RIESGOS'!$AP525="Muy Baja",'MAPA DE RIESGOS'!$AR525="Moderado"),CONCATENATE("R",'MAPA DE RIESGOS'!$H525,"C",'MAPA DE RIESGOS'!$AF525),"")</f>
        <v/>
      </c>
      <c r="BB162" s="366" t="str">
        <f>IF(AND('MAPA DE RIESGOS'!$AP526="Muy Baja",'MAPA DE RIESGOS'!$AR526="Moderado"),CONCATENATE("R",'MAPA DE RIESGOS'!$H526,"C",'MAPA DE RIESGOS'!$AF526),"")</f>
        <v/>
      </c>
      <c r="BC162" s="366" t="str">
        <f>IF(AND('MAPA DE RIESGOS'!$AP527="Muy Baja",'MAPA DE RIESGOS'!$AR527="Moderado"),CONCATENATE("R",'MAPA DE RIESGOS'!$H527,"C",'MAPA DE RIESGOS'!$AF527),"")</f>
        <v/>
      </c>
      <c r="BD162" s="366" t="str">
        <f>IF(AND('MAPA DE RIESGOS'!$AP528="Muy Baja",'MAPA DE RIESGOS'!$AR528="Moderado"),CONCATENATE("R",'MAPA DE RIESGOS'!$H528,"C",'MAPA DE RIESGOS'!$AF528),"")</f>
        <v/>
      </c>
      <c r="BE162" s="366" t="str">
        <f>IF(AND('MAPA DE RIESGOS'!$AP529="Muy Baja",'MAPA DE RIESGOS'!$AR529="Moderado"),CONCATENATE("R",'MAPA DE RIESGOS'!$H529,"C",'MAPA DE RIESGOS'!$AF529),"")</f>
        <v/>
      </c>
      <c r="BF162" s="366" t="str">
        <f>IF(AND('MAPA DE RIESGOS'!$AP530="Muy Baja",'MAPA DE RIESGOS'!$AR530="Moderado"),CONCATENATE("R",'MAPA DE RIESGOS'!$H530,"C",'MAPA DE RIESGOS'!$AF530),"")</f>
        <v/>
      </c>
      <c r="BG162" s="366" t="str">
        <f>IF(AND('MAPA DE RIESGOS'!$AP531="Muy Baja",'MAPA DE RIESGOS'!$AR531="Moderado"),CONCATENATE("R",'MAPA DE RIESGOS'!$H531,"C",'MAPA DE RIESGOS'!$AF531),"")</f>
        <v/>
      </c>
      <c r="BH162" s="366" t="str">
        <f>IF(AND('MAPA DE RIESGOS'!$AP532="Muy Baja",'MAPA DE RIESGOS'!$AR532="Moderado"),CONCATENATE("R",'MAPA DE RIESGOS'!$H532,"C",'MAPA DE RIESGOS'!$AF532),"")</f>
        <v/>
      </c>
      <c r="BI162" s="366" t="str">
        <f>IF(AND('MAPA DE RIESGOS'!$AP533="Muy Baja",'MAPA DE RIESGOS'!$AR533="Moderado"),CONCATENATE("R",'MAPA DE RIESGOS'!$H533,"C",'MAPA DE RIESGOS'!$AF533),"")</f>
        <v/>
      </c>
      <c r="BJ162" s="366" t="str">
        <f>IF(AND('MAPA DE RIESGOS'!$AP534="Muy Baja",'MAPA DE RIESGOS'!$AR534="Moderado"),CONCATENATE("R",'MAPA DE RIESGOS'!$H534,"C",'MAPA DE RIESGOS'!$AF534),"")</f>
        <v/>
      </c>
      <c r="BK162" s="367" t="str">
        <f>IF(AND('MAPA DE RIESGOS'!$AP535="Muy Baja",'MAPA DE RIESGOS'!$AR535="Moderado"),CONCATENATE("R",'MAPA DE RIESGOS'!$H535,"C",'MAPA DE RIESGOS'!$AF535),"")</f>
        <v/>
      </c>
      <c r="BL162" s="353" t="str">
        <f>IF(AND('MAPA DE RIESGOS'!$AP518="Muy Baja",'MAPA DE RIESGOS'!$AR518="Mayor"),CONCATENATE("R",'MAPA DE RIESGOS'!$H518,"C",'MAPA DE RIESGOS'!$AF518),"")</f>
        <v/>
      </c>
      <c r="BM162" s="353" t="str">
        <f>IF(AND('MAPA DE RIESGOS'!$AP519="Muy Baja",'MAPA DE RIESGOS'!$AR519="Mayor"),CONCATENATE("R",'MAPA DE RIESGOS'!$H519,"C",'MAPA DE RIESGOS'!$AF519),"")</f>
        <v/>
      </c>
      <c r="BN162" s="353" t="str">
        <f>IF(AND('MAPA DE RIESGOS'!$AP520="Muy Baja",'MAPA DE RIESGOS'!$AR520="Mayor"),CONCATENATE("R",'MAPA DE RIESGOS'!$H520,"C",'MAPA DE RIESGOS'!$AF520),"")</f>
        <v/>
      </c>
      <c r="BO162" s="353" t="str">
        <f>IF(AND('MAPA DE RIESGOS'!$AP521="Muy Baja",'MAPA DE RIESGOS'!$AR521="Mayor"),CONCATENATE("R",'MAPA DE RIESGOS'!$H521,"C",'MAPA DE RIESGOS'!$AF521),"")</f>
        <v/>
      </c>
      <c r="BP162" s="353" t="str">
        <f>IF(AND('MAPA DE RIESGOS'!$AP522="Muy Baja",'MAPA DE RIESGOS'!$AR522="Mayor"),CONCATENATE("R",'MAPA DE RIESGOS'!$H522,"C",'MAPA DE RIESGOS'!$AF522),"")</f>
        <v/>
      </c>
      <c r="BQ162" s="353" t="str">
        <f>IF(AND('MAPA DE RIESGOS'!$AP523="Muy Baja",'MAPA DE RIESGOS'!$AR523="Mayor"),CONCATENATE("R",'MAPA DE RIESGOS'!$H523,"C",'MAPA DE RIESGOS'!$AF523),"")</f>
        <v/>
      </c>
      <c r="BR162" s="353" t="str">
        <f>IF(AND('MAPA DE RIESGOS'!$AP524="Muy Baja",'MAPA DE RIESGOS'!$AR524="Mayor"),CONCATENATE("R",'MAPA DE RIESGOS'!$H524,"C",'MAPA DE RIESGOS'!$AF524),"")</f>
        <v/>
      </c>
      <c r="BS162" s="353" t="str">
        <f>IF(AND('MAPA DE RIESGOS'!$AP525="Muy Baja",'MAPA DE RIESGOS'!$AR525="Mayor"),CONCATENATE("R",'MAPA DE RIESGOS'!$H525,"C",'MAPA DE RIESGOS'!$AF525),"")</f>
        <v/>
      </c>
      <c r="BT162" s="353" t="str">
        <f>IF(AND('MAPA DE RIESGOS'!$AP526="Muy Baja",'MAPA DE RIESGOS'!$AR526="Mayor"),CONCATENATE("R",'MAPA DE RIESGOS'!$H526,"C",'MAPA DE RIESGOS'!$AF526),"")</f>
        <v/>
      </c>
      <c r="BU162" s="353" t="str">
        <f>IF(AND('MAPA DE RIESGOS'!$AP527="Muy Baja",'MAPA DE RIESGOS'!$AR527="Mayor"),CONCATENATE("R",'MAPA DE RIESGOS'!$H527,"C",'MAPA DE RIESGOS'!$AF527),"")</f>
        <v/>
      </c>
      <c r="BV162" s="353" t="str">
        <f>IF(AND('MAPA DE RIESGOS'!$AP528="Muy Baja",'MAPA DE RIESGOS'!$AR528="Mayor"),CONCATENATE("R",'MAPA DE RIESGOS'!$H528,"C",'MAPA DE RIESGOS'!$AF528),"")</f>
        <v/>
      </c>
      <c r="BW162" s="353" t="str">
        <f>IF(AND('MAPA DE RIESGOS'!$AP529="Muy Baja",'MAPA DE RIESGOS'!$AR529="Mayor"),CONCATENATE("R",'MAPA DE RIESGOS'!$H529,"C",'MAPA DE RIESGOS'!$AF529),"")</f>
        <v/>
      </c>
      <c r="BX162" s="353" t="str">
        <f>IF(AND('MAPA DE RIESGOS'!$AP530="Muy Baja",'MAPA DE RIESGOS'!$AR530="Mayor"),CONCATENATE("R",'MAPA DE RIESGOS'!$H530,"C",'MAPA DE RIESGOS'!$AF530),"")</f>
        <v/>
      </c>
      <c r="BY162" s="353" t="str">
        <f>IF(AND('MAPA DE RIESGOS'!$AP531="Muy Baja",'MAPA DE RIESGOS'!$AR531="Mayor"),CONCATENATE("R",'MAPA DE RIESGOS'!$H531,"C",'MAPA DE RIESGOS'!$AF531),"")</f>
        <v/>
      </c>
      <c r="BZ162" s="353" t="str">
        <f>IF(AND('MAPA DE RIESGOS'!$AP532="Muy Baja",'MAPA DE RIESGOS'!$AR532="Mayor"),CONCATENATE("R",'MAPA DE RIESGOS'!$H532,"C",'MAPA DE RIESGOS'!$AF532),"")</f>
        <v/>
      </c>
      <c r="CA162" s="353" t="str">
        <f>IF(AND('MAPA DE RIESGOS'!$AP533="Muy Baja",'MAPA DE RIESGOS'!$AR533="Mayor"),CONCATENATE("R",'MAPA DE RIESGOS'!$H533,"C",'MAPA DE RIESGOS'!$AF533),"")</f>
        <v/>
      </c>
      <c r="CB162" s="353" t="str">
        <f>IF(AND('MAPA DE RIESGOS'!$AP534="Muy Baja",'MAPA DE RIESGOS'!$AR534="Mayor"),CONCATENATE("R",'MAPA DE RIESGOS'!$H534,"C",'MAPA DE RIESGOS'!$AF534),"")</f>
        <v/>
      </c>
      <c r="CC162" s="354" t="str">
        <f>IF(AND('MAPA DE RIESGOS'!$AP535="Muy Baja",'MAPA DE RIESGOS'!$AR535="Mayor"),CONCATENATE("R",'MAPA DE RIESGOS'!$H535,"C",'MAPA DE RIESGOS'!$AF535),"")</f>
        <v/>
      </c>
      <c r="CD162" s="355" t="str">
        <f>IF(AND('MAPA DE RIESGOS'!$AP518="Muy Baja",'MAPA DE RIESGOS'!$AR518="Catastrófico"),CONCATENATE("R",'MAPA DE RIESGOS'!$H518,"C",'MAPA DE RIESGOS'!$AF518),"")</f>
        <v/>
      </c>
      <c r="CE162" s="355" t="str">
        <f>IF(AND('MAPA DE RIESGOS'!$AP519="Muy Baja",'MAPA DE RIESGOS'!$AR519="Catastrófico"),CONCATENATE("R",'MAPA DE RIESGOS'!$H519,"C",'MAPA DE RIESGOS'!$AF519),"")</f>
        <v/>
      </c>
      <c r="CF162" s="355" t="str">
        <f>IF(AND('MAPA DE RIESGOS'!$AP520="Muy Baja",'MAPA DE RIESGOS'!$AR520="Catastrófico"),CONCATENATE("R",'MAPA DE RIESGOS'!$H520,"C",'MAPA DE RIESGOS'!$AF520),"")</f>
        <v/>
      </c>
      <c r="CG162" s="355" t="str">
        <f>IF(AND('MAPA DE RIESGOS'!$AP521="Muy Baja",'MAPA DE RIESGOS'!$AR521="Catastrófico"),CONCATENATE("R",'MAPA DE RIESGOS'!$H521,"C",'MAPA DE RIESGOS'!$AF521),"")</f>
        <v/>
      </c>
      <c r="CH162" s="355" t="str">
        <f>IF(AND('MAPA DE RIESGOS'!$AP522="Muy Baja",'MAPA DE RIESGOS'!$AR522="Catastrófico"),CONCATENATE("R",'MAPA DE RIESGOS'!$H522,"C",'MAPA DE RIESGOS'!$AF522),"")</f>
        <v/>
      </c>
      <c r="CI162" s="355" t="str">
        <f>IF(AND('MAPA DE RIESGOS'!$AP523="Muy Baja",'MAPA DE RIESGOS'!$AR523="Catastrófico"),CONCATENATE("R",'MAPA DE RIESGOS'!$H523,"C",'MAPA DE RIESGOS'!$AF523),"")</f>
        <v/>
      </c>
      <c r="CJ162" s="355" t="str">
        <f>IF(AND('MAPA DE RIESGOS'!$AP524="Muy Baja",'MAPA DE RIESGOS'!$AR524="Catastrófico"),CONCATENATE("R",'MAPA DE RIESGOS'!$H524,"C",'MAPA DE RIESGOS'!$AF524),"")</f>
        <v/>
      </c>
      <c r="CK162" s="355" t="str">
        <f>IF(AND('MAPA DE RIESGOS'!$AP525="Muy Baja",'MAPA DE RIESGOS'!$AR525="Catastrófico"),CONCATENATE("R",'MAPA DE RIESGOS'!$H525,"C",'MAPA DE RIESGOS'!$AF525),"")</f>
        <v/>
      </c>
      <c r="CL162" s="355" t="str">
        <f>IF(AND('MAPA DE RIESGOS'!$AP526="Muy Baja",'MAPA DE RIESGOS'!$AR526="Catastrófico"),CONCATENATE("R",'MAPA DE RIESGOS'!$H526,"C",'MAPA DE RIESGOS'!$AF526),"")</f>
        <v/>
      </c>
      <c r="CM162" s="355" t="str">
        <f>IF(AND('MAPA DE RIESGOS'!$AP527="Muy Baja",'MAPA DE RIESGOS'!$AR527="Catastrófico"),CONCATENATE("R",'MAPA DE RIESGOS'!$H527,"C",'MAPA DE RIESGOS'!$AF527),"")</f>
        <v/>
      </c>
      <c r="CN162" s="355" t="str">
        <f>IF(AND('MAPA DE RIESGOS'!$AP528="Muy Baja",'MAPA DE RIESGOS'!$AR528="Catastrófico"),CONCATENATE("R",'MAPA DE RIESGOS'!$H528,"C",'MAPA DE RIESGOS'!$AF528),"")</f>
        <v/>
      </c>
      <c r="CO162" s="355" t="str">
        <f>IF(AND('MAPA DE RIESGOS'!$AP529="Muy Baja",'MAPA DE RIESGOS'!$AR529="Catastrófico"),CONCATENATE("R",'MAPA DE RIESGOS'!$H529,"C",'MAPA DE RIESGOS'!$AF529),"")</f>
        <v/>
      </c>
      <c r="CP162" s="355" t="str">
        <f>IF(AND('MAPA DE RIESGOS'!$AP530="Muy Baja",'MAPA DE RIESGOS'!$AR530="Catastrófico"),CONCATENATE("R",'MAPA DE RIESGOS'!$H530,"C",'MAPA DE RIESGOS'!$AF530),"")</f>
        <v/>
      </c>
      <c r="CQ162" s="355" t="str">
        <f>IF(AND('MAPA DE RIESGOS'!$AP531="Muy Baja",'MAPA DE RIESGOS'!$AR531="Catastrófico"),CONCATENATE("R",'MAPA DE RIESGOS'!$H531,"C",'MAPA DE RIESGOS'!$AF531),"")</f>
        <v/>
      </c>
      <c r="CR162" s="355" t="str">
        <f>IF(AND('MAPA DE RIESGOS'!$AP532="Muy Baja",'MAPA DE RIESGOS'!$AR532="Catastrófico"),CONCATENATE("R",'MAPA DE RIESGOS'!$H532,"C",'MAPA DE RIESGOS'!$AF532),"")</f>
        <v/>
      </c>
      <c r="CS162" s="355" t="str">
        <f>IF(AND('MAPA DE RIESGOS'!$AP533="Muy Baja",'MAPA DE RIESGOS'!$AR533="Catastrófico"),CONCATENATE("R",'MAPA DE RIESGOS'!$H533,"C",'MAPA DE RIESGOS'!$AF533),"")</f>
        <v/>
      </c>
      <c r="CT162" s="355" t="str">
        <f>IF(AND('MAPA DE RIESGOS'!$AP534="Muy Baja",'MAPA DE RIESGOS'!$AR534="Catastrófico"),CONCATENATE("R",'MAPA DE RIESGOS'!$H534,"C",'MAPA DE RIESGOS'!$AF534),"")</f>
        <v/>
      </c>
      <c r="CU162" s="356" t="str">
        <f>IF(AND('MAPA DE RIESGOS'!$AP535="Muy Baja",'MAPA DE RIESGOS'!$AR535="Catastrófico"),CONCATENATE("R",'MAPA DE RIESGOS'!$H535,"C",'MAPA DE RIESGOS'!$AF535),"")</f>
        <v/>
      </c>
      <c r="CV162" s="67"/>
    </row>
    <row r="163" spans="2:106" ht="32.450000000000003" customHeight="1">
      <c r="B163" s="1142"/>
      <c r="C163" s="1142"/>
      <c r="D163" s="1143"/>
      <c r="E163" s="1113"/>
      <c r="F163" s="1114"/>
      <c r="G163" s="1114"/>
      <c r="H163" s="1114"/>
      <c r="I163" s="1114"/>
      <c r="J163" s="374" t="str">
        <f>IF(AND('MAPA DE RIESGOS'!$AP536="Muy Baja",'MAPA DE RIESGOS'!$AR536="Leve"),CONCATENATE("R",'MAPA DE RIESGOS'!$H536,"C",'MAPA DE RIESGOS'!$AF536),"")</f>
        <v/>
      </c>
      <c r="K163" s="375" t="str">
        <f>IF(AND('MAPA DE RIESGOS'!$AP537="Muy Baja",'MAPA DE RIESGOS'!$AR537="Leve"),CONCATENATE("R",'MAPA DE RIESGOS'!$H537,"C",'MAPA DE RIESGOS'!$AF537),"")</f>
        <v/>
      </c>
      <c r="L163" s="375" t="str">
        <f>IF(AND('MAPA DE RIESGOS'!$AP538="Muy Baja",'MAPA DE RIESGOS'!$AR538="Leve"),CONCATENATE("R",'MAPA DE RIESGOS'!$H538,"C",'MAPA DE RIESGOS'!$AF538),"")</f>
        <v/>
      </c>
      <c r="M163" s="375" t="str">
        <f>IF(AND('MAPA DE RIESGOS'!$AP539="Muy Baja",'MAPA DE RIESGOS'!$AR539="Leve"),CONCATENATE("R",'MAPA DE RIESGOS'!$H539,"C",'MAPA DE RIESGOS'!$AF539),"")</f>
        <v/>
      </c>
      <c r="N163" s="375" t="str">
        <f>IF(AND('MAPA DE RIESGOS'!$AP540="Muy Baja",'MAPA DE RIESGOS'!$AR540="Leve"),CONCATENATE("R",'MAPA DE RIESGOS'!$H540,"C",'MAPA DE RIESGOS'!$AF540),"")</f>
        <v/>
      </c>
      <c r="O163" s="375" t="str">
        <f>IF(AND('MAPA DE RIESGOS'!$AP541="Muy Baja",'MAPA DE RIESGOS'!$AR541="Leve"),CONCATENATE("R",'MAPA DE RIESGOS'!$H541,"C",'MAPA DE RIESGOS'!$AF541),"")</f>
        <v/>
      </c>
      <c r="P163" s="375" t="str">
        <f>IF(AND('MAPA DE RIESGOS'!$AP542="Muy Baja",'MAPA DE RIESGOS'!$AR542="Leve"),CONCATENATE("R",'MAPA DE RIESGOS'!$H542,"C",'MAPA DE RIESGOS'!$AF542),"")</f>
        <v/>
      </c>
      <c r="Q163" s="375" t="str">
        <f>IF(AND('MAPA DE RIESGOS'!$AP543="Muy Baja",'MAPA DE RIESGOS'!$AR543="Leve"),CONCATENATE("R",'MAPA DE RIESGOS'!$H543,"C",'MAPA DE RIESGOS'!$AF543),"")</f>
        <v/>
      </c>
      <c r="R163" s="375" t="str">
        <f>IF(AND('MAPA DE RIESGOS'!$AP544="Muy Baja",'MAPA DE RIESGOS'!$AR544="Leve"),CONCATENATE("R",'MAPA DE RIESGOS'!$H544,"C",'MAPA DE RIESGOS'!$AF544),"")</f>
        <v/>
      </c>
      <c r="S163" s="375" t="str">
        <f>IF(AND('MAPA DE RIESGOS'!$AP545="Muy Baja",'MAPA DE RIESGOS'!$AR545="Leve"),CONCATENATE("R",'MAPA DE RIESGOS'!$H545,"C",'MAPA DE RIESGOS'!$AF545),"")</f>
        <v/>
      </c>
      <c r="T163" s="375" t="str">
        <f>IF(AND('MAPA DE RIESGOS'!$AP546="Muy Baja",'MAPA DE RIESGOS'!$AR546="Leve"),CONCATENATE("R",'MAPA DE RIESGOS'!$H546,"C",'MAPA DE RIESGOS'!$AF546),"")</f>
        <v/>
      </c>
      <c r="U163" s="375" t="str">
        <f>IF(AND('MAPA DE RIESGOS'!$AP547="Muy Baja",'MAPA DE RIESGOS'!$AR547="Leve"),CONCATENATE("R",'MAPA DE RIESGOS'!$H547,"C",'MAPA DE RIESGOS'!$AF547),"")</f>
        <v/>
      </c>
      <c r="V163" s="375" t="str">
        <f>IF(AND('MAPA DE RIESGOS'!$AP548="Muy Baja",'MAPA DE RIESGOS'!$AR548="Leve"),CONCATENATE("R",'MAPA DE RIESGOS'!$H548,"C",'MAPA DE RIESGOS'!$AF548),"")</f>
        <v/>
      </c>
      <c r="W163" s="375" t="str">
        <f>IF(AND('MAPA DE RIESGOS'!$AP549="Muy Baja",'MAPA DE RIESGOS'!$AR549="Leve"),CONCATENATE("R",'MAPA DE RIESGOS'!$H549,"C",'MAPA DE RIESGOS'!$AF549),"")</f>
        <v/>
      </c>
      <c r="X163" s="375" t="str">
        <f>IF(AND('MAPA DE RIESGOS'!$AP550="Muy Baja",'MAPA DE RIESGOS'!$AR550="Leve"),CONCATENATE("R",'MAPA DE RIESGOS'!$H550,"C",'MAPA DE RIESGOS'!$AF550),"")</f>
        <v/>
      </c>
      <c r="Y163" s="375" t="str">
        <f>IF(AND('MAPA DE RIESGOS'!$AP551="Muy Baja",'MAPA DE RIESGOS'!$AR551="Leve"),CONCATENATE("R",'MAPA DE RIESGOS'!$H551,"C",'MAPA DE RIESGOS'!$AF551),"")</f>
        <v/>
      </c>
      <c r="Z163" s="375" t="str">
        <f>IF(AND('MAPA DE RIESGOS'!$AP552="Muy Baja",'MAPA DE RIESGOS'!$AR552="Leve"),CONCATENATE("R",'MAPA DE RIESGOS'!$H552,"C",'MAPA DE RIESGOS'!$AF552),"")</f>
        <v/>
      </c>
      <c r="AA163" s="376" t="str">
        <f>IF(AND('MAPA DE RIESGOS'!$AP553="Muy Baja",'MAPA DE RIESGOS'!$AR553="Leve"),CONCATENATE("R",'MAPA DE RIESGOS'!$H553,"C",'MAPA DE RIESGOS'!$AF553),"")</f>
        <v/>
      </c>
      <c r="AB163" s="374" t="str">
        <f>IF(AND('MAPA DE RIESGOS'!$AP536="Muy Baja",'MAPA DE RIESGOS'!$AR536="Menor"),CONCATENATE("R",'MAPA DE RIESGOS'!$H536,"C",'MAPA DE RIESGOS'!$AF536),"")</f>
        <v/>
      </c>
      <c r="AC163" s="375" t="str">
        <f>IF(AND('MAPA DE RIESGOS'!$AP537="Muy Baja",'MAPA DE RIESGOS'!$AR537="Menor"),CONCATENATE("R",'MAPA DE RIESGOS'!$H537,"C",'MAPA DE RIESGOS'!$AF537),"")</f>
        <v/>
      </c>
      <c r="AD163" s="375" t="str">
        <f>IF(AND('MAPA DE RIESGOS'!$AP538="Muy Baja",'MAPA DE RIESGOS'!$AR538="Menor"),CONCATENATE("R",'MAPA DE RIESGOS'!$H538,"C",'MAPA DE RIESGOS'!$AF538),"")</f>
        <v/>
      </c>
      <c r="AE163" s="375" t="str">
        <f>IF(AND('MAPA DE RIESGOS'!$AP539="Muy Baja",'MAPA DE RIESGOS'!$AR539="Menor"),CONCATENATE("R",'MAPA DE RIESGOS'!$H539,"C",'MAPA DE RIESGOS'!$AF539),"")</f>
        <v/>
      </c>
      <c r="AF163" s="375" t="str">
        <f>IF(AND('MAPA DE RIESGOS'!$AP540="Muy Baja",'MAPA DE RIESGOS'!$AR540="Menor"),CONCATENATE("R",'MAPA DE RIESGOS'!$H540,"C",'MAPA DE RIESGOS'!$AF540),"")</f>
        <v/>
      </c>
      <c r="AG163" s="375" t="str">
        <f>IF(AND('MAPA DE RIESGOS'!$AP541="Muy Baja",'MAPA DE RIESGOS'!$AR541="Menor"),CONCATENATE("R",'MAPA DE RIESGOS'!$H541,"C",'MAPA DE RIESGOS'!$AF541),"")</f>
        <v/>
      </c>
      <c r="AH163" s="375" t="str">
        <f>IF(AND('MAPA DE RIESGOS'!$AP542="Muy Baja",'MAPA DE RIESGOS'!$AR542="Menor"),CONCATENATE("R",'MAPA DE RIESGOS'!$H542,"C",'MAPA DE RIESGOS'!$AF542),"")</f>
        <v/>
      </c>
      <c r="AI163" s="375" t="str">
        <f>IF(AND('MAPA DE RIESGOS'!$AP543="Muy Baja",'MAPA DE RIESGOS'!$AR543="Menor"),CONCATENATE("R",'MAPA DE RIESGOS'!$H543,"C",'MAPA DE RIESGOS'!$AF543),"")</f>
        <v/>
      </c>
      <c r="AJ163" s="375" t="str">
        <f>IF(AND('MAPA DE RIESGOS'!$AP544="Muy Baja",'MAPA DE RIESGOS'!$AR544="Menor"),CONCATENATE("R",'MAPA DE RIESGOS'!$H544,"C",'MAPA DE RIESGOS'!$AF544),"")</f>
        <v/>
      </c>
      <c r="AK163" s="375" t="str">
        <f>IF(AND('MAPA DE RIESGOS'!$AP545="Muy Baja",'MAPA DE RIESGOS'!$AR545="Menor"),CONCATENATE("R",'MAPA DE RIESGOS'!$H545,"C",'MAPA DE RIESGOS'!$AF545),"")</f>
        <v/>
      </c>
      <c r="AL163" s="375" t="str">
        <f>IF(AND('MAPA DE RIESGOS'!$AP546="Muy Baja",'MAPA DE RIESGOS'!$AR546="Menor"),CONCATENATE("R",'MAPA DE RIESGOS'!$H546,"C",'MAPA DE RIESGOS'!$AF546),"")</f>
        <v/>
      </c>
      <c r="AM163" s="375" t="str">
        <f>IF(AND('MAPA DE RIESGOS'!$AP547="Muy Baja",'MAPA DE RIESGOS'!$AR547="Menor"),CONCATENATE("R",'MAPA DE RIESGOS'!$H547,"C",'MAPA DE RIESGOS'!$AF547),"")</f>
        <v/>
      </c>
      <c r="AN163" s="375" t="str">
        <f>IF(AND('MAPA DE RIESGOS'!$AP548="Muy Baja",'MAPA DE RIESGOS'!$AR548="Menor"),CONCATENATE("R",'MAPA DE RIESGOS'!$H548,"C",'MAPA DE RIESGOS'!$AF548),"")</f>
        <v/>
      </c>
      <c r="AO163" s="375" t="str">
        <f>IF(AND('MAPA DE RIESGOS'!$AP549="Muy Baja",'MAPA DE RIESGOS'!$AR549="Menor"),CONCATENATE("R",'MAPA DE RIESGOS'!$H549,"C",'MAPA DE RIESGOS'!$AF549),"")</f>
        <v/>
      </c>
      <c r="AP163" s="375" t="str">
        <f>IF(AND('MAPA DE RIESGOS'!$AP550="Muy Baja",'MAPA DE RIESGOS'!$AR550="Menor"),CONCATENATE("R",'MAPA DE RIESGOS'!$H550,"C",'MAPA DE RIESGOS'!$AF550),"")</f>
        <v/>
      </c>
      <c r="AQ163" s="375" t="str">
        <f>IF(AND('MAPA DE RIESGOS'!$AP551="Muy Baja",'MAPA DE RIESGOS'!$AR551="Menor"),CONCATENATE("R",'MAPA DE RIESGOS'!$H551,"C",'MAPA DE RIESGOS'!$AF551),"")</f>
        <v/>
      </c>
      <c r="AR163" s="375" t="str">
        <f>IF(AND('MAPA DE RIESGOS'!$AP552="Muy Baja",'MAPA DE RIESGOS'!$AR552="Menor"),CONCATENATE("R",'MAPA DE RIESGOS'!$H552,"C",'MAPA DE RIESGOS'!$AF552),"")</f>
        <v/>
      </c>
      <c r="AS163" s="376" t="str">
        <f>IF(AND('MAPA DE RIESGOS'!$AP553="Muy Baja",'MAPA DE RIESGOS'!$AR553="Menor"),CONCATENATE("R",'MAPA DE RIESGOS'!$H553,"C",'MAPA DE RIESGOS'!$AF553),"")</f>
        <v/>
      </c>
      <c r="AT163" s="365" t="str">
        <f>IF(AND('MAPA DE RIESGOS'!$AP536="Muy Baja",'MAPA DE RIESGOS'!$AR536="Moderado"),CONCATENATE("R",'MAPA DE RIESGOS'!$H536,"C",'MAPA DE RIESGOS'!$AF536),"")</f>
        <v/>
      </c>
      <c r="AU163" s="366" t="str">
        <f>IF(AND('MAPA DE RIESGOS'!$AP537="Muy Baja",'MAPA DE RIESGOS'!$AR537="Moderado"),CONCATENATE("R",'MAPA DE RIESGOS'!$H537,"C",'MAPA DE RIESGOS'!$AF537),"")</f>
        <v/>
      </c>
      <c r="AV163" s="366" t="str">
        <f>IF(AND('MAPA DE RIESGOS'!$AP538="Muy Baja",'MAPA DE RIESGOS'!$AR538="Moderado"),CONCATENATE("R",'MAPA DE RIESGOS'!$H538,"C",'MAPA DE RIESGOS'!$AF538),"")</f>
        <v/>
      </c>
      <c r="AW163" s="366" t="str">
        <f>IF(AND('MAPA DE RIESGOS'!$AP539="Muy Baja",'MAPA DE RIESGOS'!$AR539="Moderado"),CONCATENATE("R",'MAPA DE RIESGOS'!$H539,"C",'MAPA DE RIESGOS'!$AF539),"")</f>
        <v/>
      </c>
      <c r="AX163" s="366" t="str">
        <f>IF(AND('MAPA DE RIESGOS'!$AP540="Muy Baja",'MAPA DE RIESGOS'!$AR540="Moderado"),CONCATENATE("R",'MAPA DE RIESGOS'!$H540,"C",'MAPA DE RIESGOS'!$AF540),"")</f>
        <v/>
      </c>
      <c r="AY163" s="366" t="str">
        <f>IF(AND('MAPA DE RIESGOS'!$AP541="Muy Baja",'MAPA DE RIESGOS'!$AR541="Moderado"),CONCATENATE("R",'MAPA DE RIESGOS'!$H541,"C",'MAPA DE RIESGOS'!$AF541),"")</f>
        <v/>
      </c>
      <c r="AZ163" s="366" t="str">
        <f>IF(AND('MAPA DE RIESGOS'!$AP542="Muy Baja",'MAPA DE RIESGOS'!$AR542="Moderado"),CONCATENATE("R",'MAPA DE RIESGOS'!$H542,"C",'MAPA DE RIESGOS'!$AF542),"")</f>
        <v/>
      </c>
      <c r="BA163" s="366" t="str">
        <f>IF(AND('MAPA DE RIESGOS'!$AP543="Muy Baja",'MAPA DE RIESGOS'!$AR543="Moderado"),CONCATENATE("R",'MAPA DE RIESGOS'!$H543,"C",'MAPA DE RIESGOS'!$AF543),"")</f>
        <v/>
      </c>
      <c r="BB163" s="366" t="str">
        <f>IF(AND('MAPA DE RIESGOS'!$AP544="Muy Baja",'MAPA DE RIESGOS'!$AR544="Moderado"),CONCATENATE("R",'MAPA DE RIESGOS'!$H544,"C",'MAPA DE RIESGOS'!$AF544),"")</f>
        <v/>
      </c>
      <c r="BC163" s="366" t="str">
        <f>IF(AND('MAPA DE RIESGOS'!$AP545="Muy Baja",'MAPA DE RIESGOS'!$AR545="Moderado"),CONCATENATE("R",'MAPA DE RIESGOS'!$H545,"C",'MAPA DE RIESGOS'!$AF545),"")</f>
        <v/>
      </c>
      <c r="BD163" s="366" t="str">
        <f>IF(AND('MAPA DE RIESGOS'!$AP546="Muy Baja",'MAPA DE RIESGOS'!$AR546="Moderado"),CONCATENATE("R",'MAPA DE RIESGOS'!$H546,"C",'MAPA DE RIESGOS'!$AF546),"")</f>
        <v/>
      </c>
      <c r="BE163" s="366" t="str">
        <f>IF(AND('MAPA DE RIESGOS'!$AP547="Muy Baja",'MAPA DE RIESGOS'!$AR547="Moderado"),CONCATENATE("R",'MAPA DE RIESGOS'!$H547,"C",'MAPA DE RIESGOS'!$AF547),"")</f>
        <v/>
      </c>
      <c r="BF163" s="366" t="str">
        <f>IF(AND('MAPA DE RIESGOS'!$AP548="Muy Baja",'MAPA DE RIESGOS'!$AR548="Moderado"),CONCATENATE("R",'MAPA DE RIESGOS'!$H548,"C",'MAPA DE RIESGOS'!$AF548),"")</f>
        <v/>
      </c>
      <c r="BG163" s="366" t="str">
        <f>IF(AND('MAPA DE RIESGOS'!$AP549="Muy Baja",'MAPA DE RIESGOS'!$AR549="Moderado"),CONCATENATE("R",'MAPA DE RIESGOS'!$H549,"C",'MAPA DE RIESGOS'!$AF549),"")</f>
        <v/>
      </c>
      <c r="BH163" s="366" t="str">
        <f>IF(AND('MAPA DE RIESGOS'!$AP550="Muy Baja",'MAPA DE RIESGOS'!$AR550="Moderado"),CONCATENATE("R",'MAPA DE RIESGOS'!$H550,"C",'MAPA DE RIESGOS'!$AF550),"")</f>
        <v/>
      </c>
      <c r="BI163" s="366" t="str">
        <f>IF(AND('MAPA DE RIESGOS'!$AP551="Muy Baja",'MAPA DE RIESGOS'!$AR551="Moderado"),CONCATENATE("R",'MAPA DE RIESGOS'!$H551,"C",'MAPA DE RIESGOS'!$AF551),"")</f>
        <v/>
      </c>
      <c r="BJ163" s="366" t="str">
        <f>IF(AND('MAPA DE RIESGOS'!$AP552="Muy Baja",'MAPA DE RIESGOS'!$AR552="Moderado"),CONCATENATE("R",'MAPA DE RIESGOS'!$H552,"C",'MAPA DE RIESGOS'!$AF552),"")</f>
        <v/>
      </c>
      <c r="BK163" s="367" t="str">
        <f>IF(AND('MAPA DE RIESGOS'!$AP553="Muy Baja",'MAPA DE RIESGOS'!$AR553="Moderado"),CONCATENATE("R",'MAPA DE RIESGOS'!$H553,"C",'MAPA DE RIESGOS'!$AF553),"")</f>
        <v/>
      </c>
      <c r="BL163" s="353" t="str">
        <f>IF(AND('MAPA DE RIESGOS'!$AP536="Muy Baja",'MAPA DE RIESGOS'!$AR536="Mayor"),CONCATENATE("R",'MAPA DE RIESGOS'!$H536,"C",'MAPA DE RIESGOS'!$AF536),"")</f>
        <v/>
      </c>
      <c r="BM163" s="353" t="str">
        <f>IF(AND('MAPA DE RIESGOS'!$AP537="Muy Baja",'MAPA DE RIESGOS'!$AR537="Mayor"),CONCATENATE("R",'MAPA DE RIESGOS'!$H537,"C",'MAPA DE RIESGOS'!$AF537),"")</f>
        <v/>
      </c>
      <c r="BN163" s="353" t="str">
        <f>IF(AND('MAPA DE RIESGOS'!$AP538="Muy Baja",'MAPA DE RIESGOS'!$AR538="Mayor"),CONCATENATE("R",'MAPA DE RIESGOS'!$H538,"C",'MAPA DE RIESGOS'!$AF538),"")</f>
        <v/>
      </c>
      <c r="BO163" s="353" t="str">
        <f>IF(AND('MAPA DE RIESGOS'!$AP539="Muy Baja",'MAPA DE RIESGOS'!$AR539="Mayor"),CONCATENATE("R",'MAPA DE RIESGOS'!$H539,"C",'MAPA DE RIESGOS'!$AF539),"")</f>
        <v/>
      </c>
      <c r="BP163" s="353" t="str">
        <f>IF(AND('MAPA DE RIESGOS'!$AP540="Muy Baja",'MAPA DE RIESGOS'!$AR540="Mayor"),CONCATENATE("R",'MAPA DE RIESGOS'!$H540,"C",'MAPA DE RIESGOS'!$AF540),"")</f>
        <v/>
      </c>
      <c r="BQ163" s="353" t="str">
        <f>IF(AND('MAPA DE RIESGOS'!$AP541="Muy Baja",'MAPA DE RIESGOS'!$AR541="Mayor"),CONCATENATE("R",'MAPA DE RIESGOS'!$H541,"C",'MAPA DE RIESGOS'!$AF541),"")</f>
        <v/>
      </c>
      <c r="BR163" s="353" t="str">
        <f>IF(AND('MAPA DE RIESGOS'!$AP542="Muy Baja",'MAPA DE RIESGOS'!$AR542="Mayor"),CONCATENATE("R",'MAPA DE RIESGOS'!$H542,"C",'MAPA DE RIESGOS'!$AF542),"")</f>
        <v/>
      </c>
      <c r="BS163" s="353" t="str">
        <f>IF(AND('MAPA DE RIESGOS'!$AP543="Muy Baja",'MAPA DE RIESGOS'!$AR543="Mayor"),CONCATENATE("R",'MAPA DE RIESGOS'!$H543,"C",'MAPA DE RIESGOS'!$AF543),"")</f>
        <v/>
      </c>
      <c r="BT163" s="353" t="str">
        <f>IF(AND('MAPA DE RIESGOS'!$AP544="Muy Baja",'MAPA DE RIESGOS'!$AR544="Mayor"),CONCATENATE("R",'MAPA DE RIESGOS'!$H544,"C",'MAPA DE RIESGOS'!$AF544),"")</f>
        <v/>
      </c>
      <c r="BU163" s="353" t="str">
        <f>IF(AND('MAPA DE RIESGOS'!$AP545="Muy Baja",'MAPA DE RIESGOS'!$AR545="Mayor"),CONCATENATE("R",'MAPA DE RIESGOS'!$H545,"C",'MAPA DE RIESGOS'!$AF545),"")</f>
        <v/>
      </c>
      <c r="BV163" s="353" t="str">
        <f>IF(AND('MAPA DE RIESGOS'!$AP546="Muy Baja",'MAPA DE RIESGOS'!$AR546="Mayor"),CONCATENATE("R",'MAPA DE RIESGOS'!$H546,"C",'MAPA DE RIESGOS'!$AF546),"")</f>
        <v/>
      </c>
      <c r="BW163" s="353" t="str">
        <f>IF(AND('MAPA DE RIESGOS'!$AP547="Muy Baja",'MAPA DE RIESGOS'!$AR547="Mayor"),CONCATENATE("R",'MAPA DE RIESGOS'!$H547,"C",'MAPA DE RIESGOS'!$AF547),"")</f>
        <v/>
      </c>
      <c r="BX163" s="353" t="str">
        <f>IF(AND('MAPA DE RIESGOS'!$AP548="Muy Baja",'MAPA DE RIESGOS'!$AR548="Mayor"),CONCATENATE("R",'MAPA DE RIESGOS'!$H548,"C",'MAPA DE RIESGOS'!$AF548),"")</f>
        <v/>
      </c>
      <c r="BY163" s="353" t="str">
        <f>IF(AND('MAPA DE RIESGOS'!$AP549="Muy Baja",'MAPA DE RIESGOS'!$AR549="Mayor"),CONCATENATE("R",'MAPA DE RIESGOS'!$H549,"C",'MAPA DE RIESGOS'!$AF549),"")</f>
        <v/>
      </c>
      <c r="BZ163" s="353" t="str">
        <f>IF(AND('MAPA DE RIESGOS'!$AP550="Muy Baja",'MAPA DE RIESGOS'!$AR550="Mayor"),CONCATENATE("R",'MAPA DE RIESGOS'!$H550,"C",'MAPA DE RIESGOS'!$AF550),"")</f>
        <v/>
      </c>
      <c r="CA163" s="353" t="str">
        <f>IF(AND('MAPA DE RIESGOS'!$AP551="Muy Baja",'MAPA DE RIESGOS'!$AR551="Mayor"),CONCATENATE("R",'MAPA DE RIESGOS'!$H551,"C",'MAPA DE RIESGOS'!$AF551),"")</f>
        <v/>
      </c>
      <c r="CB163" s="353" t="str">
        <f>IF(AND('MAPA DE RIESGOS'!$AP552="Muy Baja",'MAPA DE RIESGOS'!$AR552="Mayor"),CONCATENATE("R",'MAPA DE RIESGOS'!$H552,"C",'MAPA DE RIESGOS'!$AF552),"")</f>
        <v/>
      </c>
      <c r="CC163" s="354" t="str">
        <f>IF(AND('MAPA DE RIESGOS'!$AP553="Muy Baja",'MAPA DE RIESGOS'!$AR553="Mayor"),CONCATENATE("R",'MAPA DE RIESGOS'!$H553,"C",'MAPA DE RIESGOS'!$AF553),"")</f>
        <v/>
      </c>
      <c r="CD163" s="355" t="str">
        <f>IF(AND('MAPA DE RIESGOS'!$AP536="Muy Baja",'MAPA DE RIESGOS'!$AR536="Catastrófico"),CONCATENATE("R",'MAPA DE RIESGOS'!$H536,"C",'MAPA DE RIESGOS'!$AF536),"")</f>
        <v/>
      </c>
      <c r="CE163" s="355" t="str">
        <f>IF(AND('MAPA DE RIESGOS'!$AP537="Muy Baja",'MAPA DE RIESGOS'!$AR537="Catastrófico"),CONCATENATE("R",'MAPA DE RIESGOS'!$H537,"C",'MAPA DE RIESGOS'!$AF537),"")</f>
        <v/>
      </c>
      <c r="CF163" s="355" t="str">
        <f>IF(AND('MAPA DE RIESGOS'!$AP538="Muy Baja",'MAPA DE RIESGOS'!$AR538="Catastrófico"),CONCATENATE("R",'MAPA DE RIESGOS'!$H538,"C",'MAPA DE RIESGOS'!$AF538),"")</f>
        <v/>
      </c>
      <c r="CG163" s="355" t="str">
        <f>IF(AND('MAPA DE RIESGOS'!$AP539="Muy Baja",'MAPA DE RIESGOS'!$AR539="Catastrófico"),CONCATENATE("R",'MAPA DE RIESGOS'!$H539,"C",'MAPA DE RIESGOS'!$AF539),"")</f>
        <v/>
      </c>
      <c r="CH163" s="355" t="str">
        <f>IF(AND('MAPA DE RIESGOS'!$AP540="Muy Baja",'MAPA DE RIESGOS'!$AR540="Catastrófico"),CONCATENATE("R",'MAPA DE RIESGOS'!$H540,"C",'MAPA DE RIESGOS'!$AF540),"")</f>
        <v/>
      </c>
      <c r="CI163" s="355" t="str">
        <f>IF(AND('MAPA DE RIESGOS'!$AP541="Muy Baja",'MAPA DE RIESGOS'!$AR541="Catastrófico"),CONCATENATE("R",'MAPA DE RIESGOS'!$H541,"C",'MAPA DE RIESGOS'!$AF541),"")</f>
        <v/>
      </c>
      <c r="CJ163" s="355" t="str">
        <f>IF(AND('MAPA DE RIESGOS'!$AP542="Muy Baja",'MAPA DE RIESGOS'!$AR542="Catastrófico"),CONCATENATE("R",'MAPA DE RIESGOS'!$H542,"C",'MAPA DE RIESGOS'!$AF542),"")</f>
        <v/>
      </c>
      <c r="CK163" s="355" t="str">
        <f>IF(AND('MAPA DE RIESGOS'!$AP543="Muy Baja",'MAPA DE RIESGOS'!$AR543="Catastrófico"),CONCATENATE("R",'MAPA DE RIESGOS'!$H543,"C",'MAPA DE RIESGOS'!$AF543),"")</f>
        <v/>
      </c>
      <c r="CL163" s="355" t="str">
        <f>IF(AND('MAPA DE RIESGOS'!$AP544="Muy Baja",'MAPA DE RIESGOS'!$AR544="Catastrófico"),CONCATENATE("R",'MAPA DE RIESGOS'!$H544,"C",'MAPA DE RIESGOS'!$AF544),"")</f>
        <v/>
      </c>
      <c r="CM163" s="355" t="str">
        <f>IF(AND('MAPA DE RIESGOS'!$AP545="Muy Baja",'MAPA DE RIESGOS'!$AR545="Catastrófico"),CONCATENATE("R",'MAPA DE RIESGOS'!$H545,"C",'MAPA DE RIESGOS'!$AF545),"")</f>
        <v/>
      </c>
      <c r="CN163" s="355" t="str">
        <f>IF(AND('MAPA DE RIESGOS'!$AP546="Muy Baja",'MAPA DE RIESGOS'!$AR546="Catastrófico"),CONCATENATE("R",'MAPA DE RIESGOS'!$H546,"C",'MAPA DE RIESGOS'!$AF546),"")</f>
        <v/>
      </c>
      <c r="CO163" s="355" t="str">
        <f>IF(AND('MAPA DE RIESGOS'!$AP547="Muy Baja",'MAPA DE RIESGOS'!$AR547="Catastrófico"),CONCATENATE("R",'MAPA DE RIESGOS'!$H547,"C",'MAPA DE RIESGOS'!$AF547),"")</f>
        <v/>
      </c>
      <c r="CP163" s="355" t="str">
        <f>IF(AND('MAPA DE RIESGOS'!$AP548="Muy Baja",'MAPA DE RIESGOS'!$AR548="Catastrófico"),CONCATENATE("R",'MAPA DE RIESGOS'!$H548,"C",'MAPA DE RIESGOS'!$AF548),"")</f>
        <v/>
      </c>
      <c r="CQ163" s="355" t="str">
        <f>IF(AND('MAPA DE RIESGOS'!$AP549="Muy Baja",'MAPA DE RIESGOS'!$AR549="Catastrófico"),CONCATENATE("R",'MAPA DE RIESGOS'!$H549,"C",'MAPA DE RIESGOS'!$AF549),"")</f>
        <v/>
      </c>
      <c r="CR163" s="355" t="str">
        <f>IF(AND('MAPA DE RIESGOS'!$AP550="Muy Baja",'MAPA DE RIESGOS'!$AR550="Catastrófico"),CONCATENATE("R",'MAPA DE RIESGOS'!$H550,"C",'MAPA DE RIESGOS'!$AF550),"")</f>
        <v/>
      </c>
      <c r="CS163" s="355" t="str">
        <f>IF(AND('MAPA DE RIESGOS'!$AP551="Muy Baja",'MAPA DE RIESGOS'!$AR551="Catastrófico"),CONCATENATE("R",'MAPA DE RIESGOS'!$H551,"C",'MAPA DE RIESGOS'!$AF551),"")</f>
        <v/>
      </c>
      <c r="CT163" s="355" t="str">
        <f>IF(AND('MAPA DE RIESGOS'!$AP552="Muy Baja",'MAPA DE RIESGOS'!$AR552="Catastrófico"),CONCATENATE("R",'MAPA DE RIESGOS'!$H552,"C",'MAPA DE RIESGOS'!$AF552),"")</f>
        <v/>
      </c>
      <c r="CU163" s="356" t="str">
        <f>IF(AND('MAPA DE RIESGOS'!$AP553="Muy Baja",'MAPA DE RIESGOS'!$AR553="Catastrófico"),CONCATENATE("R",'MAPA DE RIESGOS'!$H553,"C",'MAPA DE RIESGOS'!$AF553),"")</f>
        <v/>
      </c>
      <c r="CV163" s="67"/>
    </row>
    <row r="164" spans="2:106" ht="32.450000000000003" customHeight="1">
      <c r="B164" s="1142"/>
      <c r="C164" s="1142"/>
      <c r="D164" s="1143"/>
      <c r="E164" s="1113"/>
      <c r="F164" s="1114"/>
      <c r="G164" s="1114"/>
      <c r="H164" s="1114"/>
      <c r="I164" s="1114"/>
      <c r="J164" s="374" t="str">
        <f>IF(AND('MAPA DE RIESGOS'!$AP554="Muy Baja",'MAPA DE RIESGOS'!$AR554="Leve"),CONCATENATE("R",'MAPA DE RIESGOS'!$H554,"C",'MAPA DE RIESGOS'!$AF554),"")</f>
        <v/>
      </c>
      <c r="K164" s="375" t="str">
        <f>IF(AND('MAPA DE RIESGOS'!$AP555="Muy Baja",'MAPA DE RIESGOS'!$AR555="Leve"),CONCATENATE("R",'MAPA DE RIESGOS'!$H555,"C",'MAPA DE RIESGOS'!$AF555),"")</f>
        <v/>
      </c>
      <c r="L164" s="375" t="str">
        <f>IF(AND('MAPA DE RIESGOS'!$AP556="Muy Baja",'MAPA DE RIESGOS'!$AR556="Leve"),CONCATENATE("R",'MAPA DE RIESGOS'!$H556,"C",'MAPA DE RIESGOS'!$AF556),"")</f>
        <v/>
      </c>
      <c r="M164" s="375" t="str">
        <f>IF(AND('MAPA DE RIESGOS'!$AP557="Muy Baja",'MAPA DE RIESGOS'!$AR557="Leve"),CONCATENATE("R",'MAPA DE RIESGOS'!$H557,"C",'MAPA DE RIESGOS'!$AF557),"")</f>
        <v/>
      </c>
      <c r="N164" s="375" t="str">
        <f>IF(AND('MAPA DE RIESGOS'!$AP558="Muy Baja",'MAPA DE RIESGOS'!$AR558="Leve"),CONCATENATE("R",'MAPA DE RIESGOS'!$H558,"C",'MAPA DE RIESGOS'!$AF558),"")</f>
        <v/>
      </c>
      <c r="O164" s="375" t="str">
        <f>IF(AND('MAPA DE RIESGOS'!$AP559="Muy Baja",'MAPA DE RIESGOS'!$AR559="Leve"),CONCATENATE("R",'MAPA DE RIESGOS'!$H559,"C",'MAPA DE RIESGOS'!$AF559),"")</f>
        <v/>
      </c>
      <c r="P164" s="375" t="str">
        <f>IF(AND('MAPA DE RIESGOS'!$AP560="Muy Baja",'MAPA DE RIESGOS'!$AR560="Leve"),CONCATENATE("R",'MAPA DE RIESGOS'!$H560,"C",'MAPA DE RIESGOS'!$AF560),"")</f>
        <v/>
      </c>
      <c r="Q164" s="375" t="str">
        <f>IF(AND('MAPA DE RIESGOS'!$AP561="Muy Baja",'MAPA DE RIESGOS'!$AR561="Leve"),CONCATENATE("R",'MAPA DE RIESGOS'!$H561,"C",'MAPA DE RIESGOS'!$AF561),"")</f>
        <v/>
      </c>
      <c r="R164" s="375" t="str">
        <f>IF(AND('MAPA DE RIESGOS'!$AP562="Muy Baja",'MAPA DE RIESGOS'!$AR562="Leve"),CONCATENATE("R",'MAPA DE RIESGOS'!$H562,"C",'MAPA DE RIESGOS'!$AF562),"")</f>
        <v/>
      </c>
      <c r="S164" s="375" t="str">
        <f>IF(AND('MAPA DE RIESGOS'!$AP563="Muy Baja",'MAPA DE RIESGOS'!$AR563="Leve"),CONCATENATE("R",'MAPA DE RIESGOS'!$H563,"C",'MAPA DE RIESGOS'!$AF563),"")</f>
        <v/>
      </c>
      <c r="T164" s="375" t="str">
        <f>IF(AND('MAPA DE RIESGOS'!$AP564="Muy Baja",'MAPA DE RIESGOS'!$AR564="Leve"),CONCATENATE("R",'MAPA DE RIESGOS'!$H564,"C",'MAPA DE RIESGOS'!$AF564),"")</f>
        <v/>
      </c>
      <c r="U164" s="375" t="str">
        <f>IF(AND('MAPA DE RIESGOS'!$AP565="Muy Baja",'MAPA DE RIESGOS'!$AR565="Leve"),CONCATENATE("R",'MAPA DE RIESGOS'!$H565,"C",'MAPA DE RIESGOS'!$AF565),"")</f>
        <v/>
      </c>
      <c r="V164" s="375" t="str">
        <f>IF(AND('MAPA DE RIESGOS'!$AP566="Muy Baja",'MAPA DE RIESGOS'!$AR566="Leve"),CONCATENATE("R",'MAPA DE RIESGOS'!$H566,"C",'MAPA DE RIESGOS'!$AF566),"")</f>
        <v/>
      </c>
      <c r="W164" s="375" t="str">
        <f>IF(AND('MAPA DE RIESGOS'!$AP567="Muy Baja",'MAPA DE RIESGOS'!$AR567="Leve"),CONCATENATE("R",'MAPA DE RIESGOS'!$H567,"C",'MAPA DE RIESGOS'!$AF567),"")</f>
        <v/>
      </c>
      <c r="X164" s="375" t="str">
        <f>IF(AND('MAPA DE RIESGOS'!$AP568="Muy Baja",'MAPA DE RIESGOS'!$AR568="Leve"),CONCATENATE("R",'MAPA DE RIESGOS'!$H568,"C",'MAPA DE RIESGOS'!$AF568),"")</f>
        <v/>
      </c>
      <c r="Y164" s="375" t="str">
        <f>IF(AND('MAPA DE RIESGOS'!$AP569="Muy Baja",'MAPA DE RIESGOS'!$AR569="Leve"),CONCATENATE("R",'MAPA DE RIESGOS'!$H569,"C",'MAPA DE RIESGOS'!$AF569),"")</f>
        <v/>
      </c>
      <c r="Z164" s="375" t="str">
        <f>IF(AND('MAPA DE RIESGOS'!$AP570="Muy Baja",'MAPA DE RIESGOS'!$AR570="Leve"),CONCATENATE("R",'MAPA DE RIESGOS'!$H570,"C",'MAPA DE RIESGOS'!$AF570),"")</f>
        <v/>
      </c>
      <c r="AA164" s="376" t="str">
        <f>IF(AND('MAPA DE RIESGOS'!$AP571="Muy Baja",'MAPA DE RIESGOS'!$AR571="Leve"),CONCATENATE("R",'MAPA DE RIESGOS'!$H571,"C",'MAPA DE RIESGOS'!$AF571),"")</f>
        <v/>
      </c>
      <c r="AB164" s="374" t="str">
        <f>IF(AND('MAPA DE RIESGOS'!$AP554="Muy Baja",'MAPA DE RIESGOS'!$AR554="Menor"),CONCATENATE("R",'MAPA DE RIESGOS'!$H554,"C",'MAPA DE RIESGOS'!$AF554),"")</f>
        <v/>
      </c>
      <c r="AC164" s="375" t="str">
        <f>IF(AND('MAPA DE RIESGOS'!$AP555="Muy Baja",'MAPA DE RIESGOS'!$AR555="Menor"),CONCATENATE("R",'MAPA DE RIESGOS'!$H555,"C",'MAPA DE RIESGOS'!$AF555),"")</f>
        <v/>
      </c>
      <c r="AD164" s="375" t="str">
        <f>IF(AND('MAPA DE RIESGOS'!$AP556="Muy Baja",'MAPA DE RIESGOS'!$AR556="Menor"),CONCATENATE("R",'MAPA DE RIESGOS'!$H556,"C",'MAPA DE RIESGOS'!$AF556),"")</f>
        <v/>
      </c>
      <c r="AE164" s="375" t="str">
        <f>IF(AND('MAPA DE RIESGOS'!$AP557="Muy Baja",'MAPA DE RIESGOS'!$AR557="Menor"),CONCATENATE("R",'MAPA DE RIESGOS'!$H557,"C",'MAPA DE RIESGOS'!$AF557),"")</f>
        <v/>
      </c>
      <c r="AF164" s="375" t="str">
        <f>IF(AND('MAPA DE RIESGOS'!$AP558="Muy Baja",'MAPA DE RIESGOS'!$AR558="Menor"),CONCATENATE("R",'MAPA DE RIESGOS'!$H558,"C",'MAPA DE RIESGOS'!$AF558),"")</f>
        <v/>
      </c>
      <c r="AG164" s="375" t="str">
        <f>IF(AND('MAPA DE RIESGOS'!$AP559="Muy Baja",'MAPA DE RIESGOS'!$AR559="Menor"),CONCATENATE("R",'MAPA DE RIESGOS'!$H559,"C",'MAPA DE RIESGOS'!$AF559),"")</f>
        <v/>
      </c>
      <c r="AH164" s="375" t="str">
        <f>IF(AND('MAPA DE RIESGOS'!$AP560="Muy Baja",'MAPA DE RIESGOS'!$AR560="Menor"),CONCATENATE("R",'MAPA DE RIESGOS'!$H560,"C",'MAPA DE RIESGOS'!$AF560),"")</f>
        <v/>
      </c>
      <c r="AI164" s="375" t="str">
        <f>IF(AND('MAPA DE RIESGOS'!$AP561="Muy Baja",'MAPA DE RIESGOS'!$AR561="Menor"),CONCATENATE("R",'MAPA DE RIESGOS'!$H561,"C",'MAPA DE RIESGOS'!$AF561),"")</f>
        <v/>
      </c>
      <c r="AJ164" s="375" t="str">
        <f>IF(AND('MAPA DE RIESGOS'!$AP562="Muy Baja",'MAPA DE RIESGOS'!$AR562="Menor"),CONCATENATE("R",'MAPA DE RIESGOS'!$H562,"C",'MAPA DE RIESGOS'!$AF562),"")</f>
        <v/>
      </c>
      <c r="AK164" s="375" t="str">
        <f>IF(AND('MAPA DE RIESGOS'!$AP563="Muy Baja",'MAPA DE RIESGOS'!$AR563="Menor"),CONCATENATE("R",'MAPA DE RIESGOS'!$H563,"C",'MAPA DE RIESGOS'!$AF563),"")</f>
        <v/>
      </c>
      <c r="AL164" s="375" t="str">
        <f>IF(AND('MAPA DE RIESGOS'!$AP564="Muy Baja",'MAPA DE RIESGOS'!$AR564="Menor"),CONCATENATE("R",'MAPA DE RIESGOS'!$H564,"C",'MAPA DE RIESGOS'!$AF564),"")</f>
        <v/>
      </c>
      <c r="AM164" s="375" t="str">
        <f>IF(AND('MAPA DE RIESGOS'!$AP565="Muy Baja",'MAPA DE RIESGOS'!$AR565="Menor"),CONCATENATE("R",'MAPA DE RIESGOS'!$H565,"C",'MAPA DE RIESGOS'!$AF565),"")</f>
        <v/>
      </c>
      <c r="AN164" s="375" t="str">
        <f>IF(AND('MAPA DE RIESGOS'!$AP566="Muy Baja",'MAPA DE RIESGOS'!$AR566="Menor"),CONCATENATE("R",'MAPA DE RIESGOS'!$H566,"C",'MAPA DE RIESGOS'!$AF566),"")</f>
        <v/>
      </c>
      <c r="AO164" s="375" t="str">
        <f>IF(AND('MAPA DE RIESGOS'!$AP567="Muy Baja",'MAPA DE RIESGOS'!$AR567="Menor"),CONCATENATE("R",'MAPA DE RIESGOS'!$H567,"C",'MAPA DE RIESGOS'!$AF567),"")</f>
        <v/>
      </c>
      <c r="AP164" s="375" t="str">
        <f>IF(AND('MAPA DE RIESGOS'!$AP568="Muy Baja",'MAPA DE RIESGOS'!$AR568="Menor"),CONCATENATE("R",'MAPA DE RIESGOS'!$H568,"C",'MAPA DE RIESGOS'!$AF568),"")</f>
        <v/>
      </c>
      <c r="AQ164" s="375" t="str">
        <f>IF(AND('MAPA DE RIESGOS'!$AP569="Muy Baja",'MAPA DE RIESGOS'!$AR569="Menor"),CONCATENATE("R",'MAPA DE RIESGOS'!$H569,"C",'MAPA DE RIESGOS'!$AF569),"")</f>
        <v/>
      </c>
      <c r="AR164" s="375" t="str">
        <f>IF(AND('MAPA DE RIESGOS'!$AP570="Muy Baja",'MAPA DE RIESGOS'!$AR570="Menor"),CONCATENATE("R",'MAPA DE RIESGOS'!$H570,"C",'MAPA DE RIESGOS'!$AF570),"")</f>
        <v/>
      </c>
      <c r="AS164" s="376" t="str">
        <f>IF(AND('MAPA DE RIESGOS'!$AP571="Muy Baja",'MAPA DE RIESGOS'!$AR571="Menor"),CONCATENATE("R",'MAPA DE RIESGOS'!$H571,"C",'MAPA DE RIESGOS'!$AF571),"")</f>
        <v/>
      </c>
      <c r="AT164" s="365" t="str">
        <f>IF(AND('MAPA DE RIESGOS'!$AP554="Muy Baja",'MAPA DE RIESGOS'!$AR554="Moderado"),CONCATENATE("R",'MAPA DE RIESGOS'!$H554,"C",'MAPA DE RIESGOS'!$AF554),"")</f>
        <v/>
      </c>
      <c r="AU164" s="366" t="str">
        <f>IF(AND('MAPA DE RIESGOS'!$AP555="Muy Baja",'MAPA DE RIESGOS'!$AR555="Moderado"),CONCATENATE("R",'MAPA DE RIESGOS'!$H555,"C",'MAPA DE RIESGOS'!$AF555),"")</f>
        <v/>
      </c>
      <c r="AV164" s="366" t="str">
        <f>IF(AND('MAPA DE RIESGOS'!$AP556="Muy Baja",'MAPA DE RIESGOS'!$AR556="Moderado"),CONCATENATE("R",'MAPA DE RIESGOS'!$H556,"C",'MAPA DE RIESGOS'!$AF556),"")</f>
        <v/>
      </c>
      <c r="AW164" s="366" t="str">
        <f>IF(AND('MAPA DE RIESGOS'!$AP557="Muy Baja",'MAPA DE RIESGOS'!$AR557="Moderado"),CONCATENATE("R",'MAPA DE RIESGOS'!$H557,"C",'MAPA DE RIESGOS'!$AF557),"")</f>
        <v/>
      </c>
      <c r="AX164" s="366" t="str">
        <f>IF(AND('MAPA DE RIESGOS'!$AP558="Muy Baja",'MAPA DE RIESGOS'!$AR558="Moderado"),CONCATENATE("R",'MAPA DE RIESGOS'!$H558,"C",'MAPA DE RIESGOS'!$AF558),"")</f>
        <v/>
      </c>
      <c r="AY164" s="366" t="str">
        <f>IF(AND('MAPA DE RIESGOS'!$AP559="Muy Baja",'MAPA DE RIESGOS'!$AR559="Moderado"),CONCATENATE("R",'MAPA DE RIESGOS'!$H559,"C",'MAPA DE RIESGOS'!$AF559),"")</f>
        <v/>
      </c>
      <c r="AZ164" s="366" t="str">
        <f>IF(AND('MAPA DE RIESGOS'!$AP560="Muy Baja",'MAPA DE RIESGOS'!$AR560="Moderado"),CONCATENATE("R",'MAPA DE RIESGOS'!$H560,"C",'MAPA DE RIESGOS'!$AF560),"")</f>
        <v/>
      </c>
      <c r="BA164" s="366" t="str">
        <f>IF(AND('MAPA DE RIESGOS'!$AP561="Muy Baja",'MAPA DE RIESGOS'!$AR561="Moderado"),CONCATENATE("R",'MAPA DE RIESGOS'!$H561,"C",'MAPA DE RIESGOS'!$AF561),"")</f>
        <v/>
      </c>
      <c r="BB164" s="366" t="str">
        <f>IF(AND('MAPA DE RIESGOS'!$AP562="Muy Baja",'MAPA DE RIESGOS'!$AR562="Moderado"),CONCATENATE("R",'MAPA DE RIESGOS'!$H562,"C",'MAPA DE RIESGOS'!$AF562),"")</f>
        <v/>
      </c>
      <c r="BC164" s="366" t="str">
        <f>IF(AND('MAPA DE RIESGOS'!$AP563="Muy Baja",'MAPA DE RIESGOS'!$AR563="Moderado"),CONCATENATE("R",'MAPA DE RIESGOS'!$H563,"C",'MAPA DE RIESGOS'!$AF563),"")</f>
        <v/>
      </c>
      <c r="BD164" s="366" t="str">
        <f>IF(AND('MAPA DE RIESGOS'!$AP564="Muy Baja",'MAPA DE RIESGOS'!$AR564="Moderado"),CONCATENATE("R",'MAPA DE RIESGOS'!$H564,"C",'MAPA DE RIESGOS'!$AF564),"")</f>
        <v/>
      </c>
      <c r="BE164" s="366" t="str">
        <f>IF(AND('MAPA DE RIESGOS'!$AP565="Muy Baja",'MAPA DE RIESGOS'!$AR565="Moderado"),CONCATENATE("R",'MAPA DE RIESGOS'!$H565,"C",'MAPA DE RIESGOS'!$AF565),"")</f>
        <v/>
      </c>
      <c r="BF164" s="366" t="str">
        <f>IF(AND('MAPA DE RIESGOS'!$AP566="Muy Baja",'MAPA DE RIESGOS'!$AR566="Moderado"),CONCATENATE("R",'MAPA DE RIESGOS'!$H566,"C",'MAPA DE RIESGOS'!$AF566),"")</f>
        <v/>
      </c>
      <c r="BG164" s="366" t="str">
        <f>IF(AND('MAPA DE RIESGOS'!$AP567="Muy Baja",'MAPA DE RIESGOS'!$AR567="Moderado"),CONCATENATE("R",'MAPA DE RIESGOS'!$H567,"C",'MAPA DE RIESGOS'!$AF567),"")</f>
        <v/>
      </c>
      <c r="BH164" s="366" t="str">
        <f>IF(AND('MAPA DE RIESGOS'!$AP568="Muy Baja",'MAPA DE RIESGOS'!$AR568="Moderado"),CONCATENATE("R",'MAPA DE RIESGOS'!$H568,"C",'MAPA DE RIESGOS'!$AF568),"")</f>
        <v/>
      </c>
      <c r="BI164" s="366" t="str">
        <f>IF(AND('MAPA DE RIESGOS'!$AP569="Muy Baja",'MAPA DE RIESGOS'!$AR569="Moderado"),CONCATENATE("R",'MAPA DE RIESGOS'!$H569,"C",'MAPA DE RIESGOS'!$AF569),"")</f>
        <v/>
      </c>
      <c r="BJ164" s="366" t="str">
        <f>IF(AND('MAPA DE RIESGOS'!$AP570="Muy Baja",'MAPA DE RIESGOS'!$AR570="Moderado"),CONCATENATE("R",'MAPA DE RIESGOS'!$H570,"C",'MAPA DE RIESGOS'!$AF570),"")</f>
        <v/>
      </c>
      <c r="BK164" s="367" t="str">
        <f>IF(AND('MAPA DE RIESGOS'!$AP571="Muy Baja",'MAPA DE RIESGOS'!$AR571="Moderado"),CONCATENATE("R",'MAPA DE RIESGOS'!$H571,"C",'MAPA DE RIESGOS'!$AF571),"")</f>
        <v/>
      </c>
      <c r="BL164" s="353" t="str">
        <f>IF(AND('MAPA DE RIESGOS'!$AP554="Muy Baja",'MAPA DE RIESGOS'!$AR554="Mayor"),CONCATENATE("R",'MAPA DE RIESGOS'!$H554,"C",'MAPA DE RIESGOS'!$AF554),"")</f>
        <v/>
      </c>
      <c r="BM164" s="353" t="str">
        <f>IF(AND('MAPA DE RIESGOS'!$AP555="Muy Baja",'MAPA DE RIESGOS'!$AR555="Mayor"),CONCATENATE("R",'MAPA DE RIESGOS'!$H555,"C",'MAPA DE RIESGOS'!$AF555),"")</f>
        <v/>
      </c>
      <c r="BN164" s="353" t="str">
        <f>IF(AND('MAPA DE RIESGOS'!$AP556="Muy Baja",'MAPA DE RIESGOS'!$AR556="Mayor"),CONCATENATE("R",'MAPA DE RIESGOS'!$H556,"C",'MAPA DE RIESGOS'!$AF556),"")</f>
        <v/>
      </c>
      <c r="BO164" s="353" t="str">
        <f>IF(AND('MAPA DE RIESGOS'!$AP557="Muy Baja",'MAPA DE RIESGOS'!$AR557="Mayor"),CONCATENATE("R",'MAPA DE RIESGOS'!$H557,"C",'MAPA DE RIESGOS'!$AF557),"")</f>
        <v/>
      </c>
      <c r="BP164" s="353" t="str">
        <f>IF(AND('MAPA DE RIESGOS'!$AP558="Muy Baja",'MAPA DE RIESGOS'!$AR558="Mayor"),CONCATENATE("R",'MAPA DE RIESGOS'!$H558,"C",'MAPA DE RIESGOS'!$AF558),"")</f>
        <v/>
      </c>
      <c r="BQ164" s="353" t="str">
        <f>IF(AND('MAPA DE RIESGOS'!$AP559="Muy Baja",'MAPA DE RIESGOS'!$AR559="Mayor"),CONCATENATE("R",'MAPA DE RIESGOS'!$H559,"C",'MAPA DE RIESGOS'!$AF559),"")</f>
        <v/>
      </c>
      <c r="BR164" s="353" t="str">
        <f>IF(AND('MAPA DE RIESGOS'!$AP560="Muy Baja",'MAPA DE RIESGOS'!$AR560="Mayor"),CONCATENATE("R",'MAPA DE RIESGOS'!$H560,"C",'MAPA DE RIESGOS'!$AF560),"")</f>
        <v/>
      </c>
      <c r="BS164" s="353" t="str">
        <f>IF(AND('MAPA DE RIESGOS'!$AP561="Muy Baja",'MAPA DE RIESGOS'!$AR561="Mayor"),CONCATENATE("R",'MAPA DE RIESGOS'!$H561,"C",'MAPA DE RIESGOS'!$AF561),"")</f>
        <v/>
      </c>
      <c r="BT164" s="353" t="str">
        <f>IF(AND('MAPA DE RIESGOS'!$AP562="Muy Baja",'MAPA DE RIESGOS'!$AR562="Mayor"),CONCATENATE("R",'MAPA DE RIESGOS'!$H562,"C",'MAPA DE RIESGOS'!$AF562),"")</f>
        <v/>
      </c>
      <c r="BU164" s="353" t="str">
        <f>IF(AND('MAPA DE RIESGOS'!$AP563="Muy Baja",'MAPA DE RIESGOS'!$AR563="Mayor"),CONCATENATE("R",'MAPA DE RIESGOS'!$H563,"C",'MAPA DE RIESGOS'!$AF563),"")</f>
        <v/>
      </c>
      <c r="BV164" s="353" t="str">
        <f>IF(AND('MAPA DE RIESGOS'!$AP564="Muy Baja",'MAPA DE RIESGOS'!$AR564="Mayor"),CONCATENATE("R",'MAPA DE RIESGOS'!$H564,"C",'MAPA DE RIESGOS'!$AF564),"")</f>
        <v/>
      </c>
      <c r="BW164" s="353" t="str">
        <f>IF(AND('MAPA DE RIESGOS'!$AP565="Muy Baja",'MAPA DE RIESGOS'!$AR565="Mayor"),CONCATENATE("R",'MAPA DE RIESGOS'!$H565,"C",'MAPA DE RIESGOS'!$AF565),"")</f>
        <v/>
      </c>
      <c r="BX164" s="353" t="str">
        <f>IF(AND('MAPA DE RIESGOS'!$AP566="Muy Baja",'MAPA DE RIESGOS'!$AR566="Mayor"),CONCATENATE("R",'MAPA DE RIESGOS'!$H566,"C",'MAPA DE RIESGOS'!$AF566),"")</f>
        <v/>
      </c>
      <c r="BY164" s="353" t="str">
        <f>IF(AND('MAPA DE RIESGOS'!$AP567="Muy Baja",'MAPA DE RIESGOS'!$AR567="Mayor"),CONCATENATE("R",'MAPA DE RIESGOS'!$H567,"C",'MAPA DE RIESGOS'!$AF567),"")</f>
        <v/>
      </c>
      <c r="BZ164" s="353" t="str">
        <f>IF(AND('MAPA DE RIESGOS'!$AP568="Muy Baja",'MAPA DE RIESGOS'!$AR568="Mayor"),CONCATENATE("R",'MAPA DE RIESGOS'!$H568,"C",'MAPA DE RIESGOS'!$AF568),"")</f>
        <v/>
      </c>
      <c r="CA164" s="353" t="str">
        <f>IF(AND('MAPA DE RIESGOS'!$AP569="Muy Baja",'MAPA DE RIESGOS'!$AR569="Mayor"),CONCATENATE("R",'MAPA DE RIESGOS'!$H569,"C",'MAPA DE RIESGOS'!$AF569),"")</f>
        <v/>
      </c>
      <c r="CB164" s="353" t="str">
        <f>IF(AND('MAPA DE RIESGOS'!$AP570="Muy Baja",'MAPA DE RIESGOS'!$AR570="Mayor"),CONCATENATE("R",'MAPA DE RIESGOS'!$H570,"C",'MAPA DE RIESGOS'!$AF570),"")</f>
        <v/>
      </c>
      <c r="CC164" s="354" t="str">
        <f>IF(AND('MAPA DE RIESGOS'!$AP571="Muy Baja",'MAPA DE RIESGOS'!$AR571="Mayor"),CONCATENATE("R",'MAPA DE RIESGOS'!$H571,"C",'MAPA DE RIESGOS'!$AF571),"")</f>
        <v/>
      </c>
      <c r="CD164" s="355" t="str">
        <f>IF(AND('MAPA DE RIESGOS'!$AP554="Muy Baja",'MAPA DE RIESGOS'!$AR554="Catastrófico"),CONCATENATE("R",'MAPA DE RIESGOS'!$H554,"C",'MAPA DE RIESGOS'!$AF554),"")</f>
        <v/>
      </c>
      <c r="CE164" s="355" t="str">
        <f>IF(AND('MAPA DE RIESGOS'!$AP555="Muy Baja",'MAPA DE RIESGOS'!$AR555="Catastrófico"),CONCATENATE("R",'MAPA DE RIESGOS'!$H555,"C",'MAPA DE RIESGOS'!$AF555),"")</f>
        <v/>
      </c>
      <c r="CF164" s="355" t="str">
        <f>IF(AND('MAPA DE RIESGOS'!$AP556="Muy Baja",'MAPA DE RIESGOS'!$AR556="Catastrófico"),CONCATENATE("R",'MAPA DE RIESGOS'!$H556,"C",'MAPA DE RIESGOS'!$AF556),"")</f>
        <v/>
      </c>
      <c r="CG164" s="355" t="str">
        <f>IF(AND('MAPA DE RIESGOS'!$AP557="Muy Baja",'MAPA DE RIESGOS'!$AR557="Catastrófico"),CONCATENATE("R",'MAPA DE RIESGOS'!$H557,"C",'MAPA DE RIESGOS'!$AF557),"")</f>
        <v/>
      </c>
      <c r="CH164" s="355" t="str">
        <f>IF(AND('MAPA DE RIESGOS'!$AP558="Muy Baja",'MAPA DE RIESGOS'!$AR558="Catastrófico"),CONCATENATE("R",'MAPA DE RIESGOS'!$H558,"C",'MAPA DE RIESGOS'!$AF558),"")</f>
        <v/>
      </c>
      <c r="CI164" s="355" t="str">
        <f>IF(AND('MAPA DE RIESGOS'!$AP559="Muy Baja",'MAPA DE RIESGOS'!$AR559="Catastrófico"),CONCATENATE("R",'MAPA DE RIESGOS'!$H559,"C",'MAPA DE RIESGOS'!$AF559),"")</f>
        <v/>
      </c>
      <c r="CJ164" s="355" t="str">
        <f>IF(AND('MAPA DE RIESGOS'!$AP560="Muy Baja",'MAPA DE RIESGOS'!$AR560="Catastrófico"),CONCATENATE("R",'MAPA DE RIESGOS'!$H560,"C",'MAPA DE RIESGOS'!$AF560),"")</f>
        <v/>
      </c>
      <c r="CK164" s="355" t="str">
        <f>IF(AND('MAPA DE RIESGOS'!$AP561="Muy Baja",'MAPA DE RIESGOS'!$AR561="Catastrófico"),CONCATENATE("R",'MAPA DE RIESGOS'!$H561,"C",'MAPA DE RIESGOS'!$AF561),"")</f>
        <v/>
      </c>
      <c r="CL164" s="355" t="str">
        <f>IF(AND('MAPA DE RIESGOS'!$AP562="Muy Baja",'MAPA DE RIESGOS'!$AR562="Catastrófico"),CONCATENATE("R",'MAPA DE RIESGOS'!$H562,"C",'MAPA DE RIESGOS'!$AF562),"")</f>
        <v/>
      </c>
      <c r="CM164" s="355" t="str">
        <f>IF(AND('MAPA DE RIESGOS'!$AP563="Muy Baja",'MAPA DE RIESGOS'!$AR563="Catastrófico"),CONCATENATE("R",'MAPA DE RIESGOS'!$H563,"C",'MAPA DE RIESGOS'!$AF563),"")</f>
        <v/>
      </c>
      <c r="CN164" s="355" t="str">
        <f>IF(AND('MAPA DE RIESGOS'!$AP564="Muy Baja",'MAPA DE RIESGOS'!$AR564="Catastrófico"),CONCATENATE("R",'MAPA DE RIESGOS'!$H564,"C",'MAPA DE RIESGOS'!$AF564),"")</f>
        <v/>
      </c>
      <c r="CO164" s="355" t="str">
        <f>IF(AND('MAPA DE RIESGOS'!$AP565="Muy Baja",'MAPA DE RIESGOS'!$AR565="Catastrófico"),CONCATENATE("R",'MAPA DE RIESGOS'!$H565,"C",'MAPA DE RIESGOS'!$AF565),"")</f>
        <v/>
      </c>
      <c r="CP164" s="355" t="str">
        <f>IF(AND('MAPA DE RIESGOS'!$AP566="Muy Baja",'MAPA DE RIESGOS'!$AR566="Catastrófico"),CONCATENATE("R",'MAPA DE RIESGOS'!$H566,"C",'MAPA DE RIESGOS'!$AF566),"")</f>
        <v/>
      </c>
      <c r="CQ164" s="355" t="str">
        <f>IF(AND('MAPA DE RIESGOS'!$AP567="Muy Baja",'MAPA DE RIESGOS'!$AR567="Catastrófico"),CONCATENATE("R",'MAPA DE RIESGOS'!$H567,"C",'MAPA DE RIESGOS'!$AF567),"")</f>
        <v/>
      </c>
      <c r="CR164" s="355" t="str">
        <f>IF(AND('MAPA DE RIESGOS'!$AP568="Muy Baja",'MAPA DE RIESGOS'!$AR568="Catastrófico"),CONCATENATE("R",'MAPA DE RIESGOS'!$H568,"C",'MAPA DE RIESGOS'!$AF568),"")</f>
        <v/>
      </c>
      <c r="CS164" s="355" t="str">
        <f>IF(AND('MAPA DE RIESGOS'!$AP569="Muy Baja",'MAPA DE RIESGOS'!$AR569="Catastrófico"),CONCATENATE("R",'MAPA DE RIESGOS'!$H569,"C",'MAPA DE RIESGOS'!$AF569),"")</f>
        <v/>
      </c>
      <c r="CT164" s="355" t="str">
        <f>IF(AND('MAPA DE RIESGOS'!$AP570="Muy Baja",'MAPA DE RIESGOS'!$AR570="Catastrófico"),CONCATENATE("R",'MAPA DE RIESGOS'!$H570,"C",'MAPA DE RIESGOS'!$AF570),"")</f>
        <v/>
      </c>
      <c r="CU164" s="356" t="str">
        <f>IF(AND('MAPA DE RIESGOS'!$AP571="Muy Baja",'MAPA DE RIESGOS'!$AR571="Catastrófico"),CONCATENATE("R",'MAPA DE RIESGOS'!$H571,"C",'MAPA DE RIESGOS'!$AF571),"")</f>
        <v/>
      </c>
      <c r="CV164" s="67"/>
    </row>
    <row r="165" spans="2:106" ht="32.450000000000003" customHeight="1">
      <c r="B165" s="1142"/>
      <c r="C165" s="1142"/>
      <c r="D165" s="1143"/>
      <c r="E165" s="1113"/>
      <c r="F165" s="1114"/>
      <c r="G165" s="1114"/>
      <c r="H165" s="1114"/>
      <c r="I165" s="1114"/>
      <c r="J165" s="374" t="str">
        <f>IF(AND('MAPA DE RIESGOS'!$AP572="Muy Baja",'MAPA DE RIESGOS'!$AR572="Leve"),CONCATENATE("R",'MAPA DE RIESGOS'!$H572,"C",'MAPA DE RIESGOS'!$AF572),"")</f>
        <v/>
      </c>
      <c r="K165" s="375" t="str">
        <f>IF(AND('MAPA DE RIESGOS'!$AP573="Muy Baja",'MAPA DE RIESGOS'!$AR573="Leve"),CONCATENATE("R",'MAPA DE RIESGOS'!$H573,"C",'MAPA DE RIESGOS'!$AF573),"")</f>
        <v/>
      </c>
      <c r="L165" s="375" t="str">
        <f>IF(AND('MAPA DE RIESGOS'!$AP574="Muy Baja",'MAPA DE RIESGOS'!$AR574="Leve"),CONCATENATE("R",'MAPA DE RIESGOS'!$H574,"C",'MAPA DE RIESGOS'!$AF574),"")</f>
        <v/>
      </c>
      <c r="M165" s="375" t="str">
        <f>IF(AND('MAPA DE RIESGOS'!$AP575="Muy Baja",'MAPA DE RIESGOS'!$AR575="Leve"),CONCATENATE("R",'MAPA DE RIESGOS'!$H575,"C",'MAPA DE RIESGOS'!$AF575),"")</f>
        <v/>
      </c>
      <c r="N165" s="375" t="str">
        <f>IF(AND('MAPA DE RIESGOS'!$AP576="Muy Baja",'MAPA DE RIESGOS'!$AR576="Leve"),CONCATENATE("R",'MAPA DE RIESGOS'!$H576,"C",'MAPA DE RIESGOS'!$AF576),"")</f>
        <v/>
      </c>
      <c r="O165" s="375" t="str">
        <f>IF(AND('MAPA DE RIESGOS'!$AP577="Muy Baja",'MAPA DE RIESGOS'!$AR577="Leve"),CONCATENATE("R",'MAPA DE RIESGOS'!$H577,"C",'MAPA DE RIESGOS'!$AF577),"")</f>
        <v/>
      </c>
      <c r="P165" s="375" t="str">
        <f>IF(AND('MAPA DE RIESGOS'!$AP578="Muy Baja",'MAPA DE RIESGOS'!$AR578="Leve"),CONCATENATE("R",'MAPA DE RIESGOS'!$H578,"C",'MAPA DE RIESGOS'!$AF578),"")</f>
        <v/>
      </c>
      <c r="Q165" s="375" t="str">
        <f>IF(AND('MAPA DE RIESGOS'!$AP579="Muy Baja",'MAPA DE RIESGOS'!$AR579="Leve"),CONCATENATE("R",'MAPA DE RIESGOS'!$H579,"C",'MAPA DE RIESGOS'!$AF579),"")</f>
        <v/>
      </c>
      <c r="R165" s="375" t="str">
        <f>IF(AND('MAPA DE RIESGOS'!$AP580="Muy Baja",'MAPA DE RIESGOS'!$AR580="Leve"),CONCATENATE("R",'MAPA DE RIESGOS'!$H580,"C",'MAPA DE RIESGOS'!$AF580),"")</f>
        <v/>
      </c>
      <c r="S165" s="375" t="str">
        <f>IF(AND('MAPA DE RIESGOS'!$AP581="Muy Baja",'MAPA DE RIESGOS'!$AR581="Leve"),CONCATENATE("R",'MAPA DE RIESGOS'!$H581,"C",'MAPA DE RIESGOS'!$AF581),"")</f>
        <v/>
      </c>
      <c r="T165" s="375" t="str">
        <f>IF(AND('MAPA DE RIESGOS'!$AP582="Muy Baja",'MAPA DE RIESGOS'!$AR582="Leve"),CONCATENATE("R",'MAPA DE RIESGOS'!$H582,"C",'MAPA DE RIESGOS'!$AF582),"")</f>
        <v/>
      </c>
      <c r="U165" s="375" t="str">
        <f>IF(AND('MAPA DE RIESGOS'!$AP583="Muy Baja",'MAPA DE RIESGOS'!$AR583="Leve"),CONCATENATE("R",'MAPA DE RIESGOS'!$H583,"C",'MAPA DE RIESGOS'!$AF583),"")</f>
        <v/>
      </c>
      <c r="V165" s="375" t="str">
        <f>IF(AND('MAPA DE RIESGOS'!$AP584="Muy Baja",'MAPA DE RIESGOS'!$AR584="Leve"),CONCATENATE("R",'MAPA DE RIESGOS'!$H584,"C",'MAPA DE RIESGOS'!$AF584),"")</f>
        <v/>
      </c>
      <c r="W165" s="375" t="str">
        <f>IF(AND('MAPA DE RIESGOS'!$AP585="Muy Baja",'MAPA DE RIESGOS'!$AR585="Leve"),CONCATENATE("R",'MAPA DE RIESGOS'!$H585,"C",'MAPA DE RIESGOS'!$AF585),"")</f>
        <v/>
      </c>
      <c r="X165" s="375" t="str">
        <f>IF(AND('MAPA DE RIESGOS'!$AP586="Muy Baja",'MAPA DE RIESGOS'!$AR586="Leve"),CONCATENATE("R",'MAPA DE RIESGOS'!$H586,"C",'MAPA DE RIESGOS'!$AF586),"")</f>
        <v/>
      </c>
      <c r="Y165" s="375" t="str">
        <f>IF(AND('MAPA DE RIESGOS'!$AP587="Muy Baja",'MAPA DE RIESGOS'!$AR587="Leve"),CONCATENATE("R",'MAPA DE RIESGOS'!$H587,"C",'MAPA DE RIESGOS'!$AF587),"")</f>
        <v/>
      </c>
      <c r="Z165" s="375" t="str">
        <f>IF(AND('MAPA DE RIESGOS'!$AP588="Muy Baja",'MAPA DE RIESGOS'!$AR588="Leve"),CONCATENATE("R",'MAPA DE RIESGOS'!$H588,"C",'MAPA DE RIESGOS'!$AF588),"")</f>
        <v/>
      </c>
      <c r="AA165" s="376" t="str">
        <f>IF(AND('MAPA DE RIESGOS'!$AP589="Muy Baja",'MAPA DE RIESGOS'!$AR589="Leve"),CONCATENATE("R",'MAPA DE RIESGOS'!$H589,"C",'MAPA DE RIESGOS'!$AF589),"")</f>
        <v/>
      </c>
      <c r="AB165" s="374" t="str">
        <f>IF(AND('MAPA DE RIESGOS'!$AP572="Muy Baja",'MAPA DE RIESGOS'!$AR572="Menor"),CONCATENATE("R",'MAPA DE RIESGOS'!$H572,"C",'MAPA DE RIESGOS'!$AF572),"")</f>
        <v/>
      </c>
      <c r="AC165" s="375" t="str">
        <f>IF(AND('MAPA DE RIESGOS'!$AP573="Muy Baja",'MAPA DE RIESGOS'!$AR573="Menor"),CONCATENATE("R",'MAPA DE RIESGOS'!$H573,"C",'MAPA DE RIESGOS'!$AF573),"")</f>
        <v/>
      </c>
      <c r="AD165" s="375" t="str">
        <f>IF(AND('MAPA DE RIESGOS'!$AP574="Muy Baja",'MAPA DE RIESGOS'!$AR574="Menor"),CONCATENATE("R",'MAPA DE RIESGOS'!$H574,"C",'MAPA DE RIESGOS'!$AF574),"")</f>
        <v/>
      </c>
      <c r="AE165" s="375" t="str">
        <f>IF(AND('MAPA DE RIESGOS'!$AP575="Muy Baja",'MAPA DE RIESGOS'!$AR575="Menor"),CONCATENATE("R",'MAPA DE RIESGOS'!$H575,"C",'MAPA DE RIESGOS'!$AF575),"")</f>
        <v/>
      </c>
      <c r="AF165" s="375" t="str">
        <f>IF(AND('MAPA DE RIESGOS'!$AP576="Muy Baja",'MAPA DE RIESGOS'!$AR576="Menor"),CONCATENATE("R",'MAPA DE RIESGOS'!$H576,"C",'MAPA DE RIESGOS'!$AF576),"")</f>
        <v/>
      </c>
      <c r="AG165" s="375" t="str">
        <f>IF(AND('MAPA DE RIESGOS'!$AP577="Muy Baja",'MAPA DE RIESGOS'!$AR577="Menor"),CONCATENATE("R",'MAPA DE RIESGOS'!$H577,"C",'MAPA DE RIESGOS'!$AF577),"")</f>
        <v/>
      </c>
      <c r="AH165" s="375" t="str">
        <f>IF(AND('MAPA DE RIESGOS'!$AP578="Muy Baja",'MAPA DE RIESGOS'!$AR578="Menor"),CONCATENATE("R",'MAPA DE RIESGOS'!$H578,"C",'MAPA DE RIESGOS'!$AF578),"")</f>
        <v/>
      </c>
      <c r="AI165" s="375" t="str">
        <f>IF(AND('MAPA DE RIESGOS'!$AP579="Muy Baja",'MAPA DE RIESGOS'!$AR579="Menor"),CONCATENATE("R",'MAPA DE RIESGOS'!$H579,"C",'MAPA DE RIESGOS'!$AF579),"")</f>
        <v/>
      </c>
      <c r="AJ165" s="375" t="str">
        <f>IF(AND('MAPA DE RIESGOS'!$AP580="Muy Baja",'MAPA DE RIESGOS'!$AR580="Menor"),CONCATENATE("R",'MAPA DE RIESGOS'!$H580,"C",'MAPA DE RIESGOS'!$AF580),"")</f>
        <v/>
      </c>
      <c r="AK165" s="375" t="str">
        <f>IF(AND('MAPA DE RIESGOS'!$AP581="Muy Baja",'MAPA DE RIESGOS'!$AR581="Menor"),CONCATENATE("R",'MAPA DE RIESGOS'!$H581,"C",'MAPA DE RIESGOS'!$AF581),"")</f>
        <v/>
      </c>
      <c r="AL165" s="375" t="str">
        <f>IF(AND('MAPA DE RIESGOS'!$AP582="Muy Baja",'MAPA DE RIESGOS'!$AR582="Menor"),CONCATENATE("R",'MAPA DE RIESGOS'!$H582,"C",'MAPA DE RIESGOS'!$AF582),"")</f>
        <v/>
      </c>
      <c r="AM165" s="375" t="str">
        <f>IF(AND('MAPA DE RIESGOS'!$AP583="Muy Baja",'MAPA DE RIESGOS'!$AR583="Menor"),CONCATENATE("R",'MAPA DE RIESGOS'!$H583,"C",'MAPA DE RIESGOS'!$AF583),"")</f>
        <v/>
      </c>
      <c r="AN165" s="375" t="str">
        <f>IF(AND('MAPA DE RIESGOS'!$AP584="Muy Baja",'MAPA DE RIESGOS'!$AR584="Menor"),CONCATENATE("R",'MAPA DE RIESGOS'!$H584,"C",'MAPA DE RIESGOS'!$AF584),"")</f>
        <v/>
      </c>
      <c r="AO165" s="375" t="str">
        <f>IF(AND('MAPA DE RIESGOS'!$AP585="Muy Baja",'MAPA DE RIESGOS'!$AR585="Menor"),CONCATENATE("R",'MAPA DE RIESGOS'!$H585,"C",'MAPA DE RIESGOS'!$AF585),"")</f>
        <v/>
      </c>
      <c r="AP165" s="375" t="str">
        <f>IF(AND('MAPA DE RIESGOS'!$AP586="Muy Baja",'MAPA DE RIESGOS'!$AR586="Menor"),CONCATENATE("R",'MAPA DE RIESGOS'!$H586,"C",'MAPA DE RIESGOS'!$AF586),"")</f>
        <v/>
      </c>
      <c r="AQ165" s="375" t="str">
        <f>IF(AND('MAPA DE RIESGOS'!$AP587="Muy Baja",'MAPA DE RIESGOS'!$AR587="Menor"),CONCATENATE("R",'MAPA DE RIESGOS'!$H587,"C",'MAPA DE RIESGOS'!$AF587),"")</f>
        <v/>
      </c>
      <c r="AR165" s="375" t="str">
        <f>IF(AND('MAPA DE RIESGOS'!$AP588="Muy Baja",'MAPA DE RIESGOS'!$AR588="Menor"),CONCATENATE("R",'MAPA DE RIESGOS'!$H588,"C",'MAPA DE RIESGOS'!$AF588),"")</f>
        <v/>
      </c>
      <c r="AS165" s="376" t="str">
        <f>IF(AND('MAPA DE RIESGOS'!$AP589="Muy Baja",'MAPA DE RIESGOS'!$AR589="Menor"),CONCATENATE("R",'MAPA DE RIESGOS'!$H589,"C",'MAPA DE RIESGOS'!$AF589),"")</f>
        <v/>
      </c>
      <c r="AT165" s="365" t="str">
        <f>IF(AND('MAPA DE RIESGOS'!$AP572="Muy Baja",'MAPA DE RIESGOS'!$AR572="Moderado"),CONCATENATE("R",'MAPA DE RIESGOS'!$H572,"C",'MAPA DE RIESGOS'!$AF572),"")</f>
        <v/>
      </c>
      <c r="AU165" s="366" t="str">
        <f>IF(AND('MAPA DE RIESGOS'!$AP573="Muy Baja",'MAPA DE RIESGOS'!$AR573="Moderado"),CONCATENATE("R",'MAPA DE RIESGOS'!$H573,"C",'MAPA DE RIESGOS'!$AF573),"")</f>
        <v/>
      </c>
      <c r="AV165" s="366" t="str">
        <f>IF(AND('MAPA DE RIESGOS'!$AP574="Muy Baja",'MAPA DE RIESGOS'!$AR574="Moderado"),CONCATENATE("R",'MAPA DE RIESGOS'!$H574,"C",'MAPA DE RIESGOS'!$AF574),"")</f>
        <v/>
      </c>
      <c r="AW165" s="366" t="str">
        <f>IF(AND('MAPA DE RIESGOS'!$AP575="Muy Baja",'MAPA DE RIESGOS'!$AR575="Moderado"),CONCATENATE("R",'MAPA DE RIESGOS'!$H575,"C",'MAPA DE RIESGOS'!$AF575),"")</f>
        <v/>
      </c>
      <c r="AX165" s="366" t="str">
        <f>IF(AND('MAPA DE RIESGOS'!$AP576="Muy Baja",'MAPA DE RIESGOS'!$AR576="Moderado"),CONCATENATE("R",'MAPA DE RIESGOS'!$H576,"C",'MAPA DE RIESGOS'!$AF576),"")</f>
        <v/>
      </c>
      <c r="AY165" s="366" t="str">
        <f>IF(AND('MAPA DE RIESGOS'!$AP577="Muy Baja",'MAPA DE RIESGOS'!$AR577="Moderado"),CONCATENATE("R",'MAPA DE RIESGOS'!$H577,"C",'MAPA DE RIESGOS'!$AF577),"")</f>
        <v/>
      </c>
      <c r="AZ165" s="366" t="str">
        <f>IF(AND('MAPA DE RIESGOS'!$AP578="Muy Baja",'MAPA DE RIESGOS'!$AR578="Moderado"),CONCATENATE("R",'MAPA DE RIESGOS'!$H578,"C",'MAPA DE RIESGOS'!$AF578),"")</f>
        <v/>
      </c>
      <c r="BA165" s="366" t="str">
        <f>IF(AND('MAPA DE RIESGOS'!$AP579="Muy Baja",'MAPA DE RIESGOS'!$AR579="Moderado"),CONCATENATE("R",'MAPA DE RIESGOS'!$H579,"C",'MAPA DE RIESGOS'!$AF579),"")</f>
        <v/>
      </c>
      <c r="BB165" s="366" t="str">
        <f>IF(AND('MAPA DE RIESGOS'!$AP580="Muy Baja",'MAPA DE RIESGOS'!$AR580="Moderado"),CONCATENATE("R",'MAPA DE RIESGOS'!$H580,"C",'MAPA DE RIESGOS'!$AF580),"")</f>
        <v/>
      </c>
      <c r="BC165" s="366" t="str">
        <f>IF(AND('MAPA DE RIESGOS'!$AP581="Muy Baja",'MAPA DE RIESGOS'!$AR581="Moderado"),CONCATENATE("R",'MAPA DE RIESGOS'!$H581,"C",'MAPA DE RIESGOS'!$AF581),"")</f>
        <v/>
      </c>
      <c r="BD165" s="366" t="str">
        <f>IF(AND('MAPA DE RIESGOS'!$AP582="Muy Baja",'MAPA DE RIESGOS'!$AR582="Moderado"),CONCATENATE("R",'MAPA DE RIESGOS'!$H582,"C",'MAPA DE RIESGOS'!$AF582),"")</f>
        <v/>
      </c>
      <c r="BE165" s="366" t="str">
        <f>IF(AND('MAPA DE RIESGOS'!$AP583="Muy Baja",'MAPA DE RIESGOS'!$AR583="Moderado"),CONCATENATE("R",'MAPA DE RIESGOS'!$H583,"C",'MAPA DE RIESGOS'!$AF583),"")</f>
        <v/>
      </c>
      <c r="BF165" s="366" t="str">
        <f>IF(AND('MAPA DE RIESGOS'!$AP584="Muy Baja",'MAPA DE RIESGOS'!$AR584="Moderado"),CONCATENATE("R",'MAPA DE RIESGOS'!$H584,"C",'MAPA DE RIESGOS'!$AF584),"")</f>
        <v/>
      </c>
      <c r="BG165" s="366" t="str">
        <f>IF(AND('MAPA DE RIESGOS'!$AP585="Muy Baja",'MAPA DE RIESGOS'!$AR585="Moderado"),CONCATENATE("R",'MAPA DE RIESGOS'!$H585,"C",'MAPA DE RIESGOS'!$AF585),"")</f>
        <v/>
      </c>
      <c r="BH165" s="366" t="str">
        <f>IF(AND('MAPA DE RIESGOS'!$AP586="Muy Baja",'MAPA DE RIESGOS'!$AR586="Moderado"),CONCATENATE("R",'MAPA DE RIESGOS'!$H586,"C",'MAPA DE RIESGOS'!$AF586),"")</f>
        <v/>
      </c>
      <c r="BI165" s="366" t="str">
        <f>IF(AND('MAPA DE RIESGOS'!$AP587="Muy Baja",'MAPA DE RIESGOS'!$AR587="Moderado"),CONCATENATE("R",'MAPA DE RIESGOS'!$H587,"C",'MAPA DE RIESGOS'!$AF587),"")</f>
        <v/>
      </c>
      <c r="BJ165" s="366" t="str">
        <f>IF(AND('MAPA DE RIESGOS'!$AP588="Muy Baja",'MAPA DE RIESGOS'!$AR588="Moderado"),CONCATENATE("R",'MAPA DE RIESGOS'!$H588,"C",'MAPA DE RIESGOS'!$AF588),"")</f>
        <v/>
      </c>
      <c r="BK165" s="367" t="str">
        <f>IF(AND('MAPA DE RIESGOS'!$AP589="Muy Baja",'MAPA DE RIESGOS'!$AR589="Moderado"),CONCATENATE("R",'MAPA DE RIESGOS'!$H589,"C",'MAPA DE RIESGOS'!$AF589),"")</f>
        <v/>
      </c>
      <c r="BL165" s="353" t="str">
        <f>IF(AND('MAPA DE RIESGOS'!$AP572="Muy Baja",'MAPA DE RIESGOS'!$AR572="Mayor"),CONCATENATE("R",'MAPA DE RIESGOS'!$H572,"C",'MAPA DE RIESGOS'!$AF572),"")</f>
        <v/>
      </c>
      <c r="BM165" s="353" t="str">
        <f>IF(AND('MAPA DE RIESGOS'!$AP573="Muy Baja",'MAPA DE RIESGOS'!$AR573="Mayor"),CONCATENATE("R",'MAPA DE RIESGOS'!$H573,"C",'MAPA DE RIESGOS'!$AF573),"")</f>
        <v/>
      </c>
      <c r="BN165" s="353" t="str">
        <f>IF(AND('MAPA DE RIESGOS'!$AP574="Muy Baja",'MAPA DE RIESGOS'!$AR574="Mayor"),CONCATENATE("R",'MAPA DE RIESGOS'!$H574,"C",'MAPA DE RIESGOS'!$AF574),"")</f>
        <v/>
      </c>
      <c r="BO165" s="353" t="str">
        <f>IF(AND('MAPA DE RIESGOS'!$AP575="Muy Baja",'MAPA DE RIESGOS'!$AR575="Mayor"),CONCATENATE("R",'MAPA DE RIESGOS'!$H575,"C",'MAPA DE RIESGOS'!$AF575),"")</f>
        <v/>
      </c>
      <c r="BP165" s="353" t="str">
        <f>IF(AND('MAPA DE RIESGOS'!$AP576="Muy Baja",'MAPA DE RIESGOS'!$AR576="Mayor"),CONCATENATE("R",'MAPA DE RIESGOS'!$H576,"C",'MAPA DE RIESGOS'!$AF576),"")</f>
        <v/>
      </c>
      <c r="BQ165" s="353" t="str">
        <f>IF(AND('MAPA DE RIESGOS'!$AP577="Muy Baja",'MAPA DE RIESGOS'!$AR577="Mayor"),CONCATENATE("R",'MAPA DE RIESGOS'!$H577,"C",'MAPA DE RIESGOS'!$AF577),"")</f>
        <v/>
      </c>
      <c r="BR165" s="353" t="str">
        <f>IF(AND('MAPA DE RIESGOS'!$AP578="Muy Baja",'MAPA DE RIESGOS'!$AR578="Mayor"),CONCATENATE("R",'MAPA DE RIESGOS'!$H578,"C",'MAPA DE RIESGOS'!$AF578),"")</f>
        <v/>
      </c>
      <c r="BS165" s="353" t="str">
        <f>IF(AND('MAPA DE RIESGOS'!$AP579="Muy Baja",'MAPA DE RIESGOS'!$AR579="Mayor"),CONCATENATE("R",'MAPA DE RIESGOS'!$H579,"C",'MAPA DE RIESGOS'!$AF579),"")</f>
        <v/>
      </c>
      <c r="BT165" s="353" t="str">
        <f>IF(AND('MAPA DE RIESGOS'!$AP580="Muy Baja",'MAPA DE RIESGOS'!$AR580="Mayor"),CONCATENATE("R",'MAPA DE RIESGOS'!$H580,"C",'MAPA DE RIESGOS'!$AF580),"")</f>
        <v/>
      </c>
      <c r="BU165" s="353" t="str">
        <f>IF(AND('MAPA DE RIESGOS'!$AP581="Muy Baja",'MAPA DE RIESGOS'!$AR581="Mayor"),CONCATENATE("R",'MAPA DE RIESGOS'!$H581,"C",'MAPA DE RIESGOS'!$AF581),"")</f>
        <v/>
      </c>
      <c r="BV165" s="353" t="str">
        <f>IF(AND('MAPA DE RIESGOS'!$AP582="Muy Baja",'MAPA DE RIESGOS'!$AR582="Mayor"),CONCATENATE("R",'MAPA DE RIESGOS'!$H582,"C",'MAPA DE RIESGOS'!$AF582),"")</f>
        <v/>
      </c>
      <c r="BW165" s="353" t="str">
        <f>IF(AND('MAPA DE RIESGOS'!$AP583="Muy Baja",'MAPA DE RIESGOS'!$AR583="Mayor"),CONCATENATE("R",'MAPA DE RIESGOS'!$H583,"C",'MAPA DE RIESGOS'!$AF583),"")</f>
        <v/>
      </c>
      <c r="BX165" s="353" t="str">
        <f>IF(AND('MAPA DE RIESGOS'!$AP584="Muy Baja",'MAPA DE RIESGOS'!$AR584="Mayor"),CONCATENATE("R",'MAPA DE RIESGOS'!$H584,"C",'MAPA DE RIESGOS'!$AF584),"")</f>
        <v/>
      </c>
      <c r="BY165" s="353" t="str">
        <f>IF(AND('MAPA DE RIESGOS'!$AP585="Muy Baja",'MAPA DE RIESGOS'!$AR585="Mayor"),CONCATENATE("R",'MAPA DE RIESGOS'!$H585,"C",'MAPA DE RIESGOS'!$AF585),"")</f>
        <v/>
      </c>
      <c r="BZ165" s="353" t="str">
        <f>IF(AND('MAPA DE RIESGOS'!$AP586="Muy Baja",'MAPA DE RIESGOS'!$AR586="Mayor"),CONCATENATE("R",'MAPA DE RIESGOS'!$H586,"C",'MAPA DE RIESGOS'!$AF586),"")</f>
        <v/>
      </c>
      <c r="CA165" s="353" t="str">
        <f>IF(AND('MAPA DE RIESGOS'!$AP587="Muy Baja",'MAPA DE RIESGOS'!$AR587="Mayor"),CONCATENATE("R",'MAPA DE RIESGOS'!$H587,"C",'MAPA DE RIESGOS'!$AF587),"")</f>
        <v/>
      </c>
      <c r="CB165" s="353" t="str">
        <f>IF(AND('MAPA DE RIESGOS'!$AP588="Muy Baja",'MAPA DE RIESGOS'!$AR588="Mayor"),CONCATENATE("R",'MAPA DE RIESGOS'!$H588,"C",'MAPA DE RIESGOS'!$AF588),"")</f>
        <v/>
      </c>
      <c r="CC165" s="354" t="str">
        <f>IF(AND('MAPA DE RIESGOS'!$AP589="Muy Baja",'MAPA DE RIESGOS'!$AR589="Mayor"),CONCATENATE("R",'MAPA DE RIESGOS'!$H589,"C",'MAPA DE RIESGOS'!$AF589),"")</f>
        <v/>
      </c>
      <c r="CD165" s="355" t="str">
        <f>IF(AND('MAPA DE RIESGOS'!$AP572="Muy Baja",'MAPA DE RIESGOS'!$AR572="Catastrófico"),CONCATENATE("R",'MAPA DE RIESGOS'!$H572,"C",'MAPA DE RIESGOS'!$AF572),"")</f>
        <v/>
      </c>
      <c r="CE165" s="355" t="str">
        <f>IF(AND('MAPA DE RIESGOS'!$AP573="Muy Baja",'MAPA DE RIESGOS'!$AR573="Catastrófico"),CONCATENATE("R",'MAPA DE RIESGOS'!$H573,"C",'MAPA DE RIESGOS'!$AF573),"")</f>
        <v/>
      </c>
      <c r="CF165" s="355" t="str">
        <f>IF(AND('MAPA DE RIESGOS'!$AP574="Muy Baja",'MAPA DE RIESGOS'!$AR574="Catastrófico"),CONCATENATE("R",'MAPA DE RIESGOS'!$H574,"C",'MAPA DE RIESGOS'!$AF574),"")</f>
        <v/>
      </c>
      <c r="CG165" s="355" t="str">
        <f>IF(AND('MAPA DE RIESGOS'!$AP575="Muy Baja",'MAPA DE RIESGOS'!$AR575="Catastrófico"),CONCATENATE("R",'MAPA DE RIESGOS'!$H575,"C",'MAPA DE RIESGOS'!$AF575),"")</f>
        <v/>
      </c>
      <c r="CH165" s="355" t="str">
        <f>IF(AND('MAPA DE RIESGOS'!$AP576="Muy Baja",'MAPA DE RIESGOS'!$AR576="Catastrófico"),CONCATENATE("R",'MAPA DE RIESGOS'!$H576,"C",'MAPA DE RIESGOS'!$AF576),"")</f>
        <v/>
      </c>
      <c r="CI165" s="355" t="str">
        <f>IF(AND('MAPA DE RIESGOS'!$AP577="Muy Baja",'MAPA DE RIESGOS'!$AR577="Catastrófico"),CONCATENATE("R",'MAPA DE RIESGOS'!$H577,"C",'MAPA DE RIESGOS'!$AF577),"")</f>
        <v/>
      </c>
      <c r="CJ165" s="355" t="str">
        <f>IF(AND('MAPA DE RIESGOS'!$AP578="Muy Baja",'MAPA DE RIESGOS'!$AR578="Catastrófico"),CONCATENATE("R",'MAPA DE RIESGOS'!$H578,"C",'MAPA DE RIESGOS'!$AF578),"")</f>
        <v/>
      </c>
      <c r="CK165" s="355" t="str">
        <f>IF(AND('MAPA DE RIESGOS'!$AP579="Muy Baja",'MAPA DE RIESGOS'!$AR579="Catastrófico"),CONCATENATE("R",'MAPA DE RIESGOS'!$H579,"C",'MAPA DE RIESGOS'!$AF579),"")</f>
        <v/>
      </c>
      <c r="CL165" s="355" t="str">
        <f>IF(AND('MAPA DE RIESGOS'!$AP580="Muy Baja",'MAPA DE RIESGOS'!$AR580="Catastrófico"),CONCATENATE("R",'MAPA DE RIESGOS'!$H580,"C",'MAPA DE RIESGOS'!$AF580),"")</f>
        <v/>
      </c>
      <c r="CM165" s="355" t="str">
        <f>IF(AND('MAPA DE RIESGOS'!$AP581="Muy Baja",'MAPA DE RIESGOS'!$AR581="Catastrófico"),CONCATENATE("R",'MAPA DE RIESGOS'!$H581,"C",'MAPA DE RIESGOS'!$AF581),"")</f>
        <v/>
      </c>
      <c r="CN165" s="355" t="str">
        <f>IF(AND('MAPA DE RIESGOS'!$AP582="Muy Baja",'MAPA DE RIESGOS'!$AR582="Catastrófico"),CONCATENATE("R",'MAPA DE RIESGOS'!$H582,"C",'MAPA DE RIESGOS'!$AF582),"")</f>
        <v/>
      </c>
      <c r="CO165" s="355" t="str">
        <f>IF(AND('MAPA DE RIESGOS'!$AP583="Muy Baja",'MAPA DE RIESGOS'!$AR583="Catastrófico"),CONCATENATE("R",'MAPA DE RIESGOS'!$H583,"C",'MAPA DE RIESGOS'!$AF583),"")</f>
        <v/>
      </c>
      <c r="CP165" s="355" t="str">
        <f>IF(AND('MAPA DE RIESGOS'!$AP584="Muy Baja",'MAPA DE RIESGOS'!$AR584="Catastrófico"),CONCATENATE("R",'MAPA DE RIESGOS'!$H584,"C",'MAPA DE RIESGOS'!$AF584),"")</f>
        <v/>
      </c>
      <c r="CQ165" s="355" t="str">
        <f>IF(AND('MAPA DE RIESGOS'!$AP585="Muy Baja",'MAPA DE RIESGOS'!$AR585="Catastrófico"),CONCATENATE("R",'MAPA DE RIESGOS'!$H585,"C",'MAPA DE RIESGOS'!$AF585),"")</f>
        <v/>
      </c>
      <c r="CR165" s="355" t="str">
        <f>IF(AND('MAPA DE RIESGOS'!$AP586="Muy Baja",'MAPA DE RIESGOS'!$AR586="Catastrófico"),CONCATENATE("R",'MAPA DE RIESGOS'!$H586,"C",'MAPA DE RIESGOS'!$AF586),"")</f>
        <v/>
      </c>
      <c r="CS165" s="355" t="str">
        <f>IF(AND('MAPA DE RIESGOS'!$AP587="Muy Baja",'MAPA DE RIESGOS'!$AR587="Catastrófico"),CONCATENATE("R",'MAPA DE RIESGOS'!$H587,"C",'MAPA DE RIESGOS'!$AF587),"")</f>
        <v/>
      </c>
      <c r="CT165" s="355" t="str">
        <f>IF(AND('MAPA DE RIESGOS'!$AP588="Muy Baja",'MAPA DE RIESGOS'!$AR588="Catastrófico"),CONCATENATE("R",'MAPA DE RIESGOS'!$H588,"C",'MAPA DE RIESGOS'!$AF588),"")</f>
        <v/>
      </c>
      <c r="CU165" s="356" t="str">
        <f>IF(AND('MAPA DE RIESGOS'!$AP589="Muy Baja",'MAPA DE RIESGOS'!$AR589="Catastrófico"),CONCATENATE("R",'MAPA DE RIESGOS'!$H589,"C",'MAPA DE RIESGOS'!$AF589),"")</f>
        <v/>
      </c>
      <c r="CV165" s="67"/>
    </row>
    <row r="166" spans="2:106" ht="32.450000000000003" customHeight="1">
      <c r="B166" s="1142"/>
      <c r="C166" s="1142"/>
      <c r="D166" s="1143"/>
      <c r="E166" s="1113"/>
      <c r="F166" s="1114"/>
      <c r="G166" s="1114"/>
      <c r="H166" s="1114"/>
      <c r="I166" s="1114"/>
      <c r="J166" s="374" t="str">
        <f>IF(AND('MAPA DE RIESGOS'!$AP590="Muy Baja",'MAPA DE RIESGOS'!$AR590="Leve"),CONCATENATE("R",'MAPA DE RIESGOS'!$H590,"C",'MAPA DE RIESGOS'!$AF590),"")</f>
        <v/>
      </c>
      <c r="K166" s="375" t="str">
        <f>IF(AND('MAPA DE RIESGOS'!$AP591="Muy Baja",'MAPA DE RIESGOS'!$AR591="Leve"),CONCATENATE("R",'MAPA DE RIESGOS'!$H591,"C",'MAPA DE RIESGOS'!$AF591),"")</f>
        <v/>
      </c>
      <c r="L166" s="375" t="str">
        <f>IF(AND('MAPA DE RIESGOS'!$AP592="Muy Baja",'MAPA DE RIESGOS'!$AR592="Leve"),CONCATENATE("R",'MAPA DE RIESGOS'!$H592,"C",'MAPA DE RIESGOS'!$AF592),"")</f>
        <v/>
      </c>
      <c r="M166" s="375" t="str">
        <f>IF(AND('MAPA DE RIESGOS'!$AP593="Muy Baja",'MAPA DE RIESGOS'!$AR593="Leve"),CONCATENATE("R",'MAPA DE RIESGOS'!$H593,"C",'MAPA DE RIESGOS'!$AF593),"")</f>
        <v/>
      </c>
      <c r="N166" s="375" t="str">
        <f>IF(AND('MAPA DE RIESGOS'!$AP594="Muy Baja",'MAPA DE RIESGOS'!$AR594="Leve"),CONCATENATE("R",'MAPA DE RIESGOS'!$H594,"C",'MAPA DE RIESGOS'!$AF594),"")</f>
        <v/>
      </c>
      <c r="O166" s="375" t="str">
        <f>IF(AND('MAPA DE RIESGOS'!$AP595="Muy Baja",'MAPA DE RIESGOS'!$AR595="Leve"),CONCATENATE("R",'MAPA DE RIESGOS'!$H595,"C",'MAPA DE RIESGOS'!$AF595),"")</f>
        <v/>
      </c>
      <c r="P166" s="375" t="str">
        <f>IF(AND('MAPA DE RIESGOS'!$AP596="Muy Baja",'MAPA DE RIESGOS'!$AR596="Leve"),CONCATENATE("R",'MAPA DE RIESGOS'!$H596,"C",'MAPA DE RIESGOS'!$AF596),"")</f>
        <v/>
      </c>
      <c r="Q166" s="375" t="str">
        <f>IF(AND('MAPA DE RIESGOS'!$AP597="Muy Baja",'MAPA DE RIESGOS'!$AR597="Leve"),CONCATENATE("R",'MAPA DE RIESGOS'!$H597,"C",'MAPA DE RIESGOS'!$AF597),"")</f>
        <v/>
      </c>
      <c r="R166" s="375" t="str">
        <f>IF(AND('MAPA DE RIESGOS'!$AP598="Muy Baja",'MAPA DE RIESGOS'!$AR598="Leve"),CONCATENATE("R",'MAPA DE RIESGOS'!$H598,"C",'MAPA DE RIESGOS'!$AF598),"")</f>
        <v/>
      </c>
      <c r="S166" s="375" t="str">
        <f>IF(AND('MAPA DE RIESGOS'!$AP599="Muy Baja",'MAPA DE RIESGOS'!$AR599="Leve"),CONCATENATE("R",'MAPA DE RIESGOS'!$H599,"C",'MAPA DE RIESGOS'!$AF599),"")</f>
        <v/>
      </c>
      <c r="T166" s="375" t="str">
        <f>IF(AND('MAPA DE RIESGOS'!$AP600="Muy Baja",'MAPA DE RIESGOS'!$AR600="Leve"),CONCATENATE("R",'MAPA DE RIESGOS'!$H600,"C",'MAPA DE RIESGOS'!$AF600),"")</f>
        <v/>
      </c>
      <c r="U166" s="375" t="str">
        <f>IF(AND('MAPA DE RIESGOS'!$AP601="Muy Baja",'MAPA DE RIESGOS'!$AR601="Leve"),CONCATENATE("R",'MAPA DE RIESGOS'!$H601,"C",'MAPA DE RIESGOS'!$AF601),"")</f>
        <v/>
      </c>
      <c r="V166" s="375" t="str">
        <f>IF(AND('MAPA DE RIESGOS'!$AP602="Muy Baja",'MAPA DE RIESGOS'!$AR602="Leve"),CONCATENATE("R",'MAPA DE RIESGOS'!$H602,"C",'MAPA DE RIESGOS'!$AF602),"")</f>
        <v/>
      </c>
      <c r="W166" s="375" t="str">
        <f>IF(AND('MAPA DE RIESGOS'!$AP603="Muy Baja",'MAPA DE RIESGOS'!$AR603="Leve"),CONCATENATE("R",'MAPA DE RIESGOS'!$H603,"C",'MAPA DE RIESGOS'!$AF603),"")</f>
        <v/>
      </c>
      <c r="X166" s="375" t="str">
        <f>IF(AND('MAPA DE RIESGOS'!$AP604="Muy Baja",'MAPA DE RIESGOS'!$AR604="Leve"),CONCATENATE("R",'MAPA DE RIESGOS'!$H604,"C",'MAPA DE RIESGOS'!$AF604),"")</f>
        <v/>
      </c>
      <c r="Y166" s="375" t="str">
        <f>IF(AND('MAPA DE RIESGOS'!$AP605="Muy Baja",'MAPA DE RIESGOS'!$AR605="Leve"),CONCATENATE("R",'MAPA DE RIESGOS'!$H605,"C",'MAPA DE RIESGOS'!$AF605),"")</f>
        <v/>
      </c>
      <c r="Z166" s="375" t="str">
        <f>IF(AND('MAPA DE RIESGOS'!$AP606="Muy Baja",'MAPA DE RIESGOS'!$AR606="Leve"),CONCATENATE("R",'MAPA DE RIESGOS'!$H606,"C",'MAPA DE RIESGOS'!$AF606),"")</f>
        <v/>
      </c>
      <c r="AA166" s="376" t="str">
        <f>IF(AND('MAPA DE RIESGOS'!$AP607="Muy Baja",'MAPA DE RIESGOS'!$AR607="Leve"),CONCATENATE("R",'MAPA DE RIESGOS'!$H607,"C",'MAPA DE RIESGOS'!$AF607),"")</f>
        <v/>
      </c>
      <c r="AB166" s="374" t="str">
        <f>IF(AND('MAPA DE RIESGOS'!$AP590="Muy Baja",'MAPA DE RIESGOS'!$AR590="Menor"),CONCATENATE("R",'MAPA DE RIESGOS'!$H590,"C",'MAPA DE RIESGOS'!$AF590),"")</f>
        <v/>
      </c>
      <c r="AC166" s="375" t="str">
        <f>IF(AND('MAPA DE RIESGOS'!$AP591="Muy Baja",'MAPA DE RIESGOS'!$AR591="Menor"),CONCATENATE("R",'MAPA DE RIESGOS'!$H591,"C",'MAPA DE RIESGOS'!$AF591),"")</f>
        <v/>
      </c>
      <c r="AD166" s="375" t="str">
        <f>IF(AND('MAPA DE RIESGOS'!$AP592="Muy Baja",'MAPA DE RIESGOS'!$AR592="Menor"),CONCATENATE("R",'MAPA DE RIESGOS'!$H592,"C",'MAPA DE RIESGOS'!$AF592),"")</f>
        <v/>
      </c>
      <c r="AE166" s="375" t="str">
        <f>IF(AND('MAPA DE RIESGOS'!$AP593="Muy Baja",'MAPA DE RIESGOS'!$AR593="Menor"),CONCATENATE("R",'MAPA DE RIESGOS'!$H593,"C",'MAPA DE RIESGOS'!$AF593),"")</f>
        <v/>
      </c>
      <c r="AF166" s="375" t="str">
        <f>IF(AND('MAPA DE RIESGOS'!$AP594="Muy Baja",'MAPA DE RIESGOS'!$AR594="Menor"),CONCATENATE("R",'MAPA DE RIESGOS'!$H594,"C",'MAPA DE RIESGOS'!$AF594),"")</f>
        <v/>
      </c>
      <c r="AG166" s="375" t="str">
        <f>IF(AND('MAPA DE RIESGOS'!$AP595="Muy Baja",'MAPA DE RIESGOS'!$AR595="Menor"),CONCATENATE("R",'MAPA DE RIESGOS'!$H595,"C",'MAPA DE RIESGOS'!$AF595),"")</f>
        <v/>
      </c>
      <c r="AH166" s="375" t="str">
        <f>IF(AND('MAPA DE RIESGOS'!$AP596="Muy Baja",'MAPA DE RIESGOS'!$AR596="Menor"),CONCATENATE("R",'MAPA DE RIESGOS'!$H596,"C",'MAPA DE RIESGOS'!$AF596),"")</f>
        <v/>
      </c>
      <c r="AI166" s="375" t="str">
        <f>IF(AND('MAPA DE RIESGOS'!$AP597="Muy Baja",'MAPA DE RIESGOS'!$AR597="Menor"),CONCATENATE("R",'MAPA DE RIESGOS'!$H597,"C",'MAPA DE RIESGOS'!$AF597),"")</f>
        <v/>
      </c>
      <c r="AJ166" s="375" t="str">
        <f>IF(AND('MAPA DE RIESGOS'!$AP598="Muy Baja",'MAPA DE RIESGOS'!$AR598="Menor"),CONCATENATE("R",'MAPA DE RIESGOS'!$H598,"C",'MAPA DE RIESGOS'!$AF598),"")</f>
        <v/>
      </c>
      <c r="AK166" s="375" t="str">
        <f>IF(AND('MAPA DE RIESGOS'!$AP599="Muy Baja",'MAPA DE RIESGOS'!$AR599="Menor"),CONCATENATE("R",'MAPA DE RIESGOS'!$H599,"C",'MAPA DE RIESGOS'!$AF599),"")</f>
        <v/>
      </c>
      <c r="AL166" s="375" t="str">
        <f>IF(AND('MAPA DE RIESGOS'!$AP600="Muy Baja",'MAPA DE RIESGOS'!$AR600="Menor"),CONCATENATE("R",'MAPA DE RIESGOS'!$H600,"C",'MAPA DE RIESGOS'!$AF600),"")</f>
        <v/>
      </c>
      <c r="AM166" s="375" t="str">
        <f>IF(AND('MAPA DE RIESGOS'!$AP601="Muy Baja",'MAPA DE RIESGOS'!$AR601="Menor"),CONCATENATE("R",'MAPA DE RIESGOS'!$H601,"C",'MAPA DE RIESGOS'!$AF601),"")</f>
        <v/>
      </c>
      <c r="AN166" s="375" t="str">
        <f>IF(AND('MAPA DE RIESGOS'!$AP602="Muy Baja",'MAPA DE RIESGOS'!$AR602="Menor"),CONCATENATE("R",'MAPA DE RIESGOS'!$H602,"C",'MAPA DE RIESGOS'!$AF602),"")</f>
        <v/>
      </c>
      <c r="AO166" s="375" t="str">
        <f>IF(AND('MAPA DE RIESGOS'!$AP603="Muy Baja",'MAPA DE RIESGOS'!$AR603="Menor"),CONCATENATE("R",'MAPA DE RIESGOS'!$H603,"C",'MAPA DE RIESGOS'!$AF603),"")</f>
        <v/>
      </c>
      <c r="AP166" s="375" t="str">
        <f>IF(AND('MAPA DE RIESGOS'!$AP604="Muy Baja",'MAPA DE RIESGOS'!$AR604="Menor"),CONCATENATE("R",'MAPA DE RIESGOS'!$H604,"C",'MAPA DE RIESGOS'!$AF604),"")</f>
        <v/>
      </c>
      <c r="AQ166" s="375" t="str">
        <f>IF(AND('MAPA DE RIESGOS'!$AP605="Muy Baja",'MAPA DE RIESGOS'!$AR605="Menor"),CONCATENATE("R",'MAPA DE RIESGOS'!$H605,"C",'MAPA DE RIESGOS'!$AF605),"")</f>
        <v/>
      </c>
      <c r="AR166" s="375" t="str">
        <f>IF(AND('MAPA DE RIESGOS'!$AP606="Muy Baja",'MAPA DE RIESGOS'!$AR606="Menor"),CONCATENATE("R",'MAPA DE RIESGOS'!$H606,"C",'MAPA DE RIESGOS'!$AF606),"")</f>
        <v/>
      </c>
      <c r="AS166" s="376" t="str">
        <f>IF(AND('MAPA DE RIESGOS'!$AP607="Muy Baja",'MAPA DE RIESGOS'!$AR607="Menor"),CONCATENATE("R",'MAPA DE RIESGOS'!$H607,"C",'MAPA DE RIESGOS'!$AF607),"")</f>
        <v/>
      </c>
      <c r="AT166" s="365" t="str">
        <f>IF(AND('MAPA DE RIESGOS'!$AP590="Muy Baja",'MAPA DE RIESGOS'!$AR590="Moderado"),CONCATENATE("R",'MAPA DE RIESGOS'!$H590,"C",'MAPA DE RIESGOS'!$AF590),"")</f>
        <v/>
      </c>
      <c r="AU166" s="366" t="str">
        <f>IF(AND('MAPA DE RIESGOS'!$AP591="Muy Baja",'MAPA DE RIESGOS'!$AR591="Moderado"),CONCATENATE("R",'MAPA DE RIESGOS'!$H591,"C",'MAPA DE RIESGOS'!$AF591),"")</f>
        <v/>
      </c>
      <c r="AV166" s="366" t="str">
        <f>IF(AND('MAPA DE RIESGOS'!$AP592="Muy Baja",'MAPA DE RIESGOS'!$AR592="Moderado"),CONCATENATE("R",'MAPA DE RIESGOS'!$H592,"C",'MAPA DE RIESGOS'!$AF592),"")</f>
        <v/>
      </c>
      <c r="AW166" s="366" t="str">
        <f>IF(AND('MAPA DE RIESGOS'!$AP593="Muy Baja",'MAPA DE RIESGOS'!$AR593="Moderado"),CONCATENATE("R",'MAPA DE RIESGOS'!$H593,"C",'MAPA DE RIESGOS'!$AF593),"")</f>
        <v/>
      </c>
      <c r="AX166" s="366" t="str">
        <f>IF(AND('MAPA DE RIESGOS'!$AP594="Muy Baja",'MAPA DE RIESGOS'!$AR594="Moderado"),CONCATENATE("R",'MAPA DE RIESGOS'!$H594,"C",'MAPA DE RIESGOS'!$AF594),"")</f>
        <v/>
      </c>
      <c r="AY166" s="366" t="str">
        <f>IF(AND('MAPA DE RIESGOS'!$AP595="Muy Baja",'MAPA DE RIESGOS'!$AR595="Moderado"),CONCATENATE("R",'MAPA DE RIESGOS'!$H595,"C",'MAPA DE RIESGOS'!$AF595),"")</f>
        <v/>
      </c>
      <c r="AZ166" s="366" t="str">
        <f>IF(AND('MAPA DE RIESGOS'!$AP596="Muy Baja",'MAPA DE RIESGOS'!$AR596="Moderado"),CONCATENATE("R",'MAPA DE RIESGOS'!$H596,"C",'MAPA DE RIESGOS'!$AF596),"")</f>
        <v/>
      </c>
      <c r="BA166" s="366" t="str">
        <f>IF(AND('MAPA DE RIESGOS'!$AP597="Muy Baja",'MAPA DE RIESGOS'!$AR597="Moderado"),CONCATENATE("R",'MAPA DE RIESGOS'!$H597,"C",'MAPA DE RIESGOS'!$AF597),"")</f>
        <v/>
      </c>
      <c r="BB166" s="366" t="str">
        <f>IF(AND('MAPA DE RIESGOS'!$AP598="Muy Baja",'MAPA DE RIESGOS'!$AR598="Moderado"),CONCATENATE("R",'MAPA DE RIESGOS'!$H598,"C",'MAPA DE RIESGOS'!$AF598),"")</f>
        <v/>
      </c>
      <c r="BC166" s="366" t="str">
        <f>IF(AND('MAPA DE RIESGOS'!$AP599="Muy Baja",'MAPA DE RIESGOS'!$AR599="Moderado"),CONCATENATE("R",'MAPA DE RIESGOS'!$H599,"C",'MAPA DE RIESGOS'!$AF599),"")</f>
        <v/>
      </c>
      <c r="BD166" s="366" t="str">
        <f>IF(AND('MAPA DE RIESGOS'!$AP600="Muy Baja",'MAPA DE RIESGOS'!$AR600="Moderado"),CONCATENATE("R",'MAPA DE RIESGOS'!$H600,"C",'MAPA DE RIESGOS'!$AF600),"")</f>
        <v/>
      </c>
      <c r="BE166" s="366" t="str">
        <f>IF(AND('MAPA DE RIESGOS'!$AP601="Muy Baja",'MAPA DE RIESGOS'!$AR601="Moderado"),CONCATENATE("R",'MAPA DE RIESGOS'!$H601,"C",'MAPA DE RIESGOS'!$AF601),"")</f>
        <v/>
      </c>
      <c r="BF166" s="366" t="str">
        <f>IF(AND('MAPA DE RIESGOS'!$AP602="Muy Baja",'MAPA DE RIESGOS'!$AR602="Moderado"),CONCATENATE("R",'MAPA DE RIESGOS'!$H602,"C",'MAPA DE RIESGOS'!$AF602),"")</f>
        <v/>
      </c>
      <c r="BG166" s="366" t="str">
        <f>IF(AND('MAPA DE RIESGOS'!$AP603="Muy Baja",'MAPA DE RIESGOS'!$AR603="Moderado"),CONCATENATE("R",'MAPA DE RIESGOS'!$H603,"C",'MAPA DE RIESGOS'!$AF603),"")</f>
        <v/>
      </c>
      <c r="BH166" s="366" t="str">
        <f>IF(AND('MAPA DE RIESGOS'!$AP604="Muy Baja",'MAPA DE RIESGOS'!$AR604="Moderado"),CONCATENATE("R",'MAPA DE RIESGOS'!$H604,"C",'MAPA DE RIESGOS'!$AF604),"")</f>
        <v/>
      </c>
      <c r="BI166" s="366" t="str">
        <f>IF(AND('MAPA DE RIESGOS'!$AP605="Muy Baja",'MAPA DE RIESGOS'!$AR605="Moderado"),CONCATENATE("R",'MAPA DE RIESGOS'!$H605,"C",'MAPA DE RIESGOS'!$AF605),"")</f>
        <v/>
      </c>
      <c r="BJ166" s="366" t="str">
        <f>IF(AND('MAPA DE RIESGOS'!$AP606="Muy Baja",'MAPA DE RIESGOS'!$AR606="Moderado"),CONCATENATE("R",'MAPA DE RIESGOS'!$H606,"C",'MAPA DE RIESGOS'!$AF606),"")</f>
        <v/>
      </c>
      <c r="BK166" s="367" t="str">
        <f>IF(AND('MAPA DE RIESGOS'!$AP607="Muy Baja",'MAPA DE RIESGOS'!$AR607="Moderado"),CONCATENATE("R",'MAPA DE RIESGOS'!$H607,"C",'MAPA DE RIESGOS'!$AF607),"")</f>
        <v/>
      </c>
      <c r="BL166" s="353" t="str">
        <f>IF(AND('MAPA DE RIESGOS'!$AP590="Muy Baja",'MAPA DE RIESGOS'!$AR590="Mayor"),CONCATENATE("R",'MAPA DE RIESGOS'!$H590,"C",'MAPA DE RIESGOS'!$AF590),"")</f>
        <v/>
      </c>
      <c r="BM166" s="353" t="str">
        <f>IF(AND('MAPA DE RIESGOS'!$AP591="Muy Baja",'MAPA DE RIESGOS'!$AR591="Mayor"),CONCATENATE("R",'MAPA DE RIESGOS'!$H591,"C",'MAPA DE RIESGOS'!$AF591),"")</f>
        <v/>
      </c>
      <c r="BN166" s="353" t="str">
        <f>IF(AND('MAPA DE RIESGOS'!$AP592="Muy Baja",'MAPA DE RIESGOS'!$AR592="Mayor"),CONCATENATE("R",'MAPA DE RIESGOS'!$H592,"C",'MAPA DE RIESGOS'!$AF592),"")</f>
        <v/>
      </c>
      <c r="BO166" s="353" t="str">
        <f>IF(AND('MAPA DE RIESGOS'!$AP593="Muy Baja",'MAPA DE RIESGOS'!$AR593="Mayor"),CONCATENATE("R",'MAPA DE RIESGOS'!$H593,"C",'MAPA DE RIESGOS'!$AF593),"")</f>
        <v/>
      </c>
      <c r="BP166" s="353" t="str">
        <f>IF(AND('MAPA DE RIESGOS'!$AP594="Muy Baja",'MAPA DE RIESGOS'!$AR594="Mayor"),CONCATENATE("R",'MAPA DE RIESGOS'!$H594,"C",'MAPA DE RIESGOS'!$AF594),"")</f>
        <v/>
      </c>
      <c r="BQ166" s="353" t="str">
        <f>IF(AND('MAPA DE RIESGOS'!$AP595="Muy Baja",'MAPA DE RIESGOS'!$AR595="Mayor"),CONCATENATE("R",'MAPA DE RIESGOS'!$H595,"C",'MAPA DE RIESGOS'!$AF595),"")</f>
        <v/>
      </c>
      <c r="BR166" s="353" t="str">
        <f>IF(AND('MAPA DE RIESGOS'!$AP596="Muy Baja",'MAPA DE RIESGOS'!$AR596="Mayor"),CONCATENATE("R",'MAPA DE RIESGOS'!$H596,"C",'MAPA DE RIESGOS'!$AF596),"")</f>
        <v/>
      </c>
      <c r="BS166" s="353" t="str">
        <f>IF(AND('MAPA DE RIESGOS'!$AP597="Muy Baja",'MAPA DE RIESGOS'!$AR597="Mayor"),CONCATENATE("R",'MAPA DE RIESGOS'!$H597,"C",'MAPA DE RIESGOS'!$AF597),"")</f>
        <v/>
      </c>
      <c r="BT166" s="353" t="str">
        <f>IF(AND('MAPA DE RIESGOS'!$AP598="Muy Baja",'MAPA DE RIESGOS'!$AR598="Mayor"),CONCATENATE("R",'MAPA DE RIESGOS'!$H598,"C",'MAPA DE RIESGOS'!$AF598),"")</f>
        <v/>
      </c>
      <c r="BU166" s="353" t="str">
        <f>IF(AND('MAPA DE RIESGOS'!$AP599="Muy Baja",'MAPA DE RIESGOS'!$AR599="Mayor"),CONCATENATE("R",'MAPA DE RIESGOS'!$H599,"C",'MAPA DE RIESGOS'!$AF599),"")</f>
        <v/>
      </c>
      <c r="BV166" s="353" t="str">
        <f>IF(AND('MAPA DE RIESGOS'!$AP600="Muy Baja",'MAPA DE RIESGOS'!$AR600="Mayor"),CONCATENATE("R",'MAPA DE RIESGOS'!$H600,"C",'MAPA DE RIESGOS'!$AF600),"")</f>
        <v/>
      </c>
      <c r="BW166" s="353" t="str">
        <f>IF(AND('MAPA DE RIESGOS'!$AP601="Muy Baja",'MAPA DE RIESGOS'!$AR601="Mayor"),CONCATENATE("R",'MAPA DE RIESGOS'!$H601,"C",'MAPA DE RIESGOS'!$AF601),"")</f>
        <v/>
      </c>
      <c r="BX166" s="353" t="str">
        <f>IF(AND('MAPA DE RIESGOS'!$AP602="Muy Baja",'MAPA DE RIESGOS'!$AR602="Mayor"),CONCATENATE("R",'MAPA DE RIESGOS'!$H602,"C",'MAPA DE RIESGOS'!$AF602),"")</f>
        <v/>
      </c>
      <c r="BY166" s="353" t="str">
        <f>IF(AND('MAPA DE RIESGOS'!$AP603="Muy Baja",'MAPA DE RIESGOS'!$AR603="Mayor"),CONCATENATE("R",'MAPA DE RIESGOS'!$H603,"C",'MAPA DE RIESGOS'!$AF603),"")</f>
        <v/>
      </c>
      <c r="BZ166" s="353" t="str">
        <f>IF(AND('MAPA DE RIESGOS'!$AP604="Muy Baja",'MAPA DE RIESGOS'!$AR604="Mayor"),CONCATENATE("R",'MAPA DE RIESGOS'!$H604,"C",'MAPA DE RIESGOS'!$AF604),"")</f>
        <v/>
      </c>
      <c r="CA166" s="353" t="str">
        <f>IF(AND('MAPA DE RIESGOS'!$AP605="Muy Baja",'MAPA DE RIESGOS'!$AR605="Mayor"),CONCATENATE("R",'MAPA DE RIESGOS'!$H605,"C",'MAPA DE RIESGOS'!$AF605),"")</f>
        <v/>
      </c>
      <c r="CB166" s="353" t="str">
        <f>IF(AND('MAPA DE RIESGOS'!$AP606="Muy Baja",'MAPA DE RIESGOS'!$AR606="Mayor"),CONCATENATE("R",'MAPA DE RIESGOS'!$H606,"C",'MAPA DE RIESGOS'!$AF606),"")</f>
        <v/>
      </c>
      <c r="CC166" s="354" t="str">
        <f>IF(AND('MAPA DE RIESGOS'!$AP607="Muy Baja",'MAPA DE RIESGOS'!$AR607="Mayor"),CONCATENATE("R",'MAPA DE RIESGOS'!$H607,"C",'MAPA DE RIESGOS'!$AF607),"")</f>
        <v/>
      </c>
      <c r="CD166" s="355" t="str">
        <f>IF(AND('MAPA DE RIESGOS'!$AP590="Muy Baja",'MAPA DE RIESGOS'!$AR590="Catastrófico"),CONCATENATE("R",'MAPA DE RIESGOS'!$H590,"C",'MAPA DE RIESGOS'!$AF590),"")</f>
        <v/>
      </c>
      <c r="CE166" s="355" t="str">
        <f>IF(AND('MAPA DE RIESGOS'!$AP591="Muy Baja",'MAPA DE RIESGOS'!$AR591="Catastrófico"),CONCATENATE("R",'MAPA DE RIESGOS'!$H591,"C",'MAPA DE RIESGOS'!$AF591),"")</f>
        <v/>
      </c>
      <c r="CF166" s="355" t="str">
        <f>IF(AND('MAPA DE RIESGOS'!$AP592="Muy Baja",'MAPA DE RIESGOS'!$AR592="Catastrófico"),CONCATENATE("R",'MAPA DE RIESGOS'!$H592,"C",'MAPA DE RIESGOS'!$AF592),"")</f>
        <v/>
      </c>
      <c r="CG166" s="355" t="str">
        <f>IF(AND('MAPA DE RIESGOS'!$AP593="Muy Baja",'MAPA DE RIESGOS'!$AR593="Catastrófico"),CONCATENATE("R",'MAPA DE RIESGOS'!$H593,"C",'MAPA DE RIESGOS'!$AF593),"")</f>
        <v/>
      </c>
      <c r="CH166" s="355" t="str">
        <f>IF(AND('MAPA DE RIESGOS'!$AP594="Muy Baja",'MAPA DE RIESGOS'!$AR594="Catastrófico"),CONCATENATE("R",'MAPA DE RIESGOS'!$H594,"C",'MAPA DE RIESGOS'!$AF594),"")</f>
        <v/>
      </c>
      <c r="CI166" s="355" t="str">
        <f>IF(AND('MAPA DE RIESGOS'!$AP595="Muy Baja",'MAPA DE RIESGOS'!$AR595="Catastrófico"),CONCATENATE("R",'MAPA DE RIESGOS'!$H595,"C",'MAPA DE RIESGOS'!$AF595),"")</f>
        <v/>
      </c>
      <c r="CJ166" s="355" t="str">
        <f>IF(AND('MAPA DE RIESGOS'!$AP596="Muy Baja",'MAPA DE RIESGOS'!$AR596="Catastrófico"),CONCATENATE("R",'MAPA DE RIESGOS'!$H596,"C",'MAPA DE RIESGOS'!$AF596),"")</f>
        <v/>
      </c>
      <c r="CK166" s="355" t="str">
        <f>IF(AND('MAPA DE RIESGOS'!$AP597="Muy Baja",'MAPA DE RIESGOS'!$AR597="Catastrófico"),CONCATENATE("R",'MAPA DE RIESGOS'!$H597,"C",'MAPA DE RIESGOS'!$AF597),"")</f>
        <v/>
      </c>
      <c r="CL166" s="355" t="str">
        <f>IF(AND('MAPA DE RIESGOS'!$AP598="Muy Baja",'MAPA DE RIESGOS'!$AR598="Catastrófico"),CONCATENATE("R",'MAPA DE RIESGOS'!$H598,"C",'MAPA DE RIESGOS'!$AF598),"")</f>
        <v/>
      </c>
      <c r="CM166" s="355" t="str">
        <f>IF(AND('MAPA DE RIESGOS'!$AP599="Muy Baja",'MAPA DE RIESGOS'!$AR599="Catastrófico"),CONCATENATE("R",'MAPA DE RIESGOS'!$H599,"C",'MAPA DE RIESGOS'!$AF599),"")</f>
        <v/>
      </c>
      <c r="CN166" s="355" t="str">
        <f>IF(AND('MAPA DE RIESGOS'!$AP600="Muy Baja",'MAPA DE RIESGOS'!$AR600="Catastrófico"),CONCATENATE("R",'MAPA DE RIESGOS'!$H600,"C",'MAPA DE RIESGOS'!$AF600),"")</f>
        <v/>
      </c>
      <c r="CO166" s="355" t="str">
        <f>IF(AND('MAPA DE RIESGOS'!$AP601="Muy Baja",'MAPA DE RIESGOS'!$AR601="Catastrófico"),CONCATENATE("R",'MAPA DE RIESGOS'!$H601,"C",'MAPA DE RIESGOS'!$AF601),"")</f>
        <v/>
      </c>
      <c r="CP166" s="355" t="str">
        <f>IF(AND('MAPA DE RIESGOS'!$AP602="Muy Baja",'MAPA DE RIESGOS'!$AR602="Catastrófico"),CONCATENATE("R",'MAPA DE RIESGOS'!$H602,"C",'MAPA DE RIESGOS'!$AF602),"")</f>
        <v/>
      </c>
      <c r="CQ166" s="355" t="str">
        <f>IF(AND('MAPA DE RIESGOS'!$AP603="Muy Baja",'MAPA DE RIESGOS'!$AR603="Catastrófico"),CONCATENATE("R",'MAPA DE RIESGOS'!$H603,"C",'MAPA DE RIESGOS'!$AF603),"")</f>
        <v/>
      </c>
      <c r="CR166" s="355" t="str">
        <f>IF(AND('MAPA DE RIESGOS'!$AP604="Muy Baja",'MAPA DE RIESGOS'!$AR604="Catastrófico"),CONCATENATE("R",'MAPA DE RIESGOS'!$H604,"C",'MAPA DE RIESGOS'!$AF604),"")</f>
        <v/>
      </c>
      <c r="CS166" s="355" t="str">
        <f>IF(AND('MAPA DE RIESGOS'!$AP605="Muy Baja",'MAPA DE RIESGOS'!$AR605="Catastrófico"),CONCATENATE("R",'MAPA DE RIESGOS'!$H605,"C",'MAPA DE RIESGOS'!$AF605),"")</f>
        <v/>
      </c>
      <c r="CT166" s="355" t="str">
        <f>IF(AND('MAPA DE RIESGOS'!$AP606="Muy Baja",'MAPA DE RIESGOS'!$AR606="Catastrófico"),CONCATENATE("R",'MAPA DE RIESGOS'!$H606,"C",'MAPA DE RIESGOS'!$AF606),"")</f>
        <v/>
      </c>
      <c r="CU166" s="356" t="str">
        <f>IF(AND('MAPA DE RIESGOS'!$AP607="Muy Baja",'MAPA DE RIESGOS'!$AR607="Catastrófico"),CONCATENATE("R",'MAPA DE RIESGOS'!$H607,"C",'MAPA DE RIESGOS'!$AF607),"")</f>
        <v/>
      </c>
      <c r="CV166" s="67"/>
      <c r="CW166" s="384"/>
      <c r="CX166" s="384"/>
      <c r="CY166" s="384"/>
      <c r="CZ166" s="384"/>
      <c r="DA166" s="384"/>
      <c r="DB166" s="384"/>
    </row>
    <row r="167" spans="2:106" ht="32.450000000000003" customHeight="1">
      <c r="B167" s="1142"/>
      <c r="C167" s="1142"/>
      <c r="D167" s="1143"/>
      <c r="E167" s="1113"/>
      <c r="F167" s="1114"/>
      <c r="G167" s="1114"/>
      <c r="H167" s="1114"/>
      <c r="I167" s="1114"/>
      <c r="J167" s="374" t="str">
        <f>IF(AND('MAPA DE RIESGOS'!$AP608="Muy Baja",'MAPA DE RIESGOS'!$AR608="Leve"),CONCATENATE("R",'MAPA DE RIESGOS'!$H608,"C",'MAPA DE RIESGOS'!$AF608),"")</f>
        <v/>
      </c>
      <c r="K167" s="375" t="str">
        <f>IF(AND('MAPA DE RIESGOS'!$AP609="Muy Baja",'MAPA DE RIESGOS'!$AR609="Leve"),CONCATENATE("R",'MAPA DE RIESGOS'!$H609,"C",'MAPA DE RIESGOS'!$AF609),"")</f>
        <v/>
      </c>
      <c r="L167" s="375" t="str">
        <f>IF(AND('MAPA DE RIESGOS'!$AP610="Muy Baja",'MAPA DE RIESGOS'!$AR610="Leve"),CONCATENATE("R",'MAPA DE RIESGOS'!$H610,"C",'MAPA DE RIESGOS'!$AF610),"")</f>
        <v/>
      </c>
      <c r="M167" s="375" t="str">
        <f>IF(AND('MAPA DE RIESGOS'!$AP611="Muy Baja",'MAPA DE RIESGOS'!$AR611="Leve"),CONCATENATE("R",'MAPA DE RIESGOS'!$H611,"C",'MAPA DE RIESGOS'!$AF611),"")</f>
        <v/>
      </c>
      <c r="N167" s="375" t="str">
        <f>IF(AND('MAPA DE RIESGOS'!$AP612="Muy Baja",'MAPA DE RIESGOS'!$AR612="Leve"),CONCATENATE("R",'MAPA DE RIESGOS'!$H612,"C",'MAPA DE RIESGOS'!$AF612),"")</f>
        <v/>
      </c>
      <c r="O167" s="375" t="str">
        <f>IF(AND('MAPA DE RIESGOS'!$AP613="Muy Baja",'MAPA DE RIESGOS'!$AR613="Leve"),CONCATENATE("R",'MAPA DE RIESGOS'!$H613,"C",'MAPA DE RIESGOS'!$AF613),"")</f>
        <v/>
      </c>
      <c r="P167" s="375" t="str">
        <f>IF(AND('MAPA DE RIESGOS'!$AP614="Muy Baja",'MAPA DE RIESGOS'!$AR614="Leve"),CONCATENATE("R",'MAPA DE RIESGOS'!$H614,"C",'MAPA DE RIESGOS'!$AF614),"")</f>
        <v/>
      </c>
      <c r="Q167" s="375" t="str">
        <f>IF(AND('MAPA DE RIESGOS'!$AP615="Muy Baja",'MAPA DE RIESGOS'!$AR615="Leve"),CONCATENATE("R",'MAPA DE RIESGOS'!$H615,"C",'MAPA DE RIESGOS'!$AF615),"")</f>
        <v/>
      </c>
      <c r="R167" s="375" t="str">
        <f>IF(AND('MAPA DE RIESGOS'!$AP616="Muy Baja",'MAPA DE RIESGOS'!$AR616="Leve"),CONCATENATE("R",'MAPA DE RIESGOS'!$H616,"C",'MAPA DE RIESGOS'!$AF616),"")</f>
        <v/>
      </c>
      <c r="S167" s="375" t="str">
        <f>IF(AND('MAPA DE RIESGOS'!$AP617="Muy Baja",'MAPA DE RIESGOS'!$AR617="Leve"),CONCATENATE("R",'MAPA DE RIESGOS'!$H617,"C",'MAPA DE RIESGOS'!$AF617),"")</f>
        <v/>
      </c>
      <c r="T167" s="375" t="str">
        <f>IF(AND('MAPA DE RIESGOS'!$AP618="Muy Baja",'MAPA DE RIESGOS'!$AR618="Leve"),CONCATENATE("R",'MAPA DE RIESGOS'!$H618,"C",'MAPA DE RIESGOS'!$AF618),"")</f>
        <v/>
      </c>
      <c r="U167" s="375" t="str">
        <f>IF(AND('MAPA DE RIESGOS'!$AP619="Muy Baja",'MAPA DE RIESGOS'!$AR619="Leve"),CONCATENATE("R",'MAPA DE RIESGOS'!$H619,"C",'MAPA DE RIESGOS'!$AF619),"")</f>
        <v/>
      </c>
      <c r="V167" s="375" t="str">
        <f>IF(AND('MAPA DE RIESGOS'!$AP620="Muy Baja",'MAPA DE RIESGOS'!$AR620="Leve"),CONCATENATE("R",'MAPA DE RIESGOS'!$H620,"C",'MAPA DE RIESGOS'!$AF620),"")</f>
        <v/>
      </c>
      <c r="W167" s="375" t="str">
        <f>IF(AND('MAPA DE RIESGOS'!$AP621="Muy Baja",'MAPA DE RIESGOS'!$AR621="Leve"),CONCATENATE("R",'MAPA DE RIESGOS'!$H621,"C",'MAPA DE RIESGOS'!$AF621),"")</f>
        <v/>
      </c>
      <c r="X167" s="375" t="str">
        <f>IF(AND('MAPA DE RIESGOS'!$AP622="Muy Baja",'MAPA DE RIESGOS'!$AR622="Leve"),CONCATENATE("R",'MAPA DE RIESGOS'!$H622,"C",'MAPA DE RIESGOS'!$AF622),"")</f>
        <v/>
      </c>
      <c r="Y167" s="375" t="str">
        <f>IF(AND('MAPA DE RIESGOS'!$AP623="Muy Baja",'MAPA DE RIESGOS'!$AR623="Leve"),CONCATENATE("R",'MAPA DE RIESGOS'!$B623,"C",'MAPA DE RIESGOS'!$AF623),"")</f>
        <v/>
      </c>
      <c r="Z167" s="375" t="str">
        <f>IF(AND('MAPA DE RIESGOS'!$AP624="Muy Baja",'MAPA DE RIESGOS'!$AR624="Leve"),CONCATENATE("R",'MAPA DE RIESGOS'!$B624,"C",'MAPA DE RIESGOS'!$AF624),"")</f>
        <v/>
      </c>
      <c r="AA167" s="376" t="str">
        <f>IF(AND('MAPA DE RIESGOS'!$AP625="Muy Baja",'MAPA DE RIESGOS'!$AR625="Leve"),CONCATENATE("R",'MAPA DE RIESGOS'!$B625,"C",'MAPA DE RIESGOS'!$AF625),"")</f>
        <v/>
      </c>
      <c r="AB167" s="374" t="str">
        <f>IF(AND('MAPA DE RIESGOS'!$AP608="Muy Baja",'MAPA DE RIESGOS'!$AR608="Menor"),CONCATENATE("R",'MAPA DE RIESGOS'!$H608,"C",'MAPA DE RIESGOS'!$AF608),"")</f>
        <v/>
      </c>
      <c r="AC167" s="375" t="str">
        <f>IF(AND('MAPA DE RIESGOS'!$AP609="Muy Baja",'MAPA DE RIESGOS'!$AR609="Menor"),CONCATENATE("R",'MAPA DE RIESGOS'!$H609,"C",'MAPA DE RIESGOS'!$AF609),"")</f>
        <v/>
      </c>
      <c r="AD167" s="375" t="str">
        <f>IF(AND('MAPA DE RIESGOS'!$AP610="Muy Baja",'MAPA DE RIESGOS'!$AR610="Menor"),CONCATENATE("R",'MAPA DE RIESGOS'!$H610,"C",'MAPA DE RIESGOS'!$AF610),"")</f>
        <v/>
      </c>
      <c r="AE167" s="375" t="str">
        <f>IF(AND('MAPA DE RIESGOS'!$AP611="Muy Baja",'MAPA DE RIESGOS'!$AR611="Menor"),CONCATENATE("R",'MAPA DE RIESGOS'!$H611,"C",'MAPA DE RIESGOS'!$AF611),"")</f>
        <v/>
      </c>
      <c r="AF167" s="375" t="str">
        <f>IF(AND('MAPA DE RIESGOS'!$AP612="Muy Baja",'MAPA DE RIESGOS'!$AR612="Menor"),CONCATENATE("R",'MAPA DE RIESGOS'!$H612,"C",'MAPA DE RIESGOS'!$AF612),"")</f>
        <v/>
      </c>
      <c r="AG167" s="375" t="str">
        <f>IF(AND('MAPA DE RIESGOS'!$AP613="Muy Baja",'MAPA DE RIESGOS'!$AR613="Menor"),CONCATENATE("R",'MAPA DE RIESGOS'!$H613,"C",'MAPA DE RIESGOS'!$AF613),"")</f>
        <v/>
      </c>
      <c r="AH167" s="375" t="str">
        <f>IF(AND('MAPA DE RIESGOS'!$AP614="Muy Baja",'MAPA DE RIESGOS'!$AR614="Menor"),CONCATENATE("R",'MAPA DE RIESGOS'!$H614,"C",'MAPA DE RIESGOS'!$AF614),"")</f>
        <v/>
      </c>
      <c r="AI167" s="375" t="str">
        <f>IF(AND('MAPA DE RIESGOS'!$AP615="Muy Baja",'MAPA DE RIESGOS'!$AR615="Menor"),CONCATENATE("R",'MAPA DE RIESGOS'!$H615,"C",'MAPA DE RIESGOS'!$AF615),"")</f>
        <v/>
      </c>
      <c r="AJ167" s="375" t="str">
        <f>IF(AND('MAPA DE RIESGOS'!$AP616="Muy Baja",'MAPA DE RIESGOS'!$AR616="Menor"),CONCATENATE("R",'MAPA DE RIESGOS'!$H616,"C",'MAPA DE RIESGOS'!$AF616),"")</f>
        <v/>
      </c>
      <c r="AK167" s="375" t="str">
        <f>IF(AND('MAPA DE RIESGOS'!$AP617="Muy Baja",'MAPA DE RIESGOS'!$AR617="Menor"),CONCATENATE("R",'MAPA DE RIESGOS'!$H617,"C",'MAPA DE RIESGOS'!$AF617),"")</f>
        <v/>
      </c>
      <c r="AL167" s="375" t="str">
        <f>IF(AND('MAPA DE RIESGOS'!$AP618="Muy Baja",'MAPA DE RIESGOS'!$AR618="Menor"),CONCATENATE("R",'MAPA DE RIESGOS'!$H618,"C",'MAPA DE RIESGOS'!$AF618),"")</f>
        <v/>
      </c>
      <c r="AM167" s="375" t="str">
        <f>IF(AND('MAPA DE RIESGOS'!$AP619="Muy Baja",'MAPA DE RIESGOS'!$AR619="Menor"),CONCATENATE("R",'MAPA DE RIESGOS'!$H619,"C",'MAPA DE RIESGOS'!$AF619),"")</f>
        <v/>
      </c>
      <c r="AN167" s="375" t="str">
        <f>IF(AND('MAPA DE RIESGOS'!$AP620="Muy Baja",'MAPA DE RIESGOS'!$AR620="Menor"),CONCATENATE("R",'MAPA DE RIESGOS'!$H620,"C",'MAPA DE RIESGOS'!$AF620),"")</f>
        <v/>
      </c>
      <c r="AO167" s="375" t="str">
        <f>IF(AND('MAPA DE RIESGOS'!$AP621="Muy Baja",'MAPA DE RIESGOS'!$AR621="Menor"),CONCATENATE("R",'MAPA DE RIESGOS'!$H621,"C",'MAPA DE RIESGOS'!$AF621),"")</f>
        <v/>
      </c>
      <c r="AP167" s="375" t="str">
        <f>IF(AND('MAPA DE RIESGOS'!$AP622="Muy Baja",'MAPA DE RIESGOS'!$AR622="Menor"),CONCATENATE("R",'MAPA DE RIESGOS'!$H622,"C",'MAPA DE RIESGOS'!$AF622),"")</f>
        <v/>
      </c>
      <c r="AQ167" s="375" t="str">
        <f>IF(AND('MAPA DE RIESGOS'!$AP623="Muy Baja",'MAPA DE RIESGOS'!$AR623="Menor"),CONCATENATE("R",'MAPA DE RIESGOS'!$B623,"C",'MAPA DE RIESGOS'!$AF623),"")</f>
        <v/>
      </c>
      <c r="AR167" s="375" t="str">
        <f>IF(AND('MAPA DE RIESGOS'!$AP624="Muy Baja",'MAPA DE RIESGOS'!$AR624="Menor"),CONCATENATE("R",'MAPA DE RIESGOS'!$B624,"C",'MAPA DE RIESGOS'!$AF624),"")</f>
        <v/>
      </c>
      <c r="AS167" s="376" t="str">
        <f>IF(AND('MAPA DE RIESGOS'!$AP625="Muy Baja",'MAPA DE RIESGOS'!$AR625="Menor"),CONCATENATE("R",'MAPA DE RIESGOS'!$B625,"C",'MAPA DE RIESGOS'!$AF625),"")</f>
        <v/>
      </c>
      <c r="AT167" s="365" t="str">
        <f>IF(AND('MAPA DE RIESGOS'!$AP608="Muy Baja",'MAPA DE RIESGOS'!$AR608="Moderado"),CONCATENATE("R",'MAPA DE RIESGOS'!$H608,"C",'MAPA DE RIESGOS'!$AF608),"")</f>
        <v/>
      </c>
      <c r="AU167" s="366" t="str">
        <f>IF(AND('MAPA DE RIESGOS'!$AP609="Muy Baja",'MAPA DE RIESGOS'!$AR609="Moderado"),CONCATENATE("R",'MAPA DE RIESGOS'!$H609,"C",'MAPA DE RIESGOS'!$AF609),"")</f>
        <v/>
      </c>
      <c r="AV167" s="366" t="str">
        <f>IF(AND('MAPA DE RIESGOS'!$AP610="Muy Baja",'MAPA DE RIESGOS'!$AR610="Moderado"),CONCATENATE("R",'MAPA DE RIESGOS'!$H610,"C",'MAPA DE RIESGOS'!$AF610),"")</f>
        <v/>
      </c>
      <c r="AW167" s="366" t="str">
        <f>IF(AND('MAPA DE RIESGOS'!$AP611="Muy Baja",'MAPA DE RIESGOS'!$AR611="Moderado"),CONCATENATE("R",'MAPA DE RIESGOS'!$H611,"C",'MAPA DE RIESGOS'!$AF611),"")</f>
        <v/>
      </c>
      <c r="AX167" s="366" t="str">
        <f>IF(AND('MAPA DE RIESGOS'!$AP612="Muy Baja",'MAPA DE RIESGOS'!$AR612="Moderado"),CONCATENATE("R",'MAPA DE RIESGOS'!$H612,"C",'MAPA DE RIESGOS'!$AF612),"")</f>
        <v/>
      </c>
      <c r="AY167" s="366" t="str">
        <f>IF(AND('MAPA DE RIESGOS'!$AP613="Muy Baja",'MAPA DE RIESGOS'!$AR613="Moderado"),CONCATENATE("R",'MAPA DE RIESGOS'!$H613,"C",'MAPA DE RIESGOS'!$AF613),"")</f>
        <v/>
      </c>
      <c r="AZ167" s="366" t="str">
        <f>IF(AND('MAPA DE RIESGOS'!$AP614="Muy Baja",'MAPA DE RIESGOS'!$AR614="Moderado"),CONCATENATE("R",'MAPA DE RIESGOS'!$H614,"C",'MAPA DE RIESGOS'!$AF614),"")</f>
        <v/>
      </c>
      <c r="BA167" s="366" t="str">
        <f>IF(AND('MAPA DE RIESGOS'!$AP615="Muy Baja",'MAPA DE RIESGOS'!$AR615="Moderado"),CONCATENATE("R",'MAPA DE RIESGOS'!$H615,"C",'MAPA DE RIESGOS'!$AF615),"")</f>
        <v/>
      </c>
      <c r="BB167" s="366" t="str">
        <f>IF(AND('MAPA DE RIESGOS'!$AP616="Muy Baja",'MAPA DE RIESGOS'!$AR616="Moderado"),CONCATENATE("R",'MAPA DE RIESGOS'!$H616,"C",'MAPA DE RIESGOS'!$AF616),"")</f>
        <v/>
      </c>
      <c r="BC167" s="366" t="str">
        <f>IF(AND('MAPA DE RIESGOS'!$AP617="Muy Baja",'MAPA DE RIESGOS'!$AR617="Moderado"),CONCATENATE("R",'MAPA DE RIESGOS'!$H617,"C",'MAPA DE RIESGOS'!$AF617),"")</f>
        <v/>
      </c>
      <c r="BD167" s="366" t="str">
        <f>IF(AND('MAPA DE RIESGOS'!$AP618="Muy Baja",'MAPA DE RIESGOS'!$AR618="Moderado"),CONCATENATE("R",'MAPA DE RIESGOS'!$H618,"C",'MAPA DE RIESGOS'!$AF618),"")</f>
        <v/>
      </c>
      <c r="BE167" s="366" t="str">
        <f>IF(AND('MAPA DE RIESGOS'!$AP619="Muy Baja",'MAPA DE RIESGOS'!$AR619="Moderado"),CONCATENATE("R",'MAPA DE RIESGOS'!$H619,"C",'MAPA DE RIESGOS'!$AF619),"")</f>
        <v/>
      </c>
      <c r="BF167" s="366" t="str">
        <f>IF(AND('MAPA DE RIESGOS'!$AP620="Muy Baja",'MAPA DE RIESGOS'!$AR620="Moderado"),CONCATENATE("R",'MAPA DE RIESGOS'!$H620,"C",'MAPA DE RIESGOS'!$AF620),"")</f>
        <v/>
      </c>
      <c r="BG167" s="366" t="str">
        <f>IF(AND('MAPA DE RIESGOS'!$AP621="Muy Baja",'MAPA DE RIESGOS'!$AR621="Moderado"),CONCATENATE("R",'MAPA DE RIESGOS'!$H621,"C",'MAPA DE RIESGOS'!$AF621),"")</f>
        <v/>
      </c>
      <c r="BH167" s="366" t="str">
        <f>IF(AND('MAPA DE RIESGOS'!$AP622="Muy Baja",'MAPA DE RIESGOS'!$AR622="Moderado"),CONCATENATE("R",'MAPA DE RIESGOS'!$H622,"C",'MAPA DE RIESGOS'!$AF622),"")</f>
        <v/>
      </c>
      <c r="BI167" s="366" t="str">
        <f>IF(AND('MAPA DE RIESGOS'!$AP623="Muy Baja",'MAPA DE RIESGOS'!$AR623="Moderado"),CONCATENATE("R",'MAPA DE RIESGOS'!$B623,"C",'MAPA DE RIESGOS'!$AF623),"")</f>
        <v/>
      </c>
      <c r="BJ167" s="366" t="str">
        <f>IF(AND('MAPA DE RIESGOS'!$AP624="Muy Baja",'MAPA DE RIESGOS'!$AR624="Moderado"),CONCATENATE("R",'MAPA DE RIESGOS'!$B624,"C",'MAPA DE RIESGOS'!$AF624),"")</f>
        <v/>
      </c>
      <c r="BK167" s="367" t="str">
        <f>IF(AND('MAPA DE RIESGOS'!$AP625="Muy Baja",'MAPA DE RIESGOS'!$AR625="Moderado"),CONCATENATE("R",'MAPA DE RIESGOS'!$B625,"C",'MAPA DE RIESGOS'!$AF625),"")</f>
        <v/>
      </c>
      <c r="BL167" s="353" t="str">
        <f>IF(AND('MAPA DE RIESGOS'!$AP608="Muy Baja",'MAPA DE RIESGOS'!$AR608="Mayor"),CONCATENATE("R",'MAPA DE RIESGOS'!$H608,"C",'MAPA DE RIESGOS'!$AF608),"")</f>
        <v/>
      </c>
      <c r="BM167" s="353" t="str">
        <f>IF(AND('MAPA DE RIESGOS'!$AP609="Muy Baja",'MAPA DE RIESGOS'!$AR609="Mayor"),CONCATENATE("R",'MAPA DE RIESGOS'!$H609,"C",'MAPA DE RIESGOS'!$AF609),"")</f>
        <v/>
      </c>
      <c r="BN167" s="353" t="str">
        <f>IF(AND('MAPA DE RIESGOS'!$AP610="Muy Baja",'MAPA DE RIESGOS'!$AR610="Mayor"),CONCATENATE("R",'MAPA DE RIESGOS'!$H610,"C",'MAPA DE RIESGOS'!$AF610),"")</f>
        <v/>
      </c>
      <c r="BO167" s="353" t="str">
        <f>IF(AND('MAPA DE RIESGOS'!$AP611="Muy Baja",'MAPA DE RIESGOS'!$AR611="Mayor"),CONCATENATE("R",'MAPA DE RIESGOS'!$H611,"C",'MAPA DE RIESGOS'!$AF611),"")</f>
        <v/>
      </c>
      <c r="BP167" s="353" t="str">
        <f>IF(AND('MAPA DE RIESGOS'!$AP612="Muy Baja",'MAPA DE RIESGOS'!$AR612="Mayor"),CONCATENATE("R",'MAPA DE RIESGOS'!$H612,"C",'MAPA DE RIESGOS'!$AF612),"")</f>
        <v/>
      </c>
      <c r="BQ167" s="353" t="str">
        <f>IF(AND('MAPA DE RIESGOS'!$AP613="Muy Baja",'MAPA DE RIESGOS'!$AR613="Mayor"),CONCATENATE("R",'MAPA DE RIESGOS'!$H613,"C",'MAPA DE RIESGOS'!$AF613),"")</f>
        <v/>
      </c>
      <c r="BR167" s="353" t="str">
        <f>IF(AND('MAPA DE RIESGOS'!$AP614="Muy Baja",'MAPA DE RIESGOS'!$AR614="Mayor"),CONCATENATE("R",'MAPA DE RIESGOS'!$H614,"C",'MAPA DE RIESGOS'!$AF614),"")</f>
        <v/>
      </c>
      <c r="BS167" s="353" t="str">
        <f>IF(AND('MAPA DE RIESGOS'!$AP615="Muy Baja",'MAPA DE RIESGOS'!$AR615="Mayor"),CONCATENATE("R",'MAPA DE RIESGOS'!$H615,"C",'MAPA DE RIESGOS'!$AF615),"")</f>
        <v/>
      </c>
      <c r="BT167" s="353" t="str">
        <f>IF(AND('MAPA DE RIESGOS'!$AP616="Muy Baja",'MAPA DE RIESGOS'!$AR616="Mayor"),CONCATENATE("R",'MAPA DE RIESGOS'!$H616,"C",'MAPA DE RIESGOS'!$AF616),"")</f>
        <v/>
      </c>
      <c r="BU167" s="353" t="str">
        <f>IF(AND('MAPA DE RIESGOS'!$AP617="Muy Baja",'MAPA DE RIESGOS'!$AR617="Mayor"),CONCATENATE("R",'MAPA DE RIESGOS'!$H617,"C",'MAPA DE RIESGOS'!$AF617),"")</f>
        <v/>
      </c>
      <c r="BV167" s="353" t="str">
        <f>IF(AND('MAPA DE RIESGOS'!$AP618="Muy Baja",'MAPA DE RIESGOS'!$AR618="Mayor"),CONCATENATE("R",'MAPA DE RIESGOS'!$H618,"C",'MAPA DE RIESGOS'!$AF618),"")</f>
        <v/>
      </c>
      <c r="BW167" s="353" t="str">
        <f>IF(AND('MAPA DE RIESGOS'!$AP619="Muy Baja",'MAPA DE RIESGOS'!$AR619="Mayor"),CONCATENATE("R",'MAPA DE RIESGOS'!$H619,"C",'MAPA DE RIESGOS'!$AF619),"")</f>
        <v/>
      </c>
      <c r="BX167" s="353" t="str">
        <f>IF(AND('MAPA DE RIESGOS'!$AP620="Muy Baja",'MAPA DE RIESGOS'!$AR620="Mayor"),CONCATENATE("R",'MAPA DE RIESGOS'!$H620,"C",'MAPA DE RIESGOS'!$AF620),"")</f>
        <v/>
      </c>
      <c r="BY167" s="353" t="str">
        <f>IF(AND('MAPA DE RIESGOS'!$AP621="Muy Baja",'MAPA DE RIESGOS'!$AR621="Mayor"),CONCATENATE("R",'MAPA DE RIESGOS'!$H621,"C",'MAPA DE RIESGOS'!$AF621),"")</f>
        <v/>
      </c>
      <c r="BZ167" s="353" t="str">
        <f>IF(AND('MAPA DE RIESGOS'!$AP622="Muy Baja",'MAPA DE RIESGOS'!$AR622="Mayor"),CONCATENATE("R",'MAPA DE RIESGOS'!$H622,"C",'MAPA DE RIESGOS'!$AF622),"")</f>
        <v/>
      </c>
      <c r="CA167" s="353" t="str">
        <f>IF(AND('MAPA DE RIESGOS'!$AP623="Muy Baja",'MAPA DE RIESGOS'!$AR623="Mayor"),CONCATENATE("R",'MAPA DE RIESGOS'!$B623,"C",'MAPA DE RIESGOS'!$AF623),"")</f>
        <v/>
      </c>
      <c r="CB167" s="353" t="str">
        <f>IF(AND('MAPA DE RIESGOS'!$AP624="Muy Baja",'MAPA DE RIESGOS'!$AR624="Mayor"),CONCATENATE("R",'MAPA DE RIESGOS'!$B624,"C",'MAPA DE RIESGOS'!$AF624),"")</f>
        <v/>
      </c>
      <c r="CC167" s="354" t="str">
        <f>IF(AND('MAPA DE RIESGOS'!$AP625="Muy Baja",'MAPA DE RIESGOS'!$AR625="Mayor"),CONCATENATE("R",'MAPA DE RIESGOS'!$B625,"C",'MAPA DE RIESGOS'!$AF625),"")</f>
        <v/>
      </c>
      <c r="CD167" s="355" t="str">
        <f>IF(AND('MAPA DE RIESGOS'!$AP608="Muy Baja",'MAPA DE RIESGOS'!$AR608="Catastrófico"),CONCATENATE("R",'MAPA DE RIESGOS'!$H608,"C",'MAPA DE RIESGOS'!$AF608),"")</f>
        <v/>
      </c>
      <c r="CE167" s="355" t="str">
        <f>IF(AND('MAPA DE RIESGOS'!$AP609="Muy Baja",'MAPA DE RIESGOS'!$AR609="Catastrófico"),CONCATENATE("R",'MAPA DE RIESGOS'!$H609,"C",'MAPA DE RIESGOS'!$AF609),"")</f>
        <v/>
      </c>
      <c r="CF167" s="355" t="str">
        <f>IF(AND('MAPA DE RIESGOS'!$AP610="Muy Baja",'MAPA DE RIESGOS'!$AR610="Catastrófico"),CONCATENATE("R",'MAPA DE RIESGOS'!$H610,"C",'MAPA DE RIESGOS'!$AF610),"")</f>
        <v/>
      </c>
      <c r="CG167" s="355" t="str">
        <f>IF(AND('MAPA DE RIESGOS'!$AP611="Muy Baja",'MAPA DE RIESGOS'!$AR611="Catastrófico"),CONCATENATE("R",'MAPA DE RIESGOS'!$H611,"C",'MAPA DE RIESGOS'!$AF611),"")</f>
        <v/>
      </c>
      <c r="CH167" s="355" t="str">
        <f>IF(AND('MAPA DE RIESGOS'!$AP612="Muy Baja",'MAPA DE RIESGOS'!$AR612="Catastrófico"),CONCATENATE("R",'MAPA DE RIESGOS'!$H612,"C",'MAPA DE RIESGOS'!$AF612),"")</f>
        <v/>
      </c>
      <c r="CI167" s="355" t="str">
        <f>IF(AND('MAPA DE RIESGOS'!$AP613="Muy Baja",'MAPA DE RIESGOS'!$AR613="Catastrófico"),CONCATENATE("R",'MAPA DE RIESGOS'!$H613,"C",'MAPA DE RIESGOS'!$AF613),"")</f>
        <v/>
      </c>
      <c r="CJ167" s="355" t="str">
        <f>IF(AND('MAPA DE RIESGOS'!$AP614="Muy Baja",'MAPA DE RIESGOS'!$AR614="Catastrófico"),CONCATENATE("R",'MAPA DE RIESGOS'!$H614,"C",'MAPA DE RIESGOS'!$AF614),"")</f>
        <v/>
      </c>
      <c r="CK167" s="355" t="str">
        <f>IF(AND('MAPA DE RIESGOS'!$AP615="Muy Baja",'MAPA DE RIESGOS'!$AR615="Catastrófico"),CONCATENATE("R",'MAPA DE RIESGOS'!$H615,"C",'MAPA DE RIESGOS'!$AF615),"")</f>
        <v/>
      </c>
      <c r="CL167" s="355" t="str">
        <f>IF(AND('MAPA DE RIESGOS'!$AP616="Muy Baja",'MAPA DE RIESGOS'!$AR616="Catastrófico"),CONCATENATE("R",'MAPA DE RIESGOS'!$H616,"C",'MAPA DE RIESGOS'!$AF616),"")</f>
        <v/>
      </c>
      <c r="CM167" s="355" t="str">
        <f>IF(AND('MAPA DE RIESGOS'!$AP617="Muy Baja",'MAPA DE RIESGOS'!$AR617="Catastrófico"),CONCATENATE("R",'MAPA DE RIESGOS'!$H617,"C",'MAPA DE RIESGOS'!$AF617),"")</f>
        <v/>
      </c>
      <c r="CN167" s="355" t="str">
        <f>IF(AND('MAPA DE RIESGOS'!$AP618="Muy Baja",'MAPA DE RIESGOS'!$AR618="Catastrófico"),CONCATENATE("R",'MAPA DE RIESGOS'!$H618,"C",'MAPA DE RIESGOS'!$AF618),"")</f>
        <v/>
      </c>
      <c r="CO167" s="355" t="str">
        <f>IF(AND('MAPA DE RIESGOS'!$AP619="Muy Baja",'MAPA DE RIESGOS'!$AR619="Catastrófico"),CONCATENATE("R",'MAPA DE RIESGOS'!$H619,"C",'MAPA DE RIESGOS'!$AF619),"")</f>
        <v/>
      </c>
      <c r="CP167" s="355" t="str">
        <f>IF(AND('MAPA DE RIESGOS'!$AP620="Muy Baja",'MAPA DE RIESGOS'!$AR620="Catastrófico"),CONCATENATE("R",'MAPA DE RIESGOS'!$H620,"C",'MAPA DE RIESGOS'!$AF620),"")</f>
        <v/>
      </c>
      <c r="CQ167" s="355" t="str">
        <f>IF(AND('MAPA DE RIESGOS'!$AP621="Muy Baja",'MAPA DE RIESGOS'!$AR621="Catastrófico"),CONCATENATE("R",'MAPA DE RIESGOS'!$H621,"C",'MAPA DE RIESGOS'!$AF621),"")</f>
        <v/>
      </c>
      <c r="CR167" s="355" t="str">
        <f>IF(AND('MAPA DE RIESGOS'!$AP622="Muy Baja",'MAPA DE RIESGOS'!$AR622="Catastrófico"),CONCATENATE("R",'MAPA DE RIESGOS'!$H622,"C",'MAPA DE RIESGOS'!$AF622),"")</f>
        <v/>
      </c>
      <c r="CS167" s="355" t="str">
        <f>IF(AND('MAPA DE RIESGOS'!$AP623="Muy Baja",'MAPA DE RIESGOS'!$AR623="Catastrófico"),CONCATENATE("R",'MAPA DE RIESGOS'!$B623,"C",'MAPA DE RIESGOS'!$AF623),"")</f>
        <v/>
      </c>
      <c r="CT167" s="355" t="str">
        <f>IF(AND('MAPA DE RIESGOS'!$AP624="Muy Baja",'MAPA DE RIESGOS'!$AR624="Catastrófico"),CONCATENATE("R",'MAPA DE RIESGOS'!$B624,"C",'MAPA DE RIESGOS'!$AF624),"")</f>
        <v/>
      </c>
      <c r="CU167" s="356" t="str">
        <f>IF(AND('MAPA DE RIESGOS'!$AP625="Muy Baja",'MAPA DE RIESGOS'!$AR625="Catastrófico"),CONCATENATE("R",'MAPA DE RIESGOS'!$B625,"C",'MAPA DE RIESGOS'!$AF625),"")</f>
        <v/>
      </c>
      <c r="CV167" s="67"/>
      <c r="CW167" s="384"/>
      <c r="CX167" s="384"/>
      <c r="CY167" s="384"/>
      <c r="CZ167" s="384"/>
      <c r="DA167" s="384"/>
      <c r="DB167" s="384"/>
    </row>
    <row r="168" spans="2:106" ht="32.450000000000003" customHeight="1">
      <c r="B168" s="1142"/>
      <c r="C168" s="1142"/>
      <c r="D168" s="1143"/>
      <c r="E168" s="1113"/>
      <c r="F168" s="1114"/>
      <c r="G168" s="1114"/>
      <c r="H168" s="1114"/>
      <c r="I168" s="1114"/>
      <c r="J168" s="374" t="str">
        <f>IF(AND('MAPA DE RIESGOS'!$AP626="Muy Baja",'MAPA DE RIESGOS'!$AR626="Leve"),CONCATENATE("R",'MAPA DE RIESGOS'!$H626,"C",'MAPA DE RIESGOS'!$AF626),"")</f>
        <v/>
      </c>
      <c r="K168" s="375" t="str">
        <f>IF(AND('MAPA DE RIESGOS'!$AP627="Muy Baja",'MAPA DE RIESGOS'!$AR627="Leve"),CONCATENATE("R",'MAPA DE RIESGOS'!$H627,"C",'MAPA DE RIESGOS'!$AF627),"")</f>
        <v/>
      </c>
      <c r="L168" s="375" t="str">
        <f>IF(AND('MAPA DE RIESGOS'!$AP628="Muy Baja",'MAPA DE RIESGOS'!$AR628="Leve"),CONCATENATE("R",'MAPA DE RIESGOS'!$H628,"C",'MAPA DE RIESGOS'!$AF628),"")</f>
        <v/>
      </c>
      <c r="M168" s="375" t="str">
        <f>IF(AND('MAPA DE RIESGOS'!$AP629="Muy Baja",'MAPA DE RIESGOS'!$AR629="Leve"),CONCATENATE("R",'MAPA DE RIESGOS'!$H629,"C",'MAPA DE RIESGOS'!$AF629),"")</f>
        <v/>
      </c>
      <c r="N168" s="375" t="str">
        <f>IF(AND('MAPA DE RIESGOS'!$AP630="Muy Baja",'MAPA DE RIESGOS'!$AR630="Leve"),CONCATENATE("R",'MAPA DE RIESGOS'!$H630,"C",'MAPA DE RIESGOS'!$AF630),"")</f>
        <v/>
      </c>
      <c r="O168" s="375" t="str">
        <f>IF(AND('MAPA DE RIESGOS'!$AP631="Muy Baja",'MAPA DE RIESGOS'!$AR631="Leve"),CONCATENATE("R",'MAPA DE RIESGOS'!$H631,"C",'MAPA DE RIESGOS'!$AF631),"")</f>
        <v/>
      </c>
      <c r="P168" s="375" t="str">
        <f>IF(AND('MAPA DE RIESGOS'!$AP632="Muy Baja",'MAPA DE RIESGOS'!$AR632="Leve"),CONCATENATE("R",'MAPA DE RIESGOS'!$H632,"C",'MAPA DE RIESGOS'!$AF632),"")</f>
        <v/>
      </c>
      <c r="Q168" s="375" t="str">
        <f>IF(AND('MAPA DE RIESGOS'!$AP633="Muy Baja",'MAPA DE RIESGOS'!$AR633="Leve"),CONCATENATE("R",'MAPA DE RIESGOS'!$H633,"C",'MAPA DE RIESGOS'!$AF633),"")</f>
        <v/>
      </c>
      <c r="R168" s="375" t="str">
        <f>IF(AND('MAPA DE RIESGOS'!$AP634="Muy Baja",'MAPA DE RIESGOS'!$AR634="Leve"),CONCATENATE("R",'MAPA DE RIESGOS'!$H634,"C",'MAPA DE RIESGOS'!$AF634),"")</f>
        <v/>
      </c>
      <c r="S168" s="375" t="str">
        <f>IF(AND('MAPA DE RIESGOS'!$AP635="Muy Baja",'MAPA DE RIESGOS'!$AR635="Leve"),CONCATENATE("R",'MAPA DE RIESGOS'!$H635,"C",'MAPA DE RIESGOS'!$AF635),"")</f>
        <v/>
      </c>
      <c r="T168" s="375" t="str">
        <f>IF(AND('MAPA DE RIESGOS'!$AP636="Muy Baja",'MAPA DE RIESGOS'!$AR636="Leve"),CONCATENATE("R",'MAPA DE RIESGOS'!$H636,"C",'MAPA DE RIESGOS'!$AF636),"")</f>
        <v/>
      </c>
      <c r="U168" s="375" t="str">
        <f>IF(AND('MAPA DE RIESGOS'!$AP637="Muy Baja",'MAPA DE RIESGOS'!$AR637="Leve"),CONCATENATE("R",'MAPA DE RIESGOS'!$H637,"C",'MAPA DE RIESGOS'!$AF637),"")</f>
        <v/>
      </c>
      <c r="V168" s="375" t="str">
        <f>IF(AND('MAPA DE RIESGOS'!$AP638="Muy Baja",'MAPA DE RIESGOS'!$AR638="Leve"),CONCATENATE("R",'MAPA DE RIESGOS'!$H638,"C",'MAPA DE RIESGOS'!$AF638),"")</f>
        <v/>
      </c>
      <c r="W168" s="375" t="str">
        <f>IF(AND('MAPA DE RIESGOS'!$AP639="Muy Baja",'MAPA DE RIESGOS'!$AR639="Leve"),CONCATENATE("R",'MAPA DE RIESGOS'!$H639,"C",'MAPA DE RIESGOS'!$AF639),"")</f>
        <v/>
      </c>
      <c r="X168" s="375" t="str">
        <f>IF(AND('MAPA DE RIESGOS'!$AP640="Muy Baja",'MAPA DE RIESGOS'!$AR640="Leve"),CONCATENATE("R",'MAPA DE RIESGOS'!$H640,"C",'MAPA DE RIESGOS'!$AF640),"")</f>
        <v/>
      </c>
      <c r="Y168" s="375" t="str">
        <f>IF(AND('MAPA DE RIESGOS'!$AP641="Muy Baja",'MAPA DE RIESGOS'!$AR641="Leve"),CONCATENATE("R",'MAPA DE RIESGOS'!$H641,"C",'MAPA DE RIESGOS'!$AF641),"")</f>
        <v/>
      </c>
      <c r="Z168" s="375" t="str">
        <f>IF(AND('MAPA DE RIESGOS'!$AP642="Muy Baja",'MAPA DE RIESGOS'!$AR642="Leve"),CONCATENATE("R",'MAPA DE RIESGOS'!$H642,"C",'MAPA DE RIESGOS'!$AF642),"")</f>
        <v/>
      </c>
      <c r="AA168" s="376" t="str">
        <f>IF(AND('MAPA DE RIESGOS'!$AP643="Muy Baja",'MAPA DE RIESGOS'!$AR643="Leve"),CONCATENATE("R",'MAPA DE RIESGOS'!$H643,"C",'MAPA DE RIESGOS'!$AF643),"")</f>
        <v/>
      </c>
      <c r="AB168" s="374" t="str">
        <f>IF(AND('MAPA DE RIESGOS'!$AP626="Muy Baja",'MAPA DE RIESGOS'!$AR626="Menor"),CONCATENATE("R",'MAPA DE RIESGOS'!$H626,"C",'MAPA DE RIESGOS'!$AF626),"")</f>
        <v/>
      </c>
      <c r="AC168" s="375" t="str">
        <f>IF(AND('MAPA DE RIESGOS'!$AP627="Muy Baja",'MAPA DE RIESGOS'!$AR627="Menor"),CONCATENATE("R",'MAPA DE RIESGOS'!$H627,"C",'MAPA DE RIESGOS'!$AF627),"")</f>
        <v/>
      </c>
      <c r="AD168" s="375" t="str">
        <f>IF(AND('MAPA DE RIESGOS'!$AP628="Muy Baja",'MAPA DE RIESGOS'!$AR628="Menor"),CONCATENATE("R",'MAPA DE RIESGOS'!$H628,"C",'MAPA DE RIESGOS'!$AF628),"")</f>
        <v/>
      </c>
      <c r="AE168" s="375" t="str">
        <f>IF(AND('MAPA DE RIESGOS'!$AP629="Muy Baja",'MAPA DE RIESGOS'!$AR629="Menor"),CONCATENATE("R",'MAPA DE RIESGOS'!$H629,"C",'MAPA DE RIESGOS'!$AF629),"")</f>
        <v/>
      </c>
      <c r="AF168" s="375" t="str">
        <f>IF(AND('MAPA DE RIESGOS'!$AP630="Muy Baja",'MAPA DE RIESGOS'!$AR630="Menor"),CONCATENATE("R",'MAPA DE RIESGOS'!$H630,"C",'MAPA DE RIESGOS'!$AF630),"")</f>
        <v/>
      </c>
      <c r="AG168" s="375" t="str">
        <f>IF(AND('MAPA DE RIESGOS'!$AP631="Muy Baja",'MAPA DE RIESGOS'!$AR631="Menor"),CONCATENATE("R",'MAPA DE RIESGOS'!$H631,"C",'MAPA DE RIESGOS'!$AF631),"")</f>
        <v/>
      </c>
      <c r="AH168" s="375" t="str">
        <f>IF(AND('MAPA DE RIESGOS'!$AP632="Muy Baja",'MAPA DE RIESGOS'!$AR632="Menor"),CONCATENATE("R",'MAPA DE RIESGOS'!$H632,"C",'MAPA DE RIESGOS'!$AF632),"")</f>
        <v/>
      </c>
      <c r="AI168" s="375" t="str">
        <f>IF(AND('MAPA DE RIESGOS'!$AP633="Muy Baja",'MAPA DE RIESGOS'!$AR633="Menor"),CONCATENATE("R",'MAPA DE RIESGOS'!$H633,"C",'MAPA DE RIESGOS'!$AF633),"")</f>
        <v/>
      </c>
      <c r="AJ168" s="375" t="str">
        <f>IF(AND('MAPA DE RIESGOS'!$AP634="Muy Baja",'MAPA DE RIESGOS'!$AR634="Menor"),CONCATENATE("R",'MAPA DE RIESGOS'!$H634,"C",'MAPA DE RIESGOS'!$AF634),"")</f>
        <v/>
      </c>
      <c r="AK168" s="375" t="str">
        <f>IF(AND('MAPA DE RIESGOS'!$AP635="Muy Baja",'MAPA DE RIESGOS'!$AR635="Menor"),CONCATENATE("R",'MAPA DE RIESGOS'!$H635,"C",'MAPA DE RIESGOS'!$AF635),"")</f>
        <v/>
      </c>
      <c r="AL168" s="375" t="str">
        <f>IF(AND('MAPA DE RIESGOS'!$AP636="Muy Baja",'MAPA DE RIESGOS'!$AR636="Menor"),CONCATENATE("R",'MAPA DE RIESGOS'!$H636,"C",'MAPA DE RIESGOS'!$AF636),"")</f>
        <v/>
      </c>
      <c r="AM168" s="375" t="str">
        <f>IF(AND('MAPA DE RIESGOS'!$AP637="Muy Baja",'MAPA DE RIESGOS'!$AR637="Menor"),CONCATENATE("R",'MAPA DE RIESGOS'!$H637,"C",'MAPA DE RIESGOS'!$AF637),"")</f>
        <v/>
      </c>
      <c r="AN168" s="375" t="str">
        <f>IF(AND('MAPA DE RIESGOS'!$AP638="Muy Baja",'MAPA DE RIESGOS'!$AR638="Menor"),CONCATENATE("R",'MAPA DE RIESGOS'!$H638,"C",'MAPA DE RIESGOS'!$AF638),"")</f>
        <v/>
      </c>
      <c r="AO168" s="375" t="str">
        <f>IF(AND('MAPA DE RIESGOS'!$AP639="Muy Baja",'MAPA DE RIESGOS'!$AR639="Menor"),CONCATENATE("R",'MAPA DE RIESGOS'!$H639,"C",'MAPA DE RIESGOS'!$AF639),"")</f>
        <v/>
      </c>
      <c r="AP168" s="375" t="str">
        <f>IF(AND('MAPA DE RIESGOS'!$AP640="Muy Baja",'MAPA DE RIESGOS'!$AR640="Menor"),CONCATENATE("R",'MAPA DE RIESGOS'!$H640,"C",'MAPA DE RIESGOS'!$AF640),"")</f>
        <v/>
      </c>
      <c r="AQ168" s="375" t="str">
        <f>IF(AND('MAPA DE RIESGOS'!$AP641="Muy Baja",'MAPA DE RIESGOS'!$AR641="Menor"),CONCATENATE("R",'MAPA DE RIESGOS'!$H641,"C",'MAPA DE RIESGOS'!$AF641),"")</f>
        <v/>
      </c>
      <c r="AR168" s="375" t="str">
        <f>IF(AND('MAPA DE RIESGOS'!$AP642="Muy Baja",'MAPA DE RIESGOS'!$AR642="Menor"),CONCATENATE("R",'MAPA DE RIESGOS'!$H642,"C",'MAPA DE RIESGOS'!$AF642),"")</f>
        <v/>
      </c>
      <c r="AS168" s="376" t="str">
        <f>IF(AND('MAPA DE RIESGOS'!$AP643="Muy Baja",'MAPA DE RIESGOS'!$AR643="Menor"),CONCATENATE("R",'MAPA DE RIESGOS'!$H643,"C",'MAPA DE RIESGOS'!$AF643),"")</f>
        <v/>
      </c>
      <c r="AT168" s="365" t="str">
        <f>IF(AND('MAPA DE RIESGOS'!$AP626="Muy Baja",'MAPA DE RIESGOS'!$AR626="Moderado"),CONCATENATE("R",'MAPA DE RIESGOS'!$H626,"C",'MAPA DE RIESGOS'!$AF626),"")</f>
        <v/>
      </c>
      <c r="AU168" s="366" t="str">
        <f>IF(AND('MAPA DE RIESGOS'!$AP627="Muy Baja",'MAPA DE RIESGOS'!$AR627="Moderado"),CONCATENATE("R",'MAPA DE RIESGOS'!$H627,"C",'MAPA DE RIESGOS'!$AF627),"")</f>
        <v/>
      </c>
      <c r="AV168" s="366" t="str">
        <f>IF(AND('MAPA DE RIESGOS'!$AP628="Muy Baja",'MAPA DE RIESGOS'!$AR628="Moderado"),CONCATENATE("R",'MAPA DE RIESGOS'!$H628,"C",'MAPA DE RIESGOS'!$AF628),"")</f>
        <v/>
      </c>
      <c r="AW168" s="366" t="str">
        <f>IF(AND('MAPA DE RIESGOS'!$AP629="Muy Baja",'MAPA DE RIESGOS'!$AR629="Moderado"),CONCATENATE("R",'MAPA DE RIESGOS'!$H629,"C",'MAPA DE RIESGOS'!$AF629),"")</f>
        <v/>
      </c>
      <c r="AX168" s="366" t="str">
        <f>IF(AND('MAPA DE RIESGOS'!$AP630="Muy Baja",'MAPA DE RIESGOS'!$AR630="Moderado"),CONCATENATE("R",'MAPA DE RIESGOS'!$H630,"C",'MAPA DE RIESGOS'!$AF630),"")</f>
        <v/>
      </c>
      <c r="AY168" s="366" t="str">
        <f>IF(AND('MAPA DE RIESGOS'!$AP631="Muy Baja",'MAPA DE RIESGOS'!$AR631="Moderado"),CONCATENATE("R",'MAPA DE RIESGOS'!$H631,"C",'MAPA DE RIESGOS'!$AF631),"")</f>
        <v/>
      </c>
      <c r="AZ168" s="366" t="str">
        <f>IF(AND('MAPA DE RIESGOS'!$AP632="Muy Baja",'MAPA DE RIESGOS'!$AR632="Moderado"),CONCATENATE("R",'MAPA DE RIESGOS'!$H632,"C",'MAPA DE RIESGOS'!$AF632),"")</f>
        <v/>
      </c>
      <c r="BA168" s="366" t="str">
        <f>IF(AND('MAPA DE RIESGOS'!$AP633="Muy Baja",'MAPA DE RIESGOS'!$AR633="Moderado"),CONCATENATE("R",'MAPA DE RIESGOS'!$H633,"C",'MAPA DE RIESGOS'!$AF633),"")</f>
        <v/>
      </c>
      <c r="BB168" s="366" t="str">
        <f>IF(AND('MAPA DE RIESGOS'!$AP634="Muy Baja",'MAPA DE RIESGOS'!$AR634="Moderado"),CONCATENATE("R",'MAPA DE RIESGOS'!$H634,"C",'MAPA DE RIESGOS'!$AF634),"")</f>
        <v/>
      </c>
      <c r="BC168" s="366" t="str">
        <f>IF(AND('MAPA DE RIESGOS'!$AP635="Muy Baja",'MAPA DE RIESGOS'!$AR635="Moderado"),CONCATENATE("R",'MAPA DE RIESGOS'!$H635,"C",'MAPA DE RIESGOS'!$AF635),"")</f>
        <v/>
      </c>
      <c r="BD168" s="366" t="str">
        <f>IF(AND('MAPA DE RIESGOS'!$AP636="Muy Baja",'MAPA DE RIESGOS'!$AR636="Moderado"),CONCATENATE("R",'MAPA DE RIESGOS'!$H636,"C",'MAPA DE RIESGOS'!$AF636),"")</f>
        <v/>
      </c>
      <c r="BE168" s="366" t="str">
        <f>IF(AND('MAPA DE RIESGOS'!$AP637="Muy Baja",'MAPA DE RIESGOS'!$AR637="Moderado"),CONCATENATE("R",'MAPA DE RIESGOS'!$H637,"C",'MAPA DE RIESGOS'!$AF637),"")</f>
        <v/>
      </c>
      <c r="BF168" s="366" t="str">
        <f>IF(AND('MAPA DE RIESGOS'!$AP638="Muy Baja",'MAPA DE RIESGOS'!$AR638="Moderado"),CONCATENATE("R",'MAPA DE RIESGOS'!$H638,"C",'MAPA DE RIESGOS'!$AF638),"")</f>
        <v/>
      </c>
      <c r="BG168" s="366" t="str">
        <f>IF(AND('MAPA DE RIESGOS'!$AP639="Muy Baja",'MAPA DE RIESGOS'!$AR639="Moderado"),CONCATENATE("R",'MAPA DE RIESGOS'!$H639,"C",'MAPA DE RIESGOS'!$AF639),"")</f>
        <v/>
      </c>
      <c r="BH168" s="366" t="str">
        <f>IF(AND('MAPA DE RIESGOS'!$AP640="Muy Baja",'MAPA DE RIESGOS'!$AR640="Moderado"),CONCATENATE("R",'MAPA DE RIESGOS'!$H640,"C",'MAPA DE RIESGOS'!$AF640),"")</f>
        <v/>
      </c>
      <c r="BI168" s="366" t="str">
        <f>IF(AND('MAPA DE RIESGOS'!$AP641="Muy Baja",'MAPA DE RIESGOS'!$AR641="Moderado"),CONCATENATE("R",'MAPA DE RIESGOS'!$H641,"C",'MAPA DE RIESGOS'!$AF641),"")</f>
        <v/>
      </c>
      <c r="BJ168" s="366" t="str">
        <f>IF(AND('MAPA DE RIESGOS'!$AP642="Muy Baja",'MAPA DE RIESGOS'!$AR642="Moderado"),CONCATENATE("R",'MAPA DE RIESGOS'!$H642,"C",'MAPA DE RIESGOS'!$AF642),"")</f>
        <v/>
      </c>
      <c r="BK168" s="367" t="str">
        <f>IF(AND('MAPA DE RIESGOS'!$AP643="Muy Baja",'MAPA DE RIESGOS'!$AR643="Moderado"),CONCATENATE("R",'MAPA DE RIESGOS'!$H643,"C",'MAPA DE RIESGOS'!$AF643),"")</f>
        <v/>
      </c>
      <c r="BL168" s="353" t="str">
        <f>IF(AND('MAPA DE RIESGOS'!$AP626="Muy Baja",'MAPA DE RIESGOS'!$AR626="Mayor"),CONCATENATE("R",'MAPA DE RIESGOS'!$H626,"C",'MAPA DE RIESGOS'!$AF626),"")</f>
        <v/>
      </c>
      <c r="BM168" s="353" t="str">
        <f>IF(AND('MAPA DE RIESGOS'!$AP627="Muy Baja",'MAPA DE RIESGOS'!$AR627="Mayor"),CONCATENATE("R",'MAPA DE RIESGOS'!$H627,"C",'MAPA DE RIESGOS'!$AF627),"")</f>
        <v/>
      </c>
      <c r="BN168" s="353" t="str">
        <f>IF(AND('MAPA DE RIESGOS'!$AP628="Muy Baja",'MAPA DE RIESGOS'!$AR628="Mayor"),CONCATENATE("R",'MAPA DE RIESGOS'!$H628,"C",'MAPA DE RIESGOS'!$AF628),"")</f>
        <v/>
      </c>
      <c r="BO168" s="353" t="str">
        <f>IF(AND('MAPA DE RIESGOS'!$AP629="Muy Baja",'MAPA DE RIESGOS'!$AR629="Mayor"),CONCATENATE("R",'MAPA DE RIESGOS'!$H629,"C",'MAPA DE RIESGOS'!$AF629),"")</f>
        <v/>
      </c>
      <c r="BP168" s="353" t="str">
        <f>IF(AND('MAPA DE RIESGOS'!$AP630="Muy Baja",'MAPA DE RIESGOS'!$AR630="Mayor"),CONCATENATE("R",'MAPA DE RIESGOS'!$H630,"C",'MAPA DE RIESGOS'!$AF630),"")</f>
        <v/>
      </c>
      <c r="BQ168" s="353" t="str">
        <f>IF(AND('MAPA DE RIESGOS'!$AP631="Muy Baja",'MAPA DE RIESGOS'!$AR631="Mayor"),CONCATENATE("R",'MAPA DE RIESGOS'!$H631,"C",'MAPA DE RIESGOS'!$AF631),"")</f>
        <v/>
      </c>
      <c r="BR168" s="353" t="str">
        <f>IF(AND('MAPA DE RIESGOS'!$AP632="Muy Baja",'MAPA DE RIESGOS'!$AR632="Mayor"),CONCATENATE("R",'MAPA DE RIESGOS'!$H632,"C",'MAPA DE RIESGOS'!$AF632),"")</f>
        <v/>
      </c>
      <c r="BS168" s="353" t="str">
        <f>IF(AND('MAPA DE RIESGOS'!$AP633="Muy Baja",'MAPA DE RIESGOS'!$AR633="Mayor"),CONCATENATE("R",'MAPA DE RIESGOS'!$H633,"C",'MAPA DE RIESGOS'!$AF633),"")</f>
        <v/>
      </c>
      <c r="BT168" s="353" t="str">
        <f>IF(AND('MAPA DE RIESGOS'!$AP634="Muy Baja",'MAPA DE RIESGOS'!$AR634="Mayor"),CONCATENATE("R",'MAPA DE RIESGOS'!$H634,"C",'MAPA DE RIESGOS'!$AF634),"")</f>
        <v/>
      </c>
      <c r="BU168" s="353" t="str">
        <f>IF(AND('MAPA DE RIESGOS'!$AP635="Muy Baja",'MAPA DE RIESGOS'!$AR635="Mayor"),CONCATENATE("R",'MAPA DE RIESGOS'!$H635,"C",'MAPA DE RIESGOS'!$AF635),"")</f>
        <v/>
      </c>
      <c r="BV168" s="353" t="str">
        <f>IF(AND('MAPA DE RIESGOS'!$AP636="Muy Baja",'MAPA DE RIESGOS'!$AR636="Mayor"),CONCATENATE("R",'MAPA DE RIESGOS'!$H636,"C",'MAPA DE RIESGOS'!$AF636),"")</f>
        <v/>
      </c>
      <c r="BW168" s="353" t="str">
        <f>IF(AND('MAPA DE RIESGOS'!$AP637="Muy Baja",'MAPA DE RIESGOS'!$AR637="Mayor"),CONCATENATE("R",'MAPA DE RIESGOS'!$H637,"C",'MAPA DE RIESGOS'!$AF637),"")</f>
        <v/>
      </c>
      <c r="BX168" s="353" t="str">
        <f>IF(AND('MAPA DE RIESGOS'!$AP638="Muy Baja",'MAPA DE RIESGOS'!$AR638="Mayor"),CONCATENATE("R",'MAPA DE RIESGOS'!$H638,"C",'MAPA DE RIESGOS'!$AF638),"")</f>
        <v/>
      </c>
      <c r="BY168" s="353" t="str">
        <f>IF(AND('MAPA DE RIESGOS'!$AP639="Muy Baja",'MAPA DE RIESGOS'!$AR639="Mayor"),CONCATENATE("R",'MAPA DE RIESGOS'!$H639,"C",'MAPA DE RIESGOS'!$AF639),"")</f>
        <v/>
      </c>
      <c r="BZ168" s="353" t="str">
        <f>IF(AND('MAPA DE RIESGOS'!$AP640="Muy Baja",'MAPA DE RIESGOS'!$AR640="Mayor"),CONCATENATE("R",'MAPA DE RIESGOS'!$H640,"C",'MAPA DE RIESGOS'!$AF640),"")</f>
        <v/>
      </c>
      <c r="CA168" s="353" t="str">
        <f>IF(AND('MAPA DE RIESGOS'!$AP641="Muy Baja",'MAPA DE RIESGOS'!$AR641="Mayor"),CONCATENATE("R",'MAPA DE RIESGOS'!$H641,"C",'MAPA DE RIESGOS'!$AF641),"")</f>
        <v/>
      </c>
      <c r="CB168" s="353" t="str">
        <f>IF(AND('MAPA DE RIESGOS'!$AP642="Muy Baja",'MAPA DE RIESGOS'!$AR642="Mayor"),CONCATENATE("R",'MAPA DE RIESGOS'!$H642,"C",'MAPA DE RIESGOS'!$AF642),"")</f>
        <v/>
      </c>
      <c r="CC168" s="354" t="str">
        <f>IF(AND('MAPA DE RIESGOS'!$AP643="Muy Baja",'MAPA DE RIESGOS'!$AR643="Mayor"),CONCATENATE("R",'MAPA DE RIESGOS'!$H643,"C",'MAPA DE RIESGOS'!$AF643),"")</f>
        <v/>
      </c>
      <c r="CD168" s="355" t="str">
        <f>IF(AND('MAPA DE RIESGOS'!$AP626="Muy Baja",'MAPA DE RIESGOS'!$AR626="Catastrófico"),CONCATENATE("R",'MAPA DE RIESGOS'!$H626,"C",'MAPA DE RIESGOS'!$AF626),"")</f>
        <v/>
      </c>
      <c r="CE168" s="355" t="str">
        <f>IF(AND('MAPA DE RIESGOS'!$AP627="Muy Baja",'MAPA DE RIESGOS'!$AR627="Catastrófico"),CONCATENATE("R",'MAPA DE RIESGOS'!$H627,"C",'MAPA DE RIESGOS'!$AF627),"")</f>
        <v/>
      </c>
      <c r="CF168" s="355" t="str">
        <f>IF(AND('MAPA DE RIESGOS'!$AP628="Muy Baja",'MAPA DE RIESGOS'!$AR628="Catastrófico"),CONCATENATE("R",'MAPA DE RIESGOS'!$H628,"C",'MAPA DE RIESGOS'!$AF628),"")</f>
        <v/>
      </c>
      <c r="CG168" s="355" t="str">
        <f>IF(AND('MAPA DE RIESGOS'!$AP629="Muy Baja",'MAPA DE RIESGOS'!$AR629="Catastrófico"),CONCATENATE("R",'MAPA DE RIESGOS'!$H629,"C",'MAPA DE RIESGOS'!$AF629),"")</f>
        <v/>
      </c>
      <c r="CH168" s="355" t="str">
        <f>IF(AND('MAPA DE RIESGOS'!$AP630="Muy Baja",'MAPA DE RIESGOS'!$AR630="Catastrófico"),CONCATENATE("R",'MAPA DE RIESGOS'!$H630,"C",'MAPA DE RIESGOS'!$AF630),"")</f>
        <v/>
      </c>
      <c r="CI168" s="355" t="str">
        <f>IF(AND('MAPA DE RIESGOS'!$AP631="Muy Baja",'MAPA DE RIESGOS'!$AR631="Catastrófico"),CONCATENATE("R",'MAPA DE RIESGOS'!$H631,"C",'MAPA DE RIESGOS'!$AF631),"")</f>
        <v/>
      </c>
      <c r="CJ168" s="355" t="str">
        <f>IF(AND('MAPA DE RIESGOS'!$AP632="Muy Baja",'MAPA DE RIESGOS'!$AR632="Catastrófico"),CONCATENATE("R",'MAPA DE RIESGOS'!$H632,"C",'MAPA DE RIESGOS'!$AF632),"")</f>
        <v/>
      </c>
      <c r="CK168" s="355" t="str">
        <f>IF(AND('MAPA DE RIESGOS'!$AP633="Muy Baja",'MAPA DE RIESGOS'!$AR633="Catastrófico"),CONCATENATE("R",'MAPA DE RIESGOS'!$H633,"C",'MAPA DE RIESGOS'!$AF633),"")</f>
        <v/>
      </c>
      <c r="CL168" s="355" t="str">
        <f>IF(AND('MAPA DE RIESGOS'!$AP634="Muy Baja",'MAPA DE RIESGOS'!$AR634="Catastrófico"),CONCATENATE("R",'MAPA DE RIESGOS'!$H634,"C",'MAPA DE RIESGOS'!$AF634),"")</f>
        <v/>
      </c>
      <c r="CM168" s="355" t="str">
        <f>IF(AND('MAPA DE RIESGOS'!$AP635="Muy Baja",'MAPA DE RIESGOS'!$AR635="Catastrófico"),CONCATENATE("R",'MAPA DE RIESGOS'!$H635,"C",'MAPA DE RIESGOS'!$AF635),"")</f>
        <v/>
      </c>
      <c r="CN168" s="355" t="str">
        <f>IF(AND('MAPA DE RIESGOS'!$AP636="Muy Baja",'MAPA DE RIESGOS'!$AR636="Catastrófico"),CONCATENATE("R",'MAPA DE RIESGOS'!$H636,"C",'MAPA DE RIESGOS'!$AF636),"")</f>
        <v/>
      </c>
      <c r="CO168" s="355" t="str">
        <f>IF(AND('MAPA DE RIESGOS'!$AP637="Muy Baja",'MAPA DE RIESGOS'!$AR637="Catastrófico"),CONCATENATE("R",'MAPA DE RIESGOS'!$H637,"C",'MAPA DE RIESGOS'!$AF637),"")</f>
        <v/>
      </c>
      <c r="CP168" s="355" t="str">
        <f>IF(AND('MAPA DE RIESGOS'!$AP638="Muy Baja",'MAPA DE RIESGOS'!$AR638="Catastrófico"),CONCATENATE("R",'MAPA DE RIESGOS'!$H638,"C",'MAPA DE RIESGOS'!$AF638),"")</f>
        <v/>
      </c>
      <c r="CQ168" s="355" t="str">
        <f>IF(AND('MAPA DE RIESGOS'!$AP639="Muy Baja",'MAPA DE RIESGOS'!$AR639="Catastrófico"),CONCATENATE("R",'MAPA DE RIESGOS'!$H639,"C",'MAPA DE RIESGOS'!$AF639),"")</f>
        <v/>
      </c>
      <c r="CR168" s="355" t="str">
        <f>IF(AND('MAPA DE RIESGOS'!$AP640="Muy Baja",'MAPA DE RIESGOS'!$AR640="Catastrófico"),CONCATENATE("R",'MAPA DE RIESGOS'!$H640,"C",'MAPA DE RIESGOS'!$AF640),"")</f>
        <v/>
      </c>
      <c r="CS168" s="355" t="str">
        <f>IF(AND('MAPA DE RIESGOS'!$AP641="Muy Baja",'MAPA DE RIESGOS'!$AR641="Catastrófico"),CONCATENATE("R",'MAPA DE RIESGOS'!$H641,"C",'MAPA DE RIESGOS'!$AF641),"")</f>
        <v/>
      </c>
      <c r="CT168" s="355" t="str">
        <f>IF(AND('MAPA DE RIESGOS'!$AP642="Muy Baja",'MAPA DE RIESGOS'!$AR642="Catastrófico"),CONCATENATE("R",'MAPA DE RIESGOS'!$H642,"C",'MAPA DE RIESGOS'!$AF642),"")</f>
        <v/>
      </c>
      <c r="CU168" s="356" t="str">
        <f>IF(AND('MAPA DE RIESGOS'!$AP643="Muy Baja",'MAPA DE RIESGOS'!$AR643="Catastrófico"),CONCATENATE("R",'MAPA DE RIESGOS'!$H643,"C",'MAPA DE RIESGOS'!$AF643),"")</f>
        <v/>
      </c>
      <c r="CV168" s="67"/>
      <c r="CW168" s="384"/>
      <c r="CX168" s="384"/>
      <c r="CY168" s="384"/>
      <c r="CZ168" s="384"/>
      <c r="DA168" s="384"/>
      <c r="DB168" s="384"/>
    </row>
    <row r="169" spans="2:106" ht="32.450000000000003" customHeight="1">
      <c r="B169" s="1142"/>
      <c r="C169" s="1142"/>
      <c r="D169" s="1143"/>
      <c r="E169" s="1113"/>
      <c r="F169" s="1114"/>
      <c r="G169" s="1114"/>
      <c r="H169" s="1114"/>
      <c r="I169" s="1114"/>
      <c r="J169" s="374" t="str">
        <f>IF(AND('MAPA DE RIESGOS'!$AP644="Muy Baja",'MAPA DE RIESGOS'!$AR644="Leve"),CONCATENATE("R",'MAPA DE RIESGOS'!$H644,"C",'MAPA DE RIESGOS'!$AF644),"")</f>
        <v/>
      </c>
      <c r="K169" s="375" t="str">
        <f>IF(AND('MAPA DE RIESGOS'!$AP645="Muy Baja",'MAPA DE RIESGOS'!$AR645="Leve"),CONCATENATE("R",'MAPA DE RIESGOS'!$H645,"C",'MAPA DE RIESGOS'!$AF645),"")</f>
        <v/>
      </c>
      <c r="L169" s="375" t="str">
        <f>IF(AND('MAPA DE RIESGOS'!$AP646="Muy Baja",'MAPA DE RIESGOS'!$AR646="Leve"),CONCATENATE("R",'MAPA DE RIESGOS'!$H646,"C",'MAPA DE RIESGOS'!$AF646),"")</f>
        <v/>
      </c>
      <c r="M169" s="375" t="str">
        <f>IF(AND('MAPA DE RIESGOS'!$AP647="Muy Baja",'MAPA DE RIESGOS'!$AR647="Leve"),CONCATENATE("R",'MAPA DE RIESGOS'!$H647,"C",'MAPA DE RIESGOS'!$AF647),"")</f>
        <v/>
      </c>
      <c r="N169" s="375" t="str">
        <f>IF(AND('MAPA DE RIESGOS'!$AP648="Muy Baja",'MAPA DE RIESGOS'!$AR648="Leve"),CONCATENATE("R",'MAPA DE RIESGOS'!$H648,"C",'MAPA DE RIESGOS'!$AF648),"")</f>
        <v/>
      </c>
      <c r="O169" s="375" t="str">
        <f>IF(AND('MAPA DE RIESGOS'!$AP649="Muy Baja",'MAPA DE RIESGOS'!$AR649="Leve"),CONCATENATE("R",'MAPA DE RIESGOS'!$H649,"C",'MAPA DE RIESGOS'!$AF649),"")</f>
        <v/>
      </c>
      <c r="P169" s="375" t="str">
        <f>IF(AND('MAPA DE RIESGOS'!$AP650="Muy Baja",'MAPA DE RIESGOS'!$AR650="Leve"),CONCATENATE("R",'MAPA DE RIESGOS'!$H650,"C",'MAPA DE RIESGOS'!$AF650),"")</f>
        <v/>
      </c>
      <c r="Q169" s="375" t="str">
        <f>IF(AND('MAPA DE RIESGOS'!$AP651="Muy Baja",'MAPA DE RIESGOS'!$AR651="Leve"),CONCATENATE("R",'MAPA DE RIESGOS'!$H651,"C",'MAPA DE RIESGOS'!$AF651),"")</f>
        <v/>
      </c>
      <c r="R169" s="375" t="str">
        <f>IF(AND('MAPA DE RIESGOS'!$AP652="Muy Baja",'MAPA DE RIESGOS'!$AR652="Leve"),CONCATENATE("R",'MAPA DE RIESGOS'!$H652,"C",'MAPA DE RIESGOS'!$AF652),"")</f>
        <v/>
      </c>
      <c r="S169" s="375" t="str">
        <f>IF(AND('MAPA DE RIESGOS'!$AP653="Muy Baja",'MAPA DE RIESGOS'!$AR653="Leve"),CONCATENATE("R",'MAPA DE RIESGOS'!$H653,"C",'MAPA DE RIESGOS'!$AF653),"")</f>
        <v/>
      </c>
      <c r="T169" s="375" t="str">
        <f>IF(AND('MAPA DE RIESGOS'!$AP654="Muy Baja",'MAPA DE RIESGOS'!$AR654="Leve"),CONCATENATE("R",'MAPA DE RIESGOS'!$H654,"C",'MAPA DE RIESGOS'!$AF654),"")</f>
        <v/>
      </c>
      <c r="U169" s="375" t="str">
        <f>IF(AND('MAPA DE RIESGOS'!$AP655="Muy Baja",'MAPA DE RIESGOS'!$AR655="Leve"),CONCATENATE("R",'MAPA DE RIESGOS'!$H655,"C",'MAPA DE RIESGOS'!$AF655),"")</f>
        <v/>
      </c>
      <c r="V169" s="375" t="str">
        <f>IF(AND('MAPA DE RIESGOS'!$AP656="Muy Baja",'MAPA DE RIESGOS'!$AR656="Leve"),CONCATENATE("R",'MAPA DE RIESGOS'!$H656,"C",'MAPA DE RIESGOS'!$AF656),"")</f>
        <v/>
      </c>
      <c r="W169" s="375" t="str">
        <f>IF(AND('MAPA DE RIESGOS'!$AP657="Muy Baja",'MAPA DE RIESGOS'!$AR657="Leve"),CONCATENATE("R",'MAPA DE RIESGOS'!$H657,"C",'MAPA DE RIESGOS'!$AF657),"")</f>
        <v/>
      </c>
      <c r="X169" s="375" t="str">
        <f>IF(AND('MAPA DE RIESGOS'!$AP658="Muy Baja",'MAPA DE RIESGOS'!$AR658="Leve"),CONCATENATE("R",'MAPA DE RIESGOS'!$H658,"C",'MAPA DE RIESGOS'!$AF658),"")</f>
        <v/>
      </c>
      <c r="Y169" s="375" t="str">
        <f>IF(AND('MAPA DE RIESGOS'!$AP659="Muy Baja",'MAPA DE RIESGOS'!$AR659="Leve"),CONCATENATE("R",'MAPA DE RIESGOS'!$H659,"C",'MAPA DE RIESGOS'!$AF659),"")</f>
        <v/>
      </c>
      <c r="Z169" s="375" t="str">
        <f>IF(AND('MAPA DE RIESGOS'!$AP660="Muy Baja",'MAPA DE RIESGOS'!$AR660="Leve"),CONCATENATE("R",'MAPA DE RIESGOS'!$H660,"C",'MAPA DE RIESGOS'!$AF660),"")</f>
        <v/>
      </c>
      <c r="AA169" s="376" t="str">
        <f>IF(AND('MAPA DE RIESGOS'!$AP661="Muy Baja",'MAPA DE RIESGOS'!$AR661="Leve"),CONCATENATE("R",'MAPA DE RIESGOS'!$H661,"C",'MAPA DE RIESGOS'!$AF661),"")</f>
        <v/>
      </c>
      <c r="AB169" s="374" t="str">
        <f>IF(AND('MAPA DE RIESGOS'!$AP644="Muy Baja",'MAPA DE RIESGOS'!$AR644="Menor"),CONCATENATE("R",'MAPA DE RIESGOS'!$H644,"C",'MAPA DE RIESGOS'!$AF644),"")</f>
        <v/>
      </c>
      <c r="AC169" s="375" t="str">
        <f>IF(AND('MAPA DE RIESGOS'!$AP645="Muy Baja",'MAPA DE RIESGOS'!$AR645="Menor"),CONCATENATE("R",'MAPA DE RIESGOS'!$H645,"C",'MAPA DE RIESGOS'!$AF645),"")</f>
        <v/>
      </c>
      <c r="AD169" s="375" t="str">
        <f>IF(AND('MAPA DE RIESGOS'!$AP646="Muy Baja",'MAPA DE RIESGOS'!$AR646="Menor"),CONCATENATE("R",'MAPA DE RIESGOS'!$H646,"C",'MAPA DE RIESGOS'!$AF646),"")</f>
        <v/>
      </c>
      <c r="AE169" s="375" t="str">
        <f>IF(AND('MAPA DE RIESGOS'!$AP647="Muy Baja",'MAPA DE RIESGOS'!$AR647="Menor"),CONCATENATE("R",'MAPA DE RIESGOS'!$H647,"C",'MAPA DE RIESGOS'!$AF647),"")</f>
        <v/>
      </c>
      <c r="AF169" s="375" t="str">
        <f>IF(AND('MAPA DE RIESGOS'!$AP648="Muy Baja",'MAPA DE RIESGOS'!$AR648="Menor"),CONCATENATE("R",'MAPA DE RIESGOS'!$H648,"C",'MAPA DE RIESGOS'!$AF648),"")</f>
        <v/>
      </c>
      <c r="AG169" s="375" t="str">
        <f>IF(AND('MAPA DE RIESGOS'!$AP649="Muy Baja",'MAPA DE RIESGOS'!$AR649="Menor"),CONCATENATE("R",'MAPA DE RIESGOS'!$H649,"C",'MAPA DE RIESGOS'!$AF649),"")</f>
        <v/>
      </c>
      <c r="AH169" s="375" t="str">
        <f>IF(AND('MAPA DE RIESGOS'!$AP650="Muy Baja",'MAPA DE RIESGOS'!$AR650="Menor"),CONCATENATE("R",'MAPA DE RIESGOS'!$H650,"C",'MAPA DE RIESGOS'!$AF650),"")</f>
        <v/>
      </c>
      <c r="AI169" s="375" t="str">
        <f>IF(AND('MAPA DE RIESGOS'!$AP651="Muy Baja",'MAPA DE RIESGOS'!$AR651="Menor"),CONCATENATE("R",'MAPA DE RIESGOS'!$H651,"C",'MAPA DE RIESGOS'!$AF651),"")</f>
        <v/>
      </c>
      <c r="AJ169" s="375" t="str">
        <f>IF(AND('MAPA DE RIESGOS'!$AP652="Muy Baja",'MAPA DE RIESGOS'!$AR652="Menor"),CONCATENATE("R",'MAPA DE RIESGOS'!$H652,"C",'MAPA DE RIESGOS'!$AF652),"")</f>
        <v/>
      </c>
      <c r="AK169" s="375" t="str">
        <f>IF(AND('MAPA DE RIESGOS'!$AP653="Muy Baja",'MAPA DE RIESGOS'!$AR653="Menor"),CONCATENATE("R",'MAPA DE RIESGOS'!$H653,"C",'MAPA DE RIESGOS'!$AF653),"")</f>
        <v/>
      </c>
      <c r="AL169" s="375" t="str">
        <f>IF(AND('MAPA DE RIESGOS'!$AP654="Muy Baja",'MAPA DE RIESGOS'!$AR654="Menor"),CONCATENATE("R",'MAPA DE RIESGOS'!$H654,"C",'MAPA DE RIESGOS'!$AF654),"")</f>
        <v/>
      </c>
      <c r="AM169" s="375" t="str">
        <f>IF(AND('MAPA DE RIESGOS'!$AP655="Muy Baja",'MAPA DE RIESGOS'!$AR655="Menor"),CONCATENATE("R",'MAPA DE RIESGOS'!$H655,"C",'MAPA DE RIESGOS'!$AF655),"")</f>
        <v/>
      </c>
      <c r="AN169" s="375" t="str">
        <f>IF(AND('MAPA DE RIESGOS'!$AP656="Muy Baja",'MAPA DE RIESGOS'!$AR656="Menor"),CONCATENATE("R",'MAPA DE RIESGOS'!$H656,"C",'MAPA DE RIESGOS'!$AF656),"")</f>
        <v/>
      </c>
      <c r="AO169" s="375" t="str">
        <f>IF(AND('MAPA DE RIESGOS'!$AP657="Muy Baja",'MAPA DE RIESGOS'!$AR657="Menor"),CONCATENATE("R",'MAPA DE RIESGOS'!$H657,"C",'MAPA DE RIESGOS'!$AF657),"")</f>
        <v/>
      </c>
      <c r="AP169" s="375" t="str">
        <f>IF(AND('MAPA DE RIESGOS'!$AP658="Muy Baja",'MAPA DE RIESGOS'!$AR658="Menor"),CONCATENATE("R",'MAPA DE RIESGOS'!$H658,"C",'MAPA DE RIESGOS'!$AF658),"")</f>
        <v/>
      </c>
      <c r="AQ169" s="375" t="str">
        <f>IF(AND('MAPA DE RIESGOS'!$AP659="Muy Baja",'MAPA DE RIESGOS'!$AR659="Menor"),CONCATENATE("R",'MAPA DE RIESGOS'!$H659,"C",'MAPA DE RIESGOS'!$AF659),"")</f>
        <v/>
      </c>
      <c r="AR169" s="375" t="str">
        <f>IF(AND('MAPA DE RIESGOS'!$AP660="Muy Baja",'MAPA DE RIESGOS'!$AR660="Menor"),CONCATENATE("R",'MAPA DE RIESGOS'!$H660,"C",'MAPA DE RIESGOS'!$AF660),"")</f>
        <v/>
      </c>
      <c r="AS169" s="376" t="str">
        <f>IF(AND('MAPA DE RIESGOS'!$AP661="Muy Baja",'MAPA DE RIESGOS'!$AR661="Menor"),CONCATENATE("R",'MAPA DE RIESGOS'!$H661,"C",'MAPA DE RIESGOS'!$AF661),"")</f>
        <v/>
      </c>
      <c r="AT169" s="365" t="str">
        <f>IF(AND('MAPA DE RIESGOS'!$AP644="Muy Baja",'MAPA DE RIESGOS'!$AR644="Moderado"),CONCATENATE("R",'MAPA DE RIESGOS'!$H644,"C",'MAPA DE RIESGOS'!$AF644),"")</f>
        <v/>
      </c>
      <c r="AU169" s="366" t="str">
        <f>IF(AND('MAPA DE RIESGOS'!$AP645="Muy Baja",'MAPA DE RIESGOS'!$AR645="Moderado"),CONCATENATE("R",'MAPA DE RIESGOS'!$H645,"C",'MAPA DE RIESGOS'!$AF645),"")</f>
        <v/>
      </c>
      <c r="AV169" s="366" t="str">
        <f>IF(AND('MAPA DE RIESGOS'!$AP646="Muy Baja",'MAPA DE RIESGOS'!$AR646="Moderado"),CONCATENATE("R",'MAPA DE RIESGOS'!$H646,"C",'MAPA DE RIESGOS'!$AF646),"")</f>
        <v/>
      </c>
      <c r="AW169" s="366" t="str">
        <f>IF(AND('MAPA DE RIESGOS'!$AP647="Muy Baja",'MAPA DE RIESGOS'!$AR647="Moderado"),CONCATENATE("R",'MAPA DE RIESGOS'!$H647,"C",'MAPA DE RIESGOS'!$AF647),"")</f>
        <v/>
      </c>
      <c r="AX169" s="366" t="str">
        <f>IF(AND('MAPA DE RIESGOS'!$AP648="Muy Baja",'MAPA DE RIESGOS'!$AR648="Moderado"),CONCATENATE("R",'MAPA DE RIESGOS'!$H648,"C",'MAPA DE RIESGOS'!$AF648),"")</f>
        <v/>
      </c>
      <c r="AY169" s="366" t="str">
        <f>IF(AND('MAPA DE RIESGOS'!$AP649="Muy Baja",'MAPA DE RIESGOS'!$AR649="Moderado"),CONCATENATE("R",'MAPA DE RIESGOS'!$H649,"C",'MAPA DE RIESGOS'!$AF649),"")</f>
        <v/>
      </c>
      <c r="AZ169" s="366" t="str">
        <f>IF(AND('MAPA DE RIESGOS'!$AP650="Muy Baja",'MAPA DE RIESGOS'!$AR650="Moderado"),CONCATENATE("R",'MAPA DE RIESGOS'!$H650,"C",'MAPA DE RIESGOS'!$AF650),"")</f>
        <v/>
      </c>
      <c r="BA169" s="366" t="str">
        <f>IF(AND('MAPA DE RIESGOS'!$AP651="Muy Baja",'MAPA DE RIESGOS'!$AR651="Moderado"),CONCATENATE("R",'MAPA DE RIESGOS'!$H651,"C",'MAPA DE RIESGOS'!$AF651),"")</f>
        <v/>
      </c>
      <c r="BB169" s="366" t="str">
        <f>IF(AND('MAPA DE RIESGOS'!$AP652="Muy Baja",'MAPA DE RIESGOS'!$AR652="Moderado"),CONCATENATE("R",'MAPA DE RIESGOS'!$H652,"C",'MAPA DE RIESGOS'!$AF652),"")</f>
        <v/>
      </c>
      <c r="BC169" s="366" t="str">
        <f>IF(AND('MAPA DE RIESGOS'!$AP653="Muy Baja",'MAPA DE RIESGOS'!$AR653="Moderado"),CONCATENATE("R",'MAPA DE RIESGOS'!$H653,"C",'MAPA DE RIESGOS'!$AF653),"")</f>
        <v/>
      </c>
      <c r="BD169" s="366" t="str">
        <f>IF(AND('MAPA DE RIESGOS'!$AP654="Muy Baja",'MAPA DE RIESGOS'!$AR654="Moderado"),CONCATENATE("R",'MAPA DE RIESGOS'!$H654,"C",'MAPA DE RIESGOS'!$AF654),"")</f>
        <v/>
      </c>
      <c r="BE169" s="366" t="str">
        <f>IF(AND('MAPA DE RIESGOS'!$AP655="Muy Baja",'MAPA DE RIESGOS'!$AR655="Moderado"),CONCATENATE("R",'MAPA DE RIESGOS'!$H655,"C",'MAPA DE RIESGOS'!$AF655),"")</f>
        <v/>
      </c>
      <c r="BF169" s="366" t="str">
        <f>IF(AND('MAPA DE RIESGOS'!$AP656="Muy Baja",'MAPA DE RIESGOS'!$AR656="Moderado"),CONCATENATE("R",'MAPA DE RIESGOS'!$H656,"C",'MAPA DE RIESGOS'!$AF656),"")</f>
        <v/>
      </c>
      <c r="BG169" s="366" t="str">
        <f>IF(AND('MAPA DE RIESGOS'!$AP657="Muy Baja",'MAPA DE RIESGOS'!$AR657="Moderado"),CONCATENATE("R",'MAPA DE RIESGOS'!$H657,"C",'MAPA DE RIESGOS'!$AF657),"")</f>
        <v/>
      </c>
      <c r="BH169" s="366" t="str">
        <f>IF(AND('MAPA DE RIESGOS'!$AP658="Muy Baja",'MAPA DE RIESGOS'!$AR658="Moderado"),CONCATENATE("R",'MAPA DE RIESGOS'!$H658,"C",'MAPA DE RIESGOS'!$AF658),"")</f>
        <v/>
      </c>
      <c r="BI169" s="366" t="str">
        <f>IF(AND('MAPA DE RIESGOS'!$AP659="Muy Baja",'MAPA DE RIESGOS'!$AR659="Moderado"),CONCATENATE("R",'MAPA DE RIESGOS'!$H659,"C",'MAPA DE RIESGOS'!$AF659),"")</f>
        <v/>
      </c>
      <c r="BJ169" s="366" t="str">
        <f>IF(AND('MAPA DE RIESGOS'!$AP660="Muy Baja",'MAPA DE RIESGOS'!$AR660="Moderado"),CONCATENATE("R",'MAPA DE RIESGOS'!$H660,"C",'MAPA DE RIESGOS'!$AF660),"")</f>
        <v/>
      </c>
      <c r="BK169" s="367" t="str">
        <f>IF(AND('MAPA DE RIESGOS'!$AP661="Muy Baja",'MAPA DE RIESGOS'!$AR661="Moderado"),CONCATENATE("R",'MAPA DE RIESGOS'!$H661,"C",'MAPA DE RIESGOS'!$AF661),"")</f>
        <v/>
      </c>
      <c r="BL169" s="353" t="str">
        <f>IF(AND('MAPA DE RIESGOS'!$AP644="Muy Baja",'MAPA DE RIESGOS'!$AR644="Mayor"),CONCATENATE("R",'MAPA DE RIESGOS'!$H644,"C",'MAPA DE RIESGOS'!$AF644),"")</f>
        <v/>
      </c>
      <c r="BM169" s="353" t="str">
        <f>IF(AND('MAPA DE RIESGOS'!$AP645="Muy Baja",'MAPA DE RIESGOS'!$AR645="Mayor"),CONCATENATE("R",'MAPA DE RIESGOS'!$H645,"C",'MAPA DE RIESGOS'!$AF645),"")</f>
        <v/>
      </c>
      <c r="BN169" s="353" t="str">
        <f>IF(AND('MAPA DE RIESGOS'!$AP646="Muy Baja",'MAPA DE RIESGOS'!$AR646="Mayor"),CONCATENATE("R",'MAPA DE RIESGOS'!$H646,"C",'MAPA DE RIESGOS'!$AF646),"")</f>
        <v/>
      </c>
      <c r="BO169" s="353" t="str">
        <f>IF(AND('MAPA DE RIESGOS'!$AP647="Muy Baja",'MAPA DE RIESGOS'!$AR647="Mayor"),CONCATENATE("R",'MAPA DE RIESGOS'!$H647,"C",'MAPA DE RIESGOS'!$AF647),"")</f>
        <v/>
      </c>
      <c r="BP169" s="353" t="str">
        <f>IF(AND('MAPA DE RIESGOS'!$AP648="Muy Baja",'MAPA DE RIESGOS'!$AR648="Mayor"),CONCATENATE("R",'MAPA DE RIESGOS'!$H648,"C",'MAPA DE RIESGOS'!$AF648),"")</f>
        <v/>
      </c>
      <c r="BQ169" s="353" t="str">
        <f>IF(AND('MAPA DE RIESGOS'!$AP649="Muy Baja",'MAPA DE RIESGOS'!$AR649="Mayor"),CONCATENATE("R",'MAPA DE RIESGOS'!$H649,"C",'MAPA DE RIESGOS'!$AF649),"")</f>
        <v/>
      </c>
      <c r="BR169" s="353" t="str">
        <f>IF(AND('MAPA DE RIESGOS'!$AP650="Muy Baja",'MAPA DE RIESGOS'!$AR650="Mayor"),CONCATENATE("R",'MAPA DE RIESGOS'!$H650,"C",'MAPA DE RIESGOS'!$AF650),"")</f>
        <v/>
      </c>
      <c r="BS169" s="353" t="str">
        <f>IF(AND('MAPA DE RIESGOS'!$AP651="Muy Baja",'MAPA DE RIESGOS'!$AR651="Mayor"),CONCATENATE("R",'MAPA DE RIESGOS'!$H651,"C",'MAPA DE RIESGOS'!$AF651),"")</f>
        <v/>
      </c>
      <c r="BT169" s="353" t="str">
        <f>IF(AND('MAPA DE RIESGOS'!$AP652="Muy Baja",'MAPA DE RIESGOS'!$AR652="Mayor"),CONCATENATE("R",'MAPA DE RIESGOS'!$H652,"C",'MAPA DE RIESGOS'!$AF652),"")</f>
        <v/>
      </c>
      <c r="BU169" s="353" t="str">
        <f>IF(AND('MAPA DE RIESGOS'!$AP653="Muy Baja",'MAPA DE RIESGOS'!$AR653="Mayor"),CONCATENATE("R",'MAPA DE RIESGOS'!$H653,"C",'MAPA DE RIESGOS'!$AF653),"")</f>
        <v/>
      </c>
      <c r="BV169" s="353" t="str">
        <f>IF(AND('MAPA DE RIESGOS'!$AP654="Muy Baja",'MAPA DE RIESGOS'!$AR654="Mayor"),CONCATENATE("R",'MAPA DE RIESGOS'!$H654,"C",'MAPA DE RIESGOS'!$AF654),"")</f>
        <v/>
      </c>
      <c r="BW169" s="353" t="str">
        <f>IF(AND('MAPA DE RIESGOS'!$AP655="Muy Baja",'MAPA DE RIESGOS'!$AR655="Mayor"),CONCATENATE("R",'MAPA DE RIESGOS'!$H655,"C",'MAPA DE RIESGOS'!$AF655),"")</f>
        <v/>
      </c>
      <c r="BX169" s="353" t="str">
        <f>IF(AND('MAPA DE RIESGOS'!$AP656="Muy Baja",'MAPA DE RIESGOS'!$AR656="Mayor"),CONCATENATE("R",'MAPA DE RIESGOS'!$H656,"C",'MAPA DE RIESGOS'!$AF656),"")</f>
        <v/>
      </c>
      <c r="BY169" s="353" t="str">
        <f>IF(AND('MAPA DE RIESGOS'!$AP657="Muy Baja",'MAPA DE RIESGOS'!$AR657="Mayor"),CONCATENATE("R",'MAPA DE RIESGOS'!$H657,"C",'MAPA DE RIESGOS'!$AF657),"")</f>
        <v/>
      </c>
      <c r="BZ169" s="353" t="str">
        <f>IF(AND('MAPA DE RIESGOS'!$AP658="Muy Baja",'MAPA DE RIESGOS'!$AR658="Mayor"),CONCATENATE("R",'MAPA DE RIESGOS'!$H658,"C",'MAPA DE RIESGOS'!$AF658),"")</f>
        <v/>
      </c>
      <c r="CA169" s="353" t="str">
        <f>IF(AND('MAPA DE RIESGOS'!$AP659="Muy Baja",'MAPA DE RIESGOS'!$AR659="Mayor"),CONCATENATE("R",'MAPA DE RIESGOS'!$H659,"C",'MAPA DE RIESGOS'!$AF659),"")</f>
        <v/>
      </c>
      <c r="CB169" s="353" t="str">
        <f>IF(AND('MAPA DE RIESGOS'!$AP660="Muy Baja",'MAPA DE RIESGOS'!$AR660="Mayor"),CONCATENATE("R",'MAPA DE RIESGOS'!$H660,"C",'MAPA DE RIESGOS'!$AF660),"")</f>
        <v/>
      </c>
      <c r="CC169" s="354" t="str">
        <f>IF(AND('MAPA DE RIESGOS'!$AP661="Muy Baja",'MAPA DE RIESGOS'!$AR661="Mayor"),CONCATENATE("R",'MAPA DE RIESGOS'!$H661,"C",'MAPA DE RIESGOS'!$AF661),"")</f>
        <v/>
      </c>
      <c r="CD169" s="355" t="str">
        <f>IF(AND('MAPA DE RIESGOS'!$AP644="Muy Baja",'MAPA DE RIESGOS'!$AR644="Catastrófico"),CONCATENATE("R",'MAPA DE RIESGOS'!$H644,"C",'MAPA DE RIESGOS'!$AF644),"")</f>
        <v/>
      </c>
      <c r="CE169" s="355" t="str">
        <f>IF(AND('MAPA DE RIESGOS'!$AP645="Muy Baja",'MAPA DE RIESGOS'!$AR645="Catastrófico"),CONCATENATE("R",'MAPA DE RIESGOS'!$H645,"C",'MAPA DE RIESGOS'!$AF645),"")</f>
        <v/>
      </c>
      <c r="CF169" s="355" t="str">
        <f>IF(AND('MAPA DE RIESGOS'!$AP646="Muy Baja",'MAPA DE RIESGOS'!$AR646="Catastrófico"),CONCATENATE("R",'MAPA DE RIESGOS'!$H646,"C",'MAPA DE RIESGOS'!$AF646),"")</f>
        <v/>
      </c>
      <c r="CG169" s="355" t="str">
        <f>IF(AND('MAPA DE RIESGOS'!$AP647="Muy Baja",'MAPA DE RIESGOS'!$AR647="Catastrófico"),CONCATENATE("R",'MAPA DE RIESGOS'!$H647,"C",'MAPA DE RIESGOS'!$AF647),"")</f>
        <v/>
      </c>
      <c r="CH169" s="355" t="str">
        <f>IF(AND('MAPA DE RIESGOS'!$AP648="Muy Baja",'MAPA DE RIESGOS'!$AR648="Catastrófico"),CONCATENATE("R",'MAPA DE RIESGOS'!$H648,"C",'MAPA DE RIESGOS'!$AF648),"")</f>
        <v/>
      </c>
      <c r="CI169" s="355" t="str">
        <f>IF(AND('MAPA DE RIESGOS'!$AP649="Muy Baja",'MAPA DE RIESGOS'!$AR649="Catastrófico"),CONCATENATE("R",'MAPA DE RIESGOS'!$H649,"C",'MAPA DE RIESGOS'!$AF649),"")</f>
        <v/>
      </c>
      <c r="CJ169" s="355" t="str">
        <f>IF(AND('MAPA DE RIESGOS'!$AP650="Muy Baja",'MAPA DE RIESGOS'!$AR650="Catastrófico"),CONCATENATE("R",'MAPA DE RIESGOS'!$H650,"C",'MAPA DE RIESGOS'!$AF650),"")</f>
        <v/>
      </c>
      <c r="CK169" s="355" t="str">
        <f>IF(AND('MAPA DE RIESGOS'!$AP651="Muy Baja",'MAPA DE RIESGOS'!$AR651="Catastrófico"),CONCATENATE("R",'MAPA DE RIESGOS'!$H651,"C",'MAPA DE RIESGOS'!$AF651),"")</f>
        <v/>
      </c>
      <c r="CL169" s="355" t="str">
        <f>IF(AND('MAPA DE RIESGOS'!$AP652="Muy Baja",'MAPA DE RIESGOS'!$AR652="Catastrófico"),CONCATENATE("R",'MAPA DE RIESGOS'!$H652,"C",'MAPA DE RIESGOS'!$AF652),"")</f>
        <v/>
      </c>
      <c r="CM169" s="355" t="str">
        <f>IF(AND('MAPA DE RIESGOS'!$AP653="Muy Baja",'MAPA DE RIESGOS'!$AR653="Catastrófico"),CONCATENATE("R",'MAPA DE RIESGOS'!$H653,"C",'MAPA DE RIESGOS'!$AF653),"")</f>
        <v/>
      </c>
      <c r="CN169" s="355" t="str">
        <f>IF(AND('MAPA DE RIESGOS'!$AP654="Muy Baja",'MAPA DE RIESGOS'!$AR654="Catastrófico"),CONCATENATE("R",'MAPA DE RIESGOS'!$H654,"C",'MAPA DE RIESGOS'!$AF654),"")</f>
        <v/>
      </c>
      <c r="CO169" s="355" t="str">
        <f>IF(AND('MAPA DE RIESGOS'!$AP655="Muy Baja",'MAPA DE RIESGOS'!$AR655="Catastrófico"),CONCATENATE("R",'MAPA DE RIESGOS'!$H655,"C",'MAPA DE RIESGOS'!$AF655),"")</f>
        <v/>
      </c>
      <c r="CP169" s="355" t="str">
        <f>IF(AND('MAPA DE RIESGOS'!$AP656="Muy Baja",'MAPA DE RIESGOS'!$AR656="Catastrófico"),CONCATENATE("R",'MAPA DE RIESGOS'!$H656,"C",'MAPA DE RIESGOS'!$AF656),"")</f>
        <v/>
      </c>
      <c r="CQ169" s="355" t="str">
        <f>IF(AND('MAPA DE RIESGOS'!$AP657="Muy Baja",'MAPA DE RIESGOS'!$AR657="Catastrófico"),CONCATENATE("R",'MAPA DE RIESGOS'!$H657,"C",'MAPA DE RIESGOS'!$AF657),"")</f>
        <v/>
      </c>
      <c r="CR169" s="355" t="str">
        <f>IF(AND('MAPA DE RIESGOS'!$AP658="Muy Baja",'MAPA DE RIESGOS'!$AR658="Catastrófico"),CONCATENATE("R",'MAPA DE RIESGOS'!$H658,"C",'MAPA DE RIESGOS'!$AF658),"")</f>
        <v/>
      </c>
      <c r="CS169" s="355" t="str">
        <f>IF(AND('MAPA DE RIESGOS'!$AP659="Muy Baja",'MAPA DE RIESGOS'!$AR659="Catastrófico"),CONCATENATE("R",'MAPA DE RIESGOS'!$H659,"C",'MAPA DE RIESGOS'!$AF659),"")</f>
        <v/>
      </c>
      <c r="CT169" s="355" t="str">
        <f>IF(AND('MAPA DE RIESGOS'!$AP660="Muy Baja",'MAPA DE RIESGOS'!$AR660="Catastrófico"),CONCATENATE("R",'MAPA DE RIESGOS'!$H660,"C",'MAPA DE RIESGOS'!$AF660),"")</f>
        <v/>
      </c>
      <c r="CU169" s="356" t="str">
        <f>IF(AND('MAPA DE RIESGOS'!$AP661="Muy Baja",'MAPA DE RIESGOS'!$AR661="Catastrófico"),CONCATENATE("R",'MAPA DE RIESGOS'!$H661,"C",'MAPA DE RIESGOS'!$AF661),"")</f>
        <v/>
      </c>
      <c r="CV169" s="67"/>
      <c r="CW169" s="384"/>
      <c r="CX169" s="384"/>
      <c r="CY169" s="384"/>
      <c r="CZ169" s="384"/>
      <c r="DA169" s="384"/>
      <c r="DB169" s="384"/>
    </row>
    <row r="170" spans="2:106" ht="32.450000000000003" customHeight="1">
      <c r="B170" s="1142"/>
      <c r="C170" s="1142"/>
      <c r="D170" s="1143"/>
      <c r="E170" s="1113"/>
      <c r="F170" s="1114"/>
      <c r="G170" s="1114"/>
      <c r="H170" s="1114"/>
      <c r="I170" s="1114"/>
      <c r="J170" s="374" t="str">
        <f>IF(AND('MAPA DE RIESGOS'!$AP662="Muy Baja",'MAPA DE RIESGOS'!$AR662="Leve"),CONCATENATE("R",'MAPA DE RIESGOS'!$H662,"C",'MAPA DE RIESGOS'!$AF662),"")</f>
        <v/>
      </c>
      <c r="K170" s="375" t="str">
        <f>IF(AND('MAPA DE RIESGOS'!$AP663="Muy Baja",'MAPA DE RIESGOS'!$AR663="Leve"),CONCATENATE("R",'MAPA DE RIESGOS'!$H663,"C",'MAPA DE RIESGOS'!$AF663),"")</f>
        <v/>
      </c>
      <c r="L170" s="375" t="str">
        <f>IF(AND('MAPA DE RIESGOS'!$AP664="Muy Baja",'MAPA DE RIESGOS'!$AR664="Leve"),CONCATENATE("R",'MAPA DE RIESGOS'!$H664,"C",'MAPA DE RIESGOS'!$AF664),"")</f>
        <v/>
      </c>
      <c r="M170" s="375" t="str">
        <f>IF(AND('MAPA DE RIESGOS'!$AP665="Muy Baja",'MAPA DE RIESGOS'!$AR665="Leve"),CONCATENATE("R",'MAPA DE RIESGOS'!$H665,"C",'MAPA DE RIESGOS'!$AF665),"")</f>
        <v/>
      </c>
      <c r="N170" s="375" t="str">
        <f>IF(AND('MAPA DE RIESGOS'!$AP666="Muy Baja",'MAPA DE RIESGOS'!$AR666="Leve"),CONCATENATE("R",'MAPA DE RIESGOS'!$H666,"C",'MAPA DE RIESGOS'!$AF666),"")</f>
        <v/>
      </c>
      <c r="O170" s="375" t="str">
        <f>IF(AND('MAPA DE RIESGOS'!$AP667="Muy Baja",'MAPA DE RIESGOS'!$AR667="Leve"),CONCATENATE("R",'MAPA DE RIESGOS'!$H667,"C",'MAPA DE RIESGOS'!$AF667),"")</f>
        <v/>
      </c>
      <c r="P170" s="375" t="str">
        <f>IF(AND('MAPA DE RIESGOS'!$AP668="Muy Baja",'MAPA DE RIESGOS'!$AR668="Leve"),CONCATENATE("R",'MAPA DE RIESGOS'!$H668,"C",'MAPA DE RIESGOS'!$AF668),"")</f>
        <v/>
      </c>
      <c r="Q170" s="375" t="str">
        <f>IF(AND('MAPA DE RIESGOS'!$AP669="Muy Baja",'MAPA DE RIESGOS'!$AR669="Leve"),CONCATENATE("R",'MAPA DE RIESGOS'!$H669,"C",'MAPA DE RIESGOS'!$AF669),"")</f>
        <v/>
      </c>
      <c r="R170" s="375" t="str">
        <f>IF(AND('MAPA DE RIESGOS'!$AP670="Muy Baja",'MAPA DE RIESGOS'!$AR670="Leve"),CONCATENATE("R",'MAPA DE RIESGOS'!$H670,"C",'MAPA DE RIESGOS'!$AF670),"")</f>
        <v/>
      </c>
      <c r="S170" s="375" t="str">
        <f>IF(AND('MAPA DE RIESGOS'!$AP671="Muy Baja",'MAPA DE RIESGOS'!$AR671="Leve"),CONCATENATE("R",'MAPA DE RIESGOS'!$H671,"C",'MAPA DE RIESGOS'!$AF671),"")</f>
        <v/>
      </c>
      <c r="T170" s="375" t="str">
        <f>IF(AND('MAPA DE RIESGOS'!$AP672="Muy Baja",'MAPA DE RIESGOS'!$AR672="Leve"),CONCATENATE("R",'MAPA DE RIESGOS'!$H672,"C",'MAPA DE RIESGOS'!$AF672),"")</f>
        <v/>
      </c>
      <c r="U170" s="375" t="str">
        <f>IF(AND('MAPA DE RIESGOS'!$AP673="Muy Baja",'MAPA DE RIESGOS'!$AR673="Leve"),CONCATENATE("R",'MAPA DE RIESGOS'!$H673,"C",'MAPA DE RIESGOS'!$AF673),"")</f>
        <v/>
      </c>
      <c r="V170" s="375" t="str">
        <f>IF(AND('MAPA DE RIESGOS'!$AP674="Muy Baja",'MAPA DE RIESGOS'!$AR674="Leve"),CONCATENATE("R",'MAPA DE RIESGOS'!$H674,"C",'MAPA DE RIESGOS'!$AF674),"")</f>
        <v/>
      </c>
      <c r="W170" s="375" t="str">
        <f>IF(AND('MAPA DE RIESGOS'!$AP675="Muy Baja",'MAPA DE RIESGOS'!$AR675="Leve"),CONCATENATE("R",'MAPA DE RIESGOS'!$H675,"C",'MAPA DE RIESGOS'!$AF675),"")</f>
        <v/>
      </c>
      <c r="X170" s="375" t="str">
        <f>IF(AND('MAPA DE RIESGOS'!$AP676="Muy Baja",'MAPA DE RIESGOS'!$AR676="Leve"),CONCATENATE("R",'MAPA DE RIESGOS'!$H676,"C",'MAPA DE RIESGOS'!$AF676),"")</f>
        <v/>
      </c>
      <c r="Y170" s="375" t="str">
        <f>IF(AND('MAPA DE RIESGOS'!$AP677="Muy Baja",'MAPA DE RIESGOS'!$AR677="Leve"),CONCATENATE("R",'MAPA DE RIESGOS'!$H677,"C",'MAPA DE RIESGOS'!$AF677),"")</f>
        <v/>
      </c>
      <c r="Z170" s="375" t="str">
        <f>IF(AND('MAPA DE RIESGOS'!$AP678="Muy Baja",'MAPA DE RIESGOS'!$AR678="Leve"),CONCATENATE("R",'MAPA DE RIESGOS'!$H678,"C",'MAPA DE RIESGOS'!$AF678),"")</f>
        <v/>
      </c>
      <c r="AA170" s="376" t="str">
        <f>IF(AND('MAPA DE RIESGOS'!$AP679="Muy Baja",'MAPA DE RIESGOS'!$AR679="Leve"),CONCATENATE("R",'MAPA DE RIESGOS'!$H679,"C",'MAPA DE RIESGOS'!$AF679),"")</f>
        <v/>
      </c>
      <c r="AB170" s="374" t="str">
        <f>IF(AND('MAPA DE RIESGOS'!$AP662="Muy Baja",'MAPA DE RIESGOS'!$AR662="Menor"),CONCATENATE("R",'MAPA DE RIESGOS'!$H662,"C",'MAPA DE RIESGOS'!$AF662),"")</f>
        <v/>
      </c>
      <c r="AC170" s="375" t="str">
        <f>IF(AND('MAPA DE RIESGOS'!$AP663="Muy Baja",'MAPA DE RIESGOS'!$AR663="Menor"),CONCATENATE("R",'MAPA DE RIESGOS'!$H663,"C",'MAPA DE RIESGOS'!$AF663),"")</f>
        <v/>
      </c>
      <c r="AD170" s="375" t="str">
        <f>IF(AND('MAPA DE RIESGOS'!$AP664="Muy Baja",'MAPA DE RIESGOS'!$AR664="Menor"),CONCATENATE("R",'MAPA DE RIESGOS'!$H664,"C",'MAPA DE RIESGOS'!$AF664),"")</f>
        <v/>
      </c>
      <c r="AE170" s="375" t="str">
        <f>IF(AND('MAPA DE RIESGOS'!$AP665="Muy Baja",'MAPA DE RIESGOS'!$AR665="Menor"),CONCATENATE("R",'MAPA DE RIESGOS'!$H665,"C",'MAPA DE RIESGOS'!$AF665),"")</f>
        <v/>
      </c>
      <c r="AF170" s="375" t="str">
        <f>IF(AND('MAPA DE RIESGOS'!$AP666="Muy Baja",'MAPA DE RIESGOS'!$AR666="Menor"),CONCATENATE("R",'MAPA DE RIESGOS'!$H666,"C",'MAPA DE RIESGOS'!$AF666),"")</f>
        <v/>
      </c>
      <c r="AG170" s="375" t="str">
        <f>IF(AND('MAPA DE RIESGOS'!$AP667="Muy Baja",'MAPA DE RIESGOS'!$AR667="Menor"),CONCATENATE("R",'MAPA DE RIESGOS'!$H667,"C",'MAPA DE RIESGOS'!$AF667),"")</f>
        <v/>
      </c>
      <c r="AH170" s="375" t="str">
        <f>IF(AND('MAPA DE RIESGOS'!$AP668="Muy Baja",'MAPA DE RIESGOS'!$AR668="Menor"),CONCATENATE("R",'MAPA DE RIESGOS'!$H668,"C",'MAPA DE RIESGOS'!$AF668),"")</f>
        <v/>
      </c>
      <c r="AI170" s="375" t="str">
        <f>IF(AND('MAPA DE RIESGOS'!$AP669="Muy Baja",'MAPA DE RIESGOS'!$AR669="Menor"),CONCATENATE("R",'MAPA DE RIESGOS'!$H669,"C",'MAPA DE RIESGOS'!$AF669),"")</f>
        <v/>
      </c>
      <c r="AJ170" s="375" t="str">
        <f>IF(AND('MAPA DE RIESGOS'!$AP670="Muy Baja",'MAPA DE RIESGOS'!$AR670="Menor"),CONCATENATE("R",'MAPA DE RIESGOS'!$H670,"C",'MAPA DE RIESGOS'!$AF670),"")</f>
        <v/>
      </c>
      <c r="AK170" s="375" t="str">
        <f>IF(AND('MAPA DE RIESGOS'!$AP671="Muy Baja",'MAPA DE RIESGOS'!$AR671="Menor"),CONCATENATE("R",'MAPA DE RIESGOS'!$H671,"C",'MAPA DE RIESGOS'!$AF671),"")</f>
        <v/>
      </c>
      <c r="AL170" s="375" t="str">
        <f>IF(AND('MAPA DE RIESGOS'!$AP672="Muy Baja",'MAPA DE RIESGOS'!$AR672="Menor"),CONCATENATE("R",'MAPA DE RIESGOS'!$H672,"C",'MAPA DE RIESGOS'!$AF672),"")</f>
        <v/>
      </c>
      <c r="AM170" s="375" t="str">
        <f>IF(AND('MAPA DE RIESGOS'!$AP673="Muy Baja",'MAPA DE RIESGOS'!$AR673="Menor"),CONCATENATE("R",'MAPA DE RIESGOS'!$H673,"C",'MAPA DE RIESGOS'!$AF673),"")</f>
        <v/>
      </c>
      <c r="AN170" s="375" t="str">
        <f>IF(AND('MAPA DE RIESGOS'!$AP674="Muy Baja",'MAPA DE RIESGOS'!$AR674="Menor"),CONCATENATE("R",'MAPA DE RIESGOS'!$H674,"C",'MAPA DE RIESGOS'!$AF674),"")</f>
        <v/>
      </c>
      <c r="AO170" s="375" t="str">
        <f>IF(AND('MAPA DE RIESGOS'!$AP675="Muy Baja",'MAPA DE RIESGOS'!$AR675="Menor"),CONCATENATE("R",'MAPA DE RIESGOS'!$H675,"C",'MAPA DE RIESGOS'!$AF675),"")</f>
        <v/>
      </c>
      <c r="AP170" s="375" t="str">
        <f>IF(AND('MAPA DE RIESGOS'!$AP676="Muy Baja",'MAPA DE RIESGOS'!$AR676="Menor"),CONCATENATE("R",'MAPA DE RIESGOS'!$H676,"C",'MAPA DE RIESGOS'!$AF676),"")</f>
        <v/>
      </c>
      <c r="AQ170" s="375" t="str">
        <f>IF(AND('MAPA DE RIESGOS'!$AP677="Muy Baja",'MAPA DE RIESGOS'!$AR677="Menor"),CONCATENATE("R",'MAPA DE RIESGOS'!$H677,"C",'MAPA DE RIESGOS'!$AF677),"")</f>
        <v/>
      </c>
      <c r="AR170" s="375" t="str">
        <f>IF(AND('MAPA DE RIESGOS'!$AP678="Muy Baja",'MAPA DE RIESGOS'!$AR678="Menor"),CONCATENATE("R",'MAPA DE RIESGOS'!$H678,"C",'MAPA DE RIESGOS'!$AF678),"")</f>
        <v/>
      </c>
      <c r="AS170" s="376" t="str">
        <f>IF(AND('MAPA DE RIESGOS'!$AP679="Muy Baja",'MAPA DE RIESGOS'!$AR679="Menor"),CONCATENATE("R",'MAPA DE RIESGOS'!$H679,"C",'MAPA DE RIESGOS'!$AF679),"")</f>
        <v/>
      </c>
      <c r="AT170" s="365" t="str">
        <f>IF(AND('MAPA DE RIESGOS'!$AP662="Muy Baja",'MAPA DE RIESGOS'!$AR662="Moderado"),CONCATENATE("R",'MAPA DE RIESGOS'!$H662,"C",'MAPA DE RIESGOS'!$AF662),"")</f>
        <v/>
      </c>
      <c r="AU170" s="366" t="str">
        <f>IF(AND('MAPA DE RIESGOS'!$AP663="Muy Baja",'MAPA DE RIESGOS'!$AR663="Moderado"),CONCATENATE("R",'MAPA DE RIESGOS'!$H663,"C",'MAPA DE RIESGOS'!$AF663),"")</f>
        <v/>
      </c>
      <c r="AV170" s="366" t="str">
        <f>IF(AND('MAPA DE RIESGOS'!$AP664="Muy Baja",'MAPA DE RIESGOS'!$AR664="Moderado"),CONCATENATE("R",'MAPA DE RIESGOS'!$H664,"C",'MAPA DE RIESGOS'!$AF664),"")</f>
        <v/>
      </c>
      <c r="AW170" s="366" t="str">
        <f>IF(AND('MAPA DE RIESGOS'!$AP665="Muy Baja",'MAPA DE RIESGOS'!$AR665="Moderado"),CONCATENATE("R",'MAPA DE RIESGOS'!$H665,"C",'MAPA DE RIESGOS'!$AF665),"")</f>
        <v/>
      </c>
      <c r="AX170" s="366" t="str">
        <f>IF(AND('MAPA DE RIESGOS'!$AP666="Muy Baja",'MAPA DE RIESGOS'!$AR666="Moderado"),CONCATENATE("R",'MAPA DE RIESGOS'!$H666,"C",'MAPA DE RIESGOS'!$AF666),"")</f>
        <v/>
      </c>
      <c r="AY170" s="366" t="str">
        <f>IF(AND('MAPA DE RIESGOS'!$AP667="Muy Baja",'MAPA DE RIESGOS'!$AR667="Moderado"),CONCATENATE("R",'MAPA DE RIESGOS'!$H667,"C",'MAPA DE RIESGOS'!$AF667),"")</f>
        <v/>
      </c>
      <c r="AZ170" s="366" t="str">
        <f>IF(AND('MAPA DE RIESGOS'!$AP668="Muy Baja",'MAPA DE RIESGOS'!$AR668="Moderado"),CONCATENATE("R",'MAPA DE RIESGOS'!$H668,"C",'MAPA DE RIESGOS'!$AF668),"")</f>
        <v/>
      </c>
      <c r="BA170" s="366" t="str">
        <f>IF(AND('MAPA DE RIESGOS'!$AP669="Muy Baja",'MAPA DE RIESGOS'!$AR669="Moderado"),CONCATENATE("R",'MAPA DE RIESGOS'!$H669,"C",'MAPA DE RIESGOS'!$AF669),"")</f>
        <v/>
      </c>
      <c r="BB170" s="366" t="str">
        <f>IF(AND('MAPA DE RIESGOS'!$AP670="Muy Baja",'MAPA DE RIESGOS'!$AR670="Moderado"),CONCATENATE("R",'MAPA DE RIESGOS'!$H670,"C",'MAPA DE RIESGOS'!$AF670),"")</f>
        <v/>
      </c>
      <c r="BC170" s="366" t="str">
        <f>IF(AND('MAPA DE RIESGOS'!$AP671="Muy Baja",'MAPA DE RIESGOS'!$AR671="Moderado"),CONCATENATE("R",'MAPA DE RIESGOS'!$H671,"C",'MAPA DE RIESGOS'!$AF671),"")</f>
        <v/>
      </c>
      <c r="BD170" s="366" t="str">
        <f>IF(AND('MAPA DE RIESGOS'!$AP672="Muy Baja",'MAPA DE RIESGOS'!$AR672="Moderado"),CONCATENATE("R",'MAPA DE RIESGOS'!$H672,"C",'MAPA DE RIESGOS'!$AF672),"")</f>
        <v/>
      </c>
      <c r="BE170" s="366" t="str">
        <f>IF(AND('MAPA DE RIESGOS'!$AP673="Muy Baja",'MAPA DE RIESGOS'!$AR673="Moderado"),CONCATENATE("R",'MAPA DE RIESGOS'!$H673,"C",'MAPA DE RIESGOS'!$AF673),"")</f>
        <v/>
      </c>
      <c r="BF170" s="366" t="str">
        <f>IF(AND('MAPA DE RIESGOS'!$AP674="Muy Baja",'MAPA DE RIESGOS'!$AR674="Moderado"),CONCATENATE("R",'MAPA DE RIESGOS'!$H674,"C",'MAPA DE RIESGOS'!$AF674),"")</f>
        <v/>
      </c>
      <c r="BG170" s="366" t="str">
        <f>IF(AND('MAPA DE RIESGOS'!$AP675="Muy Baja",'MAPA DE RIESGOS'!$AR675="Moderado"),CONCATENATE("R",'MAPA DE RIESGOS'!$H675,"C",'MAPA DE RIESGOS'!$AF675),"")</f>
        <v/>
      </c>
      <c r="BH170" s="366" t="str">
        <f>IF(AND('MAPA DE RIESGOS'!$AP676="Muy Baja",'MAPA DE RIESGOS'!$AR676="Moderado"),CONCATENATE("R",'MAPA DE RIESGOS'!$H676,"C",'MAPA DE RIESGOS'!$AF676),"")</f>
        <v/>
      </c>
      <c r="BI170" s="366" t="str">
        <f>IF(AND('MAPA DE RIESGOS'!$AP677="Muy Baja",'MAPA DE RIESGOS'!$AR677="Moderado"),CONCATENATE("R",'MAPA DE RIESGOS'!$H677,"C",'MAPA DE RIESGOS'!$AF677),"")</f>
        <v/>
      </c>
      <c r="BJ170" s="366" t="str">
        <f>IF(AND('MAPA DE RIESGOS'!$AP678="Muy Baja",'MAPA DE RIESGOS'!$AR678="Moderado"),CONCATENATE("R",'MAPA DE RIESGOS'!$H678,"C",'MAPA DE RIESGOS'!$AF678),"")</f>
        <v/>
      </c>
      <c r="BK170" s="367" t="str">
        <f>IF(AND('MAPA DE RIESGOS'!$AP679="Muy Baja",'MAPA DE RIESGOS'!$AR679="Moderado"),CONCATENATE("R",'MAPA DE RIESGOS'!$H679,"C",'MAPA DE RIESGOS'!$AF679),"")</f>
        <v/>
      </c>
      <c r="BL170" s="353" t="str">
        <f>IF(AND('MAPA DE RIESGOS'!$AP662="Muy Baja",'MAPA DE RIESGOS'!$AR662="Mayor"),CONCATENATE("R",'MAPA DE RIESGOS'!$H662,"C",'MAPA DE RIESGOS'!$AF662),"")</f>
        <v/>
      </c>
      <c r="BM170" s="353" t="str">
        <f>IF(AND('MAPA DE RIESGOS'!$AP663="Muy Baja",'MAPA DE RIESGOS'!$AR663="Mayor"),CONCATENATE("R",'MAPA DE RIESGOS'!$H663,"C",'MAPA DE RIESGOS'!$AF663),"")</f>
        <v/>
      </c>
      <c r="BN170" s="353" t="str">
        <f>IF(AND('MAPA DE RIESGOS'!$AP664="Muy Baja",'MAPA DE RIESGOS'!$AR664="Mayor"),CONCATENATE("R",'MAPA DE RIESGOS'!$H664,"C",'MAPA DE RIESGOS'!$AF664),"")</f>
        <v/>
      </c>
      <c r="BO170" s="353" t="str">
        <f>IF(AND('MAPA DE RIESGOS'!$AP665="Muy Baja",'MAPA DE RIESGOS'!$AR665="Mayor"),CONCATENATE("R",'MAPA DE RIESGOS'!$H665,"C",'MAPA DE RIESGOS'!$AF665),"")</f>
        <v/>
      </c>
      <c r="BP170" s="353" t="str">
        <f>IF(AND('MAPA DE RIESGOS'!$AP666="Muy Baja",'MAPA DE RIESGOS'!$AR666="Mayor"),CONCATENATE("R",'MAPA DE RIESGOS'!$H666,"C",'MAPA DE RIESGOS'!$AF666),"")</f>
        <v/>
      </c>
      <c r="BQ170" s="353" t="str">
        <f>IF(AND('MAPA DE RIESGOS'!$AP667="Muy Baja",'MAPA DE RIESGOS'!$AR667="Mayor"),CONCATENATE("R",'MAPA DE RIESGOS'!$H667,"C",'MAPA DE RIESGOS'!$AF667),"")</f>
        <v/>
      </c>
      <c r="BR170" s="353" t="str">
        <f>IF(AND('MAPA DE RIESGOS'!$AP668="Muy Baja",'MAPA DE RIESGOS'!$AR668="Mayor"),CONCATENATE("R",'MAPA DE RIESGOS'!$H668,"C",'MAPA DE RIESGOS'!$AF668),"")</f>
        <v/>
      </c>
      <c r="BS170" s="353" t="str">
        <f>IF(AND('MAPA DE RIESGOS'!$AP669="Muy Baja",'MAPA DE RIESGOS'!$AR669="Mayor"),CONCATENATE("R",'MAPA DE RIESGOS'!$H669,"C",'MAPA DE RIESGOS'!$AF669),"")</f>
        <v/>
      </c>
      <c r="BT170" s="353" t="str">
        <f>IF(AND('MAPA DE RIESGOS'!$AP670="Muy Baja",'MAPA DE RIESGOS'!$AR670="Mayor"),CONCATENATE("R",'MAPA DE RIESGOS'!$H670,"C",'MAPA DE RIESGOS'!$AF670),"")</f>
        <v/>
      </c>
      <c r="BU170" s="353" t="str">
        <f>IF(AND('MAPA DE RIESGOS'!$AP671="Muy Baja",'MAPA DE RIESGOS'!$AR671="Mayor"),CONCATENATE("R",'MAPA DE RIESGOS'!$H671,"C",'MAPA DE RIESGOS'!$AF671),"")</f>
        <v/>
      </c>
      <c r="BV170" s="353" t="str">
        <f>IF(AND('MAPA DE RIESGOS'!$AP672="Muy Baja",'MAPA DE RIESGOS'!$AR672="Mayor"),CONCATENATE("R",'MAPA DE RIESGOS'!$H672,"C",'MAPA DE RIESGOS'!$AF672),"")</f>
        <v/>
      </c>
      <c r="BW170" s="353" t="str">
        <f>IF(AND('MAPA DE RIESGOS'!$AP673="Muy Baja",'MAPA DE RIESGOS'!$AR673="Mayor"),CONCATENATE("R",'MAPA DE RIESGOS'!$H673,"C",'MAPA DE RIESGOS'!$AF673),"")</f>
        <v/>
      </c>
      <c r="BX170" s="353" t="str">
        <f>IF(AND('MAPA DE RIESGOS'!$AP674="Muy Baja",'MAPA DE RIESGOS'!$AR674="Mayor"),CONCATENATE("R",'MAPA DE RIESGOS'!$H674,"C",'MAPA DE RIESGOS'!$AF674),"")</f>
        <v/>
      </c>
      <c r="BY170" s="353" t="str">
        <f>IF(AND('MAPA DE RIESGOS'!$AP675="Muy Baja",'MAPA DE RIESGOS'!$AR675="Mayor"),CONCATENATE("R",'MAPA DE RIESGOS'!$H675,"C",'MAPA DE RIESGOS'!$AF675),"")</f>
        <v/>
      </c>
      <c r="BZ170" s="353" t="str">
        <f>IF(AND('MAPA DE RIESGOS'!$AP676="Muy Baja",'MAPA DE RIESGOS'!$AR676="Mayor"),CONCATENATE("R",'MAPA DE RIESGOS'!$H676,"C",'MAPA DE RIESGOS'!$AF676),"")</f>
        <v/>
      </c>
      <c r="CA170" s="353" t="str">
        <f>IF(AND('MAPA DE RIESGOS'!$AP677="Muy Baja",'MAPA DE RIESGOS'!$AR677="Mayor"),CONCATENATE("R",'MAPA DE RIESGOS'!$H677,"C",'MAPA DE RIESGOS'!$AF677),"")</f>
        <v/>
      </c>
      <c r="CB170" s="353" t="str">
        <f>IF(AND('MAPA DE RIESGOS'!$AP678="Muy Baja",'MAPA DE RIESGOS'!$AR678="Mayor"),CONCATENATE("R",'MAPA DE RIESGOS'!$H678,"C",'MAPA DE RIESGOS'!$AF678),"")</f>
        <v/>
      </c>
      <c r="CC170" s="354" t="str">
        <f>IF(AND('MAPA DE RIESGOS'!$AP679="Muy Baja",'MAPA DE RIESGOS'!$AR679="Mayor"),CONCATENATE("R",'MAPA DE RIESGOS'!$H679,"C",'MAPA DE RIESGOS'!$AF679),"")</f>
        <v/>
      </c>
      <c r="CD170" s="355" t="str">
        <f>IF(AND('MAPA DE RIESGOS'!$AP662="Muy Baja",'MAPA DE RIESGOS'!$AR662="Catastrófico"),CONCATENATE("R",'MAPA DE RIESGOS'!$H662,"C",'MAPA DE RIESGOS'!$AF662),"")</f>
        <v/>
      </c>
      <c r="CE170" s="355" t="str">
        <f>IF(AND('MAPA DE RIESGOS'!$AP663="Muy Baja",'MAPA DE RIESGOS'!$AR663="Catastrófico"),CONCATENATE("R",'MAPA DE RIESGOS'!$H663,"C",'MAPA DE RIESGOS'!$AF663),"")</f>
        <v/>
      </c>
      <c r="CF170" s="355" t="str">
        <f>IF(AND('MAPA DE RIESGOS'!$AP664="Muy Baja",'MAPA DE RIESGOS'!$AR664="Catastrófico"),CONCATENATE("R",'MAPA DE RIESGOS'!$H664,"C",'MAPA DE RIESGOS'!$AF664),"")</f>
        <v/>
      </c>
      <c r="CG170" s="355" t="str">
        <f>IF(AND('MAPA DE RIESGOS'!$AP665="Muy Baja",'MAPA DE RIESGOS'!$AR665="Catastrófico"),CONCATENATE("R",'MAPA DE RIESGOS'!$H665,"C",'MAPA DE RIESGOS'!$AF665),"")</f>
        <v/>
      </c>
      <c r="CH170" s="355" t="str">
        <f>IF(AND('MAPA DE RIESGOS'!$AP666="Muy Baja",'MAPA DE RIESGOS'!$AR666="Catastrófico"),CONCATENATE("R",'MAPA DE RIESGOS'!$H666,"C",'MAPA DE RIESGOS'!$AF666),"")</f>
        <v/>
      </c>
      <c r="CI170" s="355" t="str">
        <f>IF(AND('MAPA DE RIESGOS'!$AP667="Muy Baja",'MAPA DE RIESGOS'!$AR667="Catastrófico"),CONCATENATE("R",'MAPA DE RIESGOS'!$H667,"C",'MAPA DE RIESGOS'!$AF667),"")</f>
        <v/>
      </c>
      <c r="CJ170" s="355" t="str">
        <f>IF(AND('MAPA DE RIESGOS'!$AP668="Muy Baja",'MAPA DE RIESGOS'!$AR668="Catastrófico"),CONCATENATE("R",'MAPA DE RIESGOS'!$H668,"C",'MAPA DE RIESGOS'!$AF668),"")</f>
        <v/>
      </c>
      <c r="CK170" s="355" t="str">
        <f>IF(AND('MAPA DE RIESGOS'!$AP669="Muy Baja",'MAPA DE RIESGOS'!$AR669="Catastrófico"),CONCATENATE("R",'MAPA DE RIESGOS'!$H669,"C",'MAPA DE RIESGOS'!$AF669),"")</f>
        <v/>
      </c>
      <c r="CL170" s="355" t="str">
        <f>IF(AND('MAPA DE RIESGOS'!$AP670="Muy Baja",'MAPA DE RIESGOS'!$AR670="Catastrófico"),CONCATENATE("R",'MAPA DE RIESGOS'!$H670,"C",'MAPA DE RIESGOS'!$AF670),"")</f>
        <v/>
      </c>
      <c r="CM170" s="355" t="str">
        <f>IF(AND('MAPA DE RIESGOS'!$AP671="Muy Baja",'MAPA DE RIESGOS'!$AR671="Catastrófico"),CONCATENATE("R",'MAPA DE RIESGOS'!$H671,"C",'MAPA DE RIESGOS'!$AF671),"")</f>
        <v/>
      </c>
      <c r="CN170" s="355" t="str">
        <f>IF(AND('MAPA DE RIESGOS'!$AP672="Muy Baja",'MAPA DE RIESGOS'!$AR672="Catastrófico"),CONCATENATE("R",'MAPA DE RIESGOS'!$H672,"C",'MAPA DE RIESGOS'!$AF672),"")</f>
        <v/>
      </c>
      <c r="CO170" s="355" t="str">
        <f>IF(AND('MAPA DE RIESGOS'!$AP673="Muy Baja",'MAPA DE RIESGOS'!$AR673="Catastrófico"),CONCATENATE("R",'MAPA DE RIESGOS'!$H673,"C",'MAPA DE RIESGOS'!$AF673),"")</f>
        <v/>
      </c>
      <c r="CP170" s="355" t="str">
        <f>IF(AND('MAPA DE RIESGOS'!$AP674="Muy Baja",'MAPA DE RIESGOS'!$AR674="Catastrófico"),CONCATENATE("R",'MAPA DE RIESGOS'!$H674,"C",'MAPA DE RIESGOS'!$AF674),"")</f>
        <v/>
      </c>
      <c r="CQ170" s="355" t="str">
        <f>IF(AND('MAPA DE RIESGOS'!$AP675="Muy Baja",'MAPA DE RIESGOS'!$AR675="Catastrófico"),CONCATENATE("R",'MAPA DE RIESGOS'!$H675,"C",'MAPA DE RIESGOS'!$AF675),"")</f>
        <v/>
      </c>
      <c r="CR170" s="355" t="str">
        <f>IF(AND('MAPA DE RIESGOS'!$AP676="Muy Baja",'MAPA DE RIESGOS'!$AR676="Catastrófico"),CONCATENATE("R",'MAPA DE RIESGOS'!$H676,"C",'MAPA DE RIESGOS'!$AF676),"")</f>
        <v/>
      </c>
      <c r="CS170" s="355" t="str">
        <f>IF(AND('MAPA DE RIESGOS'!$AP677="Muy Baja",'MAPA DE RIESGOS'!$AR677="Catastrófico"),CONCATENATE("R",'MAPA DE RIESGOS'!$H677,"C",'MAPA DE RIESGOS'!$AF677),"")</f>
        <v/>
      </c>
      <c r="CT170" s="355" t="str">
        <f>IF(AND('MAPA DE RIESGOS'!$AP678="Muy Baja",'MAPA DE RIESGOS'!$AR678="Catastrófico"),CONCATENATE("R",'MAPA DE RIESGOS'!$H678,"C",'MAPA DE RIESGOS'!$AF678),"")</f>
        <v/>
      </c>
      <c r="CU170" s="356" t="str">
        <f>IF(AND('MAPA DE RIESGOS'!$AP679="Muy Baja",'MAPA DE RIESGOS'!$AR679="Catastrófico"),CONCATENATE("R",'MAPA DE RIESGOS'!$H679,"C",'MAPA DE RIESGOS'!$AF679),"")</f>
        <v/>
      </c>
      <c r="CV170" s="67"/>
      <c r="CW170" s="384"/>
      <c r="CX170" s="384"/>
      <c r="CY170" s="384"/>
      <c r="CZ170" s="384"/>
      <c r="DA170" s="384"/>
      <c r="DB170" s="384"/>
    </row>
    <row r="171" spans="2:106" ht="32.450000000000003" customHeight="1">
      <c r="B171" s="1142"/>
      <c r="C171" s="1142"/>
      <c r="D171" s="1143"/>
      <c r="E171" s="1113"/>
      <c r="F171" s="1114"/>
      <c r="G171" s="1114"/>
      <c r="H171" s="1114"/>
      <c r="I171" s="1114"/>
      <c r="J171" s="374" t="str">
        <f>IF(AND('MAPA DE RIESGOS'!$AP680="Muy Baja",'MAPA DE RIESGOS'!$AR680="Leve"),CONCATENATE("R",'MAPA DE RIESGOS'!$H680,"C",'MAPA DE RIESGOS'!$AF680),"")</f>
        <v/>
      </c>
      <c r="K171" s="375" t="str">
        <f>IF(AND('MAPA DE RIESGOS'!$AP681="Muy Baja",'MAPA DE RIESGOS'!$AR681="Leve"),CONCATENATE("R",'MAPA DE RIESGOS'!$H681,"C",'MAPA DE RIESGOS'!$AF681),"")</f>
        <v/>
      </c>
      <c r="L171" s="375" t="str">
        <f>IF(AND('MAPA DE RIESGOS'!$AP682="Muy Baja",'MAPA DE RIESGOS'!$AR682="Leve"),CONCATENATE("R",'MAPA DE RIESGOS'!$H682,"C",'MAPA DE RIESGOS'!$AF682),"")</f>
        <v/>
      </c>
      <c r="M171" s="375" t="str">
        <f>IF(AND('MAPA DE RIESGOS'!$AP683="Muy Baja",'MAPA DE RIESGOS'!$AR683="Leve"),CONCATENATE("R",'MAPA DE RIESGOS'!$H683,"C",'MAPA DE RIESGOS'!$AF683),"")</f>
        <v/>
      </c>
      <c r="N171" s="375" t="str">
        <f>IF(AND('MAPA DE RIESGOS'!$AP684="Muy Baja",'MAPA DE RIESGOS'!$AR684="Leve"),CONCATENATE("R",'MAPA DE RIESGOS'!$H684,"C",'MAPA DE RIESGOS'!$AF684),"")</f>
        <v/>
      </c>
      <c r="O171" s="375" t="str">
        <f>IF(AND('MAPA DE RIESGOS'!$AP685="Muy Baja",'MAPA DE RIESGOS'!$AR685="Leve"),CONCATENATE("R",'MAPA DE RIESGOS'!$H685,"C",'MAPA DE RIESGOS'!$AF685),"")</f>
        <v/>
      </c>
      <c r="P171" s="375" t="str">
        <f>IF(AND('MAPA DE RIESGOS'!$AP686="Muy Baja",'MAPA DE RIESGOS'!$AR686="Leve"),CONCATENATE("R",'MAPA DE RIESGOS'!$H686,"C",'MAPA DE RIESGOS'!$AF686),"")</f>
        <v/>
      </c>
      <c r="Q171" s="375" t="str">
        <f>IF(AND('MAPA DE RIESGOS'!$AP687="Muy Baja",'MAPA DE RIESGOS'!$AR687="Leve"),CONCATENATE("R",'MAPA DE RIESGOS'!$H687,"C",'MAPA DE RIESGOS'!$AF687),"")</f>
        <v/>
      </c>
      <c r="R171" s="375" t="str">
        <f>IF(AND('MAPA DE RIESGOS'!$AP688="Muy Baja",'MAPA DE RIESGOS'!$AR688="Leve"),CONCATENATE("R",'MAPA DE RIESGOS'!$H688,"C",'MAPA DE RIESGOS'!$AF688),"")</f>
        <v/>
      </c>
      <c r="S171" s="375" t="str">
        <f>IF(AND('MAPA DE RIESGOS'!$AP689="Muy Baja",'MAPA DE RIESGOS'!$AR689="Leve"),CONCATENATE("R",'MAPA DE RIESGOS'!$H689,"C",'MAPA DE RIESGOS'!$AF689),"")</f>
        <v/>
      </c>
      <c r="T171" s="375" t="str">
        <f>IF(AND('MAPA DE RIESGOS'!$AP690="Muy Baja",'MAPA DE RIESGOS'!$AR690="Leve"),CONCATENATE("R",'MAPA DE RIESGOS'!$H690,"C",'MAPA DE RIESGOS'!$AF690),"")</f>
        <v/>
      </c>
      <c r="U171" s="375" t="str">
        <f>IF(AND('MAPA DE RIESGOS'!$AP691="Muy Baja",'MAPA DE RIESGOS'!$AR691="Leve"),CONCATENATE("R",'MAPA DE RIESGOS'!$H691,"C",'MAPA DE RIESGOS'!$AF691),"")</f>
        <v/>
      </c>
      <c r="V171" s="375" t="str">
        <f>IF(AND('MAPA DE RIESGOS'!$AP692="Muy Baja",'MAPA DE RIESGOS'!$AR692="Leve"),CONCATENATE("R",'MAPA DE RIESGOS'!$H692,"C",'MAPA DE RIESGOS'!$AF692),"")</f>
        <v/>
      </c>
      <c r="W171" s="375" t="str">
        <f>IF(AND('MAPA DE RIESGOS'!$AP693="Muy Baja",'MAPA DE RIESGOS'!$AR693="Leve"),CONCATENATE("R",'MAPA DE RIESGOS'!$H693,"C",'MAPA DE RIESGOS'!$AF693),"")</f>
        <v/>
      </c>
      <c r="X171" s="375" t="str">
        <f>IF(AND('MAPA DE RIESGOS'!$AP694="Muy Baja",'MAPA DE RIESGOS'!$AR694="Leve"),CONCATENATE("R",'MAPA DE RIESGOS'!$H694,"C",'MAPA DE RIESGOS'!$AF694),"")</f>
        <v/>
      </c>
      <c r="Y171" s="375" t="str">
        <f>IF(AND('MAPA DE RIESGOS'!$AP695="Muy Baja",'MAPA DE RIESGOS'!$AR695="Leve"),CONCATENATE("R",'MAPA DE RIESGOS'!$H695,"C",'MAPA DE RIESGOS'!$AF695),"")</f>
        <v/>
      </c>
      <c r="Z171" s="375" t="str">
        <f>IF(AND('MAPA DE RIESGOS'!$AP696="Muy Baja",'MAPA DE RIESGOS'!$AR696="Leve"),CONCATENATE("R",'MAPA DE RIESGOS'!$H696,"C",'MAPA DE RIESGOS'!$AF696),"")</f>
        <v/>
      </c>
      <c r="AA171" s="376" t="str">
        <f>IF(AND('MAPA DE RIESGOS'!$AP697="Muy Baja",'MAPA DE RIESGOS'!$AR697="Leve"),CONCATENATE("R",'MAPA DE RIESGOS'!$H697,"C",'MAPA DE RIESGOS'!$AF697),"")</f>
        <v/>
      </c>
      <c r="AB171" s="374" t="str">
        <f>IF(AND('MAPA DE RIESGOS'!$AP680="Muy Baja",'MAPA DE RIESGOS'!$AR680="Menor"),CONCATENATE("R",'MAPA DE RIESGOS'!$H680,"C",'MAPA DE RIESGOS'!$AF680),"")</f>
        <v/>
      </c>
      <c r="AC171" s="375" t="str">
        <f>IF(AND('MAPA DE RIESGOS'!$AP681="Muy Baja",'MAPA DE RIESGOS'!$AR681="Menor"),CONCATENATE("R",'MAPA DE RIESGOS'!$H681,"C",'MAPA DE RIESGOS'!$AF681),"")</f>
        <v/>
      </c>
      <c r="AD171" s="375" t="str">
        <f>IF(AND('MAPA DE RIESGOS'!$AP682="Muy Baja",'MAPA DE RIESGOS'!$AR682="Menor"),CONCATENATE("R",'MAPA DE RIESGOS'!$H682,"C",'MAPA DE RIESGOS'!$AF682),"")</f>
        <v/>
      </c>
      <c r="AE171" s="375" t="str">
        <f>IF(AND('MAPA DE RIESGOS'!$AP683="Muy Baja",'MAPA DE RIESGOS'!$AR683="Menor"),CONCATENATE("R",'MAPA DE RIESGOS'!$H683,"C",'MAPA DE RIESGOS'!$AF683),"")</f>
        <v/>
      </c>
      <c r="AF171" s="375" t="str">
        <f>IF(AND('MAPA DE RIESGOS'!$AP684="Muy Baja",'MAPA DE RIESGOS'!$AR684="Menor"),CONCATENATE("R",'MAPA DE RIESGOS'!$H684,"C",'MAPA DE RIESGOS'!$AF684),"")</f>
        <v/>
      </c>
      <c r="AG171" s="375" t="str">
        <f>IF(AND('MAPA DE RIESGOS'!$AP685="Muy Baja",'MAPA DE RIESGOS'!$AR685="Menor"),CONCATENATE("R",'MAPA DE RIESGOS'!$H685,"C",'MAPA DE RIESGOS'!$AF685),"")</f>
        <v/>
      </c>
      <c r="AH171" s="375" t="str">
        <f>IF(AND('MAPA DE RIESGOS'!$AP686="Muy Baja",'MAPA DE RIESGOS'!$AR686="Menor"),CONCATENATE("R",'MAPA DE RIESGOS'!$H686,"C",'MAPA DE RIESGOS'!$AF686),"")</f>
        <v/>
      </c>
      <c r="AI171" s="375" t="str">
        <f>IF(AND('MAPA DE RIESGOS'!$AP687="Muy Baja",'MAPA DE RIESGOS'!$AR687="Menor"),CONCATENATE("R",'MAPA DE RIESGOS'!$H687,"C",'MAPA DE RIESGOS'!$AF687),"")</f>
        <v/>
      </c>
      <c r="AJ171" s="375" t="str">
        <f>IF(AND('MAPA DE RIESGOS'!$AP688="Muy Baja",'MAPA DE RIESGOS'!$AR688="Menor"),CONCATENATE("R",'MAPA DE RIESGOS'!$H688,"C",'MAPA DE RIESGOS'!$AF688),"")</f>
        <v/>
      </c>
      <c r="AK171" s="375" t="str">
        <f>IF(AND('MAPA DE RIESGOS'!$AP689="Muy Baja",'MAPA DE RIESGOS'!$AR689="Menor"),CONCATENATE("R",'MAPA DE RIESGOS'!$H689,"C",'MAPA DE RIESGOS'!$AF689),"")</f>
        <v/>
      </c>
      <c r="AL171" s="375" t="str">
        <f>IF(AND('MAPA DE RIESGOS'!$AP690="Muy Baja",'MAPA DE RIESGOS'!$AR690="Menor"),CONCATENATE("R",'MAPA DE RIESGOS'!$H690,"C",'MAPA DE RIESGOS'!$AF690),"")</f>
        <v/>
      </c>
      <c r="AM171" s="375" t="str">
        <f>IF(AND('MAPA DE RIESGOS'!$AP691="Muy Baja",'MAPA DE RIESGOS'!$AR691="Menor"),CONCATENATE("R",'MAPA DE RIESGOS'!$H691,"C",'MAPA DE RIESGOS'!$AF691),"")</f>
        <v/>
      </c>
      <c r="AN171" s="375" t="str">
        <f>IF(AND('MAPA DE RIESGOS'!$AP692="Muy Baja",'MAPA DE RIESGOS'!$AR692="Menor"),CONCATENATE("R",'MAPA DE RIESGOS'!$H692,"C",'MAPA DE RIESGOS'!$AF692),"")</f>
        <v/>
      </c>
      <c r="AO171" s="375" t="str">
        <f>IF(AND('MAPA DE RIESGOS'!$AP693="Muy Baja",'MAPA DE RIESGOS'!$AR693="Menor"),CONCATENATE("R",'MAPA DE RIESGOS'!$H693,"C",'MAPA DE RIESGOS'!$AF693),"")</f>
        <v/>
      </c>
      <c r="AP171" s="375" t="str">
        <f>IF(AND('MAPA DE RIESGOS'!$AP694="Muy Baja",'MAPA DE RIESGOS'!$AR694="Menor"),CONCATENATE("R",'MAPA DE RIESGOS'!$H694,"C",'MAPA DE RIESGOS'!$AF694),"")</f>
        <v/>
      </c>
      <c r="AQ171" s="375" t="str">
        <f>IF(AND('MAPA DE RIESGOS'!$AP695="Muy Baja",'MAPA DE RIESGOS'!$AR695="Menor"),CONCATENATE("R",'MAPA DE RIESGOS'!$H695,"C",'MAPA DE RIESGOS'!$AF695),"")</f>
        <v/>
      </c>
      <c r="AR171" s="375" t="str">
        <f>IF(AND('MAPA DE RIESGOS'!$AP696="Muy Baja",'MAPA DE RIESGOS'!$AR696="Menor"),CONCATENATE("R",'MAPA DE RIESGOS'!$H696,"C",'MAPA DE RIESGOS'!$AF696),"")</f>
        <v/>
      </c>
      <c r="AS171" s="376" t="str">
        <f>IF(AND('MAPA DE RIESGOS'!$AP697="Muy Baja",'MAPA DE RIESGOS'!$AR697="Menor"),CONCATENATE("R",'MAPA DE RIESGOS'!$H697,"C",'MAPA DE RIESGOS'!$AF697),"")</f>
        <v/>
      </c>
      <c r="AT171" s="365" t="str">
        <f>IF(AND('MAPA DE RIESGOS'!$AP680="Muy Baja",'MAPA DE RIESGOS'!$AR680="Moderado"),CONCATENATE("R",'MAPA DE RIESGOS'!$H680,"C",'MAPA DE RIESGOS'!$AF680),"")</f>
        <v/>
      </c>
      <c r="AU171" s="366" t="str">
        <f>IF(AND('MAPA DE RIESGOS'!$AP681="Muy Baja",'MAPA DE RIESGOS'!$AR681="Moderado"),CONCATENATE("R",'MAPA DE RIESGOS'!$H681,"C",'MAPA DE RIESGOS'!$AF681),"")</f>
        <v/>
      </c>
      <c r="AV171" s="366" t="str">
        <f>IF(AND('MAPA DE RIESGOS'!$AP682="Muy Baja",'MAPA DE RIESGOS'!$AR682="Moderado"),CONCATENATE("R",'MAPA DE RIESGOS'!$H682,"C",'MAPA DE RIESGOS'!$AF682),"")</f>
        <v/>
      </c>
      <c r="AW171" s="366" t="str">
        <f>IF(AND('MAPA DE RIESGOS'!$AP683="Muy Baja",'MAPA DE RIESGOS'!$AR683="Moderado"),CONCATENATE("R",'MAPA DE RIESGOS'!$H683,"C",'MAPA DE RIESGOS'!$AF683),"")</f>
        <v/>
      </c>
      <c r="AX171" s="366" t="str">
        <f>IF(AND('MAPA DE RIESGOS'!$AP684="Muy Baja",'MAPA DE RIESGOS'!$AR684="Moderado"),CONCATENATE("R",'MAPA DE RIESGOS'!$H684,"C",'MAPA DE RIESGOS'!$AF684),"")</f>
        <v/>
      </c>
      <c r="AY171" s="366" t="str">
        <f>IF(AND('MAPA DE RIESGOS'!$AP685="Muy Baja",'MAPA DE RIESGOS'!$AR685="Moderado"),CONCATENATE("R",'MAPA DE RIESGOS'!$H685,"C",'MAPA DE RIESGOS'!$AF685),"")</f>
        <v/>
      </c>
      <c r="AZ171" s="366" t="str">
        <f>IF(AND('MAPA DE RIESGOS'!$AP686="Muy Baja",'MAPA DE RIESGOS'!$AR686="Moderado"),CONCATENATE("R",'MAPA DE RIESGOS'!$H686,"C",'MAPA DE RIESGOS'!$AF686),"")</f>
        <v/>
      </c>
      <c r="BA171" s="366" t="str">
        <f>IF(AND('MAPA DE RIESGOS'!$AP687="Muy Baja",'MAPA DE RIESGOS'!$AR687="Moderado"),CONCATENATE("R",'MAPA DE RIESGOS'!$H687,"C",'MAPA DE RIESGOS'!$AF687),"")</f>
        <v/>
      </c>
      <c r="BB171" s="366" t="str">
        <f>IF(AND('MAPA DE RIESGOS'!$AP688="Muy Baja",'MAPA DE RIESGOS'!$AR688="Moderado"),CONCATENATE("R",'MAPA DE RIESGOS'!$H688,"C",'MAPA DE RIESGOS'!$AF688),"")</f>
        <v/>
      </c>
      <c r="BC171" s="366" t="str">
        <f>IF(AND('MAPA DE RIESGOS'!$AP689="Muy Baja",'MAPA DE RIESGOS'!$AR689="Moderado"),CONCATENATE("R",'MAPA DE RIESGOS'!$H689,"C",'MAPA DE RIESGOS'!$AF689),"")</f>
        <v/>
      </c>
      <c r="BD171" s="366" t="str">
        <f>IF(AND('MAPA DE RIESGOS'!$AP690="Muy Baja",'MAPA DE RIESGOS'!$AR690="Moderado"),CONCATENATE("R",'MAPA DE RIESGOS'!$H690,"C",'MAPA DE RIESGOS'!$AF690),"")</f>
        <v/>
      </c>
      <c r="BE171" s="366" t="str">
        <f>IF(AND('MAPA DE RIESGOS'!$AP691="Muy Baja",'MAPA DE RIESGOS'!$AR691="Moderado"),CONCATENATE("R",'MAPA DE RIESGOS'!$H691,"C",'MAPA DE RIESGOS'!$AF691),"")</f>
        <v/>
      </c>
      <c r="BF171" s="366" t="str">
        <f>IF(AND('MAPA DE RIESGOS'!$AP692="Muy Baja",'MAPA DE RIESGOS'!$AR692="Moderado"),CONCATENATE("R",'MAPA DE RIESGOS'!$H692,"C",'MAPA DE RIESGOS'!$AF692),"")</f>
        <v/>
      </c>
      <c r="BG171" s="366" t="str">
        <f>IF(AND('MAPA DE RIESGOS'!$AP693="Muy Baja",'MAPA DE RIESGOS'!$AR693="Moderado"),CONCATENATE("R",'MAPA DE RIESGOS'!$H693,"C",'MAPA DE RIESGOS'!$AF693),"")</f>
        <v/>
      </c>
      <c r="BH171" s="366" t="str">
        <f>IF(AND('MAPA DE RIESGOS'!$AP694="Muy Baja",'MAPA DE RIESGOS'!$AR694="Moderado"),CONCATENATE("R",'MAPA DE RIESGOS'!$H694,"C",'MAPA DE RIESGOS'!$AF694),"")</f>
        <v/>
      </c>
      <c r="BI171" s="366" t="str">
        <f>IF(AND('MAPA DE RIESGOS'!$AP695="Muy Baja",'MAPA DE RIESGOS'!$AR695="Moderado"),CONCATENATE("R",'MAPA DE RIESGOS'!$H695,"C",'MAPA DE RIESGOS'!$AF695),"")</f>
        <v/>
      </c>
      <c r="BJ171" s="366" t="str">
        <f>IF(AND('MAPA DE RIESGOS'!$AP696="Muy Baja",'MAPA DE RIESGOS'!$AR696="Moderado"),CONCATENATE("R",'MAPA DE RIESGOS'!$H696,"C",'MAPA DE RIESGOS'!$AF696),"")</f>
        <v/>
      </c>
      <c r="BK171" s="367" t="str">
        <f>IF(AND('MAPA DE RIESGOS'!$AP697="Muy Baja",'MAPA DE RIESGOS'!$AR697="Moderado"),CONCATENATE("R",'MAPA DE RIESGOS'!$H697,"C",'MAPA DE RIESGOS'!$AF697),"")</f>
        <v/>
      </c>
      <c r="BL171" s="353" t="str">
        <f>IF(AND('MAPA DE RIESGOS'!$AP680="Muy Baja",'MAPA DE RIESGOS'!$AR680="Mayor"),CONCATENATE("R",'MAPA DE RIESGOS'!$H680,"C",'MAPA DE RIESGOS'!$AF680),"")</f>
        <v/>
      </c>
      <c r="BM171" s="353" t="str">
        <f>IF(AND('MAPA DE RIESGOS'!$AP681="Muy Baja",'MAPA DE RIESGOS'!$AR681="Mayor"),CONCATENATE("R",'MAPA DE RIESGOS'!$H681,"C",'MAPA DE RIESGOS'!$AF681),"")</f>
        <v/>
      </c>
      <c r="BN171" s="353" t="str">
        <f>IF(AND('MAPA DE RIESGOS'!$AP682="Muy Baja",'MAPA DE RIESGOS'!$AR682="Mayor"),CONCATENATE("R",'MAPA DE RIESGOS'!$H682,"C",'MAPA DE RIESGOS'!$AF682),"")</f>
        <v/>
      </c>
      <c r="BO171" s="353" t="str">
        <f>IF(AND('MAPA DE RIESGOS'!$AP683="Muy Baja",'MAPA DE RIESGOS'!$AR683="Mayor"),CONCATENATE("R",'MAPA DE RIESGOS'!$H683,"C",'MAPA DE RIESGOS'!$AF683),"")</f>
        <v/>
      </c>
      <c r="BP171" s="353" t="str">
        <f>IF(AND('MAPA DE RIESGOS'!$AP684="Muy Baja",'MAPA DE RIESGOS'!$AR684="Mayor"),CONCATENATE("R",'MAPA DE RIESGOS'!$H684,"C",'MAPA DE RIESGOS'!$AF684),"")</f>
        <v/>
      </c>
      <c r="BQ171" s="353" t="str">
        <f>IF(AND('MAPA DE RIESGOS'!$AP685="Muy Baja",'MAPA DE RIESGOS'!$AR685="Mayor"),CONCATENATE("R",'MAPA DE RIESGOS'!$H685,"C",'MAPA DE RIESGOS'!$AF685),"")</f>
        <v/>
      </c>
      <c r="BR171" s="353" t="str">
        <f>IF(AND('MAPA DE RIESGOS'!$AP686="Muy Baja",'MAPA DE RIESGOS'!$AR686="Mayor"),CONCATENATE("R",'MAPA DE RIESGOS'!$H686,"C",'MAPA DE RIESGOS'!$AF686),"")</f>
        <v/>
      </c>
      <c r="BS171" s="353" t="str">
        <f>IF(AND('MAPA DE RIESGOS'!$AP687="Muy Baja",'MAPA DE RIESGOS'!$AR687="Mayor"),CONCATENATE("R",'MAPA DE RIESGOS'!$H687,"C",'MAPA DE RIESGOS'!$AF687),"")</f>
        <v/>
      </c>
      <c r="BT171" s="353" t="str">
        <f>IF(AND('MAPA DE RIESGOS'!$AP688="Muy Baja",'MAPA DE RIESGOS'!$AR688="Mayor"),CONCATENATE("R",'MAPA DE RIESGOS'!$H688,"C",'MAPA DE RIESGOS'!$AF688),"")</f>
        <v/>
      </c>
      <c r="BU171" s="353" t="str">
        <f>IF(AND('MAPA DE RIESGOS'!$AP689="Muy Baja",'MAPA DE RIESGOS'!$AR689="Mayor"),CONCATENATE("R",'MAPA DE RIESGOS'!$H689,"C",'MAPA DE RIESGOS'!$AF689),"")</f>
        <v/>
      </c>
      <c r="BV171" s="353" t="str">
        <f>IF(AND('MAPA DE RIESGOS'!$AP690="Muy Baja",'MAPA DE RIESGOS'!$AR690="Mayor"),CONCATENATE("R",'MAPA DE RIESGOS'!$H690,"C",'MAPA DE RIESGOS'!$AF690),"")</f>
        <v/>
      </c>
      <c r="BW171" s="353" t="str">
        <f>IF(AND('MAPA DE RIESGOS'!$AP691="Muy Baja",'MAPA DE RIESGOS'!$AR691="Mayor"),CONCATENATE("R",'MAPA DE RIESGOS'!$H691,"C",'MAPA DE RIESGOS'!$AF691),"")</f>
        <v/>
      </c>
      <c r="BX171" s="353" t="str">
        <f>IF(AND('MAPA DE RIESGOS'!$AP692="Muy Baja",'MAPA DE RIESGOS'!$AR692="Mayor"),CONCATENATE("R",'MAPA DE RIESGOS'!$H692,"C",'MAPA DE RIESGOS'!$AF692),"")</f>
        <v/>
      </c>
      <c r="BY171" s="353" t="str">
        <f>IF(AND('MAPA DE RIESGOS'!$AP693="Muy Baja",'MAPA DE RIESGOS'!$AR693="Mayor"),CONCATENATE("R",'MAPA DE RIESGOS'!$H693,"C",'MAPA DE RIESGOS'!$AF693),"")</f>
        <v/>
      </c>
      <c r="BZ171" s="353" t="str">
        <f>IF(AND('MAPA DE RIESGOS'!$AP694="Muy Baja",'MAPA DE RIESGOS'!$AR694="Mayor"),CONCATENATE("R",'MAPA DE RIESGOS'!$H694,"C",'MAPA DE RIESGOS'!$AF694),"")</f>
        <v/>
      </c>
      <c r="CA171" s="353" t="str">
        <f>IF(AND('MAPA DE RIESGOS'!$AP695="Muy Baja",'MAPA DE RIESGOS'!$AR695="Mayor"),CONCATENATE("R",'MAPA DE RIESGOS'!$H695,"C",'MAPA DE RIESGOS'!$AF695),"")</f>
        <v/>
      </c>
      <c r="CB171" s="353" t="str">
        <f>IF(AND('MAPA DE RIESGOS'!$AP696="Muy Baja",'MAPA DE RIESGOS'!$AR696="Mayor"),CONCATENATE("R",'MAPA DE RIESGOS'!$H696,"C",'MAPA DE RIESGOS'!$AF696),"")</f>
        <v/>
      </c>
      <c r="CC171" s="354" t="str">
        <f>IF(AND('MAPA DE RIESGOS'!$AP697="Muy Baja",'MAPA DE RIESGOS'!$AR697="Mayor"),CONCATENATE("R",'MAPA DE RIESGOS'!$H697,"C",'MAPA DE RIESGOS'!$AF697),"")</f>
        <v/>
      </c>
      <c r="CD171" s="355" t="str">
        <f>IF(AND('MAPA DE RIESGOS'!$AP680="Muy Baja",'MAPA DE RIESGOS'!$AR680="Catastrófico"),CONCATENATE("R",'MAPA DE RIESGOS'!$H680,"C",'MAPA DE RIESGOS'!$AF680),"")</f>
        <v/>
      </c>
      <c r="CE171" s="355" t="str">
        <f>IF(AND('MAPA DE RIESGOS'!$AP681="Muy Baja",'MAPA DE RIESGOS'!$AR681="Catastrófico"),CONCATENATE("R",'MAPA DE RIESGOS'!$H681,"C",'MAPA DE RIESGOS'!$AF681),"")</f>
        <v/>
      </c>
      <c r="CF171" s="355" t="str">
        <f>IF(AND('MAPA DE RIESGOS'!$AP682="Muy Baja",'MAPA DE RIESGOS'!$AR682="Catastrófico"),CONCATENATE("R",'MAPA DE RIESGOS'!$H682,"C",'MAPA DE RIESGOS'!$AF682),"")</f>
        <v/>
      </c>
      <c r="CG171" s="355" t="str">
        <f>IF(AND('MAPA DE RIESGOS'!$AP683="Muy Baja",'MAPA DE RIESGOS'!$AR683="Catastrófico"),CONCATENATE("R",'MAPA DE RIESGOS'!$H683,"C",'MAPA DE RIESGOS'!$AF683),"")</f>
        <v/>
      </c>
      <c r="CH171" s="355" t="str">
        <f>IF(AND('MAPA DE RIESGOS'!$AP684="Muy Baja",'MAPA DE RIESGOS'!$AR684="Catastrófico"),CONCATENATE("R",'MAPA DE RIESGOS'!$H684,"C",'MAPA DE RIESGOS'!$AF684),"")</f>
        <v/>
      </c>
      <c r="CI171" s="355" t="str">
        <f>IF(AND('MAPA DE RIESGOS'!$AP685="Muy Baja",'MAPA DE RIESGOS'!$AR685="Catastrófico"),CONCATENATE("R",'MAPA DE RIESGOS'!$H685,"C",'MAPA DE RIESGOS'!$AF685),"")</f>
        <v/>
      </c>
      <c r="CJ171" s="355" t="str">
        <f>IF(AND('MAPA DE RIESGOS'!$AP686="Muy Baja",'MAPA DE RIESGOS'!$AR686="Catastrófico"),CONCATENATE("R",'MAPA DE RIESGOS'!$H686,"C",'MAPA DE RIESGOS'!$AF686),"")</f>
        <v/>
      </c>
      <c r="CK171" s="355" t="str">
        <f>IF(AND('MAPA DE RIESGOS'!$AP687="Muy Baja",'MAPA DE RIESGOS'!$AR687="Catastrófico"),CONCATENATE("R",'MAPA DE RIESGOS'!$H687,"C",'MAPA DE RIESGOS'!$AF687),"")</f>
        <v/>
      </c>
      <c r="CL171" s="355" t="str">
        <f>IF(AND('MAPA DE RIESGOS'!$AP688="Muy Baja",'MAPA DE RIESGOS'!$AR688="Catastrófico"),CONCATENATE("R",'MAPA DE RIESGOS'!$H688,"C",'MAPA DE RIESGOS'!$AF688),"")</f>
        <v/>
      </c>
      <c r="CM171" s="355" t="str">
        <f>IF(AND('MAPA DE RIESGOS'!$AP689="Muy Baja",'MAPA DE RIESGOS'!$AR689="Catastrófico"),CONCATENATE("R",'MAPA DE RIESGOS'!$H689,"C",'MAPA DE RIESGOS'!$AF689),"")</f>
        <v/>
      </c>
      <c r="CN171" s="355" t="str">
        <f>IF(AND('MAPA DE RIESGOS'!$AP690="Muy Baja",'MAPA DE RIESGOS'!$AR690="Catastrófico"),CONCATENATE("R",'MAPA DE RIESGOS'!$H690,"C",'MAPA DE RIESGOS'!$AF690),"")</f>
        <v/>
      </c>
      <c r="CO171" s="355" t="str">
        <f>IF(AND('MAPA DE RIESGOS'!$AP691="Muy Baja",'MAPA DE RIESGOS'!$AR691="Catastrófico"),CONCATENATE("R",'MAPA DE RIESGOS'!$H691,"C",'MAPA DE RIESGOS'!$AF691),"")</f>
        <v/>
      </c>
      <c r="CP171" s="355" t="str">
        <f>IF(AND('MAPA DE RIESGOS'!$AP692="Muy Baja",'MAPA DE RIESGOS'!$AR692="Catastrófico"),CONCATENATE("R",'MAPA DE RIESGOS'!$H692,"C",'MAPA DE RIESGOS'!$AF692),"")</f>
        <v/>
      </c>
      <c r="CQ171" s="355" t="str">
        <f>IF(AND('MAPA DE RIESGOS'!$AP693="Muy Baja",'MAPA DE RIESGOS'!$AR693="Catastrófico"),CONCATENATE("R",'MAPA DE RIESGOS'!$H693,"C",'MAPA DE RIESGOS'!$AF693),"")</f>
        <v/>
      </c>
      <c r="CR171" s="355" t="str">
        <f>IF(AND('MAPA DE RIESGOS'!$AP694="Muy Baja",'MAPA DE RIESGOS'!$AR694="Catastrófico"),CONCATENATE("R",'MAPA DE RIESGOS'!$H694,"C",'MAPA DE RIESGOS'!$AF694),"")</f>
        <v/>
      </c>
      <c r="CS171" s="355" t="str">
        <f>IF(AND('MAPA DE RIESGOS'!$AP695="Muy Baja",'MAPA DE RIESGOS'!$AR695="Catastrófico"),CONCATENATE("R",'MAPA DE RIESGOS'!$H695,"C",'MAPA DE RIESGOS'!$AF695),"")</f>
        <v/>
      </c>
      <c r="CT171" s="355" t="str">
        <f>IF(AND('MAPA DE RIESGOS'!$AP696="Muy Baja",'MAPA DE RIESGOS'!$AR696="Catastrófico"),CONCATENATE("R",'MAPA DE RIESGOS'!$H696,"C",'MAPA DE RIESGOS'!$AF696),"")</f>
        <v/>
      </c>
      <c r="CU171" s="356" t="str">
        <f>IF(AND('MAPA DE RIESGOS'!$AP697="Muy Baja",'MAPA DE RIESGOS'!$AR697="Catastrófico"),CONCATENATE("R",'MAPA DE RIESGOS'!$H697,"C",'MAPA DE RIESGOS'!$AF697),"")</f>
        <v/>
      </c>
      <c r="CV171" s="67"/>
      <c r="CW171" s="384"/>
      <c r="CX171" s="384"/>
      <c r="CY171" s="384"/>
      <c r="CZ171" s="384"/>
      <c r="DA171" s="384"/>
      <c r="DB171" s="384"/>
    </row>
    <row r="172" spans="2:106" ht="32.450000000000003" customHeight="1">
      <c r="B172" s="1142"/>
      <c r="C172" s="1142"/>
      <c r="D172" s="1143"/>
      <c r="E172" s="1113"/>
      <c r="F172" s="1114"/>
      <c r="G172" s="1114"/>
      <c r="H172" s="1114"/>
      <c r="I172" s="1114"/>
      <c r="J172" s="374" t="str">
        <f>IF(AND('MAPA DE RIESGOS'!$AP698="Muy Baja",'MAPA DE RIESGOS'!$AR698="Leve"),CONCATENATE("R",'MAPA DE RIESGOS'!$H698,"C",'MAPA DE RIESGOS'!$AF698),"")</f>
        <v/>
      </c>
      <c r="K172" s="375" t="str">
        <f>IF(AND('MAPA DE RIESGOS'!$AP699="Muy Baja",'MAPA DE RIESGOS'!$AR699="Leve"),CONCATENATE("R",'MAPA DE RIESGOS'!$H699,"C",'MAPA DE RIESGOS'!$AF699),"")</f>
        <v/>
      </c>
      <c r="L172" s="375" t="str">
        <f>IF(AND('MAPA DE RIESGOS'!$AP700="Muy Baja",'MAPA DE RIESGOS'!$AR700="Leve"),CONCATENATE("R",'MAPA DE RIESGOS'!$H700,"C",'MAPA DE RIESGOS'!$AF700),"")</f>
        <v/>
      </c>
      <c r="M172" s="375" t="str">
        <f>IF(AND('MAPA DE RIESGOS'!$AP701="Muy Baja",'MAPA DE RIESGOS'!$AR701="Leve"),CONCATENATE("R",'MAPA DE RIESGOS'!$H701,"C",'MAPA DE RIESGOS'!$AF701),"")</f>
        <v/>
      </c>
      <c r="N172" s="375" t="str">
        <f>IF(AND('MAPA DE RIESGOS'!$AP702="Muy Baja",'MAPA DE RIESGOS'!$AR702="Leve"),CONCATENATE("R",'MAPA DE RIESGOS'!$H702,"C",'MAPA DE RIESGOS'!$AF702),"")</f>
        <v/>
      </c>
      <c r="O172" s="375" t="str">
        <f>IF(AND('MAPA DE RIESGOS'!$AP703="Muy Baja",'MAPA DE RIESGOS'!$AR703="Leve"),CONCATENATE("R",'MAPA DE RIESGOS'!$H703,"C",'MAPA DE RIESGOS'!$AF703),"")</f>
        <v/>
      </c>
      <c r="P172" s="375" t="str">
        <f>IF(AND('MAPA DE RIESGOS'!$AP704="Muy Baja",'MAPA DE RIESGOS'!$AR704="Leve"),CONCATENATE("R",'MAPA DE RIESGOS'!$H704,"C",'MAPA DE RIESGOS'!$AF704),"")</f>
        <v/>
      </c>
      <c r="Q172" s="375" t="str">
        <f>IF(AND('MAPA DE RIESGOS'!$AP705="Muy Baja",'MAPA DE RIESGOS'!$AR705="Leve"),CONCATENATE("R",'MAPA DE RIESGOS'!$H705,"C",'MAPA DE RIESGOS'!$AF705),"")</f>
        <v/>
      </c>
      <c r="R172" s="375" t="str">
        <f>IF(AND('MAPA DE RIESGOS'!$AP706="Muy Baja",'MAPA DE RIESGOS'!$AR706="Leve"),CONCATENATE("R",'MAPA DE RIESGOS'!$H706,"C",'MAPA DE RIESGOS'!$AF706),"")</f>
        <v/>
      </c>
      <c r="S172" s="375" t="str">
        <f>IF(AND('MAPA DE RIESGOS'!$AP707="Muy Baja",'MAPA DE RIESGOS'!$AR707="Leve"),CONCATENATE("R",'MAPA DE RIESGOS'!$H707,"C",'MAPA DE RIESGOS'!$AF707),"")</f>
        <v/>
      </c>
      <c r="T172" s="375" t="str">
        <f>IF(AND('MAPA DE RIESGOS'!$AP708="Muy Baja",'MAPA DE RIESGOS'!$AR708="Leve"),CONCATENATE("R",'MAPA DE RIESGOS'!$H708,"C",'MAPA DE RIESGOS'!$AF708),"")</f>
        <v/>
      </c>
      <c r="U172" s="375" t="str">
        <f>IF(AND('MAPA DE RIESGOS'!$AP709="Muy Baja",'MAPA DE RIESGOS'!$AR709="Leve"),CONCATENATE("R",'MAPA DE RIESGOS'!$H709,"C",'MAPA DE RIESGOS'!$AF709),"")</f>
        <v/>
      </c>
      <c r="V172" s="375" t="str">
        <f>IF(AND('MAPA DE RIESGOS'!$AP710="Muy Baja",'MAPA DE RIESGOS'!$AR710="Leve"),CONCATENATE("R",'MAPA DE RIESGOS'!$H710,"C",'MAPA DE RIESGOS'!$AF710),"")</f>
        <v/>
      </c>
      <c r="W172" s="375" t="str">
        <f>IF(AND('MAPA DE RIESGOS'!$AP711="Muy Baja",'MAPA DE RIESGOS'!$AR711="Leve"),CONCATENATE("R",'MAPA DE RIESGOS'!$H711,"C",'MAPA DE RIESGOS'!$AF711),"")</f>
        <v/>
      </c>
      <c r="X172" s="375" t="str">
        <f>IF(AND('MAPA DE RIESGOS'!$AP712="Muy Baja",'MAPA DE RIESGOS'!$AR712="Leve"),CONCATENATE("R",'MAPA DE RIESGOS'!$H712,"C",'MAPA DE RIESGOS'!$AF712),"")</f>
        <v/>
      </c>
      <c r="Y172" s="375" t="str">
        <f>IF(AND('MAPA DE RIESGOS'!$AP713="Muy Baja",'MAPA DE RIESGOS'!$AR713="Leve"),CONCATENATE("R",'MAPA DE RIESGOS'!$H713,"C",'MAPA DE RIESGOS'!$AF713),"")</f>
        <v/>
      </c>
      <c r="Z172" s="375" t="str">
        <f>IF(AND('MAPA DE RIESGOS'!$AP714="Muy Baja",'MAPA DE RIESGOS'!$AR714="Leve"),CONCATENATE("R",'MAPA DE RIESGOS'!$H714,"C",'MAPA DE RIESGOS'!$AF714),"")</f>
        <v/>
      </c>
      <c r="AA172" s="376" t="str">
        <f>IF(AND('MAPA DE RIESGOS'!$AP715="Muy Baja",'MAPA DE RIESGOS'!$AR715="Leve"),CONCATENATE("R",'MAPA DE RIESGOS'!$H715,"C",'MAPA DE RIESGOS'!$AF715),"")</f>
        <v/>
      </c>
      <c r="AB172" s="374" t="str">
        <f>IF(AND('MAPA DE RIESGOS'!$AP698="Muy Baja",'MAPA DE RIESGOS'!$AR698="Menor"),CONCATENATE("R",'MAPA DE RIESGOS'!$H698,"C",'MAPA DE RIESGOS'!$AF698),"")</f>
        <v/>
      </c>
      <c r="AC172" s="375" t="str">
        <f>IF(AND('MAPA DE RIESGOS'!$AP699="Muy Baja",'MAPA DE RIESGOS'!$AR699="Menor"),CONCATENATE("R",'MAPA DE RIESGOS'!$H699,"C",'MAPA DE RIESGOS'!$AF699),"")</f>
        <v/>
      </c>
      <c r="AD172" s="375" t="str">
        <f>IF(AND('MAPA DE RIESGOS'!$AP700="Muy Baja",'MAPA DE RIESGOS'!$AR700="Menor"),CONCATENATE("R",'MAPA DE RIESGOS'!$H700,"C",'MAPA DE RIESGOS'!$AF700),"")</f>
        <v/>
      </c>
      <c r="AE172" s="375" t="str">
        <f>IF(AND('MAPA DE RIESGOS'!$AP701="Muy Baja",'MAPA DE RIESGOS'!$AR701="Menor"),CONCATENATE("R",'MAPA DE RIESGOS'!$H701,"C",'MAPA DE RIESGOS'!$AF701),"")</f>
        <v/>
      </c>
      <c r="AF172" s="375" t="str">
        <f>IF(AND('MAPA DE RIESGOS'!$AP702="Muy Baja",'MAPA DE RIESGOS'!$AR702="Menor"),CONCATENATE("R",'MAPA DE RIESGOS'!$H702,"C",'MAPA DE RIESGOS'!$AF702),"")</f>
        <v/>
      </c>
      <c r="AG172" s="375" t="str">
        <f>IF(AND('MAPA DE RIESGOS'!$AP703="Muy Baja",'MAPA DE RIESGOS'!$AR703="Menor"),CONCATENATE("R",'MAPA DE RIESGOS'!$H703,"C",'MAPA DE RIESGOS'!$AF703),"")</f>
        <v/>
      </c>
      <c r="AH172" s="375" t="str">
        <f>IF(AND('MAPA DE RIESGOS'!$AP704="Muy Baja",'MAPA DE RIESGOS'!$AR704="Menor"),CONCATENATE("R",'MAPA DE RIESGOS'!$H704,"C",'MAPA DE RIESGOS'!$AF704),"")</f>
        <v/>
      </c>
      <c r="AI172" s="375" t="str">
        <f>IF(AND('MAPA DE RIESGOS'!$AP705="Muy Baja",'MAPA DE RIESGOS'!$AR705="Menor"),CONCATENATE("R",'MAPA DE RIESGOS'!$H705,"C",'MAPA DE RIESGOS'!$AF705),"")</f>
        <v/>
      </c>
      <c r="AJ172" s="375" t="str">
        <f>IF(AND('MAPA DE RIESGOS'!$AP706="Muy Baja",'MAPA DE RIESGOS'!$AR706="Menor"),CONCATENATE("R",'MAPA DE RIESGOS'!$H706,"C",'MAPA DE RIESGOS'!$AF706),"")</f>
        <v/>
      </c>
      <c r="AK172" s="375" t="str">
        <f>IF(AND('MAPA DE RIESGOS'!$AP707="Muy Baja",'MAPA DE RIESGOS'!$AR707="Menor"),CONCATENATE("R",'MAPA DE RIESGOS'!$H707,"C",'MAPA DE RIESGOS'!$AF707),"")</f>
        <v/>
      </c>
      <c r="AL172" s="375" t="str">
        <f>IF(AND('MAPA DE RIESGOS'!$AP708="Muy Baja",'MAPA DE RIESGOS'!$AR708="Menor"),CONCATENATE("R",'MAPA DE RIESGOS'!$H708,"C",'MAPA DE RIESGOS'!$AF708),"")</f>
        <v/>
      </c>
      <c r="AM172" s="375" t="str">
        <f>IF(AND('MAPA DE RIESGOS'!$AP709="Muy Baja",'MAPA DE RIESGOS'!$AR709="Menor"),CONCATENATE("R",'MAPA DE RIESGOS'!$H709,"C",'MAPA DE RIESGOS'!$AF709),"")</f>
        <v/>
      </c>
      <c r="AN172" s="375" t="str">
        <f>IF(AND('MAPA DE RIESGOS'!$AP710="Muy Baja",'MAPA DE RIESGOS'!$AR710="Menor"),CONCATENATE("R",'MAPA DE RIESGOS'!$H710,"C",'MAPA DE RIESGOS'!$AF710),"")</f>
        <v/>
      </c>
      <c r="AO172" s="375" t="str">
        <f>IF(AND('MAPA DE RIESGOS'!$AP711="Muy Baja",'MAPA DE RIESGOS'!$AR711="Menor"),CONCATENATE("R",'MAPA DE RIESGOS'!$H711,"C",'MAPA DE RIESGOS'!$AF711),"")</f>
        <v/>
      </c>
      <c r="AP172" s="375" t="str">
        <f>IF(AND('MAPA DE RIESGOS'!$AP712="Muy Baja",'MAPA DE RIESGOS'!$AR712="Menor"),CONCATENATE("R",'MAPA DE RIESGOS'!$H712,"C",'MAPA DE RIESGOS'!$AF712),"")</f>
        <v/>
      </c>
      <c r="AQ172" s="375" t="str">
        <f>IF(AND('MAPA DE RIESGOS'!$AP713="Muy Baja",'MAPA DE RIESGOS'!$AR713="Menor"),CONCATENATE("R",'MAPA DE RIESGOS'!$H713,"C",'MAPA DE RIESGOS'!$AF713),"")</f>
        <v/>
      </c>
      <c r="AR172" s="375" t="str">
        <f>IF(AND('MAPA DE RIESGOS'!$AP714="Muy Baja",'MAPA DE RIESGOS'!$AR714="Menor"),CONCATENATE("R",'MAPA DE RIESGOS'!$H714,"C",'MAPA DE RIESGOS'!$AF714),"")</f>
        <v/>
      </c>
      <c r="AS172" s="376" t="str">
        <f>IF(AND('MAPA DE RIESGOS'!$AP715="Muy Baja",'MAPA DE RIESGOS'!$AR715="Menor"),CONCATENATE("R",'MAPA DE RIESGOS'!$H715,"C",'MAPA DE RIESGOS'!$AF715),"")</f>
        <v/>
      </c>
      <c r="AT172" s="365" t="str">
        <f>IF(AND('MAPA DE RIESGOS'!$AP698="Muy Baja",'MAPA DE RIESGOS'!$AR698="Moderado"),CONCATENATE("R",'MAPA DE RIESGOS'!$H698,"C",'MAPA DE RIESGOS'!$AF698),"")</f>
        <v/>
      </c>
      <c r="AU172" s="366" t="str">
        <f>IF(AND('MAPA DE RIESGOS'!$AP699="Muy Baja",'MAPA DE RIESGOS'!$AR699="Moderado"),CONCATENATE("R",'MAPA DE RIESGOS'!$H699,"C",'MAPA DE RIESGOS'!$AF699),"")</f>
        <v/>
      </c>
      <c r="AV172" s="366" t="str">
        <f>IF(AND('MAPA DE RIESGOS'!$AP700="Muy Baja",'MAPA DE RIESGOS'!$AR700="Moderado"),CONCATENATE("R",'MAPA DE RIESGOS'!$H700,"C",'MAPA DE RIESGOS'!$AF700),"")</f>
        <v/>
      </c>
      <c r="AW172" s="366" t="str">
        <f>IF(AND('MAPA DE RIESGOS'!$AP701="Muy Baja",'MAPA DE RIESGOS'!$AR701="Moderado"),CONCATENATE("R",'MAPA DE RIESGOS'!$H701,"C",'MAPA DE RIESGOS'!$AF701),"")</f>
        <v/>
      </c>
      <c r="AX172" s="366" t="str">
        <f>IF(AND('MAPA DE RIESGOS'!$AP702="Muy Baja",'MAPA DE RIESGOS'!$AR702="Moderado"),CONCATENATE("R",'MAPA DE RIESGOS'!$H702,"C",'MAPA DE RIESGOS'!$AF702),"")</f>
        <v/>
      </c>
      <c r="AY172" s="366" t="str">
        <f>IF(AND('MAPA DE RIESGOS'!$AP703="Muy Baja",'MAPA DE RIESGOS'!$AR703="Moderado"),CONCATENATE("R",'MAPA DE RIESGOS'!$H703,"C",'MAPA DE RIESGOS'!$AF703),"")</f>
        <v/>
      </c>
      <c r="AZ172" s="366" t="str">
        <f>IF(AND('MAPA DE RIESGOS'!$AP704="Muy Baja",'MAPA DE RIESGOS'!$AR704="Moderado"),CONCATENATE("R",'MAPA DE RIESGOS'!$H704,"C",'MAPA DE RIESGOS'!$AF704),"")</f>
        <v/>
      </c>
      <c r="BA172" s="366" t="str">
        <f>IF(AND('MAPA DE RIESGOS'!$AP705="Muy Baja",'MAPA DE RIESGOS'!$AR705="Moderado"),CONCATENATE("R",'MAPA DE RIESGOS'!$H705,"C",'MAPA DE RIESGOS'!$AF705),"")</f>
        <v/>
      </c>
      <c r="BB172" s="366" t="str">
        <f>IF(AND('MAPA DE RIESGOS'!$AP706="Muy Baja",'MAPA DE RIESGOS'!$AR706="Moderado"),CONCATENATE("R",'MAPA DE RIESGOS'!$H706,"C",'MAPA DE RIESGOS'!$AF706),"")</f>
        <v/>
      </c>
      <c r="BC172" s="366" t="str">
        <f>IF(AND('MAPA DE RIESGOS'!$AP707="Muy Baja",'MAPA DE RIESGOS'!$AR707="Moderado"),CONCATENATE("R",'MAPA DE RIESGOS'!$H707,"C",'MAPA DE RIESGOS'!$AF707),"")</f>
        <v/>
      </c>
      <c r="BD172" s="366" t="str">
        <f>IF(AND('MAPA DE RIESGOS'!$AP708="Muy Baja",'MAPA DE RIESGOS'!$AR708="Moderado"),CONCATENATE("R",'MAPA DE RIESGOS'!$H708,"C",'MAPA DE RIESGOS'!$AF708),"")</f>
        <v/>
      </c>
      <c r="BE172" s="366" t="str">
        <f>IF(AND('MAPA DE RIESGOS'!$AP709="Muy Baja",'MAPA DE RIESGOS'!$AR709="Moderado"),CONCATENATE("R",'MAPA DE RIESGOS'!$H709,"C",'MAPA DE RIESGOS'!$AF709),"")</f>
        <v/>
      </c>
      <c r="BF172" s="366" t="str">
        <f>IF(AND('MAPA DE RIESGOS'!$AP710="Muy Baja",'MAPA DE RIESGOS'!$AR710="Moderado"),CONCATENATE("R",'MAPA DE RIESGOS'!$H710,"C",'MAPA DE RIESGOS'!$AF710),"")</f>
        <v/>
      </c>
      <c r="BG172" s="366" t="str">
        <f>IF(AND('MAPA DE RIESGOS'!$AP711="Muy Baja",'MAPA DE RIESGOS'!$AR711="Moderado"),CONCATENATE("R",'MAPA DE RIESGOS'!$H711,"C",'MAPA DE RIESGOS'!$AF711),"")</f>
        <v/>
      </c>
      <c r="BH172" s="366" t="str">
        <f>IF(AND('MAPA DE RIESGOS'!$AP712="Muy Baja",'MAPA DE RIESGOS'!$AR712="Moderado"),CONCATENATE("R",'MAPA DE RIESGOS'!$H712,"C",'MAPA DE RIESGOS'!$AF712),"")</f>
        <v/>
      </c>
      <c r="BI172" s="366" t="str">
        <f>IF(AND('MAPA DE RIESGOS'!$AP713="Muy Baja",'MAPA DE RIESGOS'!$AR713="Moderado"),CONCATENATE("R",'MAPA DE RIESGOS'!$H713,"C",'MAPA DE RIESGOS'!$AF713),"")</f>
        <v/>
      </c>
      <c r="BJ172" s="366" t="str">
        <f>IF(AND('MAPA DE RIESGOS'!$AP714="Muy Baja",'MAPA DE RIESGOS'!$AR714="Moderado"),CONCATENATE("R",'MAPA DE RIESGOS'!$H714,"C",'MAPA DE RIESGOS'!$AF714),"")</f>
        <v/>
      </c>
      <c r="BK172" s="367" t="str">
        <f>IF(AND('MAPA DE RIESGOS'!$AP715="Muy Baja",'MAPA DE RIESGOS'!$AR715="Moderado"),CONCATENATE("R",'MAPA DE RIESGOS'!$H715,"C",'MAPA DE RIESGOS'!$AF715),"")</f>
        <v/>
      </c>
      <c r="BL172" s="353" t="str">
        <f>IF(AND('MAPA DE RIESGOS'!$AP698="Muy Baja",'MAPA DE RIESGOS'!$AR698="Mayor"),CONCATENATE("R",'MAPA DE RIESGOS'!$H698,"C",'MAPA DE RIESGOS'!$AF698),"")</f>
        <v/>
      </c>
      <c r="BM172" s="353" t="str">
        <f>IF(AND('MAPA DE RIESGOS'!$AP699="Muy Baja",'MAPA DE RIESGOS'!$AR699="Mayor"),CONCATENATE("R",'MAPA DE RIESGOS'!$H699,"C",'MAPA DE RIESGOS'!$AF699),"")</f>
        <v/>
      </c>
      <c r="BN172" s="353" t="str">
        <f>IF(AND('MAPA DE RIESGOS'!$AP700="Muy Baja",'MAPA DE RIESGOS'!$AR700="Mayor"),CONCATENATE("R",'MAPA DE RIESGOS'!$H700,"C",'MAPA DE RIESGOS'!$AF700),"")</f>
        <v/>
      </c>
      <c r="BO172" s="353" t="str">
        <f>IF(AND('MAPA DE RIESGOS'!$AP701="Muy Baja",'MAPA DE RIESGOS'!$AR701="Mayor"),CONCATENATE("R",'MAPA DE RIESGOS'!$H701,"C",'MAPA DE RIESGOS'!$AF701),"")</f>
        <v/>
      </c>
      <c r="BP172" s="353" t="str">
        <f>IF(AND('MAPA DE RIESGOS'!$AP702="Muy Baja",'MAPA DE RIESGOS'!$AR702="Mayor"),CONCATENATE("R",'MAPA DE RIESGOS'!$H702,"C",'MAPA DE RIESGOS'!$AF702),"")</f>
        <v/>
      </c>
      <c r="BQ172" s="353" t="str">
        <f>IF(AND('MAPA DE RIESGOS'!$AP703="Muy Baja",'MAPA DE RIESGOS'!$AR703="Mayor"),CONCATENATE("R",'MAPA DE RIESGOS'!$H703,"C",'MAPA DE RIESGOS'!$AF703),"")</f>
        <v/>
      </c>
      <c r="BR172" s="353" t="str">
        <f>IF(AND('MAPA DE RIESGOS'!$AP704="Muy Baja",'MAPA DE RIESGOS'!$AR704="Mayor"),CONCATENATE("R",'MAPA DE RIESGOS'!$H704,"C",'MAPA DE RIESGOS'!$AF704),"")</f>
        <v/>
      </c>
      <c r="BS172" s="353" t="str">
        <f>IF(AND('MAPA DE RIESGOS'!$AP705="Muy Baja",'MAPA DE RIESGOS'!$AR705="Mayor"),CONCATENATE("R",'MAPA DE RIESGOS'!$H705,"C",'MAPA DE RIESGOS'!$AF705),"")</f>
        <v/>
      </c>
      <c r="BT172" s="353" t="str">
        <f>IF(AND('MAPA DE RIESGOS'!$AP706="Muy Baja",'MAPA DE RIESGOS'!$AR706="Mayor"),CONCATENATE("R",'MAPA DE RIESGOS'!$H706,"C",'MAPA DE RIESGOS'!$AF706),"")</f>
        <v/>
      </c>
      <c r="BU172" s="353" t="str">
        <f>IF(AND('MAPA DE RIESGOS'!$AP707="Muy Baja",'MAPA DE RIESGOS'!$AR707="Mayor"),CONCATENATE("R",'MAPA DE RIESGOS'!$H707,"C",'MAPA DE RIESGOS'!$AF707),"")</f>
        <v/>
      </c>
      <c r="BV172" s="353" t="str">
        <f>IF(AND('MAPA DE RIESGOS'!$AP708="Muy Baja",'MAPA DE RIESGOS'!$AR708="Mayor"),CONCATENATE("R",'MAPA DE RIESGOS'!$H708,"C",'MAPA DE RIESGOS'!$AF708),"")</f>
        <v/>
      </c>
      <c r="BW172" s="353" t="str">
        <f>IF(AND('MAPA DE RIESGOS'!$AP709="Muy Baja",'MAPA DE RIESGOS'!$AR709="Mayor"),CONCATENATE("R",'MAPA DE RIESGOS'!$H709,"C",'MAPA DE RIESGOS'!$AF709),"")</f>
        <v/>
      </c>
      <c r="BX172" s="353" t="str">
        <f>IF(AND('MAPA DE RIESGOS'!$AP710="Muy Baja",'MAPA DE RIESGOS'!$AR710="Mayor"),CONCATENATE("R",'MAPA DE RIESGOS'!$H710,"C",'MAPA DE RIESGOS'!$AF710),"")</f>
        <v/>
      </c>
      <c r="BY172" s="353" t="str">
        <f>IF(AND('MAPA DE RIESGOS'!$AP711="Muy Baja",'MAPA DE RIESGOS'!$AR711="Mayor"),CONCATENATE("R",'MAPA DE RIESGOS'!$H711,"C",'MAPA DE RIESGOS'!$AF711),"")</f>
        <v/>
      </c>
      <c r="BZ172" s="353" t="str">
        <f>IF(AND('MAPA DE RIESGOS'!$AP712="Muy Baja",'MAPA DE RIESGOS'!$AR712="Mayor"),CONCATENATE("R",'MAPA DE RIESGOS'!$H712,"C",'MAPA DE RIESGOS'!$AF712),"")</f>
        <v/>
      </c>
      <c r="CA172" s="353" t="str">
        <f>IF(AND('MAPA DE RIESGOS'!$AP713="Muy Baja",'MAPA DE RIESGOS'!$AR713="Mayor"),CONCATENATE("R",'MAPA DE RIESGOS'!$H713,"C",'MAPA DE RIESGOS'!$AF713),"")</f>
        <v/>
      </c>
      <c r="CB172" s="353" t="str">
        <f>IF(AND('MAPA DE RIESGOS'!$AP714="Muy Baja",'MAPA DE RIESGOS'!$AR714="Mayor"),CONCATENATE("R",'MAPA DE RIESGOS'!$H714,"C",'MAPA DE RIESGOS'!$AF714),"")</f>
        <v/>
      </c>
      <c r="CC172" s="354" t="str">
        <f>IF(AND('MAPA DE RIESGOS'!$AP715="Muy Baja",'MAPA DE RIESGOS'!$AR715="Mayor"),CONCATENATE("R",'MAPA DE RIESGOS'!$H715,"C",'MAPA DE RIESGOS'!$AF715),"")</f>
        <v/>
      </c>
      <c r="CD172" s="355" t="str">
        <f>IF(AND('MAPA DE RIESGOS'!$AP698="Muy Baja",'MAPA DE RIESGOS'!$AR698="Catastrófico"),CONCATENATE("R",'MAPA DE RIESGOS'!$H698,"C",'MAPA DE RIESGOS'!$AF698),"")</f>
        <v/>
      </c>
      <c r="CE172" s="355" t="str">
        <f>IF(AND('MAPA DE RIESGOS'!$AP699="Muy Baja",'MAPA DE RIESGOS'!$AR699="Catastrófico"),CONCATENATE("R",'MAPA DE RIESGOS'!$H699,"C",'MAPA DE RIESGOS'!$AF699),"")</f>
        <v/>
      </c>
      <c r="CF172" s="355" t="str">
        <f>IF(AND('MAPA DE RIESGOS'!$AP700="Muy Baja",'MAPA DE RIESGOS'!$AR700="Catastrófico"),CONCATENATE("R",'MAPA DE RIESGOS'!$H700,"C",'MAPA DE RIESGOS'!$AF700),"")</f>
        <v/>
      </c>
      <c r="CG172" s="355" t="str">
        <f>IF(AND('MAPA DE RIESGOS'!$AP701="Muy Baja",'MAPA DE RIESGOS'!$AR701="Catastrófico"),CONCATENATE("R",'MAPA DE RIESGOS'!$H701,"C",'MAPA DE RIESGOS'!$AF701),"")</f>
        <v/>
      </c>
      <c r="CH172" s="355" t="str">
        <f>IF(AND('MAPA DE RIESGOS'!$AP702="Muy Baja",'MAPA DE RIESGOS'!$AR702="Catastrófico"),CONCATENATE("R",'MAPA DE RIESGOS'!$H702,"C",'MAPA DE RIESGOS'!$AF702),"")</f>
        <v/>
      </c>
      <c r="CI172" s="355" t="str">
        <f>IF(AND('MAPA DE RIESGOS'!$AP703="Muy Baja",'MAPA DE RIESGOS'!$AR703="Catastrófico"),CONCATENATE("R",'MAPA DE RIESGOS'!$H703,"C",'MAPA DE RIESGOS'!$AF703),"")</f>
        <v/>
      </c>
      <c r="CJ172" s="355" t="str">
        <f>IF(AND('MAPA DE RIESGOS'!$AP704="Muy Baja",'MAPA DE RIESGOS'!$AR704="Catastrófico"),CONCATENATE("R",'MAPA DE RIESGOS'!$H704,"C",'MAPA DE RIESGOS'!$AF704),"")</f>
        <v/>
      </c>
      <c r="CK172" s="355" t="str">
        <f>IF(AND('MAPA DE RIESGOS'!$AP705="Muy Baja",'MAPA DE RIESGOS'!$AR705="Catastrófico"),CONCATENATE("R",'MAPA DE RIESGOS'!$H705,"C",'MAPA DE RIESGOS'!$AF705),"")</f>
        <v/>
      </c>
      <c r="CL172" s="355" t="str">
        <f>IF(AND('MAPA DE RIESGOS'!$AP706="Muy Baja",'MAPA DE RIESGOS'!$AR706="Catastrófico"),CONCATENATE("R",'MAPA DE RIESGOS'!$H706,"C",'MAPA DE RIESGOS'!$AF706),"")</f>
        <v/>
      </c>
      <c r="CM172" s="355" t="str">
        <f>IF(AND('MAPA DE RIESGOS'!$AP707="Muy Baja",'MAPA DE RIESGOS'!$AR707="Catastrófico"),CONCATENATE("R",'MAPA DE RIESGOS'!$H707,"C",'MAPA DE RIESGOS'!$AF707),"")</f>
        <v/>
      </c>
      <c r="CN172" s="355" t="str">
        <f>IF(AND('MAPA DE RIESGOS'!$AP708="Muy Baja",'MAPA DE RIESGOS'!$AR708="Catastrófico"),CONCATENATE("R",'MAPA DE RIESGOS'!$H708,"C",'MAPA DE RIESGOS'!$AF708),"")</f>
        <v/>
      </c>
      <c r="CO172" s="355" t="str">
        <f>IF(AND('MAPA DE RIESGOS'!$AP709="Muy Baja",'MAPA DE RIESGOS'!$AR709="Catastrófico"),CONCATENATE("R",'MAPA DE RIESGOS'!$H709,"C",'MAPA DE RIESGOS'!$AF709),"")</f>
        <v/>
      </c>
      <c r="CP172" s="355" t="str">
        <f>IF(AND('MAPA DE RIESGOS'!$AP710="Muy Baja",'MAPA DE RIESGOS'!$AR710="Catastrófico"),CONCATENATE("R",'MAPA DE RIESGOS'!$H710,"C",'MAPA DE RIESGOS'!$AF710),"")</f>
        <v/>
      </c>
      <c r="CQ172" s="355" t="str">
        <f>IF(AND('MAPA DE RIESGOS'!$AP711="Muy Baja",'MAPA DE RIESGOS'!$AR711="Catastrófico"),CONCATENATE("R",'MAPA DE RIESGOS'!$H711,"C",'MAPA DE RIESGOS'!$AF711),"")</f>
        <v/>
      </c>
      <c r="CR172" s="355" t="str">
        <f>IF(AND('MAPA DE RIESGOS'!$AP712="Muy Baja",'MAPA DE RIESGOS'!$AR712="Catastrófico"),CONCATENATE("R",'MAPA DE RIESGOS'!$H712,"C",'MAPA DE RIESGOS'!$AF712),"")</f>
        <v/>
      </c>
      <c r="CS172" s="355" t="str">
        <f>IF(AND('MAPA DE RIESGOS'!$AP713="Muy Baja",'MAPA DE RIESGOS'!$AR713="Catastrófico"),CONCATENATE("R",'MAPA DE RIESGOS'!$H713,"C",'MAPA DE RIESGOS'!$AF713),"")</f>
        <v/>
      </c>
      <c r="CT172" s="355" t="str">
        <f>IF(AND('MAPA DE RIESGOS'!$AP714="Muy Baja",'MAPA DE RIESGOS'!$AR714="Catastrófico"),CONCATENATE("R",'MAPA DE RIESGOS'!$H714,"C",'MAPA DE RIESGOS'!$AF714),"")</f>
        <v/>
      </c>
      <c r="CU172" s="356" t="str">
        <f>IF(AND('MAPA DE RIESGOS'!$AP715="Muy Baja",'MAPA DE RIESGOS'!$AR715="Catastrófico"),CONCATENATE("R",'MAPA DE RIESGOS'!$H715,"C",'MAPA DE RIESGOS'!$AF715),"")</f>
        <v/>
      </c>
      <c r="CV172" s="67"/>
      <c r="CW172" s="384"/>
      <c r="CX172" s="384"/>
      <c r="CY172" s="384"/>
      <c r="CZ172" s="384"/>
      <c r="DA172" s="384"/>
      <c r="DB172" s="384"/>
    </row>
    <row r="173" spans="2:106" ht="32.450000000000003" customHeight="1">
      <c r="B173" s="1142"/>
      <c r="C173" s="1142"/>
      <c r="D173" s="1143"/>
      <c r="E173" s="1113"/>
      <c r="F173" s="1114"/>
      <c r="G173" s="1114"/>
      <c r="H173" s="1114"/>
      <c r="I173" s="1114"/>
      <c r="J173" s="374" t="str">
        <f>IF(AND('MAPA DE RIESGOS'!$AP716="Muy Baja",'MAPA DE RIESGOS'!$AR716="Leve"),CONCATENATE("R",'MAPA DE RIESGOS'!$H716,"C",'MAPA DE RIESGOS'!$AF716),"")</f>
        <v/>
      </c>
      <c r="K173" s="375" t="str">
        <f>IF(AND('MAPA DE RIESGOS'!$AP717="Muy Baja",'MAPA DE RIESGOS'!$AR717="Leve"),CONCATENATE("R",'MAPA DE RIESGOS'!$H717,"C",'MAPA DE RIESGOS'!$AF717),"")</f>
        <v/>
      </c>
      <c r="L173" s="375" t="str">
        <f>IF(AND('MAPA DE RIESGOS'!$AP718="Muy Baja",'MAPA DE RIESGOS'!$AR718="Leve"),CONCATENATE("R",'MAPA DE RIESGOS'!$H718,"C",'MAPA DE RIESGOS'!$AF718),"")</f>
        <v/>
      </c>
      <c r="M173" s="375" t="str">
        <f>IF(AND('MAPA DE RIESGOS'!$AP719="Muy Baja",'MAPA DE RIESGOS'!$AR719="Leve"),CONCATENATE("R",'MAPA DE RIESGOS'!$H719,"C",'MAPA DE RIESGOS'!$AF719),"")</f>
        <v/>
      </c>
      <c r="N173" s="375" t="str">
        <f>IF(AND('MAPA DE RIESGOS'!$AP720="Muy Baja",'MAPA DE RIESGOS'!$AR720="Leve"),CONCATENATE("R",'MAPA DE RIESGOS'!$H720,"C",'MAPA DE RIESGOS'!$AF720),"")</f>
        <v/>
      </c>
      <c r="O173" s="375" t="str">
        <f>IF(AND('MAPA DE RIESGOS'!$AP721="Muy Baja",'MAPA DE RIESGOS'!$AR721="Leve"),CONCATENATE("R",'MAPA DE RIESGOS'!$H721,"C",'MAPA DE RIESGOS'!$AF721),"")</f>
        <v/>
      </c>
      <c r="P173" s="375" t="str">
        <f>IF(AND('MAPA DE RIESGOS'!$AP722="Muy Baja",'MAPA DE RIESGOS'!$AR722="Leve"),CONCATENATE("R",'MAPA DE RIESGOS'!$H722,"C",'MAPA DE RIESGOS'!$AF722),"")</f>
        <v/>
      </c>
      <c r="Q173" s="375" t="str">
        <f>IF(AND('MAPA DE RIESGOS'!$AP723="Muy Baja",'MAPA DE RIESGOS'!$AR723="Leve"),CONCATENATE("R",'MAPA DE RIESGOS'!$H723,"C",'MAPA DE RIESGOS'!$AF723),"")</f>
        <v/>
      </c>
      <c r="R173" s="375" t="str">
        <f>IF(AND('MAPA DE RIESGOS'!$AP724="Muy Baja",'MAPA DE RIESGOS'!$AR724="Leve"),CONCATENATE("R",'MAPA DE RIESGOS'!$H724,"C",'MAPA DE RIESGOS'!$AF724),"")</f>
        <v/>
      </c>
      <c r="S173" s="375" t="str">
        <f>IF(AND('MAPA DE RIESGOS'!$AP725="Muy Baja",'MAPA DE RIESGOS'!$AR725="Leve"),CONCATENATE("R",'MAPA DE RIESGOS'!$H725,"C",'MAPA DE RIESGOS'!$AF725),"")</f>
        <v/>
      </c>
      <c r="T173" s="375" t="str">
        <f>IF(AND('MAPA DE RIESGOS'!$AP726="Muy Baja",'MAPA DE RIESGOS'!$AR726="Leve"),CONCATENATE("R",'MAPA DE RIESGOS'!$H726,"C",'MAPA DE RIESGOS'!$AF726),"")</f>
        <v/>
      </c>
      <c r="U173" s="375" t="str">
        <f>IF(AND('MAPA DE RIESGOS'!$AP727="Muy Baja",'MAPA DE RIESGOS'!$AR727="Leve"),CONCATENATE("R",'MAPA DE RIESGOS'!$H727,"C",'MAPA DE RIESGOS'!$AF727),"")</f>
        <v/>
      </c>
      <c r="V173" s="375" t="str">
        <f>IF(AND('MAPA DE RIESGOS'!$AP728="Muy Baja",'MAPA DE RIESGOS'!$AR728="Leve"),CONCATENATE("R",'MAPA DE RIESGOS'!$H728,"C",'MAPA DE RIESGOS'!$AF728),"")</f>
        <v/>
      </c>
      <c r="W173" s="375" t="str">
        <f>IF(AND('MAPA DE RIESGOS'!$AP729="Muy Baja",'MAPA DE RIESGOS'!$AR729="Leve"),CONCATENATE("R",'MAPA DE RIESGOS'!$H729,"C",'MAPA DE RIESGOS'!$AF729),"")</f>
        <v/>
      </c>
      <c r="X173" s="375" t="str">
        <f>IF(AND('MAPA DE RIESGOS'!$AP730="Muy Baja",'MAPA DE RIESGOS'!$AR730="Leve"),CONCATENATE("R",'MAPA DE RIESGOS'!$H730,"C",'MAPA DE RIESGOS'!$AF730),"")</f>
        <v/>
      </c>
      <c r="Y173" s="375" t="str">
        <f>IF(AND('MAPA DE RIESGOS'!$AP731="Muy Baja",'MAPA DE RIESGOS'!$AR731="Leve"),CONCATENATE("R",'MAPA DE RIESGOS'!$H731,"C",'MAPA DE RIESGOS'!$AF731),"")</f>
        <v/>
      </c>
      <c r="Z173" s="375" t="str">
        <f>IF(AND('MAPA DE RIESGOS'!$AP732="Muy Baja",'MAPA DE RIESGOS'!$AR732="Leve"),CONCATENATE("R",'MAPA DE RIESGOS'!$H732,"C",'MAPA DE RIESGOS'!$AF732),"")</f>
        <v/>
      </c>
      <c r="AA173" s="376" t="str">
        <f>IF(AND('MAPA DE RIESGOS'!$AP733="Muy Baja",'MAPA DE RIESGOS'!$AR733="Leve"),CONCATENATE("R",'MAPA DE RIESGOS'!$H733,"C",'MAPA DE RIESGOS'!$AF733),"")</f>
        <v/>
      </c>
      <c r="AB173" s="374" t="str">
        <f>IF(AND('MAPA DE RIESGOS'!$AP716="Muy Baja",'MAPA DE RIESGOS'!$AR716="Menor"),CONCATENATE("R",'MAPA DE RIESGOS'!$H716,"C",'MAPA DE RIESGOS'!$AF716),"")</f>
        <v/>
      </c>
      <c r="AC173" s="375" t="str">
        <f>IF(AND('MAPA DE RIESGOS'!$AP717="Muy Baja",'MAPA DE RIESGOS'!$AR717="Menor"),CONCATENATE("R",'MAPA DE RIESGOS'!$H717,"C",'MAPA DE RIESGOS'!$AF717),"")</f>
        <v/>
      </c>
      <c r="AD173" s="375" t="str">
        <f>IF(AND('MAPA DE RIESGOS'!$AP718="Muy Baja",'MAPA DE RIESGOS'!$AR718="Menor"),CONCATENATE("R",'MAPA DE RIESGOS'!$H718,"C",'MAPA DE RIESGOS'!$AF718),"")</f>
        <v/>
      </c>
      <c r="AE173" s="375" t="str">
        <f>IF(AND('MAPA DE RIESGOS'!$AP719="Muy Baja",'MAPA DE RIESGOS'!$AR719="Menor"),CONCATENATE("R",'MAPA DE RIESGOS'!$H719,"C",'MAPA DE RIESGOS'!$AF719),"")</f>
        <v/>
      </c>
      <c r="AF173" s="375" t="str">
        <f>IF(AND('MAPA DE RIESGOS'!$AP720="Muy Baja",'MAPA DE RIESGOS'!$AR720="Menor"),CONCATENATE("R",'MAPA DE RIESGOS'!$H720,"C",'MAPA DE RIESGOS'!$AF720),"")</f>
        <v/>
      </c>
      <c r="AG173" s="375" t="str">
        <f>IF(AND('MAPA DE RIESGOS'!$AP721="Muy Baja",'MAPA DE RIESGOS'!$AR721="Menor"),CONCATENATE("R",'MAPA DE RIESGOS'!$H721,"C",'MAPA DE RIESGOS'!$AF721),"")</f>
        <v/>
      </c>
      <c r="AH173" s="375" t="str">
        <f>IF(AND('MAPA DE RIESGOS'!$AP722="Muy Baja",'MAPA DE RIESGOS'!$AR722="Menor"),CONCATENATE("R",'MAPA DE RIESGOS'!$H722,"C",'MAPA DE RIESGOS'!$AF722),"")</f>
        <v/>
      </c>
      <c r="AI173" s="375" t="str">
        <f>IF(AND('MAPA DE RIESGOS'!$AP723="Muy Baja",'MAPA DE RIESGOS'!$AR723="Menor"),CONCATENATE("R",'MAPA DE RIESGOS'!$H723,"C",'MAPA DE RIESGOS'!$AF723),"")</f>
        <v/>
      </c>
      <c r="AJ173" s="375" t="str">
        <f>IF(AND('MAPA DE RIESGOS'!$AP724="Muy Baja",'MAPA DE RIESGOS'!$AR724="Menor"),CONCATENATE("R",'MAPA DE RIESGOS'!$H724,"C",'MAPA DE RIESGOS'!$AF724),"")</f>
        <v/>
      </c>
      <c r="AK173" s="375" t="str">
        <f>IF(AND('MAPA DE RIESGOS'!$AP725="Muy Baja",'MAPA DE RIESGOS'!$AR725="Menor"),CONCATENATE("R",'MAPA DE RIESGOS'!$H725,"C",'MAPA DE RIESGOS'!$AF725),"")</f>
        <v/>
      </c>
      <c r="AL173" s="375" t="str">
        <f>IF(AND('MAPA DE RIESGOS'!$AP726="Muy Baja",'MAPA DE RIESGOS'!$AR726="Menor"),CONCATENATE("R",'MAPA DE RIESGOS'!$H726,"C",'MAPA DE RIESGOS'!$AF726),"")</f>
        <v/>
      </c>
      <c r="AM173" s="375" t="str">
        <f>IF(AND('MAPA DE RIESGOS'!$AP727="Muy Baja",'MAPA DE RIESGOS'!$AR727="Menor"),CONCATENATE("R",'MAPA DE RIESGOS'!$H727,"C",'MAPA DE RIESGOS'!$AF727),"")</f>
        <v/>
      </c>
      <c r="AN173" s="375" t="str">
        <f>IF(AND('MAPA DE RIESGOS'!$AP728="Muy Baja",'MAPA DE RIESGOS'!$AR728="Menor"),CONCATENATE("R",'MAPA DE RIESGOS'!$H728,"C",'MAPA DE RIESGOS'!$AF728),"")</f>
        <v/>
      </c>
      <c r="AO173" s="375" t="str">
        <f>IF(AND('MAPA DE RIESGOS'!$AP729="Muy Baja",'MAPA DE RIESGOS'!$AR729="Menor"),CONCATENATE("R",'MAPA DE RIESGOS'!$H729,"C",'MAPA DE RIESGOS'!$AF729),"")</f>
        <v/>
      </c>
      <c r="AP173" s="375" t="str">
        <f>IF(AND('MAPA DE RIESGOS'!$AP730="Muy Baja",'MAPA DE RIESGOS'!$AR730="Menor"),CONCATENATE("R",'MAPA DE RIESGOS'!$H730,"C",'MAPA DE RIESGOS'!$AF730),"")</f>
        <v/>
      </c>
      <c r="AQ173" s="375" t="str">
        <f>IF(AND('MAPA DE RIESGOS'!$AP731="Muy Baja",'MAPA DE RIESGOS'!$AR731="Menor"),CONCATENATE("R",'MAPA DE RIESGOS'!$H731,"C",'MAPA DE RIESGOS'!$AF731),"")</f>
        <v/>
      </c>
      <c r="AR173" s="375" t="str">
        <f>IF(AND('MAPA DE RIESGOS'!$AP732="Muy Baja",'MAPA DE RIESGOS'!$AR732="Menor"),CONCATENATE("R",'MAPA DE RIESGOS'!$H732,"C",'MAPA DE RIESGOS'!$AF732),"")</f>
        <v/>
      </c>
      <c r="AS173" s="376" t="str">
        <f>IF(AND('MAPA DE RIESGOS'!$AP733="Muy Baja",'MAPA DE RIESGOS'!$AR733="Menor"),CONCATENATE("R",'MAPA DE RIESGOS'!$H733,"C",'MAPA DE RIESGOS'!$AF733),"")</f>
        <v/>
      </c>
      <c r="AT173" s="365" t="str">
        <f>IF(AND('MAPA DE RIESGOS'!$AP716="Muy Baja",'MAPA DE RIESGOS'!$AR716="Moderado"),CONCATENATE("R",'MAPA DE RIESGOS'!$H716,"C",'MAPA DE RIESGOS'!$AF716),"")</f>
        <v/>
      </c>
      <c r="AU173" s="366" t="str">
        <f>IF(AND('MAPA DE RIESGOS'!$AP717="Muy Baja",'MAPA DE RIESGOS'!$AR717="Moderado"),CONCATENATE("R",'MAPA DE RIESGOS'!$H717,"C",'MAPA DE RIESGOS'!$AF717),"")</f>
        <v/>
      </c>
      <c r="AV173" s="366" t="str">
        <f>IF(AND('MAPA DE RIESGOS'!$AP718="Muy Baja",'MAPA DE RIESGOS'!$AR718="Moderado"),CONCATENATE("R",'MAPA DE RIESGOS'!$H718,"C",'MAPA DE RIESGOS'!$AF718),"")</f>
        <v/>
      </c>
      <c r="AW173" s="366" t="str">
        <f>IF(AND('MAPA DE RIESGOS'!$AP719="Muy Baja",'MAPA DE RIESGOS'!$AR719="Moderado"),CONCATENATE("R",'MAPA DE RIESGOS'!$H719,"C",'MAPA DE RIESGOS'!$AF719),"")</f>
        <v/>
      </c>
      <c r="AX173" s="366" t="str">
        <f>IF(AND('MAPA DE RIESGOS'!$AP720="Muy Baja",'MAPA DE RIESGOS'!$AR720="Moderado"),CONCATENATE("R",'MAPA DE RIESGOS'!$H720,"C",'MAPA DE RIESGOS'!$AF720),"")</f>
        <v/>
      </c>
      <c r="AY173" s="366" t="str">
        <f>IF(AND('MAPA DE RIESGOS'!$AP721="Muy Baja",'MAPA DE RIESGOS'!$AR721="Moderado"),CONCATENATE("R",'MAPA DE RIESGOS'!$H721,"C",'MAPA DE RIESGOS'!$AF721),"")</f>
        <v/>
      </c>
      <c r="AZ173" s="366" t="str">
        <f>IF(AND('MAPA DE RIESGOS'!$AP722="Muy Baja",'MAPA DE RIESGOS'!$AR722="Moderado"),CONCATENATE("R",'MAPA DE RIESGOS'!$H722,"C",'MAPA DE RIESGOS'!$AF722),"")</f>
        <v/>
      </c>
      <c r="BA173" s="366" t="str">
        <f>IF(AND('MAPA DE RIESGOS'!$AP723="Muy Baja",'MAPA DE RIESGOS'!$AR723="Moderado"),CONCATENATE("R",'MAPA DE RIESGOS'!$H723,"C",'MAPA DE RIESGOS'!$AF723),"")</f>
        <v/>
      </c>
      <c r="BB173" s="366" t="str">
        <f>IF(AND('MAPA DE RIESGOS'!$AP724="Muy Baja",'MAPA DE RIESGOS'!$AR724="Moderado"),CONCATENATE("R",'MAPA DE RIESGOS'!$H724,"C",'MAPA DE RIESGOS'!$AF724),"")</f>
        <v/>
      </c>
      <c r="BC173" s="366" t="str">
        <f>IF(AND('MAPA DE RIESGOS'!$AP725="Muy Baja",'MAPA DE RIESGOS'!$AR725="Moderado"),CONCATENATE("R",'MAPA DE RIESGOS'!$H725,"C",'MAPA DE RIESGOS'!$AF725),"")</f>
        <v/>
      </c>
      <c r="BD173" s="366" t="str">
        <f>IF(AND('MAPA DE RIESGOS'!$AP726="Muy Baja",'MAPA DE RIESGOS'!$AR726="Moderado"),CONCATENATE("R",'MAPA DE RIESGOS'!$H726,"C",'MAPA DE RIESGOS'!$AF726),"")</f>
        <v/>
      </c>
      <c r="BE173" s="366" t="str">
        <f>IF(AND('MAPA DE RIESGOS'!$AP727="Muy Baja",'MAPA DE RIESGOS'!$AR727="Moderado"),CONCATENATE("R",'MAPA DE RIESGOS'!$H727,"C",'MAPA DE RIESGOS'!$AF727),"")</f>
        <v/>
      </c>
      <c r="BF173" s="366" t="str">
        <f>IF(AND('MAPA DE RIESGOS'!$AP728="Muy Baja",'MAPA DE RIESGOS'!$AR728="Moderado"),CONCATENATE("R",'MAPA DE RIESGOS'!$H728,"C",'MAPA DE RIESGOS'!$AF728),"")</f>
        <v/>
      </c>
      <c r="BG173" s="366" t="str">
        <f>IF(AND('MAPA DE RIESGOS'!$AP729="Muy Baja",'MAPA DE RIESGOS'!$AR729="Moderado"),CONCATENATE("R",'MAPA DE RIESGOS'!$H729,"C",'MAPA DE RIESGOS'!$AF729),"")</f>
        <v/>
      </c>
      <c r="BH173" s="366" t="str">
        <f>IF(AND('MAPA DE RIESGOS'!$AP730="Muy Baja",'MAPA DE RIESGOS'!$AR730="Moderado"),CONCATENATE("R",'MAPA DE RIESGOS'!$H730,"C",'MAPA DE RIESGOS'!$AF730),"")</f>
        <v/>
      </c>
      <c r="BI173" s="366" t="str">
        <f>IF(AND('MAPA DE RIESGOS'!$AP731="Muy Baja",'MAPA DE RIESGOS'!$AR731="Moderado"),CONCATENATE("R",'MAPA DE RIESGOS'!$H731,"C",'MAPA DE RIESGOS'!$AF731),"")</f>
        <v/>
      </c>
      <c r="BJ173" s="366" t="str">
        <f>IF(AND('MAPA DE RIESGOS'!$AP732="Muy Baja",'MAPA DE RIESGOS'!$AR732="Moderado"),CONCATENATE("R",'MAPA DE RIESGOS'!$H732,"C",'MAPA DE RIESGOS'!$AF732),"")</f>
        <v/>
      </c>
      <c r="BK173" s="367" t="str">
        <f>IF(AND('MAPA DE RIESGOS'!$AP733="Muy Baja",'MAPA DE RIESGOS'!$AR733="Moderado"),CONCATENATE("R",'MAPA DE RIESGOS'!$H733,"C",'MAPA DE RIESGOS'!$AF733),"")</f>
        <v/>
      </c>
      <c r="BL173" s="353" t="str">
        <f>IF(AND('MAPA DE RIESGOS'!$AP716="Muy Baja",'MAPA DE RIESGOS'!$AR716="Mayor"),CONCATENATE("R",'MAPA DE RIESGOS'!$H716,"C",'MAPA DE RIESGOS'!$AF716),"")</f>
        <v/>
      </c>
      <c r="BM173" s="353" t="str">
        <f>IF(AND('MAPA DE RIESGOS'!$AP717="Muy Baja",'MAPA DE RIESGOS'!$AR717="Mayor"),CONCATENATE("R",'MAPA DE RIESGOS'!$H717,"C",'MAPA DE RIESGOS'!$AF717),"")</f>
        <v/>
      </c>
      <c r="BN173" s="353" t="str">
        <f>IF(AND('MAPA DE RIESGOS'!$AP718="Muy Baja",'MAPA DE RIESGOS'!$AR718="Mayor"),CONCATENATE("R",'MAPA DE RIESGOS'!$H718,"C",'MAPA DE RIESGOS'!$AF718),"")</f>
        <v/>
      </c>
      <c r="BO173" s="353" t="str">
        <f>IF(AND('MAPA DE RIESGOS'!$AP719="Muy Baja",'MAPA DE RIESGOS'!$AR719="Mayor"),CONCATENATE("R",'MAPA DE RIESGOS'!$H719,"C",'MAPA DE RIESGOS'!$AF719),"")</f>
        <v/>
      </c>
      <c r="BP173" s="353" t="str">
        <f>IF(AND('MAPA DE RIESGOS'!$AP720="Muy Baja",'MAPA DE RIESGOS'!$AR720="Mayor"),CONCATENATE("R",'MAPA DE RIESGOS'!$H720,"C",'MAPA DE RIESGOS'!$AF720),"")</f>
        <v/>
      </c>
      <c r="BQ173" s="353" t="str">
        <f>IF(AND('MAPA DE RIESGOS'!$AP721="Muy Baja",'MAPA DE RIESGOS'!$AR721="Mayor"),CONCATENATE("R",'MAPA DE RIESGOS'!$H721,"C",'MAPA DE RIESGOS'!$AF721),"")</f>
        <v/>
      </c>
      <c r="BR173" s="353" t="str">
        <f>IF(AND('MAPA DE RIESGOS'!$AP722="Muy Baja",'MAPA DE RIESGOS'!$AR722="Mayor"),CONCATENATE("R",'MAPA DE RIESGOS'!$H722,"C",'MAPA DE RIESGOS'!$AF722),"")</f>
        <v/>
      </c>
      <c r="BS173" s="353" t="str">
        <f>IF(AND('MAPA DE RIESGOS'!$AP723="Muy Baja",'MAPA DE RIESGOS'!$AR723="Mayor"),CONCATENATE("R",'MAPA DE RIESGOS'!$H723,"C",'MAPA DE RIESGOS'!$AF723),"")</f>
        <v/>
      </c>
      <c r="BT173" s="353" t="str">
        <f>IF(AND('MAPA DE RIESGOS'!$AP724="Muy Baja",'MAPA DE RIESGOS'!$AR724="Mayor"),CONCATENATE("R",'MAPA DE RIESGOS'!$H724,"C",'MAPA DE RIESGOS'!$AF724),"")</f>
        <v/>
      </c>
      <c r="BU173" s="353" t="str">
        <f>IF(AND('MAPA DE RIESGOS'!$AP725="Muy Baja",'MAPA DE RIESGOS'!$AR725="Mayor"),CONCATENATE("R",'MAPA DE RIESGOS'!$H725,"C",'MAPA DE RIESGOS'!$AF725),"")</f>
        <v/>
      </c>
      <c r="BV173" s="353" t="str">
        <f>IF(AND('MAPA DE RIESGOS'!$AP726="Muy Baja",'MAPA DE RIESGOS'!$AR726="Mayor"),CONCATENATE("R",'MAPA DE RIESGOS'!$H726,"C",'MAPA DE RIESGOS'!$AF726),"")</f>
        <v/>
      </c>
      <c r="BW173" s="353" t="str">
        <f>IF(AND('MAPA DE RIESGOS'!$AP727="Muy Baja",'MAPA DE RIESGOS'!$AR727="Mayor"),CONCATENATE("R",'MAPA DE RIESGOS'!$H727,"C",'MAPA DE RIESGOS'!$AF727),"")</f>
        <v/>
      </c>
      <c r="BX173" s="353" t="str">
        <f>IF(AND('MAPA DE RIESGOS'!$AP728="Muy Baja",'MAPA DE RIESGOS'!$AR728="Mayor"),CONCATENATE("R",'MAPA DE RIESGOS'!$H728,"C",'MAPA DE RIESGOS'!$AF728),"")</f>
        <v/>
      </c>
      <c r="BY173" s="353" t="str">
        <f>IF(AND('MAPA DE RIESGOS'!$AP729="Muy Baja",'MAPA DE RIESGOS'!$AR729="Mayor"),CONCATENATE("R",'MAPA DE RIESGOS'!$H729,"C",'MAPA DE RIESGOS'!$AF729),"")</f>
        <v/>
      </c>
      <c r="BZ173" s="353" t="str">
        <f>IF(AND('MAPA DE RIESGOS'!$AP730="Muy Baja",'MAPA DE RIESGOS'!$AR730="Mayor"),CONCATENATE("R",'MAPA DE RIESGOS'!$H730,"C",'MAPA DE RIESGOS'!$AF730),"")</f>
        <v/>
      </c>
      <c r="CA173" s="353" t="str">
        <f>IF(AND('MAPA DE RIESGOS'!$AP731="Muy Baja",'MAPA DE RIESGOS'!$AR731="Mayor"),CONCATENATE("R",'MAPA DE RIESGOS'!$H731,"C",'MAPA DE RIESGOS'!$AF731),"")</f>
        <v/>
      </c>
      <c r="CB173" s="353" t="str">
        <f>IF(AND('MAPA DE RIESGOS'!$AP732="Muy Baja",'MAPA DE RIESGOS'!$AR732="Mayor"),CONCATENATE("R",'MAPA DE RIESGOS'!$H732,"C",'MAPA DE RIESGOS'!$AF732),"")</f>
        <v/>
      </c>
      <c r="CC173" s="354" t="str">
        <f>IF(AND('MAPA DE RIESGOS'!$AP733="Muy Baja",'MAPA DE RIESGOS'!$AR733="Mayor"),CONCATENATE("R",'MAPA DE RIESGOS'!$H733,"C",'MAPA DE RIESGOS'!$AF733),"")</f>
        <v/>
      </c>
      <c r="CD173" s="355" t="str">
        <f>IF(AND('MAPA DE RIESGOS'!$AP716="Muy Baja",'MAPA DE RIESGOS'!$AR716="Catastrófico"),CONCATENATE("R",'MAPA DE RIESGOS'!$H716,"C",'MAPA DE RIESGOS'!$AF716),"")</f>
        <v/>
      </c>
      <c r="CE173" s="355" t="str">
        <f>IF(AND('MAPA DE RIESGOS'!$AP717="Muy Baja",'MAPA DE RIESGOS'!$AR717="Catastrófico"),CONCATENATE("R",'MAPA DE RIESGOS'!$H717,"C",'MAPA DE RIESGOS'!$AF717),"")</f>
        <v/>
      </c>
      <c r="CF173" s="355" t="str">
        <f>IF(AND('MAPA DE RIESGOS'!$AP718="Muy Baja",'MAPA DE RIESGOS'!$AR718="Catastrófico"),CONCATENATE("R",'MAPA DE RIESGOS'!$H718,"C",'MAPA DE RIESGOS'!$AF718),"")</f>
        <v/>
      </c>
      <c r="CG173" s="355" t="str">
        <f>IF(AND('MAPA DE RIESGOS'!$AP719="Muy Baja",'MAPA DE RIESGOS'!$AR719="Catastrófico"),CONCATENATE("R",'MAPA DE RIESGOS'!$H719,"C",'MAPA DE RIESGOS'!$AF719),"")</f>
        <v/>
      </c>
      <c r="CH173" s="355" t="str">
        <f>IF(AND('MAPA DE RIESGOS'!$AP720="Muy Baja",'MAPA DE RIESGOS'!$AR720="Catastrófico"),CONCATENATE("R",'MAPA DE RIESGOS'!$H720,"C",'MAPA DE RIESGOS'!$AF720),"")</f>
        <v/>
      </c>
      <c r="CI173" s="355" t="str">
        <f>IF(AND('MAPA DE RIESGOS'!$AP721="Muy Baja",'MAPA DE RIESGOS'!$AR721="Catastrófico"),CONCATENATE("R",'MAPA DE RIESGOS'!$H721,"C",'MAPA DE RIESGOS'!$AF721),"")</f>
        <v/>
      </c>
      <c r="CJ173" s="355" t="str">
        <f>IF(AND('MAPA DE RIESGOS'!$AP722="Muy Baja",'MAPA DE RIESGOS'!$AR722="Catastrófico"),CONCATENATE("R",'MAPA DE RIESGOS'!$H722,"C",'MAPA DE RIESGOS'!$AF722),"")</f>
        <v/>
      </c>
      <c r="CK173" s="355" t="str">
        <f>IF(AND('MAPA DE RIESGOS'!$AP723="Muy Baja",'MAPA DE RIESGOS'!$AR723="Catastrófico"),CONCATENATE("R",'MAPA DE RIESGOS'!$H723,"C",'MAPA DE RIESGOS'!$AF723),"")</f>
        <v/>
      </c>
      <c r="CL173" s="355" t="str">
        <f>IF(AND('MAPA DE RIESGOS'!$AP724="Muy Baja",'MAPA DE RIESGOS'!$AR724="Catastrófico"),CONCATENATE("R",'MAPA DE RIESGOS'!$H724,"C",'MAPA DE RIESGOS'!$AF724),"")</f>
        <v/>
      </c>
      <c r="CM173" s="355" t="str">
        <f>IF(AND('MAPA DE RIESGOS'!$AP725="Muy Baja",'MAPA DE RIESGOS'!$AR725="Catastrófico"),CONCATENATE("R",'MAPA DE RIESGOS'!$H725,"C",'MAPA DE RIESGOS'!$AF725),"")</f>
        <v/>
      </c>
      <c r="CN173" s="355" t="str">
        <f>IF(AND('MAPA DE RIESGOS'!$AP726="Muy Baja",'MAPA DE RIESGOS'!$AR726="Catastrófico"),CONCATENATE("R",'MAPA DE RIESGOS'!$H726,"C",'MAPA DE RIESGOS'!$AF726),"")</f>
        <v/>
      </c>
      <c r="CO173" s="355" t="str">
        <f>IF(AND('MAPA DE RIESGOS'!$AP727="Muy Baja",'MAPA DE RIESGOS'!$AR727="Catastrófico"),CONCATENATE("R",'MAPA DE RIESGOS'!$H727,"C",'MAPA DE RIESGOS'!$AF727),"")</f>
        <v/>
      </c>
      <c r="CP173" s="355" t="str">
        <f>IF(AND('MAPA DE RIESGOS'!$AP728="Muy Baja",'MAPA DE RIESGOS'!$AR728="Catastrófico"),CONCATENATE("R",'MAPA DE RIESGOS'!$H728,"C",'MAPA DE RIESGOS'!$AF728),"")</f>
        <v/>
      </c>
      <c r="CQ173" s="355" t="str">
        <f>IF(AND('MAPA DE RIESGOS'!$AP729="Muy Baja",'MAPA DE RIESGOS'!$AR729="Catastrófico"),CONCATENATE("R",'MAPA DE RIESGOS'!$H729,"C",'MAPA DE RIESGOS'!$AF729),"")</f>
        <v/>
      </c>
      <c r="CR173" s="355" t="str">
        <f>IF(AND('MAPA DE RIESGOS'!$AP730="Muy Baja",'MAPA DE RIESGOS'!$AR730="Catastrófico"),CONCATENATE("R",'MAPA DE RIESGOS'!$H730,"C",'MAPA DE RIESGOS'!$AF730),"")</f>
        <v/>
      </c>
      <c r="CS173" s="355" t="str">
        <f>IF(AND('MAPA DE RIESGOS'!$AP731="Muy Baja",'MAPA DE RIESGOS'!$AR731="Catastrófico"),CONCATENATE("R",'MAPA DE RIESGOS'!$H731,"C",'MAPA DE RIESGOS'!$AF731),"")</f>
        <v/>
      </c>
      <c r="CT173" s="355" t="str">
        <f>IF(AND('MAPA DE RIESGOS'!$AP732="Muy Baja",'MAPA DE RIESGOS'!$AR732="Catastrófico"),CONCATENATE("R",'MAPA DE RIESGOS'!$H732,"C",'MAPA DE RIESGOS'!$AF732),"")</f>
        <v/>
      </c>
      <c r="CU173" s="356" t="str">
        <f>IF(AND('MAPA DE RIESGOS'!$AP733="Muy Baja",'MAPA DE RIESGOS'!$AR733="Catastrófico"),CONCATENATE("R",'MAPA DE RIESGOS'!$H733,"C",'MAPA DE RIESGOS'!$AF733),"")</f>
        <v/>
      </c>
      <c r="CV173" s="67"/>
      <c r="CW173" s="384"/>
      <c r="CX173" s="384"/>
      <c r="CY173" s="384"/>
      <c r="CZ173" s="384"/>
      <c r="DA173" s="384"/>
      <c r="DB173" s="384"/>
    </row>
    <row r="174" spans="2:106" ht="32.450000000000003" customHeight="1">
      <c r="B174" s="1142"/>
      <c r="C174" s="1142"/>
      <c r="D174" s="1143"/>
      <c r="E174" s="1113"/>
      <c r="F174" s="1114"/>
      <c r="G174" s="1114"/>
      <c r="H174" s="1114"/>
      <c r="I174" s="1114"/>
      <c r="J174" s="374" t="str">
        <f>IF(AND('MAPA DE RIESGOS'!$AP734="Muy Baja",'MAPA DE RIESGOS'!$AR734="Leve"),CONCATENATE("R",'MAPA DE RIESGOS'!$H734,"C",'MAPA DE RIESGOS'!$AF734),"")</f>
        <v/>
      </c>
      <c r="K174" s="375" t="str">
        <f>IF(AND('MAPA DE RIESGOS'!$AP735="Muy Baja",'MAPA DE RIESGOS'!$AR735="Leve"),CONCATENATE("R",'MAPA DE RIESGOS'!$H735,"C",'MAPA DE RIESGOS'!$AF735),"")</f>
        <v/>
      </c>
      <c r="L174" s="375" t="str">
        <f>IF(AND('MAPA DE RIESGOS'!$AP736="Muy Baja",'MAPA DE RIESGOS'!$AR736="Leve"),CONCATENATE("R",'MAPA DE RIESGOS'!$H736,"C",'MAPA DE RIESGOS'!$AF736),"")</f>
        <v/>
      </c>
      <c r="M174" s="375" t="str">
        <f>IF(AND('MAPA DE RIESGOS'!$AP737="Muy Baja",'MAPA DE RIESGOS'!$AR737="Leve"),CONCATENATE("R",'MAPA DE RIESGOS'!$H737,"C",'MAPA DE RIESGOS'!$AF737),"")</f>
        <v/>
      </c>
      <c r="N174" s="375" t="str">
        <f>IF(AND('MAPA DE RIESGOS'!$AP738="Muy Baja",'MAPA DE RIESGOS'!$AR738="Leve"),CONCATENATE("R",'MAPA DE RIESGOS'!$H738,"C",'MAPA DE RIESGOS'!$AF738),"")</f>
        <v/>
      </c>
      <c r="O174" s="375" t="str">
        <f>IF(AND('MAPA DE RIESGOS'!$AP739="Muy Baja",'MAPA DE RIESGOS'!$AR739="Leve"),CONCATENATE("R",'MAPA DE RIESGOS'!$H739,"C",'MAPA DE RIESGOS'!$AF739),"")</f>
        <v/>
      </c>
      <c r="P174" s="375" t="str">
        <f>IF(AND('MAPA DE RIESGOS'!$AP740="Muy Baja",'MAPA DE RIESGOS'!$AR740="Leve"),CONCATENATE("R",'MAPA DE RIESGOS'!$H740,"C",'MAPA DE RIESGOS'!$AF740),"")</f>
        <v/>
      </c>
      <c r="Q174" s="375" t="str">
        <f>IF(AND('MAPA DE RIESGOS'!$AP741="Muy Baja",'MAPA DE RIESGOS'!$AR741="Leve"),CONCATENATE("R",'MAPA DE RIESGOS'!$H741,"C",'MAPA DE RIESGOS'!$AF741),"")</f>
        <v/>
      </c>
      <c r="R174" s="375" t="str">
        <f>IF(AND('MAPA DE RIESGOS'!$AP742="Muy Baja",'MAPA DE RIESGOS'!$AR742="Leve"),CONCATENATE("R",'MAPA DE RIESGOS'!$H742,"C",'MAPA DE RIESGOS'!$AF742),"")</f>
        <v/>
      </c>
      <c r="S174" s="375" t="str">
        <f>IF(AND('MAPA DE RIESGOS'!$AP743="Muy Baja",'MAPA DE RIESGOS'!$AR743="Leve"),CONCATENATE("R",'MAPA DE RIESGOS'!$H743,"C",'MAPA DE RIESGOS'!$AF743),"")</f>
        <v/>
      </c>
      <c r="T174" s="375" t="str">
        <f>IF(AND('MAPA DE RIESGOS'!$AP744="Muy Baja",'MAPA DE RIESGOS'!$AR744="Leve"),CONCATENATE("R",'MAPA DE RIESGOS'!$H744,"C",'MAPA DE RIESGOS'!$AF744),"")</f>
        <v/>
      </c>
      <c r="U174" s="375" t="str">
        <f>IF(AND('MAPA DE RIESGOS'!$AP745="Muy Baja",'MAPA DE RIESGOS'!$AR745="Leve"),CONCATENATE("R",'MAPA DE RIESGOS'!$H745,"C",'MAPA DE RIESGOS'!$AF745),"")</f>
        <v/>
      </c>
      <c r="V174" s="375" t="str">
        <f>IF(AND('MAPA DE RIESGOS'!$AP746="Muy Baja",'MAPA DE RIESGOS'!$AR746="Leve"),CONCATENATE("R",'MAPA DE RIESGOS'!$H746,"C",'MAPA DE RIESGOS'!$AF746),"")</f>
        <v/>
      </c>
      <c r="W174" s="375" t="str">
        <f>IF(AND('MAPA DE RIESGOS'!$AP747="Muy Baja",'MAPA DE RIESGOS'!$AR747="Leve"),CONCATENATE("R",'MAPA DE RIESGOS'!$H747,"C",'MAPA DE RIESGOS'!$AF747),"")</f>
        <v/>
      </c>
      <c r="X174" s="375" t="str">
        <f>IF(AND('MAPA DE RIESGOS'!$AP748="Muy Baja",'MAPA DE RIESGOS'!$AR748="Leve"),CONCATENATE("R",'MAPA DE RIESGOS'!$H748,"C",'MAPA DE RIESGOS'!$AF748),"")</f>
        <v/>
      </c>
      <c r="Y174" s="375" t="str">
        <f>IF(AND('MAPA DE RIESGOS'!$AP749="Muy Baja",'MAPA DE RIESGOS'!$AR749="Leve"),CONCATENATE("R",'MAPA DE RIESGOS'!$H749,"C",'MAPA DE RIESGOS'!$AF749),"")</f>
        <v/>
      </c>
      <c r="Z174" s="375" t="str">
        <f>IF(AND('MAPA DE RIESGOS'!$AP750="Muy Baja",'MAPA DE RIESGOS'!$AR750="Leve"),CONCATENATE("R",'MAPA DE RIESGOS'!$H750,"C",'MAPA DE RIESGOS'!$AF750),"")</f>
        <v/>
      </c>
      <c r="AA174" s="376" t="str">
        <f>IF(AND('MAPA DE RIESGOS'!$AP751="Muy Baja",'MAPA DE RIESGOS'!$AR751="Leve"),CONCATENATE("R",'MAPA DE RIESGOS'!$H751,"C",'MAPA DE RIESGOS'!$AF751),"")</f>
        <v/>
      </c>
      <c r="AB174" s="374" t="str">
        <f>IF(AND('MAPA DE RIESGOS'!$AP734="Muy Baja",'MAPA DE RIESGOS'!$AR734="Menor"),CONCATENATE("R",'MAPA DE RIESGOS'!$H734,"C",'MAPA DE RIESGOS'!$AF734),"")</f>
        <v/>
      </c>
      <c r="AC174" s="375" t="str">
        <f>IF(AND('MAPA DE RIESGOS'!$AP735="Muy Baja",'MAPA DE RIESGOS'!$AR735="Menor"),CONCATENATE("R",'MAPA DE RIESGOS'!$H735,"C",'MAPA DE RIESGOS'!$AF735),"")</f>
        <v/>
      </c>
      <c r="AD174" s="375" t="str">
        <f>IF(AND('MAPA DE RIESGOS'!$AP736="Muy Baja",'MAPA DE RIESGOS'!$AR736="Menor"),CONCATENATE("R",'MAPA DE RIESGOS'!$H736,"C",'MAPA DE RIESGOS'!$AF736),"")</f>
        <v/>
      </c>
      <c r="AE174" s="375" t="str">
        <f>IF(AND('MAPA DE RIESGOS'!$AP737="Muy Baja",'MAPA DE RIESGOS'!$AR737="Menor"),CONCATENATE("R",'MAPA DE RIESGOS'!$H737,"C",'MAPA DE RIESGOS'!$AF737),"")</f>
        <v/>
      </c>
      <c r="AF174" s="375" t="str">
        <f>IF(AND('MAPA DE RIESGOS'!$AP738="Muy Baja",'MAPA DE RIESGOS'!$AR738="Menor"),CONCATENATE("R",'MAPA DE RIESGOS'!$H738,"C",'MAPA DE RIESGOS'!$AF738),"")</f>
        <v/>
      </c>
      <c r="AG174" s="375" t="str">
        <f>IF(AND('MAPA DE RIESGOS'!$AP739="Muy Baja",'MAPA DE RIESGOS'!$AR739="Menor"),CONCATENATE("R",'MAPA DE RIESGOS'!$H739,"C",'MAPA DE RIESGOS'!$AF739),"")</f>
        <v/>
      </c>
      <c r="AH174" s="375" t="str">
        <f>IF(AND('MAPA DE RIESGOS'!$AP740="Muy Baja",'MAPA DE RIESGOS'!$AR740="Menor"),CONCATENATE("R",'MAPA DE RIESGOS'!$H740,"C",'MAPA DE RIESGOS'!$AF740),"")</f>
        <v/>
      </c>
      <c r="AI174" s="375" t="str">
        <f>IF(AND('MAPA DE RIESGOS'!$AP741="Muy Baja",'MAPA DE RIESGOS'!$AR741="Menor"),CONCATENATE("R",'MAPA DE RIESGOS'!$H741,"C",'MAPA DE RIESGOS'!$AF741),"")</f>
        <v/>
      </c>
      <c r="AJ174" s="375" t="str">
        <f>IF(AND('MAPA DE RIESGOS'!$AP742="Muy Baja",'MAPA DE RIESGOS'!$AR742="Menor"),CONCATENATE("R",'MAPA DE RIESGOS'!$H742,"C",'MAPA DE RIESGOS'!$AF742),"")</f>
        <v/>
      </c>
      <c r="AK174" s="375" t="str">
        <f>IF(AND('MAPA DE RIESGOS'!$AP743="Muy Baja",'MAPA DE RIESGOS'!$AR743="Menor"),CONCATENATE("R",'MAPA DE RIESGOS'!$H743,"C",'MAPA DE RIESGOS'!$AF743),"")</f>
        <v/>
      </c>
      <c r="AL174" s="375" t="str">
        <f>IF(AND('MAPA DE RIESGOS'!$AP744="Muy Baja",'MAPA DE RIESGOS'!$AR744="Menor"),CONCATENATE("R",'MAPA DE RIESGOS'!$H744,"C",'MAPA DE RIESGOS'!$AF744),"")</f>
        <v/>
      </c>
      <c r="AM174" s="375" t="str">
        <f>IF(AND('MAPA DE RIESGOS'!$AP745="Muy Baja",'MAPA DE RIESGOS'!$AR745="Menor"),CONCATENATE("R",'MAPA DE RIESGOS'!$H745,"C",'MAPA DE RIESGOS'!$AF745),"")</f>
        <v/>
      </c>
      <c r="AN174" s="375" t="str">
        <f>IF(AND('MAPA DE RIESGOS'!$AP746="Muy Baja",'MAPA DE RIESGOS'!$AR746="Menor"),CONCATENATE("R",'MAPA DE RIESGOS'!$H746,"C",'MAPA DE RIESGOS'!$AF746),"")</f>
        <v/>
      </c>
      <c r="AO174" s="375" t="str">
        <f>IF(AND('MAPA DE RIESGOS'!$AP747="Muy Baja",'MAPA DE RIESGOS'!$AR747="Menor"),CONCATENATE("R",'MAPA DE RIESGOS'!$H747,"C",'MAPA DE RIESGOS'!$AF747),"")</f>
        <v/>
      </c>
      <c r="AP174" s="375" t="str">
        <f>IF(AND('MAPA DE RIESGOS'!$AP748="Muy Baja",'MAPA DE RIESGOS'!$AR748="Menor"),CONCATENATE("R",'MAPA DE RIESGOS'!$H748,"C",'MAPA DE RIESGOS'!$AF748),"")</f>
        <v/>
      </c>
      <c r="AQ174" s="375" t="str">
        <f>IF(AND('MAPA DE RIESGOS'!$AP749="Muy Baja",'MAPA DE RIESGOS'!$AR749="Menor"),CONCATENATE("R",'MAPA DE RIESGOS'!$H749,"C",'MAPA DE RIESGOS'!$AF749),"")</f>
        <v/>
      </c>
      <c r="AR174" s="375" t="str">
        <f>IF(AND('MAPA DE RIESGOS'!$AP750="Muy Baja",'MAPA DE RIESGOS'!$AR750="Menor"),CONCATENATE("R",'MAPA DE RIESGOS'!$H750,"C",'MAPA DE RIESGOS'!$AF750),"")</f>
        <v/>
      </c>
      <c r="AS174" s="376" t="str">
        <f>IF(AND('MAPA DE RIESGOS'!$AP751="Muy Baja",'MAPA DE RIESGOS'!$AR751="Menor"),CONCATENATE("R",'MAPA DE RIESGOS'!$H751,"C",'MAPA DE RIESGOS'!$AF751),"")</f>
        <v/>
      </c>
      <c r="AT174" s="365" t="str">
        <f>IF(AND('MAPA DE RIESGOS'!$AP734="Muy Baja",'MAPA DE RIESGOS'!$AR734="Moderado"),CONCATENATE("R",'MAPA DE RIESGOS'!$H734,"C",'MAPA DE RIESGOS'!$AF734),"")</f>
        <v/>
      </c>
      <c r="AU174" s="366" t="str">
        <f>IF(AND('MAPA DE RIESGOS'!$AP735="Muy Baja",'MAPA DE RIESGOS'!$AR735="Moderado"),CONCATENATE("R",'MAPA DE RIESGOS'!$H735,"C",'MAPA DE RIESGOS'!$AF735),"")</f>
        <v/>
      </c>
      <c r="AV174" s="366" t="str">
        <f>IF(AND('MAPA DE RIESGOS'!$AP736="Muy Baja",'MAPA DE RIESGOS'!$AR736="Moderado"),CONCATENATE("R",'MAPA DE RIESGOS'!$H736,"C",'MAPA DE RIESGOS'!$AF736),"")</f>
        <v/>
      </c>
      <c r="AW174" s="366" t="str">
        <f>IF(AND('MAPA DE RIESGOS'!$AP737="Muy Baja",'MAPA DE RIESGOS'!$AR737="Moderado"),CONCATENATE("R",'MAPA DE RIESGOS'!$H737,"C",'MAPA DE RIESGOS'!$AF737),"")</f>
        <v/>
      </c>
      <c r="AX174" s="366" t="str">
        <f>IF(AND('MAPA DE RIESGOS'!$AP738="Muy Baja",'MAPA DE RIESGOS'!$AR738="Moderado"),CONCATENATE("R",'MAPA DE RIESGOS'!$H738,"C",'MAPA DE RIESGOS'!$AF738),"")</f>
        <v/>
      </c>
      <c r="AY174" s="366" t="str">
        <f>IF(AND('MAPA DE RIESGOS'!$AP739="Muy Baja",'MAPA DE RIESGOS'!$AR739="Moderado"),CONCATENATE("R",'MAPA DE RIESGOS'!$H739,"C",'MAPA DE RIESGOS'!$AF739),"")</f>
        <v/>
      </c>
      <c r="AZ174" s="366" t="str">
        <f>IF(AND('MAPA DE RIESGOS'!$AP740="Muy Baja",'MAPA DE RIESGOS'!$AR740="Moderado"),CONCATENATE("R",'MAPA DE RIESGOS'!$H740,"C",'MAPA DE RIESGOS'!$AF740),"")</f>
        <v/>
      </c>
      <c r="BA174" s="366" t="str">
        <f>IF(AND('MAPA DE RIESGOS'!$AP741="Muy Baja",'MAPA DE RIESGOS'!$AR741="Moderado"),CONCATENATE("R",'MAPA DE RIESGOS'!$H741,"C",'MAPA DE RIESGOS'!$AF741),"")</f>
        <v/>
      </c>
      <c r="BB174" s="366" t="str">
        <f>IF(AND('MAPA DE RIESGOS'!$AP742="Muy Baja",'MAPA DE RIESGOS'!$AR742="Moderado"),CONCATENATE("R",'MAPA DE RIESGOS'!$H742,"C",'MAPA DE RIESGOS'!$AF742),"")</f>
        <v/>
      </c>
      <c r="BC174" s="366" t="str">
        <f>IF(AND('MAPA DE RIESGOS'!$AP743="Muy Baja",'MAPA DE RIESGOS'!$AR743="Moderado"),CONCATENATE("R",'MAPA DE RIESGOS'!$H743,"C",'MAPA DE RIESGOS'!$AF743),"")</f>
        <v/>
      </c>
      <c r="BD174" s="366" t="str">
        <f>IF(AND('MAPA DE RIESGOS'!$AP744="Muy Baja",'MAPA DE RIESGOS'!$AR744="Moderado"),CONCATENATE("R",'MAPA DE RIESGOS'!$H744,"C",'MAPA DE RIESGOS'!$AF744),"")</f>
        <v/>
      </c>
      <c r="BE174" s="366" t="str">
        <f>IF(AND('MAPA DE RIESGOS'!$AP745="Muy Baja",'MAPA DE RIESGOS'!$AR745="Moderado"),CONCATENATE("R",'MAPA DE RIESGOS'!$H745,"C",'MAPA DE RIESGOS'!$AF745),"")</f>
        <v/>
      </c>
      <c r="BF174" s="366" t="str">
        <f>IF(AND('MAPA DE RIESGOS'!$AP746="Muy Baja",'MAPA DE RIESGOS'!$AR746="Moderado"),CONCATENATE("R",'MAPA DE RIESGOS'!$H746,"C",'MAPA DE RIESGOS'!$AF746),"")</f>
        <v/>
      </c>
      <c r="BG174" s="366" t="str">
        <f>IF(AND('MAPA DE RIESGOS'!$AP747="Muy Baja",'MAPA DE RIESGOS'!$AR747="Moderado"),CONCATENATE("R",'MAPA DE RIESGOS'!$H747,"C",'MAPA DE RIESGOS'!$AF747),"")</f>
        <v/>
      </c>
      <c r="BH174" s="366" t="str">
        <f>IF(AND('MAPA DE RIESGOS'!$AP748="Muy Baja",'MAPA DE RIESGOS'!$AR748="Moderado"),CONCATENATE("R",'MAPA DE RIESGOS'!$H748,"C",'MAPA DE RIESGOS'!$AF748),"")</f>
        <v/>
      </c>
      <c r="BI174" s="366" t="str">
        <f>IF(AND('MAPA DE RIESGOS'!$AP749="Muy Baja",'MAPA DE RIESGOS'!$AR749="Moderado"),CONCATENATE("R",'MAPA DE RIESGOS'!$H749,"C",'MAPA DE RIESGOS'!$AF749),"")</f>
        <v/>
      </c>
      <c r="BJ174" s="366" t="str">
        <f>IF(AND('MAPA DE RIESGOS'!$AP750="Muy Baja",'MAPA DE RIESGOS'!$AR750="Moderado"),CONCATENATE("R",'MAPA DE RIESGOS'!$H750,"C",'MAPA DE RIESGOS'!$AF750),"")</f>
        <v/>
      </c>
      <c r="BK174" s="367" t="str">
        <f>IF(AND('MAPA DE RIESGOS'!$AP751="Muy Baja",'MAPA DE RIESGOS'!$AR751="Moderado"),CONCATENATE("R",'MAPA DE RIESGOS'!$H751,"C",'MAPA DE RIESGOS'!$AF751),"")</f>
        <v/>
      </c>
      <c r="BL174" s="353" t="str">
        <f>IF(AND('MAPA DE RIESGOS'!$AP734="Muy Baja",'MAPA DE RIESGOS'!$AR734="Mayor"),CONCATENATE("R",'MAPA DE RIESGOS'!$H734,"C",'MAPA DE RIESGOS'!$AF734),"")</f>
        <v/>
      </c>
      <c r="BM174" s="353" t="str">
        <f>IF(AND('MAPA DE RIESGOS'!$AP735="Muy Baja",'MAPA DE RIESGOS'!$AR735="Mayor"),CONCATENATE("R",'MAPA DE RIESGOS'!$H735,"C",'MAPA DE RIESGOS'!$AF735),"")</f>
        <v/>
      </c>
      <c r="BN174" s="353" t="str">
        <f>IF(AND('MAPA DE RIESGOS'!$AP736="Muy Baja",'MAPA DE RIESGOS'!$AR736="Mayor"),CONCATENATE("R",'MAPA DE RIESGOS'!$H736,"C",'MAPA DE RIESGOS'!$AF736),"")</f>
        <v/>
      </c>
      <c r="BO174" s="353" t="str">
        <f>IF(AND('MAPA DE RIESGOS'!$AP737="Muy Baja",'MAPA DE RIESGOS'!$AR737="Mayor"),CONCATENATE("R",'MAPA DE RIESGOS'!$H737,"C",'MAPA DE RIESGOS'!$AF737),"")</f>
        <v/>
      </c>
      <c r="BP174" s="353" t="str">
        <f>IF(AND('MAPA DE RIESGOS'!$AP738="Muy Baja",'MAPA DE RIESGOS'!$AR738="Mayor"),CONCATENATE("R",'MAPA DE RIESGOS'!$H738,"C",'MAPA DE RIESGOS'!$AF738),"")</f>
        <v/>
      </c>
      <c r="BQ174" s="353" t="str">
        <f>IF(AND('MAPA DE RIESGOS'!$AP739="Muy Baja",'MAPA DE RIESGOS'!$AR739="Mayor"),CONCATENATE("R",'MAPA DE RIESGOS'!$H739,"C",'MAPA DE RIESGOS'!$AF739),"")</f>
        <v/>
      </c>
      <c r="BR174" s="353" t="str">
        <f>IF(AND('MAPA DE RIESGOS'!$AP740="Muy Baja",'MAPA DE RIESGOS'!$AR740="Mayor"),CONCATENATE("R",'MAPA DE RIESGOS'!$H740,"C",'MAPA DE RIESGOS'!$AF740),"")</f>
        <v/>
      </c>
      <c r="BS174" s="353" t="str">
        <f>IF(AND('MAPA DE RIESGOS'!$AP741="Muy Baja",'MAPA DE RIESGOS'!$AR741="Mayor"),CONCATENATE("R",'MAPA DE RIESGOS'!$H741,"C",'MAPA DE RIESGOS'!$AF741),"")</f>
        <v/>
      </c>
      <c r="BT174" s="353" t="str">
        <f>IF(AND('MAPA DE RIESGOS'!$AP742="Muy Baja",'MAPA DE RIESGOS'!$AR742="Mayor"),CONCATENATE("R",'MAPA DE RIESGOS'!$H742,"C",'MAPA DE RIESGOS'!$AF742),"")</f>
        <v/>
      </c>
      <c r="BU174" s="353" t="str">
        <f>IF(AND('MAPA DE RIESGOS'!$AP743="Muy Baja",'MAPA DE RIESGOS'!$AR743="Mayor"),CONCATENATE("R",'MAPA DE RIESGOS'!$H743,"C",'MAPA DE RIESGOS'!$AF743),"")</f>
        <v/>
      </c>
      <c r="BV174" s="353" t="str">
        <f>IF(AND('MAPA DE RIESGOS'!$AP744="Muy Baja",'MAPA DE RIESGOS'!$AR744="Mayor"),CONCATENATE("R",'MAPA DE RIESGOS'!$H744,"C",'MAPA DE RIESGOS'!$AF744),"")</f>
        <v/>
      </c>
      <c r="BW174" s="353" t="str">
        <f>IF(AND('MAPA DE RIESGOS'!$AP745="Muy Baja",'MAPA DE RIESGOS'!$AR745="Mayor"),CONCATENATE("R",'MAPA DE RIESGOS'!$H745,"C",'MAPA DE RIESGOS'!$AF745),"")</f>
        <v/>
      </c>
      <c r="BX174" s="353" t="str">
        <f>IF(AND('MAPA DE RIESGOS'!$AP746="Muy Baja",'MAPA DE RIESGOS'!$AR746="Mayor"),CONCATENATE("R",'MAPA DE RIESGOS'!$H746,"C",'MAPA DE RIESGOS'!$AF746),"")</f>
        <v/>
      </c>
      <c r="BY174" s="353" t="str">
        <f>IF(AND('MAPA DE RIESGOS'!$AP747="Muy Baja",'MAPA DE RIESGOS'!$AR747="Mayor"),CONCATENATE("R",'MAPA DE RIESGOS'!$H747,"C",'MAPA DE RIESGOS'!$AF747),"")</f>
        <v/>
      </c>
      <c r="BZ174" s="353" t="str">
        <f>IF(AND('MAPA DE RIESGOS'!$AP748="Muy Baja",'MAPA DE RIESGOS'!$AR748="Mayor"),CONCATENATE("R",'MAPA DE RIESGOS'!$H748,"C",'MAPA DE RIESGOS'!$AF748),"")</f>
        <v/>
      </c>
      <c r="CA174" s="353" t="str">
        <f>IF(AND('MAPA DE RIESGOS'!$AP749="Muy Baja",'MAPA DE RIESGOS'!$AR749="Mayor"),CONCATENATE("R",'MAPA DE RIESGOS'!$H749,"C",'MAPA DE RIESGOS'!$AF749),"")</f>
        <v/>
      </c>
      <c r="CB174" s="353" t="str">
        <f>IF(AND('MAPA DE RIESGOS'!$AP750="Muy Baja",'MAPA DE RIESGOS'!$AR750="Mayor"),CONCATENATE("R",'MAPA DE RIESGOS'!$H750,"C",'MAPA DE RIESGOS'!$AF750),"")</f>
        <v/>
      </c>
      <c r="CC174" s="354" t="str">
        <f>IF(AND('MAPA DE RIESGOS'!$AP751="Muy Baja",'MAPA DE RIESGOS'!$AR751="Mayor"),CONCATENATE("R",'MAPA DE RIESGOS'!$H751,"C",'MAPA DE RIESGOS'!$AF751),"")</f>
        <v/>
      </c>
      <c r="CD174" s="355" t="str">
        <f>IF(AND('MAPA DE RIESGOS'!$AP734="Muy Baja",'MAPA DE RIESGOS'!$AR734="Catastrófico"),CONCATENATE("R",'MAPA DE RIESGOS'!$H734,"C",'MAPA DE RIESGOS'!$AF734),"")</f>
        <v/>
      </c>
      <c r="CE174" s="355" t="str">
        <f>IF(AND('MAPA DE RIESGOS'!$AP735="Muy Baja",'MAPA DE RIESGOS'!$AR735="Catastrófico"),CONCATENATE("R",'MAPA DE RIESGOS'!$H735,"C",'MAPA DE RIESGOS'!$AF735),"")</f>
        <v/>
      </c>
      <c r="CF174" s="355" t="str">
        <f>IF(AND('MAPA DE RIESGOS'!$AP736="Muy Baja",'MAPA DE RIESGOS'!$AR736="Catastrófico"),CONCATENATE("R",'MAPA DE RIESGOS'!$H736,"C",'MAPA DE RIESGOS'!$AF736),"")</f>
        <v/>
      </c>
      <c r="CG174" s="355" t="str">
        <f>IF(AND('MAPA DE RIESGOS'!$AP737="Muy Baja",'MAPA DE RIESGOS'!$AR737="Catastrófico"),CONCATENATE("R",'MAPA DE RIESGOS'!$H737,"C",'MAPA DE RIESGOS'!$AF737),"")</f>
        <v/>
      </c>
      <c r="CH174" s="355" t="str">
        <f>IF(AND('MAPA DE RIESGOS'!$AP738="Muy Baja",'MAPA DE RIESGOS'!$AR738="Catastrófico"),CONCATENATE("R",'MAPA DE RIESGOS'!$H738,"C",'MAPA DE RIESGOS'!$AF738),"")</f>
        <v/>
      </c>
      <c r="CI174" s="355" t="str">
        <f>IF(AND('MAPA DE RIESGOS'!$AP739="Muy Baja",'MAPA DE RIESGOS'!$AR739="Catastrófico"),CONCATENATE("R",'MAPA DE RIESGOS'!$H739,"C",'MAPA DE RIESGOS'!$AF739),"")</f>
        <v/>
      </c>
      <c r="CJ174" s="355" t="str">
        <f>IF(AND('MAPA DE RIESGOS'!$AP740="Muy Baja",'MAPA DE RIESGOS'!$AR740="Catastrófico"),CONCATENATE("R",'MAPA DE RIESGOS'!$H740,"C",'MAPA DE RIESGOS'!$AF740),"")</f>
        <v/>
      </c>
      <c r="CK174" s="355" t="str">
        <f>IF(AND('MAPA DE RIESGOS'!$AP741="Muy Baja",'MAPA DE RIESGOS'!$AR741="Catastrófico"),CONCATENATE("R",'MAPA DE RIESGOS'!$H741,"C",'MAPA DE RIESGOS'!$AF741),"")</f>
        <v/>
      </c>
      <c r="CL174" s="355" t="str">
        <f>IF(AND('MAPA DE RIESGOS'!$AP742="Muy Baja",'MAPA DE RIESGOS'!$AR742="Catastrófico"),CONCATENATE("R",'MAPA DE RIESGOS'!$H742,"C",'MAPA DE RIESGOS'!$AF742),"")</f>
        <v/>
      </c>
      <c r="CM174" s="355" t="str">
        <f>IF(AND('MAPA DE RIESGOS'!$AP743="Muy Baja",'MAPA DE RIESGOS'!$AR743="Catastrófico"),CONCATENATE("R",'MAPA DE RIESGOS'!$H743,"C",'MAPA DE RIESGOS'!$AF743),"")</f>
        <v/>
      </c>
      <c r="CN174" s="355" t="str">
        <f>IF(AND('MAPA DE RIESGOS'!$AP744="Muy Baja",'MAPA DE RIESGOS'!$AR744="Catastrófico"),CONCATENATE("R",'MAPA DE RIESGOS'!$H744,"C",'MAPA DE RIESGOS'!$AF744),"")</f>
        <v/>
      </c>
      <c r="CO174" s="355" t="str">
        <f>IF(AND('MAPA DE RIESGOS'!$AP745="Muy Baja",'MAPA DE RIESGOS'!$AR745="Catastrófico"),CONCATENATE("R",'MAPA DE RIESGOS'!$H745,"C",'MAPA DE RIESGOS'!$AF745),"")</f>
        <v/>
      </c>
      <c r="CP174" s="355" t="str">
        <f>IF(AND('MAPA DE RIESGOS'!$AP746="Muy Baja",'MAPA DE RIESGOS'!$AR746="Catastrófico"),CONCATENATE("R",'MAPA DE RIESGOS'!$H746,"C",'MAPA DE RIESGOS'!$AF746),"")</f>
        <v/>
      </c>
      <c r="CQ174" s="355" t="str">
        <f>IF(AND('MAPA DE RIESGOS'!$AP747="Muy Baja",'MAPA DE RIESGOS'!$AR747="Catastrófico"),CONCATENATE("R",'MAPA DE RIESGOS'!$H747,"C",'MAPA DE RIESGOS'!$AF747),"")</f>
        <v/>
      </c>
      <c r="CR174" s="355" t="str">
        <f>IF(AND('MAPA DE RIESGOS'!$AP748="Muy Baja",'MAPA DE RIESGOS'!$AR748="Catastrófico"),CONCATENATE("R",'MAPA DE RIESGOS'!$H748,"C",'MAPA DE RIESGOS'!$AF748),"")</f>
        <v/>
      </c>
      <c r="CS174" s="355" t="str">
        <f>IF(AND('MAPA DE RIESGOS'!$AP749="Muy Baja",'MAPA DE RIESGOS'!$AR749="Catastrófico"),CONCATENATE("R",'MAPA DE RIESGOS'!$H749,"C",'MAPA DE RIESGOS'!$AF749),"")</f>
        <v/>
      </c>
      <c r="CT174" s="355" t="str">
        <f>IF(AND('MAPA DE RIESGOS'!$AP750="Muy Baja",'MAPA DE RIESGOS'!$AR750="Catastrófico"),CONCATENATE("R",'MAPA DE RIESGOS'!$H750,"C",'MAPA DE RIESGOS'!$AF750),"")</f>
        <v/>
      </c>
      <c r="CU174" s="356" t="str">
        <f>IF(AND('MAPA DE RIESGOS'!$AP751="Muy Baja",'MAPA DE RIESGOS'!$AR751="Catastrófico"),CONCATENATE("R",'MAPA DE RIESGOS'!$H751,"C",'MAPA DE RIESGOS'!$AF751),"")</f>
        <v/>
      </c>
      <c r="CV174" s="67"/>
      <c r="CW174" s="384"/>
      <c r="CX174" s="384"/>
      <c r="CY174" s="384"/>
      <c r="CZ174" s="384"/>
      <c r="DA174" s="384"/>
      <c r="DB174" s="384"/>
    </row>
    <row r="175" spans="2:106" ht="32.450000000000003" customHeight="1" thickBot="1">
      <c r="B175" s="1142"/>
      <c r="C175" s="1142"/>
      <c r="D175" s="1143"/>
      <c r="E175" s="1116"/>
      <c r="F175" s="1117"/>
      <c r="G175" s="1117"/>
      <c r="H175" s="1117"/>
      <c r="I175" s="1117"/>
      <c r="J175" s="377" t="str">
        <f>IF(AND('MAPA DE RIESGOS'!$AP752="Muy Baja",'MAPA DE RIESGOS'!$AR752="Leve"),CONCATENATE("R",'MAPA DE RIESGOS'!$H752,"C",'MAPA DE RIESGOS'!$AF752),"")</f>
        <v/>
      </c>
      <c r="K175" s="378" t="str">
        <f>IF(AND('MAPA DE RIESGOS'!$AP753="Muy Baja",'MAPA DE RIESGOS'!$AR753="Leve"),CONCATENATE("R",'MAPA DE RIESGOS'!$H753,"C",'MAPA DE RIESGOS'!$AF753),"")</f>
        <v/>
      </c>
      <c r="L175" s="378" t="str">
        <f>IF(AND('MAPA DE RIESGOS'!$AP754="Muy Baja",'MAPA DE RIESGOS'!$AR754="Leve"),CONCATENATE("R",'MAPA DE RIESGOS'!$H754,"C",'MAPA DE RIESGOS'!$AF754),"")</f>
        <v/>
      </c>
      <c r="M175" s="378" t="str">
        <f>IF(AND('MAPA DE RIESGOS'!$AP755="Muy Baja",'MAPA DE RIESGOS'!$AR755="Leve"),CONCATENATE("R",'MAPA DE RIESGOS'!$H755,"C",'MAPA DE RIESGOS'!$AF755),"")</f>
        <v/>
      </c>
      <c r="N175" s="378" t="str">
        <f>IF(AND('MAPA DE RIESGOS'!$AP756="Muy Baja",'MAPA DE RIESGOS'!$AR756="Leve"),CONCATENATE("R",'MAPA DE RIESGOS'!$H756,"C",'MAPA DE RIESGOS'!$AF756),"")</f>
        <v/>
      </c>
      <c r="O175" s="378" t="str">
        <f>IF(AND('MAPA DE RIESGOS'!$AP757="Muy Baja",'MAPA DE RIESGOS'!$AR757="Leve"),CONCATENATE("R",'MAPA DE RIESGOS'!$H757,"C",'MAPA DE RIESGOS'!$AF757),"")</f>
        <v/>
      </c>
      <c r="P175" s="378"/>
      <c r="Q175" s="378"/>
      <c r="R175" s="378"/>
      <c r="S175" s="378"/>
      <c r="T175" s="378"/>
      <c r="U175" s="378"/>
      <c r="V175" s="378"/>
      <c r="W175" s="378"/>
      <c r="X175" s="378"/>
      <c r="Y175" s="378"/>
      <c r="Z175" s="378"/>
      <c r="AA175" s="379"/>
      <c r="AB175" s="377" t="str">
        <f>IF(AND('MAPA DE RIESGOS'!$AP752="Muy Baja",'MAPA DE RIESGOS'!$AR752="Menor"),CONCATENATE("R",'MAPA DE RIESGOS'!$H752,"C",'MAPA DE RIESGOS'!$AF752),"")</f>
        <v/>
      </c>
      <c r="AC175" s="378" t="str">
        <f>IF(AND('MAPA DE RIESGOS'!$AP753="Muy Baja",'MAPA DE RIESGOS'!$AR753="Menor"),CONCATENATE("R",'MAPA DE RIESGOS'!$H753,"C",'MAPA DE RIESGOS'!$AF753),"")</f>
        <v/>
      </c>
      <c r="AD175" s="378" t="str">
        <f>IF(AND('MAPA DE RIESGOS'!$AP754="Muy Baja",'MAPA DE RIESGOS'!$AR754="Menor"),CONCATENATE("R",'MAPA DE RIESGOS'!$H754,"C",'MAPA DE RIESGOS'!$AF754),"")</f>
        <v/>
      </c>
      <c r="AE175" s="378" t="str">
        <f>IF(AND('MAPA DE RIESGOS'!$AP755="Muy Baja",'MAPA DE RIESGOS'!$AR755="Menor"),CONCATENATE("R",'MAPA DE RIESGOS'!$H755,"C",'MAPA DE RIESGOS'!$AF755),"")</f>
        <v/>
      </c>
      <c r="AF175" s="378" t="str">
        <f>IF(AND('MAPA DE RIESGOS'!$AP756="Muy Baja",'MAPA DE RIESGOS'!$AR756="Menor"),CONCATENATE("R",'MAPA DE RIESGOS'!$H756,"C",'MAPA DE RIESGOS'!$AF756),"")</f>
        <v/>
      </c>
      <c r="AG175" s="378" t="str">
        <f>IF(AND('MAPA DE RIESGOS'!$AP757="Muy Baja",'MAPA DE RIESGOS'!$AR757="Menor"),CONCATENATE("R",'MAPA DE RIESGOS'!$H757,"C",'MAPA DE RIESGOS'!$AF757),"")</f>
        <v/>
      </c>
      <c r="AH175" s="378"/>
      <c r="AI175" s="378"/>
      <c r="AJ175" s="378"/>
      <c r="AK175" s="378"/>
      <c r="AL175" s="378"/>
      <c r="AM175" s="378"/>
      <c r="AN175" s="378"/>
      <c r="AO175" s="378"/>
      <c r="AP175" s="378"/>
      <c r="AQ175" s="378"/>
      <c r="AR175" s="378"/>
      <c r="AS175" s="379"/>
      <c r="AT175" s="368" t="str">
        <f>IF(AND('MAPA DE RIESGOS'!$AP752="Muy Baja",'MAPA DE RIESGOS'!$AR752="Moderado"),CONCATENATE("R",'MAPA DE RIESGOS'!$H752,"C",'MAPA DE RIESGOS'!$AF752),"")</f>
        <v/>
      </c>
      <c r="AU175" s="369" t="str">
        <f>IF(AND('MAPA DE RIESGOS'!$AP753="Muy Baja",'MAPA DE RIESGOS'!$AR753="Moderado"),CONCATENATE("R",'MAPA DE RIESGOS'!$H753,"C",'MAPA DE RIESGOS'!$AF753),"")</f>
        <v/>
      </c>
      <c r="AV175" s="369" t="str">
        <f>IF(AND('MAPA DE RIESGOS'!$AP754="Muy Baja",'MAPA DE RIESGOS'!$AR754="Moderado"),CONCATENATE("R",'MAPA DE RIESGOS'!$H754,"C",'MAPA DE RIESGOS'!$AF754),"")</f>
        <v/>
      </c>
      <c r="AW175" s="369" t="str">
        <f>IF(AND('MAPA DE RIESGOS'!$AP755="Muy Baja",'MAPA DE RIESGOS'!$AR755="Moderado"),CONCATENATE("R",'MAPA DE RIESGOS'!$H755,"C",'MAPA DE RIESGOS'!$AF755),"")</f>
        <v/>
      </c>
      <c r="AX175" s="369" t="str">
        <f>IF(AND('MAPA DE RIESGOS'!$AP756="Muy Baja",'MAPA DE RIESGOS'!$AR756="Moderado"),CONCATENATE("R",'MAPA DE RIESGOS'!$H756,"C",'MAPA DE RIESGOS'!$AF756),"")</f>
        <v/>
      </c>
      <c r="AY175" s="369" t="str">
        <f>IF(AND('MAPA DE RIESGOS'!$AP757="Muy Baja",'MAPA DE RIESGOS'!$AR757="Moderado"),CONCATENATE("R",'MAPA DE RIESGOS'!$H757,"C",'MAPA DE RIESGOS'!$AF757),"")</f>
        <v/>
      </c>
      <c r="AZ175" s="369"/>
      <c r="BA175" s="369"/>
      <c r="BB175" s="369"/>
      <c r="BC175" s="369"/>
      <c r="BD175" s="369"/>
      <c r="BE175" s="369"/>
      <c r="BF175" s="369"/>
      <c r="BG175" s="369"/>
      <c r="BH175" s="369"/>
      <c r="BI175" s="369"/>
      <c r="BJ175" s="369"/>
      <c r="BK175" s="370"/>
      <c r="BL175" s="358" t="str">
        <f>IF(AND('MAPA DE RIESGOS'!$AP752="Muy Baja",'MAPA DE RIESGOS'!$AR752="Mayor"),CONCATENATE("R",'MAPA DE RIESGOS'!$H752,"C",'MAPA DE RIESGOS'!$AF752),"")</f>
        <v/>
      </c>
      <c r="BM175" s="358" t="str">
        <f>IF(AND('MAPA DE RIESGOS'!$AP753="Muy Baja",'MAPA DE RIESGOS'!$AR753="Mayor"),CONCATENATE("R",'MAPA DE RIESGOS'!$H753,"C",'MAPA DE RIESGOS'!$AF753),"")</f>
        <v/>
      </c>
      <c r="BN175" s="358" t="str">
        <f>IF(AND('MAPA DE RIESGOS'!$AP754="Muy Baja",'MAPA DE RIESGOS'!$AR754="Mayor"),CONCATENATE("R",'MAPA DE RIESGOS'!$H754,"C",'MAPA DE RIESGOS'!$AF754),"")</f>
        <v/>
      </c>
      <c r="BO175" s="358" t="str">
        <f>IF(AND('MAPA DE RIESGOS'!$AP755="Muy Baja",'MAPA DE RIESGOS'!$AR755="Mayor"),CONCATENATE("R",'MAPA DE RIESGOS'!$H755,"C",'MAPA DE RIESGOS'!$AF755),"")</f>
        <v/>
      </c>
      <c r="BP175" s="358" t="str">
        <f>IF(AND('MAPA DE RIESGOS'!$AP756="Muy Baja",'MAPA DE RIESGOS'!$AR756="Mayor"),CONCATENATE("R",'MAPA DE RIESGOS'!$H756,"C",'MAPA DE RIESGOS'!$AF756),"")</f>
        <v/>
      </c>
      <c r="BQ175" s="358" t="str">
        <f>IF(AND('MAPA DE RIESGOS'!$AP757="Muy Baja",'MAPA DE RIESGOS'!$AR757="Mayor"),CONCATENATE("R",'MAPA DE RIESGOS'!$H757,"C",'MAPA DE RIESGOS'!$AF757),"")</f>
        <v/>
      </c>
      <c r="BR175" s="358"/>
      <c r="BS175" s="358"/>
      <c r="BT175" s="358"/>
      <c r="BU175" s="358"/>
      <c r="BV175" s="358"/>
      <c r="BW175" s="358"/>
      <c r="BX175" s="358"/>
      <c r="BY175" s="358"/>
      <c r="BZ175" s="358"/>
      <c r="CA175" s="358"/>
      <c r="CB175" s="358"/>
      <c r="CC175" s="359"/>
      <c r="CD175" s="360" t="str">
        <f>IF(AND('MAPA DE RIESGOS'!$AP752="Muy Baja",'MAPA DE RIESGOS'!$AR752="Catastrófico"),CONCATENATE("R",'MAPA DE RIESGOS'!$H752,"C",'MAPA DE RIESGOS'!$AF752),"")</f>
        <v/>
      </c>
      <c r="CE175" s="360" t="str">
        <f>IF(AND('MAPA DE RIESGOS'!$AP753="Muy Baja",'MAPA DE RIESGOS'!$AR753="Catastrófico"),CONCATENATE("R",'MAPA DE RIESGOS'!$H753,"C",'MAPA DE RIESGOS'!$AF753),"")</f>
        <v/>
      </c>
      <c r="CF175" s="360" t="str">
        <f>IF(AND('MAPA DE RIESGOS'!$AP754="Muy Baja",'MAPA DE RIESGOS'!$AR754="Catastrófico"),CONCATENATE("R",'MAPA DE RIESGOS'!$H754,"C",'MAPA DE RIESGOS'!$AF754),"")</f>
        <v/>
      </c>
      <c r="CG175" s="360" t="str">
        <f>IF(AND('MAPA DE RIESGOS'!$AP755="Muy Baja",'MAPA DE RIESGOS'!$AR755="Catastrófico"),CONCATENATE("R",'MAPA DE RIESGOS'!$H755,"C",'MAPA DE RIESGOS'!$AF755),"")</f>
        <v/>
      </c>
      <c r="CH175" s="360" t="str">
        <f>IF(AND('MAPA DE RIESGOS'!$AP756="Muy Baja",'MAPA DE RIESGOS'!$AR756="Catastrófico"),CONCATENATE("R",'MAPA DE RIESGOS'!$H756,"C",'MAPA DE RIESGOS'!$AF756),"")</f>
        <v/>
      </c>
      <c r="CI175" s="360" t="str">
        <f>IF(AND('MAPA DE RIESGOS'!$AP757="Muy Baja",'MAPA DE RIESGOS'!$AR757="Catastrófico"),CONCATENATE("R",'MAPA DE RIESGOS'!$H757,"C",'MAPA DE RIESGOS'!$AF757),"")</f>
        <v/>
      </c>
      <c r="CJ175" s="360"/>
      <c r="CK175" s="360"/>
      <c r="CL175" s="360"/>
      <c r="CM175" s="360"/>
      <c r="CN175" s="360"/>
      <c r="CO175" s="360"/>
      <c r="CP175" s="360"/>
      <c r="CQ175" s="360"/>
      <c r="CR175" s="360"/>
      <c r="CS175" s="360"/>
      <c r="CT175" s="360"/>
      <c r="CU175" s="361"/>
      <c r="CV175" s="67"/>
      <c r="CW175" s="384"/>
      <c r="CX175" s="384"/>
      <c r="CY175" s="384"/>
      <c r="CZ175" s="384"/>
      <c r="DA175" s="384"/>
      <c r="DB175" s="384"/>
    </row>
    <row r="176" spans="2:106" s="385" customFormat="1" ht="38.1" customHeight="1">
      <c r="B176" s="384"/>
      <c r="C176" s="384"/>
      <c r="D176" s="384"/>
      <c r="E176" s="384"/>
      <c r="F176" s="384"/>
      <c r="G176" s="384"/>
      <c r="H176" s="384"/>
      <c r="I176" s="384"/>
      <c r="J176" s="1113" t="s">
        <v>284</v>
      </c>
      <c r="K176" s="1114"/>
      <c r="L176" s="1114"/>
      <c r="M176" s="1114"/>
      <c r="N176" s="1114"/>
      <c r="O176" s="1114"/>
      <c r="P176" s="1114"/>
      <c r="Q176" s="1114"/>
      <c r="R176" s="1114"/>
      <c r="S176" s="1114"/>
      <c r="T176" s="1114"/>
      <c r="U176" s="1114"/>
      <c r="V176" s="1114"/>
      <c r="W176" s="1114"/>
      <c r="X176" s="1114"/>
      <c r="Y176" s="1114"/>
      <c r="Z176" s="1114"/>
      <c r="AA176" s="1115"/>
      <c r="AB176" s="1110" t="s">
        <v>285</v>
      </c>
      <c r="AC176" s="1111"/>
      <c r="AD176" s="1111"/>
      <c r="AE176" s="1111"/>
      <c r="AF176" s="1111"/>
      <c r="AG176" s="1111"/>
      <c r="AH176" s="1111"/>
      <c r="AI176" s="1111"/>
      <c r="AJ176" s="1111"/>
      <c r="AK176" s="1111"/>
      <c r="AL176" s="1111"/>
      <c r="AM176" s="1111"/>
      <c r="AN176" s="1111"/>
      <c r="AO176" s="1111"/>
      <c r="AP176" s="1111"/>
      <c r="AQ176" s="1111"/>
      <c r="AR176" s="1111"/>
      <c r="AS176" s="1112"/>
      <c r="AT176" s="1110" t="s">
        <v>286</v>
      </c>
      <c r="AU176" s="1111"/>
      <c r="AV176" s="1111"/>
      <c r="AW176" s="1111"/>
      <c r="AX176" s="1111"/>
      <c r="AY176" s="1111"/>
      <c r="AZ176" s="1111"/>
      <c r="BA176" s="1111"/>
      <c r="BB176" s="1111"/>
      <c r="BC176" s="1111"/>
      <c r="BD176" s="1111"/>
      <c r="BE176" s="1111"/>
      <c r="BF176" s="1111"/>
      <c r="BG176" s="1111"/>
      <c r="BH176" s="1111"/>
      <c r="BI176" s="1111"/>
      <c r="BJ176" s="1111"/>
      <c r="BK176" s="1112"/>
      <c r="BL176" s="1110" t="s">
        <v>287</v>
      </c>
      <c r="BM176" s="1111"/>
      <c r="BN176" s="1111"/>
      <c r="BO176" s="1111"/>
      <c r="BP176" s="1111"/>
      <c r="BQ176" s="1111"/>
      <c r="BR176" s="1111"/>
      <c r="BS176" s="1111"/>
      <c r="BT176" s="1111"/>
      <c r="BU176" s="1111"/>
      <c r="BV176" s="1111"/>
      <c r="BW176" s="1111"/>
      <c r="BX176" s="1111"/>
      <c r="BY176" s="1111"/>
      <c r="BZ176" s="1111"/>
      <c r="CA176" s="1111"/>
      <c r="CB176" s="1111"/>
      <c r="CC176" s="1112"/>
      <c r="CD176" s="1110" t="s">
        <v>288</v>
      </c>
      <c r="CE176" s="1111"/>
      <c r="CF176" s="1111"/>
      <c r="CG176" s="1111"/>
      <c r="CH176" s="1111"/>
      <c r="CI176" s="1111"/>
      <c r="CJ176" s="1111"/>
      <c r="CK176" s="1111"/>
      <c r="CL176" s="1111"/>
      <c r="CM176" s="1111"/>
      <c r="CN176" s="1111"/>
      <c r="CO176" s="1111"/>
      <c r="CP176" s="1111"/>
      <c r="CQ176" s="1111"/>
      <c r="CR176" s="1111"/>
      <c r="CS176" s="1111"/>
      <c r="CT176" s="1111"/>
      <c r="CU176" s="1112"/>
      <c r="CV176" s="384"/>
      <c r="CW176" s="384"/>
      <c r="CX176" s="384"/>
      <c r="CY176" s="384"/>
      <c r="CZ176" s="384"/>
      <c r="DA176" s="384"/>
      <c r="DB176" s="384"/>
    </row>
    <row r="177" spans="2:106" s="385" customFormat="1" ht="38.1" customHeight="1">
      <c r="B177" s="384"/>
      <c r="C177" s="384"/>
      <c r="D177" s="384"/>
      <c r="E177" s="384"/>
      <c r="F177" s="384"/>
      <c r="G177" s="384"/>
      <c r="H177" s="384"/>
      <c r="I177" s="384"/>
      <c r="J177" s="1113"/>
      <c r="K177" s="1114"/>
      <c r="L177" s="1114"/>
      <c r="M177" s="1114"/>
      <c r="N177" s="1114"/>
      <c r="O177" s="1114"/>
      <c r="P177" s="1114"/>
      <c r="Q177" s="1114"/>
      <c r="R177" s="1114"/>
      <c r="S177" s="1114"/>
      <c r="T177" s="1114"/>
      <c r="U177" s="1114"/>
      <c r="V177" s="1114"/>
      <c r="W177" s="1114"/>
      <c r="X177" s="1114"/>
      <c r="Y177" s="1114"/>
      <c r="Z177" s="1114"/>
      <c r="AA177" s="1115"/>
      <c r="AB177" s="1113"/>
      <c r="AC177" s="1114"/>
      <c r="AD177" s="1114"/>
      <c r="AE177" s="1114"/>
      <c r="AF177" s="1114"/>
      <c r="AG177" s="1114"/>
      <c r="AH177" s="1114"/>
      <c r="AI177" s="1114"/>
      <c r="AJ177" s="1114"/>
      <c r="AK177" s="1114"/>
      <c r="AL177" s="1114"/>
      <c r="AM177" s="1114"/>
      <c r="AN177" s="1114"/>
      <c r="AO177" s="1114"/>
      <c r="AP177" s="1114"/>
      <c r="AQ177" s="1114"/>
      <c r="AR177" s="1114"/>
      <c r="AS177" s="1115"/>
      <c r="AT177" s="1113"/>
      <c r="AU177" s="1114"/>
      <c r="AV177" s="1114"/>
      <c r="AW177" s="1114"/>
      <c r="AX177" s="1114"/>
      <c r="AY177" s="1114"/>
      <c r="AZ177" s="1114"/>
      <c r="BA177" s="1114"/>
      <c r="BB177" s="1114"/>
      <c r="BC177" s="1114"/>
      <c r="BD177" s="1114"/>
      <c r="BE177" s="1114"/>
      <c r="BF177" s="1114"/>
      <c r="BG177" s="1114"/>
      <c r="BH177" s="1114"/>
      <c r="BI177" s="1114"/>
      <c r="BJ177" s="1114"/>
      <c r="BK177" s="1115"/>
      <c r="BL177" s="1113"/>
      <c r="BM177" s="1114"/>
      <c r="BN177" s="1114"/>
      <c r="BO177" s="1114"/>
      <c r="BP177" s="1114"/>
      <c r="BQ177" s="1114"/>
      <c r="BR177" s="1114"/>
      <c r="BS177" s="1114"/>
      <c r="BT177" s="1114"/>
      <c r="BU177" s="1114"/>
      <c r="BV177" s="1114"/>
      <c r="BW177" s="1114"/>
      <c r="BX177" s="1114"/>
      <c r="BY177" s="1114"/>
      <c r="BZ177" s="1114"/>
      <c r="CA177" s="1114"/>
      <c r="CB177" s="1114"/>
      <c r="CC177" s="1115"/>
      <c r="CD177" s="1113"/>
      <c r="CE177" s="1114"/>
      <c r="CF177" s="1114"/>
      <c r="CG177" s="1114"/>
      <c r="CH177" s="1114"/>
      <c r="CI177" s="1114"/>
      <c r="CJ177" s="1114"/>
      <c r="CK177" s="1114"/>
      <c r="CL177" s="1114"/>
      <c r="CM177" s="1114"/>
      <c r="CN177" s="1114"/>
      <c r="CO177" s="1114"/>
      <c r="CP177" s="1114"/>
      <c r="CQ177" s="1114"/>
      <c r="CR177" s="1114"/>
      <c r="CS177" s="1114"/>
      <c r="CT177" s="1114"/>
      <c r="CU177" s="1115"/>
      <c r="CV177" s="384"/>
      <c r="CW177" s="384"/>
      <c r="CX177" s="384"/>
      <c r="CY177" s="384"/>
      <c r="CZ177" s="384"/>
      <c r="DA177" s="384"/>
      <c r="DB177" s="384"/>
    </row>
    <row r="178" spans="2:106" s="385" customFormat="1" ht="38.1" customHeight="1">
      <c r="B178" s="384"/>
      <c r="C178" s="384"/>
      <c r="D178" s="384"/>
      <c r="E178" s="384"/>
      <c r="F178" s="384"/>
      <c r="G178" s="384"/>
      <c r="H178" s="384"/>
      <c r="I178" s="384"/>
      <c r="J178" s="1113"/>
      <c r="K178" s="1114"/>
      <c r="L178" s="1114"/>
      <c r="M178" s="1114"/>
      <c r="N178" s="1114"/>
      <c r="O178" s="1114"/>
      <c r="P178" s="1114"/>
      <c r="Q178" s="1114"/>
      <c r="R178" s="1114"/>
      <c r="S178" s="1114"/>
      <c r="T178" s="1114"/>
      <c r="U178" s="1114"/>
      <c r="V178" s="1114"/>
      <c r="W178" s="1114"/>
      <c r="X178" s="1114"/>
      <c r="Y178" s="1114"/>
      <c r="Z178" s="1114"/>
      <c r="AA178" s="1115"/>
      <c r="AB178" s="1113"/>
      <c r="AC178" s="1114"/>
      <c r="AD178" s="1114"/>
      <c r="AE178" s="1114"/>
      <c r="AF178" s="1114"/>
      <c r="AG178" s="1114"/>
      <c r="AH178" s="1114"/>
      <c r="AI178" s="1114"/>
      <c r="AJ178" s="1114"/>
      <c r="AK178" s="1114"/>
      <c r="AL178" s="1114"/>
      <c r="AM178" s="1114"/>
      <c r="AN178" s="1114"/>
      <c r="AO178" s="1114"/>
      <c r="AP178" s="1114"/>
      <c r="AQ178" s="1114"/>
      <c r="AR178" s="1114"/>
      <c r="AS178" s="1115"/>
      <c r="AT178" s="1113"/>
      <c r="AU178" s="1114"/>
      <c r="AV178" s="1114"/>
      <c r="AW178" s="1114"/>
      <c r="AX178" s="1114"/>
      <c r="AY178" s="1114"/>
      <c r="AZ178" s="1114"/>
      <c r="BA178" s="1114"/>
      <c r="BB178" s="1114"/>
      <c r="BC178" s="1114"/>
      <c r="BD178" s="1114"/>
      <c r="BE178" s="1114"/>
      <c r="BF178" s="1114"/>
      <c r="BG178" s="1114"/>
      <c r="BH178" s="1114"/>
      <c r="BI178" s="1114"/>
      <c r="BJ178" s="1114"/>
      <c r="BK178" s="1115"/>
      <c r="BL178" s="1113"/>
      <c r="BM178" s="1114"/>
      <c r="BN178" s="1114"/>
      <c r="BO178" s="1114"/>
      <c r="BP178" s="1114"/>
      <c r="BQ178" s="1114"/>
      <c r="BR178" s="1114"/>
      <c r="BS178" s="1114"/>
      <c r="BT178" s="1114"/>
      <c r="BU178" s="1114"/>
      <c r="BV178" s="1114"/>
      <c r="BW178" s="1114"/>
      <c r="BX178" s="1114"/>
      <c r="BY178" s="1114"/>
      <c r="BZ178" s="1114"/>
      <c r="CA178" s="1114"/>
      <c r="CB178" s="1114"/>
      <c r="CC178" s="1115"/>
      <c r="CD178" s="1113"/>
      <c r="CE178" s="1114"/>
      <c r="CF178" s="1114"/>
      <c r="CG178" s="1114"/>
      <c r="CH178" s="1114"/>
      <c r="CI178" s="1114"/>
      <c r="CJ178" s="1114"/>
      <c r="CK178" s="1114"/>
      <c r="CL178" s="1114"/>
      <c r="CM178" s="1114"/>
      <c r="CN178" s="1114"/>
      <c r="CO178" s="1114"/>
      <c r="CP178" s="1114"/>
      <c r="CQ178" s="1114"/>
      <c r="CR178" s="1114"/>
      <c r="CS178" s="1114"/>
      <c r="CT178" s="1114"/>
      <c r="CU178" s="1115"/>
      <c r="CV178" s="384"/>
      <c r="CW178" s="384"/>
      <c r="CX178" s="384"/>
      <c r="CY178" s="384"/>
      <c r="CZ178" s="384"/>
      <c r="DA178" s="384"/>
      <c r="DB178" s="384"/>
    </row>
    <row r="179" spans="2:106" s="385" customFormat="1" ht="38.1" customHeight="1">
      <c r="B179" s="384"/>
      <c r="C179" s="384"/>
      <c r="D179" s="384"/>
      <c r="E179" s="384"/>
      <c r="F179" s="384"/>
      <c r="G179" s="384"/>
      <c r="H179" s="384"/>
      <c r="I179" s="384"/>
      <c r="J179" s="1113"/>
      <c r="K179" s="1114"/>
      <c r="L179" s="1114"/>
      <c r="M179" s="1114"/>
      <c r="N179" s="1114"/>
      <c r="O179" s="1114"/>
      <c r="P179" s="1114"/>
      <c r="Q179" s="1114"/>
      <c r="R179" s="1114"/>
      <c r="S179" s="1114"/>
      <c r="T179" s="1114"/>
      <c r="U179" s="1114"/>
      <c r="V179" s="1114"/>
      <c r="W179" s="1114"/>
      <c r="X179" s="1114"/>
      <c r="Y179" s="1114"/>
      <c r="Z179" s="1114"/>
      <c r="AA179" s="1115"/>
      <c r="AB179" s="1113"/>
      <c r="AC179" s="1114"/>
      <c r="AD179" s="1114"/>
      <c r="AE179" s="1114"/>
      <c r="AF179" s="1114"/>
      <c r="AG179" s="1114"/>
      <c r="AH179" s="1114"/>
      <c r="AI179" s="1114"/>
      <c r="AJ179" s="1114"/>
      <c r="AK179" s="1114"/>
      <c r="AL179" s="1114"/>
      <c r="AM179" s="1114"/>
      <c r="AN179" s="1114"/>
      <c r="AO179" s="1114"/>
      <c r="AP179" s="1114"/>
      <c r="AQ179" s="1114"/>
      <c r="AR179" s="1114"/>
      <c r="AS179" s="1115"/>
      <c r="AT179" s="1113"/>
      <c r="AU179" s="1114"/>
      <c r="AV179" s="1114"/>
      <c r="AW179" s="1114"/>
      <c r="AX179" s="1114"/>
      <c r="AY179" s="1114"/>
      <c r="AZ179" s="1114"/>
      <c r="BA179" s="1114"/>
      <c r="BB179" s="1114"/>
      <c r="BC179" s="1114"/>
      <c r="BD179" s="1114"/>
      <c r="BE179" s="1114"/>
      <c r="BF179" s="1114"/>
      <c r="BG179" s="1114"/>
      <c r="BH179" s="1114"/>
      <c r="BI179" s="1114"/>
      <c r="BJ179" s="1114"/>
      <c r="BK179" s="1115"/>
      <c r="BL179" s="1113"/>
      <c r="BM179" s="1114"/>
      <c r="BN179" s="1114"/>
      <c r="BO179" s="1114"/>
      <c r="BP179" s="1114"/>
      <c r="BQ179" s="1114"/>
      <c r="BR179" s="1114"/>
      <c r="BS179" s="1114"/>
      <c r="BT179" s="1114"/>
      <c r="BU179" s="1114"/>
      <c r="BV179" s="1114"/>
      <c r="BW179" s="1114"/>
      <c r="BX179" s="1114"/>
      <c r="BY179" s="1114"/>
      <c r="BZ179" s="1114"/>
      <c r="CA179" s="1114"/>
      <c r="CB179" s="1114"/>
      <c r="CC179" s="1115"/>
      <c r="CD179" s="1113"/>
      <c r="CE179" s="1114"/>
      <c r="CF179" s="1114"/>
      <c r="CG179" s="1114"/>
      <c r="CH179" s="1114"/>
      <c r="CI179" s="1114"/>
      <c r="CJ179" s="1114"/>
      <c r="CK179" s="1114"/>
      <c r="CL179" s="1114"/>
      <c r="CM179" s="1114"/>
      <c r="CN179" s="1114"/>
      <c r="CO179" s="1114"/>
      <c r="CP179" s="1114"/>
      <c r="CQ179" s="1114"/>
      <c r="CR179" s="1114"/>
      <c r="CS179" s="1114"/>
      <c r="CT179" s="1114"/>
      <c r="CU179" s="1115"/>
      <c r="CV179" s="384"/>
      <c r="CW179" s="384"/>
      <c r="CX179" s="384"/>
      <c r="CY179" s="384"/>
      <c r="CZ179" s="384"/>
      <c r="DA179" s="384"/>
      <c r="DB179" s="384"/>
    </row>
    <row r="180" spans="2:106" s="385" customFormat="1" ht="38.1" customHeight="1">
      <c r="B180" s="384"/>
      <c r="C180" s="384"/>
      <c r="D180" s="384"/>
      <c r="E180" s="384"/>
      <c r="F180" s="384"/>
      <c r="G180" s="384"/>
      <c r="H180" s="384"/>
      <c r="I180" s="384"/>
      <c r="J180" s="1113"/>
      <c r="K180" s="1114"/>
      <c r="L180" s="1114"/>
      <c r="M180" s="1114"/>
      <c r="N180" s="1114"/>
      <c r="O180" s="1114"/>
      <c r="P180" s="1114"/>
      <c r="Q180" s="1114"/>
      <c r="R180" s="1114"/>
      <c r="S180" s="1114"/>
      <c r="T180" s="1114"/>
      <c r="U180" s="1114"/>
      <c r="V180" s="1114"/>
      <c r="W180" s="1114"/>
      <c r="X180" s="1114"/>
      <c r="Y180" s="1114"/>
      <c r="Z180" s="1114"/>
      <c r="AA180" s="1115"/>
      <c r="AB180" s="1113"/>
      <c r="AC180" s="1114"/>
      <c r="AD180" s="1114"/>
      <c r="AE180" s="1114"/>
      <c r="AF180" s="1114"/>
      <c r="AG180" s="1114"/>
      <c r="AH180" s="1114"/>
      <c r="AI180" s="1114"/>
      <c r="AJ180" s="1114"/>
      <c r="AK180" s="1114"/>
      <c r="AL180" s="1114"/>
      <c r="AM180" s="1114"/>
      <c r="AN180" s="1114"/>
      <c r="AO180" s="1114"/>
      <c r="AP180" s="1114"/>
      <c r="AQ180" s="1114"/>
      <c r="AR180" s="1114"/>
      <c r="AS180" s="1115"/>
      <c r="AT180" s="1113"/>
      <c r="AU180" s="1114"/>
      <c r="AV180" s="1114"/>
      <c r="AW180" s="1114"/>
      <c r="AX180" s="1114"/>
      <c r="AY180" s="1114"/>
      <c r="AZ180" s="1114"/>
      <c r="BA180" s="1114"/>
      <c r="BB180" s="1114"/>
      <c r="BC180" s="1114"/>
      <c r="BD180" s="1114"/>
      <c r="BE180" s="1114"/>
      <c r="BF180" s="1114"/>
      <c r="BG180" s="1114"/>
      <c r="BH180" s="1114"/>
      <c r="BI180" s="1114"/>
      <c r="BJ180" s="1114"/>
      <c r="BK180" s="1115"/>
      <c r="BL180" s="1113"/>
      <c r="BM180" s="1114"/>
      <c r="BN180" s="1114"/>
      <c r="BO180" s="1114"/>
      <c r="BP180" s="1114"/>
      <c r="BQ180" s="1114"/>
      <c r="BR180" s="1114"/>
      <c r="BS180" s="1114"/>
      <c r="BT180" s="1114"/>
      <c r="BU180" s="1114"/>
      <c r="BV180" s="1114"/>
      <c r="BW180" s="1114"/>
      <c r="BX180" s="1114"/>
      <c r="BY180" s="1114"/>
      <c r="BZ180" s="1114"/>
      <c r="CA180" s="1114"/>
      <c r="CB180" s="1114"/>
      <c r="CC180" s="1115"/>
      <c r="CD180" s="1113"/>
      <c r="CE180" s="1114"/>
      <c r="CF180" s="1114"/>
      <c r="CG180" s="1114"/>
      <c r="CH180" s="1114"/>
      <c r="CI180" s="1114"/>
      <c r="CJ180" s="1114"/>
      <c r="CK180" s="1114"/>
      <c r="CL180" s="1114"/>
      <c r="CM180" s="1114"/>
      <c r="CN180" s="1114"/>
      <c r="CO180" s="1114"/>
      <c r="CP180" s="1114"/>
      <c r="CQ180" s="1114"/>
      <c r="CR180" s="1114"/>
      <c r="CS180" s="1114"/>
      <c r="CT180" s="1114"/>
      <c r="CU180" s="1115"/>
      <c r="CV180" s="384"/>
      <c r="CW180" s="384"/>
      <c r="CX180" s="384"/>
      <c r="CY180" s="384"/>
      <c r="CZ180" s="384"/>
      <c r="DA180" s="384"/>
      <c r="DB180" s="384"/>
    </row>
    <row r="181" spans="2:106" s="385" customFormat="1" ht="38.1" customHeight="1" thickBot="1">
      <c r="B181" s="384"/>
      <c r="C181" s="384"/>
      <c r="D181" s="384"/>
      <c r="E181" s="384"/>
      <c r="F181" s="384"/>
      <c r="G181" s="384"/>
      <c r="H181" s="384"/>
      <c r="I181" s="384"/>
      <c r="J181" s="1116"/>
      <c r="K181" s="1117"/>
      <c r="L181" s="1117"/>
      <c r="M181" s="1117"/>
      <c r="N181" s="1117"/>
      <c r="O181" s="1117"/>
      <c r="P181" s="1117"/>
      <c r="Q181" s="1117"/>
      <c r="R181" s="1117"/>
      <c r="S181" s="1117"/>
      <c r="T181" s="1117"/>
      <c r="U181" s="1117"/>
      <c r="V181" s="1117"/>
      <c r="W181" s="1117"/>
      <c r="X181" s="1117"/>
      <c r="Y181" s="1117"/>
      <c r="Z181" s="1117"/>
      <c r="AA181" s="1118"/>
      <c r="AB181" s="1116"/>
      <c r="AC181" s="1117"/>
      <c r="AD181" s="1117"/>
      <c r="AE181" s="1117"/>
      <c r="AF181" s="1117"/>
      <c r="AG181" s="1117"/>
      <c r="AH181" s="1117"/>
      <c r="AI181" s="1117"/>
      <c r="AJ181" s="1117"/>
      <c r="AK181" s="1117"/>
      <c r="AL181" s="1117"/>
      <c r="AM181" s="1117"/>
      <c r="AN181" s="1117"/>
      <c r="AO181" s="1117"/>
      <c r="AP181" s="1117"/>
      <c r="AQ181" s="1117"/>
      <c r="AR181" s="1117"/>
      <c r="AS181" s="1118"/>
      <c r="AT181" s="1116"/>
      <c r="AU181" s="1117"/>
      <c r="AV181" s="1117"/>
      <c r="AW181" s="1117"/>
      <c r="AX181" s="1117"/>
      <c r="AY181" s="1117"/>
      <c r="AZ181" s="1117"/>
      <c r="BA181" s="1117"/>
      <c r="BB181" s="1117"/>
      <c r="BC181" s="1117"/>
      <c r="BD181" s="1117"/>
      <c r="BE181" s="1117"/>
      <c r="BF181" s="1117"/>
      <c r="BG181" s="1117"/>
      <c r="BH181" s="1117"/>
      <c r="BI181" s="1117"/>
      <c r="BJ181" s="1117"/>
      <c r="BK181" s="1118"/>
      <c r="BL181" s="1116"/>
      <c r="BM181" s="1117"/>
      <c r="BN181" s="1117"/>
      <c r="BO181" s="1117"/>
      <c r="BP181" s="1117"/>
      <c r="BQ181" s="1117"/>
      <c r="BR181" s="1117"/>
      <c r="BS181" s="1117"/>
      <c r="BT181" s="1117"/>
      <c r="BU181" s="1117"/>
      <c r="BV181" s="1117"/>
      <c r="BW181" s="1117"/>
      <c r="BX181" s="1117"/>
      <c r="BY181" s="1117"/>
      <c r="BZ181" s="1117"/>
      <c r="CA181" s="1117"/>
      <c r="CB181" s="1117"/>
      <c r="CC181" s="1118"/>
      <c r="CD181" s="1116"/>
      <c r="CE181" s="1117"/>
      <c r="CF181" s="1117"/>
      <c r="CG181" s="1117"/>
      <c r="CH181" s="1117"/>
      <c r="CI181" s="1117"/>
      <c r="CJ181" s="1117"/>
      <c r="CK181" s="1117"/>
      <c r="CL181" s="1117"/>
      <c r="CM181" s="1117"/>
      <c r="CN181" s="1117"/>
      <c r="CO181" s="1117"/>
      <c r="CP181" s="1117"/>
      <c r="CQ181" s="1117"/>
      <c r="CR181" s="1117"/>
      <c r="CS181" s="1117"/>
      <c r="CT181" s="1117"/>
      <c r="CU181" s="1118"/>
      <c r="CV181" s="384"/>
      <c r="CW181" s="384"/>
      <c r="CX181" s="384"/>
      <c r="CY181" s="384"/>
      <c r="CZ181" s="384"/>
      <c r="DA181" s="384"/>
      <c r="DB181" s="384"/>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1156" t="s">
        <v>933</v>
      </c>
      <c r="C1" s="1156"/>
      <c r="D1" s="1156"/>
      <c r="E1" s="1156"/>
      <c r="F1" s="1156"/>
    </row>
    <row r="2" spans="2:6" ht="20.25" thickBot="1">
      <c r="B2" s="1157" t="s">
        <v>37</v>
      </c>
      <c r="C2" s="1158"/>
      <c r="D2" s="1158"/>
      <c r="E2" s="1158"/>
      <c r="F2" s="1159"/>
    </row>
    <row r="3" spans="2:6">
      <c r="B3" s="1160" t="s">
        <v>120</v>
      </c>
      <c r="C3" s="1161"/>
      <c r="D3" s="1161"/>
      <c r="E3" s="1161"/>
      <c r="F3" s="1162"/>
    </row>
    <row r="4" spans="2:6" ht="27.6" customHeight="1" thickBot="1">
      <c r="B4" s="1166" t="s">
        <v>1042</v>
      </c>
      <c r="C4" s="1167"/>
      <c r="D4" s="1167"/>
      <c r="E4" s="1167"/>
      <c r="F4" s="1168"/>
    </row>
    <row r="5" spans="2:6" ht="15.75" customHeight="1">
      <c r="B5" s="1150" t="s">
        <v>36</v>
      </c>
      <c r="C5" s="1152" t="s">
        <v>35</v>
      </c>
      <c r="D5" s="1152"/>
      <c r="E5" s="1152" t="s">
        <v>34</v>
      </c>
      <c r="F5" s="1154"/>
    </row>
    <row r="6" spans="2:6" ht="15.75" thickBot="1">
      <c r="B6" s="1151"/>
      <c r="C6" s="1153"/>
      <c r="D6" s="1153"/>
      <c r="E6" s="22" t="s">
        <v>33</v>
      </c>
      <c r="F6" s="23" t="s">
        <v>32</v>
      </c>
    </row>
    <row r="7" spans="2:6" ht="23.25" customHeight="1">
      <c r="B7" s="24">
        <v>1</v>
      </c>
      <c r="C7" s="1155" t="s">
        <v>907</v>
      </c>
      <c r="D7" s="1155"/>
      <c r="E7" s="25" t="s">
        <v>1049</v>
      </c>
      <c r="F7" s="26"/>
    </row>
    <row r="8" spans="2:6" ht="23.25" customHeight="1">
      <c r="B8" s="27">
        <v>2</v>
      </c>
      <c r="C8" s="648" t="s">
        <v>908</v>
      </c>
      <c r="D8" s="648"/>
      <c r="E8" s="12" t="s">
        <v>1049</v>
      </c>
      <c r="F8" s="28"/>
    </row>
    <row r="9" spans="2:6" ht="23.25" customHeight="1">
      <c r="B9" s="27">
        <v>3</v>
      </c>
      <c r="C9" s="648" t="s">
        <v>909</v>
      </c>
      <c r="D9" s="648"/>
      <c r="E9" s="12" t="s">
        <v>1049</v>
      </c>
      <c r="F9" s="28"/>
    </row>
    <row r="10" spans="2:6" ht="24.75" customHeight="1">
      <c r="B10" s="27">
        <v>4</v>
      </c>
      <c r="C10" s="648" t="s">
        <v>910</v>
      </c>
      <c r="D10" s="648"/>
      <c r="E10" s="12"/>
      <c r="F10" s="28" t="s">
        <v>1049</v>
      </c>
    </row>
    <row r="11" spans="2:6" ht="23.25" customHeight="1">
      <c r="B11" s="27">
        <v>5</v>
      </c>
      <c r="C11" s="648" t="s">
        <v>911</v>
      </c>
      <c r="D11" s="648"/>
      <c r="E11" s="12" t="s">
        <v>1049</v>
      </c>
      <c r="F11" s="28"/>
    </row>
    <row r="12" spans="2:6" ht="23.25" customHeight="1">
      <c r="B12" s="27">
        <v>6</v>
      </c>
      <c r="C12" s="648" t="s">
        <v>912</v>
      </c>
      <c r="D12" s="648"/>
      <c r="E12" s="12"/>
      <c r="F12" s="28" t="s">
        <v>1049</v>
      </c>
    </row>
    <row r="13" spans="2:6" ht="23.25" customHeight="1">
      <c r="B13" s="27">
        <v>7</v>
      </c>
      <c r="C13" s="648" t="s">
        <v>913</v>
      </c>
      <c r="D13" s="648"/>
      <c r="E13" s="12"/>
      <c r="F13" s="28" t="s">
        <v>1049</v>
      </c>
    </row>
    <row r="14" spans="2:6" ht="25.5" customHeight="1">
      <c r="B14" s="27">
        <v>8</v>
      </c>
      <c r="C14" s="648" t="s">
        <v>914</v>
      </c>
      <c r="D14" s="648"/>
      <c r="E14" s="12"/>
      <c r="F14" s="28" t="s">
        <v>1049</v>
      </c>
    </row>
    <row r="15" spans="2:6" ht="23.25" customHeight="1">
      <c r="B15" s="27">
        <v>9</v>
      </c>
      <c r="C15" s="648" t="s">
        <v>915</v>
      </c>
      <c r="D15" s="648"/>
      <c r="E15" s="12"/>
      <c r="F15" s="28" t="s">
        <v>1049</v>
      </c>
    </row>
    <row r="16" spans="2:6" ht="23.25" customHeight="1">
      <c r="B16" s="27">
        <v>10</v>
      </c>
      <c r="C16" s="648" t="s">
        <v>916</v>
      </c>
      <c r="D16" s="648"/>
      <c r="E16" s="12"/>
      <c r="F16" s="28" t="s">
        <v>1049</v>
      </c>
    </row>
    <row r="17" spans="2:6" ht="23.25" customHeight="1">
      <c r="B17" s="27">
        <v>11</v>
      </c>
      <c r="C17" s="648" t="s">
        <v>917</v>
      </c>
      <c r="D17" s="648"/>
      <c r="E17" s="12"/>
      <c r="F17" s="28" t="s">
        <v>1049</v>
      </c>
    </row>
    <row r="18" spans="2:6" ht="23.25" customHeight="1">
      <c r="B18" s="27">
        <v>12</v>
      </c>
      <c r="C18" s="648" t="s">
        <v>918</v>
      </c>
      <c r="D18" s="648"/>
      <c r="E18" s="12" t="s">
        <v>1049</v>
      </c>
      <c r="F18" s="28"/>
    </row>
    <row r="19" spans="2:6" ht="23.25" customHeight="1">
      <c r="B19" s="27">
        <v>13</v>
      </c>
      <c r="C19" s="648" t="s">
        <v>919</v>
      </c>
      <c r="D19" s="648"/>
      <c r="E19" s="12"/>
      <c r="F19" s="28" t="s">
        <v>1049</v>
      </c>
    </row>
    <row r="20" spans="2:6" ht="23.25" customHeight="1">
      <c r="B20" s="27">
        <v>14</v>
      </c>
      <c r="C20" s="648" t="s">
        <v>920</v>
      </c>
      <c r="D20" s="648"/>
      <c r="E20" s="12"/>
      <c r="F20" s="28" t="s">
        <v>1049</v>
      </c>
    </row>
    <row r="21" spans="2:6" ht="23.25" customHeight="1">
      <c r="B21" s="27">
        <v>15</v>
      </c>
      <c r="C21" s="648" t="s">
        <v>921</v>
      </c>
      <c r="D21" s="648"/>
      <c r="E21" s="12"/>
      <c r="F21" s="28" t="s">
        <v>1049</v>
      </c>
    </row>
    <row r="22" spans="2:6" ht="23.25" customHeight="1">
      <c r="B22" s="27">
        <v>16</v>
      </c>
      <c r="C22" s="648" t="s">
        <v>922</v>
      </c>
      <c r="D22" s="648"/>
      <c r="E22" s="12"/>
      <c r="F22" s="28" t="s">
        <v>1049</v>
      </c>
    </row>
    <row r="23" spans="2:6" ht="23.25" customHeight="1">
      <c r="B23" s="27">
        <v>17</v>
      </c>
      <c r="C23" s="648" t="s">
        <v>923</v>
      </c>
      <c r="D23" s="648"/>
      <c r="E23" s="12"/>
      <c r="F23" s="28" t="s">
        <v>1049</v>
      </c>
    </row>
    <row r="24" spans="2:6" ht="23.25" customHeight="1">
      <c r="B24" s="27">
        <v>18</v>
      </c>
      <c r="C24" s="1145" t="s">
        <v>924</v>
      </c>
      <c r="D24" s="1145"/>
      <c r="E24" s="29"/>
      <c r="F24" s="30" t="s">
        <v>1049</v>
      </c>
    </row>
    <row r="25" spans="2:6" ht="23.25" customHeight="1" thickBot="1">
      <c r="B25" s="27">
        <v>19</v>
      </c>
      <c r="C25" s="1145" t="s">
        <v>925</v>
      </c>
      <c r="D25" s="1145"/>
      <c r="E25" s="29"/>
      <c r="F25" s="30" t="s">
        <v>1049</v>
      </c>
    </row>
    <row r="26" spans="2:6" ht="15.75" customHeight="1" thickBot="1">
      <c r="B26" s="1146" t="s">
        <v>31</v>
      </c>
      <c r="C26" s="1147"/>
      <c r="D26" s="1147"/>
      <c r="E26" s="1147">
        <f>COUNTIF(E7:E25,"X")</f>
        <v>5</v>
      </c>
      <c r="F26" s="1148"/>
    </row>
    <row r="27" spans="2:6" ht="72" customHeight="1">
      <c r="B27" s="1149" t="s">
        <v>124</v>
      </c>
      <c r="C27" s="1149"/>
      <c r="D27" s="1149"/>
      <c r="E27" s="1149"/>
      <c r="F27" s="1149"/>
    </row>
    <row r="28" spans="2:6">
      <c r="B28" s="1144" t="s">
        <v>121</v>
      </c>
      <c r="C28" s="1144"/>
      <c r="D28" s="1144"/>
      <c r="E28" s="1144"/>
      <c r="F28" s="1144"/>
    </row>
    <row r="29" spans="2:6">
      <c r="B29" s="1144" t="s">
        <v>122</v>
      </c>
      <c r="C29" s="1144"/>
      <c r="D29" s="1144"/>
      <c r="E29" s="1144"/>
      <c r="F29" s="1144"/>
    </row>
    <row r="30" spans="2:6">
      <c r="B30" s="1144" t="s">
        <v>123</v>
      </c>
      <c r="C30" s="1144"/>
      <c r="D30" s="1144"/>
      <c r="E30" s="1144"/>
      <c r="F30" s="1144"/>
    </row>
    <row r="31" spans="2:6" ht="9.75" customHeight="1">
      <c r="B31" s="1169"/>
      <c r="C31" s="1169"/>
      <c r="D31" s="1169"/>
      <c r="E31" s="1169"/>
      <c r="F31" s="1169"/>
    </row>
    <row r="32" spans="2:6" ht="16.5" thickBot="1">
      <c r="B32" s="1156" t="s">
        <v>949</v>
      </c>
      <c r="C32" s="1156"/>
      <c r="D32" s="1156"/>
      <c r="E32" s="1156"/>
      <c r="F32" s="1156"/>
    </row>
    <row r="33" spans="2:6" ht="20.25" thickBot="1">
      <c r="B33" s="1157" t="s">
        <v>37</v>
      </c>
      <c r="C33" s="1158"/>
      <c r="D33" s="1158"/>
      <c r="E33" s="1158"/>
      <c r="F33" s="1159"/>
    </row>
    <row r="34" spans="2:6">
      <c r="B34" s="1160" t="s">
        <v>120</v>
      </c>
      <c r="C34" s="1161"/>
      <c r="D34" s="1161"/>
      <c r="E34" s="1161"/>
      <c r="F34" s="1162"/>
    </row>
    <row r="35" spans="2:6" ht="27.6" customHeight="1" thickBot="1">
      <c r="B35" s="1166" t="s">
        <v>1063</v>
      </c>
      <c r="C35" s="1167"/>
      <c r="D35" s="1167"/>
      <c r="E35" s="1167"/>
      <c r="F35" s="1168"/>
    </row>
    <row r="36" spans="2:6">
      <c r="B36" s="1150" t="s">
        <v>36</v>
      </c>
      <c r="C36" s="1152" t="s">
        <v>35</v>
      </c>
      <c r="D36" s="1152"/>
      <c r="E36" s="1152" t="s">
        <v>34</v>
      </c>
      <c r="F36" s="1154"/>
    </row>
    <row r="37" spans="2:6" ht="15.75" thickBot="1">
      <c r="B37" s="1151"/>
      <c r="C37" s="1153"/>
      <c r="D37" s="1153"/>
      <c r="E37" s="22" t="s">
        <v>33</v>
      </c>
      <c r="F37" s="23" t="s">
        <v>32</v>
      </c>
    </row>
    <row r="38" spans="2:6">
      <c r="B38" s="24">
        <v>1</v>
      </c>
      <c r="C38" s="1155" t="s">
        <v>907</v>
      </c>
      <c r="D38" s="1155"/>
      <c r="E38" s="25"/>
      <c r="F38" s="26" t="s">
        <v>1049</v>
      </c>
    </row>
    <row r="39" spans="2:6">
      <c r="B39" s="27">
        <v>2</v>
      </c>
      <c r="C39" s="648" t="s">
        <v>908</v>
      </c>
      <c r="D39" s="648"/>
      <c r="E39" s="12" t="s">
        <v>1049</v>
      </c>
      <c r="F39" s="28"/>
    </row>
    <row r="40" spans="2:6">
      <c r="B40" s="27">
        <v>3</v>
      </c>
      <c r="C40" s="648" t="s">
        <v>909</v>
      </c>
      <c r="D40" s="648"/>
      <c r="E40" s="12" t="s">
        <v>1049</v>
      </c>
      <c r="F40" s="28"/>
    </row>
    <row r="41" spans="2:6">
      <c r="B41" s="27">
        <v>4</v>
      </c>
      <c r="C41" s="648" t="s">
        <v>910</v>
      </c>
      <c r="D41" s="648"/>
      <c r="E41" s="12"/>
      <c r="F41" s="28" t="s">
        <v>1049</v>
      </c>
    </row>
    <row r="42" spans="2:6">
      <c r="B42" s="27">
        <v>5</v>
      </c>
      <c r="C42" s="648" t="s">
        <v>911</v>
      </c>
      <c r="D42" s="648"/>
      <c r="E42" s="12" t="s">
        <v>1049</v>
      </c>
      <c r="F42" s="28"/>
    </row>
    <row r="43" spans="2:6">
      <c r="B43" s="27">
        <v>6</v>
      </c>
      <c r="C43" s="648" t="s">
        <v>912</v>
      </c>
      <c r="D43" s="648"/>
      <c r="E43" s="12"/>
      <c r="F43" s="28" t="s">
        <v>1049</v>
      </c>
    </row>
    <row r="44" spans="2:6">
      <c r="B44" s="27">
        <v>7</v>
      </c>
      <c r="C44" s="648" t="s">
        <v>913</v>
      </c>
      <c r="D44" s="648"/>
      <c r="E44" s="12" t="s">
        <v>1049</v>
      </c>
      <c r="F44" s="28"/>
    </row>
    <row r="45" spans="2:6" ht="29.45" customHeight="1">
      <c r="B45" s="27">
        <v>8</v>
      </c>
      <c r="C45" s="648" t="s">
        <v>914</v>
      </c>
      <c r="D45" s="648"/>
      <c r="E45" s="12"/>
      <c r="F45" s="28" t="s">
        <v>1049</v>
      </c>
    </row>
    <row r="46" spans="2:6">
      <c r="B46" s="27">
        <v>9</v>
      </c>
      <c r="C46" s="648" t="s">
        <v>915</v>
      </c>
      <c r="D46" s="648"/>
      <c r="E46" s="12"/>
      <c r="F46" s="28" t="s">
        <v>1049</v>
      </c>
    </row>
    <row r="47" spans="2:6">
      <c r="B47" s="27">
        <v>10</v>
      </c>
      <c r="C47" s="648" t="s">
        <v>916</v>
      </c>
      <c r="D47" s="648"/>
      <c r="E47" s="12"/>
      <c r="F47" s="28" t="s">
        <v>1049</v>
      </c>
    </row>
    <row r="48" spans="2:6">
      <c r="B48" s="27">
        <v>11</v>
      </c>
      <c r="C48" s="648" t="s">
        <v>917</v>
      </c>
      <c r="D48" s="648"/>
      <c r="E48" s="12"/>
      <c r="F48" s="28" t="s">
        <v>1049</v>
      </c>
    </row>
    <row r="49" spans="2:6">
      <c r="B49" s="27">
        <v>12</v>
      </c>
      <c r="C49" s="648" t="s">
        <v>918</v>
      </c>
      <c r="D49" s="648"/>
      <c r="E49" s="12" t="s">
        <v>1049</v>
      </c>
      <c r="F49" s="28"/>
    </row>
    <row r="50" spans="2:6">
      <c r="B50" s="27">
        <v>13</v>
      </c>
      <c r="C50" s="648" t="s">
        <v>919</v>
      </c>
      <c r="D50" s="648"/>
      <c r="E50" s="12"/>
      <c r="F50" s="28" t="s">
        <v>1049</v>
      </c>
    </row>
    <row r="51" spans="2:6">
      <c r="B51" s="27">
        <v>14</v>
      </c>
      <c r="C51" s="648" t="s">
        <v>920</v>
      </c>
      <c r="D51" s="648"/>
      <c r="E51" s="12"/>
      <c r="F51" s="28" t="s">
        <v>1049</v>
      </c>
    </row>
    <row r="52" spans="2:6">
      <c r="B52" s="27">
        <v>15</v>
      </c>
      <c r="C52" s="648" t="s">
        <v>921</v>
      </c>
      <c r="D52" s="648"/>
      <c r="E52" s="12"/>
      <c r="F52" s="28" t="s">
        <v>1049</v>
      </c>
    </row>
    <row r="53" spans="2:6">
      <c r="B53" s="27">
        <v>16</v>
      </c>
      <c r="C53" s="648" t="s">
        <v>922</v>
      </c>
      <c r="D53" s="648"/>
      <c r="E53" s="12"/>
      <c r="F53" s="28" t="s">
        <v>1049</v>
      </c>
    </row>
    <row r="54" spans="2:6">
      <c r="B54" s="27">
        <v>17</v>
      </c>
      <c r="C54" s="648" t="s">
        <v>923</v>
      </c>
      <c r="D54" s="648"/>
      <c r="E54" s="12"/>
      <c r="F54" s="28" t="s">
        <v>1049</v>
      </c>
    </row>
    <row r="55" spans="2:6">
      <c r="B55" s="27">
        <v>18</v>
      </c>
      <c r="C55" s="1145" t="s">
        <v>924</v>
      </c>
      <c r="D55" s="1145"/>
      <c r="E55" s="29"/>
      <c r="F55" s="30" t="s">
        <v>1049</v>
      </c>
    </row>
    <row r="56" spans="2:6" ht="15.75" thickBot="1">
      <c r="B56" s="27">
        <v>19</v>
      </c>
      <c r="C56" s="1145" t="s">
        <v>925</v>
      </c>
      <c r="D56" s="1145"/>
      <c r="E56" s="29"/>
      <c r="F56" s="30" t="s">
        <v>1049</v>
      </c>
    </row>
    <row r="57" spans="2:6" ht="16.5" thickBot="1">
      <c r="B57" s="1146" t="s">
        <v>31</v>
      </c>
      <c r="C57" s="1147"/>
      <c r="D57" s="1147"/>
      <c r="E57" s="1147">
        <f>COUNTIF(E38:E56,"X")</f>
        <v>5</v>
      </c>
      <c r="F57" s="1148"/>
    </row>
    <row r="58" spans="2:6" ht="60.95" customHeight="1">
      <c r="B58" s="1149" t="s">
        <v>124</v>
      </c>
      <c r="C58" s="1149"/>
      <c r="D58" s="1149"/>
      <c r="E58" s="1149"/>
      <c r="F58" s="1149"/>
    </row>
    <row r="59" spans="2:6">
      <c r="B59" s="1169"/>
      <c r="C59" s="1169"/>
      <c r="D59" s="1169"/>
      <c r="E59" s="1169"/>
      <c r="F59" s="1169"/>
    </row>
    <row r="60" spans="2:6">
      <c r="B60" s="1144" t="s">
        <v>121</v>
      </c>
      <c r="C60" s="1144"/>
      <c r="D60" s="1144"/>
      <c r="E60" s="1144"/>
      <c r="F60" s="1144"/>
    </row>
    <row r="61" spans="2:6">
      <c r="B61" s="1144" t="s">
        <v>122</v>
      </c>
      <c r="C61" s="1144"/>
      <c r="D61" s="1144"/>
      <c r="E61" s="1144"/>
      <c r="F61" s="1144"/>
    </row>
    <row r="62" spans="2:6">
      <c r="B62" s="1144" t="s">
        <v>123</v>
      </c>
      <c r="C62" s="1144"/>
      <c r="D62" s="1144"/>
      <c r="E62" s="1144"/>
      <c r="F62" s="1144"/>
    </row>
    <row r="63" spans="2:6">
      <c r="B63" s="39"/>
      <c r="C63" s="39"/>
      <c r="D63" s="39"/>
      <c r="E63" s="39"/>
      <c r="F63" s="39"/>
    </row>
    <row r="64" spans="2:6" ht="16.5" thickBot="1">
      <c r="B64" s="1156" t="s">
        <v>950</v>
      </c>
      <c r="C64" s="1156"/>
      <c r="D64" s="1156"/>
      <c r="E64" s="1156"/>
      <c r="F64" s="1156"/>
    </row>
    <row r="65" spans="2:6" ht="20.25" thickBot="1">
      <c r="B65" s="1157" t="s">
        <v>37</v>
      </c>
      <c r="C65" s="1158"/>
      <c r="D65" s="1158"/>
      <c r="E65" s="1158"/>
      <c r="F65" s="1159"/>
    </row>
    <row r="66" spans="2:6">
      <c r="B66" s="1160" t="s">
        <v>120</v>
      </c>
      <c r="C66" s="1161"/>
      <c r="D66" s="1161"/>
      <c r="E66" s="1161"/>
      <c r="F66" s="1162"/>
    </row>
    <row r="67" spans="2:6" ht="30" customHeight="1" thickBot="1">
      <c r="B67" s="1166" t="s">
        <v>1082</v>
      </c>
      <c r="C67" s="1167"/>
      <c r="D67" s="1167"/>
      <c r="E67" s="1167"/>
      <c r="F67" s="1168"/>
    </row>
    <row r="68" spans="2:6">
      <c r="B68" s="1150" t="s">
        <v>36</v>
      </c>
      <c r="C68" s="1152" t="s">
        <v>35</v>
      </c>
      <c r="D68" s="1152"/>
      <c r="E68" s="1152" t="s">
        <v>34</v>
      </c>
      <c r="F68" s="1154"/>
    </row>
    <row r="69" spans="2:6" ht="15.75" thickBot="1">
      <c r="B69" s="1151"/>
      <c r="C69" s="1153"/>
      <c r="D69" s="1153"/>
      <c r="E69" s="40" t="s">
        <v>33</v>
      </c>
      <c r="F69" s="23" t="s">
        <v>32</v>
      </c>
    </row>
    <row r="70" spans="2:6">
      <c r="B70" s="24">
        <v>1</v>
      </c>
      <c r="C70" s="1155" t="s">
        <v>907</v>
      </c>
      <c r="D70" s="1155"/>
      <c r="E70" s="25" t="s">
        <v>1049</v>
      </c>
      <c r="F70" s="26"/>
    </row>
    <row r="71" spans="2:6">
      <c r="B71" s="27">
        <v>2</v>
      </c>
      <c r="C71" s="648" t="s">
        <v>908</v>
      </c>
      <c r="D71" s="648"/>
      <c r="E71" s="38" t="s">
        <v>1049</v>
      </c>
      <c r="F71" s="28"/>
    </row>
    <row r="72" spans="2:6">
      <c r="B72" s="27">
        <v>3</v>
      </c>
      <c r="C72" s="648" t="s">
        <v>909</v>
      </c>
      <c r="D72" s="648"/>
      <c r="E72" s="38" t="s">
        <v>1049</v>
      </c>
      <c r="F72" s="28"/>
    </row>
    <row r="73" spans="2:6">
      <c r="B73" s="27">
        <v>4</v>
      </c>
      <c r="C73" s="648" t="s">
        <v>910</v>
      </c>
      <c r="D73" s="648"/>
      <c r="E73" s="38"/>
      <c r="F73" s="28" t="s">
        <v>1049</v>
      </c>
    </row>
    <row r="74" spans="2:6">
      <c r="B74" s="27">
        <v>5</v>
      </c>
      <c r="C74" s="648" t="s">
        <v>911</v>
      </c>
      <c r="D74" s="648"/>
      <c r="E74" s="38" t="s">
        <v>1049</v>
      </c>
      <c r="F74" s="28"/>
    </row>
    <row r="75" spans="2:6">
      <c r="B75" s="27">
        <v>6</v>
      </c>
      <c r="C75" s="648" t="s">
        <v>912</v>
      </c>
      <c r="D75" s="648"/>
      <c r="E75" s="38"/>
      <c r="F75" s="28" t="s">
        <v>1049</v>
      </c>
    </row>
    <row r="76" spans="2:6">
      <c r="B76" s="27">
        <v>7</v>
      </c>
      <c r="C76" s="648" t="s">
        <v>913</v>
      </c>
      <c r="D76" s="648"/>
      <c r="E76" s="38" t="s">
        <v>1049</v>
      </c>
      <c r="F76" s="28"/>
    </row>
    <row r="77" spans="2:6" ht="33" customHeight="1">
      <c r="B77" s="27">
        <v>8</v>
      </c>
      <c r="C77" s="648" t="s">
        <v>914</v>
      </c>
      <c r="D77" s="648"/>
      <c r="E77" s="38"/>
      <c r="F77" s="28" t="s">
        <v>1049</v>
      </c>
    </row>
    <row r="78" spans="2:6">
      <c r="B78" s="27">
        <v>9</v>
      </c>
      <c r="C78" s="648" t="s">
        <v>915</v>
      </c>
      <c r="D78" s="648"/>
      <c r="E78" s="38"/>
      <c r="F78" s="28" t="s">
        <v>1049</v>
      </c>
    </row>
    <row r="79" spans="2:6">
      <c r="B79" s="27">
        <v>10</v>
      </c>
      <c r="C79" s="648" t="s">
        <v>916</v>
      </c>
      <c r="D79" s="648"/>
      <c r="E79" s="38"/>
      <c r="F79" s="28" t="s">
        <v>1049</v>
      </c>
    </row>
    <row r="80" spans="2:6">
      <c r="B80" s="27">
        <v>11</v>
      </c>
      <c r="C80" s="648" t="s">
        <v>917</v>
      </c>
      <c r="D80" s="648"/>
      <c r="E80" s="38"/>
      <c r="F80" s="28" t="s">
        <v>1049</v>
      </c>
    </row>
    <row r="81" spans="2:6">
      <c r="B81" s="27">
        <v>12</v>
      </c>
      <c r="C81" s="648" t="s">
        <v>918</v>
      </c>
      <c r="D81" s="648"/>
      <c r="E81" s="38" t="s">
        <v>1049</v>
      </c>
      <c r="F81" s="28"/>
    </row>
    <row r="82" spans="2:6">
      <c r="B82" s="27">
        <v>13</v>
      </c>
      <c r="C82" s="648" t="s">
        <v>919</v>
      </c>
      <c r="D82" s="648"/>
      <c r="E82" s="38"/>
      <c r="F82" s="28" t="s">
        <v>1049</v>
      </c>
    </row>
    <row r="83" spans="2:6">
      <c r="B83" s="27">
        <v>14</v>
      </c>
      <c r="C83" s="648" t="s">
        <v>920</v>
      </c>
      <c r="D83" s="648"/>
      <c r="E83" s="38"/>
      <c r="F83" s="28" t="s">
        <v>1049</v>
      </c>
    </row>
    <row r="84" spans="2:6">
      <c r="B84" s="27">
        <v>15</v>
      </c>
      <c r="C84" s="648" t="s">
        <v>921</v>
      </c>
      <c r="D84" s="648"/>
      <c r="E84" s="38"/>
      <c r="F84" s="28" t="s">
        <v>1049</v>
      </c>
    </row>
    <row r="85" spans="2:6">
      <c r="B85" s="27">
        <v>16</v>
      </c>
      <c r="C85" s="648" t="s">
        <v>922</v>
      </c>
      <c r="D85" s="648"/>
      <c r="E85" s="38"/>
      <c r="F85" s="28" t="s">
        <v>1049</v>
      </c>
    </row>
    <row r="86" spans="2:6">
      <c r="B86" s="27">
        <v>17</v>
      </c>
      <c r="C86" s="648" t="s">
        <v>923</v>
      </c>
      <c r="D86" s="648"/>
      <c r="E86" s="38"/>
      <c r="F86" s="28" t="s">
        <v>1049</v>
      </c>
    </row>
    <row r="87" spans="2:6">
      <c r="B87" s="27">
        <v>18</v>
      </c>
      <c r="C87" s="1145" t="s">
        <v>924</v>
      </c>
      <c r="D87" s="1145"/>
      <c r="E87" s="29"/>
      <c r="F87" s="30" t="s">
        <v>1049</v>
      </c>
    </row>
    <row r="88" spans="2:6" ht="15.75" thickBot="1">
      <c r="B88" s="27">
        <v>19</v>
      </c>
      <c r="C88" s="1145" t="s">
        <v>925</v>
      </c>
      <c r="D88" s="1145"/>
      <c r="E88" s="29"/>
      <c r="F88" s="30" t="s">
        <v>1049</v>
      </c>
    </row>
    <row r="89" spans="2:6" ht="16.5" thickBot="1">
      <c r="B89" s="1146" t="s">
        <v>31</v>
      </c>
      <c r="C89" s="1147"/>
      <c r="D89" s="1147"/>
      <c r="E89" s="1147">
        <f>COUNTIF(E70:E88,"X")</f>
        <v>6</v>
      </c>
      <c r="F89" s="1148"/>
    </row>
    <row r="90" spans="2:6" ht="49.5" customHeight="1">
      <c r="B90" s="1149" t="s">
        <v>124</v>
      </c>
      <c r="C90" s="1149"/>
      <c r="D90" s="1149"/>
      <c r="E90" s="1149"/>
      <c r="F90" s="1149"/>
    </row>
    <row r="91" spans="2:6">
      <c r="B91" s="1144" t="s">
        <v>121</v>
      </c>
      <c r="C91" s="1144"/>
      <c r="D91" s="1144"/>
      <c r="E91" s="1144"/>
      <c r="F91" s="1144"/>
    </row>
    <row r="92" spans="2:6">
      <c r="B92" s="1144" t="s">
        <v>122</v>
      </c>
      <c r="C92" s="1144"/>
      <c r="D92" s="1144"/>
      <c r="E92" s="1144"/>
      <c r="F92" s="1144"/>
    </row>
    <row r="93" spans="2:6">
      <c r="B93" s="1144" t="s">
        <v>123</v>
      </c>
      <c r="C93" s="1144"/>
      <c r="D93" s="1144"/>
      <c r="E93" s="1144"/>
      <c r="F93" s="1144"/>
    </row>
    <row r="94" spans="2:6">
      <c r="B94" s="281"/>
      <c r="C94" s="281"/>
      <c r="D94" s="281"/>
      <c r="E94" s="281"/>
      <c r="F94" s="281"/>
    </row>
    <row r="95" spans="2:6" ht="16.5" thickBot="1">
      <c r="B95" s="1156" t="s">
        <v>951</v>
      </c>
      <c r="C95" s="1156"/>
      <c r="D95" s="1156"/>
      <c r="E95" s="1156"/>
      <c r="F95" s="1156"/>
    </row>
    <row r="96" spans="2:6" ht="20.25" thickBot="1">
      <c r="B96" s="1157" t="s">
        <v>37</v>
      </c>
      <c r="C96" s="1158"/>
      <c r="D96" s="1158"/>
      <c r="E96" s="1158"/>
      <c r="F96" s="1159"/>
    </row>
    <row r="97" spans="2:6">
      <c r="B97" s="1160" t="s">
        <v>120</v>
      </c>
      <c r="C97" s="1161"/>
      <c r="D97" s="1161"/>
      <c r="E97" s="1161"/>
      <c r="F97" s="1162"/>
    </row>
    <row r="98" spans="2:6" ht="33.6" customHeight="1" thickBot="1">
      <c r="B98" s="1166" t="s">
        <v>1143</v>
      </c>
      <c r="C98" s="1167"/>
      <c r="D98" s="1167"/>
      <c r="E98" s="1167"/>
      <c r="F98" s="1168"/>
    </row>
    <row r="99" spans="2:6">
      <c r="B99" s="1150" t="s">
        <v>36</v>
      </c>
      <c r="C99" s="1152" t="s">
        <v>35</v>
      </c>
      <c r="D99" s="1152"/>
      <c r="E99" s="1152" t="s">
        <v>34</v>
      </c>
      <c r="F99" s="1154"/>
    </row>
    <row r="100" spans="2:6" ht="15.75" thickBot="1">
      <c r="B100" s="1151"/>
      <c r="C100" s="1153"/>
      <c r="D100" s="1153"/>
      <c r="E100" s="40" t="s">
        <v>33</v>
      </c>
      <c r="F100" s="23" t="s">
        <v>32</v>
      </c>
    </row>
    <row r="101" spans="2:6">
      <c r="B101" s="24">
        <v>1</v>
      </c>
      <c r="C101" s="1155" t="s">
        <v>907</v>
      </c>
      <c r="D101" s="1155"/>
      <c r="E101" s="25"/>
      <c r="F101" s="26" t="s">
        <v>1049</v>
      </c>
    </row>
    <row r="102" spans="2:6">
      <c r="B102" s="27">
        <v>2</v>
      </c>
      <c r="C102" s="648" t="s">
        <v>908</v>
      </c>
      <c r="D102" s="648"/>
      <c r="E102" s="38" t="s">
        <v>1049</v>
      </c>
      <c r="F102" s="28"/>
    </row>
    <row r="103" spans="2:6">
      <c r="B103" s="27">
        <v>3</v>
      </c>
      <c r="C103" s="648" t="s">
        <v>909</v>
      </c>
      <c r="D103" s="648"/>
      <c r="E103" s="38" t="s">
        <v>1049</v>
      </c>
      <c r="F103" s="28"/>
    </row>
    <row r="104" spans="2:6" ht="26.1" customHeight="1">
      <c r="B104" s="27">
        <v>4</v>
      </c>
      <c r="C104" s="648" t="s">
        <v>910</v>
      </c>
      <c r="D104" s="648"/>
      <c r="E104" s="38" t="s">
        <v>1049</v>
      </c>
      <c r="F104" s="28"/>
    </row>
    <row r="105" spans="2:6">
      <c r="B105" s="27">
        <v>5</v>
      </c>
      <c r="C105" s="648" t="s">
        <v>911</v>
      </c>
      <c r="D105" s="648"/>
      <c r="E105" s="38" t="s">
        <v>1049</v>
      </c>
      <c r="F105" s="28"/>
    </row>
    <row r="106" spans="2:6">
      <c r="B106" s="27">
        <v>6</v>
      </c>
      <c r="C106" s="648" t="s">
        <v>912</v>
      </c>
      <c r="D106" s="648"/>
      <c r="E106" s="38" t="s">
        <v>1049</v>
      </c>
      <c r="F106" s="28"/>
    </row>
    <row r="107" spans="2:6">
      <c r="B107" s="27">
        <v>7</v>
      </c>
      <c r="C107" s="648" t="s">
        <v>913</v>
      </c>
      <c r="D107" s="648"/>
      <c r="E107" s="38"/>
      <c r="F107" s="28" t="s">
        <v>1049</v>
      </c>
    </row>
    <row r="108" spans="2:6" ht="30" customHeight="1">
      <c r="B108" s="27">
        <v>8</v>
      </c>
      <c r="C108" s="648" t="s">
        <v>914</v>
      </c>
      <c r="D108" s="648"/>
      <c r="E108" s="38"/>
      <c r="F108" s="28" t="s">
        <v>1049</v>
      </c>
    </row>
    <row r="109" spans="2:6">
      <c r="B109" s="27">
        <v>9</v>
      </c>
      <c r="C109" s="648" t="s">
        <v>915</v>
      </c>
      <c r="D109" s="648"/>
      <c r="E109" s="38"/>
      <c r="F109" s="28" t="s">
        <v>1049</v>
      </c>
    </row>
    <row r="110" spans="2:6">
      <c r="B110" s="27">
        <v>10</v>
      </c>
      <c r="C110" s="648" t="s">
        <v>916</v>
      </c>
      <c r="D110" s="648"/>
      <c r="E110" s="38"/>
      <c r="F110" s="28" t="s">
        <v>1049</v>
      </c>
    </row>
    <row r="111" spans="2:6">
      <c r="B111" s="27">
        <v>11</v>
      </c>
      <c r="C111" s="648" t="s">
        <v>917</v>
      </c>
      <c r="D111" s="648"/>
      <c r="E111" s="38"/>
      <c r="F111" s="28" t="s">
        <v>1049</v>
      </c>
    </row>
    <row r="112" spans="2:6">
      <c r="B112" s="27">
        <v>12</v>
      </c>
      <c r="C112" s="648" t="s">
        <v>918</v>
      </c>
      <c r="D112" s="648"/>
      <c r="E112" s="38" t="s">
        <v>1049</v>
      </c>
      <c r="F112" s="28"/>
    </row>
    <row r="113" spans="2:6">
      <c r="B113" s="27">
        <v>13</v>
      </c>
      <c r="C113" s="648" t="s">
        <v>919</v>
      </c>
      <c r="D113" s="648"/>
      <c r="E113" s="38"/>
      <c r="F113" s="28" t="s">
        <v>1049</v>
      </c>
    </row>
    <row r="114" spans="2:6">
      <c r="B114" s="27">
        <v>14</v>
      </c>
      <c r="C114" s="648" t="s">
        <v>920</v>
      </c>
      <c r="D114" s="648"/>
      <c r="E114" s="38"/>
      <c r="F114" s="28" t="s">
        <v>1049</v>
      </c>
    </row>
    <row r="115" spans="2:6">
      <c r="B115" s="27">
        <v>15</v>
      </c>
      <c r="C115" s="648" t="s">
        <v>921</v>
      </c>
      <c r="D115" s="648"/>
      <c r="E115" s="38"/>
      <c r="F115" s="28" t="s">
        <v>1049</v>
      </c>
    </row>
    <row r="116" spans="2:6">
      <c r="B116" s="27">
        <v>16</v>
      </c>
      <c r="C116" s="648" t="s">
        <v>922</v>
      </c>
      <c r="D116" s="648"/>
      <c r="E116" s="38"/>
      <c r="F116" s="28" t="s">
        <v>1049</v>
      </c>
    </row>
    <row r="117" spans="2:6">
      <c r="B117" s="27">
        <v>17</v>
      </c>
      <c r="C117" s="648" t="s">
        <v>923</v>
      </c>
      <c r="D117" s="648"/>
      <c r="E117" s="38"/>
      <c r="F117" s="28" t="s">
        <v>1049</v>
      </c>
    </row>
    <row r="118" spans="2:6">
      <c r="B118" s="27">
        <v>18</v>
      </c>
      <c r="C118" s="1145" t="s">
        <v>924</v>
      </c>
      <c r="D118" s="1145"/>
      <c r="E118" s="29"/>
      <c r="F118" s="30" t="s">
        <v>1049</v>
      </c>
    </row>
    <row r="119" spans="2:6" ht="15.75" thickBot="1">
      <c r="B119" s="27">
        <v>19</v>
      </c>
      <c r="C119" s="1145" t="s">
        <v>925</v>
      </c>
      <c r="D119" s="1145"/>
      <c r="E119" s="29"/>
      <c r="F119" s="30" t="s">
        <v>1049</v>
      </c>
    </row>
    <row r="120" spans="2:6" ht="16.5" thickBot="1">
      <c r="B120" s="1146" t="s">
        <v>31</v>
      </c>
      <c r="C120" s="1147"/>
      <c r="D120" s="1147"/>
      <c r="E120" s="1147">
        <f>COUNTIF(E101:E119,"X")</f>
        <v>6</v>
      </c>
      <c r="F120" s="1148"/>
    </row>
    <row r="121" spans="2:6" ht="64.5" customHeight="1">
      <c r="B121" s="1149" t="s">
        <v>124</v>
      </c>
      <c r="C121" s="1149"/>
      <c r="D121" s="1149"/>
      <c r="E121" s="1149"/>
      <c r="F121" s="1149"/>
    </row>
    <row r="122" spans="2:6">
      <c r="B122" s="1144" t="s">
        <v>121</v>
      </c>
      <c r="C122" s="1144"/>
      <c r="D122" s="1144"/>
      <c r="E122" s="1144"/>
      <c r="F122" s="1144"/>
    </row>
    <row r="123" spans="2:6">
      <c r="B123" s="1144" t="s">
        <v>122</v>
      </c>
      <c r="C123" s="1144"/>
      <c r="D123" s="1144"/>
      <c r="E123" s="1144"/>
      <c r="F123" s="1144"/>
    </row>
    <row r="124" spans="2:6">
      <c r="B124" s="1144" t="s">
        <v>123</v>
      </c>
      <c r="C124" s="1144"/>
      <c r="D124" s="1144"/>
      <c r="E124" s="1144"/>
      <c r="F124" s="1144"/>
    </row>
    <row r="126" spans="2:6" ht="16.5" thickBot="1">
      <c r="B126" s="1156" t="s">
        <v>951</v>
      </c>
      <c r="C126" s="1156"/>
      <c r="D126" s="1156"/>
      <c r="E126" s="1156"/>
      <c r="F126" s="1156"/>
    </row>
    <row r="127" spans="2:6" ht="20.25" thickBot="1">
      <c r="B127" s="1157" t="s">
        <v>37</v>
      </c>
      <c r="C127" s="1158"/>
      <c r="D127" s="1158"/>
      <c r="E127" s="1158"/>
      <c r="F127" s="1159"/>
    </row>
    <row r="128" spans="2:6">
      <c r="B128" s="1160" t="s">
        <v>120</v>
      </c>
      <c r="C128" s="1161"/>
      <c r="D128" s="1161"/>
      <c r="E128" s="1161"/>
      <c r="F128" s="1162"/>
    </row>
    <row r="129" spans="2:6" ht="33.6" customHeight="1" thickBot="1">
      <c r="B129" s="1166" t="s">
        <v>1144</v>
      </c>
      <c r="C129" s="1167"/>
      <c r="D129" s="1167"/>
      <c r="E129" s="1167"/>
      <c r="F129" s="1168"/>
    </row>
    <row r="130" spans="2:6">
      <c r="B130" s="1150" t="s">
        <v>36</v>
      </c>
      <c r="C130" s="1152" t="s">
        <v>35</v>
      </c>
      <c r="D130" s="1152"/>
      <c r="E130" s="1152" t="s">
        <v>34</v>
      </c>
      <c r="F130" s="1154"/>
    </row>
    <row r="131" spans="2:6" ht="15.75" thickBot="1">
      <c r="B131" s="1151"/>
      <c r="C131" s="1153"/>
      <c r="D131" s="1153"/>
      <c r="E131" s="282" t="s">
        <v>33</v>
      </c>
      <c r="F131" s="23" t="s">
        <v>32</v>
      </c>
    </row>
    <row r="132" spans="2:6">
      <c r="B132" s="24">
        <v>1</v>
      </c>
      <c r="C132" s="1155" t="s">
        <v>907</v>
      </c>
      <c r="D132" s="1155"/>
      <c r="E132" s="25"/>
      <c r="F132" s="26" t="s">
        <v>1049</v>
      </c>
    </row>
    <row r="133" spans="2:6">
      <c r="B133" s="27">
        <v>2</v>
      </c>
      <c r="C133" s="648" t="s">
        <v>908</v>
      </c>
      <c r="D133" s="648"/>
      <c r="E133" s="100" t="s">
        <v>1049</v>
      </c>
      <c r="F133" s="28"/>
    </row>
    <row r="134" spans="2:6">
      <c r="B134" s="27">
        <v>3</v>
      </c>
      <c r="C134" s="648" t="s">
        <v>909</v>
      </c>
      <c r="D134" s="648"/>
      <c r="E134" s="100" t="s">
        <v>1049</v>
      </c>
      <c r="F134" s="28"/>
    </row>
    <row r="135" spans="2:6" ht="26.1" customHeight="1">
      <c r="B135" s="27">
        <v>4</v>
      </c>
      <c r="C135" s="648" t="s">
        <v>910</v>
      </c>
      <c r="D135" s="648"/>
      <c r="E135" s="100" t="s">
        <v>1049</v>
      </c>
      <c r="F135" s="28"/>
    </row>
    <row r="136" spans="2:6">
      <c r="B136" s="27">
        <v>5</v>
      </c>
      <c r="C136" s="648" t="s">
        <v>911</v>
      </c>
      <c r="D136" s="648"/>
      <c r="E136" s="100" t="s">
        <v>1049</v>
      </c>
      <c r="F136" s="28"/>
    </row>
    <row r="137" spans="2:6">
      <c r="B137" s="27">
        <v>6</v>
      </c>
      <c r="C137" s="648" t="s">
        <v>912</v>
      </c>
      <c r="D137" s="648"/>
      <c r="E137" s="100" t="s">
        <v>1049</v>
      </c>
      <c r="F137" s="28"/>
    </row>
    <row r="138" spans="2:6">
      <c r="B138" s="27">
        <v>7</v>
      </c>
      <c r="C138" s="648" t="s">
        <v>913</v>
      </c>
      <c r="D138" s="648"/>
      <c r="E138" s="100"/>
      <c r="F138" s="28" t="s">
        <v>1049</v>
      </c>
    </row>
    <row r="139" spans="2:6" ht="30" customHeight="1">
      <c r="B139" s="27">
        <v>8</v>
      </c>
      <c r="C139" s="648" t="s">
        <v>914</v>
      </c>
      <c r="D139" s="648"/>
      <c r="E139" s="100"/>
      <c r="F139" s="28" t="s">
        <v>1049</v>
      </c>
    </row>
    <row r="140" spans="2:6">
      <c r="B140" s="27">
        <v>9</v>
      </c>
      <c r="C140" s="648" t="s">
        <v>915</v>
      </c>
      <c r="D140" s="648"/>
      <c r="E140" s="100"/>
      <c r="F140" s="28" t="s">
        <v>1049</v>
      </c>
    </row>
    <row r="141" spans="2:6">
      <c r="B141" s="27">
        <v>10</v>
      </c>
      <c r="C141" s="648" t="s">
        <v>916</v>
      </c>
      <c r="D141" s="648"/>
      <c r="E141" s="100"/>
      <c r="F141" s="28" t="s">
        <v>1049</v>
      </c>
    </row>
    <row r="142" spans="2:6">
      <c r="B142" s="27">
        <v>11</v>
      </c>
      <c r="C142" s="648" t="s">
        <v>917</v>
      </c>
      <c r="D142" s="648"/>
      <c r="E142" s="100"/>
      <c r="F142" s="28" t="s">
        <v>1049</v>
      </c>
    </row>
    <row r="143" spans="2:6">
      <c r="B143" s="27">
        <v>12</v>
      </c>
      <c r="C143" s="648" t="s">
        <v>918</v>
      </c>
      <c r="D143" s="648"/>
      <c r="E143" s="100" t="s">
        <v>1049</v>
      </c>
      <c r="F143" s="28"/>
    </row>
    <row r="144" spans="2:6">
      <c r="B144" s="27">
        <v>13</v>
      </c>
      <c r="C144" s="648" t="s">
        <v>919</v>
      </c>
      <c r="D144" s="648"/>
      <c r="E144" s="100"/>
      <c r="F144" s="28" t="s">
        <v>1049</v>
      </c>
    </row>
    <row r="145" spans="2:6">
      <c r="B145" s="27">
        <v>14</v>
      </c>
      <c r="C145" s="648" t="s">
        <v>920</v>
      </c>
      <c r="D145" s="648"/>
      <c r="E145" s="100"/>
      <c r="F145" s="28" t="s">
        <v>1049</v>
      </c>
    </row>
    <row r="146" spans="2:6">
      <c r="B146" s="27">
        <v>15</v>
      </c>
      <c r="C146" s="648" t="s">
        <v>921</v>
      </c>
      <c r="D146" s="648"/>
      <c r="E146" s="100"/>
      <c r="F146" s="28" t="s">
        <v>1049</v>
      </c>
    </row>
    <row r="147" spans="2:6">
      <c r="B147" s="27">
        <v>16</v>
      </c>
      <c r="C147" s="648" t="s">
        <v>922</v>
      </c>
      <c r="D147" s="648"/>
      <c r="E147" s="100"/>
      <c r="F147" s="28" t="s">
        <v>1049</v>
      </c>
    </row>
    <row r="148" spans="2:6">
      <c r="B148" s="27">
        <v>17</v>
      </c>
      <c r="C148" s="648" t="s">
        <v>923</v>
      </c>
      <c r="D148" s="648"/>
      <c r="E148" s="100"/>
      <c r="F148" s="28" t="s">
        <v>1049</v>
      </c>
    </row>
    <row r="149" spans="2:6">
      <c r="B149" s="27">
        <v>18</v>
      </c>
      <c r="C149" s="1145" t="s">
        <v>924</v>
      </c>
      <c r="D149" s="1145"/>
      <c r="E149" s="29"/>
      <c r="F149" s="30" t="s">
        <v>1049</v>
      </c>
    </row>
    <row r="150" spans="2:6" ht="15.75" thickBot="1">
      <c r="B150" s="27">
        <v>19</v>
      </c>
      <c r="C150" s="1145" t="s">
        <v>925</v>
      </c>
      <c r="D150" s="1145"/>
      <c r="E150" s="29"/>
      <c r="F150" s="30" t="s">
        <v>1049</v>
      </c>
    </row>
    <row r="151" spans="2:6" ht="16.5" thickBot="1">
      <c r="B151" s="1146" t="s">
        <v>31</v>
      </c>
      <c r="C151" s="1147"/>
      <c r="D151" s="1147"/>
      <c r="E151" s="1147">
        <f>COUNTIF(E132:E150,"X")</f>
        <v>6</v>
      </c>
      <c r="F151" s="1148"/>
    </row>
    <row r="152" spans="2:6" ht="64.5" customHeight="1">
      <c r="B152" s="1149" t="s">
        <v>124</v>
      </c>
      <c r="C152" s="1149"/>
      <c r="D152" s="1149"/>
      <c r="E152" s="1149"/>
      <c r="F152" s="1149"/>
    </row>
    <row r="153" spans="2:6">
      <c r="B153" s="1144" t="s">
        <v>121</v>
      </c>
      <c r="C153" s="1144"/>
      <c r="D153" s="1144"/>
      <c r="E153" s="1144"/>
      <c r="F153" s="1144"/>
    </row>
    <row r="154" spans="2:6">
      <c r="B154" s="1144" t="s">
        <v>122</v>
      </c>
      <c r="C154" s="1144"/>
      <c r="D154" s="1144"/>
      <c r="E154" s="1144"/>
      <c r="F154" s="1144"/>
    </row>
    <row r="155" spans="2:6">
      <c r="B155" s="1144" t="s">
        <v>123</v>
      </c>
      <c r="C155" s="1144"/>
      <c r="D155" s="1144"/>
      <c r="E155" s="1144"/>
      <c r="F155" s="1144"/>
    </row>
    <row r="157" spans="2:6" ht="16.5" thickBot="1">
      <c r="B157" s="1156" t="s">
        <v>952</v>
      </c>
      <c r="C157" s="1156"/>
      <c r="D157" s="1156"/>
      <c r="E157" s="1156"/>
      <c r="F157" s="1156"/>
    </row>
    <row r="158" spans="2:6" ht="20.25" thickBot="1">
      <c r="B158" s="1157" t="s">
        <v>37</v>
      </c>
      <c r="C158" s="1158"/>
      <c r="D158" s="1158"/>
      <c r="E158" s="1158"/>
      <c r="F158" s="1159"/>
    </row>
    <row r="159" spans="2:6">
      <c r="B159" s="1160" t="s">
        <v>120</v>
      </c>
      <c r="C159" s="1161"/>
      <c r="D159" s="1161"/>
      <c r="E159" s="1161"/>
      <c r="F159" s="1162"/>
    </row>
    <row r="160" spans="2:6" ht="33.6" customHeight="1" thickBot="1">
      <c r="B160" s="1166" t="s">
        <v>1156</v>
      </c>
      <c r="C160" s="1167"/>
      <c r="D160" s="1167"/>
      <c r="E160" s="1167"/>
      <c r="F160" s="1168"/>
    </row>
    <row r="161" spans="2:6">
      <c r="B161" s="1150" t="s">
        <v>36</v>
      </c>
      <c r="C161" s="1152" t="s">
        <v>35</v>
      </c>
      <c r="D161" s="1152"/>
      <c r="E161" s="1152" t="s">
        <v>34</v>
      </c>
      <c r="F161" s="1154"/>
    </row>
    <row r="162" spans="2:6" ht="15.75" thickBot="1">
      <c r="B162" s="1151"/>
      <c r="C162" s="1153"/>
      <c r="D162" s="1153"/>
      <c r="E162" s="282" t="s">
        <v>33</v>
      </c>
      <c r="F162" s="23" t="s">
        <v>32</v>
      </c>
    </row>
    <row r="163" spans="2:6">
      <c r="B163" s="24">
        <v>1</v>
      </c>
      <c r="C163" s="1155" t="s">
        <v>907</v>
      </c>
      <c r="D163" s="1155"/>
      <c r="E163" s="25"/>
      <c r="F163" s="26" t="s">
        <v>1049</v>
      </c>
    </row>
    <row r="164" spans="2:6">
      <c r="B164" s="27">
        <v>2</v>
      </c>
      <c r="C164" s="648" t="s">
        <v>908</v>
      </c>
      <c r="D164" s="648"/>
      <c r="E164" s="100"/>
      <c r="F164" s="28" t="s">
        <v>1049</v>
      </c>
    </row>
    <row r="165" spans="2:6">
      <c r="B165" s="27">
        <v>3</v>
      </c>
      <c r="C165" s="648" t="s">
        <v>909</v>
      </c>
      <c r="D165" s="648"/>
      <c r="E165" s="100" t="s">
        <v>1049</v>
      </c>
      <c r="F165" s="28"/>
    </row>
    <row r="166" spans="2:6" ht="26.1" customHeight="1">
      <c r="B166" s="27">
        <v>4</v>
      </c>
      <c r="C166" s="648" t="s">
        <v>910</v>
      </c>
      <c r="D166" s="648"/>
      <c r="E166" s="100" t="s">
        <v>1049</v>
      </c>
      <c r="F166" s="28"/>
    </row>
    <row r="167" spans="2:6">
      <c r="B167" s="27">
        <v>5</v>
      </c>
      <c r="C167" s="648" t="s">
        <v>911</v>
      </c>
      <c r="D167" s="648"/>
      <c r="E167" s="100" t="s">
        <v>1049</v>
      </c>
      <c r="F167" s="28"/>
    </row>
    <row r="168" spans="2:6">
      <c r="B168" s="27">
        <v>6</v>
      </c>
      <c r="C168" s="648" t="s">
        <v>912</v>
      </c>
      <c r="D168" s="648"/>
      <c r="E168" s="100" t="s">
        <v>1049</v>
      </c>
      <c r="F168" s="28"/>
    </row>
    <row r="169" spans="2:6">
      <c r="B169" s="27">
        <v>7</v>
      </c>
      <c r="C169" s="648" t="s">
        <v>913</v>
      </c>
      <c r="D169" s="648"/>
      <c r="E169" s="100"/>
      <c r="F169" s="28" t="s">
        <v>1049</v>
      </c>
    </row>
    <row r="170" spans="2:6" ht="30" customHeight="1">
      <c r="B170" s="27">
        <v>8</v>
      </c>
      <c r="C170" s="648" t="s">
        <v>914</v>
      </c>
      <c r="D170" s="648"/>
      <c r="E170" s="100"/>
      <c r="F170" s="28" t="s">
        <v>1049</v>
      </c>
    </row>
    <row r="171" spans="2:6">
      <c r="B171" s="27">
        <v>9</v>
      </c>
      <c r="C171" s="648" t="s">
        <v>915</v>
      </c>
      <c r="D171" s="648"/>
      <c r="E171" s="100"/>
      <c r="F171" s="28" t="s">
        <v>1049</v>
      </c>
    </row>
    <row r="172" spans="2:6">
      <c r="B172" s="27">
        <v>10</v>
      </c>
      <c r="C172" s="648" t="s">
        <v>916</v>
      </c>
      <c r="D172" s="648"/>
      <c r="E172" s="100"/>
      <c r="F172" s="28" t="s">
        <v>1049</v>
      </c>
    </row>
    <row r="173" spans="2:6">
      <c r="B173" s="27">
        <v>11</v>
      </c>
      <c r="C173" s="648" t="s">
        <v>917</v>
      </c>
      <c r="D173" s="648"/>
      <c r="E173" s="100"/>
      <c r="F173" s="28" t="s">
        <v>1049</v>
      </c>
    </row>
    <row r="174" spans="2:6">
      <c r="B174" s="27">
        <v>12</v>
      </c>
      <c r="C174" s="648" t="s">
        <v>918</v>
      </c>
      <c r="D174" s="648"/>
      <c r="E174" s="100" t="s">
        <v>1049</v>
      </c>
      <c r="F174" s="28"/>
    </row>
    <row r="175" spans="2:6">
      <c r="B175" s="27">
        <v>13</v>
      </c>
      <c r="C175" s="648" t="s">
        <v>919</v>
      </c>
      <c r="D175" s="648"/>
      <c r="E175" s="100"/>
      <c r="F175" s="28" t="s">
        <v>1049</v>
      </c>
    </row>
    <row r="176" spans="2:6">
      <c r="B176" s="27">
        <v>14</v>
      </c>
      <c r="C176" s="648" t="s">
        <v>920</v>
      </c>
      <c r="D176" s="648"/>
      <c r="E176" s="100"/>
      <c r="F176" s="28" t="s">
        <v>1049</v>
      </c>
    </row>
    <row r="177" spans="2:6">
      <c r="B177" s="27">
        <v>15</v>
      </c>
      <c r="C177" s="648" t="s">
        <v>921</v>
      </c>
      <c r="D177" s="648"/>
      <c r="E177" s="100"/>
      <c r="F177" s="28" t="s">
        <v>1049</v>
      </c>
    </row>
    <row r="178" spans="2:6">
      <c r="B178" s="27">
        <v>16</v>
      </c>
      <c r="C178" s="648" t="s">
        <v>922</v>
      </c>
      <c r="D178" s="648"/>
      <c r="E178" s="100"/>
      <c r="F178" s="28" t="s">
        <v>1049</v>
      </c>
    </row>
    <row r="179" spans="2:6">
      <c r="B179" s="27">
        <v>17</v>
      </c>
      <c r="C179" s="648" t="s">
        <v>923</v>
      </c>
      <c r="D179" s="648"/>
      <c r="E179" s="100"/>
      <c r="F179" s="28" t="s">
        <v>1049</v>
      </c>
    </row>
    <row r="180" spans="2:6">
      <c r="B180" s="27">
        <v>18</v>
      </c>
      <c r="C180" s="1145" t="s">
        <v>924</v>
      </c>
      <c r="D180" s="1145"/>
      <c r="E180" s="29"/>
      <c r="F180" s="30" t="s">
        <v>1049</v>
      </c>
    </row>
    <row r="181" spans="2:6" ht="15.75" thickBot="1">
      <c r="B181" s="27">
        <v>19</v>
      </c>
      <c r="C181" s="1145" t="s">
        <v>925</v>
      </c>
      <c r="D181" s="1145"/>
      <c r="E181" s="29"/>
      <c r="F181" s="30" t="s">
        <v>1049</v>
      </c>
    </row>
    <row r="182" spans="2:6" ht="16.5" thickBot="1">
      <c r="B182" s="1146" t="s">
        <v>31</v>
      </c>
      <c r="C182" s="1147"/>
      <c r="D182" s="1147"/>
      <c r="E182" s="1147">
        <f>COUNTIF(E163:E181,"X")</f>
        <v>5</v>
      </c>
      <c r="F182" s="1148"/>
    </row>
    <row r="183" spans="2:6" ht="64.5" customHeight="1">
      <c r="B183" s="1149" t="s">
        <v>124</v>
      </c>
      <c r="C183" s="1149"/>
      <c r="D183" s="1149"/>
      <c r="E183" s="1149"/>
      <c r="F183" s="1149"/>
    </row>
    <row r="184" spans="2:6">
      <c r="B184" s="1144" t="s">
        <v>121</v>
      </c>
      <c r="C184" s="1144"/>
      <c r="D184" s="1144"/>
      <c r="E184" s="1144"/>
      <c r="F184" s="1144"/>
    </row>
    <row r="185" spans="2:6">
      <c r="B185" s="1144" t="s">
        <v>122</v>
      </c>
      <c r="C185" s="1144"/>
      <c r="D185" s="1144"/>
      <c r="E185" s="1144"/>
      <c r="F185" s="1144"/>
    </row>
    <row r="186" spans="2:6">
      <c r="B186" s="1144" t="s">
        <v>123</v>
      </c>
      <c r="C186" s="1144"/>
      <c r="D186" s="1144"/>
      <c r="E186" s="1144"/>
      <c r="F186" s="1144"/>
    </row>
    <row r="188" spans="2:6" ht="16.5" thickBot="1">
      <c r="B188" s="1156" t="s">
        <v>953</v>
      </c>
      <c r="C188" s="1156"/>
      <c r="D188" s="1156"/>
      <c r="E188" s="1156"/>
      <c r="F188" s="1156"/>
    </row>
    <row r="189" spans="2:6" ht="20.25" thickBot="1">
      <c r="B189" s="1157" t="s">
        <v>37</v>
      </c>
      <c r="C189" s="1158"/>
      <c r="D189" s="1158"/>
      <c r="E189" s="1158"/>
      <c r="F189" s="1159"/>
    </row>
    <row r="190" spans="2:6">
      <c r="B190" s="1160" t="s">
        <v>120</v>
      </c>
      <c r="C190" s="1161"/>
      <c r="D190" s="1161"/>
      <c r="E190" s="1161"/>
      <c r="F190" s="1162"/>
    </row>
    <row r="191" spans="2:6" ht="33.6" customHeight="1" thickBot="1">
      <c r="B191" s="1166"/>
      <c r="C191" s="1167"/>
      <c r="D191" s="1167"/>
      <c r="E191" s="1167"/>
      <c r="F191" s="1168"/>
    </row>
    <row r="192" spans="2:6">
      <c r="B192" s="1150" t="s">
        <v>36</v>
      </c>
      <c r="C192" s="1152" t="s">
        <v>35</v>
      </c>
      <c r="D192" s="1152"/>
      <c r="E192" s="1152" t="s">
        <v>34</v>
      </c>
      <c r="F192" s="1154"/>
    </row>
    <row r="193" spans="2:6" ht="15.75" thickBot="1">
      <c r="B193" s="1151"/>
      <c r="C193" s="1153"/>
      <c r="D193" s="1153"/>
      <c r="E193" s="282" t="s">
        <v>33</v>
      </c>
      <c r="F193" s="23" t="s">
        <v>32</v>
      </c>
    </row>
    <row r="194" spans="2:6">
      <c r="B194" s="24">
        <v>1</v>
      </c>
      <c r="C194" s="1155" t="s">
        <v>907</v>
      </c>
      <c r="D194" s="1155"/>
      <c r="E194" s="25"/>
      <c r="F194" s="26"/>
    </row>
    <row r="195" spans="2:6">
      <c r="B195" s="27">
        <v>2</v>
      </c>
      <c r="C195" s="648" t="s">
        <v>908</v>
      </c>
      <c r="D195" s="648"/>
      <c r="E195" s="100"/>
      <c r="F195" s="28"/>
    </row>
    <row r="196" spans="2:6">
      <c r="B196" s="27">
        <v>3</v>
      </c>
      <c r="C196" s="648" t="s">
        <v>909</v>
      </c>
      <c r="D196" s="648"/>
      <c r="E196" s="100"/>
      <c r="F196" s="28"/>
    </row>
    <row r="197" spans="2:6" ht="26.1" customHeight="1">
      <c r="B197" s="27">
        <v>4</v>
      </c>
      <c r="C197" s="648" t="s">
        <v>910</v>
      </c>
      <c r="D197" s="648"/>
      <c r="E197" s="100"/>
      <c r="F197" s="28"/>
    </row>
    <row r="198" spans="2:6">
      <c r="B198" s="27">
        <v>5</v>
      </c>
      <c r="C198" s="648" t="s">
        <v>911</v>
      </c>
      <c r="D198" s="648"/>
      <c r="E198" s="100"/>
      <c r="F198" s="28"/>
    </row>
    <row r="199" spans="2:6">
      <c r="B199" s="27">
        <v>6</v>
      </c>
      <c r="C199" s="648" t="s">
        <v>912</v>
      </c>
      <c r="D199" s="648"/>
      <c r="E199" s="100"/>
      <c r="F199" s="28"/>
    </row>
    <row r="200" spans="2:6">
      <c r="B200" s="27">
        <v>7</v>
      </c>
      <c r="C200" s="648" t="s">
        <v>913</v>
      </c>
      <c r="D200" s="648"/>
      <c r="E200" s="100"/>
      <c r="F200" s="28"/>
    </row>
    <row r="201" spans="2:6" ht="30" customHeight="1">
      <c r="B201" s="27">
        <v>8</v>
      </c>
      <c r="C201" s="648" t="s">
        <v>914</v>
      </c>
      <c r="D201" s="648"/>
      <c r="E201" s="100"/>
      <c r="F201" s="28"/>
    </row>
    <row r="202" spans="2:6">
      <c r="B202" s="27">
        <v>9</v>
      </c>
      <c r="C202" s="648" t="s">
        <v>915</v>
      </c>
      <c r="D202" s="648"/>
      <c r="E202" s="100"/>
      <c r="F202" s="28"/>
    </row>
    <row r="203" spans="2:6">
      <c r="B203" s="27">
        <v>10</v>
      </c>
      <c r="C203" s="648" t="s">
        <v>916</v>
      </c>
      <c r="D203" s="648"/>
      <c r="E203" s="100"/>
      <c r="F203" s="28"/>
    </row>
    <row r="204" spans="2:6">
      <c r="B204" s="27">
        <v>11</v>
      </c>
      <c r="C204" s="648" t="s">
        <v>917</v>
      </c>
      <c r="D204" s="648"/>
      <c r="E204" s="100"/>
      <c r="F204" s="28"/>
    </row>
    <row r="205" spans="2:6">
      <c r="B205" s="27">
        <v>12</v>
      </c>
      <c r="C205" s="648" t="s">
        <v>918</v>
      </c>
      <c r="D205" s="648"/>
      <c r="E205" s="100"/>
      <c r="F205" s="28"/>
    </row>
    <row r="206" spans="2:6">
      <c r="B206" s="27">
        <v>13</v>
      </c>
      <c r="C206" s="648" t="s">
        <v>919</v>
      </c>
      <c r="D206" s="648"/>
      <c r="E206" s="100"/>
      <c r="F206" s="28"/>
    </row>
    <row r="207" spans="2:6">
      <c r="B207" s="27">
        <v>14</v>
      </c>
      <c r="C207" s="648" t="s">
        <v>920</v>
      </c>
      <c r="D207" s="648"/>
      <c r="E207" s="100"/>
      <c r="F207" s="28"/>
    </row>
    <row r="208" spans="2:6">
      <c r="B208" s="27">
        <v>15</v>
      </c>
      <c r="C208" s="648" t="s">
        <v>921</v>
      </c>
      <c r="D208" s="648"/>
      <c r="E208" s="100"/>
      <c r="F208" s="28"/>
    </row>
    <row r="209" spans="2:6">
      <c r="B209" s="27">
        <v>16</v>
      </c>
      <c r="C209" s="648" t="s">
        <v>922</v>
      </c>
      <c r="D209" s="648"/>
      <c r="E209" s="100"/>
      <c r="F209" s="28"/>
    </row>
    <row r="210" spans="2:6">
      <c r="B210" s="27">
        <v>17</v>
      </c>
      <c r="C210" s="648" t="s">
        <v>923</v>
      </c>
      <c r="D210" s="648"/>
      <c r="E210" s="100"/>
      <c r="F210" s="28"/>
    </row>
    <row r="211" spans="2:6">
      <c r="B211" s="27">
        <v>18</v>
      </c>
      <c r="C211" s="1145" t="s">
        <v>924</v>
      </c>
      <c r="D211" s="1145"/>
      <c r="E211" s="29"/>
      <c r="F211" s="30"/>
    </row>
    <row r="212" spans="2:6" ht="15.75" thickBot="1">
      <c r="B212" s="27">
        <v>19</v>
      </c>
      <c r="C212" s="1145" t="s">
        <v>925</v>
      </c>
      <c r="D212" s="1145"/>
      <c r="E212" s="29"/>
      <c r="F212" s="30"/>
    </row>
    <row r="213" spans="2:6" ht="16.5" thickBot="1">
      <c r="B213" s="1146" t="s">
        <v>31</v>
      </c>
      <c r="C213" s="1147"/>
      <c r="D213" s="1147"/>
      <c r="E213" s="1147">
        <f>COUNTIF(E194:E212,"X")</f>
        <v>0</v>
      </c>
      <c r="F213" s="1148"/>
    </row>
    <row r="214" spans="2:6" ht="64.5" customHeight="1">
      <c r="B214" s="1149" t="s">
        <v>124</v>
      </c>
      <c r="C214" s="1149"/>
      <c r="D214" s="1149"/>
      <c r="E214" s="1149"/>
      <c r="F214" s="1149"/>
    </row>
    <row r="215" spans="2:6">
      <c r="B215" s="1144" t="s">
        <v>121</v>
      </c>
      <c r="C215" s="1144"/>
      <c r="D215" s="1144"/>
      <c r="E215" s="1144"/>
      <c r="F215" s="1144"/>
    </row>
    <row r="216" spans="2:6">
      <c r="B216" s="1144" t="s">
        <v>122</v>
      </c>
      <c r="C216" s="1144"/>
      <c r="D216" s="1144"/>
      <c r="E216" s="1144"/>
      <c r="F216" s="1144"/>
    </row>
    <row r="217" spans="2:6">
      <c r="B217" s="1144" t="s">
        <v>123</v>
      </c>
      <c r="C217" s="1144"/>
      <c r="D217" s="1144"/>
      <c r="E217" s="1144"/>
      <c r="F217" s="1144"/>
    </row>
    <row r="219" spans="2:6" ht="16.5" thickBot="1">
      <c r="B219" s="1156" t="s">
        <v>884</v>
      </c>
      <c r="C219" s="1156"/>
      <c r="D219" s="1156"/>
      <c r="E219" s="1156"/>
      <c r="F219" s="1156"/>
    </row>
    <row r="220" spans="2:6" ht="20.25" thickBot="1">
      <c r="B220" s="1157" t="s">
        <v>37</v>
      </c>
      <c r="C220" s="1158"/>
      <c r="D220" s="1158"/>
      <c r="E220" s="1158"/>
      <c r="F220" s="1159"/>
    </row>
    <row r="221" spans="2:6">
      <c r="B221" s="1160" t="s">
        <v>120</v>
      </c>
      <c r="C221" s="1161"/>
      <c r="D221" s="1161"/>
      <c r="E221" s="1161"/>
      <c r="F221" s="1162"/>
    </row>
    <row r="222" spans="2:6" ht="33.6" customHeight="1" thickBot="1">
      <c r="B222" s="1166" t="s">
        <v>1178</v>
      </c>
      <c r="C222" s="1167"/>
      <c r="D222" s="1167"/>
      <c r="E222" s="1167"/>
      <c r="F222" s="1168"/>
    </row>
    <row r="223" spans="2:6">
      <c r="B223" s="1150" t="s">
        <v>36</v>
      </c>
      <c r="C223" s="1152" t="s">
        <v>35</v>
      </c>
      <c r="D223" s="1152"/>
      <c r="E223" s="1152" t="s">
        <v>34</v>
      </c>
      <c r="F223" s="1154"/>
    </row>
    <row r="224" spans="2:6" ht="15.75" thickBot="1">
      <c r="B224" s="1151"/>
      <c r="C224" s="1153"/>
      <c r="D224" s="1153"/>
      <c r="E224" s="282" t="s">
        <v>33</v>
      </c>
      <c r="F224" s="23" t="s">
        <v>32</v>
      </c>
    </row>
    <row r="225" spans="2:6">
      <c r="B225" s="24">
        <v>1</v>
      </c>
      <c r="C225" s="1155" t="s">
        <v>907</v>
      </c>
      <c r="D225" s="1155"/>
      <c r="E225" s="25"/>
      <c r="F225" s="26" t="s">
        <v>1049</v>
      </c>
    </row>
    <row r="226" spans="2:6">
      <c r="B226" s="27">
        <v>2</v>
      </c>
      <c r="C226" s="648" t="s">
        <v>908</v>
      </c>
      <c r="D226" s="648"/>
      <c r="E226" s="100"/>
      <c r="F226" s="28" t="s">
        <v>1049</v>
      </c>
    </row>
    <row r="227" spans="2:6">
      <c r="B227" s="27">
        <v>3</v>
      </c>
      <c r="C227" s="648" t="s">
        <v>909</v>
      </c>
      <c r="D227" s="648"/>
      <c r="E227" s="100" t="s">
        <v>1049</v>
      </c>
      <c r="F227" s="28"/>
    </row>
    <row r="228" spans="2:6" ht="26.1" customHeight="1">
      <c r="B228" s="27">
        <v>4</v>
      </c>
      <c r="C228" s="648" t="s">
        <v>910</v>
      </c>
      <c r="D228" s="648"/>
      <c r="E228" s="100" t="s">
        <v>1049</v>
      </c>
      <c r="F228" s="28"/>
    </row>
    <row r="229" spans="2:6">
      <c r="B229" s="27">
        <v>5</v>
      </c>
      <c r="C229" s="648" t="s">
        <v>911</v>
      </c>
      <c r="D229" s="648"/>
      <c r="E229" s="100" t="s">
        <v>1049</v>
      </c>
      <c r="F229" s="28"/>
    </row>
    <row r="230" spans="2:6">
      <c r="B230" s="27">
        <v>6</v>
      </c>
      <c r="C230" s="648" t="s">
        <v>912</v>
      </c>
      <c r="D230" s="648"/>
      <c r="E230" s="100" t="s">
        <v>1049</v>
      </c>
      <c r="F230" s="28"/>
    </row>
    <row r="231" spans="2:6">
      <c r="B231" s="27">
        <v>7</v>
      </c>
      <c r="C231" s="648" t="s">
        <v>913</v>
      </c>
      <c r="D231" s="648"/>
      <c r="E231" s="100"/>
      <c r="F231" s="28" t="s">
        <v>1049</v>
      </c>
    </row>
    <row r="232" spans="2:6" ht="30" customHeight="1">
      <c r="B232" s="27">
        <v>8</v>
      </c>
      <c r="C232" s="648" t="s">
        <v>914</v>
      </c>
      <c r="D232" s="648"/>
      <c r="E232" s="100"/>
      <c r="F232" s="28" t="s">
        <v>1049</v>
      </c>
    </row>
    <row r="233" spans="2:6">
      <c r="B233" s="27">
        <v>9</v>
      </c>
      <c r="C233" s="648" t="s">
        <v>915</v>
      </c>
      <c r="D233" s="648"/>
      <c r="E233" s="100"/>
      <c r="F233" s="28" t="s">
        <v>1049</v>
      </c>
    </row>
    <row r="234" spans="2:6">
      <c r="B234" s="27">
        <v>10</v>
      </c>
      <c r="C234" s="648" t="s">
        <v>916</v>
      </c>
      <c r="D234" s="648"/>
      <c r="E234" s="100"/>
      <c r="F234" s="28" t="s">
        <v>1049</v>
      </c>
    </row>
    <row r="235" spans="2:6">
      <c r="B235" s="27">
        <v>11</v>
      </c>
      <c r="C235" s="648" t="s">
        <v>917</v>
      </c>
      <c r="D235" s="648"/>
      <c r="E235" s="100"/>
      <c r="F235" s="28" t="s">
        <v>1049</v>
      </c>
    </row>
    <row r="236" spans="2:6">
      <c r="B236" s="27">
        <v>12</v>
      </c>
      <c r="C236" s="648" t="s">
        <v>918</v>
      </c>
      <c r="D236" s="648"/>
      <c r="E236" s="100" t="s">
        <v>1049</v>
      </c>
      <c r="F236" s="28"/>
    </row>
    <row r="237" spans="2:6">
      <c r="B237" s="27">
        <v>13</v>
      </c>
      <c r="C237" s="648" t="s">
        <v>919</v>
      </c>
      <c r="D237" s="648"/>
      <c r="E237" s="100"/>
      <c r="F237" s="28" t="s">
        <v>1049</v>
      </c>
    </row>
    <row r="238" spans="2:6">
      <c r="B238" s="27">
        <v>14</v>
      </c>
      <c r="C238" s="648" t="s">
        <v>920</v>
      </c>
      <c r="D238" s="648"/>
      <c r="E238" s="100"/>
      <c r="F238" s="28" t="s">
        <v>1049</v>
      </c>
    </row>
    <row r="239" spans="2:6">
      <c r="B239" s="27">
        <v>15</v>
      </c>
      <c r="C239" s="648" t="s">
        <v>921</v>
      </c>
      <c r="D239" s="648"/>
      <c r="E239" s="100"/>
      <c r="F239" s="28" t="s">
        <v>1049</v>
      </c>
    </row>
    <row r="240" spans="2:6">
      <c r="B240" s="27">
        <v>16</v>
      </c>
      <c r="C240" s="648" t="s">
        <v>922</v>
      </c>
      <c r="D240" s="648"/>
      <c r="E240" s="100"/>
      <c r="F240" s="28" t="s">
        <v>1049</v>
      </c>
    </row>
    <row r="241" spans="2:6">
      <c r="B241" s="27">
        <v>17</v>
      </c>
      <c r="C241" s="648" t="s">
        <v>923</v>
      </c>
      <c r="D241" s="648"/>
      <c r="E241" s="100"/>
      <c r="F241" s="28" t="s">
        <v>1049</v>
      </c>
    </row>
    <row r="242" spans="2:6">
      <c r="B242" s="27">
        <v>18</v>
      </c>
      <c r="C242" s="1145" t="s">
        <v>924</v>
      </c>
      <c r="D242" s="1145"/>
      <c r="E242" s="29"/>
      <c r="F242" s="30" t="s">
        <v>1049</v>
      </c>
    </row>
    <row r="243" spans="2:6" ht="15.75" thickBot="1">
      <c r="B243" s="27">
        <v>19</v>
      </c>
      <c r="C243" s="1145" t="s">
        <v>925</v>
      </c>
      <c r="D243" s="1145"/>
      <c r="E243" s="29"/>
      <c r="F243" s="30" t="s">
        <v>1049</v>
      </c>
    </row>
    <row r="244" spans="2:6" ht="16.5" thickBot="1">
      <c r="B244" s="1146" t="s">
        <v>31</v>
      </c>
      <c r="C244" s="1147"/>
      <c r="D244" s="1147"/>
      <c r="E244" s="1147">
        <f>COUNTIF(E225:E243,"X")</f>
        <v>5</v>
      </c>
      <c r="F244" s="1148"/>
    </row>
    <row r="245" spans="2:6" ht="64.5" customHeight="1">
      <c r="B245" s="1149" t="s">
        <v>124</v>
      </c>
      <c r="C245" s="1149"/>
      <c r="D245" s="1149"/>
      <c r="E245" s="1149"/>
      <c r="F245" s="1149"/>
    </row>
    <row r="246" spans="2:6">
      <c r="B246" s="1144" t="s">
        <v>121</v>
      </c>
      <c r="C246" s="1144"/>
      <c r="D246" s="1144"/>
      <c r="E246" s="1144"/>
      <c r="F246" s="1144"/>
    </row>
    <row r="247" spans="2:6">
      <c r="B247" s="1144" t="s">
        <v>122</v>
      </c>
      <c r="C247" s="1144"/>
      <c r="D247" s="1144"/>
      <c r="E247" s="1144"/>
      <c r="F247" s="1144"/>
    </row>
    <row r="248" spans="2:6">
      <c r="B248" s="1144" t="s">
        <v>123</v>
      </c>
      <c r="C248" s="1144"/>
      <c r="D248" s="1144"/>
      <c r="E248" s="1144"/>
      <c r="F248" s="1144"/>
    </row>
    <row r="250" spans="2:6" ht="16.5" thickBot="1">
      <c r="B250" s="1156" t="s">
        <v>884</v>
      </c>
      <c r="C250" s="1156"/>
      <c r="D250" s="1156"/>
      <c r="E250" s="1156"/>
      <c r="F250" s="1156"/>
    </row>
    <row r="251" spans="2:6" ht="20.25" thickBot="1">
      <c r="B251" s="1157" t="s">
        <v>37</v>
      </c>
      <c r="C251" s="1158"/>
      <c r="D251" s="1158"/>
      <c r="E251" s="1158"/>
      <c r="F251" s="1159"/>
    </row>
    <row r="252" spans="2:6">
      <c r="B252" s="1160" t="s">
        <v>120</v>
      </c>
      <c r="C252" s="1161"/>
      <c r="D252" s="1161"/>
      <c r="E252" s="1161"/>
      <c r="F252" s="1162"/>
    </row>
    <row r="253" spans="2:6" ht="33.6" customHeight="1" thickBot="1">
      <c r="B253" s="1166" t="s">
        <v>1179</v>
      </c>
      <c r="C253" s="1167"/>
      <c r="D253" s="1167"/>
      <c r="E253" s="1167"/>
      <c r="F253" s="1168"/>
    </row>
    <row r="254" spans="2:6">
      <c r="B254" s="1150" t="s">
        <v>36</v>
      </c>
      <c r="C254" s="1152" t="s">
        <v>35</v>
      </c>
      <c r="D254" s="1152"/>
      <c r="E254" s="1152" t="s">
        <v>34</v>
      </c>
      <c r="F254" s="1154"/>
    </row>
    <row r="255" spans="2:6" ht="15.75" thickBot="1">
      <c r="B255" s="1151"/>
      <c r="C255" s="1153"/>
      <c r="D255" s="1153"/>
      <c r="E255" s="282" t="s">
        <v>33</v>
      </c>
      <c r="F255" s="23" t="s">
        <v>32</v>
      </c>
    </row>
    <row r="256" spans="2:6">
      <c r="B256" s="24">
        <v>1</v>
      </c>
      <c r="C256" s="1155" t="s">
        <v>907</v>
      </c>
      <c r="D256" s="1155"/>
      <c r="E256" s="25"/>
      <c r="F256" s="26" t="s">
        <v>1049</v>
      </c>
    </row>
    <row r="257" spans="2:6">
      <c r="B257" s="27">
        <v>2</v>
      </c>
      <c r="C257" s="648" t="s">
        <v>908</v>
      </c>
      <c r="D257" s="648"/>
      <c r="E257" s="100"/>
      <c r="F257" s="28" t="s">
        <v>1049</v>
      </c>
    </row>
    <row r="258" spans="2:6">
      <c r="B258" s="27">
        <v>3</v>
      </c>
      <c r="C258" s="648" t="s">
        <v>909</v>
      </c>
      <c r="D258" s="648"/>
      <c r="E258" s="100" t="s">
        <v>1049</v>
      </c>
      <c r="F258" s="28"/>
    </row>
    <row r="259" spans="2:6" ht="26.1" customHeight="1">
      <c r="B259" s="27">
        <v>4</v>
      </c>
      <c r="C259" s="648" t="s">
        <v>910</v>
      </c>
      <c r="D259" s="648"/>
      <c r="E259" s="100" t="s">
        <v>1049</v>
      </c>
      <c r="F259" s="28"/>
    </row>
    <row r="260" spans="2:6">
      <c r="B260" s="27">
        <v>5</v>
      </c>
      <c r="C260" s="648" t="s">
        <v>911</v>
      </c>
      <c r="D260" s="648"/>
      <c r="E260" s="100" t="s">
        <v>1049</v>
      </c>
      <c r="F260" s="28"/>
    </row>
    <row r="261" spans="2:6">
      <c r="B261" s="27">
        <v>6</v>
      </c>
      <c r="C261" s="648" t="s">
        <v>912</v>
      </c>
      <c r="D261" s="648"/>
      <c r="E261" s="100" t="s">
        <v>1049</v>
      </c>
      <c r="F261" s="28"/>
    </row>
    <row r="262" spans="2:6">
      <c r="B262" s="27">
        <v>7</v>
      </c>
      <c r="C262" s="648" t="s">
        <v>913</v>
      </c>
      <c r="D262" s="648"/>
      <c r="E262" s="100"/>
      <c r="F262" s="28" t="s">
        <v>1049</v>
      </c>
    </row>
    <row r="263" spans="2:6" ht="30" customHeight="1">
      <c r="B263" s="27">
        <v>8</v>
      </c>
      <c r="C263" s="648" t="s">
        <v>914</v>
      </c>
      <c r="D263" s="648"/>
      <c r="E263" s="100"/>
      <c r="F263" s="28" t="s">
        <v>1049</v>
      </c>
    </row>
    <row r="264" spans="2:6">
      <c r="B264" s="27">
        <v>9</v>
      </c>
      <c r="C264" s="648" t="s">
        <v>915</v>
      </c>
      <c r="D264" s="648"/>
      <c r="E264" s="100"/>
      <c r="F264" s="28" t="s">
        <v>1049</v>
      </c>
    </row>
    <row r="265" spans="2:6">
      <c r="B265" s="27">
        <v>10</v>
      </c>
      <c r="C265" s="648" t="s">
        <v>916</v>
      </c>
      <c r="D265" s="648"/>
      <c r="E265" s="100"/>
      <c r="F265" s="28" t="s">
        <v>1049</v>
      </c>
    </row>
    <row r="266" spans="2:6">
      <c r="B266" s="27">
        <v>11</v>
      </c>
      <c r="C266" s="648" t="s">
        <v>917</v>
      </c>
      <c r="D266" s="648"/>
      <c r="E266" s="100"/>
      <c r="F266" s="28" t="s">
        <v>1049</v>
      </c>
    </row>
    <row r="267" spans="2:6">
      <c r="B267" s="27">
        <v>12</v>
      </c>
      <c r="C267" s="648" t="s">
        <v>918</v>
      </c>
      <c r="D267" s="648"/>
      <c r="E267" s="100" t="s">
        <v>1049</v>
      </c>
      <c r="F267" s="28"/>
    </row>
    <row r="268" spans="2:6">
      <c r="B268" s="27">
        <v>13</v>
      </c>
      <c r="C268" s="648" t="s">
        <v>919</v>
      </c>
      <c r="D268" s="648"/>
      <c r="E268" s="100"/>
      <c r="F268" s="28" t="s">
        <v>1049</v>
      </c>
    </row>
    <row r="269" spans="2:6">
      <c r="B269" s="27">
        <v>14</v>
      </c>
      <c r="C269" s="648" t="s">
        <v>920</v>
      </c>
      <c r="D269" s="648"/>
      <c r="E269" s="100"/>
      <c r="F269" s="28" t="s">
        <v>1049</v>
      </c>
    </row>
    <row r="270" spans="2:6">
      <c r="B270" s="27">
        <v>15</v>
      </c>
      <c r="C270" s="648" t="s">
        <v>921</v>
      </c>
      <c r="D270" s="648"/>
      <c r="E270" s="100"/>
      <c r="F270" s="28" t="s">
        <v>1049</v>
      </c>
    </row>
    <row r="271" spans="2:6">
      <c r="B271" s="27">
        <v>16</v>
      </c>
      <c r="C271" s="648" t="s">
        <v>922</v>
      </c>
      <c r="D271" s="648"/>
      <c r="E271" s="100"/>
      <c r="F271" s="28" t="s">
        <v>1049</v>
      </c>
    </row>
    <row r="272" spans="2:6">
      <c r="B272" s="27">
        <v>17</v>
      </c>
      <c r="C272" s="648" t="s">
        <v>923</v>
      </c>
      <c r="D272" s="648"/>
      <c r="E272" s="100"/>
      <c r="F272" s="28" t="s">
        <v>1049</v>
      </c>
    </row>
    <row r="273" spans="2:6">
      <c r="B273" s="27">
        <v>18</v>
      </c>
      <c r="C273" s="1145" t="s">
        <v>924</v>
      </c>
      <c r="D273" s="1145"/>
      <c r="E273" s="29"/>
      <c r="F273" s="30" t="s">
        <v>1049</v>
      </c>
    </row>
    <row r="274" spans="2:6" ht="15.75" thickBot="1">
      <c r="B274" s="27">
        <v>19</v>
      </c>
      <c r="C274" s="1145" t="s">
        <v>925</v>
      </c>
      <c r="D274" s="1145"/>
      <c r="E274" s="29"/>
      <c r="F274" s="30" t="s">
        <v>1049</v>
      </c>
    </row>
    <row r="275" spans="2:6" ht="16.5" thickBot="1">
      <c r="B275" s="1146" t="s">
        <v>31</v>
      </c>
      <c r="C275" s="1147"/>
      <c r="D275" s="1147"/>
      <c r="E275" s="1147">
        <f>COUNTIF(E256:E274,"X")</f>
        <v>5</v>
      </c>
      <c r="F275" s="1148"/>
    </row>
    <row r="276" spans="2:6" ht="64.5" customHeight="1">
      <c r="B276" s="1149" t="s">
        <v>124</v>
      </c>
      <c r="C276" s="1149"/>
      <c r="D276" s="1149"/>
      <c r="E276" s="1149"/>
      <c r="F276" s="1149"/>
    </row>
    <row r="277" spans="2:6">
      <c r="B277" s="1144" t="s">
        <v>121</v>
      </c>
      <c r="C277" s="1144"/>
      <c r="D277" s="1144"/>
      <c r="E277" s="1144"/>
      <c r="F277" s="1144"/>
    </row>
    <row r="278" spans="2:6">
      <c r="B278" s="1144" t="s">
        <v>122</v>
      </c>
      <c r="C278" s="1144"/>
      <c r="D278" s="1144"/>
      <c r="E278" s="1144"/>
      <c r="F278" s="1144"/>
    </row>
    <row r="279" spans="2:6">
      <c r="B279" s="1144" t="s">
        <v>123</v>
      </c>
      <c r="C279" s="1144"/>
      <c r="D279" s="1144"/>
      <c r="E279" s="1144"/>
      <c r="F279" s="1144"/>
    </row>
    <row r="281" spans="2:6" ht="16.5" thickBot="1">
      <c r="B281" s="1156" t="s">
        <v>954</v>
      </c>
      <c r="C281" s="1156"/>
      <c r="D281" s="1156"/>
      <c r="E281" s="1156"/>
      <c r="F281" s="1156"/>
    </row>
    <row r="282" spans="2:6" ht="20.25" thickBot="1">
      <c r="B282" s="1157" t="s">
        <v>37</v>
      </c>
      <c r="C282" s="1158"/>
      <c r="D282" s="1158"/>
      <c r="E282" s="1158"/>
      <c r="F282" s="1159"/>
    </row>
    <row r="283" spans="2:6">
      <c r="B283" s="1160" t="s">
        <v>120</v>
      </c>
      <c r="C283" s="1161"/>
      <c r="D283" s="1161"/>
      <c r="E283" s="1161"/>
      <c r="F283" s="1162"/>
    </row>
    <row r="284" spans="2:6" ht="33.6" customHeight="1" thickBot="1">
      <c r="B284" s="1166"/>
      <c r="C284" s="1167"/>
      <c r="D284" s="1167"/>
      <c r="E284" s="1167"/>
      <c r="F284" s="1168"/>
    </row>
    <row r="285" spans="2:6">
      <c r="B285" s="1150" t="s">
        <v>36</v>
      </c>
      <c r="C285" s="1152" t="s">
        <v>35</v>
      </c>
      <c r="D285" s="1152"/>
      <c r="E285" s="1152" t="s">
        <v>34</v>
      </c>
      <c r="F285" s="1154"/>
    </row>
    <row r="286" spans="2:6" ht="15.75" thickBot="1">
      <c r="B286" s="1151"/>
      <c r="C286" s="1153"/>
      <c r="D286" s="1153"/>
      <c r="E286" s="282" t="s">
        <v>33</v>
      </c>
      <c r="F286" s="23" t="s">
        <v>32</v>
      </c>
    </row>
    <row r="287" spans="2:6">
      <c r="B287" s="24">
        <v>1</v>
      </c>
      <c r="C287" s="1155" t="s">
        <v>907</v>
      </c>
      <c r="D287" s="1155"/>
      <c r="E287" s="25"/>
      <c r="F287" s="26"/>
    </row>
    <row r="288" spans="2:6">
      <c r="B288" s="27">
        <v>2</v>
      </c>
      <c r="C288" s="648" t="s">
        <v>908</v>
      </c>
      <c r="D288" s="648"/>
      <c r="E288" s="100"/>
      <c r="F288" s="28"/>
    </row>
    <row r="289" spans="2:6">
      <c r="B289" s="27">
        <v>3</v>
      </c>
      <c r="C289" s="648" t="s">
        <v>909</v>
      </c>
      <c r="D289" s="648"/>
      <c r="E289" s="100"/>
      <c r="F289" s="28"/>
    </row>
    <row r="290" spans="2:6" ht="26.1" customHeight="1">
      <c r="B290" s="27">
        <v>4</v>
      </c>
      <c r="C290" s="648" t="s">
        <v>910</v>
      </c>
      <c r="D290" s="648"/>
      <c r="E290" s="100"/>
      <c r="F290" s="28"/>
    </row>
    <row r="291" spans="2:6">
      <c r="B291" s="27">
        <v>5</v>
      </c>
      <c r="C291" s="648" t="s">
        <v>911</v>
      </c>
      <c r="D291" s="648"/>
      <c r="E291" s="100"/>
      <c r="F291" s="28"/>
    </row>
    <row r="292" spans="2:6">
      <c r="B292" s="27">
        <v>6</v>
      </c>
      <c r="C292" s="648" t="s">
        <v>912</v>
      </c>
      <c r="D292" s="648"/>
      <c r="E292" s="100"/>
      <c r="F292" s="28"/>
    </row>
    <row r="293" spans="2:6">
      <c r="B293" s="27">
        <v>7</v>
      </c>
      <c r="C293" s="648" t="s">
        <v>913</v>
      </c>
      <c r="D293" s="648"/>
      <c r="E293" s="100"/>
      <c r="F293" s="28"/>
    </row>
    <row r="294" spans="2:6" ht="30" customHeight="1">
      <c r="B294" s="27">
        <v>8</v>
      </c>
      <c r="C294" s="648" t="s">
        <v>914</v>
      </c>
      <c r="D294" s="648"/>
      <c r="E294" s="100"/>
      <c r="F294" s="28"/>
    </row>
    <row r="295" spans="2:6">
      <c r="B295" s="27">
        <v>9</v>
      </c>
      <c r="C295" s="648" t="s">
        <v>915</v>
      </c>
      <c r="D295" s="648"/>
      <c r="E295" s="100"/>
      <c r="F295" s="28"/>
    </row>
    <row r="296" spans="2:6">
      <c r="B296" s="27">
        <v>10</v>
      </c>
      <c r="C296" s="648" t="s">
        <v>916</v>
      </c>
      <c r="D296" s="648"/>
      <c r="E296" s="100"/>
      <c r="F296" s="28"/>
    </row>
    <row r="297" spans="2:6">
      <c r="B297" s="27">
        <v>11</v>
      </c>
      <c r="C297" s="648" t="s">
        <v>917</v>
      </c>
      <c r="D297" s="648"/>
      <c r="E297" s="100"/>
      <c r="F297" s="28"/>
    </row>
    <row r="298" spans="2:6">
      <c r="B298" s="27">
        <v>12</v>
      </c>
      <c r="C298" s="648" t="s">
        <v>918</v>
      </c>
      <c r="D298" s="648"/>
      <c r="E298" s="100"/>
      <c r="F298" s="28"/>
    </row>
    <row r="299" spans="2:6">
      <c r="B299" s="27">
        <v>13</v>
      </c>
      <c r="C299" s="648" t="s">
        <v>919</v>
      </c>
      <c r="D299" s="648"/>
      <c r="E299" s="100"/>
      <c r="F299" s="28"/>
    </row>
    <row r="300" spans="2:6">
      <c r="B300" s="27">
        <v>14</v>
      </c>
      <c r="C300" s="648" t="s">
        <v>920</v>
      </c>
      <c r="D300" s="648"/>
      <c r="E300" s="100"/>
      <c r="F300" s="28"/>
    </row>
    <row r="301" spans="2:6">
      <c r="B301" s="27">
        <v>15</v>
      </c>
      <c r="C301" s="648" t="s">
        <v>921</v>
      </c>
      <c r="D301" s="648"/>
      <c r="E301" s="100"/>
      <c r="F301" s="28"/>
    </row>
    <row r="302" spans="2:6">
      <c r="B302" s="27">
        <v>16</v>
      </c>
      <c r="C302" s="648" t="s">
        <v>922</v>
      </c>
      <c r="D302" s="648"/>
      <c r="E302" s="100"/>
      <c r="F302" s="28"/>
    </row>
    <row r="303" spans="2:6">
      <c r="B303" s="27">
        <v>17</v>
      </c>
      <c r="C303" s="648" t="s">
        <v>923</v>
      </c>
      <c r="D303" s="648"/>
      <c r="E303" s="100"/>
      <c r="F303" s="28"/>
    </row>
    <row r="304" spans="2:6">
      <c r="B304" s="27">
        <v>18</v>
      </c>
      <c r="C304" s="1145" t="s">
        <v>924</v>
      </c>
      <c r="D304" s="1145"/>
      <c r="E304" s="29"/>
      <c r="F304" s="30"/>
    </row>
    <row r="305" spans="2:6" ht="15.75" thickBot="1">
      <c r="B305" s="27">
        <v>19</v>
      </c>
      <c r="C305" s="1145" t="s">
        <v>925</v>
      </c>
      <c r="D305" s="1145"/>
      <c r="E305" s="29"/>
      <c r="F305" s="30"/>
    </row>
    <row r="306" spans="2:6" ht="16.5" thickBot="1">
      <c r="B306" s="1146" t="s">
        <v>31</v>
      </c>
      <c r="C306" s="1147"/>
      <c r="D306" s="1147"/>
      <c r="E306" s="1147">
        <f>COUNTIF(E287:E305,"X")</f>
        <v>0</v>
      </c>
      <c r="F306" s="1148"/>
    </row>
    <row r="307" spans="2:6" ht="64.5" customHeight="1">
      <c r="B307" s="1149" t="s">
        <v>124</v>
      </c>
      <c r="C307" s="1149"/>
      <c r="D307" s="1149"/>
      <c r="E307" s="1149"/>
      <c r="F307" s="1149"/>
    </row>
    <row r="308" spans="2:6">
      <c r="B308" s="1144" t="s">
        <v>121</v>
      </c>
      <c r="C308" s="1144"/>
      <c r="D308" s="1144"/>
      <c r="E308" s="1144"/>
      <c r="F308" s="1144"/>
    </row>
    <row r="309" spans="2:6">
      <c r="B309" s="1144" t="s">
        <v>122</v>
      </c>
      <c r="C309" s="1144"/>
      <c r="D309" s="1144"/>
      <c r="E309" s="1144"/>
      <c r="F309" s="1144"/>
    </row>
    <row r="310" spans="2:6">
      <c r="B310" s="1144" t="s">
        <v>123</v>
      </c>
      <c r="C310" s="1144"/>
      <c r="D310" s="1144"/>
      <c r="E310" s="1144"/>
      <c r="F310" s="1144"/>
    </row>
    <row r="312" spans="2:6" ht="16.5" thickBot="1">
      <c r="B312" s="1156" t="s">
        <v>883</v>
      </c>
      <c r="C312" s="1156"/>
      <c r="D312" s="1156"/>
      <c r="E312" s="1156"/>
      <c r="F312" s="1156"/>
    </row>
    <row r="313" spans="2:6" ht="20.25" thickBot="1">
      <c r="B313" s="1157" t="s">
        <v>37</v>
      </c>
      <c r="C313" s="1158"/>
      <c r="D313" s="1158"/>
      <c r="E313" s="1158"/>
      <c r="F313" s="1159"/>
    </row>
    <row r="314" spans="2:6">
      <c r="B314" s="1160" t="s">
        <v>120</v>
      </c>
      <c r="C314" s="1161"/>
      <c r="D314" s="1161"/>
      <c r="E314" s="1161"/>
      <c r="F314" s="1162"/>
    </row>
    <row r="315" spans="2:6" ht="33.6" customHeight="1" thickBot="1">
      <c r="B315" s="1166" t="s">
        <v>1190</v>
      </c>
      <c r="C315" s="1167"/>
      <c r="D315" s="1167"/>
      <c r="E315" s="1167"/>
      <c r="F315" s="1168"/>
    </row>
    <row r="316" spans="2:6">
      <c r="B316" s="1150" t="s">
        <v>36</v>
      </c>
      <c r="C316" s="1152" t="s">
        <v>35</v>
      </c>
      <c r="D316" s="1152"/>
      <c r="E316" s="1152" t="s">
        <v>34</v>
      </c>
      <c r="F316" s="1154"/>
    </row>
    <row r="317" spans="2:6" ht="15.75" thickBot="1">
      <c r="B317" s="1151"/>
      <c r="C317" s="1153"/>
      <c r="D317" s="1153"/>
      <c r="E317" s="282" t="s">
        <v>33</v>
      </c>
      <c r="F317" s="23" t="s">
        <v>32</v>
      </c>
    </row>
    <row r="318" spans="2:6">
      <c r="B318" s="24">
        <v>1</v>
      </c>
      <c r="C318" s="1155" t="s">
        <v>907</v>
      </c>
      <c r="D318" s="1155"/>
      <c r="E318" s="25"/>
      <c r="F318" s="26" t="s">
        <v>1049</v>
      </c>
    </row>
    <row r="319" spans="2:6">
      <c r="B319" s="27">
        <v>2</v>
      </c>
      <c r="C319" s="648" t="s">
        <v>908</v>
      </c>
      <c r="D319" s="648"/>
      <c r="E319" s="100"/>
      <c r="F319" s="28" t="s">
        <v>1049</v>
      </c>
    </row>
    <row r="320" spans="2:6">
      <c r="B320" s="27">
        <v>3</v>
      </c>
      <c r="C320" s="648" t="s">
        <v>909</v>
      </c>
      <c r="D320" s="648"/>
      <c r="E320" s="100" t="s">
        <v>1049</v>
      </c>
      <c r="F320" s="28"/>
    </row>
    <row r="321" spans="2:6" ht="26.1" customHeight="1">
      <c r="B321" s="27">
        <v>4</v>
      </c>
      <c r="C321" s="648" t="s">
        <v>910</v>
      </c>
      <c r="D321" s="648"/>
      <c r="E321" s="100" t="s">
        <v>1049</v>
      </c>
      <c r="F321" s="28"/>
    </row>
    <row r="322" spans="2:6">
      <c r="B322" s="27">
        <v>5</v>
      </c>
      <c r="C322" s="648" t="s">
        <v>911</v>
      </c>
      <c r="D322" s="648"/>
      <c r="E322" s="100" t="s">
        <v>1049</v>
      </c>
      <c r="F322" s="28"/>
    </row>
    <row r="323" spans="2:6">
      <c r="B323" s="27">
        <v>6</v>
      </c>
      <c r="C323" s="648" t="s">
        <v>912</v>
      </c>
      <c r="D323" s="648"/>
      <c r="E323" s="100" t="s">
        <v>1049</v>
      </c>
      <c r="F323" s="28"/>
    </row>
    <row r="324" spans="2:6">
      <c r="B324" s="27">
        <v>7</v>
      </c>
      <c r="C324" s="648" t="s">
        <v>913</v>
      </c>
      <c r="D324" s="648"/>
      <c r="E324" s="100"/>
      <c r="F324" s="28" t="s">
        <v>1049</v>
      </c>
    </row>
    <row r="325" spans="2:6" ht="30" customHeight="1">
      <c r="B325" s="27">
        <v>8</v>
      </c>
      <c r="C325" s="648" t="s">
        <v>914</v>
      </c>
      <c r="D325" s="648"/>
      <c r="E325" s="100"/>
      <c r="F325" s="28" t="s">
        <v>1049</v>
      </c>
    </row>
    <row r="326" spans="2:6">
      <c r="B326" s="27">
        <v>9</v>
      </c>
      <c r="C326" s="648" t="s">
        <v>915</v>
      </c>
      <c r="D326" s="648"/>
      <c r="E326" s="100"/>
      <c r="F326" s="28" t="s">
        <v>1049</v>
      </c>
    </row>
    <row r="327" spans="2:6">
      <c r="B327" s="27">
        <v>10</v>
      </c>
      <c r="C327" s="648" t="s">
        <v>916</v>
      </c>
      <c r="D327" s="648"/>
      <c r="E327" s="100"/>
      <c r="F327" s="28" t="s">
        <v>1049</v>
      </c>
    </row>
    <row r="328" spans="2:6">
      <c r="B328" s="27">
        <v>11</v>
      </c>
      <c r="C328" s="648" t="s">
        <v>917</v>
      </c>
      <c r="D328" s="648"/>
      <c r="E328" s="100"/>
      <c r="F328" s="28" t="s">
        <v>1049</v>
      </c>
    </row>
    <row r="329" spans="2:6">
      <c r="B329" s="27">
        <v>12</v>
      </c>
      <c r="C329" s="648" t="s">
        <v>918</v>
      </c>
      <c r="D329" s="648"/>
      <c r="E329" s="100" t="s">
        <v>1049</v>
      </c>
      <c r="F329" s="28"/>
    </row>
    <row r="330" spans="2:6">
      <c r="B330" s="27">
        <v>13</v>
      </c>
      <c r="C330" s="648" t="s">
        <v>919</v>
      </c>
      <c r="D330" s="648"/>
      <c r="E330" s="100"/>
      <c r="F330" s="28" t="s">
        <v>1049</v>
      </c>
    </row>
    <row r="331" spans="2:6">
      <c r="B331" s="27">
        <v>14</v>
      </c>
      <c r="C331" s="648" t="s">
        <v>920</v>
      </c>
      <c r="D331" s="648"/>
      <c r="E331" s="100"/>
      <c r="F331" s="28" t="s">
        <v>1049</v>
      </c>
    </row>
    <row r="332" spans="2:6">
      <c r="B332" s="27">
        <v>15</v>
      </c>
      <c r="C332" s="648" t="s">
        <v>921</v>
      </c>
      <c r="D332" s="648"/>
      <c r="E332" s="100"/>
      <c r="F332" s="28" t="s">
        <v>1049</v>
      </c>
    </row>
    <row r="333" spans="2:6">
      <c r="B333" s="27">
        <v>16</v>
      </c>
      <c r="C333" s="648" t="s">
        <v>922</v>
      </c>
      <c r="D333" s="648"/>
      <c r="E333" s="100"/>
      <c r="F333" s="28" t="s">
        <v>1049</v>
      </c>
    </row>
    <row r="334" spans="2:6">
      <c r="B334" s="27">
        <v>17</v>
      </c>
      <c r="C334" s="648" t="s">
        <v>923</v>
      </c>
      <c r="D334" s="648"/>
      <c r="E334" s="100"/>
      <c r="F334" s="28" t="s">
        <v>1049</v>
      </c>
    </row>
    <row r="335" spans="2:6">
      <c r="B335" s="27">
        <v>18</v>
      </c>
      <c r="C335" s="1145" t="s">
        <v>924</v>
      </c>
      <c r="D335" s="1145"/>
      <c r="E335" s="29"/>
      <c r="F335" s="30" t="s">
        <v>1049</v>
      </c>
    </row>
    <row r="336" spans="2:6" ht="15.75" thickBot="1">
      <c r="B336" s="27">
        <v>19</v>
      </c>
      <c r="C336" s="1145" t="s">
        <v>925</v>
      </c>
      <c r="D336" s="1145"/>
      <c r="E336" s="29"/>
      <c r="F336" s="30" t="s">
        <v>1049</v>
      </c>
    </row>
    <row r="337" spans="2:6" ht="16.5" thickBot="1">
      <c r="B337" s="1146" t="s">
        <v>31</v>
      </c>
      <c r="C337" s="1147"/>
      <c r="D337" s="1147"/>
      <c r="E337" s="1147">
        <f>COUNTIF(E318:E336,"X")</f>
        <v>5</v>
      </c>
      <c r="F337" s="1148"/>
    </row>
    <row r="338" spans="2:6" ht="64.5" customHeight="1">
      <c r="B338" s="1149" t="s">
        <v>124</v>
      </c>
      <c r="C338" s="1149"/>
      <c r="D338" s="1149"/>
      <c r="E338" s="1149"/>
      <c r="F338" s="1149"/>
    </row>
    <row r="339" spans="2:6">
      <c r="B339" s="1144" t="s">
        <v>121</v>
      </c>
      <c r="C339" s="1144"/>
      <c r="D339" s="1144"/>
      <c r="E339" s="1144"/>
      <c r="F339" s="1144"/>
    </row>
    <row r="340" spans="2:6">
      <c r="B340" s="1144" t="s">
        <v>122</v>
      </c>
      <c r="C340" s="1144"/>
      <c r="D340" s="1144"/>
      <c r="E340" s="1144"/>
      <c r="F340" s="1144"/>
    </row>
    <row r="341" spans="2:6">
      <c r="B341" s="1144" t="s">
        <v>123</v>
      </c>
      <c r="C341" s="1144"/>
      <c r="D341" s="1144"/>
      <c r="E341" s="1144"/>
      <c r="F341" s="1144"/>
    </row>
    <row r="343" spans="2:6" ht="16.5" thickBot="1">
      <c r="B343" s="1156" t="s">
        <v>955</v>
      </c>
      <c r="C343" s="1156"/>
      <c r="D343" s="1156"/>
      <c r="E343" s="1156"/>
      <c r="F343" s="1156"/>
    </row>
    <row r="344" spans="2:6" ht="20.25" thickBot="1">
      <c r="B344" s="1157" t="s">
        <v>37</v>
      </c>
      <c r="C344" s="1158"/>
      <c r="D344" s="1158"/>
      <c r="E344" s="1158"/>
      <c r="F344" s="1159"/>
    </row>
    <row r="345" spans="2:6">
      <c r="B345" s="1160" t="s">
        <v>120</v>
      </c>
      <c r="C345" s="1161"/>
      <c r="D345" s="1161"/>
      <c r="E345" s="1161"/>
      <c r="F345" s="1162"/>
    </row>
    <row r="346" spans="2:6" ht="33.6" customHeight="1" thickBot="1">
      <c r="B346" s="1166" t="s">
        <v>1195</v>
      </c>
      <c r="C346" s="1167"/>
      <c r="D346" s="1167"/>
      <c r="E346" s="1167"/>
      <c r="F346" s="1168"/>
    </row>
    <row r="347" spans="2:6">
      <c r="B347" s="1150" t="s">
        <v>36</v>
      </c>
      <c r="C347" s="1152" t="s">
        <v>35</v>
      </c>
      <c r="D347" s="1152"/>
      <c r="E347" s="1152" t="s">
        <v>34</v>
      </c>
      <c r="F347" s="1154"/>
    </row>
    <row r="348" spans="2:6" ht="15.75" thickBot="1">
      <c r="B348" s="1151"/>
      <c r="C348" s="1153"/>
      <c r="D348" s="1153"/>
      <c r="E348" s="282" t="s">
        <v>33</v>
      </c>
      <c r="F348" s="23" t="s">
        <v>32</v>
      </c>
    </row>
    <row r="349" spans="2:6">
      <c r="B349" s="24">
        <v>1</v>
      </c>
      <c r="C349" s="1155" t="s">
        <v>907</v>
      </c>
      <c r="D349" s="1155"/>
      <c r="E349" s="25"/>
      <c r="F349" s="26" t="s">
        <v>1049</v>
      </c>
    </row>
    <row r="350" spans="2:6">
      <c r="B350" s="27">
        <v>2</v>
      </c>
      <c r="C350" s="648" t="s">
        <v>908</v>
      </c>
      <c r="D350" s="648"/>
      <c r="E350" s="100"/>
      <c r="F350" s="28" t="s">
        <v>1049</v>
      </c>
    </row>
    <row r="351" spans="2:6">
      <c r="B351" s="27">
        <v>3</v>
      </c>
      <c r="C351" s="648" t="s">
        <v>909</v>
      </c>
      <c r="D351" s="648"/>
      <c r="E351" s="100" t="s">
        <v>1049</v>
      </c>
      <c r="F351" s="28"/>
    </row>
    <row r="352" spans="2:6" ht="26.1" customHeight="1">
      <c r="B352" s="27">
        <v>4</v>
      </c>
      <c r="C352" s="648" t="s">
        <v>910</v>
      </c>
      <c r="D352" s="648"/>
      <c r="E352" s="100" t="s">
        <v>1049</v>
      </c>
      <c r="F352" s="28"/>
    </row>
    <row r="353" spans="2:6">
      <c r="B353" s="27">
        <v>5</v>
      </c>
      <c r="C353" s="648" t="s">
        <v>911</v>
      </c>
      <c r="D353" s="648"/>
      <c r="E353" s="100" t="s">
        <v>1049</v>
      </c>
      <c r="F353" s="28"/>
    </row>
    <row r="354" spans="2:6">
      <c r="B354" s="27">
        <v>6</v>
      </c>
      <c r="C354" s="648" t="s">
        <v>912</v>
      </c>
      <c r="D354" s="648"/>
      <c r="E354" s="100" t="s">
        <v>1049</v>
      </c>
      <c r="F354" s="28"/>
    </row>
    <row r="355" spans="2:6">
      <c r="B355" s="27">
        <v>7</v>
      </c>
      <c r="C355" s="648" t="s">
        <v>913</v>
      </c>
      <c r="D355" s="648"/>
      <c r="E355" s="100"/>
      <c r="F355" s="28" t="s">
        <v>1049</v>
      </c>
    </row>
    <row r="356" spans="2:6" ht="30" customHeight="1">
      <c r="B356" s="27">
        <v>8</v>
      </c>
      <c r="C356" s="648" t="s">
        <v>914</v>
      </c>
      <c r="D356" s="648"/>
      <c r="E356" s="100"/>
      <c r="F356" s="28" t="s">
        <v>1049</v>
      </c>
    </row>
    <row r="357" spans="2:6">
      <c r="B357" s="27">
        <v>9</v>
      </c>
      <c r="C357" s="648" t="s">
        <v>915</v>
      </c>
      <c r="D357" s="648"/>
      <c r="E357" s="100"/>
      <c r="F357" s="28" t="s">
        <v>1049</v>
      </c>
    </row>
    <row r="358" spans="2:6">
      <c r="B358" s="27">
        <v>10</v>
      </c>
      <c r="C358" s="648" t="s">
        <v>916</v>
      </c>
      <c r="D358" s="648"/>
      <c r="E358" s="100"/>
      <c r="F358" s="28" t="s">
        <v>1049</v>
      </c>
    </row>
    <row r="359" spans="2:6">
      <c r="B359" s="27">
        <v>11</v>
      </c>
      <c r="C359" s="648" t="s">
        <v>917</v>
      </c>
      <c r="D359" s="648"/>
      <c r="E359" s="100"/>
      <c r="F359" s="28" t="s">
        <v>1049</v>
      </c>
    </row>
    <row r="360" spans="2:6">
      <c r="B360" s="27">
        <v>12</v>
      </c>
      <c r="C360" s="648" t="s">
        <v>918</v>
      </c>
      <c r="D360" s="648"/>
      <c r="E360" s="100" t="s">
        <v>1049</v>
      </c>
      <c r="F360" s="28"/>
    </row>
    <row r="361" spans="2:6">
      <c r="B361" s="27">
        <v>13</v>
      </c>
      <c r="C361" s="648" t="s">
        <v>919</v>
      </c>
      <c r="D361" s="648"/>
      <c r="E361" s="100"/>
      <c r="F361" s="28" t="s">
        <v>1049</v>
      </c>
    </row>
    <row r="362" spans="2:6">
      <c r="B362" s="27">
        <v>14</v>
      </c>
      <c r="C362" s="648" t="s">
        <v>920</v>
      </c>
      <c r="D362" s="648"/>
      <c r="E362" s="100"/>
      <c r="F362" s="28" t="s">
        <v>1049</v>
      </c>
    </row>
    <row r="363" spans="2:6">
      <c r="B363" s="27">
        <v>15</v>
      </c>
      <c r="C363" s="648" t="s">
        <v>921</v>
      </c>
      <c r="D363" s="648"/>
      <c r="E363" s="100"/>
      <c r="F363" s="28" t="s">
        <v>1049</v>
      </c>
    </row>
    <row r="364" spans="2:6">
      <c r="B364" s="27">
        <v>16</v>
      </c>
      <c r="C364" s="648" t="s">
        <v>922</v>
      </c>
      <c r="D364" s="648"/>
      <c r="E364" s="100"/>
      <c r="F364" s="28" t="s">
        <v>1049</v>
      </c>
    </row>
    <row r="365" spans="2:6">
      <c r="B365" s="27">
        <v>17</v>
      </c>
      <c r="C365" s="648" t="s">
        <v>923</v>
      </c>
      <c r="D365" s="648"/>
      <c r="E365" s="100"/>
      <c r="F365" s="28" t="s">
        <v>1049</v>
      </c>
    </row>
    <row r="366" spans="2:6">
      <c r="B366" s="27">
        <v>18</v>
      </c>
      <c r="C366" s="1145" t="s">
        <v>924</v>
      </c>
      <c r="D366" s="1145"/>
      <c r="E366" s="29"/>
      <c r="F366" s="30" t="s">
        <v>1049</v>
      </c>
    </row>
    <row r="367" spans="2:6" ht="15.75" thickBot="1">
      <c r="B367" s="27">
        <v>19</v>
      </c>
      <c r="C367" s="1145" t="s">
        <v>925</v>
      </c>
      <c r="D367" s="1145"/>
      <c r="E367" s="29"/>
      <c r="F367" s="30" t="s">
        <v>1049</v>
      </c>
    </row>
    <row r="368" spans="2:6" ht="16.5" thickBot="1">
      <c r="B368" s="1146" t="s">
        <v>31</v>
      </c>
      <c r="C368" s="1147"/>
      <c r="D368" s="1147"/>
      <c r="E368" s="1147">
        <f>COUNTIF(E349:E367,"X")</f>
        <v>5</v>
      </c>
      <c r="F368" s="1148"/>
    </row>
    <row r="369" spans="2:6" ht="64.5" customHeight="1">
      <c r="B369" s="1149" t="s">
        <v>124</v>
      </c>
      <c r="C369" s="1149"/>
      <c r="D369" s="1149"/>
      <c r="E369" s="1149"/>
      <c r="F369" s="1149"/>
    </row>
    <row r="370" spans="2:6">
      <c r="B370" s="1144" t="s">
        <v>121</v>
      </c>
      <c r="C370" s="1144"/>
      <c r="D370" s="1144"/>
      <c r="E370" s="1144"/>
      <c r="F370" s="1144"/>
    </row>
    <row r="371" spans="2:6">
      <c r="B371" s="1144" t="s">
        <v>122</v>
      </c>
      <c r="C371" s="1144"/>
      <c r="D371" s="1144"/>
      <c r="E371" s="1144"/>
      <c r="F371" s="1144"/>
    </row>
    <row r="372" spans="2:6">
      <c r="B372" s="1144" t="s">
        <v>123</v>
      </c>
      <c r="C372" s="1144"/>
      <c r="D372" s="1144"/>
      <c r="E372" s="1144"/>
      <c r="F372" s="1144"/>
    </row>
    <row r="374" spans="2:6" ht="16.5" thickBot="1">
      <c r="B374" s="1156" t="s">
        <v>957</v>
      </c>
      <c r="C374" s="1156"/>
      <c r="D374" s="1156"/>
      <c r="E374" s="1156"/>
      <c r="F374" s="1156"/>
    </row>
    <row r="375" spans="2:6" ht="20.25" thickBot="1">
      <c r="B375" s="1157" t="s">
        <v>37</v>
      </c>
      <c r="C375" s="1158"/>
      <c r="D375" s="1158"/>
      <c r="E375" s="1158"/>
      <c r="F375" s="1159"/>
    </row>
    <row r="376" spans="2:6">
      <c r="B376" s="1160" t="s">
        <v>120</v>
      </c>
      <c r="C376" s="1161"/>
      <c r="D376" s="1161"/>
      <c r="E376" s="1161"/>
      <c r="F376" s="1162"/>
    </row>
    <row r="377" spans="2:6" ht="33.6" customHeight="1" thickBot="1">
      <c r="B377" s="1163" t="s">
        <v>1409</v>
      </c>
      <c r="C377" s="1164"/>
      <c r="D377" s="1164"/>
      <c r="E377" s="1164"/>
      <c r="F377" s="1165"/>
    </row>
    <row r="378" spans="2:6">
      <c r="B378" s="1150" t="s">
        <v>36</v>
      </c>
      <c r="C378" s="1152" t="s">
        <v>35</v>
      </c>
      <c r="D378" s="1152"/>
      <c r="E378" s="1152" t="s">
        <v>34</v>
      </c>
      <c r="F378" s="1154"/>
    </row>
    <row r="379" spans="2:6" ht="15.75" thickBot="1">
      <c r="B379" s="1151"/>
      <c r="C379" s="1153"/>
      <c r="D379" s="1153"/>
      <c r="E379" s="282" t="s">
        <v>33</v>
      </c>
      <c r="F379" s="23" t="s">
        <v>32</v>
      </c>
    </row>
    <row r="380" spans="2:6">
      <c r="B380" s="24">
        <v>1</v>
      </c>
      <c r="C380" s="1155" t="s">
        <v>907</v>
      </c>
      <c r="D380" s="1155"/>
      <c r="E380" s="25" t="s">
        <v>1049</v>
      </c>
      <c r="F380" s="26"/>
    </row>
    <row r="381" spans="2:6">
      <c r="B381" s="27">
        <v>2</v>
      </c>
      <c r="C381" s="648" t="s">
        <v>908</v>
      </c>
      <c r="D381" s="648"/>
      <c r="E381" s="100" t="s">
        <v>1049</v>
      </c>
      <c r="F381" s="28"/>
    </row>
    <row r="382" spans="2:6">
      <c r="B382" s="27">
        <v>3</v>
      </c>
      <c r="C382" s="648" t="s">
        <v>909</v>
      </c>
      <c r="D382" s="648"/>
      <c r="E382" s="100" t="s">
        <v>1049</v>
      </c>
      <c r="F382" s="28"/>
    </row>
    <row r="383" spans="2:6" ht="26.1" customHeight="1">
      <c r="B383" s="27">
        <v>4</v>
      </c>
      <c r="C383" s="648" t="s">
        <v>910</v>
      </c>
      <c r="D383" s="648"/>
      <c r="E383" s="100"/>
      <c r="F383" s="28" t="s">
        <v>1049</v>
      </c>
    </row>
    <row r="384" spans="2:6">
      <c r="B384" s="27">
        <v>5</v>
      </c>
      <c r="C384" s="648" t="s">
        <v>911</v>
      </c>
      <c r="D384" s="648"/>
      <c r="E384" s="100" t="s">
        <v>1049</v>
      </c>
      <c r="F384" s="28"/>
    </row>
    <row r="385" spans="2:6">
      <c r="B385" s="27">
        <v>6</v>
      </c>
      <c r="C385" s="648" t="s">
        <v>912</v>
      </c>
      <c r="D385" s="648"/>
      <c r="E385" s="100"/>
      <c r="F385" s="28" t="s">
        <v>1049</v>
      </c>
    </row>
    <row r="386" spans="2:6">
      <c r="B386" s="27">
        <v>7</v>
      </c>
      <c r="C386" s="648" t="s">
        <v>913</v>
      </c>
      <c r="D386" s="648"/>
      <c r="E386" s="100"/>
      <c r="F386" s="28" t="s">
        <v>1049</v>
      </c>
    </row>
    <row r="387" spans="2:6" ht="30" customHeight="1">
      <c r="B387" s="27">
        <v>8</v>
      </c>
      <c r="C387" s="648" t="s">
        <v>914</v>
      </c>
      <c r="D387" s="648"/>
      <c r="E387" s="100"/>
      <c r="F387" s="28" t="s">
        <v>1049</v>
      </c>
    </row>
    <row r="388" spans="2:6">
      <c r="B388" s="27">
        <v>9</v>
      </c>
      <c r="C388" s="648" t="s">
        <v>915</v>
      </c>
      <c r="D388" s="648"/>
      <c r="E388" s="100"/>
      <c r="F388" s="28" t="s">
        <v>1049</v>
      </c>
    </row>
    <row r="389" spans="2:6">
      <c r="B389" s="27">
        <v>10</v>
      </c>
      <c r="C389" s="648" t="s">
        <v>916</v>
      </c>
      <c r="D389" s="648"/>
      <c r="E389" s="100"/>
      <c r="F389" s="28" t="s">
        <v>1049</v>
      </c>
    </row>
    <row r="390" spans="2:6">
      <c r="B390" s="27">
        <v>11</v>
      </c>
      <c r="C390" s="648" t="s">
        <v>917</v>
      </c>
      <c r="D390" s="648"/>
      <c r="E390" s="100"/>
      <c r="F390" s="28" t="s">
        <v>1049</v>
      </c>
    </row>
    <row r="391" spans="2:6">
      <c r="B391" s="27">
        <v>12</v>
      </c>
      <c r="C391" s="648" t="s">
        <v>918</v>
      </c>
      <c r="D391" s="648"/>
      <c r="E391" s="100" t="s">
        <v>1049</v>
      </c>
      <c r="F391" s="28"/>
    </row>
    <row r="392" spans="2:6">
      <c r="B392" s="27">
        <v>13</v>
      </c>
      <c r="C392" s="648" t="s">
        <v>919</v>
      </c>
      <c r="D392" s="648"/>
      <c r="E392" s="100"/>
      <c r="F392" s="28" t="s">
        <v>1049</v>
      </c>
    </row>
    <row r="393" spans="2:6">
      <c r="B393" s="27">
        <v>14</v>
      </c>
      <c r="C393" s="648" t="s">
        <v>920</v>
      </c>
      <c r="D393" s="648"/>
      <c r="E393" s="100"/>
      <c r="F393" s="28" t="s">
        <v>1049</v>
      </c>
    </row>
    <row r="394" spans="2:6">
      <c r="B394" s="27">
        <v>15</v>
      </c>
      <c r="C394" s="648" t="s">
        <v>921</v>
      </c>
      <c r="D394" s="648"/>
      <c r="E394" s="100"/>
      <c r="F394" s="28" t="s">
        <v>1049</v>
      </c>
    </row>
    <row r="395" spans="2:6">
      <c r="B395" s="27">
        <v>16</v>
      </c>
      <c r="C395" s="648" t="s">
        <v>922</v>
      </c>
      <c r="D395" s="648"/>
      <c r="E395" s="100"/>
      <c r="F395" s="28" t="s">
        <v>1049</v>
      </c>
    </row>
    <row r="396" spans="2:6">
      <c r="B396" s="27">
        <v>17</v>
      </c>
      <c r="C396" s="648" t="s">
        <v>923</v>
      </c>
      <c r="D396" s="648"/>
      <c r="E396" s="100"/>
      <c r="F396" s="28" t="s">
        <v>1049</v>
      </c>
    </row>
    <row r="397" spans="2:6">
      <c r="B397" s="27">
        <v>18</v>
      </c>
      <c r="C397" s="1145" t="s">
        <v>924</v>
      </c>
      <c r="D397" s="1145"/>
      <c r="E397" s="29"/>
      <c r="F397" s="30" t="s">
        <v>1049</v>
      </c>
    </row>
    <row r="398" spans="2:6" ht="15.75" thickBot="1">
      <c r="B398" s="27">
        <v>19</v>
      </c>
      <c r="C398" s="1145" t="s">
        <v>925</v>
      </c>
      <c r="D398" s="1145"/>
      <c r="E398" s="29"/>
      <c r="F398" s="30" t="s">
        <v>1049</v>
      </c>
    </row>
    <row r="399" spans="2:6" ht="16.5" thickBot="1">
      <c r="B399" s="1146" t="s">
        <v>31</v>
      </c>
      <c r="C399" s="1147"/>
      <c r="D399" s="1147"/>
      <c r="E399" s="1147">
        <f>COUNTIF(E380:E398,"X")</f>
        <v>5</v>
      </c>
      <c r="F399" s="1148"/>
    </row>
    <row r="400" spans="2:6" ht="64.5" customHeight="1">
      <c r="B400" s="1149" t="s">
        <v>124</v>
      </c>
      <c r="C400" s="1149"/>
      <c r="D400" s="1149"/>
      <c r="E400" s="1149"/>
      <c r="F400" s="1149"/>
    </row>
    <row r="401" spans="2:6">
      <c r="B401" s="1144" t="s">
        <v>121</v>
      </c>
      <c r="C401" s="1144"/>
      <c r="D401" s="1144"/>
      <c r="E401" s="1144"/>
      <c r="F401" s="1144"/>
    </row>
    <row r="402" spans="2:6">
      <c r="B402" s="1144" t="s">
        <v>122</v>
      </c>
      <c r="C402" s="1144"/>
      <c r="D402" s="1144"/>
      <c r="E402" s="1144"/>
      <c r="F402" s="1144"/>
    </row>
    <row r="403" spans="2:6">
      <c r="B403" s="1144" t="s">
        <v>123</v>
      </c>
      <c r="C403" s="1144"/>
      <c r="D403" s="1144"/>
      <c r="E403" s="1144"/>
      <c r="F403" s="1144"/>
    </row>
    <row r="405" spans="2:6" ht="16.5" thickBot="1">
      <c r="B405" s="1156" t="s">
        <v>958</v>
      </c>
      <c r="C405" s="1156"/>
      <c r="D405" s="1156"/>
      <c r="E405" s="1156"/>
      <c r="F405" s="1156"/>
    </row>
    <row r="406" spans="2:6" ht="20.25" thickBot="1">
      <c r="B406" s="1157" t="s">
        <v>37</v>
      </c>
      <c r="C406" s="1158"/>
      <c r="D406" s="1158"/>
      <c r="E406" s="1158"/>
      <c r="F406" s="1159"/>
    </row>
    <row r="407" spans="2:6">
      <c r="B407" s="1160" t="s">
        <v>120</v>
      </c>
      <c r="C407" s="1161"/>
      <c r="D407" s="1161"/>
      <c r="E407" s="1161"/>
      <c r="F407" s="1162"/>
    </row>
    <row r="408" spans="2:6" ht="42.6" customHeight="1" thickBot="1">
      <c r="B408" s="1163" t="s">
        <v>1200</v>
      </c>
      <c r="C408" s="1164"/>
      <c r="D408" s="1164"/>
      <c r="E408" s="1164"/>
      <c r="F408" s="1165"/>
    </row>
    <row r="409" spans="2:6">
      <c r="B409" s="1150" t="s">
        <v>36</v>
      </c>
      <c r="C409" s="1152" t="s">
        <v>35</v>
      </c>
      <c r="D409" s="1152"/>
      <c r="E409" s="1152" t="s">
        <v>34</v>
      </c>
      <c r="F409" s="1154"/>
    </row>
    <row r="410" spans="2:6" ht="15.75" thickBot="1">
      <c r="B410" s="1151"/>
      <c r="C410" s="1153"/>
      <c r="D410" s="1153"/>
      <c r="E410" s="291" t="s">
        <v>33</v>
      </c>
      <c r="F410" s="23" t="s">
        <v>32</v>
      </c>
    </row>
    <row r="411" spans="2:6">
      <c r="B411" s="24">
        <v>1</v>
      </c>
      <c r="C411" s="1155" t="s">
        <v>907</v>
      </c>
      <c r="D411" s="1155"/>
      <c r="E411" s="25"/>
      <c r="F411" s="26" t="s">
        <v>1049</v>
      </c>
    </row>
    <row r="412" spans="2:6">
      <c r="B412" s="27">
        <v>2</v>
      </c>
      <c r="C412" s="648" t="s">
        <v>908</v>
      </c>
      <c r="D412" s="648"/>
      <c r="E412" s="100"/>
      <c r="F412" s="28" t="s">
        <v>1049</v>
      </c>
    </row>
    <row r="413" spans="2:6">
      <c r="B413" s="27">
        <v>3</v>
      </c>
      <c r="C413" s="648" t="s">
        <v>909</v>
      </c>
      <c r="D413" s="648"/>
      <c r="E413" s="100" t="s">
        <v>1049</v>
      </c>
      <c r="F413" s="28"/>
    </row>
    <row r="414" spans="2:6">
      <c r="B414" s="27">
        <v>4</v>
      </c>
      <c r="C414" s="648" t="s">
        <v>910</v>
      </c>
      <c r="D414" s="648"/>
      <c r="E414" s="100" t="s">
        <v>1049</v>
      </c>
      <c r="F414" s="28"/>
    </row>
    <row r="415" spans="2:6">
      <c r="B415" s="27">
        <v>5</v>
      </c>
      <c r="C415" s="648" t="s">
        <v>911</v>
      </c>
      <c r="D415" s="648"/>
      <c r="E415" s="100" t="s">
        <v>1049</v>
      </c>
      <c r="F415" s="28"/>
    </row>
    <row r="416" spans="2:6">
      <c r="B416" s="27">
        <v>6</v>
      </c>
      <c r="C416" s="648" t="s">
        <v>912</v>
      </c>
      <c r="D416" s="648"/>
      <c r="E416" s="100" t="s">
        <v>1049</v>
      </c>
      <c r="F416" s="28"/>
    </row>
    <row r="417" spans="2:6">
      <c r="B417" s="27">
        <v>7</v>
      </c>
      <c r="C417" s="648" t="s">
        <v>913</v>
      </c>
      <c r="D417" s="648"/>
      <c r="E417" s="100"/>
      <c r="F417" s="28" t="s">
        <v>1049</v>
      </c>
    </row>
    <row r="418" spans="2:6">
      <c r="B418" s="27">
        <v>8</v>
      </c>
      <c r="C418" s="648" t="s">
        <v>914</v>
      </c>
      <c r="D418" s="648"/>
      <c r="E418" s="100"/>
      <c r="F418" s="28" t="s">
        <v>1049</v>
      </c>
    </row>
    <row r="419" spans="2:6">
      <c r="B419" s="27">
        <v>9</v>
      </c>
      <c r="C419" s="648" t="s">
        <v>915</v>
      </c>
      <c r="D419" s="648"/>
      <c r="E419" s="100"/>
      <c r="F419" s="28" t="s">
        <v>1049</v>
      </c>
    </row>
    <row r="420" spans="2:6">
      <c r="B420" s="27">
        <v>10</v>
      </c>
      <c r="C420" s="648" t="s">
        <v>916</v>
      </c>
      <c r="D420" s="648"/>
      <c r="E420" s="100"/>
      <c r="F420" s="28" t="s">
        <v>1049</v>
      </c>
    </row>
    <row r="421" spans="2:6">
      <c r="B421" s="27">
        <v>11</v>
      </c>
      <c r="C421" s="648" t="s">
        <v>917</v>
      </c>
      <c r="D421" s="648"/>
      <c r="E421" s="100"/>
      <c r="F421" s="28" t="s">
        <v>1049</v>
      </c>
    </row>
    <row r="422" spans="2:6">
      <c r="B422" s="27">
        <v>12</v>
      </c>
      <c r="C422" s="648" t="s">
        <v>918</v>
      </c>
      <c r="D422" s="648"/>
      <c r="E422" s="100" t="s">
        <v>1049</v>
      </c>
      <c r="F422" s="28"/>
    </row>
    <row r="423" spans="2:6">
      <c r="B423" s="27">
        <v>13</v>
      </c>
      <c r="C423" s="648" t="s">
        <v>919</v>
      </c>
      <c r="D423" s="648"/>
      <c r="E423" s="100"/>
      <c r="F423" s="28" t="s">
        <v>1049</v>
      </c>
    </row>
    <row r="424" spans="2:6">
      <c r="B424" s="27">
        <v>14</v>
      </c>
      <c r="C424" s="648" t="s">
        <v>920</v>
      </c>
      <c r="D424" s="648"/>
      <c r="E424" s="100"/>
      <c r="F424" s="28" t="s">
        <v>1049</v>
      </c>
    </row>
    <row r="425" spans="2:6">
      <c r="B425" s="27">
        <v>15</v>
      </c>
      <c r="C425" s="648" t="s">
        <v>921</v>
      </c>
      <c r="D425" s="648"/>
      <c r="E425" s="100"/>
      <c r="F425" s="28" t="s">
        <v>1049</v>
      </c>
    </row>
    <row r="426" spans="2:6">
      <c r="B426" s="27">
        <v>16</v>
      </c>
      <c r="C426" s="648" t="s">
        <v>922</v>
      </c>
      <c r="D426" s="648"/>
      <c r="E426" s="100"/>
      <c r="F426" s="28" t="s">
        <v>1049</v>
      </c>
    </row>
    <row r="427" spans="2:6">
      <c r="B427" s="27">
        <v>17</v>
      </c>
      <c r="C427" s="648" t="s">
        <v>923</v>
      </c>
      <c r="D427" s="648"/>
      <c r="E427" s="100"/>
      <c r="F427" s="28" t="s">
        <v>1049</v>
      </c>
    </row>
    <row r="428" spans="2:6">
      <c r="B428" s="27">
        <v>18</v>
      </c>
      <c r="C428" s="1145" t="s">
        <v>924</v>
      </c>
      <c r="D428" s="1145"/>
      <c r="E428" s="29"/>
      <c r="F428" s="30" t="s">
        <v>1049</v>
      </c>
    </row>
    <row r="429" spans="2:6" ht="15.75" thickBot="1">
      <c r="B429" s="27">
        <v>19</v>
      </c>
      <c r="C429" s="1145" t="s">
        <v>925</v>
      </c>
      <c r="D429" s="1145"/>
      <c r="E429" s="29"/>
      <c r="F429" s="30" t="s">
        <v>1049</v>
      </c>
    </row>
    <row r="430" spans="2:6" ht="16.5" thickBot="1">
      <c r="B430" s="1146" t="s">
        <v>31</v>
      </c>
      <c r="C430" s="1147"/>
      <c r="D430" s="1147"/>
      <c r="E430" s="1147">
        <f>COUNTIF(E411:E429,"X")</f>
        <v>5</v>
      </c>
      <c r="F430" s="1148"/>
    </row>
    <row r="431" spans="2:6">
      <c r="B431" s="1149" t="s">
        <v>124</v>
      </c>
      <c r="C431" s="1149"/>
      <c r="D431" s="1149"/>
      <c r="E431" s="1149"/>
      <c r="F431" s="1149"/>
    </row>
    <row r="432" spans="2:6">
      <c r="B432" s="1144" t="s">
        <v>121</v>
      </c>
      <c r="C432" s="1144"/>
      <c r="D432" s="1144"/>
      <c r="E432" s="1144"/>
      <c r="F432" s="1144"/>
    </row>
    <row r="433" spans="2:6">
      <c r="B433" s="1144" t="s">
        <v>122</v>
      </c>
      <c r="C433" s="1144"/>
      <c r="D433" s="1144"/>
      <c r="E433" s="1144"/>
      <c r="F433" s="1144"/>
    </row>
    <row r="434" spans="2:6">
      <c r="B434" s="1144" t="s">
        <v>123</v>
      </c>
      <c r="C434" s="1144"/>
      <c r="D434" s="1144"/>
      <c r="E434" s="1144"/>
      <c r="F434" s="1144"/>
    </row>
    <row r="436" spans="2:6" ht="16.5" thickBot="1">
      <c r="B436" s="1156"/>
      <c r="C436" s="1156"/>
      <c r="D436" s="1156"/>
      <c r="E436" s="1156"/>
      <c r="F436" s="1156"/>
    </row>
    <row r="437" spans="2:6" ht="20.25" thickBot="1">
      <c r="B437" s="1157" t="s">
        <v>37</v>
      </c>
      <c r="C437" s="1158"/>
      <c r="D437" s="1158"/>
      <c r="E437" s="1158"/>
      <c r="F437" s="1159"/>
    </row>
    <row r="438" spans="2:6">
      <c r="B438" s="1160" t="s">
        <v>120</v>
      </c>
      <c r="C438" s="1161"/>
      <c r="D438" s="1161"/>
      <c r="E438" s="1161"/>
      <c r="F438" s="1162"/>
    </row>
    <row r="439" spans="2:6" ht="15.75" thickBot="1">
      <c r="B439" s="1163" t="s">
        <v>1200</v>
      </c>
      <c r="C439" s="1164"/>
      <c r="D439" s="1164"/>
      <c r="E439" s="1164"/>
      <c r="F439" s="1165"/>
    </row>
    <row r="440" spans="2:6">
      <c r="B440" s="1150" t="s">
        <v>36</v>
      </c>
      <c r="C440" s="1152" t="s">
        <v>35</v>
      </c>
      <c r="D440" s="1152"/>
      <c r="E440" s="1152" t="s">
        <v>34</v>
      </c>
      <c r="F440" s="1154"/>
    </row>
    <row r="441" spans="2:6" ht="15.75" thickBot="1">
      <c r="B441" s="1151"/>
      <c r="C441" s="1153"/>
      <c r="D441" s="1153"/>
      <c r="E441" s="291" t="s">
        <v>33</v>
      </c>
      <c r="F441" s="23" t="s">
        <v>32</v>
      </c>
    </row>
    <row r="442" spans="2:6">
      <c r="B442" s="24">
        <v>1</v>
      </c>
      <c r="C442" s="1155" t="s">
        <v>907</v>
      </c>
      <c r="D442" s="1155"/>
      <c r="E442" s="25"/>
      <c r="F442" s="26" t="s">
        <v>1049</v>
      </c>
    </row>
    <row r="443" spans="2:6">
      <c r="B443" s="27">
        <v>2</v>
      </c>
      <c r="C443" s="648" t="s">
        <v>908</v>
      </c>
      <c r="D443" s="648"/>
      <c r="E443" s="100"/>
      <c r="F443" s="28" t="s">
        <v>1049</v>
      </c>
    </row>
    <row r="444" spans="2:6">
      <c r="B444" s="27">
        <v>3</v>
      </c>
      <c r="C444" s="648" t="s">
        <v>909</v>
      </c>
      <c r="D444" s="648"/>
      <c r="E444" s="100" t="s">
        <v>1049</v>
      </c>
      <c r="F444" s="28"/>
    </row>
    <row r="445" spans="2:6">
      <c r="B445" s="27">
        <v>4</v>
      </c>
      <c r="C445" s="648" t="s">
        <v>910</v>
      </c>
      <c r="D445" s="648"/>
      <c r="E445" s="100" t="s">
        <v>1049</v>
      </c>
      <c r="F445" s="28"/>
    </row>
    <row r="446" spans="2:6">
      <c r="B446" s="27">
        <v>5</v>
      </c>
      <c r="C446" s="648" t="s">
        <v>911</v>
      </c>
      <c r="D446" s="648"/>
      <c r="E446" s="100" t="s">
        <v>1049</v>
      </c>
      <c r="F446" s="28"/>
    </row>
    <row r="447" spans="2:6">
      <c r="B447" s="27">
        <v>6</v>
      </c>
      <c r="C447" s="648" t="s">
        <v>912</v>
      </c>
      <c r="D447" s="648"/>
      <c r="E447" s="100" t="s">
        <v>1049</v>
      </c>
      <c r="F447" s="28"/>
    </row>
    <row r="448" spans="2:6">
      <c r="B448" s="27">
        <v>7</v>
      </c>
      <c r="C448" s="648" t="s">
        <v>913</v>
      </c>
      <c r="D448" s="648"/>
      <c r="E448" s="100"/>
      <c r="F448" s="28" t="s">
        <v>1049</v>
      </c>
    </row>
    <row r="449" spans="2:6">
      <c r="B449" s="27">
        <v>8</v>
      </c>
      <c r="C449" s="648" t="s">
        <v>914</v>
      </c>
      <c r="D449" s="648"/>
      <c r="E449" s="100"/>
      <c r="F449" s="28" t="s">
        <v>1049</v>
      </c>
    </row>
    <row r="450" spans="2:6">
      <c r="B450" s="27">
        <v>9</v>
      </c>
      <c r="C450" s="648" t="s">
        <v>915</v>
      </c>
      <c r="D450" s="648"/>
      <c r="E450" s="100"/>
      <c r="F450" s="28" t="s">
        <v>1049</v>
      </c>
    </row>
    <row r="451" spans="2:6">
      <c r="B451" s="27">
        <v>10</v>
      </c>
      <c r="C451" s="648" t="s">
        <v>916</v>
      </c>
      <c r="D451" s="648"/>
      <c r="E451" s="100"/>
      <c r="F451" s="28" t="s">
        <v>1049</v>
      </c>
    </row>
    <row r="452" spans="2:6">
      <c r="B452" s="27">
        <v>11</v>
      </c>
      <c r="C452" s="648" t="s">
        <v>917</v>
      </c>
      <c r="D452" s="648"/>
      <c r="E452" s="100"/>
      <c r="F452" s="28" t="s">
        <v>1049</v>
      </c>
    </row>
    <row r="453" spans="2:6">
      <c r="B453" s="27">
        <v>12</v>
      </c>
      <c r="C453" s="648" t="s">
        <v>918</v>
      </c>
      <c r="D453" s="648"/>
      <c r="E453" s="100" t="s">
        <v>1049</v>
      </c>
      <c r="F453" s="28"/>
    </row>
    <row r="454" spans="2:6">
      <c r="B454" s="27">
        <v>13</v>
      </c>
      <c r="C454" s="648" t="s">
        <v>919</v>
      </c>
      <c r="D454" s="648"/>
      <c r="E454" s="100"/>
      <c r="F454" s="28" t="s">
        <v>1049</v>
      </c>
    </row>
    <row r="455" spans="2:6">
      <c r="B455" s="27">
        <v>14</v>
      </c>
      <c r="C455" s="648" t="s">
        <v>920</v>
      </c>
      <c r="D455" s="648"/>
      <c r="E455" s="100"/>
      <c r="F455" s="28" t="s">
        <v>1049</v>
      </c>
    </row>
    <row r="456" spans="2:6">
      <c r="B456" s="27">
        <v>15</v>
      </c>
      <c r="C456" s="648" t="s">
        <v>921</v>
      </c>
      <c r="D456" s="648"/>
      <c r="E456" s="100"/>
      <c r="F456" s="28" t="s">
        <v>1049</v>
      </c>
    </row>
    <row r="457" spans="2:6">
      <c r="B457" s="27">
        <v>16</v>
      </c>
      <c r="C457" s="648" t="s">
        <v>922</v>
      </c>
      <c r="D457" s="648"/>
      <c r="E457" s="100"/>
      <c r="F457" s="28" t="s">
        <v>1049</v>
      </c>
    </row>
    <row r="458" spans="2:6">
      <c r="B458" s="27">
        <v>17</v>
      </c>
      <c r="C458" s="648" t="s">
        <v>923</v>
      </c>
      <c r="D458" s="648"/>
      <c r="E458" s="100"/>
      <c r="F458" s="28" t="s">
        <v>1049</v>
      </c>
    </row>
    <row r="459" spans="2:6">
      <c r="B459" s="27">
        <v>18</v>
      </c>
      <c r="C459" s="1145" t="s">
        <v>924</v>
      </c>
      <c r="D459" s="1145"/>
      <c r="E459" s="29"/>
      <c r="F459" s="30" t="s">
        <v>1049</v>
      </c>
    </row>
    <row r="460" spans="2:6" ht="15.75" thickBot="1">
      <c r="B460" s="27">
        <v>19</v>
      </c>
      <c r="C460" s="1145" t="s">
        <v>925</v>
      </c>
      <c r="D460" s="1145"/>
      <c r="E460" s="29"/>
      <c r="F460" s="30" t="s">
        <v>1049</v>
      </c>
    </row>
    <row r="461" spans="2:6" ht="16.5" thickBot="1">
      <c r="B461" s="1146" t="s">
        <v>31</v>
      </c>
      <c r="C461" s="1147"/>
      <c r="D461" s="1147"/>
      <c r="E461" s="1147">
        <f>COUNTIF(E442:E460,"X")</f>
        <v>5</v>
      </c>
      <c r="F461" s="1148"/>
    </row>
    <row r="462" spans="2:6">
      <c r="B462" s="1149" t="s">
        <v>124</v>
      </c>
      <c r="C462" s="1149"/>
      <c r="D462" s="1149"/>
      <c r="E462" s="1149"/>
      <c r="F462" s="1149"/>
    </row>
    <row r="463" spans="2:6">
      <c r="B463" s="1144" t="s">
        <v>121</v>
      </c>
      <c r="C463" s="1144"/>
      <c r="D463" s="1144"/>
      <c r="E463" s="1144"/>
      <c r="F463" s="1144"/>
    </row>
    <row r="464" spans="2:6">
      <c r="B464" s="1144" t="s">
        <v>122</v>
      </c>
      <c r="C464" s="1144"/>
      <c r="D464" s="1144"/>
      <c r="E464" s="1144"/>
      <c r="F464" s="1144"/>
    </row>
    <row r="465" spans="2:6">
      <c r="B465" s="1144" t="s">
        <v>123</v>
      </c>
      <c r="C465" s="1144"/>
      <c r="D465" s="1144"/>
      <c r="E465" s="1144"/>
      <c r="F465" s="1144"/>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B9" sqref="B9"/>
    </sheetView>
  </sheetViews>
  <sheetFormatPr baseColWidth="10" defaultColWidth="11.42578125" defaultRowHeight="15"/>
  <cols>
    <col min="1" max="1" width="4" style="241" customWidth="1"/>
    <col min="2" max="2" width="22.42578125" style="241" customWidth="1"/>
    <col min="3" max="3" width="38.42578125" style="241" customWidth="1"/>
    <col min="4" max="5" width="10.42578125" style="241" customWidth="1"/>
    <col min="6" max="6" width="4" style="241" customWidth="1"/>
    <col min="7" max="7" width="22.42578125" style="241" customWidth="1"/>
    <col min="8" max="8" width="38.42578125" style="241" customWidth="1"/>
    <col min="9" max="16384" width="11.42578125" style="241"/>
  </cols>
  <sheetData>
    <row r="1" spans="1:10" s="6" customFormat="1" ht="54.95" customHeight="1"/>
    <row r="2" spans="1:10" s="6" customFormat="1" ht="30" customHeight="1"/>
    <row r="4" spans="1:10" ht="8.25" customHeight="1">
      <c r="A4" s="1172"/>
      <c r="B4" s="1172"/>
      <c r="C4" s="1172"/>
      <c r="D4" s="1172"/>
      <c r="E4" s="1172"/>
      <c r="F4" s="1172"/>
      <c r="G4" s="1172"/>
      <c r="H4" s="1172"/>
    </row>
    <row r="5" spans="1:10" ht="25.5" customHeight="1">
      <c r="A5" s="1173" t="s">
        <v>938</v>
      </c>
      <c r="B5" s="1173"/>
      <c r="C5" s="1174"/>
      <c r="D5" s="1174"/>
      <c r="E5" s="1174"/>
      <c r="F5" s="1173" t="s">
        <v>881</v>
      </c>
      <c r="G5" s="1173"/>
      <c r="H5" s="1175"/>
      <c r="I5" s="1175"/>
      <c r="J5" s="1175"/>
    </row>
    <row r="6" spans="1:10" ht="18" customHeight="1">
      <c r="A6" s="242"/>
      <c r="B6" s="242"/>
      <c r="C6" s="243"/>
      <c r="D6" s="243"/>
      <c r="E6" s="243"/>
      <c r="F6" s="242"/>
      <c r="G6" s="242"/>
      <c r="H6" s="242"/>
    </row>
    <row r="7" spans="1:10" ht="14.45" customHeight="1">
      <c r="A7" s="1176" t="s">
        <v>939</v>
      </c>
      <c r="B7" s="1176"/>
      <c r="C7" s="1176"/>
      <c r="D7" s="1176"/>
      <c r="E7" s="1176"/>
      <c r="F7" s="1176"/>
      <c r="G7" s="1176"/>
      <c r="H7" s="1176"/>
      <c r="I7" s="1176"/>
      <c r="J7" s="1176"/>
    </row>
    <row r="8" spans="1:10" ht="25.5">
      <c r="A8" s="244" t="s">
        <v>114</v>
      </c>
      <c r="B8" s="245" t="s">
        <v>905</v>
      </c>
      <c r="C8" s="245" t="s">
        <v>940</v>
      </c>
      <c r="D8" s="245" t="s">
        <v>225</v>
      </c>
      <c r="E8" s="245" t="s">
        <v>877</v>
      </c>
      <c r="F8" s="245" t="s">
        <v>114</v>
      </c>
      <c r="G8" s="245" t="s">
        <v>905</v>
      </c>
      <c r="H8" s="245" t="s">
        <v>941</v>
      </c>
      <c r="I8" s="245" t="s">
        <v>225</v>
      </c>
      <c r="J8" s="245" t="s">
        <v>877</v>
      </c>
    </row>
    <row r="9" spans="1:10">
      <c r="A9" s="246">
        <v>1</v>
      </c>
      <c r="B9" s="247"/>
      <c r="C9" s="247"/>
      <c r="D9" s="247"/>
      <c r="E9" s="247"/>
      <c r="F9" s="248">
        <v>1</v>
      </c>
      <c r="G9" s="247"/>
      <c r="H9" s="247"/>
      <c r="I9" s="247"/>
      <c r="J9" s="247"/>
    </row>
    <row r="10" spans="1:10">
      <c r="A10" s="246">
        <v>2</v>
      </c>
      <c r="B10" s="247"/>
      <c r="C10" s="247"/>
      <c r="D10" s="247"/>
      <c r="E10" s="247"/>
      <c r="F10" s="248">
        <v>2</v>
      </c>
      <c r="G10" s="247"/>
      <c r="H10" s="247"/>
      <c r="I10" s="247"/>
      <c r="J10" s="247"/>
    </row>
    <row r="11" spans="1:10">
      <c r="A11" s="246">
        <v>3</v>
      </c>
      <c r="B11" s="247"/>
      <c r="C11" s="247"/>
      <c r="D11" s="247"/>
      <c r="E11" s="247"/>
      <c r="F11" s="248">
        <v>3</v>
      </c>
      <c r="G11" s="247"/>
      <c r="H11" s="247"/>
      <c r="I11" s="247"/>
      <c r="J11" s="247"/>
    </row>
    <row r="12" spans="1:10">
      <c r="A12" s="246">
        <v>4</v>
      </c>
      <c r="B12" s="247"/>
      <c r="C12" s="247"/>
      <c r="D12" s="247"/>
      <c r="E12" s="247"/>
      <c r="F12" s="248">
        <v>4</v>
      </c>
      <c r="G12" s="247"/>
      <c r="H12" s="247"/>
      <c r="I12" s="247"/>
      <c r="J12" s="247"/>
    </row>
    <row r="13" spans="1:10">
      <c r="A13" s="246">
        <v>5</v>
      </c>
      <c r="B13" s="247"/>
      <c r="C13" s="247"/>
      <c r="D13" s="247"/>
      <c r="E13" s="247"/>
      <c r="F13" s="248">
        <v>5</v>
      </c>
      <c r="G13" s="247"/>
      <c r="H13" s="247"/>
      <c r="I13" s="247"/>
      <c r="J13" s="247"/>
    </row>
    <row r="14" spans="1:10">
      <c r="A14" s="246">
        <v>6</v>
      </c>
      <c r="B14" s="247"/>
      <c r="C14" s="247"/>
      <c r="D14" s="247"/>
      <c r="E14" s="247"/>
      <c r="F14" s="248">
        <v>6</v>
      </c>
      <c r="G14" s="247"/>
      <c r="H14" s="247"/>
      <c r="I14" s="247"/>
      <c r="J14" s="247"/>
    </row>
    <row r="15" spans="1:10">
      <c r="A15" s="246">
        <v>7</v>
      </c>
      <c r="B15" s="247"/>
      <c r="C15" s="247"/>
      <c r="D15" s="247"/>
      <c r="E15" s="247"/>
      <c r="F15" s="248">
        <v>7</v>
      </c>
      <c r="G15" s="247"/>
      <c r="H15" s="247"/>
      <c r="I15" s="247"/>
      <c r="J15" s="247"/>
    </row>
    <row r="16" spans="1:10">
      <c r="A16" s="246">
        <v>8</v>
      </c>
      <c r="B16" s="247"/>
      <c r="C16" s="247"/>
      <c r="D16" s="247"/>
      <c r="E16" s="247"/>
      <c r="F16" s="248">
        <v>8</v>
      </c>
      <c r="G16" s="247"/>
      <c r="H16" s="247"/>
      <c r="I16" s="247"/>
      <c r="J16" s="247"/>
    </row>
    <row r="18" spans="1:10" ht="16.5" customHeight="1">
      <c r="A18" s="1170" t="s">
        <v>942</v>
      </c>
      <c r="B18" s="1170"/>
      <c r="C18" s="1170"/>
      <c r="D18" s="1170"/>
      <c r="E18" s="1170"/>
      <c r="F18" s="1170"/>
      <c r="G18" s="1170"/>
      <c r="H18" s="1170"/>
      <c r="I18" s="1170"/>
      <c r="J18" s="1170"/>
    </row>
    <row r="19" spans="1:10" ht="25.5">
      <c r="A19" s="249" t="s">
        <v>114</v>
      </c>
      <c r="B19" s="249" t="s">
        <v>906</v>
      </c>
      <c r="C19" s="249" t="s">
        <v>943</v>
      </c>
      <c r="D19" s="249" t="s">
        <v>225</v>
      </c>
      <c r="E19" s="249" t="s">
        <v>877</v>
      </c>
      <c r="F19" s="249" t="s">
        <v>114</v>
      </c>
      <c r="G19" s="249" t="s">
        <v>906</v>
      </c>
      <c r="H19" s="249" t="s">
        <v>944</v>
      </c>
      <c r="I19" s="249" t="s">
        <v>225</v>
      </c>
      <c r="J19" s="249" t="s">
        <v>877</v>
      </c>
    </row>
    <row r="20" spans="1:10">
      <c r="A20" s="246">
        <v>1</v>
      </c>
      <c r="B20" s="247"/>
      <c r="C20" s="247"/>
      <c r="D20" s="247"/>
      <c r="E20" s="247"/>
      <c r="F20" s="248">
        <v>1</v>
      </c>
      <c r="G20" s="247"/>
      <c r="H20" s="247"/>
      <c r="I20" s="247"/>
      <c r="J20" s="247"/>
    </row>
    <row r="21" spans="1:10">
      <c r="A21" s="246">
        <v>2</v>
      </c>
      <c r="B21" s="247"/>
      <c r="C21" s="247"/>
      <c r="D21" s="247"/>
      <c r="E21" s="247"/>
      <c r="F21" s="248">
        <v>2</v>
      </c>
      <c r="G21" s="247"/>
      <c r="H21" s="247"/>
      <c r="I21" s="247"/>
      <c r="J21" s="247"/>
    </row>
    <row r="22" spans="1:10">
      <c r="A22" s="246">
        <v>3</v>
      </c>
      <c r="B22" s="247"/>
      <c r="C22" s="247"/>
      <c r="D22" s="247"/>
      <c r="E22" s="247"/>
      <c r="F22" s="248">
        <v>3</v>
      </c>
      <c r="G22" s="247"/>
      <c r="H22" s="247"/>
      <c r="I22" s="247"/>
      <c r="J22" s="247"/>
    </row>
    <row r="23" spans="1:10">
      <c r="A23" s="246">
        <v>4</v>
      </c>
      <c r="B23" s="247"/>
      <c r="C23" s="247"/>
      <c r="D23" s="247"/>
      <c r="E23" s="247"/>
      <c r="F23" s="248">
        <v>4</v>
      </c>
      <c r="G23" s="247"/>
      <c r="H23" s="247"/>
      <c r="I23" s="247"/>
      <c r="J23" s="247"/>
    </row>
    <row r="24" spans="1:10">
      <c r="A24" s="246">
        <v>5</v>
      </c>
      <c r="B24" s="247"/>
      <c r="C24" s="247"/>
      <c r="D24" s="247"/>
      <c r="E24" s="247"/>
      <c r="F24" s="248">
        <v>5</v>
      </c>
      <c r="G24" s="247"/>
      <c r="H24" s="247"/>
      <c r="I24" s="247"/>
      <c r="J24" s="247"/>
    </row>
    <row r="25" spans="1:10">
      <c r="A25" s="246">
        <v>6</v>
      </c>
      <c r="B25" s="247"/>
      <c r="C25" s="247"/>
      <c r="D25" s="247"/>
      <c r="E25" s="247"/>
      <c r="F25" s="248">
        <v>6</v>
      </c>
      <c r="G25" s="247"/>
      <c r="H25" s="247"/>
      <c r="I25" s="247"/>
      <c r="J25" s="247"/>
    </row>
    <row r="26" spans="1:10">
      <c r="A26" s="246">
        <v>7</v>
      </c>
      <c r="B26" s="247"/>
      <c r="C26" s="247"/>
      <c r="D26" s="247"/>
      <c r="E26" s="247"/>
      <c r="F26" s="248">
        <v>7</v>
      </c>
      <c r="G26" s="247"/>
      <c r="H26" s="247"/>
      <c r="I26" s="247"/>
      <c r="J26" s="247"/>
    </row>
    <row r="27" spans="1:10">
      <c r="A27" s="246">
        <v>8</v>
      </c>
      <c r="B27" s="247"/>
      <c r="C27" s="247"/>
      <c r="D27" s="247"/>
      <c r="E27" s="247"/>
      <c r="F27" s="248">
        <v>8</v>
      </c>
      <c r="G27" s="247"/>
      <c r="H27" s="247"/>
      <c r="I27" s="247"/>
      <c r="J27" s="247"/>
    </row>
    <row r="28" spans="1:10">
      <c r="A28" s="250"/>
      <c r="B28" s="251"/>
      <c r="C28" s="251"/>
      <c r="D28" s="251"/>
      <c r="E28" s="251"/>
      <c r="F28" s="252"/>
      <c r="G28" s="251"/>
      <c r="H28" s="251"/>
    </row>
    <row r="29" spans="1:10" ht="14.45" customHeight="1">
      <c r="A29" s="1171" t="s">
        <v>945</v>
      </c>
      <c r="B29" s="1171"/>
      <c r="C29" s="1171"/>
      <c r="D29" s="1171"/>
      <c r="E29" s="1171"/>
      <c r="F29" s="1171"/>
      <c r="G29" s="1171"/>
      <c r="H29" s="1171"/>
      <c r="I29" s="1171"/>
      <c r="J29" s="1171"/>
    </row>
    <row r="30" spans="1:10" ht="25.5">
      <c r="A30" s="253" t="s">
        <v>114</v>
      </c>
      <c r="B30" s="254" t="s">
        <v>946</v>
      </c>
      <c r="C30" s="254" t="s">
        <v>943</v>
      </c>
      <c r="D30" s="254" t="s">
        <v>225</v>
      </c>
      <c r="E30" s="254" t="s">
        <v>877</v>
      </c>
      <c r="F30" s="254" t="s">
        <v>114</v>
      </c>
      <c r="G30" s="254" t="s">
        <v>946</v>
      </c>
      <c r="H30" s="254" t="s">
        <v>944</v>
      </c>
      <c r="I30" s="254" t="s">
        <v>225</v>
      </c>
      <c r="J30" s="254" t="s">
        <v>877</v>
      </c>
    </row>
    <row r="31" spans="1:10">
      <c r="A31" s="246">
        <v>1</v>
      </c>
      <c r="B31" s="247"/>
      <c r="C31" s="247"/>
      <c r="D31" s="247"/>
      <c r="E31" s="247"/>
      <c r="F31" s="248">
        <v>1</v>
      </c>
      <c r="G31" s="247"/>
      <c r="H31" s="247"/>
      <c r="I31" s="247"/>
      <c r="J31" s="247"/>
    </row>
    <row r="32" spans="1:10">
      <c r="A32" s="246">
        <v>2</v>
      </c>
      <c r="B32" s="247"/>
      <c r="C32" s="247"/>
      <c r="D32" s="247"/>
      <c r="E32" s="247"/>
      <c r="F32" s="248">
        <v>2</v>
      </c>
      <c r="G32" s="247"/>
      <c r="H32" s="247"/>
      <c r="I32" s="247"/>
      <c r="J32" s="247"/>
    </row>
    <row r="33" spans="1:10">
      <c r="A33" s="246">
        <v>3</v>
      </c>
      <c r="B33" s="247"/>
      <c r="C33" s="247"/>
      <c r="D33" s="247"/>
      <c r="E33" s="247"/>
      <c r="F33" s="248">
        <v>3</v>
      </c>
      <c r="G33" s="247"/>
      <c r="H33" s="247"/>
      <c r="I33" s="247"/>
      <c r="J33" s="247"/>
    </row>
    <row r="34" spans="1:10">
      <c r="A34" s="246">
        <v>4</v>
      </c>
      <c r="B34" s="247"/>
      <c r="C34" s="247"/>
      <c r="D34" s="247"/>
      <c r="E34" s="247"/>
      <c r="F34" s="248">
        <v>4</v>
      </c>
      <c r="G34" s="247"/>
      <c r="H34" s="247"/>
      <c r="I34" s="247"/>
      <c r="J34" s="247"/>
    </row>
    <row r="35" spans="1:10">
      <c r="A35" s="246">
        <v>5</v>
      </c>
      <c r="B35" s="247"/>
      <c r="C35" s="247"/>
      <c r="D35" s="247"/>
      <c r="E35" s="247"/>
      <c r="F35" s="248">
        <v>5</v>
      </c>
      <c r="G35" s="247"/>
      <c r="H35" s="247"/>
      <c r="I35" s="247"/>
      <c r="J35" s="247"/>
    </row>
    <row r="36" spans="1:10">
      <c r="A36" s="246">
        <v>6</v>
      </c>
      <c r="B36" s="247"/>
      <c r="C36" s="247"/>
      <c r="D36" s="247"/>
      <c r="E36" s="247"/>
      <c r="F36" s="248">
        <v>5</v>
      </c>
      <c r="G36" s="247"/>
      <c r="H36" s="247"/>
      <c r="I36" s="247"/>
      <c r="J36" s="247"/>
    </row>
    <row r="37" spans="1:10">
      <c r="A37" s="246">
        <v>7</v>
      </c>
      <c r="B37" s="247"/>
      <c r="C37" s="247"/>
      <c r="D37" s="247"/>
      <c r="E37" s="247"/>
      <c r="F37" s="248">
        <v>5</v>
      </c>
      <c r="G37" s="247"/>
      <c r="H37" s="247"/>
      <c r="I37" s="247"/>
      <c r="J37" s="247"/>
    </row>
    <row r="38" spans="1:10">
      <c r="A38" s="246">
        <v>8</v>
      </c>
      <c r="B38" s="247"/>
      <c r="C38" s="247"/>
      <c r="D38" s="247"/>
      <c r="E38" s="247"/>
      <c r="F38" s="248">
        <v>5</v>
      </c>
      <c r="G38" s="247"/>
      <c r="H38" s="247"/>
      <c r="I38" s="247"/>
      <c r="J38" s="247"/>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 type="list" allowBlank="1" showInputMessage="1" showErrorMessage="1" xr:uid="{22503046-142D-49F6-AF97-298ADF779052}">
          <x14:formula1>
            <xm:f>'Listados Datos'!$A$4:$A$9</xm:f>
          </x14:formula1>
          <xm:sqref>B9:B16 G9:G16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topLeftCell="N1" zoomScale="70" zoomScaleNormal="55" zoomScaleSheetLayoutView="70" workbookViewId="0">
      <pane ySplit="3" topLeftCell="A4" activePane="bottomLeft" state="frozen"/>
      <selection pane="bottomLeft" activeCell="Z10" sqref="Z10"/>
    </sheetView>
  </sheetViews>
  <sheetFormatPr baseColWidth="10" defaultColWidth="11.5703125" defaultRowHeight="15"/>
  <cols>
    <col min="1" max="1" width="11.42578125" bestFit="1" customWidth="1"/>
    <col min="2" max="2" width="21.140625" customWidth="1"/>
    <col min="3" max="3" width="16" customWidth="1"/>
    <col min="4" max="4" width="18.5703125" customWidth="1"/>
    <col min="5" max="5" width="43.5703125" customWidth="1"/>
    <col min="6" max="8" width="18.5703125" customWidth="1"/>
    <col min="9" max="10" width="16.140625" customWidth="1"/>
    <col min="11" max="11" width="27.5703125" customWidth="1"/>
    <col min="12" max="12" width="24.5703125" customWidth="1"/>
    <col min="13" max="13" width="15.5703125" customWidth="1"/>
    <col min="14" max="14" width="25.42578125" customWidth="1"/>
    <col min="15" max="15" width="24" customWidth="1"/>
    <col min="16" max="16" width="14.5703125" customWidth="1"/>
    <col min="17" max="17" width="16.5703125" customWidth="1"/>
    <col min="18" max="18" width="39" customWidth="1"/>
    <col min="19" max="19" width="38.42578125" customWidth="1"/>
    <col min="20" max="20" width="24" customWidth="1"/>
    <col min="21" max="21" width="2.5703125" hidden="1" customWidth="1"/>
    <col min="22" max="22" width="17.85546875" bestFit="1" customWidth="1"/>
    <col min="23" max="23" width="2.5703125" hidden="1" customWidth="1"/>
    <col min="24" max="24" width="22.5703125" customWidth="1"/>
    <col min="25" max="25" width="13.5703125" hidden="1" customWidth="1"/>
    <col min="26" max="26" width="7.5703125" customWidth="1"/>
    <col min="27" max="27" width="14.140625" bestFit="1" customWidth="1"/>
    <col min="28" max="28" width="27.5703125" customWidth="1"/>
    <col min="29" max="29" width="62.140625" customWidth="1"/>
    <col min="30" max="30" width="40" customWidth="1"/>
    <col min="31" max="32" width="14.42578125" customWidth="1"/>
    <col min="33" max="33" width="16.85546875" customWidth="1"/>
  </cols>
  <sheetData>
    <row r="1" spans="1:33" s="262" customFormat="1" ht="26.25">
      <c r="A1" s="1177"/>
      <c r="B1" s="260"/>
      <c r="C1" s="260"/>
      <c r="D1" s="260"/>
      <c r="E1" s="260"/>
      <c r="F1" s="260"/>
      <c r="G1" s="260"/>
      <c r="H1" s="260"/>
      <c r="I1" s="260"/>
      <c r="J1" s="260"/>
      <c r="K1" s="260"/>
      <c r="L1" s="261"/>
      <c r="M1" s="261"/>
      <c r="N1" s="261"/>
      <c r="O1" s="261"/>
      <c r="P1" s="261"/>
      <c r="Q1" s="261"/>
      <c r="R1" s="259"/>
      <c r="S1" s="259"/>
      <c r="T1" s="259"/>
      <c r="U1" s="259"/>
      <c r="V1" s="259"/>
      <c r="W1" s="259"/>
      <c r="X1" s="259"/>
      <c r="Y1" s="259"/>
      <c r="Z1" s="259"/>
      <c r="AA1" s="259"/>
      <c r="AB1" s="259"/>
      <c r="AC1" s="259"/>
      <c r="AD1" s="259"/>
      <c r="AE1" s="259"/>
      <c r="AF1" s="259"/>
      <c r="AG1" s="259"/>
    </row>
    <row r="2" spans="1:33" s="262" customFormat="1" ht="26.25">
      <c r="A2" s="1177"/>
      <c r="B2" s="260"/>
      <c r="C2" s="260"/>
      <c r="D2" s="260"/>
      <c r="E2" s="260"/>
      <c r="F2" s="260"/>
      <c r="G2" s="260"/>
      <c r="H2" s="260"/>
      <c r="I2" s="260"/>
      <c r="J2" s="260"/>
      <c r="K2" s="260"/>
      <c r="L2" s="261"/>
      <c r="M2" s="261"/>
      <c r="N2" s="261"/>
      <c r="O2" s="261"/>
      <c r="P2" s="261"/>
      <c r="Q2" s="261"/>
      <c r="R2" s="259"/>
      <c r="S2" s="259"/>
      <c r="T2" s="259"/>
      <c r="U2" s="259"/>
      <c r="V2" s="259"/>
      <c r="W2" s="259"/>
      <c r="X2" s="259"/>
      <c r="Y2" s="259"/>
      <c r="Z2" s="259"/>
      <c r="AA2" s="259"/>
      <c r="AB2" s="259"/>
      <c r="AC2" s="259"/>
      <c r="AD2" s="259"/>
      <c r="AE2" s="259"/>
      <c r="AF2" s="259"/>
      <c r="AG2" s="259"/>
    </row>
    <row r="3" spans="1:33" s="262" customFormat="1" ht="16.5" thickBot="1">
      <c r="A3" s="1178"/>
      <c r="B3" s="263"/>
      <c r="C3" s="263"/>
      <c r="D3" s="263"/>
      <c r="E3" s="263"/>
      <c r="F3" s="263"/>
      <c r="G3" s="263"/>
      <c r="H3" s="263"/>
      <c r="I3" s="263"/>
      <c r="J3" s="263"/>
      <c r="K3" s="263"/>
      <c r="L3" s="261"/>
      <c r="M3" s="261"/>
      <c r="N3" s="261"/>
      <c r="O3" s="261"/>
      <c r="P3" s="261"/>
      <c r="Q3" s="261"/>
      <c r="R3" s="259"/>
      <c r="S3" s="259"/>
      <c r="T3" s="259"/>
      <c r="U3" s="259"/>
      <c r="V3" s="259"/>
      <c r="W3" s="259"/>
      <c r="X3" s="259"/>
      <c r="Y3" s="259"/>
      <c r="Z3" s="259"/>
      <c r="AA3" s="259"/>
      <c r="AB3" s="259"/>
      <c r="AC3" s="259"/>
      <c r="AD3" s="259"/>
      <c r="AE3" s="259"/>
      <c r="AF3" s="259"/>
      <c r="AG3" s="259"/>
    </row>
    <row r="4" spans="1:33">
      <c r="A4" s="264"/>
      <c r="B4" s="265"/>
      <c r="C4" s="265"/>
      <c r="D4" s="265"/>
      <c r="E4" s="265"/>
      <c r="F4" s="265"/>
      <c r="G4" s="265"/>
      <c r="H4" s="265"/>
      <c r="I4" s="1189"/>
      <c r="J4" s="1190"/>
      <c r="K4" s="1190"/>
      <c r="L4" s="1190"/>
      <c r="M4" s="1190"/>
      <c r="N4" s="1190"/>
      <c r="O4" s="1190"/>
      <c r="P4" s="1190"/>
      <c r="Q4" s="1190"/>
      <c r="R4" s="1190"/>
      <c r="S4" s="1190"/>
      <c r="T4" s="1190"/>
      <c r="U4" s="1190"/>
      <c r="V4" s="1190"/>
      <c r="W4" s="1190"/>
      <c r="X4" s="1190"/>
      <c r="Y4" s="1190"/>
      <c r="Z4" s="1190"/>
      <c r="AA4" s="1190"/>
      <c r="AB4" s="1190"/>
      <c r="AC4" s="1190"/>
      <c r="AD4" s="1190"/>
      <c r="AE4" s="1179"/>
      <c r="AF4" s="1179"/>
      <c r="AG4" s="1179"/>
    </row>
    <row r="5" spans="1:33" ht="15.75" thickBot="1">
      <c r="A5" s="266"/>
      <c r="I5" s="1191"/>
      <c r="J5" s="1192"/>
      <c r="K5" s="1192"/>
      <c r="L5" s="1192"/>
      <c r="M5" s="1192"/>
      <c r="N5" s="1192"/>
      <c r="O5" s="1192"/>
      <c r="P5" s="1192"/>
      <c r="Q5" s="1192"/>
      <c r="R5" s="1192"/>
      <c r="S5" s="1192"/>
      <c r="T5" s="1192"/>
      <c r="U5" s="1192"/>
      <c r="V5" s="1192"/>
      <c r="W5" s="1192"/>
      <c r="X5" s="1192"/>
      <c r="Y5" s="1192"/>
      <c r="Z5" s="1192"/>
      <c r="AA5" s="1192"/>
      <c r="AB5" s="1192"/>
      <c r="AC5" s="1192"/>
      <c r="AD5" s="1192"/>
      <c r="AE5" s="1180"/>
      <c r="AF5" s="1180"/>
      <c r="AG5" s="1180"/>
    </row>
    <row r="6" spans="1:33" ht="20.25">
      <c r="A6" s="1181" t="s">
        <v>1001</v>
      </c>
      <c r="B6" s="1182"/>
      <c r="C6" s="1182"/>
      <c r="D6" s="1182"/>
      <c r="E6" s="1182"/>
      <c r="F6" s="1182"/>
      <c r="G6" s="1182"/>
      <c r="H6" s="1182"/>
      <c r="I6" s="1182" t="s">
        <v>1002</v>
      </c>
      <c r="J6" s="1182"/>
      <c r="K6" s="1182"/>
      <c r="L6" s="1182"/>
      <c r="M6" s="1182"/>
      <c r="N6" s="1182"/>
      <c r="O6" s="1182"/>
      <c r="P6" s="1182"/>
      <c r="Q6" s="1182"/>
      <c r="R6" s="1182"/>
      <c r="S6" s="1182"/>
      <c r="T6" s="1183" t="s">
        <v>317</v>
      </c>
      <c r="U6" s="1183"/>
      <c r="V6" s="1183"/>
      <c r="W6" s="1183"/>
      <c r="X6" s="1183"/>
      <c r="Y6" s="1183"/>
      <c r="Z6" s="1183"/>
      <c r="AA6" s="1182" t="s">
        <v>1003</v>
      </c>
      <c r="AB6" s="1182"/>
      <c r="AC6" s="1182"/>
      <c r="AD6" s="1182"/>
      <c r="AE6" s="1182"/>
      <c r="AF6" s="1182"/>
      <c r="AG6" s="1185"/>
    </row>
    <row r="7" spans="1:33" ht="24">
      <c r="A7" s="1186" t="s">
        <v>1004</v>
      </c>
      <c r="B7" s="1184" t="s">
        <v>24</v>
      </c>
      <c r="C7" s="1184" t="s">
        <v>1005</v>
      </c>
      <c r="D7" s="1184" t="s">
        <v>1006</v>
      </c>
      <c r="E7" s="1184" t="s">
        <v>1007</v>
      </c>
      <c r="F7" s="1184" t="s">
        <v>934</v>
      </c>
      <c r="G7" s="1184"/>
      <c r="H7" s="1184" t="s">
        <v>1008</v>
      </c>
      <c r="I7" s="1184" t="s">
        <v>1009</v>
      </c>
      <c r="J7" s="1184" t="s">
        <v>1010</v>
      </c>
      <c r="K7" s="1184" t="s">
        <v>1011</v>
      </c>
      <c r="L7" s="1184" t="s">
        <v>1012</v>
      </c>
      <c r="M7" s="1184" t="s">
        <v>1013</v>
      </c>
      <c r="N7" s="1184" t="s">
        <v>1014</v>
      </c>
      <c r="O7" s="1184" t="s">
        <v>1015</v>
      </c>
      <c r="P7" s="1184" t="s">
        <v>1016</v>
      </c>
      <c r="Q7" s="1184" t="s">
        <v>1017</v>
      </c>
      <c r="R7" s="1184" t="s">
        <v>1018</v>
      </c>
      <c r="S7" s="1184"/>
      <c r="T7" s="1184"/>
      <c r="U7" s="1184"/>
      <c r="V7" s="1184"/>
      <c r="W7" s="1184"/>
      <c r="X7" s="1184"/>
      <c r="Y7" s="1184"/>
      <c r="Z7" s="1184"/>
      <c r="AA7" s="1196" t="s">
        <v>1019</v>
      </c>
      <c r="AB7" s="1196" t="s">
        <v>1020</v>
      </c>
      <c r="AC7" s="267" t="s">
        <v>1021</v>
      </c>
      <c r="AD7" s="267" t="s">
        <v>1022</v>
      </c>
      <c r="AE7" s="1184" t="s">
        <v>1023</v>
      </c>
      <c r="AF7" s="1184" t="s">
        <v>1024</v>
      </c>
      <c r="AG7" s="1193" t="s">
        <v>1025</v>
      </c>
    </row>
    <row r="8" spans="1:33">
      <c r="A8" s="1186"/>
      <c r="B8" s="1184"/>
      <c r="C8" s="1184"/>
      <c r="D8" s="1184"/>
      <c r="E8" s="1184"/>
      <c r="F8" s="1184" t="s">
        <v>1026</v>
      </c>
      <c r="G8" s="1184" t="s">
        <v>1027</v>
      </c>
      <c r="H8" s="1184"/>
      <c r="I8" s="1184"/>
      <c r="J8" s="1184"/>
      <c r="K8" s="1184"/>
      <c r="L8" s="1184"/>
      <c r="M8" s="1184"/>
      <c r="N8" s="1184"/>
      <c r="O8" s="1184"/>
      <c r="P8" s="1184"/>
      <c r="Q8" s="1184"/>
      <c r="R8" s="1184" t="s">
        <v>1028</v>
      </c>
      <c r="S8" s="1184" t="s">
        <v>1029</v>
      </c>
      <c r="T8" s="1195" t="s">
        <v>1030</v>
      </c>
      <c r="U8" s="1195"/>
      <c r="V8" s="1195"/>
      <c r="W8" s="1195"/>
      <c r="X8" s="1195"/>
      <c r="Y8" s="267"/>
      <c r="Z8" s="1184" t="s">
        <v>180</v>
      </c>
      <c r="AA8" s="1196"/>
      <c r="AB8" s="1196"/>
      <c r="AC8" s="1184" t="s">
        <v>1031</v>
      </c>
      <c r="AD8" s="1184" t="s">
        <v>1032</v>
      </c>
      <c r="AE8" s="1184"/>
      <c r="AF8" s="1184"/>
      <c r="AG8" s="1193"/>
    </row>
    <row r="9" spans="1:33" ht="23.1" customHeight="1" thickBot="1">
      <c r="A9" s="1187"/>
      <c r="B9" s="1188"/>
      <c r="C9" s="1188"/>
      <c r="D9" s="1188"/>
      <c r="E9" s="1188"/>
      <c r="F9" s="1188"/>
      <c r="G9" s="1188"/>
      <c r="H9" s="1188"/>
      <c r="I9" s="1188"/>
      <c r="J9" s="1188"/>
      <c r="K9" s="1188"/>
      <c r="L9" s="1188"/>
      <c r="M9" s="1188"/>
      <c r="N9" s="1188"/>
      <c r="O9" s="268"/>
      <c r="P9" s="268"/>
      <c r="Q9" s="268"/>
      <c r="R9" s="1188"/>
      <c r="S9" s="1188"/>
      <c r="T9" s="268" t="s">
        <v>1033</v>
      </c>
      <c r="U9" s="268"/>
      <c r="V9" s="268" t="s">
        <v>1034</v>
      </c>
      <c r="W9" s="268"/>
      <c r="X9" s="268" t="s">
        <v>1035</v>
      </c>
      <c r="Y9" s="269"/>
      <c r="Z9" s="1188"/>
      <c r="AA9" s="1197"/>
      <c r="AB9" s="1197"/>
      <c r="AC9" s="1188"/>
      <c r="AD9" s="1188"/>
      <c r="AE9" s="1188"/>
      <c r="AF9" s="1188"/>
      <c r="AG9" s="1194"/>
    </row>
    <row r="10" spans="1:33" s="3" customFormat="1">
      <c r="A10" s="270"/>
      <c r="B10" s="270"/>
      <c r="C10" s="270"/>
      <c r="D10" s="270"/>
      <c r="E10" s="270"/>
      <c r="F10" s="270"/>
      <c r="G10" s="270"/>
      <c r="H10" s="270"/>
      <c r="I10" s="271"/>
      <c r="J10" s="272"/>
      <c r="K10" s="271"/>
      <c r="L10" s="271"/>
      <c r="M10" s="270"/>
      <c r="N10" s="270"/>
      <c r="O10" s="270"/>
      <c r="P10" s="270"/>
      <c r="Q10" s="270"/>
      <c r="R10" s="270"/>
      <c r="S10" s="273"/>
      <c r="T10" s="270"/>
      <c r="U10" s="270"/>
      <c r="V10" s="270"/>
      <c r="W10" s="270"/>
      <c r="X10" s="270"/>
      <c r="Y10" s="270"/>
      <c r="Z10" s="270"/>
      <c r="AA10" s="270"/>
      <c r="AB10" s="270"/>
      <c r="AC10" s="270"/>
      <c r="AD10" s="270"/>
      <c r="AE10" s="270"/>
      <c r="AF10" s="271"/>
      <c r="AG10" s="270"/>
    </row>
    <row r="11" spans="1:33" s="3" customFormat="1">
      <c r="A11" s="274"/>
      <c r="B11" s="274"/>
      <c r="C11" s="274"/>
      <c r="D11" s="274"/>
      <c r="E11" s="274"/>
      <c r="F11" s="274"/>
      <c r="G11" s="274"/>
      <c r="H11" s="274"/>
      <c r="I11" s="272"/>
      <c r="J11" s="272"/>
      <c r="K11" s="272"/>
      <c r="L11" s="272"/>
      <c r="M11" s="274"/>
      <c r="N11" s="274"/>
      <c r="O11" s="274"/>
      <c r="P11" s="274"/>
      <c r="Q11" s="274"/>
      <c r="R11" s="274"/>
      <c r="S11" s="274"/>
      <c r="T11" s="274"/>
      <c r="U11" s="274"/>
      <c r="V11" s="270"/>
      <c r="W11" s="274"/>
      <c r="X11" s="274"/>
      <c r="Y11" s="274"/>
      <c r="Z11" s="274"/>
      <c r="AA11" s="270"/>
      <c r="AB11" s="270"/>
      <c r="AC11" s="274"/>
      <c r="AD11" s="274"/>
      <c r="AE11" s="274"/>
      <c r="AF11" s="271"/>
      <c r="AG11" s="270"/>
    </row>
    <row r="12" spans="1:33" s="3" customFormat="1">
      <c r="A12" s="274"/>
      <c r="B12" s="274"/>
      <c r="C12" s="274"/>
      <c r="D12" s="274"/>
      <c r="E12" s="274"/>
      <c r="F12" s="274"/>
      <c r="G12" s="274"/>
      <c r="H12" s="274"/>
      <c r="I12" s="272"/>
      <c r="J12" s="272"/>
      <c r="K12" s="272"/>
      <c r="L12" s="272"/>
      <c r="M12" s="274"/>
      <c r="N12" s="274"/>
      <c r="O12" s="274"/>
      <c r="P12" s="274"/>
      <c r="Q12" s="274"/>
      <c r="R12" s="274"/>
      <c r="S12" s="274"/>
      <c r="T12" s="274"/>
      <c r="U12" s="274"/>
      <c r="V12" s="270"/>
      <c r="W12" s="274"/>
      <c r="X12" s="274"/>
      <c r="Y12" s="274"/>
      <c r="Z12" s="274"/>
      <c r="AA12" s="270"/>
      <c r="AB12" s="270"/>
      <c r="AC12" s="274"/>
      <c r="AD12" s="274"/>
      <c r="AE12" s="274"/>
      <c r="AF12" s="271"/>
      <c r="AG12" s="270"/>
    </row>
    <row r="13" spans="1:33" s="3" customFormat="1">
      <c r="A13" s="274"/>
      <c r="B13" s="274"/>
      <c r="C13" s="274"/>
      <c r="D13" s="274"/>
      <c r="E13" s="274"/>
      <c r="F13" s="274"/>
      <c r="G13" s="274"/>
      <c r="H13" s="274"/>
      <c r="I13" s="272"/>
      <c r="J13" s="272"/>
      <c r="K13" s="272"/>
      <c r="L13" s="272"/>
      <c r="M13" s="274"/>
      <c r="N13" s="274"/>
      <c r="O13" s="274"/>
      <c r="P13" s="274"/>
      <c r="Q13" s="274"/>
      <c r="R13" s="274"/>
      <c r="S13" s="274"/>
      <c r="T13" s="274"/>
      <c r="U13" s="274"/>
      <c r="V13" s="270"/>
      <c r="W13" s="274"/>
      <c r="X13" s="274"/>
      <c r="Y13" s="274"/>
      <c r="Z13" s="274"/>
      <c r="AA13" s="270"/>
      <c r="AB13" s="270"/>
      <c r="AC13" s="274"/>
      <c r="AD13" s="274"/>
      <c r="AE13" s="274"/>
      <c r="AF13" s="271"/>
      <c r="AG13" s="270"/>
    </row>
    <row r="14" spans="1:33" s="3" customFormat="1">
      <c r="A14" s="274"/>
      <c r="B14" s="274"/>
      <c r="C14" s="274"/>
      <c r="D14" s="274"/>
      <c r="E14" s="274"/>
      <c r="F14" s="274"/>
      <c r="G14" s="274"/>
      <c r="H14" s="274"/>
      <c r="I14" s="272"/>
      <c r="J14" s="272"/>
      <c r="K14" s="272"/>
      <c r="L14" s="272"/>
      <c r="M14" s="274"/>
      <c r="N14" s="274"/>
      <c r="O14" s="274"/>
      <c r="P14" s="274"/>
      <c r="Q14" s="274"/>
      <c r="R14" s="274"/>
      <c r="S14" s="274"/>
      <c r="T14" s="274"/>
      <c r="U14" s="274"/>
      <c r="V14" s="270"/>
      <c r="W14" s="274"/>
      <c r="X14" s="274"/>
      <c r="Y14" s="274"/>
      <c r="Z14" s="274"/>
      <c r="AA14" s="270"/>
      <c r="AB14" s="274"/>
      <c r="AC14" s="274"/>
      <c r="AD14" s="274"/>
      <c r="AE14" s="274"/>
      <c r="AF14" s="271"/>
      <c r="AG14" s="274"/>
    </row>
    <row r="15" spans="1:33" s="3" customFormat="1">
      <c r="A15" s="274"/>
      <c r="B15" s="274"/>
      <c r="C15" s="274"/>
      <c r="D15" s="274"/>
      <c r="E15" s="274"/>
      <c r="F15" s="274"/>
      <c r="G15" s="274"/>
      <c r="H15" s="274"/>
      <c r="I15" s="272"/>
      <c r="J15" s="272"/>
      <c r="K15" s="272"/>
      <c r="L15" s="272"/>
      <c r="M15" s="274"/>
      <c r="N15" s="274"/>
      <c r="O15" s="274"/>
      <c r="P15" s="274"/>
      <c r="Q15" s="274"/>
      <c r="R15" s="274"/>
      <c r="S15" s="274"/>
      <c r="T15" s="274"/>
      <c r="U15" s="274"/>
      <c r="V15" s="270"/>
      <c r="W15" s="274"/>
      <c r="X15" s="274"/>
      <c r="Y15" s="274"/>
      <c r="Z15" s="274"/>
      <c r="AA15" s="270"/>
      <c r="AB15" s="270"/>
      <c r="AC15" s="274"/>
      <c r="AD15" s="274"/>
      <c r="AE15" s="274"/>
      <c r="AF15" s="271"/>
      <c r="AG15" s="270"/>
    </row>
    <row r="16" spans="1:33" s="3" customFormat="1">
      <c r="A16" s="274"/>
      <c r="B16" s="274"/>
      <c r="C16" s="274"/>
      <c r="D16" s="274"/>
      <c r="E16" s="274"/>
      <c r="F16" s="274"/>
      <c r="G16" s="274"/>
      <c r="H16" s="274"/>
      <c r="I16" s="272"/>
      <c r="J16" s="272"/>
      <c r="K16" s="272"/>
      <c r="L16" s="272"/>
      <c r="M16" s="274"/>
      <c r="N16" s="274"/>
      <c r="O16" s="274"/>
      <c r="P16" s="274"/>
      <c r="Q16" s="274"/>
      <c r="R16" s="274"/>
      <c r="S16" s="274"/>
      <c r="T16" s="274"/>
      <c r="U16" s="274"/>
      <c r="V16" s="270"/>
      <c r="W16" s="274"/>
      <c r="X16" s="274"/>
      <c r="Y16" s="274"/>
      <c r="Z16" s="274"/>
      <c r="AA16" s="270"/>
      <c r="AB16" s="270"/>
      <c r="AC16" s="274"/>
      <c r="AD16" s="274"/>
      <c r="AE16" s="274"/>
      <c r="AF16" s="271"/>
      <c r="AG16" s="270"/>
    </row>
    <row r="17" spans="1:33" s="3" customFormat="1">
      <c r="A17" s="274"/>
      <c r="B17" s="274"/>
      <c r="C17" s="274"/>
      <c r="D17" s="274"/>
      <c r="E17" s="274"/>
      <c r="F17" s="274"/>
      <c r="G17" s="274"/>
      <c r="H17" s="274"/>
      <c r="I17" s="272"/>
      <c r="J17" s="272"/>
      <c r="K17" s="272"/>
      <c r="L17" s="272"/>
      <c r="M17" s="274"/>
      <c r="N17" s="274"/>
      <c r="O17" s="274"/>
      <c r="P17" s="274"/>
      <c r="Q17" s="274"/>
      <c r="R17" s="274"/>
      <c r="S17" s="274"/>
      <c r="T17" s="274"/>
      <c r="U17" s="274"/>
      <c r="V17" s="270"/>
      <c r="W17" s="274"/>
      <c r="X17" s="274"/>
      <c r="Y17" s="274"/>
      <c r="Z17" s="274"/>
      <c r="AA17" s="270"/>
      <c r="AB17" s="270"/>
      <c r="AC17" s="274"/>
      <c r="AD17" s="274"/>
      <c r="AE17" s="274"/>
      <c r="AF17" s="271"/>
      <c r="AG17" s="270"/>
    </row>
    <row r="18" spans="1:33" s="3" customFormat="1">
      <c r="A18" s="274"/>
      <c r="B18" s="274"/>
      <c r="C18" s="274"/>
      <c r="D18" s="274"/>
      <c r="E18" s="274"/>
      <c r="F18" s="274"/>
      <c r="G18" s="274"/>
      <c r="H18" s="274"/>
      <c r="I18" s="272"/>
      <c r="J18" s="272"/>
      <c r="K18" s="272"/>
      <c r="L18" s="272"/>
      <c r="M18" s="274"/>
      <c r="N18" s="274"/>
      <c r="O18" s="274"/>
      <c r="P18" s="274"/>
      <c r="Q18" s="274"/>
      <c r="R18" s="274"/>
      <c r="S18" s="274"/>
      <c r="T18" s="274"/>
      <c r="U18" s="274"/>
      <c r="V18" s="270"/>
      <c r="W18" s="274"/>
      <c r="X18" s="274"/>
      <c r="Y18" s="274"/>
      <c r="Z18" s="274"/>
      <c r="AA18" s="270"/>
      <c r="AB18" s="270"/>
      <c r="AC18" s="274"/>
      <c r="AD18" s="274"/>
      <c r="AE18" s="274"/>
      <c r="AF18" s="271"/>
      <c r="AG18" s="270"/>
    </row>
    <row r="19" spans="1:33" s="3" customFormat="1">
      <c r="A19" s="274"/>
      <c r="B19" s="274"/>
      <c r="C19" s="274"/>
      <c r="D19" s="274"/>
      <c r="E19" s="274"/>
      <c r="F19" s="274"/>
      <c r="G19" s="274"/>
      <c r="H19" s="274"/>
      <c r="I19" s="272"/>
      <c r="J19" s="272"/>
      <c r="K19" s="272"/>
      <c r="L19" s="272"/>
      <c r="M19" s="274"/>
      <c r="N19" s="274"/>
      <c r="O19" s="274"/>
      <c r="P19" s="274"/>
      <c r="Q19" s="274"/>
      <c r="R19" s="274"/>
      <c r="S19" s="274"/>
      <c r="T19" s="274"/>
      <c r="U19" s="274"/>
      <c r="V19" s="270"/>
      <c r="W19" s="274"/>
      <c r="X19" s="274"/>
      <c r="Y19" s="274"/>
      <c r="Z19" s="274"/>
      <c r="AA19" s="270"/>
      <c r="AB19" s="270"/>
      <c r="AC19" s="274"/>
      <c r="AD19" s="274"/>
      <c r="AE19" s="274"/>
      <c r="AF19" s="271"/>
      <c r="AG19" s="270"/>
    </row>
    <row r="20" spans="1:33" s="3" customFormat="1">
      <c r="A20" s="274"/>
      <c r="B20" s="274"/>
      <c r="C20" s="274"/>
      <c r="D20" s="274"/>
      <c r="E20" s="274"/>
      <c r="F20" s="274"/>
      <c r="G20" s="274"/>
      <c r="H20" s="274"/>
      <c r="I20" s="272"/>
      <c r="J20" s="272"/>
      <c r="K20" s="272"/>
      <c r="L20" s="272"/>
      <c r="M20" s="274"/>
      <c r="N20" s="274"/>
      <c r="O20" s="274"/>
      <c r="P20" s="274"/>
      <c r="Q20" s="274"/>
      <c r="R20" s="274"/>
      <c r="S20" s="274"/>
      <c r="T20" s="274"/>
      <c r="U20" s="274"/>
      <c r="V20" s="270"/>
      <c r="W20" s="274"/>
      <c r="X20" s="274"/>
      <c r="Y20" s="274"/>
      <c r="Z20" s="274"/>
      <c r="AA20" s="270"/>
      <c r="AB20" s="270"/>
      <c r="AC20" s="274"/>
      <c r="AD20" s="274"/>
      <c r="AE20" s="274"/>
      <c r="AF20" s="271"/>
      <c r="AG20" s="270"/>
    </row>
    <row r="21" spans="1:33" s="3" customFormat="1">
      <c r="A21" s="274"/>
      <c r="B21" s="274"/>
      <c r="C21" s="274"/>
      <c r="D21" s="274"/>
      <c r="E21" s="274"/>
      <c r="F21" s="274"/>
      <c r="G21" s="274"/>
      <c r="H21" s="274"/>
      <c r="I21" s="272"/>
      <c r="J21" s="272"/>
      <c r="K21" s="272"/>
      <c r="L21" s="272"/>
      <c r="M21" s="274"/>
      <c r="N21" s="274"/>
      <c r="O21" s="274"/>
      <c r="P21" s="274"/>
      <c r="Q21" s="274"/>
      <c r="R21" s="274"/>
      <c r="S21" s="274"/>
      <c r="T21" s="274"/>
      <c r="U21" s="274"/>
      <c r="V21" s="270"/>
      <c r="W21" s="274"/>
      <c r="X21" s="274"/>
      <c r="Y21" s="274"/>
      <c r="Z21" s="274"/>
      <c r="AA21" s="270"/>
      <c r="AB21" s="270"/>
      <c r="AC21" s="274"/>
      <c r="AD21" s="274"/>
      <c r="AE21" s="274"/>
      <c r="AF21" s="271"/>
      <c r="AG21" s="270"/>
    </row>
    <row r="22" spans="1:33" s="3" customFormat="1">
      <c r="A22" s="274"/>
      <c r="B22" s="274"/>
      <c r="C22" s="274"/>
      <c r="D22" s="274"/>
      <c r="E22" s="274"/>
      <c r="F22" s="274"/>
      <c r="G22" s="274"/>
      <c r="H22" s="274"/>
      <c r="I22" s="272"/>
      <c r="J22" s="272"/>
      <c r="K22" s="272"/>
      <c r="L22" s="272"/>
      <c r="M22" s="274"/>
      <c r="N22" s="274"/>
      <c r="O22" s="274"/>
      <c r="P22" s="274"/>
      <c r="Q22" s="274"/>
      <c r="R22" s="274"/>
      <c r="S22" s="274"/>
      <c r="T22" s="274"/>
      <c r="U22" s="274"/>
      <c r="V22" s="270"/>
      <c r="W22" s="274"/>
      <c r="X22" s="274"/>
      <c r="Y22" s="274"/>
      <c r="Z22" s="274"/>
      <c r="AA22" s="270"/>
      <c r="AB22" s="270"/>
      <c r="AC22" s="274"/>
      <c r="AD22" s="274"/>
      <c r="AE22" s="274"/>
      <c r="AF22" s="271"/>
      <c r="AG22" s="270"/>
    </row>
    <row r="23" spans="1:33" s="3" customFormat="1">
      <c r="A23" s="274"/>
      <c r="B23" s="274"/>
      <c r="C23" s="274"/>
      <c r="D23" s="274"/>
      <c r="E23" s="274"/>
      <c r="F23" s="274"/>
      <c r="G23" s="274"/>
      <c r="H23" s="274"/>
      <c r="I23" s="272"/>
      <c r="J23" s="272"/>
      <c r="K23" s="272"/>
      <c r="L23" s="272"/>
      <c r="M23" s="274"/>
      <c r="N23" s="274"/>
      <c r="O23" s="274"/>
      <c r="P23" s="274"/>
      <c r="Q23" s="274"/>
      <c r="R23" s="274"/>
      <c r="S23" s="274"/>
      <c r="T23" s="274"/>
      <c r="U23" s="274"/>
      <c r="V23" s="270"/>
      <c r="W23" s="274"/>
      <c r="X23" s="274"/>
      <c r="Y23" s="274"/>
      <c r="Z23" s="274"/>
      <c r="AA23" s="270"/>
      <c r="AB23" s="270"/>
      <c r="AC23" s="274"/>
      <c r="AD23" s="274"/>
      <c r="AE23" s="274"/>
      <c r="AF23" s="271"/>
      <c r="AG23" s="270"/>
    </row>
    <row r="24" spans="1:33" s="3" customFormat="1">
      <c r="A24" s="274"/>
      <c r="B24" s="274"/>
      <c r="C24" s="274"/>
      <c r="D24" s="274"/>
      <c r="E24" s="274"/>
      <c r="F24" s="274"/>
      <c r="G24" s="275"/>
      <c r="H24" s="274"/>
      <c r="I24" s="272"/>
      <c r="J24" s="272"/>
      <c r="K24" s="272"/>
      <c r="L24" s="272"/>
      <c r="M24" s="274"/>
      <c r="N24" s="274"/>
      <c r="O24" s="274"/>
      <c r="P24" s="274"/>
      <c r="Q24" s="274"/>
      <c r="R24" s="274"/>
      <c r="S24" s="274"/>
      <c r="T24" s="274"/>
      <c r="U24" s="274"/>
      <c r="V24" s="270"/>
      <c r="W24" s="274"/>
      <c r="X24" s="274"/>
      <c r="Y24" s="274"/>
      <c r="Z24" s="274"/>
      <c r="AA24" s="270"/>
      <c r="AB24" s="270"/>
      <c r="AC24" s="274"/>
      <c r="AD24" s="274"/>
      <c r="AE24" s="274"/>
      <c r="AF24" s="271"/>
      <c r="AG24" s="270"/>
    </row>
    <row r="25" spans="1:33" s="3" customFormat="1">
      <c r="A25" s="274"/>
      <c r="B25" s="274"/>
      <c r="C25" s="274"/>
      <c r="D25" s="274"/>
      <c r="E25" s="274"/>
      <c r="F25" s="274"/>
      <c r="G25" s="275"/>
      <c r="H25" s="274"/>
      <c r="I25" s="272"/>
      <c r="J25" s="272"/>
      <c r="K25" s="272"/>
      <c r="L25" s="272"/>
      <c r="M25" s="274"/>
      <c r="N25" s="274"/>
      <c r="O25" s="274"/>
      <c r="P25" s="274"/>
      <c r="Q25" s="274"/>
      <c r="R25" s="274"/>
      <c r="S25" s="274"/>
      <c r="T25" s="274"/>
      <c r="U25" s="274"/>
      <c r="V25" s="270"/>
      <c r="W25" s="274"/>
      <c r="X25" s="274"/>
      <c r="Y25" s="274"/>
      <c r="Z25" s="274"/>
      <c r="AA25" s="270"/>
      <c r="AB25" s="270"/>
      <c r="AC25" s="274"/>
      <c r="AD25" s="274"/>
      <c r="AE25" s="274"/>
      <c r="AF25" s="271"/>
      <c r="AG25" s="270"/>
    </row>
    <row r="26" spans="1:33" s="3" customFormat="1">
      <c r="A26" s="274"/>
      <c r="B26" s="274"/>
      <c r="C26" s="274"/>
      <c r="D26" s="274"/>
      <c r="E26" s="274"/>
      <c r="F26" s="274"/>
      <c r="G26" s="275"/>
      <c r="H26" s="274"/>
      <c r="I26" s="272"/>
      <c r="J26" s="272"/>
      <c r="K26" s="272"/>
      <c r="L26" s="272"/>
      <c r="M26" s="274"/>
      <c r="N26" s="274"/>
      <c r="O26" s="274"/>
      <c r="P26" s="274"/>
      <c r="Q26" s="274"/>
      <c r="R26" s="274"/>
      <c r="S26" s="274"/>
      <c r="T26" s="274"/>
      <c r="U26" s="274"/>
      <c r="V26" s="270"/>
      <c r="W26" s="274"/>
      <c r="X26" s="274"/>
      <c r="Y26" s="274"/>
      <c r="Z26" s="274"/>
      <c r="AA26" s="270"/>
      <c r="AB26" s="270"/>
      <c r="AC26" s="274"/>
      <c r="AD26" s="274"/>
      <c r="AE26" s="274"/>
      <c r="AF26" s="271"/>
      <c r="AG26" s="270"/>
    </row>
    <row r="27" spans="1:33" s="3" customFormat="1">
      <c r="A27" s="274"/>
      <c r="B27" s="274"/>
      <c r="C27" s="274"/>
      <c r="D27" s="274"/>
      <c r="E27" s="274"/>
      <c r="F27" s="274"/>
      <c r="G27" s="274"/>
      <c r="H27" s="274"/>
      <c r="I27" s="272"/>
      <c r="J27" s="272"/>
      <c r="K27" s="272"/>
      <c r="L27" s="272"/>
      <c r="M27" s="274"/>
      <c r="N27" s="274"/>
      <c r="O27" s="274"/>
      <c r="P27" s="274"/>
      <c r="Q27" s="274"/>
      <c r="R27" s="274"/>
      <c r="S27" s="274"/>
      <c r="T27" s="274"/>
      <c r="U27" s="274"/>
      <c r="V27" s="270"/>
      <c r="W27" s="274"/>
      <c r="X27" s="274"/>
      <c r="Y27" s="274"/>
      <c r="Z27" s="274"/>
      <c r="AA27" s="270"/>
      <c r="AB27" s="270"/>
      <c r="AC27" s="274"/>
      <c r="AD27" s="274"/>
      <c r="AE27" s="274"/>
      <c r="AF27" s="271"/>
      <c r="AG27" s="270"/>
    </row>
    <row r="28" spans="1:33" s="3" customFormat="1">
      <c r="A28" s="274"/>
      <c r="B28" s="274"/>
      <c r="C28" s="274"/>
      <c r="D28" s="274"/>
      <c r="E28" s="274"/>
      <c r="F28" s="274"/>
      <c r="G28" s="274"/>
      <c r="H28" s="274"/>
      <c r="I28" s="272"/>
      <c r="J28" s="272"/>
      <c r="K28" s="272"/>
      <c r="L28" s="272"/>
      <c r="M28" s="274"/>
      <c r="N28" s="274"/>
      <c r="O28" s="274"/>
      <c r="P28" s="274"/>
      <c r="Q28" s="274"/>
      <c r="R28" s="274"/>
      <c r="S28" s="274"/>
      <c r="T28" s="274"/>
      <c r="U28" s="274"/>
      <c r="V28" s="270"/>
      <c r="W28" s="274"/>
      <c r="X28" s="274"/>
      <c r="Y28" s="274"/>
      <c r="Z28" s="274"/>
      <c r="AA28" s="270"/>
      <c r="AB28" s="270"/>
      <c r="AC28" s="274"/>
      <c r="AD28" s="274"/>
      <c r="AE28" s="274"/>
      <c r="AF28" s="271"/>
      <c r="AG28" s="270"/>
    </row>
    <row r="29" spans="1:33" s="3" customFormat="1">
      <c r="A29" s="274"/>
      <c r="B29" s="274"/>
      <c r="C29" s="274"/>
      <c r="D29" s="274"/>
      <c r="E29" s="274"/>
      <c r="F29" s="274"/>
      <c r="G29" s="275"/>
      <c r="H29" s="274"/>
      <c r="I29" s="272"/>
      <c r="J29" s="272"/>
      <c r="K29" s="272"/>
      <c r="L29" s="272"/>
      <c r="M29" s="274"/>
      <c r="N29" s="274"/>
      <c r="O29" s="274"/>
      <c r="P29" s="274"/>
      <c r="Q29" s="274"/>
      <c r="R29" s="274"/>
      <c r="S29" s="274"/>
      <c r="T29" s="274"/>
      <c r="U29" s="274"/>
      <c r="V29" s="270"/>
      <c r="W29" s="274"/>
      <c r="X29" s="274"/>
      <c r="Y29" s="274"/>
      <c r="Z29" s="274"/>
      <c r="AA29" s="270"/>
      <c r="AB29" s="270"/>
      <c r="AC29" s="274"/>
      <c r="AD29" s="274"/>
      <c r="AE29" s="274"/>
      <c r="AF29" s="271"/>
      <c r="AG29" s="270"/>
    </row>
    <row r="30" spans="1:33" s="3" customFormat="1">
      <c r="A30" s="274"/>
      <c r="B30" s="274"/>
      <c r="C30" s="274"/>
      <c r="D30" s="274"/>
      <c r="E30" s="274"/>
      <c r="F30" s="274"/>
      <c r="G30" s="275"/>
      <c r="H30" s="274"/>
      <c r="I30" s="272"/>
      <c r="J30" s="272"/>
      <c r="K30" s="272"/>
      <c r="L30" s="272"/>
      <c r="M30" s="274"/>
      <c r="N30" s="274"/>
      <c r="O30" s="274"/>
      <c r="P30" s="274"/>
      <c r="Q30" s="274"/>
      <c r="R30" s="274"/>
      <c r="S30" s="274"/>
      <c r="T30" s="274"/>
      <c r="U30" s="274"/>
      <c r="V30" s="270"/>
      <c r="W30" s="274"/>
      <c r="X30" s="274"/>
      <c r="Y30" s="274"/>
      <c r="Z30" s="274"/>
      <c r="AA30" s="270"/>
      <c r="AB30" s="270"/>
      <c r="AC30" s="274"/>
      <c r="AD30" s="274"/>
      <c r="AE30" s="274"/>
      <c r="AF30" s="271"/>
      <c r="AG30" s="270"/>
    </row>
    <row r="31" spans="1:33" s="3" customFormat="1">
      <c r="A31" s="274"/>
      <c r="B31" s="274"/>
      <c r="C31" s="274"/>
      <c r="D31" s="274"/>
      <c r="E31" s="274"/>
      <c r="F31" s="274"/>
      <c r="G31" s="275"/>
      <c r="H31" s="274"/>
      <c r="I31" s="272"/>
      <c r="J31" s="272"/>
      <c r="K31" s="272"/>
      <c r="L31" s="272"/>
      <c r="M31" s="274"/>
      <c r="N31" s="274"/>
      <c r="O31" s="274"/>
      <c r="P31" s="274"/>
      <c r="Q31" s="274"/>
      <c r="R31" s="274"/>
      <c r="S31" s="274"/>
      <c r="T31" s="274"/>
      <c r="U31" s="274"/>
      <c r="V31" s="270"/>
      <c r="W31" s="274"/>
      <c r="X31" s="274"/>
      <c r="Y31" s="274"/>
      <c r="Z31" s="274"/>
      <c r="AA31" s="270"/>
      <c r="AB31" s="270"/>
      <c r="AC31" s="274"/>
      <c r="AD31" s="274"/>
      <c r="AE31" s="274"/>
      <c r="AF31" s="271"/>
      <c r="AG31" s="270"/>
    </row>
    <row r="32" spans="1:33" s="3" customFormat="1">
      <c r="A32" s="274"/>
      <c r="B32" s="274"/>
      <c r="C32" s="274"/>
      <c r="D32" s="274"/>
      <c r="E32" s="274"/>
      <c r="F32" s="274"/>
      <c r="G32" s="274"/>
      <c r="H32" s="274"/>
      <c r="I32" s="272"/>
      <c r="J32" s="272"/>
      <c r="K32" s="272"/>
      <c r="L32" s="272"/>
      <c r="M32" s="274"/>
      <c r="N32" s="274"/>
      <c r="O32" s="274"/>
      <c r="P32" s="274"/>
      <c r="Q32" s="274"/>
      <c r="R32" s="274"/>
      <c r="S32" s="274"/>
      <c r="T32" s="274"/>
      <c r="U32" s="274"/>
      <c r="V32" s="270"/>
      <c r="W32" s="274"/>
      <c r="X32" s="274"/>
      <c r="Y32" s="274"/>
      <c r="Z32" s="274"/>
      <c r="AA32" s="270"/>
      <c r="AB32" s="270"/>
      <c r="AC32" s="274"/>
      <c r="AD32" s="274"/>
      <c r="AE32" s="274"/>
      <c r="AF32" s="271"/>
      <c r="AG32" s="270"/>
    </row>
    <row r="33" spans="1:33" s="3" customFormat="1">
      <c r="A33" s="274"/>
      <c r="B33" s="274"/>
      <c r="C33" s="274"/>
      <c r="D33" s="274"/>
      <c r="E33" s="274"/>
      <c r="F33" s="274"/>
      <c r="G33" s="274"/>
      <c r="H33" s="274"/>
      <c r="I33" s="272"/>
      <c r="J33" s="272"/>
      <c r="K33" s="272"/>
      <c r="L33" s="272"/>
      <c r="M33" s="274"/>
      <c r="N33" s="274"/>
      <c r="O33" s="274"/>
      <c r="P33" s="274"/>
      <c r="Q33" s="274"/>
      <c r="R33" s="274"/>
      <c r="S33" s="274"/>
      <c r="T33" s="274"/>
      <c r="U33" s="274"/>
      <c r="V33" s="270"/>
      <c r="W33" s="274"/>
      <c r="X33" s="274"/>
      <c r="Y33" s="274"/>
      <c r="Z33" s="274"/>
      <c r="AA33" s="270"/>
      <c r="AB33" s="270"/>
      <c r="AC33" s="274"/>
      <c r="AD33" s="274"/>
      <c r="AE33" s="274"/>
      <c r="AF33" s="271"/>
      <c r="AG33" s="270"/>
    </row>
    <row r="34" spans="1:33" s="3" customFormat="1">
      <c r="A34" s="274"/>
      <c r="B34" s="274"/>
      <c r="C34" s="274"/>
      <c r="D34" s="274"/>
      <c r="E34" s="274"/>
      <c r="F34" s="274"/>
      <c r="G34" s="274"/>
      <c r="H34" s="274"/>
      <c r="I34" s="272"/>
      <c r="J34" s="272"/>
      <c r="K34" s="272"/>
      <c r="L34" s="272"/>
      <c r="M34" s="274"/>
      <c r="N34" s="274"/>
      <c r="O34" s="274"/>
      <c r="P34" s="274"/>
      <c r="Q34" s="274"/>
      <c r="R34" s="274"/>
      <c r="S34" s="274"/>
      <c r="T34" s="274"/>
      <c r="U34" s="274"/>
      <c r="V34" s="270"/>
      <c r="W34" s="274"/>
      <c r="X34" s="274"/>
      <c r="Y34" s="274"/>
      <c r="Z34" s="274"/>
      <c r="AA34" s="270"/>
      <c r="AB34" s="270"/>
      <c r="AC34" s="274"/>
      <c r="AD34" s="274"/>
      <c r="AE34" s="274"/>
      <c r="AF34" s="271"/>
      <c r="AG34" s="270"/>
    </row>
    <row r="35" spans="1:33" s="3" customFormat="1">
      <c r="A35" s="274"/>
      <c r="B35" s="274"/>
      <c r="C35" s="274"/>
      <c r="D35" s="274"/>
      <c r="E35" s="274"/>
      <c r="F35" s="274"/>
      <c r="G35" s="274"/>
      <c r="H35" s="274"/>
      <c r="I35" s="272"/>
      <c r="J35" s="272"/>
      <c r="K35" s="272"/>
      <c r="L35" s="272"/>
      <c r="M35" s="274"/>
      <c r="N35" s="274"/>
      <c r="O35" s="274"/>
      <c r="P35" s="274"/>
      <c r="Q35" s="274"/>
      <c r="R35" s="274"/>
      <c r="S35" s="274"/>
      <c r="T35" s="274"/>
      <c r="U35" s="274"/>
      <c r="V35" s="270"/>
      <c r="W35" s="274"/>
      <c r="X35" s="274"/>
      <c r="Y35" s="274"/>
      <c r="Z35" s="274"/>
      <c r="AA35" s="270"/>
      <c r="AB35" s="270"/>
      <c r="AC35" s="274"/>
      <c r="AD35" s="274"/>
      <c r="AE35" s="274"/>
      <c r="AF35" s="271"/>
      <c r="AG35" s="270"/>
    </row>
    <row r="36" spans="1:33" s="3" customFormat="1">
      <c r="A36" s="274"/>
      <c r="B36" s="274"/>
      <c r="C36" s="274"/>
      <c r="D36" s="274"/>
      <c r="E36" s="274"/>
      <c r="F36" s="274"/>
      <c r="G36" s="274"/>
      <c r="H36" s="274"/>
      <c r="I36" s="272"/>
      <c r="J36" s="272"/>
      <c r="K36" s="272"/>
      <c r="L36" s="272"/>
      <c r="M36" s="274"/>
      <c r="N36" s="274"/>
      <c r="O36" s="274"/>
      <c r="P36" s="274"/>
      <c r="Q36" s="274"/>
      <c r="R36" s="274"/>
      <c r="S36" s="274"/>
      <c r="T36" s="274"/>
      <c r="U36" s="274"/>
      <c r="V36" s="270"/>
      <c r="W36" s="274"/>
      <c r="X36" s="274"/>
      <c r="Y36" s="274"/>
      <c r="Z36" s="274"/>
      <c r="AA36" s="270"/>
      <c r="AB36" s="270"/>
      <c r="AC36" s="274"/>
      <c r="AD36" s="274"/>
      <c r="AE36" s="274"/>
      <c r="AF36" s="271"/>
      <c r="AG36" s="270"/>
    </row>
    <row r="37" spans="1:33" s="3" customFormat="1">
      <c r="A37" s="274"/>
      <c r="B37" s="274"/>
      <c r="C37" s="274"/>
      <c r="D37" s="274"/>
      <c r="E37" s="274"/>
      <c r="F37" s="274"/>
      <c r="G37" s="274"/>
      <c r="H37" s="274"/>
      <c r="I37" s="272"/>
      <c r="J37" s="272"/>
      <c r="K37" s="272"/>
      <c r="L37" s="272"/>
      <c r="M37" s="274"/>
      <c r="N37" s="274"/>
      <c r="O37" s="274"/>
      <c r="P37" s="274"/>
      <c r="Q37" s="274"/>
      <c r="R37" s="274"/>
      <c r="S37" s="274"/>
      <c r="T37" s="274"/>
      <c r="U37" s="274"/>
      <c r="V37" s="270"/>
      <c r="W37" s="274"/>
      <c r="X37" s="274"/>
      <c r="Y37" s="274"/>
      <c r="Z37" s="274"/>
      <c r="AA37" s="270"/>
      <c r="AB37" s="270"/>
      <c r="AC37" s="274"/>
      <c r="AD37" s="274"/>
      <c r="AE37" s="274"/>
      <c r="AF37" s="271"/>
      <c r="AG37" s="270"/>
    </row>
    <row r="38" spans="1:33" s="3" customFormat="1">
      <c r="A38" s="274"/>
      <c r="B38" s="274"/>
      <c r="C38" s="274"/>
      <c r="D38" s="274"/>
      <c r="E38" s="274"/>
      <c r="F38" s="274"/>
      <c r="G38" s="274"/>
      <c r="H38" s="274"/>
      <c r="I38" s="272"/>
      <c r="J38" s="272"/>
      <c r="K38" s="272"/>
      <c r="L38" s="272"/>
      <c r="M38" s="274"/>
      <c r="N38" s="274"/>
      <c r="O38" s="274"/>
      <c r="P38" s="274"/>
      <c r="Q38" s="274"/>
      <c r="R38" s="274"/>
      <c r="S38" s="274"/>
      <c r="T38" s="274"/>
      <c r="U38" s="274"/>
      <c r="V38" s="270"/>
      <c r="W38" s="274"/>
      <c r="X38" s="274"/>
      <c r="Y38" s="274"/>
      <c r="Z38" s="274"/>
      <c r="AA38" s="270"/>
      <c r="AB38" s="270"/>
      <c r="AC38" s="274"/>
      <c r="AD38" s="274"/>
      <c r="AE38" s="274"/>
      <c r="AF38" s="271"/>
      <c r="AG38" s="270"/>
    </row>
    <row r="39" spans="1:33" s="3" customFormat="1">
      <c r="A39" s="274"/>
      <c r="B39" s="274"/>
      <c r="C39" s="274"/>
      <c r="D39" s="274"/>
      <c r="E39" s="274"/>
      <c r="F39" s="274"/>
      <c r="G39" s="275"/>
      <c r="H39" s="274"/>
      <c r="I39" s="272"/>
      <c r="J39" s="272"/>
      <c r="K39" s="272"/>
      <c r="L39" s="272"/>
      <c r="M39" s="274"/>
      <c r="N39" s="274"/>
      <c r="O39" s="274"/>
      <c r="P39" s="274"/>
      <c r="Q39" s="274"/>
      <c r="R39" s="274"/>
      <c r="S39" s="274"/>
      <c r="T39" s="274"/>
      <c r="U39" s="274"/>
      <c r="V39" s="270"/>
      <c r="W39" s="274"/>
      <c r="X39" s="274"/>
      <c r="Y39" s="274"/>
      <c r="Z39" s="274"/>
      <c r="AA39" s="270"/>
      <c r="AB39" s="270"/>
      <c r="AC39" s="274"/>
      <c r="AD39" s="274"/>
      <c r="AE39" s="274"/>
      <c r="AF39" s="271"/>
      <c r="AG39" s="270"/>
    </row>
    <row r="40" spans="1:33" s="3" customFormat="1">
      <c r="A40" s="274"/>
      <c r="B40" s="274"/>
      <c r="C40" s="274"/>
      <c r="D40" s="274"/>
      <c r="E40" s="274"/>
      <c r="F40" s="274"/>
      <c r="G40" s="274"/>
      <c r="H40" s="274"/>
      <c r="I40" s="272"/>
      <c r="J40" s="272"/>
      <c r="K40" s="272"/>
      <c r="L40" s="272"/>
      <c r="M40" s="274"/>
      <c r="N40" s="274"/>
      <c r="O40" s="274"/>
      <c r="P40" s="274"/>
      <c r="Q40" s="274"/>
      <c r="R40" s="274"/>
      <c r="S40" s="274"/>
      <c r="T40" s="274"/>
      <c r="U40" s="274"/>
      <c r="V40" s="270"/>
      <c r="W40" s="274"/>
      <c r="X40" s="274"/>
      <c r="Y40" s="274"/>
      <c r="Z40" s="274"/>
      <c r="AA40" s="270"/>
      <c r="AB40" s="270"/>
      <c r="AC40" s="274"/>
      <c r="AD40" s="274"/>
      <c r="AE40" s="274"/>
      <c r="AF40" s="271"/>
      <c r="AG40" s="270"/>
    </row>
    <row r="41" spans="1:33" s="3" customFormat="1">
      <c r="A41" s="274"/>
      <c r="B41" s="274"/>
      <c r="C41" s="274"/>
      <c r="D41" s="274"/>
      <c r="E41" s="274"/>
      <c r="F41" s="274"/>
      <c r="G41" s="274"/>
      <c r="H41" s="274"/>
      <c r="I41" s="272"/>
      <c r="J41" s="272"/>
      <c r="K41" s="272"/>
      <c r="L41" s="272"/>
      <c r="M41" s="274"/>
      <c r="N41" s="274"/>
      <c r="O41" s="274"/>
      <c r="P41" s="274"/>
      <c r="Q41" s="274"/>
      <c r="R41" s="274"/>
      <c r="S41" s="274"/>
      <c r="T41" s="274"/>
      <c r="U41" s="274"/>
      <c r="V41" s="270"/>
      <c r="W41" s="274"/>
      <c r="X41" s="274"/>
      <c r="Y41" s="274"/>
      <c r="Z41" s="274"/>
      <c r="AA41" s="270"/>
      <c r="AB41" s="270"/>
      <c r="AC41" s="274"/>
      <c r="AD41" s="274"/>
      <c r="AE41" s="274"/>
      <c r="AF41" s="271"/>
      <c r="AG41" s="270"/>
    </row>
    <row r="42" spans="1:33" s="3" customFormat="1">
      <c r="A42" s="274"/>
      <c r="B42" s="274"/>
      <c r="C42" s="274"/>
      <c r="D42" s="274"/>
      <c r="E42" s="274"/>
      <c r="F42" s="274"/>
      <c r="G42" s="274"/>
      <c r="H42" s="274"/>
      <c r="I42" s="272"/>
      <c r="J42" s="272"/>
      <c r="K42" s="272"/>
      <c r="L42" s="272"/>
      <c r="M42" s="274"/>
      <c r="N42" s="274"/>
      <c r="O42" s="274"/>
      <c r="P42" s="274"/>
      <c r="Q42" s="274"/>
      <c r="R42" s="274"/>
      <c r="S42" s="274"/>
      <c r="T42" s="274"/>
      <c r="U42" s="274"/>
      <c r="V42" s="270"/>
      <c r="W42" s="274"/>
      <c r="X42" s="274"/>
      <c r="Y42" s="274"/>
      <c r="Z42" s="274"/>
      <c r="AA42" s="270"/>
      <c r="AB42" s="270"/>
      <c r="AC42" s="274"/>
      <c r="AD42" s="274"/>
      <c r="AE42" s="274"/>
      <c r="AF42" s="271"/>
      <c r="AG42" s="270"/>
    </row>
    <row r="43" spans="1:33" s="3" customFormat="1">
      <c r="A43" s="274"/>
      <c r="B43" s="274"/>
      <c r="C43" s="274"/>
      <c r="D43" s="274"/>
      <c r="E43" s="274"/>
      <c r="F43" s="274"/>
      <c r="G43" s="274"/>
      <c r="H43" s="274"/>
      <c r="I43" s="272"/>
      <c r="J43" s="272"/>
      <c r="K43" s="272"/>
      <c r="L43" s="272"/>
      <c r="M43" s="274"/>
      <c r="N43" s="274"/>
      <c r="O43" s="274"/>
      <c r="P43" s="274"/>
      <c r="Q43" s="274"/>
      <c r="R43" s="274"/>
      <c r="S43" s="274"/>
      <c r="T43" s="274"/>
      <c r="U43" s="274"/>
      <c r="V43" s="270"/>
      <c r="W43" s="274"/>
      <c r="X43" s="274"/>
      <c r="Y43" s="274"/>
      <c r="Z43" s="274"/>
      <c r="AA43" s="270"/>
      <c r="AB43" s="274"/>
      <c r="AC43" s="274"/>
      <c r="AD43" s="274"/>
      <c r="AE43" s="274"/>
      <c r="AF43" s="271"/>
      <c r="AG43" s="274"/>
    </row>
    <row r="44" spans="1:33" s="3" customFormat="1">
      <c r="A44" s="274"/>
      <c r="B44" s="274"/>
      <c r="C44" s="274"/>
      <c r="D44" s="274"/>
      <c r="E44" s="274"/>
      <c r="F44" s="274"/>
      <c r="G44" s="274"/>
      <c r="H44" s="274"/>
      <c r="I44" s="272"/>
      <c r="J44" s="272"/>
      <c r="K44" s="272"/>
      <c r="L44" s="272"/>
      <c r="M44" s="274"/>
      <c r="N44" s="274"/>
      <c r="O44" s="274"/>
      <c r="P44" s="274"/>
      <c r="Q44" s="274"/>
      <c r="R44" s="274"/>
      <c r="S44" s="274"/>
      <c r="T44" s="274"/>
      <c r="U44" s="274"/>
      <c r="V44" s="270"/>
      <c r="W44" s="274"/>
      <c r="X44" s="274"/>
      <c r="Y44" s="274"/>
      <c r="Z44" s="274"/>
      <c r="AA44" s="270"/>
      <c r="AB44" s="274"/>
      <c r="AC44" s="274"/>
      <c r="AD44" s="274"/>
      <c r="AE44" s="274"/>
      <c r="AF44" s="271"/>
      <c r="AG44" s="274"/>
    </row>
    <row r="45" spans="1:33" s="3" customFormat="1">
      <c r="A45" s="274"/>
      <c r="B45" s="274"/>
      <c r="C45" s="274"/>
      <c r="D45" s="274"/>
      <c r="E45" s="274"/>
      <c r="F45" s="274"/>
      <c r="G45" s="274"/>
      <c r="H45" s="274"/>
      <c r="I45" s="272"/>
      <c r="J45" s="272"/>
      <c r="K45" s="272"/>
      <c r="L45" s="272"/>
      <c r="M45" s="274"/>
      <c r="N45" s="274"/>
      <c r="O45" s="274"/>
      <c r="P45" s="274"/>
      <c r="Q45" s="274"/>
      <c r="R45" s="274"/>
      <c r="S45" s="274"/>
      <c r="T45" s="274"/>
      <c r="U45" s="274"/>
      <c r="V45" s="270"/>
      <c r="W45" s="274"/>
      <c r="X45" s="274"/>
      <c r="Y45" s="274"/>
      <c r="Z45" s="274"/>
      <c r="AA45" s="270"/>
      <c r="AB45" s="274"/>
      <c r="AC45" s="274"/>
      <c r="AD45" s="274"/>
      <c r="AE45" s="274"/>
      <c r="AF45" s="271"/>
      <c r="AG45" s="274"/>
    </row>
    <row r="46" spans="1:33" s="3" customFormat="1">
      <c r="A46" s="274"/>
      <c r="B46" s="274"/>
      <c r="C46" s="274"/>
      <c r="D46" s="274"/>
      <c r="E46" s="274"/>
      <c r="F46" s="274"/>
      <c r="G46" s="274"/>
      <c r="H46" s="274"/>
      <c r="I46" s="272"/>
      <c r="J46" s="272"/>
      <c r="K46" s="272"/>
      <c r="L46" s="272"/>
      <c r="M46" s="274"/>
      <c r="N46" s="274"/>
      <c r="O46" s="274"/>
      <c r="P46" s="274"/>
      <c r="Q46" s="274"/>
      <c r="R46" s="274"/>
      <c r="S46" s="274"/>
      <c r="T46" s="274"/>
      <c r="U46" s="274"/>
      <c r="V46" s="270"/>
      <c r="W46" s="274"/>
      <c r="X46" s="274"/>
      <c r="Y46" s="274"/>
      <c r="Z46" s="274"/>
      <c r="AA46" s="270"/>
      <c r="AB46" s="270"/>
      <c r="AC46" s="274"/>
      <c r="AD46" s="274"/>
      <c r="AE46" s="274"/>
      <c r="AF46" s="271"/>
      <c r="AG46" s="270"/>
    </row>
    <row r="47" spans="1:33" s="3" customFormat="1">
      <c r="A47" s="274"/>
      <c r="B47" s="274"/>
      <c r="C47" s="274"/>
      <c r="D47" s="274"/>
      <c r="E47" s="274"/>
      <c r="F47" s="274"/>
      <c r="G47" s="274"/>
      <c r="H47" s="274"/>
      <c r="I47" s="272"/>
      <c r="J47" s="272"/>
      <c r="K47" s="272"/>
      <c r="L47" s="272"/>
      <c r="M47" s="274"/>
      <c r="N47" s="274"/>
      <c r="O47" s="274"/>
      <c r="P47" s="274"/>
      <c r="Q47" s="274"/>
      <c r="R47" s="274"/>
      <c r="S47" s="274"/>
      <c r="T47" s="274"/>
      <c r="U47" s="274"/>
      <c r="V47" s="270"/>
      <c r="W47" s="274"/>
      <c r="X47" s="274"/>
      <c r="Y47" s="274"/>
      <c r="Z47" s="274"/>
      <c r="AA47" s="270"/>
      <c r="AB47" s="270"/>
      <c r="AC47" s="274"/>
      <c r="AD47" s="274"/>
      <c r="AE47" s="274"/>
      <c r="AF47" s="271"/>
      <c r="AG47" s="270"/>
    </row>
    <row r="48" spans="1:33" s="3" customFormat="1">
      <c r="A48" s="274"/>
      <c r="B48" s="274"/>
      <c r="C48" s="274"/>
      <c r="D48" s="274"/>
      <c r="E48" s="274"/>
      <c r="F48" s="274"/>
      <c r="G48" s="275"/>
      <c r="H48" s="274"/>
      <c r="I48" s="272"/>
      <c r="J48" s="272"/>
      <c r="K48" s="272"/>
      <c r="L48" s="272"/>
      <c r="M48" s="274"/>
      <c r="N48" s="274"/>
      <c r="O48" s="274"/>
      <c r="P48" s="274"/>
      <c r="Q48" s="274"/>
      <c r="R48" s="274"/>
      <c r="S48" s="274"/>
      <c r="T48" s="274"/>
      <c r="U48" s="274"/>
      <c r="V48" s="270"/>
      <c r="W48" s="274"/>
      <c r="X48" s="274"/>
      <c r="Y48" s="274"/>
      <c r="Z48" s="274"/>
      <c r="AA48" s="270"/>
      <c r="AB48" s="270"/>
      <c r="AC48" s="274"/>
      <c r="AD48" s="274"/>
      <c r="AE48" s="274"/>
      <c r="AF48" s="271"/>
      <c r="AG48" s="270"/>
    </row>
    <row r="49" spans="1:33" s="3" customFormat="1">
      <c r="A49" s="274"/>
      <c r="B49" s="274"/>
      <c r="C49" s="274"/>
      <c r="D49" s="274"/>
      <c r="E49" s="274"/>
      <c r="F49" s="274"/>
      <c r="G49" s="274"/>
      <c r="H49" s="274"/>
      <c r="I49" s="272"/>
      <c r="J49" s="272"/>
      <c r="K49" s="272"/>
      <c r="L49" s="272"/>
      <c r="M49" s="274"/>
      <c r="N49" s="274"/>
      <c r="O49" s="274"/>
      <c r="P49" s="274"/>
      <c r="Q49" s="274"/>
      <c r="R49" s="274"/>
      <c r="S49" s="274"/>
      <c r="T49" s="274"/>
      <c r="U49" s="274"/>
      <c r="V49" s="274"/>
      <c r="W49" s="274"/>
      <c r="X49" s="274"/>
      <c r="Y49" s="274"/>
      <c r="Z49" s="274"/>
      <c r="AA49" s="270"/>
      <c r="AB49" s="270"/>
      <c r="AC49" s="274"/>
      <c r="AD49" s="274"/>
      <c r="AE49" s="274"/>
      <c r="AF49" s="271"/>
      <c r="AG49" s="270"/>
    </row>
    <row r="50" spans="1:33" s="3" customFormat="1">
      <c r="A50" s="274"/>
      <c r="B50" s="274"/>
      <c r="C50" s="274"/>
      <c r="D50" s="274"/>
      <c r="E50" s="274"/>
      <c r="F50" s="274"/>
      <c r="G50" s="275"/>
      <c r="H50" s="274"/>
      <c r="I50" s="272"/>
      <c r="J50" s="272"/>
      <c r="K50" s="272"/>
      <c r="L50" s="272"/>
      <c r="M50" s="274"/>
      <c r="N50" s="274"/>
      <c r="O50" s="274"/>
      <c r="P50" s="274"/>
      <c r="Q50" s="274"/>
      <c r="R50" s="274"/>
      <c r="S50" s="274"/>
      <c r="T50" s="274"/>
      <c r="U50" s="274"/>
      <c r="V50" s="274"/>
      <c r="W50" s="274"/>
      <c r="X50" s="274"/>
      <c r="Y50" s="274"/>
      <c r="Z50" s="274"/>
      <c r="AA50" s="270"/>
      <c r="AB50" s="270"/>
      <c r="AC50" s="274"/>
      <c r="AD50" s="274"/>
      <c r="AE50" s="274"/>
      <c r="AF50" s="271"/>
      <c r="AG50" s="270"/>
    </row>
    <row r="51" spans="1:33" s="3" customFormat="1">
      <c r="A51" s="274"/>
      <c r="B51" s="274"/>
      <c r="C51" s="274"/>
      <c r="D51" s="274"/>
      <c r="E51" s="274"/>
      <c r="F51" s="274"/>
      <c r="G51" s="274"/>
      <c r="H51" s="274"/>
      <c r="I51" s="272"/>
      <c r="J51" s="272"/>
      <c r="K51" s="272"/>
      <c r="L51" s="272"/>
      <c r="M51" s="274"/>
      <c r="N51" s="274"/>
      <c r="O51" s="274"/>
      <c r="P51" s="274"/>
      <c r="Q51" s="274"/>
      <c r="R51" s="274"/>
      <c r="S51" s="274"/>
      <c r="T51" s="274"/>
      <c r="U51" s="274"/>
      <c r="V51" s="274"/>
      <c r="W51" s="274"/>
      <c r="X51" s="274"/>
      <c r="Y51" s="274"/>
      <c r="Z51" s="274"/>
      <c r="AA51" s="270"/>
      <c r="AB51" s="270"/>
      <c r="AC51" s="274"/>
      <c r="AD51" s="274"/>
      <c r="AE51" s="274"/>
      <c r="AF51" s="271"/>
      <c r="AG51" s="270"/>
    </row>
    <row r="52" spans="1:33" s="3" customFormat="1">
      <c r="A52" s="274"/>
      <c r="B52" s="274"/>
      <c r="C52" s="274"/>
      <c r="D52" s="274"/>
      <c r="E52" s="274"/>
      <c r="F52" s="274"/>
      <c r="G52" s="274"/>
      <c r="H52" s="274"/>
      <c r="I52" s="272"/>
      <c r="J52" s="272"/>
      <c r="K52" s="272"/>
      <c r="L52" s="272"/>
      <c r="M52" s="274"/>
      <c r="N52" s="274"/>
      <c r="O52" s="274"/>
      <c r="P52" s="274"/>
      <c r="Q52" s="274"/>
      <c r="R52" s="274"/>
      <c r="S52" s="274"/>
      <c r="T52" s="274"/>
      <c r="U52" s="274"/>
      <c r="V52" s="274"/>
      <c r="W52" s="274"/>
      <c r="X52" s="274"/>
      <c r="Y52" s="274"/>
      <c r="Z52" s="274"/>
      <c r="AA52" s="270"/>
      <c r="AB52" s="270"/>
      <c r="AC52" s="274"/>
      <c r="AD52" s="274"/>
      <c r="AE52" s="274"/>
      <c r="AF52" s="271"/>
      <c r="AG52" s="270"/>
    </row>
    <row r="53" spans="1:33" s="3" customFormat="1">
      <c r="A53" s="274"/>
      <c r="B53" s="274"/>
      <c r="C53" s="274"/>
      <c r="D53" s="274"/>
      <c r="E53" s="274"/>
      <c r="F53" s="274"/>
      <c r="G53" s="274"/>
      <c r="H53" s="274"/>
      <c r="I53" s="272"/>
      <c r="J53" s="272"/>
      <c r="K53" s="272"/>
      <c r="L53" s="272"/>
      <c r="M53" s="274"/>
      <c r="N53" s="274"/>
      <c r="O53" s="274"/>
      <c r="P53" s="274"/>
      <c r="Q53" s="274"/>
      <c r="R53" s="274"/>
      <c r="S53" s="274"/>
      <c r="T53" s="274"/>
      <c r="U53" s="274"/>
      <c r="V53" s="274"/>
      <c r="W53" s="274"/>
      <c r="X53" s="274"/>
      <c r="Y53" s="274"/>
      <c r="Z53" s="274"/>
      <c r="AA53" s="274"/>
      <c r="AB53" s="274"/>
      <c r="AC53" s="274"/>
      <c r="AD53" s="274"/>
      <c r="AE53" s="274"/>
      <c r="AF53" s="271"/>
      <c r="AG53" s="274"/>
    </row>
    <row r="54" spans="1:33" s="3" customFormat="1">
      <c r="A54" s="274"/>
      <c r="B54" s="274"/>
      <c r="C54" s="274"/>
      <c r="D54" s="274"/>
      <c r="E54" s="274"/>
      <c r="F54" s="274"/>
      <c r="G54" s="274"/>
      <c r="H54" s="274"/>
      <c r="I54" s="272"/>
      <c r="J54" s="272"/>
      <c r="K54" s="272"/>
      <c r="L54" s="272"/>
      <c r="M54" s="274"/>
      <c r="N54" s="274"/>
      <c r="O54" s="274"/>
      <c r="P54" s="274"/>
      <c r="Q54" s="274"/>
      <c r="R54" s="274"/>
      <c r="S54" s="274"/>
      <c r="T54" s="274"/>
      <c r="U54" s="274"/>
      <c r="V54" s="274"/>
      <c r="W54" s="274"/>
      <c r="X54" s="274"/>
      <c r="Y54" s="274"/>
      <c r="Z54" s="274"/>
      <c r="AA54" s="274"/>
      <c r="AB54" s="274"/>
      <c r="AC54" s="274"/>
      <c r="AD54" s="274"/>
      <c r="AE54" s="274"/>
      <c r="AF54" s="272"/>
      <c r="AG54" s="272"/>
    </row>
    <row r="55" spans="1:33" s="3" customFormat="1">
      <c r="A55" s="274"/>
      <c r="B55" s="274"/>
      <c r="C55" s="274"/>
      <c r="D55" s="274"/>
      <c r="E55" s="274"/>
      <c r="F55" s="274"/>
      <c r="G55" s="274"/>
      <c r="H55" s="274"/>
      <c r="I55" s="272"/>
      <c r="J55" s="272"/>
      <c r="K55" s="272"/>
      <c r="L55" s="272"/>
      <c r="M55" s="274"/>
      <c r="N55" s="274"/>
      <c r="O55" s="274"/>
      <c r="P55" s="274"/>
      <c r="Q55" s="274"/>
      <c r="R55" s="274"/>
      <c r="S55" s="274"/>
      <c r="T55" s="274"/>
      <c r="U55" s="274"/>
      <c r="V55" s="274"/>
      <c r="W55" s="274"/>
      <c r="X55" s="274"/>
      <c r="Y55" s="274"/>
      <c r="Z55" s="274"/>
      <c r="AA55" s="274"/>
      <c r="AB55" s="274"/>
      <c r="AC55" s="274"/>
      <c r="AD55" s="274"/>
      <c r="AE55" s="274"/>
      <c r="AF55" s="272"/>
      <c r="AG55" s="272"/>
    </row>
    <row r="56" spans="1:33" s="3" customFormat="1">
      <c r="A56" s="274"/>
      <c r="B56" s="274"/>
      <c r="C56" s="274"/>
      <c r="D56" s="274"/>
      <c r="E56" s="274"/>
      <c r="F56" s="274"/>
      <c r="G56" s="274"/>
      <c r="H56" s="274"/>
      <c r="I56" s="272"/>
      <c r="J56" s="272"/>
      <c r="K56" s="272"/>
      <c r="L56" s="272"/>
      <c r="M56" s="274"/>
      <c r="N56" s="274"/>
      <c r="O56" s="274"/>
      <c r="P56" s="274"/>
      <c r="Q56" s="274"/>
      <c r="R56" s="274"/>
      <c r="S56" s="274"/>
      <c r="T56" s="274"/>
      <c r="U56" s="274"/>
      <c r="V56" s="274"/>
      <c r="W56" s="274"/>
      <c r="X56" s="274"/>
      <c r="Y56" s="274"/>
      <c r="Z56" s="274"/>
      <c r="AA56" s="274"/>
      <c r="AB56" s="274"/>
      <c r="AC56" s="274"/>
      <c r="AD56" s="274"/>
      <c r="AE56" s="274"/>
      <c r="AF56" s="272"/>
      <c r="AG56" s="272"/>
    </row>
    <row r="57" spans="1:33" s="3" customFormat="1">
      <c r="A57" s="274"/>
      <c r="B57" s="274"/>
      <c r="C57" s="274"/>
      <c r="D57" s="274"/>
      <c r="E57" s="274"/>
      <c r="F57" s="274"/>
      <c r="G57" s="274"/>
      <c r="H57" s="274"/>
      <c r="I57" s="272"/>
      <c r="J57" s="272"/>
      <c r="K57" s="272"/>
      <c r="L57" s="272"/>
      <c r="M57" s="274"/>
      <c r="N57" s="274"/>
      <c r="O57" s="274"/>
      <c r="P57" s="274"/>
      <c r="Q57" s="274"/>
      <c r="R57" s="274"/>
      <c r="S57" s="274"/>
      <c r="T57" s="274"/>
      <c r="U57" s="274"/>
      <c r="V57" s="274"/>
      <c r="W57" s="274"/>
      <c r="X57" s="274"/>
      <c r="Y57" s="274"/>
      <c r="Z57" s="274"/>
      <c r="AA57" s="274"/>
      <c r="AB57" s="274"/>
      <c r="AC57" s="274"/>
      <c r="AD57" s="274"/>
      <c r="AE57" s="274"/>
      <c r="AF57" s="272"/>
      <c r="AG57" s="274"/>
    </row>
    <row r="58" spans="1:33" s="3" customFormat="1">
      <c r="A58" s="274"/>
      <c r="B58" s="274"/>
      <c r="C58" s="274"/>
      <c r="D58" s="274"/>
      <c r="E58" s="274"/>
      <c r="F58" s="274"/>
      <c r="G58" s="274"/>
      <c r="H58" s="274"/>
      <c r="I58" s="272"/>
      <c r="J58" s="272"/>
      <c r="K58" s="272"/>
      <c r="L58" s="272"/>
      <c r="M58" s="274"/>
      <c r="N58" s="274"/>
      <c r="O58" s="274"/>
      <c r="P58" s="274"/>
      <c r="Q58" s="274"/>
      <c r="R58" s="274"/>
      <c r="S58" s="274"/>
      <c r="T58" s="274"/>
      <c r="U58" s="274"/>
      <c r="V58" s="274"/>
      <c r="W58" s="274"/>
      <c r="X58" s="274"/>
      <c r="Y58" s="274"/>
      <c r="Z58" s="274"/>
      <c r="AA58" s="274"/>
      <c r="AB58" s="274"/>
      <c r="AC58" s="274"/>
      <c r="AD58" s="274"/>
      <c r="AE58" s="274"/>
      <c r="AF58" s="272"/>
      <c r="AG58" s="274"/>
    </row>
    <row r="59" spans="1:33" s="3" customFormat="1">
      <c r="A59" s="274"/>
      <c r="B59" s="274"/>
      <c r="C59" s="274"/>
      <c r="D59" s="274"/>
      <c r="E59" s="274"/>
      <c r="F59" s="274"/>
      <c r="G59" s="274"/>
      <c r="H59" s="274"/>
      <c r="I59" s="272"/>
      <c r="J59" s="272"/>
      <c r="K59" s="272"/>
      <c r="L59" s="272"/>
      <c r="M59" s="274"/>
      <c r="N59" s="274"/>
      <c r="O59" s="274"/>
      <c r="P59" s="274"/>
      <c r="Q59" s="274"/>
      <c r="R59" s="274"/>
      <c r="S59" s="274"/>
      <c r="T59" s="274"/>
      <c r="U59" s="274"/>
      <c r="V59" s="274"/>
      <c r="W59" s="274"/>
      <c r="X59" s="274"/>
      <c r="Y59" s="274"/>
      <c r="Z59" s="274"/>
      <c r="AA59" s="274"/>
      <c r="AB59" s="274"/>
      <c r="AC59" s="274"/>
      <c r="AD59" s="274"/>
      <c r="AE59" s="274"/>
      <c r="AF59" s="272"/>
      <c r="AG59" s="274"/>
    </row>
    <row r="60" spans="1:33" s="3" customFormat="1">
      <c r="A60" s="274"/>
      <c r="B60" s="274"/>
      <c r="C60" s="274"/>
      <c r="D60" s="274"/>
      <c r="E60" s="274"/>
      <c r="F60" s="274"/>
      <c r="G60" s="274"/>
      <c r="H60" s="274"/>
      <c r="I60" s="272"/>
      <c r="J60" s="272"/>
      <c r="K60" s="272"/>
      <c r="L60" s="272"/>
      <c r="M60" s="274"/>
      <c r="N60" s="274"/>
      <c r="O60" s="274"/>
      <c r="P60" s="274"/>
      <c r="Q60" s="274"/>
      <c r="R60" s="274"/>
      <c r="S60" s="274"/>
      <c r="T60" s="274"/>
      <c r="U60" s="274"/>
      <c r="V60" s="274"/>
      <c r="W60" s="274"/>
      <c r="X60" s="274"/>
      <c r="Y60" s="274"/>
      <c r="Z60" s="274"/>
      <c r="AA60" s="274"/>
      <c r="AB60" s="274"/>
      <c r="AC60" s="274"/>
      <c r="AD60" s="274"/>
      <c r="AE60" s="274"/>
      <c r="AF60" s="272"/>
      <c r="AG60" s="274"/>
    </row>
    <row r="61" spans="1:33" s="3" customFormat="1">
      <c r="A61" s="274"/>
      <c r="B61" s="274"/>
      <c r="C61" s="274"/>
      <c r="D61" s="274"/>
      <c r="E61" s="274"/>
      <c r="F61" s="274"/>
      <c r="G61" s="274"/>
      <c r="H61" s="274"/>
      <c r="I61" s="272"/>
      <c r="J61" s="272"/>
      <c r="K61" s="272"/>
      <c r="L61" s="272"/>
      <c r="M61" s="274"/>
      <c r="N61" s="274"/>
      <c r="O61" s="274"/>
      <c r="P61" s="274"/>
      <c r="Q61" s="274"/>
      <c r="R61" s="274"/>
      <c r="S61" s="274"/>
      <c r="T61" s="274"/>
      <c r="U61" s="274"/>
      <c r="V61" s="274"/>
      <c r="W61" s="274"/>
      <c r="X61" s="274"/>
      <c r="Y61" s="274"/>
      <c r="Z61" s="274"/>
      <c r="AA61" s="274"/>
      <c r="AB61" s="274"/>
      <c r="AC61" s="274"/>
      <c r="AD61" s="274"/>
      <c r="AE61" s="274"/>
      <c r="AF61" s="272"/>
      <c r="AG61" s="274"/>
    </row>
    <row r="62" spans="1:33" s="3" customFormat="1">
      <c r="A62" s="274"/>
      <c r="B62" s="274"/>
      <c r="C62" s="274"/>
      <c r="D62" s="274"/>
      <c r="E62" s="274"/>
      <c r="F62" s="274"/>
      <c r="G62" s="275"/>
      <c r="H62" s="274"/>
      <c r="I62" s="272"/>
      <c r="J62" s="272"/>
      <c r="K62" s="272"/>
      <c r="L62" s="272"/>
      <c r="M62" s="274"/>
      <c r="N62" s="274"/>
      <c r="O62" s="274"/>
      <c r="P62" s="274"/>
      <c r="Q62" s="274"/>
      <c r="R62" s="274"/>
      <c r="S62" s="274"/>
      <c r="T62" s="274"/>
      <c r="U62" s="274"/>
      <c r="V62" s="274"/>
      <c r="W62" s="274"/>
      <c r="X62" s="274"/>
      <c r="Y62" s="274"/>
      <c r="Z62" s="274"/>
      <c r="AA62" s="274"/>
      <c r="AB62" s="274"/>
      <c r="AC62" s="274"/>
      <c r="AD62" s="274"/>
      <c r="AE62" s="274"/>
      <c r="AF62" s="272"/>
      <c r="AG62" s="274"/>
    </row>
    <row r="63" spans="1:33" s="3" customFormat="1">
      <c r="A63" s="274"/>
      <c r="B63" s="274"/>
      <c r="C63" s="274"/>
      <c r="D63" s="274"/>
      <c r="E63" s="274"/>
      <c r="F63" s="274"/>
      <c r="G63" s="275"/>
      <c r="H63" s="274"/>
      <c r="I63" s="272"/>
      <c r="J63" s="272"/>
      <c r="K63" s="272"/>
      <c r="L63" s="272"/>
      <c r="M63" s="274"/>
      <c r="N63" s="274"/>
      <c r="O63" s="274"/>
      <c r="P63" s="274"/>
      <c r="Q63" s="274"/>
      <c r="R63" s="274"/>
      <c r="S63" s="274"/>
      <c r="T63" s="274"/>
      <c r="U63" s="274"/>
      <c r="V63" s="274"/>
      <c r="W63" s="274"/>
      <c r="X63" s="274"/>
      <c r="Y63" s="274"/>
      <c r="Z63" s="274"/>
      <c r="AA63" s="274"/>
      <c r="AB63" s="274"/>
      <c r="AC63" s="274"/>
      <c r="AD63" s="274"/>
      <c r="AE63" s="274"/>
      <c r="AF63" s="272"/>
      <c r="AG63" s="274"/>
    </row>
    <row r="64" spans="1:33" s="3" customFormat="1">
      <c r="A64" s="274"/>
      <c r="B64" s="274"/>
      <c r="C64" s="274"/>
      <c r="D64" s="274"/>
      <c r="E64" s="274"/>
      <c r="F64" s="274"/>
      <c r="G64" s="274"/>
      <c r="H64" s="274"/>
      <c r="I64" s="272"/>
      <c r="J64" s="272"/>
      <c r="K64" s="272"/>
      <c r="L64" s="272"/>
      <c r="M64" s="274"/>
      <c r="N64" s="274"/>
      <c r="O64" s="274"/>
      <c r="P64" s="274"/>
      <c r="Q64" s="274"/>
      <c r="R64" s="274"/>
      <c r="S64" s="274"/>
      <c r="T64" s="274"/>
      <c r="U64" s="274"/>
      <c r="V64" s="274"/>
      <c r="W64" s="274"/>
      <c r="X64" s="274"/>
      <c r="Y64" s="274"/>
      <c r="Z64" s="274"/>
      <c r="AA64" s="274"/>
      <c r="AB64" s="274"/>
      <c r="AC64" s="274"/>
      <c r="AD64" s="274"/>
      <c r="AE64" s="274"/>
      <c r="AF64" s="272"/>
      <c r="AG64" s="274"/>
    </row>
    <row r="65" spans="1:33" s="3" customFormat="1">
      <c r="A65" s="274"/>
      <c r="B65" s="274"/>
      <c r="C65" s="274"/>
      <c r="D65" s="274"/>
      <c r="E65" s="274"/>
      <c r="F65" s="274"/>
      <c r="G65" s="274"/>
      <c r="H65" s="274"/>
      <c r="I65" s="272"/>
      <c r="J65" s="272"/>
      <c r="K65" s="272"/>
      <c r="L65" s="272"/>
      <c r="M65" s="274"/>
      <c r="N65" s="274"/>
      <c r="O65" s="274"/>
      <c r="P65" s="274"/>
      <c r="Q65" s="274"/>
      <c r="R65" s="274"/>
      <c r="S65" s="274"/>
      <c r="T65" s="274"/>
      <c r="U65" s="274"/>
      <c r="V65" s="274"/>
      <c r="W65" s="274"/>
      <c r="X65" s="274"/>
      <c r="Y65" s="274"/>
      <c r="Z65" s="274"/>
      <c r="AA65" s="274"/>
      <c r="AB65" s="274"/>
      <c r="AC65" s="274"/>
      <c r="AD65" s="274"/>
      <c r="AE65" s="274"/>
      <c r="AF65" s="272"/>
      <c r="AG65" s="274"/>
    </row>
    <row r="66" spans="1:33" s="3" customFormat="1">
      <c r="A66" s="274"/>
      <c r="B66" s="274"/>
      <c r="C66" s="274"/>
      <c r="D66" s="274"/>
      <c r="E66" s="274"/>
      <c r="F66" s="274"/>
      <c r="G66" s="274"/>
      <c r="H66" s="274"/>
      <c r="I66" s="272"/>
      <c r="J66" s="272"/>
      <c r="K66" s="272"/>
      <c r="L66" s="272"/>
      <c r="M66" s="274"/>
      <c r="N66" s="274"/>
      <c r="O66" s="274"/>
      <c r="P66" s="274"/>
      <c r="Q66" s="274"/>
      <c r="R66" s="274"/>
      <c r="S66" s="274"/>
      <c r="T66" s="274"/>
      <c r="U66" s="274"/>
      <c r="V66" s="274"/>
      <c r="W66" s="274"/>
      <c r="X66" s="274"/>
      <c r="Y66" s="274"/>
      <c r="Z66" s="274"/>
      <c r="AA66" s="274"/>
      <c r="AB66" s="274"/>
      <c r="AC66" s="274"/>
      <c r="AD66" s="274"/>
      <c r="AE66" s="274"/>
      <c r="AF66" s="272"/>
      <c r="AG66" s="274"/>
    </row>
    <row r="67" spans="1:33" s="3" customFormat="1">
      <c r="A67" s="274"/>
      <c r="B67" s="274"/>
      <c r="C67" s="274"/>
      <c r="D67" s="274"/>
      <c r="E67" s="274"/>
      <c r="F67" s="274"/>
      <c r="G67" s="274"/>
      <c r="H67" s="274"/>
      <c r="I67" s="272"/>
      <c r="J67" s="272"/>
      <c r="K67" s="272"/>
      <c r="L67" s="272"/>
      <c r="M67" s="274"/>
      <c r="N67" s="274"/>
      <c r="O67" s="274"/>
      <c r="P67" s="274"/>
      <c r="Q67" s="274"/>
      <c r="R67" s="274"/>
      <c r="S67" s="274"/>
      <c r="T67" s="274"/>
      <c r="U67" s="274"/>
      <c r="V67" s="274"/>
      <c r="W67" s="274"/>
      <c r="X67" s="274"/>
      <c r="Y67" s="274"/>
      <c r="Z67" s="274"/>
      <c r="AA67" s="274"/>
      <c r="AB67" s="274"/>
      <c r="AC67" s="274"/>
      <c r="AD67" s="274"/>
      <c r="AE67" s="274"/>
      <c r="AF67" s="272"/>
      <c r="AG67" s="274"/>
    </row>
    <row r="68" spans="1:33" s="3" customFormat="1">
      <c r="A68" s="274"/>
      <c r="B68" s="274"/>
      <c r="C68" s="274"/>
      <c r="D68" s="274"/>
      <c r="E68" s="274"/>
      <c r="F68" s="274"/>
      <c r="G68" s="274"/>
      <c r="H68" s="274"/>
      <c r="I68" s="272"/>
      <c r="J68" s="272"/>
      <c r="K68" s="272"/>
      <c r="L68" s="272"/>
      <c r="M68" s="274"/>
      <c r="N68" s="274"/>
      <c r="O68" s="274"/>
      <c r="P68" s="274"/>
      <c r="Q68" s="274"/>
      <c r="R68" s="274"/>
      <c r="S68" s="274"/>
      <c r="T68" s="274"/>
      <c r="U68" s="274"/>
      <c r="V68" s="274"/>
      <c r="W68" s="274"/>
      <c r="X68" s="274"/>
      <c r="Y68" s="274"/>
      <c r="Z68" s="274"/>
      <c r="AA68" s="274"/>
      <c r="AB68" s="274"/>
      <c r="AC68" s="274"/>
      <c r="AD68" s="274"/>
      <c r="AE68" s="274"/>
      <c r="AF68" s="272"/>
      <c r="AG68" s="274"/>
    </row>
    <row r="69" spans="1:33" s="3" customFormat="1">
      <c r="A69" s="274"/>
      <c r="B69" s="274"/>
      <c r="C69" s="274"/>
      <c r="D69" s="274"/>
      <c r="E69" s="274"/>
      <c r="F69" s="274"/>
      <c r="G69" s="274"/>
      <c r="H69" s="274"/>
      <c r="I69" s="272"/>
      <c r="J69" s="272"/>
      <c r="K69" s="272"/>
      <c r="L69" s="272"/>
      <c r="M69" s="274"/>
      <c r="N69" s="274"/>
      <c r="O69" s="274"/>
      <c r="P69" s="274"/>
      <c r="Q69" s="274"/>
      <c r="R69" s="274"/>
      <c r="S69" s="274"/>
      <c r="T69" s="274"/>
      <c r="U69" s="274"/>
      <c r="V69" s="274"/>
      <c r="W69" s="274"/>
      <c r="X69" s="274"/>
      <c r="Y69" s="274"/>
      <c r="Z69" s="274"/>
      <c r="AA69" s="274"/>
      <c r="AB69" s="274"/>
      <c r="AC69" s="274"/>
      <c r="AD69" s="274"/>
      <c r="AE69" s="274"/>
      <c r="AF69" s="272"/>
      <c r="AG69" s="274"/>
    </row>
    <row r="70" spans="1:33" s="3" customFormat="1">
      <c r="A70" s="274"/>
      <c r="B70" s="274"/>
      <c r="C70" s="274"/>
      <c r="D70" s="274"/>
      <c r="E70" s="274"/>
      <c r="F70" s="274"/>
      <c r="G70" s="274"/>
      <c r="H70" s="274"/>
      <c r="I70" s="272"/>
      <c r="J70" s="272"/>
      <c r="K70" s="272"/>
      <c r="L70" s="272"/>
      <c r="M70" s="274"/>
      <c r="N70" s="274"/>
      <c r="O70" s="274"/>
      <c r="P70" s="274"/>
      <c r="Q70" s="274"/>
      <c r="R70" s="274"/>
      <c r="S70" s="274"/>
      <c r="T70" s="274"/>
      <c r="U70" s="274"/>
      <c r="V70" s="274"/>
      <c r="W70" s="274"/>
      <c r="X70" s="274"/>
      <c r="Y70" s="274"/>
      <c r="Z70" s="274"/>
      <c r="AA70" s="274"/>
      <c r="AB70" s="274"/>
      <c r="AC70" s="274"/>
      <c r="AD70" s="274"/>
      <c r="AE70" s="274"/>
      <c r="AF70" s="272"/>
      <c r="AG70" s="274"/>
    </row>
    <row r="71" spans="1:33" s="3" customFormat="1">
      <c r="A71" s="274"/>
      <c r="B71" s="274"/>
      <c r="C71" s="274"/>
      <c r="D71" s="274"/>
      <c r="E71" s="274"/>
      <c r="F71" s="274"/>
      <c r="G71" s="274"/>
      <c r="H71" s="274"/>
      <c r="I71" s="272"/>
      <c r="J71" s="272"/>
      <c r="K71" s="272"/>
      <c r="L71" s="272"/>
      <c r="M71" s="274"/>
      <c r="N71" s="274"/>
      <c r="O71" s="274"/>
      <c r="P71" s="274"/>
      <c r="Q71" s="274"/>
      <c r="R71" s="274"/>
      <c r="S71" s="274"/>
      <c r="T71" s="274"/>
      <c r="U71" s="274"/>
      <c r="V71" s="274"/>
      <c r="W71" s="274"/>
      <c r="X71" s="274"/>
      <c r="Y71" s="274"/>
      <c r="Z71" s="274"/>
      <c r="AA71" s="274"/>
      <c r="AB71" s="274"/>
      <c r="AC71" s="274"/>
      <c r="AD71" s="274"/>
      <c r="AE71" s="274"/>
      <c r="AF71" s="272"/>
      <c r="AG71" s="274"/>
    </row>
    <row r="72" spans="1:33" s="3" customFormat="1">
      <c r="A72" s="274"/>
      <c r="B72" s="274"/>
      <c r="C72" s="274"/>
      <c r="D72" s="274"/>
      <c r="E72" s="274"/>
      <c r="F72" s="274"/>
      <c r="G72" s="274"/>
      <c r="H72" s="274"/>
      <c r="I72" s="272"/>
      <c r="J72" s="272"/>
      <c r="K72" s="272"/>
      <c r="L72" s="272"/>
      <c r="M72" s="274"/>
      <c r="N72" s="274"/>
      <c r="O72" s="274"/>
      <c r="P72" s="274"/>
      <c r="Q72" s="274"/>
      <c r="R72" s="274"/>
      <c r="S72" s="274"/>
      <c r="T72" s="274"/>
      <c r="U72" s="274"/>
      <c r="V72" s="274"/>
      <c r="W72" s="274"/>
      <c r="X72" s="274"/>
      <c r="Y72" s="274"/>
      <c r="Z72" s="274"/>
      <c r="AA72" s="274"/>
      <c r="AB72" s="274"/>
      <c r="AC72" s="274"/>
      <c r="AD72" s="274"/>
      <c r="AE72" s="274"/>
      <c r="AF72" s="272"/>
      <c r="AG72" s="274"/>
    </row>
    <row r="73" spans="1:33" s="3" customFormat="1">
      <c r="A73" s="274"/>
      <c r="B73" s="274"/>
      <c r="C73" s="274"/>
      <c r="D73" s="274"/>
      <c r="E73" s="274"/>
      <c r="F73" s="274"/>
      <c r="G73" s="274"/>
      <c r="H73" s="274"/>
      <c r="I73" s="272"/>
      <c r="J73" s="272"/>
      <c r="K73" s="272"/>
      <c r="L73" s="272"/>
      <c r="M73" s="274"/>
      <c r="N73" s="274"/>
      <c r="O73" s="274"/>
      <c r="P73" s="274"/>
      <c r="Q73" s="274"/>
      <c r="R73" s="274"/>
      <c r="S73" s="274"/>
      <c r="T73" s="274"/>
      <c r="U73" s="274"/>
      <c r="V73" s="274"/>
      <c r="W73" s="274"/>
      <c r="X73" s="274"/>
      <c r="Y73" s="274"/>
      <c r="Z73" s="274"/>
      <c r="AA73" s="274"/>
      <c r="AB73" s="274"/>
      <c r="AC73" s="274"/>
      <c r="AD73" s="274"/>
      <c r="AE73" s="274"/>
      <c r="AF73" s="272"/>
      <c r="AG73" s="274"/>
    </row>
    <row r="74" spans="1:33" s="3" customFormat="1">
      <c r="A74" s="274"/>
      <c r="B74" s="274"/>
      <c r="C74" s="274"/>
      <c r="D74" s="274"/>
      <c r="E74" s="274"/>
      <c r="F74" s="274"/>
      <c r="G74" s="274"/>
      <c r="H74" s="274"/>
      <c r="I74" s="272"/>
      <c r="J74" s="272"/>
      <c r="K74" s="272"/>
      <c r="L74" s="272"/>
      <c r="M74" s="274"/>
      <c r="N74" s="274"/>
      <c r="O74" s="274"/>
      <c r="P74" s="274"/>
      <c r="Q74" s="274"/>
      <c r="R74" s="274"/>
      <c r="S74" s="274"/>
      <c r="T74" s="274"/>
      <c r="U74" s="274"/>
      <c r="V74" s="274"/>
      <c r="W74" s="274"/>
      <c r="X74" s="274"/>
      <c r="Y74" s="274"/>
      <c r="Z74" s="274"/>
      <c r="AA74" s="274"/>
      <c r="AB74" s="274"/>
      <c r="AC74" s="274"/>
      <c r="AD74" s="274"/>
      <c r="AE74" s="274"/>
      <c r="AF74" s="272"/>
      <c r="AG74" s="274"/>
    </row>
    <row r="75" spans="1:33" s="3" customFormat="1">
      <c r="A75" s="274"/>
      <c r="B75" s="274"/>
      <c r="C75" s="274"/>
      <c r="D75" s="274"/>
      <c r="E75" s="274"/>
      <c r="F75" s="274"/>
      <c r="G75" s="274"/>
      <c r="H75" s="274"/>
      <c r="I75" s="272"/>
      <c r="J75" s="272"/>
      <c r="K75" s="272"/>
      <c r="L75" s="272"/>
      <c r="M75" s="274"/>
      <c r="N75" s="274"/>
      <c r="O75" s="274"/>
      <c r="P75" s="274"/>
      <c r="Q75" s="274"/>
      <c r="R75" s="274"/>
      <c r="S75" s="274"/>
      <c r="T75" s="274"/>
      <c r="U75" s="274"/>
      <c r="V75" s="274"/>
      <c r="W75" s="274"/>
      <c r="X75" s="274"/>
      <c r="Y75" s="274"/>
      <c r="Z75" s="274"/>
      <c r="AA75" s="274"/>
      <c r="AB75" s="274"/>
      <c r="AC75" s="274"/>
      <c r="AD75" s="274"/>
      <c r="AE75" s="274"/>
      <c r="AF75" s="272"/>
      <c r="AG75" s="274"/>
    </row>
    <row r="76" spans="1:33" s="3" customFormat="1">
      <c r="A76" s="274"/>
      <c r="B76" s="274"/>
      <c r="C76" s="274"/>
      <c r="D76" s="274"/>
      <c r="E76" s="274"/>
      <c r="F76" s="274"/>
      <c r="G76" s="274"/>
      <c r="H76" s="274"/>
      <c r="I76" s="272"/>
      <c r="J76" s="272"/>
      <c r="K76" s="272"/>
      <c r="L76" s="272"/>
      <c r="M76" s="274"/>
      <c r="N76" s="274"/>
      <c r="O76" s="274"/>
      <c r="P76" s="274"/>
      <c r="Q76" s="274"/>
      <c r="R76" s="274"/>
      <c r="S76" s="274"/>
      <c r="T76" s="274"/>
      <c r="U76" s="274"/>
      <c r="V76" s="274"/>
      <c r="W76" s="274"/>
      <c r="X76" s="274"/>
      <c r="Y76" s="274"/>
      <c r="Z76" s="274"/>
      <c r="AA76" s="274"/>
      <c r="AB76" s="274"/>
      <c r="AC76" s="274"/>
      <c r="AD76" s="274"/>
      <c r="AE76" s="274"/>
      <c r="AF76" s="272"/>
      <c r="AG76" s="274"/>
    </row>
    <row r="77" spans="1:33" s="3" customFormat="1">
      <c r="A77" s="274"/>
      <c r="B77" s="274"/>
      <c r="C77" s="274"/>
      <c r="D77" s="274"/>
      <c r="E77" s="274"/>
      <c r="F77" s="274"/>
      <c r="G77" s="274"/>
      <c r="H77" s="274"/>
      <c r="I77" s="272"/>
      <c r="J77" s="272"/>
      <c r="K77" s="272"/>
      <c r="L77" s="272"/>
      <c r="M77" s="274"/>
      <c r="N77" s="274"/>
      <c r="O77" s="274"/>
      <c r="P77" s="274"/>
      <c r="Q77" s="274"/>
      <c r="R77" s="274"/>
      <c r="S77" s="274"/>
      <c r="T77" s="274"/>
      <c r="U77" s="274"/>
      <c r="V77" s="274"/>
      <c r="W77" s="274"/>
      <c r="X77" s="274"/>
      <c r="Y77" s="274"/>
      <c r="Z77" s="274"/>
      <c r="AA77" s="274"/>
      <c r="AB77" s="274"/>
      <c r="AC77" s="274"/>
      <c r="AD77" s="274"/>
      <c r="AE77" s="274"/>
      <c r="AF77" s="272"/>
      <c r="AG77" s="274"/>
    </row>
    <row r="78" spans="1:33" s="3" customFormat="1">
      <c r="A78" s="274"/>
      <c r="B78" s="274"/>
      <c r="C78" s="274"/>
      <c r="D78" s="274"/>
      <c r="E78" s="274"/>
      <c r="F78" s="274"/>
      <c r="G78" s="274"/>
      <c r="H78" s="274"/>
      <c r="I78" s="272"/>
      <c r="J78" s="272"/>
      <c r="K78" s="272"/>
      <c r="L78" s="272"/>
      <c r="M78" s="274"/>
      <c r="N78" s="274"/>
      <c r="O78" s="274"/>
      <c r="P78" s="274"/>
      <c r="Q78" s="274"/>
      <c r="R78" s="274"/>
      <c r="S78" s="274"/>
      <c r="T78" s="274"/>
      <c r="U78" s="274"/>
      <c r="V78" s="274"/>
      <c r="W78" s="274"/>
      <c r="X78" s="274"/>
      <c r="Y78" s="274"/>
      <c r="Z78" s="274"/>
      <c r="AA78" s="274"/>
      <c r="AB78" s="274"/>
      <c r="AC78" s="274"/>
      <c r="AD78" s="274"/>
      <c r="AE78" s="274"/>
      <c r="AF78" s="272"/>
      <c r="AG78" s="274"/>
    </row>
    <row r="79" spans="1:33" s="3" customFormat="1">
      <c r="A79" s="274"/>
      <c r="B79" s="274"/>
      <c r="C79" s="274"/>
      <c r="D79" s="274"/>
      <c r="E79" s="274"/>
      <c r="F79" s="274"/>
      <c r="G79" s="274"/>
      <c r="H79" s="274"/>
      <c r="I79" s="272"/>
      <c r="J79" s="272"/>
      <c r="K79" s="272"/>
      <c r="L79" s="272"/>
      <c r="M79" s="274"/>
      <c r="N79" s="274"/>
      <c r="O79" s="274"/>
      <c r="P79" s="274"/>
      <c r="Q79" s="274"/>
      <c r="R79" s="274"/>
      <c r="S79" s="274"/>
      <c r="T79" s="274"/>
      <c r="U79" s="274"/>
      <c r="V79" s="274"/>
      <c r="W79" s="274"/>
      <c r="X79" s="274"/>
      <c r="Y79" s="274"/>
      <c r="Z79" s="274"/>
      <c r="AA79" s="274"/>
      <c r="AB79" s="274"/>
      <c r="AC79" s="274"/>
      <c r="AD79" s="274"/>
      <c r="AE79" s="274"/>
      <c r="AF79" s="272"/>
      <c r="AG79" s="274"/>
    </row>
    <row r="80" spans="1:33" s="3" customFormat="1">
      <c r="A80" s="274"/>
      <c r="B80" s="274"/>
      <c r="C80" s="274"/>
      <c r="D80" s="274"/>
      <c r="E80" s="274"/>
      <c r="F80" s="274"/>
      <c r="G80" s="274"/>
      <c r="H80" s="274"/>
      <c r="I80" s="272"/>
      <c r="J80" s="272"/>
      <c r="K80" s="272"/>
      <c r="L80" s="272"/>
      <c r="M80" s="274"/>
      <c r="N80" s="274"/>
      <c r="O80" s="274"/>
      <c r="P80" s="274"/>
      <c r="Q80" s="274"/>
      <c r="R80" s="274"/>
      <c r="S80" s="274"/>
      <c r="T80" s="274"/>
      <c r="U80" s="274"/>
      <c r="V80" s="274"/>
      <c r="W80" s="274"/>
      <c r="X80" s="274"/>
      <c r="Y80" s="274"/>
      <c r="Z80" s="274"/>
      <c r="AA80" s="274"/>
      <c r="AB80" s="274"/>
      <c r="AC80" s="274"/>
      <c r="AD80" s="274"/>
      <c r="AE80" s="274"/>
      <c r="AF80" s="272"/>
      <c r="AG80" s="272"/>
    </row>
    <row r="81" spans="1:33" s="3" customFormat="1">
      <c r="A81" s="274"/>
      <c r="B81" s="274"/>
      <c r="C81" s="274"/>
      <c r="D81" s="274"/>
      <c r="E81" s="274"/>
      <c r="F81" s="274"/>
      <c r="G81" s="274"/>
      <c r="H81" s="274"/>
      <c r="I81" s="272"/>
      <c r="J81" s="272"/>
      <c r="K81" s="272"/>
      <c r="L81" s="272"/>
      <c r="M81" s="274"/>
      <c r="N81" s="274"/>
      <c r="O81" s="274"/>
      <c r="P81" s="274"/>
      <c r="Q81" s="274"/>
      <c r="R81" s="274"/>
      <c r="S81" s="274"/>
      <c r="T81" s="274"/>
      <c r="U81" s="274"/>
      <c r="V81" s="274"/>
      <c r="W81" s="274"/>
      <c r="X81" s="274"/>
      <c r="Y81" s="274"/>
      <c r="Z81" s="274"/>
      <c r="AA81" s="274"/>
      <c r="AB81" s="274"/>
      <c r="AC81" s="274"/>
      <c r="AD81" s="274"/>
      <c r="AE81" s="274"/>
      <c r="AF81" s="272"/>
      <c r="AG81" s="272"/>
    </row>
    <row r="82" spans="1:33" s="3" customFormat="1">
      <c r="A82" s="274"/>
      <c r="B82" s="274"/>
      <c r="C82" s="274"/>
      <c r="D82" s="274"/>
      <c r="E82" s="274"/>
      <c r="F82" s="274"/>
      <c r="G82" s="274"/>
      <c r="H82" s="274"/>
      <c r="I82" s="272"/>
      <c r="J82" s="272"/>
      <c r="K82" s="272"/>
      <c r="L82" s="272"/>
      <c r="M82" s="274"/>
      <c r="N82" s="274"/>
      <c r="O82" s="274"/>
      <c r="P82" s="274"/>
      <c r="Q82" s="274"/>
      <c r="R82" s="274"/>
      <c r="S82" s="274"/>
      <c r="T82" s="274"/>
      <c r="U82" s="274"/>
      <c r="V82" s="274"/>
      <c r="W82" s="274"/>
      <c r="X82" s="274"/>
      <c r="Y82" s="274"/>
      <c r="Z82" s="274"/>
      <c r="AA82" s="274"/>
      <c r="AB82" s="274"/>
      <c r="AC82" s="274"/>
      <c r="AD82" s="274"/>
      <c r="AE82" s="274"/>
      <c r="AF82" s="272"/>
      <c r="AG82" s="272"/>
    </row>
    <row r="83" spans="1:33" s="3" customFormat="1">
      <c r="A83" s="274"/>
      <c r="B83" s="274"/>
      <c r="C83" s="274"/>
      <c r="D83" s="274"/>
      <c r="E83" s="274"/>
      <c r="F83" s="274"/>
      <c r="G83" s="274"/>
      <c r="H83" s="274"/>
      <c r="I83" s="272"/>
      <c r="J83" s="272"/>
      <c r="K83" s="272"/>
      <c r="L83" s="272"/>
      <c r="M83" s="274"/>
      <c r="N83" s="274"/>
      <c r="O83" s="274"/>
      <c r="P83" s="274"/>
      <c r="Q83" s="274"/>
      <c r="R83" s="274"/>
      <c r="S83" s="274"/>
      <c r="T83" s="274"/>
      <c r="U83" s="274"/>
      <c r="V83" s="274"/>
      <c r="W83" s="274"/>
      <c r="X83" s="274"/>
      <c r="Y83" s="274"/>
      <c r="Z83" s="274"/>
      <c r="AA83" s="274"/>
      <c r="AB83" s="274"/>
      <c r="AC83" s="274"/>
      <c r="AD83" s="274"/>
      <c r="AE83" s="274"/>
      <c r="AF83" s="272"/>
      <c r="AG83" s="272"/>
    </row>
    <row r="84" spans="1:33" s="3" customFormat="1">
      <c r="A84" s="274"/>
      <c r="B84" s="274"/>
      <c r="C84" s="274"/>
      <c r="D84" s="274"/>
      <c r="E84" s="274"/>
      <c r="F84" s="274"/>
      <c r="G84" s="274"/>
      <c r="H84" s="274"/>
      <c r="I84" s="272"/>
      <c r="J84" s="272"/>
      <c r="K84" s="272"/>
      <c r="L84" s="272"/>
      <c r="M84" s="274"/>
      <c r="N84" s="274"/>
      <c r="O84" s="274"/>
      <c r="P84" s="274"/>
      <c r="Q84" s="274"/>
      <c r="R84" s="274"/>
      <c r="S84" s="274"/>
      <c r="T84" s="274"/>
      <c r="U84" s="274"/>
      <c r="V84" s="274"/>
      <c r="W84" s="274"/>
      <c r="X84" s="274"/>
      <c r="Y84" s="274"/>
      <c r="Z84" s="274"/>
      <c r="AA84" s="274"/>
      <c r="AB84" s="274"/>
      <c r="AC84" s="274"/>
      <c r="AD84" s="274"/>
      <c r="AE84" s="274"/>
      <c r="AF84" s="272"/>
      <c r="AG84" s="272"/>
    </row>
    <row r="85" spans="1:33" s="3" customFormat="1">
      <c r="A85" s="274"/>
      <c r="B85" s="274"/>
      <c r="C85" s="274"/>
      <c r="D85" s="274"/>
      <c r="E85" s="274"/>
      <c r="F85" s="274"/>
      <c r="G85" s="274"/>
      <c r="H85" s="274"/>
      <c r="I85" s="272"/>
      <c r="J85" s="272"/>
      <c r="K85" s="272"/>
      <c r="L85" s="272"/>
      <c r="M85" s="274"/>
      <c r="N85" s="274"/>
      <c r="O85" s="274"/>
      <c r="P85" s="274"/>
      <c r="Q85" s="274"/>
      <c r="R85" s="274"/>
      <c r="S85" s="274"/>
      <c r="T85" s="274"/>
      <c r="U85" s="274"/>
      <c r="V85" s="274"/>
      <c r="W85" s="274"/>
      <c r="X85" s="274"/>
      <c r="Y85" s="274"/>
      <c r="Z85" s="274"/>
      <c r="AA85" s="274"/>
      <c r="AB85" s="274"/>
      <c r="AC85" s="274"/>
      <c r="AD85" s="274"/>
      <c r="AE85" s="274"/>
      <c r="AF85" s="272"/>
      <c r="AG85" s="272"/>
    </row>
    <row r="86" spans="1:33" s="3" customFormat="1">
      <c r="A86" s="274"/>
      <c r="B86" s="274"/>
      <c r="C86" s="274"/>
      <c r="D86" s="274"/>
      <c r="E86" s="274"/>
      <c r="F86" s="274"/>
      <c r="G86" s="274"/>
      <c r="H86" s="274"/>
      <c r="I86" s="272"/>
      <c r="J86" s="272"/>
      <c r="K86" s="272"/>
      <c r="L86" s="272"/>
      <c r="M86" s="274"/>
      <c r="N86" s="274"/>
      <c r="O86" s="274"/>
      <c r="P86" s="274"/>
      <c r="Q86" s="274"/>
      <c r="R86" s="274"/>
      <c r="S86" s="274"/>
      <c r="T86" s="274"/>
      <c r="U86" s="274"/>
      <c r="V86" s="274"/>
      <c r="W86" s="274"/>
      <c r="X86" s="274"/>
      <c r="Y86" s="274"/>
      <c r="Z86" s="274"/>
      <c r="AA86" s="274"/>
      <c r="AB86" s="274"/>
      <c r="AC86" s="274"/>
      <c r="AD86" s="274"/>
      <c r="AE86" s="274"/>
      <c r="AF86" s="272"/>
      <c r="AG86" s="272"/>
    </row>
    <row r="87" spans="1:33" s="3" customFormat="1">
      <c r="A87" s="274"/>
      <c r="B87" s="274"/>
      <c r="C87" s="274"/>
      <c r="D87" s="274"/>
      <c r="E87" s="274"/>
      <c r="F87" s="274"/>
      <c r="G87" s="274"/>
      <c r="H87" s="274"/>
      <c r="I87" s="272"/>
      <c r="J87" s="272"/>
      <c r="K87" s="272"/>
      <c r="L87" s="272"/>
      <c r="M87" s="274"/>
      <c r="N87" s="274"/>
      <c r="O87" s="274"/>
      <c r="P87" s="274"/>
      <c r="Q87" s="274"/>
      <c r="R87" s="274"/>
      <c r="S87" s="274"/>
      <c r="T87" s="274"/>
      <c r="U87" s="274"/>
      <c r="V87" s="274"/>
      <c r="W87" s="274"/>
      <c r="X87" s="274"/>
      <c r="Y87" s="274"/>
      <c r="Z87" s="274"/>
      <c r="AA87" s="274"/>
      <c r="AB87" s="274"/>
      <c r="AC87" s="274"/>
      <c r="AD87" s="274"/>
      <c r="AE87" s="274"/>
      <c r="AF87" s="272"/>
      <c r="AG87" s="272"/>
    </row>
    <row r="88" spans="1:33" s="3" customFormat="1">
      <c r="A88" s="274"/>
      <c r="B88" s="274"/>
      <c r="C88" s="274"/>
      <c r="D88" s="274"/>
      <c r="E88" s="274"/>
      <c r="F88" s="274"/>
      <c r="G88" s="274"/>
      <c r="H88" s="274"/>
      <c r="I88" s="272"/>
      <c r="J88" s="272"/>
      <c r="K88" s="272"/>
      <c r="L88" s="272"/>
      <c r="M88" s="274"/>
      <c r="N88" s="274"/>
      <c r="O88" s="274"/>
      <c r="P88" s="274"/>
      <c r="Q88" s="274"/>
      <c r="R88" s="274"/>
      <c r="S88" s="274"/>
      <c r="T88" s="274"/>
      <c r="U88" s="274"/>
      <c r="V88" s="274"/>
      <c r="W88" s="274"/>
      <c r="X88" s="274"/>
      <c r="Y88" s="274"/>
      <c r="Z88" s="274"/>
      <c r="AA88" s="274"/>
      <c r="AB88" s="274"/>
      <c r="AC88" s="274"/>
      <c r="AD88" s="274"/>
      <c r="AE88" s="274"/>
      <c r="AF88" s="272"/>
      <c r="AG88" s="272"/>
    </row>
    <row r="89" spans="1:33" s="3" customFormat="1">
      <c r="A89" s="274"/>
      <c r="B89" s="274"/>
      <c r="C89" s="274"/>
      <c r="D89" s="274"/>
      <c r="E89" s="274"/>
      <c r="F89" s="274"/>
      <c r="G89" s="274"/>
      <c r="H89" s="274"/>
      <c r="I89" s="272"/>
      <c r="J89" s="272"/>
      <c r="K89" s="272"/>
      <c r="L89" s="272"/>
      <c r="M89" s="274"/>
      <c r="N89" s="274"/>
      <c r="O89" s="274"/>
      <c r="P89" s="274"/>
      <c r="Q89" s="274"/>
      <c r="R89" s="274"/>
      <c r="S89" s="274"/>
      <c r="T89" s="274"/>
      <c r="U89" s="274"/>
      <c r="V89" s="274"/>
      <c r="W89" s="274"/>
      <c r="X89" s="274"/>
      <c r="Y89" s="274"/>
      <c r="Z89" s="274"/>
      <c r="AA89" s="274"/>
      <c r="AB89" s="274"/>
      <c r="AC89" s="274"/>
      <c r="AD89" s="274"/>
      <c r="AE89" s="274"/>
      <c r="AF89" s="272"/>
      <c r="AG89" s="272"/>
    </row>
    <row r="90" spans="1:33" s="3" customFormat="1">
      <c r="A90" s="274"/>
      <c r="B90" s="274"/>
      <c r="C90" s="274"/>
      <c r="D90" s="274"/>
      <c r="E90" s="274"/>
      <c r="F90" s="274"/>
      <c r="G90" s="275"/>
      <c r="H90" s="274"/>
      <c r="I90" s="272"/>
      <c r="J90" s="272"/>
      <c r="K90" s="272"/>
      <c r="L90" s="272"/>
      <c r="M90" s="274"/>
      <c r="N90" s="274"/>
      <c r="O90" s="274"/>
      <c r="P90" s="274"/>
      <c r="Q90" s="274"/>
      <c r="R90" s="274"/>
      <c r="S90" s="274"/>
      <c r="T90" s="274"/>
      <c r="U90" s="274"/>
      <c r="V90" s="274"/>
      <c r="W90" s="274"/>
      <c r="X90" s="274"/>
      <c r="Y90" s="274"/>
      <c r="Z90" s="274"/>
      <c r="AA90" s="274"/>
      <c r="AB90" s="274"/>
      <c r="AC90" s="274"/>
      <c r="AD90" s="274"/>
      <c r="AE90" s="274"/>
      <c r="AF90" s="272"/>
      <c r="AG90" s="272"/>
    </row>
    <row r="91" spans="1:33" s="3" customFormat="1">
      <c r="A91" s="274"/>
      <c r="B91" s="274"/>
      <c r="C91" s="274"/>
      <c r="D91" s="274"/>
      <c r="E91" s="274"/>
      <c r="F91" s="274"/>
      <c r="G91" s="274"/>
      <c r="H91" s="274"/>
      <c r="I91" s="272"/>
      <c r="J91" s="272"/>
      <c r="K91" s="272"/>
      <c r="L91" s="272"/>
      <c r="M91" s="274"/>
      <c r="N91" s="274"/>
      <c r="O91" s="274"/>
      <c r="P91" s="274"/>
      <c r="Q91" s="274"/>
      <c r="R91" s="274"/>
      <c r="S91" s="274"/>
      <c r="T91" s="274"/>
      <c r="U91" s="274"/>
      <c r="V91" s="274"/>
      <c r="W91" s="274"/>
      <c r="X91" s="274"/>
      <c r="Y91" s="274"/>
      <c r="Z91" s="274"/>
      <c r="AA91" s="274"/>
      <c r="AB91" s="274"/>
      <c r="AC91" s="274"/>
      <c r="AD91" s="274"/>
      <c r="AE91" s="274"/>
      <c r="AF91" s="272"/>
      <c r="AG91" s="272"/>
    </row>
    <row r="92" spans="1:33" s="3" customFormat="1">
      <c r="A92" s="274"/>
      <c r="B92" s="274"/>
      <c r="C92" s="274"/>
      <c r="D92" s="274"/>
      <c r="E92" s="274"/>
      <c r="F92" s="274"/>
      <c r="G92" s="274"/>
      <c r="H92" s="274"/>
      <c r="I92" s="272"/>
      <c r="J92" s="272"/>
      <c r="K92" s="272"/>
      <c r="L92" s="272"/>
      <c r="M92" s="274"/>
      <c r="N92" s="274"/>
      <c r="O92" s="274"/>
      <c r="P92" s="274"/>
      <c r="Q92" s="274"/>
      <c r="R92" s="274"/>
      <c r="S92" s="274"/>
      <c r="T92" s="274"/>
      <c r="U92" s="274"/>
      <c r="V92" s="274"/>
      <c r="W92" s="274"/>
      <c r="X92" s="274"/>
      <c r="Y92" s="274"/>
      <c r="Z92" s="274"/>
      <c r="AA92" s="274"/>
      <c r="AB92" s="274"/>
      <c r="AC92" s="274"/>
      <c r="AD92" s="274"/>
      <c r="AE92" s="274"/>
      <c r="AF92" s="272"/>
      <c r="AG92" s="272"/>
    </row>
    <row r="93" spans="1:33" s="3" customFormat="1">
      <c r="A93" s="274"/>
      <c r="B93" s="274"/>
      <c r="C93" s="274"/>
      <c r="D93" s="274"/>
      <c r="E93" s="274"/>
      <c r="F93" s="274"/>
      <c r="G93" s="274"/>
      <c r="H93" s="274"/>
      <c r="I93" s="272"/>
      <c r="J93" s="272"/>
      <c r="K93" s="272"/>
      <c r="L93" s="272"/>
      <c r="M93" s="274"/>
      <c r="N93" s="274"/>
      <c r="O93" s="274"/>
      <c r="P93" s="274"/>
      <c r="Q93" s="274"/>
      <c r="R93" s="274"/>
      <c r="S93" s="274"/>
      <c r="T93" s="274"/>
      <c r="U93" s="274"/>
      <c r="V93" s="274"/>
      <c r="W93" s="274"/>
      <c r="X93" s="274"/>
      <c r="Y93" s="274"/>
      <c r="Z93" s="274"/>
      <c r="AA93" s="274"/>
      <c r="AB93" s="274"/>
      <c r="AC93" s="274"/>
      <c r="AD93" s="274"/>
      <c r="AE93" s="274"/>
      <c r="AF93" s="272"/>
      <c r="AG93" s="272"/>
    </row>
    <row r="94" spans="1:33" s="3" customFormat="1">
      <c r="A94" s="274"/>
      <c r="B94" s="274"/>
      <c r="C94" s="274"/>
      <c r="D94" s="274"/>
      <c r="E94" s="274"/>
      <c r="F94" s="274"/>
      <c r="G94" s="274"/>
      <c r="H94" s="274"/>
      <c r="I94" s="272"/>
      <c r="J94" s="272"/>
      <c r="K94" s="272"/>
      <c r="L94" s="272"/>
      <c r="M94" s="274"/>
      <c r="N94" s="274"/>
      <c r="O94" s="274"/>
      <c r="P94" s="274"/>
      <c r="Q94" s="274"/>
      <c r="R94" s="274"/>
      <c r="S94" s="274"/>
      <c r="T94" s="274"/>
      <c r="U94" s="274"/>
      <c r="V94" s="274"/>
      <c r="W94" s="274"/>
      <c r="X94" s="274"/>
      <c r="Y94" s="274"/>
      <c r="Z94" s="274"/>
      <c r="AA94" s="274"/>
      <c r="AB94" s="274"/>
      <c r="AC94" s="274"/>
      <c r="AD94" s="274"/>
      <c r="AE94" s="274"/>
      <c r="AF94" s="272"/>
      <c r="AG94" s="272"/>
    </row>
    <row r="95" spans="1:33" s="3" customFormat="1">
      <c r="A95" s="274"/>
      <c r="B95" s="274"/>
      <c r="C95" s="274"/>
      <c r="D95" s="274"/>
      <c r="E95" s="274"/>
      <c r="F95" s="274"/>
      <c r="G95" s="275"/>
      <c r="H95" s="274"/>
      <c r="I95" s="272"/>
      <c r="J95" s="272"/>
      <c r="K95" s="272"/>
      <c r="L95" s="272"/>
      <c r="M95" s="274"/>
      <c r="N95" s="274"/>
      <c r="O95" s="274"/>
      <c r="P95" s="274"/>
      <c r="Q95" s="274"/>
      <c r="R95" s="274"/>
      <c r="S95" s="274"/>
      <c r="T95" s="274"/>
      <c r="U95" s="274"/>
      <c r="V95" s="274"/>
      <c r="W95" s="274"/>
      <c r="X95" s="274"/>
      <c r="Y95" s="274"/>
      <c r="Z95" s="274"/>
      <c r="AA95" s="274"/>
      <c r="AB95" s="274"/>
      <c r="AC95" s="274"/>
      <c r="AD95" s="274"/>
      <c r="AE95" s="274"/>
      <c r="AF95" s="272"/>
      <c r="AG95" s="272"/>
    </row>
    <row r="96" spans="1:33" s="3" customFormat="1">
      <c r="A96" s="274"/>
      <c r="B96" s="274"/>
      <c r="C96" s="274"/>
      <c r="D96" s="274"/>
      <c r="E96" s="274"/>
      <c r="F96" s="274"/>
      <c r="G96" s="274"/>
      <c r="H96" s="274"/>
      <c r="I96" s="272"/>
      <c r="J96" s="272"/>
      <c r="K96" s="272"/>
      <c r="L96" s="272"/>
      <c r="M96" s="274"/>
      <c r="N96" s="274"/>
      <c r="O96" s="274"/>
      <c r="P96" s="274"/>
      <c r="Q96" s="274"/>
      <c r="R96" s="274"/>
      <c r="S96" s="274"/>
      <c r="T96" s="274"/>
      <c r="U96" s="274"/>
      <c r="V96" s="274"/>
      <c r="W96" s="274"/>
      <c r="X96" s="274"/>
      <c r="Y96" s="274"/>
      <c r="Z96" s="274"/>
      <c r="AA96" s="274"/>
      <c r="AB96" s="274"/>
      <c r="AC96" s="274"/>
      <c r="AD96" s="274"/>
      <c r="AE96" s="274"/>
      <c r="AF96" s="272"/>
      <c r="AG96" s="272"/>
    </row>
    <row r="97" spans="1:33" s="3" customFormat="1">
      <c r="A97" s="274"/>
      <c r="B97" s="274"/>
      <c r="C97" s="274"/>
      <c r="D97" s="274"/>
      <c r="E97" s="274"/>
      <c r="F97" s="274"/>
      <c r="G97" s="274"/>
      <c r="H97" s="274"/>
      <c r="I97" s="272"/>
      <c r="J97" s="272"/>
      <c r="K97" s="272"/>
      <c r="L97" s="272"/>
      <c r="M97" s="274"/>
      <c r="N97" s="274"/>
      <c r="O97" s="274"/>
      <c r="P97" s="274"/>
      <c r="Q97" s="274"/>
      <c r="R97" s="274"/>
      <c r="S97" s="274"/>
      <c r="T97" s="274"/>
      <c r="U97" s="274"/>
      <c r="V97" s="274"/>
      <c r="W97" s="274"/>
      <c r="X97" s="274"/>
      <c r="Y97" s="274"/>
      <c r="Z97" s="274"/>
      <c r="AA97" s="274"/>
      <c r="AB97" s="274"/>
      <c r="AC97" s="274"/>
      <c r="AD97" s="274"/>
      <c r="AE97" s="274"/>
      <c r="AF97" s="272"/>
      <c r="AG97" s="272"/>
    </row>
    <row r="98" spans="1:33" s="3" customFormat="1">
      <c r="A98" s="274"/>
      <c r="B98" s="274"/>
      <c r="C98" s="274"/>
      <c r="D98" s="274"/>
      <c r="E98" s="274"/>
      <c r="F98" s="274"/>
      <c r="G98" s="274"/>
      <c r="H98" s="274"/>
      <c r="I98" s="272"/>
      <c r="J98" s="272"/>
      <c r="K98" s="272"/>
      <c r="L98" s="272"/>
      <c r="M98" s="274"/>
      <c r="N98" s="274"/>
      <c r="O98" s="274"/>
      <c r="P98" s="274"/>
      <c r="Q98" s="274"/>
      <c r="R98" s="274"/>
      <c r="S98" s="274"/>
      <c r="T98" s="274"/>
      <c r="U98" s="274"/>
      <c r="V98" s="274"/>
      <c r="W98" s="274"/>
      <c r="X98" s="274"/>
      <c r="Y98" s="274"/>
      <c r="Z98" s="274"/>
      <c r="AA98" s="274"/>
      <c r="AB98" s="274"/>
      <c r="AC98" s="274"/>
      <c r="AD98" s="274"/>
      <c r="AE98" s="274"/>
      <c r="AF98" s="272"/>
      <c r="AG98" s="272"/>
    </row>
    <row r="99" spans="1:33" s="3" customFormat="1">
      <c r="A99" s="274"/>
      <c r="B99" s="274"/>
      <c r="C99" s="274"/>
      <c r="D99" s="274"/>
      <c r="E99" s="274"/>
      <c r="F99" s="274"/>
      <c r="G99" s="274"/>
      <c r="H99" s="274"/>
      <c r="I99" s="272"/>
      <c r="J99" s="272"/>
      <c r="K99" s="272"/>
      <c r="L99" s="272"/>
      <c r="M99" s="274"/>
      <c r="N99" s="274"/>
      <c r="O99" s="274"/>
      <c r="P99" s="274"/>
      <c r="Q99" s="274"/>
      <c r="R99" s="274"/>
      <c r="S99" s="274"/>
      <c r="T99" s="274"/>
      <c r="U99" s="274"/>
      <c r="V99" s="274"/>
      <c r="W99" s="274"/>
      <c r="X99" s="274"/>
      <c r="Y99" s="274"/>
      <c r="Z99" s="274"/>
      <c r="AA99" s="274"/>
      <c r="AB99" s="274"/>
      <c r="AC99" s="274"/>
      <c r="AD99" s="274"/>
      <c r="AE99" s="274"/>
      <c r="AF99" s="272"/>
      <c r="AG99" s="272"/>
    </row>
    <row r="100" spans="1:33" s="3" customFormat="1">
      <c r="A100" s="274"/>
      <c r="B100" s="274"/>
      <c r="C100" s="274"/>
      <c r="D100" s="274"/>
      <c r="E100" s="274"/>
      <c r="F100" s="274"/>
      <c r="G100" s="274"/>
      <c r="H100" s="274"/>
      <c r="I100" s="272"/>
      <c r="J100" s="272"/>
      <c r="K100" s="272"/>
      <c r="L100" s="272"/>
      <c r="M100" s="274"/>
      <c r="N100" s="274"/>
      <c r="O100" s="274"/>
      <c r="P100" s="274"/>
      <c r="Q100" s="274"/>
      <c r="R100" s="274"/>
      <c r="S100" s="274"/>
      <c r="T100" s="274"/>
      <c r="U100" s="274"/>
      <c r="V100" s="274"/>
      <c r="W100" s="274"/>
      <c r="X100" s="274"/>
      <c r="Y100" s="274"/>
      <c r="Z100" s="274"/>
      <c r="AA100" s="274"/>
      <c r="AB100" s="274"/>
      <c r="AC100" s="274"/>
      <c r="AD100" s="274"/>
      <c r="AE100" s="274"/>
      <c r="AF100" s="272"/>
      <c r="AG100" s="272"/>
    </row>
    <row r="101" spans="1:33" s="3" customFormat="1">
      <c r="A101" s="274"/>
      <c r="B101" s="274"/>
      <c r="C101" s="274"/>
      <c r="D101" s="274"/>
      <c r="E101" s="274"/>
      <c r="F101" s="274"/>
      <c r="G101" s="274"/>
      <c r="H101" s="274"/>
      <c r="I101" s="272"/>
      <c r="J101" s="272"/>
      <c r="K101" s="272"/>
      <c r="L101" s="272"/>
      <c r="M101" s="274"/>
      <c r="N101" s="274"/>
      <c r="O101" s="274"/>
      <c r="P101" s="274"/>
      <c r="Q101" s="274"/>
      <c r="R101" s="274"/>
      <c r="S101" s="274"/>
      <c r="T101" s="274"/>
      <c r="U101" s="274"/>
      <c r="V101" s="274"/>
      <c r="W101" s="274"/>
      <c r="X101" s="274"/>
      <c r="Y101" s="274"/>
      <c r="Z101" s="274"/>
      <c r="AA101" s="274"/>
      <c r="AB101" s="274"/>
      <c r="AC101" s="274"/>
      <c r="AD101" s="274"/>
      <c r="AE101" s="274"/>
      <c r="AF101" s="272"/>
      <c r="AG101" s="272"/>
    </row>
    <row r="102" spans="1:33" s="3" customFormat="1">
      <c r="A102" s="274"/>
      <c r="B102" s="274"/>
      <c r="C102" s="274"/>
      <c r="D102" s="274"/>
      <c r="E102" s="274"/>
      <c r="F102" s="274"/>
      <c r="G102" s="274"/>
      <c r="H102" s="274"/>
      <c r="I102" s="272"/>
      <c r="J102" s="272"/>
      <c r="K102" s="272"/>
      <c r="L102" s="272"/>
      <c r="M102" s="274"/>
      <c r="N102" s="274"/>
      <c r="O102" s="274"/>
      <c r="P102" s="274"/>
      <c r="Q102" s="274"/>
      <c r="R102" s="274"/>
      <c r="S102" s="274"/>
      <c r="T102" s="274"/>
      <c r="U102" s="274"/>
      <c r="V102" s="274"/>
      <c r="W102" s="274"/>
      <c r="X102" s="274"/>
      <c r="Y102" s="274"/>
      <c r="Z102" s="274"/>
      <c r="AA102" s="274"/>
      <c r="AB102" s="274"/>
      <c r="AC102" s="274"/>
      <c r="AD102" s="274"/>
      <c r="AE102" s="274"/>
      <c r="AF102" s="272"/>
      <c r="AG102" s="272"/>
    </row>
    <row r="103" spans="1:33" s="3" customFormat="1">
      <c r="A103" s="274"/>
      <c r="B103" s="274"/>
      <c r="C103" s="274"/>
      <c r="D103" s="274"/>
      <c r="E103" s="274"/>
      <c r="F103" s="274"/>
      <c r="G103" s="274"/>
      <c r="H103" s="274"/>
      <c r="I103" s="272"/>
      <c r="J103" s="272"/>
      <c r="K103" s="272"/>
      <c r="L103" s="272"/>
      <c r="M103" s="274"/>
      <c r="N103" s="274"/>
      <c r="O103" s="274"/>
      <c r="P103" s="274"/>
      <c r="Q103" s="274"/>
      <c r="R103" s="274"/>
      <c r="S103" s="274"/>
      <c r="T103" s="274"/>
      <c r="U103" s="274"/>
      <c r="V103" s="274"/>
      <c r="W103" s="274"/>
      <c r="X103" s="274"/>
      <c r="Y103" s="274"/>
      <c r="Z103" s="274"/>
      <c r="AA103" s="274"/>
      <c r="AB103" s="274"/>
      <c r="AC103" s="274"/>
      <c r="AD103" s="274"/>
      <c r="AE103" s="274"/>
      <c r="AF103" s="272"/>
      <c r="AG103" s="272"/>
    </row>
    <row r="104" spans="1:33" s="3" customFormat="1">
      <c r="A104" s="274"/>
      <c r="B104" s="274"/>
      <c r="C104" s="274"/>
      <c r="D104" s="274"/>
      <c r="E104" s="274"/>
      <c r="F104" s="274"/>
      <c r="G104" s="274"/>
      <c r="H104" s="274"/>
      <c r="I104" s="272"/>
      <c r="J104" s="272"/>
      <c r="K104" s="272"/>
      <c r="L104" s="272"/>
      <c r="M104" s="274"/>
      <c r="N104" s="274"/>
      <c r="O104" s="274"/>
      <c r="P104" s="274"/>
      <c r="Q104" s="274"/>
      <c r="R104" s="274"/>
      <c r="S104" s="274"/>
      <c r="T104" s="274"/>
      <c r="U104" s="274"/>
      <c r="V104" s="274"/>
      <c r="W104" s="274"/>
      <c r="X104" s="274"/>
      <c r="Y104" s="274"/>
      <c r="Z104" s="274"/>
      <c r="AA104" s="274"/>
      <c r="AB104" s="274"/>
      <c r="AC104" s="274"/>
      <c r="AD104" s="274"/>
      <c r="AE104" s="274"/>
      <c r="AF104" s="272"/>
      <c r="AG104" s="272"/>
    </row>
    <row r="105" spans="1:33" s="3" customFormat="1">
      <c r="A105" s="274"/>
      <c r="B105" s="274"/>
      <c r="C105" s="274"/>
      <c r="D105" s="274"/>
      <c r="E105" s="274"/>
      <c r="F105" s="274"/>
      <c r="G105" s="274"/>
      <c r="H105" s="274"/>
      <c r="I105" s="272"/>
      <c r="J105" s="272"/>
      <c r="K105" s="272"/>
      <c r="L105" s="272"/>
      <c r="M105" s="274"/>
      <c r="N105" s="274"/>
      <c r="O105" s="274"/>
      <c r="P105" s="274"/>
      <c r="Q105" s="274"/>
      <c r="R105" s="274"/>
      <c r="S105" s="274"/>
      <c r="T105" s="274"/>
      <c r="U105" s="274"/>
      <c r="V105" s="274"/>
      <c r="W105" s="274"/>
      <c r="X105" s="274"/>
      <c r="Y105" s="274"/>
      <c r="Z105" s="274"/>
      <c r="AA105" s="274"/>
      <c r="AB105" s="274"/>
      <c r="AC105" s="274"/>
      <c r="AD105" s="274"/>
      <c r="AE105" s="274"/>
      <c r="AF105" s="272"/>
      <c r="AG105" s="274"/>
    </row>
    <row r="106" spans="1:33" s="3" customFormat="1">
      <c r="A106" s="274"/>
      <c r="B106" s="274"/>
      <c r="C106" s="274"/>
      <c r="D106" s="274"/>
      <c r="E106" s="274"/>
      <c r="F106" s="274"/>
      <c r="G106" s="274"/>
      <c r="H106" s="274"/>
      <c r="I106" s="272"/>
      <c r="J106" s="272"/>
      <c r="K106" s="272"/>
      <c r="L106" s="272"/>
      <c r="M106" s="274"/>
      <c r="N106" s="274"/>
      <c r="O106" s="274"/>
      <c r="P106" s="274"/>
      <c r="Q106" s="274"/>
      <c r="R106" s="274"/>
      <c r="S106" s="274"/>
      <c r="T106" s="274"/>
      <c r="U106" s="274"/>
      <c r="V106" s="274"/>
      <c r="W106" s="274"/>
      <c r="X106" s="274"/>
      <c r="Y106" s="274"/>
      <c r="Z106" s="274"/>
      <c r="AA106" s="274"/>
      <c r="AB106" s="274"/>
      <c r="AC106" s="274"/>
      <c r="AD106" s="274"/>
      <c r="AE106" s="274"/>
      <c r="AF106" s="272"/>
      <c r="AG106" s="274"/>
    </row>
    <row r="107" spans="1:33" s="3" customFormat="1">
      <c r="A107" s="274"/>
      <c r="B107" s="274"/>
      <c r="C107" s="274"/>
      <c r="D107" s="274"/>
      <c r="E107" s="274"/>
      <c r="F107" s="274"/>
      <c r="G107" s="274"/>
      <c r="H107" s="274"/>
      <c r="I107" s="272"/>
      <c r="J107" s="272"/>
      <c r="K107" s="272"/>
      <c r="L107" s="272"/>
      <c r="M107" s="274"/>
      <c r="N107" s="274"/>
      <c r="O107" s="274"/>
      <c r="P107" s="274"/>
      <c r="Q107" s="274"/>
      <c r="R107" s="274"/>
      <c r="S107" s="274"/>
      <c r="T107" s="274"/>
      <c r="U107" s="274"/>
      <c r="V107" s="274"/>
      <c r="W107" s="274"/>
      <c r="X107" s="274"/>
      <c r="Y107" s="274"/>
      <c r="Z107" s="274"/>
      <c r="AA107" s="274"/>
      <c r="AB107" s="274"/>
      <c r="AC107" s="274"/>
      <c r="AD107" s="274"/>
      <c r="AE107" s="274"/>
      <c r="AF107" s="272"/>
      <c r="AG107" s="274"/>
    </row>
    <row r="108" spans="1:33" s="3" customFormat="1">
      <c r="A108" s="274"/>
      <c r="B108" s="274"/>
      <c r="C108" s="274"/>
      <c r="D108" s="274"/>
      <c r="E108" s="274"/>
      <c r="F108" s="274"/>
      <c r="G108" s="274"/>
      <c r="H108" s="274"/>
      <c r="I108" s="272"/>
      <c r="J108" s="272"/>
      <c r="K108" s="272"/>
      <c r="L108" s="272"/>
      <c r="M108" s="274"/>
      <c r="N108" s="274"/>
      <c r="O108" s="274"/>
      <c r="P108" s="274"/>
      <c r="Q108" s="274"/>
      <c r="R108" s="274"/>
      <c r="S108" s="274"/>
      <c r="T108" s="274"/>
      <c r="U108" s="274"/>
      <c r="V108" s="274"/>
      <c r="W108" s="274"/>
      <c r="X108" s="274"/>
      <c r="Y108" s="274"/>
      <c r="Z108" s="274"/>
      <c r="AA108" s="274"/>
      <c r="AB108" s="274"/>
      <c r="AC108" s="274"/>
      <c r="AD108" s="274"/>
      <c r="AE108" s="274"/>
      <c r="AF108" s="272"/>
      <c r="AG108" s="274"/>
    </row>
    <row r="109" spans="1:33" s="3" customFormat="1">
      <c r="A109" s="274"/>
      <c r="B109" s="274"/>
      <c r="C109" s="274"/>
      <c r="D109" s="274"/>
      <c r="E109" s="274"/>
      <c r="F109" s="274"/>
      <c r="G109" s="275"/>
      <c r="H109" s="274"/>
      <c r="I109" s="272"/>
      <c r="J109" s="272"/>
      <c r="K109" s="272"/>
      <c r="L109" s="272"/>
      <c r="M109" s="274"/>
      <c r="N109" s="274"/>
      <c r="O109" s="274"/>
      <c r="P109" s="274"/>
      <c r="Q109" s="274"/>
      <c r="R109" s="274"/>
      <c r="S109" s="274"/>
      <c r="T109" s="274"/>
      <c r="U109" s="274"/>
      <c r="V109" s="274"/>
      <c r="W109" s="274"/>
      <c r="X109" s="274"/>
      <c r="Y109" s="274"/>
      <c r="Z109" s="274"/>
      <c r="AA109" s="274"/>
      <c r="AB109" s="274"/>
      <c r="AC109" s="274"/>
      <c r="AD109" s="274"/>
      <c r="AE109" s="274"/>
      <c r="AF109" s="272"/>
      <c r="AG109" s="274"/>
    </row>
    <row r="110" spans="1:33" s="3" customFormat="1">
      <c r="A110" s="274"/>
      <c r="B110" s="274"/>
      <c r="C110" s="274"/>
      <c r="D110" s="274"/>
      <c r="E110" s="274"/>
      <c r="F110" s="274"/>
      <c r="G110" s="274"/>
      <c r="H110" s="274"/>
      <c r="I110" s="272"/>
      <c r="J110" s="272"/>
      <c r="K110" s="272"/>
      <c r="L110" s="272"/>
      <c r="M110" s="274"/>
      <c r="N110" s="274"/>
      <c r="O110" s="274"/>
      <c r="P110" s="274"/>
      <c r="Q110" s="274"/>
      <c r="R110" s="274"/>
      <c r="S110" s="274"/>
      <c r="T110" s="274"/>
      <c r="U110" s="274"/>
      <c r="V110" s="274"/>
      <c r="W110" s="274"/>
      <c r="X110" s="274"/>
      <c r="Y110" s="274"/>
      <c r="Z110" s="274"/>
      <c r="AA110" s="274"/>
      <c r="AB110" s="274"/>
      <c r="AC110" s="274"/>
      <c r="AD110" s="274"/>
      <c r="AE110" s="274"/>
      <c r="AF110" s="272"/>
      <c r="AG110" s="274"/>
    </row>
    <row r="111" spans="1:33" s="3" customFormat="1">
      <c r="A111" s="274"/>
      <c r="B111" s="274"/>
      <c r="C111" s="274"/>
      <c r="D111" s="274"/>
      <c r="E111" s="274"/>
      <c r="F111" s="274"/>
      <c r="G111" s="274"/>
      <c r="H111" s="274"/>
      <c r="I111" s="272"/>
      <c r="J111" s="272"/>
      <c r="K111" s="272"/>
      <c r="L111" s="272"/>
      <c r="M111" s="274"/>
      <c r="N111" s="274"/>
      <c r="O111" s="274"/>
      <c r="P111" s="274"/>
      <c r="Q111" s="274"/>
      <c r="R111" s="274"/>
      <c r="S111" s="274"/>
      <c r="T111" s="274"/>
      <c r="U111" s="274"/>
      <c r="V111" s="274"/>
      <c r="W111" s="274"/>
      <c r="X111" s="274"/>
      <c r="Y111" s="274"/>
      <c r="Z111" s="274"/>
      <c r="AA111" s="274"/>
      <c r="AB111" s="274"/>
      <c r="AC111" s="274"/>
      <c r="AD111" s="274"/>
      <c r="AE111" s="274"/>
      <c r="AF111" s="272"/>
      <c r="AG111" s="274"/>
    </row>
    <row r="112" spans="1:33" s="3" customFormat="1">
      <c r="A112" s="274"/>
      <c r="B112" s="274"/>
      <c r="C112" s="274"/>
      <c r="D112" s="274"/>
      <c r="E112" s="274"/>
      <c r="F112" s="274"/>
      <c r="G112" s="274"/>
      <c r="H112" s="274"/>
      <c r="I112" s="272"/>
      <c r="J112" s="272"/>
      <c r="K112" s="272"/>
      <c r="L112" s="272"/>
      <c r="M112" s="274"/>
      <c r="N112" s="274"/>
      <c r="O112" s="274"/>
      <c r="P112" s="274"/>
      <c r="Q112" s="274"/>
      <c r="R112" s="274"/>
      <c r="S112" s="274"/>
      <c r="T112" s="274"/>
      <c r="U112" s="274"/>
      <c r="V112" s="274"/>
      <c r="W112" s="274"/>
      <c r="X112" s="274"/>
      <c r="Y112" s="274"/>
      <c r="Z112" s="274"/>
      <c r="AA112" s="274"/>
      <c r="AB112" s="274"/>
      <c r="AC112" s="274"/>
      <c r="AD112" s="274"/>
      <c r="AE112" s="274"/>
      <c r="AF112" s="272"/>
      <c r="AG112" s="274"/>
    </row>
    <row r="113" spans="1:33" s="3" customFormat="1">
      <c r="A113" s="274"/>
      <c r="B113" s="274"/>
      <c r="C113" s="274"/>
      <c r="D113" s="274"/>
      <c r="E113" s="274"/>
      <c r="F113" s="274"/>
      <c r="G113" s="274"/>
      <c r="H113" s="274"/>
      <c r="I113" s="272"/>
      <c r="J113" s="272"/>
      <c r="K113" s="272"/>
      <c r="L113" s="272"/>
      <c r="M113" s="274"/>
      <c r="N113" s="274"/>
      <c r="O113" s="274"/>
      <c r="P113" s="274"/>
      <c r="Q113" s="274"/>
      <c r="R113" s="274"/>
      <c r="S113" s="274"/>
      <c r="T113" s="274"/>
      <c r="U113" s="274"/>
      <c r="V113" s="274"/>
      <c r="W113" s="274"/>
      <c r="X113" s="274"/>
      <c r="Y113" s="274"/>
      <c r="Z113" s="274"/>
      <c r="AA113" s="274"/>
      <c r="AB113" s="274"/>
      <c r="AC113" s="274"/>
      <c r="AD113" s="274"/>
      <c r="AE113" s="274"/>
      <c r="AF113" s="272"/>
      <c r="AG113" s="274"/>
    </row>
    <row r="114" spans="1:33" s="3" customFormat="1">
      <c r="A114" s="274"/>
      <c r="B114" s="274"/>
      <c r="C114" s="274"/>
      <c r="D114" s="274"/>
      <c r="E114" s="274"/>
      <c r="F114" s="274"/>
      <c r="G114" s="274"/>
      <c r="H114" s="274"/>
      <c r="I114" s="272"/>
      <c r="J114" s="272"/>
      <c r="K114" s="272"/>
      <c r="L114" s="272"/>
      <c r="M114" s="274"/>
      <c r="N114" s="274"/>
      <c r="O114" s="274"/>
      <c r="P114" s="274"/>
      <c r="Q114" s="274"/>
      <c r="R114" s="274"/>
      <c r="S114" s="274"/>
      <c r="T114" s="274"/>
      <c r="U114" s="274"/>
      <c r="V114" s="274"/>
      <c r="W114" s="274"/>
      <c r="X114" s="274"/>
      <c r="Y114" s="274"/>
      <c r="Z114" s="274"/>
      <c r="AA114" s="274"/>
      <c r="AB114" s="274"/>
      <c r="AC114" s="274"/>
      <c r="AD114" s="274"/>
      <c r="AE114" s="274"/>
      <c r="AF114" s="272"/>
      <c r="AG114" s="274"/>
    </row>
    <row r="115" spans="1:33" s="3" customFormat="1">
      <c r="A115" s="274"/>
      <c r="B115" s="274"/>
      <c r="C115" s="274"/>
      <c r="D115" s="274"/>
      <c r="E115" s="274"/>
      <c r="F115" s="274"/>
      <c r="G115" s="274"/>
      <c r="H115" s="274"/>
      <c r="I115" s="272"/>
      <c r="J115" s="272"/>
      <c r="K115" s="272"/>
      <c r="L115" s="272"/>
      <c r="M115" s="274"/>
      <c r="N115" s="274"/>
      <c r="O115" s="274"/>
      <c r="P115" s="274"/>
      <c r="Q115" s="274"/>
      <c r="R115" s="274"/>
      <c r="S115" s="274"/>
      <c r="T115" s="274"/>
      <c r="U115" s="274"/>
      <c r="V115" s="274"/>
      <c r="W115" s="274"/>
      <c r="X115" s="274"/>
      <c r="Y115" s="274"/>
      <c r="Z115" s="274"/>
      <c r="AA115" s="274"/>
      <c r="AB115" s="274"/>
      <c r="AC115" s="274"/>
      <c r="AD115" s="274"/>
      <c r="AE115" s="274"/>
      <c r="AF115" s="272"/>
      <c r="AG115" s="274"/>
    </row>
    <row r="116" spans="1:33" s="3" customFormat="1">
      <c r="A116" s="274"/>
      <c r="B116" s="274"/>
      <c r="C116" s="274"/>
      <c r="D116" s="274"/>
      <c r="E116" s="274"/>
      <c r="F116" s="274"/>
      <c r="G116" s="274"/>
      <c r="H116" s="274"/>
      <c r="I116" s="272"/>
      <c r="J116" s="272"/>
      <c r="K116" s="272"/>
      <c r="L116" s="272"/>
      <c r="M116" s="274"/>
      <c r="N116" s="274"/>
      <c r="O116" s="274"/>
      <c r="P116" s="274"/>
      <c r="Q116" s="274"/>
      <c r="R116" s="274"/>
      <c r="S116" s="274"/>
      <c r="T116" s="274"/>
      <c r="U116" s="274"/>
      <c r="V116" s="274"/>
      <c r="W116" s="274"/>
      <c r="X116" s="274"/>
      <c r="Y116" s="274"/>
      <c r="Z116" s="274"/>
      <c r="AA116" s="274"/>
      <c r="AB116" s="274"/>
      <c r="AC116" s="274"/>
      <c r="AD116" s="274"/>
      <c r="AE116" s="274"/>
      <c r="AF116" s="272"/>
      <c r="AG116" s="272"/>
    </row>
    <row r="117" spans="1:33" s="3" customFormat="1">
      <c r="A117" s="274"/>
      <c r="B117" s="274"/>
      <c r="C117" s="274"/>
      <c r="D117" s="274"/>
      <c r="E117" s="274"/>
      <c r="F117" s="274"/>
      <c r="G117" s="274"/>
      <c r="H117" s="274"/>
      <c r="I117" s="272"/>
      <c r="J117" s="272"/>
      <c r="K117" s="272"/>
      <c r="L117" s="272"/>
      <c r="M117" s="274"/>
      <c r="N117" s="274"/>
      <c r="O117" s="274"/>
      <c r="P117" s="274"/>
      <c r="Q117" s="274"/>
      <c r="R117" s="274"/>
      <c r="S117" s="274"/>
      <c r="T117" s="274"/>
      <c r="U117" s="274"/>
      <c r="V117" s="274"/>
      <c r="W117" s="274"/>
      <c r="X117" s="274"/>
      <c r="Y117" s="274"/>
      <c r="Z117" s="274"/>
      <c r="AA117" s="274"/>
      <c r="AB117" s="274"/>
      <c r="AC117" s="274"/>
      <c r="AD117" s="274"/>
      <c r="AE117" s="274"/>
      <c r="AF117" s="272"/>
      <c r="AG117" s="272"/>
    </row>
    <row r="118" spans="1:33" s="3" customFormat="1">
      <c r="A118" s="274"/>
      <c r="B118" s="274"/>
      <c r="C118" s="274"/>
      <c r="D118" s="274"/>
      <c r="E118" s="274"/>
      <c r="F118" s="274"/>
      <c r="G118" s="274"/>
      <c r="H118" s="274"/>
      <c r="I118" s="272"/>
      <c r="J118" s="272"/>
      <c r="K118" s="272"/>
      <c r="L118" s="272"/>
      <c r="M118" s="274"/>
      <c r="N118" s="274"/>
      <c r="O118" s="274"/>
      <c r="P118" s="274"/>
      <c r="Q118" s="274"/>
      <c r="R118" s="274"/>
      <c r="S118" s="274"/>
      <c r="T118" s="274"/>
      <c r="U118" s="274"/>
      <c r="V118" s="274"/>
      <c r="W118" s="274"/>
      <c r="X118" s="274"/>
      <c r="Y118" s="274"/>
      <c r="Z118" s="274"/>
      <c r="AA118" s="274"/>
      <c r="AB118" s="274"/>
      <c r="AC118" s="274"/>
      <c r="AD118" s="274"/>
      <c r="AE118" s="274"/>
      <c r="AF118" s="272"/>
      <c r="AG118" s="272"/>
    </row>
    <row r="119" spans="1:33" s="3" customFormat="1">
      <c r="A119" s="274"/>
      <c r="B119" s="274"/>
      <c r="C119" s="274"/>
      <c r="D119" s="274"/>
      <c r="E119" s="274"/>
      <c r="F119" s="274"/>
      <c r="G119" s="274"/>
      <c r="H119" s="274"/>
      <c r="I119" s="272"/>
      <c r="J119" s="272"/>
      <c r="K119" s="272"/>
      <c r="L119" s="272"/>
      <c r="M119" s="274"/>
      <c r="N119" s="274"/>
      <c r="O119" s="274"/>
      <c r="P119" s="274"/>
      <c r="Q119" s="274"/>
      <c r="R119" s="274"/>
      <c r="S119" s="274"/>
      <c r="T119" s="274"/>
      <c r="U119" s="274"/>
      <c r="V119" s="274"/>
      <c r="W119" s="274"/>
      <c r="X119" s="274"/>
      <c r="Y119" s="274"/>
      <c r="Z119" s="274"/>
      <c r="AA119" s="274"/>
      <c r="AB119" s="274"/>
      <c r="AC119" s="274"/>
      <c r="AD119" s="274"/>
      <c r="AE119" s="274"/>
      <c r="AF119" s="272"/>
      <c r="AG119" s="274"/>
    </row>
    <row r="120" spans="1:33" s="3" customFormat="1">
      <c r="A120" s="274"/>
      <c r="B120" s="274"/>
      <c r="C120" s="274"/>
      <c r="D120" s="274"/>
      <c r="E120" s="274"/>
      <c r="F120" s="274"/>
      <c r="G120" s="274"/>
      <c r="H120" s="274"/>
      <c r="I120" s="272"/>
      <c r="J120" s="272"/>
      <c r="K120" s="272"/>
      <c r="L120" s="272"/>
      <c r="M120" s="274"/>
      <c r="N120" s="274"/>
      <c r="O120" s="274"/>
      <c r="P120" s="274"/>
      <c r="Q120" s="274"/>
      <c r="R120" s="274"/>
      <c r="S120" s="274"/>
      <c r="T120" s="274"/>
      <c r="U120" s="274"/>
      <c r="V120" s="274"/>
      <c r="W120" s="274"/>
      <c r="X120" s="274"/>
      <c r="Y120" s="274"/>
      <c r="Z120" s="274"/>
      <c r="AA120" s="274"/>
      <c r="AB120" s="274"/>
      <c r="AC120" s="274"/>
      <c r="AD120" s="274"/>
      <c r="AE120" s="274"/>
      <c r="AF120" s="272"/>
      <c r="AG120" s="272"/>
    </row>
    <row r="121" spans="1:33" s="3" customFormat="1">
      <c r="A121" s="274"/>
      <c r="B121" s="274"/>
      <c r="C121" s="274"/>
      <c r="D121" s="274"/>
      <c r="E121" s="274"/>
      <c r="F121" s="274"/>
      <c r="G121" s="274"/>
      <c r="H121" s="274"/>
      <c r="I121" s="272"/>
      <c r="J121" s="272"/>
      <c r="K121" s="272"/>
      <c r="L121" s="272"/>
      <c r="M121" s="274"/>
      <c r="N121" s="274"/>
      <c r="O121" s="274"/>
      <c r="P121" s="274"/>
      <c r="Q121" s="274"/>
      <c r="R121" s="274"/>
      <c r="S121" s="274"/>
      <c r="T121" s="274"/>
      <c r="U121" s="274"/>
      <c r="V121" s="274"/>
      <c r="W121" s="274"/>
      <c r="X121" s="274"/>
      <c r="Y121" s="274"/>
      <c r="Z121" s="274"/>
      <c r="AA121" s="274"/>
      <c r="AB121" s="274"/>
      <c r="AC121" s="274"/>
      <c r="AD121" s="274"/>
      <c r="AE121" s="274"/>
      <c r="AF121" s="272"/>
      <c r="AG121" s="274"/>
    </row>
    <row r="122" spans="1:33" s="3" customFormat="1">
      <c r="A122" s="274"/>
      <c r="B122" s="274"/>
      <c r="C122" s="274"/>
      <c r="D122" s="274"/>
      <c r="E122" s="274"/>
      <c r="F122" s="274"/>
      <c r="G122" s="274"/>
      <c r="H122" s="274"/>
      <c r="I122" s="272"/>
      <c r="J122" s="272"/>
      <c r="K122" s="272"/>
      <c r="L122" s="272"/>
      <c r="M122" s="274"/>
      <c r="N122" s="274"/>
      <c r="O122" s="274"/>
      <c r="P122" s="274"/>
      <c r="Q122" s="274"/>
      <c r="R122" s="274"/>
      <c r="S122" s="274"/>
      <c r="T122" s="274"/>
      <c r="U122" s="274"/>
      <c r="V122" s="274"/>
      <c r="W122" s="274"/>
      <c r="X122" s="274"/>
      <c r="Y122" s="274"/>
      <c r="Z122" s="274"/>
      <c r="AA122" s="274"/>
      <c r="AB122" s="274"/>
      <c r="AC122" s="274"/>
      <c r="AD122" s="274"/>
      <c r="AE122" s="274"/>
      <c r="AF122" s="272"/>
      <c r="AG122" s="274"/>
    </row>
    <row r="123" spans="1:33" s="3" customFormat="1">
      <c r="A123" s="274"/>
      <c r="B123" s="274"/>
      <c r="C123" s="274"/>
      <c r="D123" s="274"/>
      <c r="E123" s="274"/>
      <c r="F123" s="274"/>
      <c r="G123" s="274"/>
      <c r="H123" s="274"/>
      <c r="I123" s="272"/>
      <c r="J123" s="272"/>
      <c r="K123" s="272"/>
      <c r="L123" s="272"/>
      <c r="M123" s="274"/>
      <c r="N123" s="274"/>
      <c r="O123" s="274"/>
      <c r="P123" s="274"/>
      <c r="Q123" s="274"/>
      <c r="R123" s="274"/>
      <c r="S123" s="274"/>
      <c r="T123" s="274"/>
      <c r="U123" s="274"/>
      <c r="V123" s="274"/>
      <c r="W123" s="274"/>
      <c r="X123" s="274"/>
      <c r="Y123" s="274"/>
      <c r="Z123" s="274"/>
      <c r="AA123" s="274"/>
      <c r="AB123" s="274"/>
      <c r="AC123" s="274"/>
      <c r="AD123" s="274"/>
      <c r="AE123" s="274"/>
      <c r="AF123" s="272"/>
      <c r="AG123" s="274"/>
    </row>
    <row r="124" spans="1:33" s="3" customFormat="1">
      <c r="A124" s="274"/>
      <c r="B124" s="274"/>
      <c r="C124" s="274"/>
      <c r="D124" s="274"/>
      <c r="E124" s="274"/>
      <c r="F124" s="274"/>
      <c r="G124" s="274"/>
      <c r="H124" s="274"/>
      <c r="I124" s="272"/>
      <c r="J124" s="272"/>
      <c r="K124" s="272"/>
      <c r="L124" s="272"/>
      <c r="M124" s="274"/>
      <c r="N124" s="274"/>
      <c r="O124" s="274"/>
      <c r="P124" s="274"/>
      <c r="Q124" s="274"/>
      <c r="R124" s="274"/>
      <c r="S124" s="274"/>
      <c r="T124" s="274"/>
      <c r="U124" s="274"/>
      <c r="V124" s="274"/>
      <c r="W124" s="274"/>
      <c r="X124" s="274"/>
      <c r="Y124" s="274"/>
      <c r="Z124" s="274"/>
      <c r="AA124" s="274"/>
      <c r="AB124" s="274"/>
      <c r="AC124" s="274"/>
      <c r="AD124" s="274"/>
      <c r="AE124" s="274"/>
      <c r="AF124" s="272"/>
      <c r="AG124" s="274"/>
    </row>
    <row r="125" spans="1:33" s="3" customFormat="1">
      <c r="A125" s="274"/>
      <c r="B125" s="274"/>
      <c r="C125" s="274"/>
      <c r="D125" s="274"/>
      <c r="E125" s="274"/>
      <c r="F125" s="274"/>
      <c r="G125" s="274"/>
      <c r="H125" s="274"/>
      <c r="I125" s="272"/>
      <c r="J125" s="272"/>
      <c r="K125" s="272"/>
      <c r="L125" s="272"/>
      <c r="M125" s="274"/>
      <c r="N125" s="274"/>
      <c r="O125" s="274"/>
      <c r="P125" s="274"/>
      <c r="Q125" s="274"/>
      <c r="R125" s="274"/>
      <c r="S125" s="274"/>
      <c r="T125" s="274"/>
      <c r="U125" s="274"/>
      <c r="V125" s="274"/>
      <c r="W125" s="274"/>
      <c r="X125" s="274"/>
      <c r="Y125" s="274"/>
      <c r="Z125" s="274"/>
      <c r="AA125" s="274"/>
      <c r="AB125" s="274"/>
      <c r="AC125" s="274"/>
      <c r="AD125" s="274"/>
      <c r="AE125" s="274"/>
      <c r="AF125" s="272"/>
      <c r="AG125" s="274"/>
    </row>
    <row r="126" spans="1:33" s="3" customFormat="1">
      <c r="A126" s="274"/>
      <c r="B126" s="274"/>
      <c r="C126" s="274"/>
      <c r="D126" s="274"/>
      <c r="E126" s="274"/>
      <c r="F126" s="274"/>
      <c r="G126" s="274"/>
      <c r="H126" s="274"/>
      <c r="I126" s="272"/>
      <c r="J126" s="272"/>
      <c r="K126" s="272"/>
      <c r="L126" s="272"/>
      <c r="M126" s="274"/>
      <c r="N126" s="274"/>
      <c r="O126" s="274"/>
      <c r="P126" s="274"/>
      <c r="Q126" s="274"/>
      <c r="R126" s="272"/>
      <c r="S126" s="274"/>
      <c r="T126" s="274"/>
      <c r="U126" s="274"/>
      <c r="V126" s="274"/>
      <c r="W126" s="274"/>
      <c r="X126" s="274"/>
      <c r="Y126" s="274"/>
      <c r="Z126" s="274"/>
      <c r="AA126" s="274"/>
      <c r="AB126" s="274"/>
      <c r="AC126" s="274"/>
      <c r="AD126" s="274"/>
      <c r="AE126" s="274"/>
      <c r="AF126" s="272"/>
      <c r="AG126" s="274"/>
    </row>
    <row r="127" spans="1:33" s="3" customFormat="1">
      <c r="A127" s="274"/>
      <c r="B127" s="274"/>
      <c r="C127" s="274"/>
      <c r="D127" s="274"/>
      <c r="E127" s="274"/>
      <c r="F127" s="274"/>
      <c r="G127" s="275"/>
      <c r="H127" s="274"/>
      <c r="I127" s="272"/>
      <c r="J127" s="272"/>
      <c r="K127" s="272"/>
      <c r="L127" s="272"/>
      <c r="M127" s="274"/>
      <c r="N127" s="274"/>
      <c r="O127" s="274"/>
      <c r="P127" s="274"/>
      <c r="Q127" s="274"/>
      <c r="R127" s="272"/>
      <c r="S127" s="274"/>
      <c r="T127" s="274"/>
      <c r="U127" s="274"/>
      <c r="V127" s="274"/>
      <c r="W127" s="274"/>
      <c r="X127" s="274"/>
      <c r="Y127" s="274"/>
      <c r="Z127" s="274"/>
      <c r="AA127" s="274"/>
      <c r="AB127" s="274"/>
      <c r="AC127" s="274"/>
      <c r="AD127" s="274"/>
      <c r="AE127" s="274"/>
      <c r="AF127" s="272"/>
      <c r="AG127" s="274"/>
    </row>
    <row r="128" spans="1:33" s="3" customFormat="1">
      <c r="A128" s="274"/>
      <c r="B128" s="274"/>
      <c r="C128" s="274"/>
      <c r="D128" s="274"/>
      <c r="E128" s="274"/>
      <c r="F128" s="274"/>
      <c r="G128" s="275"/>
      <c r="H128" s="274"/>
      <c r="I128" s="272"/>
      <c r="J128" s="272"/>
      <c r="K128" s="272"/>
      <c r="L128" s="272"/>
      <c r="M128" s="274"/>
      <c r="N128" s="274"/>
      <c r="O128" s="274"/>
      <c r="P128" s="274"/>
      <c r="Q128" s="274"/>
      <c r="R128" s="274"/>
      <c r="S128" s="274"/>
      <c r="T128" s="274"/>
      <c r="U128" s="274"/>
      <c r="V128" s="274"/>
      <c r="W128" s="274"/>
      <c r="X128" s="274"/>
      <c r="Y128" s="274"/>
      <c r="Z128" s="274"/>
      <c r="AA128" s="274"/>
      <c r="AB128" s="274"/>
      <c r="AC128" s="274"/>
      <c r="AD128" s="274"/>
      <c r="AE128" s="274"/>
      <c r="AF128" s="272"/>
      <c r="AG128" s="274"/>
    </row>
    <row r="129" spans="1:33" s="3" customFormat="1">
      <c r="A129" s="274"/>
      <c r="B129" s="274"/>
      <c r="C129" s="274"/>
      <c r="D129" s="274"/>
      <c r="E129" s="274"/>
      <c r="F129" s="274"/>
      <c r="G129" s="275"/>
      <c r="H129" s="274"/>
      <c r="I129" s="272"/>
      <c r="J129" s="272"/>
      <c r="K129" s="272"/>
      <c r="L129" s="272"/>
      <c r="M129" s="274"/>
      <c r="N129" s="274"/>
      <c r="O129" s="274"/>
      <c r="P129" s="274"/>
      <c r="Q129" s="274"/>
      <c r="R129" s="274"/>
      <c r="S129" s="274"/>
      <c r="T129" s="274"/>
      <c r="U129" s="274"/>
      <c r="V129" s="274"/>
      <c r="W129" s="274"/>
      <c r="X129" s="274"/>
      <c r="Y129" s="274"/>
      <c r="Z129" s="274"/>
      <c r="AA129" s="274"/>
      <c r="AB129" s="274"/>
      <c r="AC129" s="274"/>
      <c r="AD129" s="274"/>
      <c r="AE129" s="274"/>
      <c r="AF129" s="272"/>
      <c r="AG129" s="274"/>
    </row>
    <row r="130" spans="1:33" s="3" customFormat="1">
      <c r="A130" s="274"/>
      <c r="B130" s="274"/>
      <c r="C130" s="274"/>
      <c r="D130" s="274"/>
      <c r="E130" s="274"/>
      <c r="F130" s="274"/>
      <c r="G130" s="275"/>
      <c r="H130" s="274"/>
      <c r="I130" s="272"/>
      <c r="J130" s="272"/>
      <c r="K130" s="272"/>
      <c r="L130" s="272"/>
      <c r="M130" s="274"/>
      <c r="N130" s="274"/>
      <c r="O130" s="274"/>
      <c r="P130" s="274"/>
      <c r="Q130" s="274"/>
      <c r="R130" s="274"/>
      <c r="S130" s="274"/>
      <c r="T130" s="274"/>
      <c r="U130" s="274"/>
      <c r="V130" s="274"/>
      <c r="W130" s="274"/>
      <c r="X130" s="274"/>
      <c r="Y130" s="274"/>
      <c r="Z130" s="274"/>
      <c r="AA130" s="274"/>
      <c r="AB130" s="274"/>
      <c r="AC130" s="274"/>
      <c r="AD130" s="274"/>
      <c r="AE130" s="274"/>
      <c r="AF130" s="272"/>
      <c r="AG130" s="274"/>
    </row>
    <row r="131" spans="1:33" s="3" customFormat="1">
      <c r="A131" s="274"/>
      <c r="B131" s="274"/>
      <c r="C131" s="274"/>
      <c r="D131" s="274"/>
      <c r="E131" s="274"/>
      <c r="F131" s="274"/>
      <c r="G131" s="275"/>
      <c r="H131" s="274"/>
      <c r="I131" s="272"/>
      <c r="J131" s="272"/>
      <c r="K131" s="272"/>
      <c r="L131" s="272"/>
      <c r="M131" s="274"/>
      <c r="N131" s="274"/>
      <c r="O131" s="274"/>
      <c r="P131" s="274"/>
      <c r="Q131" s="274"/>
      <c r="R131" s="274"/>
      <c r="S131" s="274"/>
      <c r="T131" s="274"/>
      <c r="U131" s="274"/>
      <c r="V131" s="274"/>
      <c r="W131" s="274"/>
      <c r="X131" s="274"/>
      <c r="Y131" s="274"/>
      <c r="Z131" s="274"/>
      <c r="AA131" s="274"/>
      <c r="AB131" s="274"/>
      <c r="AC131" s="274"/>
      <c r="AD131" s="274"/>
      <c r="AE131" s="274"/>
      <c r="AF131" s="272"/>
      <c r="AG131" s="274"/>
    </row>
    <row r="132" spans="1:33" s="3" customFormat="1">
      <c r="A132" s="274"/>
      <c r="B132" s="274"/>
      <c r="C132" s="274"/>
      <c r="D132" s="274"/>
      <c r="E132" s="274"/>
      <c r="F132" s="274"/>
      <c r="G132" s="275"/>
      <c r="H132" s="274"/>
      <c r="I132" s="272"/>
      <c r="J132" s="272"/>
      <c r="K132" s="272"/>
      <c r="L132" s="272"/>
      <c r="M132" s="274"/>
      <c r="N132" s="274"/>
      <c r="O132" s="274"/>
      <c r="P132" s="274"/>
      <c r="Q132" s="274"/>
      <c r="R132" s="274"/>
      <c r="S132" s="274"/>
      <c r="T132" s="274"/>
      <c r="U132" s="274"/>
      <c r="V132" s="274"/>
      <c r="W132" s="274"/>
      <c r="X132" s="274"/>
      <c r="Y132" s="274"/>
      <c r="Z132" s="274"/>
      <c r="AA132" s="274"/>
      <c r="AB132" s="274"/>
      <c r="AC132" s="274"/>
      <c r="AD132" s="274"/>
      <c r="AE132" s="274"/>
      <c r="AF132" s="272"/>
      <c r="AG132" s="274"/>
    </row>
    <row r="133" spans="1:33" s="3" customFormat="1">
      <c r="A133" s="274"/>
      <c r="B133" s="274"/>
      <c r="C133" s="274"/>
      <c r="D133" s="274"/>
      <c r="E133" s="274"/>
      <c r="F133" s="274"/>
      <c r="G133" s="274"/>
      <c r="H133" s="274"/>
      <c r="I133" s="272"/>
      <c r="J133" s="272"/>
      <c r="K133" s="272"/>
      <c r="L133" s="272"/>
      <c r="M133" s="274"/>
      <c r="N133" s="274"/>
      <c r="O133" s="274"/>
      <c r="P133" s="274"/>
      <c r="Q133" s="274"/>
      <c r="R133" s="274"/>
      <c r="S133" s="274"/>
      <c r="T133" s="274"/>
      <c r="U133" s="274"/>
      <c r="V133" s="274"/>
      <c r="W133" s="274"/>
      <c r="X133" s="274"/>
      <c r="Y133" s="274"/>
      <c r="Z133" s="274"/>
      <c r="AA133" s="274"/>
      <c r="AB133" s="274"/>
      <c r="AC133" s="274"/>
      <c r="AD133" s="274"/>
      <c r="AE133" s="274"/>
      <c r="AF133" s="272"/>
      <c r="AG133" s="274"/>
    </row>
    <row r="134" spans="1:33" s="3" customFormat="1">
      <c r="A134" s="274"/>
      <c r="B134" s="274"/>
      <c r="C134" s="274"/>
      <c r="D134" s="274"/>
      <c r="E134" s="274"/>
      <c r="F134" s="274"/>
      <c r="G134" s="274"/>
      <c r="H134" s="274"/>
      <c r="I134" s="272"/>
      <c r="J134" s="272"/>
      <c r="K134" s="272"/>
      <c r="L134" s="272"/>
      <c r="M134" s="274"/>
      <c r="N134" s="274"/>
      <c r="O134" s="274"/>
      <c r="P134" s="274"/>
      <c r="Q134" s="274"/>
      <c r="R134" s="274"/>
      <c r="S134" s="274"/>
      <c r="T134" s="274"/>
      <c r="U134" s="274"/>
      <c r="V134" s="274"/>
      <c r="W134" s="274"/>
      <c r="X134" s="274"/>
      <c r="Y134" s="274"/>
      <c r="Z134" s="274"/>
      <c r="AA134" s="274"/>
      <c r="AB134" s="274"/>
      <c r="AC134" s="274"/>
      <c r="AD134" s="274"/>
      <c r="AE134" s="274"/>
      <c r="AF134" s="272"/>
      <c r="AG134" s="274"/>
    </row>
    <row r="135" spans="1:33" s="3" customFormat="1">
      <c r="A135" s="274"/>
      <c r="B135" s="274"/>
      <c r="C135" s="274"/>
      <c r="D135" s="274"/>
      <c r="E135" s="274"/>
      <c r="F135" s="274"/>
      <c r="G135" s="274"/>
      <c r="H135" s="274"/>
      <c r="I135" s="272"/>
      <c r="J135" s="272"/>
      <c r="K135" s="272"/>
      <c r="L135" s="272"/>
      <c r="M135" s="274"/>
      <c r="N135" s="274"/>
      <c r="O135" s="274"/>
      <c r="P135" s="274"/>
      <c r="Q135" s="274"/>
      <c r="R135" s="274"/>
      <c r="S135" s="274"/>
      <c r="T135" s="274"/>
      <c r="U135" s="274"/>
      <c r="V135" s="274"/>
      <c r="W135" s="274"/>
      <c r="X135" s="274"/>
      <c r="Y135" s="274"/>
      <c r="Z135" s="274"/>
      <c r="AA135" s="274"/>
      <c r="AB135" s="274"/>
      <c r="AC135" s="274"/>
      <c r="AD135" s="274"/>
      <c r="AE135" s="274"/>
      <c r="AF135" s="272"/>
      <c r="AG135" s="274"/>
    </row>
    <row r="136" spans="1:33" s="3" customFormat="1">
      <c r="A136" s="274"/>
      <c r="B136" s="274"/>
      <c r="C136" s="274"/>
      <c r="D136" s="274"/>
      <c r="E136" s="274"/>
      <c r="F136" s="274"/>
      <c r="G136" s="274"/>
      <c r="H136" s="274"/>
      <c r="I136" s="272"/>
      <c r="J136" s="272"/>
      <c r="K136" s="272"/>
      <c r="L136" s="272"/>
      <c r="M136" s="274"/>
      <c r="N136" s="274"/>
      <c r="O136" s="274"/>
      <c r="P136" s="274"/>
      <c r="Q136" s="274"/>
      <c r="R136" s="274"/>
      <c r="S136" s="274"/>
      <c r="T136" s="274"/>
      <c r="U136" s="274"/>
      <c r="V136" s="274"/>
      <c r="W136" s="274"/>
      <c r="X136" s="274"/>
      <c r="Y136" s="274"/>
      <c r="Z136" s="274"/>
      <c r="AA136" s="274"/>
      <c r="AB136" s="274"/>
      <c r="AC136" s="274"/>
      <c r="AD136" s="274"/>
      <c r="AE136" s="274"/>
      <c r="AF136" s="272"/>
      <c r="AG136" s="274"/>
    </row>
    <row r="137" spans="1:33" s="3" customFormat="1">
      <c r="A137" s="274"/>
      <c r="B137" s="274"/>
      <c r="C137" s="274"/>
      <c r="D137" s="274"/>
      <c r="E137" s="274"/>
      <c r="F137" s="274"/>
      <c r="G137" s="274"/>
      <c r="H137" s="274"/>
      <c r="I137" s="272"/>
      <c r="J137" s="272"/>
      <c r="K137" s="272"/>
      <c r="L137" s="272"/>
      <c r="M137" s="274"/>
      <c r="N137" s="274"/>
      <c r="O137" s="274"/>
      <c r="P137" s="274"/>
      <c r="Q137" s="274"/>
      <c r="R137" s="274"/>
      <c r="S137" s="274"/>
      <c r="T137" s="274"/>
      <c r="U137" s="274"/>
      <c r="V137" s="274"/>
      <c r="W137" s="274"/>
      <c r="X137" s="274"/>
      <c r="Y137" s="274"/>
      <c r="Z137" s="274"/>
      <c r="AA137" s="274"/>
      <c r="AB137" s="274"/>
      <c r="AC137" s="274"/>
      <c r="AD137" s="274"/>
      <c r="AE137" s="274"/>
      <c r="AF137" s="272"/>
      <c r="AG137" s="274"/>
    </row>
    <row r="138" spans="1:33" s="3" customFormat="1">
      <c r="A138" s="274"/>
      <c r="B138" s="274"/>
      <c r="C138" s="274"/>
      <c r="D138" s="274"/>
      <c r="E138" s="274"/>
      <c r="F138" s="274"/>
      <c r="G138" s="274"/>
      <c r="H138" s="274"/>
      <c r="I138" s="272"/>
      <c r="J138" s="272"/>
      <c r="K138" s="272"/>
      <c r="L138" s="272"/>
      <c r="M138" s="274"/>
      <c r="N138" s="274"/>
      <c r="O138" s="274"/>
      <c r="P138" s="274"/>
      <c r="Q138" s="274"/>
      <c r="R138" s="274"/>
      <c r="S138" s="274"/>
      <c r="T138" s="274"/>
      <c r="U138" s="274"/>
      <c r="V138" s="274"/>
      <c r="W138" s="274"/>
      <c r="X138" s="274"/>
      <c r="Y138" s="274"/>
      <c r="Z138" s="274"/>
      <c r="AA138" s="274"/>
      <c r="AB138" s="274"/>
      <c r="AC138" s="274"/>
      <c r="AD138" s="274"/>
      <c r="AE138" s="274"/>
      <c r="AF138" s="272"/>
      <c r="AG138" s="274"/>
    </row>
    <row r="139" spans="1:33" s="3" customFormat="1">
      <c r="A139" s="274"/>
      <c r="B139" s="274"/>
      <c r="C139" s="274"/>
      <c r="D139" s="274"/>
      <c r="E139" s="274"/>
      <c r="F139" s="274"/>
      <c r="G139" s="274"/>
      <c r="H139" s="274"/>
      <c r="I139" s="272"/>
      <c r="J139" s="272"/>
      <c r="K139" s="272"/>
      <c r="L139" s="272"/>
      <c r="M139" s="274"/>
      <c r="N139" s="274"/>
      <c r="O139" s="274"/>
      <c r="P139" s="274"/>
      <c r="Q139" s="274"/>
      <c r="R139" s="274"/>
      <c r="S139" s="274"/>
      <c r="T139" s="274"/>
      <c r="U139" s="274"/>
      <c r="V139" s="274"/>
      <c r="W139" s="274"/>
      <c r="X139" s="274"/>
      <c r="Y139" s="274"/>
      <c r="Z139" s="274"/>
      <c r="AA139" s="274"/>
      <c r="AB139" s="274"/>
      <c r="AC139" s="274"/>
      <c r="AD139" s="274"/>
      <c r="AE139" s="274"/>
      <c r="AF139" s="272"/>
      <c r="AG139" s="274"/>
    </row>
    <row r="140" spans="1:33" s="3" customFormat="1">
      <c r="A140" s="274"/>
      <c r="B140" s="274"/>
      <c r="C140" s="274"/>
      <c r="D140" s="274"/>
      <c r="E140" s="274"/>
      <c r="F140" s="274"/>
      <c r="G140" s="274"/>
      <c r="H140" s="274"/>
      <c r="I140" s="272"/>
      <c r="J140" s="272"/>
      <c r="K140" s="272"/>
      <c r="L140" s="272"/>
      <c r="M140" s="274"/>
      <c r="N140" s="274"/>
      <c r="O140" s="274"/>
      <c r="P140" s="274"/>
      <c r="Q140" s="274"/>
      <c r="R140" s="274"/>
      <c r="S140" s="274"/>
      <c r="T140" s="274"/>
      <c r="U140" s="274"/>
      <c r="V140" s="274"/>
      <c r="W140" s="274"/>
      <c r="X140" s="274"/>
      <c r="Y140" s="274"/>
      <c r="Z140" s="274"/>
      <c r="AA140" s="274"/>
      <c r="AB140" s="274"/>
      <c r="AC140" s="274"/>
      <c r="AD140" s="274"/>
      <c r="AE140" s="274"/>
      <c r="AF140" s="272"/>
      <c r="AG140" s="274"/>
    </row>
    <row r="141" spans="1:33" s="3" customFormat="1">
      <c r="A141" s="274"/>
      <c r="B141" s="274"/>
      <c r="C141" s="274"/>
      <c r="D141" s="274"/>
      <c r="E141" s="274"/>
      <c r="F141" s="274"/>
      <c r="G141" s="274"/>
      <c r="H141" s="274"/>
      <c r="I141" s="272"/>
      <c r="J141" s="272"/>
      <c r="K141" s="272"/>
      <c r="L141" s="272"/>
      <c r="M141" s="274"/>
      <c r="N141" s="274"/>
      <c r="O141" s="274"/>
      <c r="P141" s="274"/>
      <c r="Q141" s="274"/>
      <c r="R141" s="274"/>
      <c r="S141" s="274"/>
      <c r="T141" s="274"/>
      <c r="U141" s="274"/>
      <c r="V141" s="274"/>
      <c r="W141" s="274"/>
      <c r="X141" s="274"/>
      <c r="Y141" s="274"/>
      <c r="Z141" s="274"/>
      <c r="AA141" s="274"/>
      <c r="AB141" s="274"/>
      <c r="AC141" s="274"/>
      <c r="AD141" s="274"/>
      <c r="AE141" s="274"/>
      <c r="AF141" s="272"/>
      <c r="AG141" s="272"/>
    </row>
    <row r="142" spans="1:33" s="3" customFormat="1">
      <c r="A142" s="274"/>
      <c r="B142" s="274"/>
      <c r="C142" s="274"/>
      <c r="D142" s="274"/>
      <c r="E142" s="274"/>
      <c r="F142" s="274"/>
      <c r="G142" s="274"/>
      <c r="H142" s="274"/>
      <c r="I142" s="272"/>
      <c r="J142" s="272"/>
      <c r="K142" s="272"/>
      <c r="L142" s="272"/>
      <c r="M142" s="274"/>
      <c r="N142" s="274"/>
      <c r="O142" s="274"/>
      <c r="P142" s="274"/>
      <c r="Q142" s="274"/>
      <c r="R142" s="274"/>
      <c r="S142" s="274"/>
      <c r="T142" s="274"/>
      <c r="U142" s="274"/>
      <c r="V142" s="274"/>
      <c r="W142" s="274"/>
      <c r="X142" s="274"/>
      <c r="Y142" s="274"/>
      <c r="Z142" s="274"/>
      <c r="AA142" s="274"/>
      <c r="AB142" s="274"/>
      <c r="AC142" s="274"/>
      <c r="AD142" s="274"/>
      <c r="AE142" s="274"/>
      <c r="AF142" s="272"/>
      <c r="AG142" s="272"/>
    </row>
    <row r="143" spans="1:33" s="3" customFormat="1">
      <c r="A143" s="274"/>
      <c r="B143" s="274"/>
      <c r="C143" s="274"/>
      <c r="D143" s="274"/>
      <c r="E143" s="274"/>
      <c r="F143" s="274"/>
      <c r="G143" s="274"/>
      <c r="H143" s="274"/>
      <c r="I143" s="272"/>
      <c r="J143" s="272"/>
      <c r="K143" s="272"/>
      <c r="L143" s="272"/>
      <c r="M143" s="274"/>
      <c r="N143" s="274"/>
      <c r="O143" s="274"/>
      <c r="P143" s="274"/>
      <c r="Q143" s="274"/>
      <c r="R143" s="274"/>
      <c r="S143" s="274"/>
      <c r="T143" s="274"/>
      <c r="U143" s="274"/>
      <c r="V143" s="274"/>
      <c r="W143" s="274"/>
      <c r="X143" s="274"/>
      <c r="Y143" s="274"/>
      <c r="Z143" s="274"/>
      <c r="AA143" s="274"/>
      <c r="AB143" s="274"/>
      <c r="AC143" s="274"/>
      <c r="AD143" s="274"/>
      <c r="AE143" s="274"/>
      <c r="AF143" s="272"/>
      <c r="AG143" s="274"/>
    </row>
    <row r="144" spans="1:33" s="3" customFormat="1">
      <c r="A144" s="274"/>
      <c r="B144" s="274"/>
      <c r="C144" s="274"/>
      <c r="D144" s="274"/>
      <c r="E144" s="274"/>
      <c r="F144" s="274"/>
      <c r="G144" s="274"/>
      <c r="H144" s="274"/>
      <c r="I144" s="272"/>
      <c r="J144" s="272"/>
      <c r="K144" s="272"/>
      <c r="L144" s="272"/>
      <c r="M144" s="274"/>
      <c r="N144" s="274"/>
      <c r="O144" s="274"/>
      <c r="P144" s="274"/>
      <c r="Q144" s="274"/>
      <c r="R144" s="274"/>
      <c r="S144" s="274"/>
      <c r="T144" s="274"/>
      <c r="U144" s="274"/>
      <c r="V144" s="274"/>
      <c r="W144" s="274"/>
      <c r="X144" s="274"/>
      <c r="Y144" s="274"/>
      <c r="Z144" s="274"/>
      <c r="AA144" s="274"/>
      <c r="AB144" s="274"/>
      <c r="AC144" s="274"/>
      <c r="AD144" s="274"/>
      <c r="AE144" s="274"/>
      <c r="AF144" s="272"/>
      <c r="AG144" s="274"/>
    </row>
    <row r="145" spans="1:33" s="3" customFormat="1">
      <c r="A145" s="274"/>
      <c r="B145" s="274"/>
      <c r="C145" s="274"/>
      <c r="D145" s="274"/>
      <c r="E145" s="274"/>
      <c r="F145" s="274"/>
      <c r="G145" s="274"/>
      <c r="H145" s="274"/>
      <c r="I145" s="272"/>
      <c r="J145" s="272"/>
      <c r="K145" s="272"/>
      <c r="L145" s="272"/>
      <c r="M145" s="274"/>
      <c r="N145" s="274"/>
      <c r="O145" s="274"/>
      <c r="P145" s="274"/>
      <c r="Q145" s="274"/>
      <c r="R145" s="274"/>
      <c r="S145" s="274"/>
      <c r="T145" s="274"/>
      <c r="U145" s="274"/>
      <c r="V145" s="274"/>
      <c r="W145" s="274"/>
      <c r="X145" s="274"/>
      <c r="Y145" s="274"/>
      <c r="Z145" s="274"/>
      <c r="AA145" s="274"/>
      <c r="AB145" s="274"/>
      <c r="AC145" s="274"/>
      <c r="AD145" s="274"/>
      <c r="AE145" s="274"/>
      <c r="AF145" s="272"/>
      <c r="AG145" s="274"/>
    </row>
    <row r="146" spans="1:33" s="3" customFormat="1">
      <c r="A146" s="274"/>
      <c r="B146" s="274"/>
      <c r="C146" s="274"/>
      <c r="D146" s="274"/>
      <c r="E146" s="274"/>
      <c r="F146" s="274"/>
      <c r="G146" s="274"/>
      <c r="H146" s="274"/>
      <c r="I146" s="272"/>
      <c r="J146" s="272"/>
      <c r="K146" s="272"/>
      <c r="L146" s="272"/>
      <c r="M146" s="274"/>
      <c r="N146" s="274"/>
      <c r="O146" s="274"/>
      <c r="P146" s="274"/>
      <c r="Q146" s="274"/>
      <c r="R146" s="274"/>
      <c r="S146" s="274"/>
      <c r="T146" s="274"/>
      <c r="U146" s="274"/>
      <c r="V146" s="274"/>
      <c r="W146" s="274"/>
      <c r="X146" s="274"/>
      <c r="Y146" s="274"/>
      <c r="Z146" s="274"/>
      <c r="AA146" s="274"/>
      <c r="AB146" s="274"/>
      <c r="AC146" s="274"/>
      <c r="AD146" s="274"/>
      <c r="AE146" s="274"/>
      <c r="AF146" s="272"/>
      <c r="AG146" s="274"/>
    </row>
    <row r="147" spans="1:33" s="3" customFormat="1">
      <c r="A147" s="274"/>
      <c r="B147" s="274"/>
      <c r="C147" s="274"/>
      <c r="D147" s="274"/>
      <c r="E147" s="274"/>
      <c r="F147" s="274"/>
      <c r="G147" s="274"/>
      <c r="H147" s="274"/>
      <c r="I147" s="272"/>
      <c r="J147" s="272"/>
      <c r="K147" s="272"/>
      <c r="L147" s="272"/>
      <c r="M147" s="274"/>
      <c r="N147" s="274"/>
      <c r="O147" s="274"/>
      <c r="P147" s="274"/>
      <c r="Q147" s="274"/>
      <c r="R147" s="274"/>
      <c r="S147" s="274"/>
      <c r="T147" s="274"/>
      <c r="U147" s="274"/>
      <c r="V147" s="274"/>
      <c r="W147" s="274"/>
      <c r="X147" s="274"/>
      <c r="Y147" s="274"/>
      <c r="Z147" s="274"/>
      <c r="AA147" s="274"/>
      <c r="AB147" s="274"/>
      <c r="AC147" s="274"/>
      <c r="AD147" s="274"/>
      <c r="AE147" s="274"/>
      <c r="AF147" s="272"/>
      <c r="AG147" s="274"/>
    </row>
    <row r="148" spans="1:33" s="3" customFormat="1">
      <c r="A148" s="274"/>
      <c r="B148" s="274"/>
      <c r="C148" s="274"/>
      <c r="D148" s="274"/>
      <c r="E148" s="274"/>
      <c r="F148" s="274"/>
      <c r="G148" s="274"/>
      <c r="H148" s="274"/>
      <c r="I148" s="272"/>
      <c r="J148" s="272"/>
      <c r="K148" s="272"/>
      <c r="L148" s="272"/>
      <c r="M148" s="274"/>
      <c r="N148" s="274"/>
      <c r="O148" s="274"/>
      <c r="P148" s="274"/>
      <c r="Q148" s="274"/>
      <c r="R148" s="274"/>
      <c r="S148" s="274"/>
      <c r="T148" s="274"/>
      <c r="U148" s="274"/>
      <c r="V148" s="274"/>
      <c r="W148" s="274"/>
      <c r="X148" s="274"/>
      <c r="Y148" s="274"/>
      <c r="Z148" s="274"/>
      <c r="AA148" s="274"/>
      <c r="AB148" s="274"/>
      <c r="AC148" s="274"/>
      <c r="AD148" s="274"/>
      <c r="AE148" s="274"/>
      <c r="AF148" s="272"/>
      <c r="AG148" s="274"/>
    </row>
    <row r="149" spans="1:33" s="3" customFormat="1">
      <c r="A149" s="274"/>
      <c r="B149" s="274"/>
      <c r="C149" s="274"/>
      <c r="D149" s="274"/>
      <c r="E149" s="274"/>
      <c r="F149" s="274"/>
      <c r="G149" s="274"/>
      <c r="H149" s="274"/>
      <c r="I149" s="272"/>
      <c r="J149" s="272"/>
      <c r="K149" s="272"/>
      <c r="L149" s="272"/>
      <c r="M149" s="274"/>
      <c r="N149" s="274"/>
      <c r="O149" s="274"/>
      <c r="P149" s="274"/>
      <c r="Q149" s="274"/>
      <c r="R149" s="274"/>
      <c r="S149" s="274"/>
      <c r="T149" s="274"/>
      <c r="U149" s="274"/>
      <c r="V149" s="274"/>
      <c r="W149" s="274"/>
      <c r="X149" s="274"/>
      <c r="Y149" s="274"/>
      <c r="Z149" s="274"/>
      <c r="AA149" s="274"/>
      <c r="AB149" s="274"/>
      <c r="AC149" s="274"/>
      <c r="AD149" s="274"/>
      <c r="AE149" s="274"/>
      <c r="AF149" s="272"/>
      <c r="AG149" s="274"/>
    </row>
    <row r="150" spans="1:33" s="3" customFormat="1">
      <c r="A150" s="274"/>
      <c r="B150" s="274"/>
      <c r="C150" s="274"/>
      <c r="D150" s="274"/>
      <c r="E150" s="274"/>
      <c r="F150" s="274"/>
      <c r="G150" s="274"/>
      <c r="H150" s="274"/>
      <c r="I150" s="272"/>
      <c r="J150" s="272"/>
      <c r="K150" s="272"/>
      <c r="L150" s="272"/>
      <c r="M150" s="274"/>
      <c r="N150" s="274"/>
      <c r="O150" s="274"/>
      <c r="P150" s="274"/>
      <c r="Q150" s="274"/>
      <c r="R150" s="274"/>
      <c r="S150" s="274"/>
      <c r="T150" s="274"/>
      <c r="U150" s="274"/>
      <c r="V150" s="274"/>
      <c r="W150" s="274"/>
      <c r="X150" s="274"/>
      <c r="Y150" s="274"/>
      <c r="Z150" s="274"/>
      <c r="AA150" s="274"/>
      <c r="AB150" s="274"/>
      <c r="AC150" s="274"/>
      <c r="AD150" s="274"/>
      <c r="AE150" s="274"/>
      <c r="AF150" s="272"/>
      <c r="AG150" s="274"/>
    </row>
    <row r="151" spans="1:33" s="3" customFormat="1">
      <c r="A151" s="274"/>
      <c r="B151" s="274"/>
      <c r="C151" s="274"/>
      <c r="D151" s="274"/>
      <c r="E151" s="274"/>
      <c r="F151" s="274"/>
      <c r="G151" s="274"/>
      <c r="H151" s="274"/>
      <c r="I151" s="272"/>
      <c r="J151" s="272"/>
      <c r="K151" s="272"/>
      <c r="L151" s="272"/>
      <c r="M151" s="274"/>
      <c r="N151" s="274"/>
      <c r="O151" s="274"/>
      <c r="P151" s="274"/>
      <c r="Q151" s="274"/>
      <c r="R151" s="274"/>
      <c r="S151" s="274"/>
      <c r="T151" s="274"/>
      <c r="U151" s="274"/>
      <c r="V151" s="274"/>
      <c r="W151" s="274"/>
      <c r="X151" s="274"/>
      <c r="Y151" s="274"/>
      <c r="Z151" s="274"/>
      <c r="AA151" s="274"/>
      <c r="AB151" s="274"/>
      <c r="AC151" s="274"/>
      <c r="AD151" s="274"/>
      <c r="AE151" s="274"/>
      <c r="AF151" s="272"/>
      <c r="AG151" s="274"/>
    </row>
    <row r="152" spans="1:33" s="3" customFormat="1">
      <c r="A152" s="274"/>
      <c r="B152" s="274"/>
      <c r="C152" s="274"/>
      <c r="D152" s="274"/>
      <c r="E152" s="274"/>
      <c r="F152" s="274"/>
      <c r="G152" s="274"/>
      <c r="H152" s="274"/>
      <c r="I152" s="272"/>
      <c r="J152" s="272"/>
      <c r="K152" s="272"/>
      <c r="L152" s="272"/>
      <c r="M152" s="274"/>
      <c r="N152" s="274"/>
      <c r="O152" s="274"/>
      <c r="P152" s="274"/>
      <c r="Q152" s="274"/>
      <c r="R152" s="274"/>
      <c r="S152" s="274"/>
      <c r="T152" s="274"/>
      <c r="U152" s="274"/>
      <c r="V152" s="274"/>
      <c r="W152" s="274"/>
      <c r="X152" s="274"/>
      <c r="Y152" s="274"/>
      <c r="Z152" s="274"/>
      <c r="AA152" s="274"/>
      <c r="AB152" s="274"/>
      <c r="AC152" s="274"/>
      <c r="AD152" s="274"/>
      <c r="AE152" s="274"/>
      <c r="AF152" s="272"/>
      <c r="AG152" s="274"/>
    </row>
    <row r="153" spans="1:33" s="3" customFormat="1">
      <c r="A153" s="274"/>
      <c r="B153" s="274"/>
      <c r="C153" s="274"/>
      <c r="D153" s="274"/>
      <c r="E153" s="274"/>
      <c r="F153" s="274"/>
      <c r="G153" s="274"/>
      <c r="H153" s="274"/>
      <c r="I153" s="272"/>
      <c r="J153" s="272"/>
      <c r="K153" s="272"/>
      <c r="L153" s="272"/>
      <c r="M153" s="274"/>
      <c r="N153" s="274"/>
      <c r="O153" s="274"/>
      <c r="P153" s="274"/>
      <c r="Q153" s="274"/>
      <c r="R153" s="274"/>
      <c r="S153" s="274"/>
      <c r="T153" s="274"/>
      <c r="U153" s="274"/>
      <c r="V153" s="274"/>
      <c r="W153" s="274"/>
      <c r="X153" s="274"/>
      <c r="Y153" s="274"/>
      <c r="Z153" s="274"/>
      <c r="AA153" s="274"/>
      <c r="AB153" s="274"/>
      <c r="AC153" s="274"/>
      <c r="AD153" s="274"/>
      <c r="AE153" s="274"/>
      <c r="AF153" s="272"/>
      <c r="AG153" s="272"/>
    </row>
    <row r="154" spans="1:33" s="3" customFormat="1">
      <c r="A154" s="274"/>
      <c r="B154" s="274"/>
      <c r="C154" s="274"/>
      <c r="D154" s="274"/>
      <c r="E154" s="274"/>
      <c r="F154" s="274"/>
      <c r="G154" s="274"/>
      <c r="H154" s="274"/>
      <c r="I154" s="272"/>
      <c r="J154" s="272"/>
      <c r="K154" s="272"/>
      <c r="L154" s="272"/>
      <c r="M154" s="274"/>
      <c r="N154" s="274"/>
      <c r="O154" s="274"/>
      <c r="P154" s="274"/>
      <c r="Q154" s="274"/>
      <c r="R154" s="274"/>
      <c r="S154" s="276"/>
      <c r="T154" s="274"/>
      <c r="U154" s="274"/>
      <c r="V154" s="274"/>
      <c r="W154" s="274"/>
      <c r="X154" s="274"/>
      <c r="Y154" s="274"/>
      <c r="Z154" s="274"/>
      <c r="AA154" s="274"/>
      <c r="AB154" s="274"/>
      <c r="AC154" s="274"/>
      <c r="AD154" s="274"/>
      <c r="AE154" s="274"/>
      <c r="AF154" s="272"/>
      <c r="AG154" s="272"/>
    </row>
    <row r="155" spans="1:33" s="3" customFormat="1">
      <c r="A155" s="274"/>
      <c r="B155" s="274"/>
      <c r="C155" s="274"/>
      <c r="D155" s="274"/>
      <c r="E155" s="274"/>
      <c r="F155" s="274"/>
      <c r="G155" s="274"/>
      <c r="H155" s="274"/>
      <c r="I155" s="272"/>
      <c r="J155" s="272"/>
      <c r="K155" s="272"/>
      <c r="L155" s="272"/>
      <c r="M155" s="274"/>
      <c r="N155" s="274"/>
      <c r="O155" s="274"/>
      <c r="P155" s="274"/>
      <c r="Q155" s="274"/>
      <c r="R155" s="274"/>
      <c r="S155" s="274"/>
      <c r="T155" s="274"/>
      <c r="U155" s="274"/>
      <c r="V155" s="274"/>
      <c r="W155" s="274"/>
      <c r="X155" s="274"/>
      <c r="Y155" s="274"/>
      <c r="Z155" s="274"/>
      <c r="AA155" s="274"/>
      <c r="AB155" s="274"/>
      <c r="AC155" s="274"/>
      <c r="AD155" s="274"/>
      <c r="AE155" s="274"/>
      <c r="AF155" s="272"/>
      <c r="AG155" s="272"/>
    </row>
    <row r="156" spans="1:33" s="3" customFormat="1">
      <c r="A156" s="274"/>
      <c r="B156" s="274"/>
      <c r="C156" s="274"/>
      <c r="D156" s="274"/>
      <c r="E156" s="274"/>
      <c r="F156" s="274"/>
      <c r="G156" s="274"/>
      <c r="H156" s="274"/>
      <c r="I156" s="272"/>
      <c r="J156" s="272"/>
      <c r="K156" s="272"/>
      <c r="L156" s="272"/>
      <c r="M156" s="274"/>
      <c r="N156" s="274"/>
      <c r="O156" s="274"/>
      <c r="P156" s="274"/>
      <c r="Q156" s="274"/>
      <c r="R156" s="274"/>
      <c r="S156" s="274"/>
      <c r="T156" s="274"/>
      <c r="U156" s="274"/>
      <c r="V156" s="274"/>
      <c r="W156" s="274"/>
      <c r="X156" s="274"/>
      <c r="Y156" s="274"/>
      <c r="Z156" s="274"/>
      <c r="AA156" s="274"/>
      <c r="AB156" s="274"/>
      <c r="AC156" s="274"/>
      <c r="AD156" s="274"/>
      <c r="AE156" s="274"/>
      <c r="AF156" s="272"/>
      <c r="AG156" s="274"/>
    </row>
    <row r="157" spans="1:33" s="3" customFormat="1">
      <c r="A157" s="274"/>
      <c r="B157" s="274"/>
      <c r="C157" s="274"/>
      <c r="D157" s="274"/>
      <c r="E157" s="274"/>
      <c r="F157" s="274"/>
      <c r="G157" s="274"/>
      <c r="H157" s="274"/>
      <c r="I157" s="272"/>
      <c r="J157" s="272"/>
      <c r="K157" s="272"/>
      <c r="L157" s="272"/>
      <c r="M157" s="274"/>
      <c r="N157" s="274"/>
      <c r="O157" s="274"/>
      <c r="P157" s="274"/>
      <c r="Q157" s="274"/>
      <c r="R157" s="274"/>
      <c r="S157" s="274"/>
      <c r="T157" s="274"/>
      <c r="U157" s="274"/>
      <c r="V157" s="274"/>
      <c r="W157" s="274"/>
      <c r="X157" s="274"/>
      <c r="Y157" s="274"/>
      <c r="Z157" s="274"/>
      <c r="AA157" s="274"/>
      <c r="AB157" s="274"/>
      <c r="AC157" s="274"/>
      <c r="AD157" s="274"/>
      <c r="AE157" s="274"/>
      <c r="AF157" s="272"/>
      <c r="AG157" s="272"/>
    </row>
    <row r="158" spans="1:33" s="3" customFormat="1">
      <c r="A158" s="274"/>
      <c r="B158" s="274"/>
      <c r="C158" s="274"/>
      <c r="D158" s="274"/>
      <c r="E158" s="274"/>
      <c r="F158" s="274"/>
      <c r="G158" s="274"/>
      <c r="H158" s="274"/>
      <c r="I158" s="272"/>
      <c r="J158" s="272"/>
      <c r="K158" s="272"/>
      <c r="L158" s="272"/>
      <c r="M158" s="274"/>
      <c r="N158" s="274"/>
      <c r="O158" s="274"/>
      <c r="P158" s="274"/>
      <c r="Q158" s="274"/>
      <c r="R158" s="274"/>
      <c r="S158" s="274"/>
      <c r="T158" s="274"/>
      <c r="U158" s="274"/>
      <c r="V158" s="274"/>
      <c r="W158" s="274"/>
      <c r="X158" s="274"/>
      <c r="Y158" s="274"/>
      <c r="Z158" s="274"/>
      <c r="AA158" s="274"/>
      <c r="AB158" s="274"/>
      <c r="AC158" s="274"/>
      <c r="AD158" s="274"/>
      <c r="AE158" s="274"/>
      <c r="AF158" s="272"/>
      <c r="AG158" s="274"/>
    </row>
    <row r="159" spans="1:33" s="3" customFormat="1">
      <c r="A159" s="274"/>
      <c r="B159" s="274"/>
      <c r="C159" s="274"/>
      <c r="D159" s="274"/>
      <c r="E159" s="274"/>
      <c r="F159" s="274"/>
      <c r="G159" s="274"/>
      <c r="H159" s="274"/>
      <c r="I159" s="272"/>
      <c r="J159" s="272"/>
      <c r="K159" s="272"/>
      <c r="L159" s="272"/>
      <c r="M159" s="274"/>
      <c r="N159" s="274"/>
      <c r="O159" s="274"/>
      <c r="P159" s="274"/>
      <c r="Q159" s="274"/>
      <c r="R159" s="274"/>
      <c r="S159" s="274"/>
      <c r="T159" s="274"/>
      <c r="U159" s="274"/>
      <c r="V159" s="274"/>
      <c r="W159" s="274"/>
      <c r="X159" s="274"/>
      <c r="Y159" s="274"/>
      <c r="Z159" s="274"/>
      <c r="AA159" s="274"/>
      <c r="AB159" s="274"/>
      <c r="AC159" s="274"/>
      <c r="AD159" s="274"/>
      <c r="AE159" s="274"/>
      <c r="AF159" s="272"/>
      <c r="AG159" s="274"/>
    </row>
    <row r="160" spans="1:33" s="3" customFormat="1">
      <c r="A160" s="274"/>
      <c r="B160" s="274"/>
      <c r="C160" s="274"/>
      <c r="D160" s="274"/>
      <c r="E160" s="274"/>
      <c r="F160" s="274"/>
      <c r="G160" s="274"/>
      <c r="H160" s="274"/>
      <c r="I160" s="272"/>
      <c r="J160" s="272"/>
      <c r="K160" s="272"/>
      <c r="L160" s="272"/>
      <c r="M160" s="274"/>
      <c r="N160" s="274"/>
      <c r="O160" s="274"/>
      <c r="P160" s="274"/>
      <c r="Q160" s="274"/>
      <c r="R160" s="274"/>
      <c r="S160" s="274"/>
      <c r="T160" s="274"/>
      <c r="U160" s="274"/>
      <c r="V160" s="274"/>
      <c r="W160" s="274"/>
      <c r="X160" s="274"/>
      <c r="Y160" s="274"/>
      <c r="Z160" s="274"/>
      <c r="AA160" s="274"/>
      <c r="AB160" s="274"/>
      <c r="AC160" s="274"/>
      <c r="AD160" s="274"/>
      <c r="AE160" s="274"/>
      <c r="AF160" s="272"/>
      <c r="AG160" s="274"/>
    </row>
    <row r="161" spans="1:33" s="3" customFormat="1">
      <c r="A161" s="274"/>
      <c r="B161" s="274"/>
      <c r="C161" s="274"/>
      <c r="D161" s="274"/>
      <c r="E161" s="274"/>
      <c r="F161" s="274"/>
      <c r="G161" s="274"/>
      <c r="H161" s="274"/>
      <c r="I161" s="272"/>
      <c r="J161" s="272"/>
      <c r="K161" s="272"/>
      <c r="L161" s="272"/>
      <c r="M161" s="274"/>
      <c r="N161" s="274"/>
      <c r="O161" s="274"/>
      <c r="P161" s="274"/>
      <c r="Q161" s="274"/>
      <c r="R161" s="274"/>
      <c r="S161" s="274"/>
      <c r="T161" s="274"/>
      <c r="U161" s="274"/>
      <c r="V161" s="274"/>
      <c r="W161" s="274"/>
      <c r="X161" s="274"/>
      <c r="Y161" s="274"/>
      <c r="Z161" s="274"/>
      <c r="AA161" s="274"/>
      <c r="AB161" s="274"/>
      <c r="AC161" s="274"/>
      <c r="AD161" s="274"/>
      <c r="AE161" s="274"/>
      <c r="AF161" s="272"/>
      <c r="AG161" s="274"/>
    </row>
    <row r="162" spans="1:33" s="3" customFormat="1">
      <c r="A162" s="274"/>
      <c r="B162" s="274"/>
      <c r="C162" s="274"/>
      <c r="D162" s="274"/>
      <c r="E162" s="274"/>
      <c r="F162" s="274"/>
      <c r="G162" s="274"/>
      <c r="H162" s="274"/>
      <c r="I162" s="272"/>
      <c r="J162" s="272"/>
      <c r="K162" s="272"/>
      <c r="L162" s="272"/>
      <c r="M162" s="274"/>
      <c r="N162" s="274"/>
      <c r="O162" s="274"/>
      <c r="P162" s="274"/>
      <c r="Q162" s="274"/>
      <c r="R162" s="274"/>
      <c r="S162" s="274"/>
      <c r="T162" s="274"/>
      <c r="U162" s="274"/>
      <c r="V162" s="274"/>
      <c r="W162" s="274"/>
      <c r="X162" s="274"/>
      <c r="Y162" s="274"/>
      <c r="Z162" s="274"/>
      <c r="AA162" s="274"/>
      <c r="AB162" s="274"/>
      <c r="AC162" s="274"/>
      <c r="AD162" s="274"/>
      <c r="AE162" s="274"/>
      <c r="AF162" s="272"/>
      <c r="AG162" s="274"/>
    </row>
    <row r="163" spans="1:33" s="3" customFormat="1">
      <c r="A163" s="274"/>
      <c r="B163" s="274"/>
      <c r="C163" s="274"/>
      <c r="D163" s="274"/>
      <c r="E163" s="274"/>
      <c r="F163" s="274"/>
      <c r="G163" s="274"/>
      <c r="H163" s="274"/>
      <c r="I163" s="272"/>
      <c r="J163" s="272"/>
      <c r="K163" s="272"/>
      <c r="L163" s="272"/>
      <c r="M163" s="274"/>
      <c r="N163" s="274"/>
      <c r="O163" s="274"/>
      <c r="P163" s="274"/>
      <c r="Q163" s="274"/>
      <c r="R163" s="274"/>
      <c r="S163" s="274"/>
      <c r="T163" s="274"/>
      <c r="U163" s="274"/>
      <c r="V163" s="274"/>
      <c r="W163" s="274"/>
      <c r="X163" s="274"/>
      <c r="Y163" s="274"/>
      <c r="Z163" s="274"/>
      <c r="AA163" s="274"/>
      <c r="AB163" s="274"/>
      <c r="AC163" s="274"/>
      <c r="AD163" s="274"/>
      <c r="AE163" s="274"/>
      <c r="AF163" s="272"/>
      <c r="AG163" s="274"/>
    </row>
    <row r="164" spans="1:33" s="3" customFormat="1">
      <c r="A164" s="274"/>
      <c r="B164" s="274"/>
      <c r="C164" s="274"/>
      <c r="D164" s="274"/>
      <c r="E164" s="274"/>
      <c r="F164" s="274"/>
      <c r="G164" s="274"/>
      <c r="H164" s="274"/>
      <c r="I164" s="272"/>
      <c r="J164" s="272"/>
      <c r="K164" s="272"/>
      <c r="L164" s="272"/>
      <c r="M164" s="274"/>
      <c r="N164" s="274"/>
      <c r="O164" s="274"/>
      <c r="P164" s="274"/>
      <c r="Q164" s="274"/>
      <c r="R164" s="274"/>
      <c r="S164" s="274"/>
      <c r="T164" s="274"/>
      <c r="U164" s="274"/>
      <c r="V164" s="274"/>
      <c r="W164" s="274"/>
      <c r="X164" s="274"/>
      <c r="Y164" s="274"/>
      <c r="Z164" s="274"/>
      <c r="AA164" s="274"/>
      <c r="AB164" s="274"/>
      <c r="AC164" s="274"/>
      <c r="AD164" s="274"/>
      <c r="AE164" s="274"/>
      <c r="AF164" s="272"/>
      <c r="AG164" s="274"/>
    </row>
    <row r="165" spans="1:33" s="3" customFormat="1">
      <c r="A165" s="274"/>
      <c r="B165" s="274"/>
      <c r="C165" s="274"/>
      <c r="D165" s="274"/>
      <c r="E165" s="274"/>
      <c r="F165" s="274"/>
      <c r="G165" s="275"/>
      <c r="H165" s="274"/>
      <c r="I165" s="272"/>
      <c r="J165" s="272"/>
      <c r="K165" s="272"/>
      <c r="L165" s="272"/>
      <c r="M165" s="274"/>
      <c r="N165" s="274"/>
      <c r="O165" s="274"/>
      <c r="P165" s="274"/>
      <c r="Q165" s="274"/>
      <c r="R165" s="274"/>
      <c r="S165" s="274"/>
      <c r="T165" s="274"/>
      <c r="U165" s="274"/>
      <c r="V165" s="274"/>
      <c r="W165" s="274"/>
      <c r="X165" s="274"/>
      <c r="Y165" s="274"/>
      <c r="Z165" s="274"/>
      <c r="AA165" s="274"/>
      <c r="AB165" s="274"/>
      <c r="AC165" s="274"/>
      <c r="AD165" s="274"/>
      <c r="AE165" s="274"/>
      <c r="AF165" s="272"/>
      <c r="AG165" s="272"/>
    </row>
    <row r="166" spans="1:33" s="3" customFormat="1">
      <c r="A166" s="274"/>
      <c r="B166" s="274"/>
      <c r="C166" s="274"/>
      <c r="D166" s="274"/>
      <c r="E166" s="274"/>
      <c r="F166" s="274"/>
      <c r="G166" s="275"/>
      <c r="H166" s="274"/>
      <c r="I166" s="272"/>
      <c r="J166" s="272"/>
      <c r="K166" s="272"/>
      <c r="L166" s="272"/>
      <c r="M166" s="274"/>
      <c r="N166" s="274"/>
      <c r="O166" s="274"/>
      <c r="P166" s="274"/>
      <c r="Q166" s="274"/>
      <c r="R166" s="274"/>
      <c r="S166" s="274"/>
      <c r="T166" s="274"/>
      <c r="U166" s="274"/>
      <c r="V166" s="274"/>
      <c r="W166" s="274"/>
      <c r="X166" s="274"/>
      <c r="Y166" s="274"/>
      <c r="Z166" s="274"/>
      <c r="AA166" s="274"/>
      <c r="AB166" s="274"/>
      <c r="AC166" s="274"/>
      <c r="AD166" s="274"/>
      <c r="AE166" s="274"/>
      <c r="AF166" s="272"/>
      <c r="AG166" s="274"/>
    </row>
    <row r="167" spans="1:33" s="3" customFormat="1">
      <c r="A167" s="274"/>
      <c r="B167" s="274"/>
      <c r="C167" s="274"/>
      <c r="D167" s="274"/>
      <c r="E167" s="274"/>
      <c r="F167" s="274"/>
      <c r="G167" s="274"/>
      <c r="H167" s="274"/>
      <c r="I167" s="272"/>
      <c r="J167" s="272"/>
      <c r="K167" s="272"/>
      <c r="L167" s="272"/>
      <c r="M167" s="274"/>
      <c r="N167" s="274"/>
      <c r="O167" s="274"/>
      <c r="P167" s="274"/>
      <c r="Q167" s="274"/>
      <c r="R167" s="274"/>
      <c r="S167" s="274"/>
      <c r="T167" s="274"/>
      <c r="U167" s="274"/>
      <c r="V167" s="274"/>
      <c r="W167" s="274"/>
      <c r="X167" s="274"/>
      <c r="Y167" s="274"/>
      <c r="Z167" s="274"/>
      <c r="AA167" s="274"/>
      <c r="AB167" s="274"/>
      <c r="AC167" s="274"/>
      <c r="AD167" s="274"/>
      <c r="AE167" s="274"/>
      <c r="AF167" s="272"/>
      <c r="AG167" s="274"/>
    </row>
    <row r="168" spans="1:33" s="3" customFormat="1">
      <c r="A168" s="274"/>
      <c r="B168" s="274"/>
      <c r="C168" s="274"/>
      <c r="D168" s="274"/>
      <c r="E168" s="274"/>
      <c r="F168" s="274"/>
      <c r="G168" s="274"/>
      <c r="H168" s="274"/>
      <c r="I168" s="272"/>
      <c r="J168" s="272"/>
      <c r="K168" s="272"/>
      <c r="L168" s="272"/>
      <c r="M168" s="274"/>
      <c r="N168" s="274"/>
      <c r="O168" s="274"/>
      <c r="P168" s="274"/>
      <c r="Q168" s="274"/>
      <c r="R168" s="274"/>
      <c r="S168" s="274"/>
      <c r="T168" s="274"/>
      <c r="U168" s="274"/>
      <c r="V168" s="274"/>
      <c r="W168" s="274"/>
      <c r="X168" s="274"/>
      <c r="Y168" s="274"/>
      <c r="Z168" s="274"/>
      <c r="AA168" s="274"/>
      <c r="AB168" s="274"/>
      <c r="AC168" s="274"/>
      <c r="AD168" s="274"/>
      <c r="AE168" s="274"/>
      <c r="AF168" s="272"/>
      <c r="AG168" s="274"/>
    </row>
    <row r="169" spans="1:33" s="3" customFormat="1">
      <c r="A169" s="274"/>
      <c r="B169" s="274"/>
      <c r="C169" s="274"/>
      <c r="D169" s="274"/>
      <c r="E169" s="274"/>
      <c r="F169" s="274"/>
      <c r="G169" s="274"/>
      <c r="H169" s="274"/>
      <c r="I169" s="272"/>
      <c r="J169" s="272"/>
      <c r="K169" s="272"/>
      <c r="L169" s="272"/>
      <c r="M169" s="274"/>
      <c r="N169" s="274"/>
      <c r="O169" s="274"/>
      <c r="P169" s="274"/>
      <c r="Q169" s="274"/>
      <c r="R169" s="274"/>
      <c r="S169" s="274"/>
      <c r="T169" s="274"/>
      <c r="U169" s="274"/>
      <c r="V169" s="274"/>
      <c r="W169" s="274"/>
      <c r="X169" s="274"/>
      <c r="Y169" s="274"/>
      <c r="Z169" s="274"/>
      <c r="AA169" s="274"/>
      <c r="AB169" s="274"/>
      <c r="AC169" s="274"/>
      <c r="AD169" s="274"/>
      <c r="AE169" s="274"/>
      <c r="AF169" s="272"/>
      <c r="AG169" s="274"/>
    </row>
    <row r="170" spans="1:33" s="3" customFormat="1">
      <c r="A170" s="274"/>
      <c r="B170" s="274"/>
      <c r="C170" s="274"/>
      <c r="D170" s="274"/>
      <c r="E170" s="274"/>
      <c r="F170" s="274"/>
      <c r="G170" s="274"/>
      <c r="H170" s="274"/>
      <c r="I170" s="272"/>
      <c r="J170" s="272"/>
      <c r="K170" s="272"/>
      <c r="L170" s="272"/>
      <c r="M170" s="274"/>
      <c r="N170" s="274"/>
      <c r="O170" s="274"/>
      <c r="P170" s="274"/>
      <c r="Q170" s="274"/>
      <c r="R170" s="274"/>
      <c r="S170" s="274"/>
      <c r="T170" s="274"/>
      <c r="U170" s="274"/>
      <c r="V170" s="274"/>
      <c r="W170" s="274"/>
      <c r="X170" s="274"/>
      <c r="Y170" s="274"/>
      <c r="Z170" s="274"/>
      <c r="AA170" s="274"/>
      <c r="AB170" s="274"/>
      <c r="AC170" s="274"/>
      <c r="AD170" s="274"/>
      <c r="AE170" s="274"/>
      <c r="AF170" s="272"/>
      <c r="AG170" s="274"/>
    </row>
    <row r="171" spans="1:33" s="3" customFormat="1">
      <c r="A171" s="274"/>
      <c r="B171" s="274"/>
      <c r="C171" s="274"/>
      <c r="D171" s="274"/>
      <c r="E171" s="274"/>
      <c r="F171" s="274"/>
      <c r="G171" s="274"/>
      <c r="H171" s="274"/>
      <c r="I171" s="272"/>
      <c r="J171" s="272"/>
      <c r="K171" s="272"/>
      <c r="L171" s="272"/>
      <c r="M171" s="274"/>
      <c r="N171" s="274"/>
      <c r="O171" s="274"/>
      <c r="P171" s="274"/>
      <c r="Q171" s="274"/>
      <c r="R171" s="274"/>
      <c r="S171" s="274"/>
      <c r="T171" s="274"/>
      <c r="U171" s="274"/>
      <c r="V171" s="274"/>
      <c r="W171" s="274"/>
      <c r="X171" s="274"/>
      <c r="Y171" s="274"/>
      <c r="Z171" s="274"/>
      <c r="AA171" s="274"/>
      <c r="AB171" s="274"/>
      <c r="AC171" s="274"/>
      <c r="AD171" s="274"/>
      <c r="AE171" s="274"/>
      <c r="AF171" s="272"/>
      <c r="AG171" s="274"/>
    </row>
    <row r="172" spans="1:33" s="3" customFormat="1">
      <c r="A172" s="274"/>
      <c r="B172" s="274"/>
      <c r="C172" s="274"/>
      <c r="D172" s="274"/>
      <c r="E172" s="274"/>
      <c r="F172" s="274"/>
      <c r="G172" s="274"/>
      <c r="H172" s="274"/>
      <c r="I172" s="272"/>
      <c r="J172" s="272"/>
      <c r="K172" s="272"/>
      <c r="L172" s="272"/>
      <c r="M172" s="274"/>
      <c r="N172" s="274"/>
      <c r="O172" s="274"/>
      <c r="P172" s="274"/>
      <c r="Q172" s="274"/>
      <c r="R172" s="274"/>
      <c r="S172" s="274"/>
      <c r="T172" s="274"/>
      <c r="U172" s="274"/>
      <c r="V172" s="274"/>
      <c r="W172" s="274"/>
      <c r="X172" s="274"/>
      <c r="Y172" s="274"/>
      <c r="Z172" s="274"/>
      <c r="AA172" s="274"/>
      <c r="AB172" s="274"/>
      <c r="AC172" s="274"/>
      <c r="AD172" s="274"/>
      <c r="AE172" s="274"/>
      <c r="AF172" s="272"/>
      <c r="AG172" s="274"/>
    </row>
    <row r="173" spans="1:33" s="3" customFormat="1">
      <c r="A173" s="274"/>
      <c r="B173" s="274"/>
      <c r="C173" s="274"/>
      <c r="D173" s="274"/>
      <c r="E173" s="274"/>
      <c r="F173" s="274"/>
      <c r="G173" s="274"/>
      <c r="H173" s="274"/>
      <c r="I173" s="272"/>
      <c r="J173" s="272"/>
      <c r="K173" s="272"/>
      <c r="L173" s="272"/>
      <c r="M173" s="274"/>
      <c r="N173" s="274"/>
      <c r="O173" s="274"/>
      <c r="P173" s="274"/>
      <c r="Q173" s="274"/>
      <c r="R173" s="274"/>
      <c r="S173" s="274"/>
      <c r="T173" s="274"/>
      <c r="U173" s="274"/>
      <c r="V173" s="274"/>
      <c r="W173" s="274"/>
      <c r="X173" s="274"/>
      <c r="Y173" s="274"/>
      <c r="Z173" s="274"/>
      <c r="AA173" s="274"/>
      <c r="AB173" s="274"/>
      <c r="AC173" s="274"/>
      <c r="AD173" s="274"/>
      <c r="AE173" s="274"/>
      <c r="AF173" s="272"/>
      <c r="AG173" s="274"/>
    </row>
    <row r="174" spans="1:33" s="3" customFormat="1">
      <c r="A174" s="274"/>
      <c r="B174" s="274"/>
      <c r="C174" s="274"/>
      <c r="D174" s="274"/>
      <c r="E174" s="274"/>
      <c r="F174" s="274"/>
      <c r="G174" s="274"/>
      <c r="H174" s="274"/>
      <c r="I174" s="272"/>
      <c r="J174" s="272"/>
      <c r="K174" s="272"/>
      <c r="L174" s="272"/>
      <c r="M174" s="274"/>
      <c r="N174" s="274"/>
      <c r="O174" s="274"/>
      <c r="P174" s="274"/>
      <c r="Q174" s="274"/>
      <c r="R174" s="274"/>
      <c r="S174" s="274"/>
      <c r="T174" s="274"/>
      <c r="U174" s="274"/>
      <c r="V174" s="274"/>
      <c r="W174" s="274"/>
      <c r="X174" s="274"/>
      <c r="Y174" s="274"/>
      <c r="Z174" s="274"/>
      <c r="AA174" s="274"/>
      <c r="AB174" s="274"/>
      <c r="AC174" s="274"/>
      <c r="AD174" s="274"/>
      <c r="AE174" s="274"/>
      <c r="AF174" s="272"/>
      <c r="AG174" s="272"/>
    </row>
    <row r="175" spans="1:33" s="3" customFormat="1">
      <c r="A175" s="274"/>
      <c r="B175" s="274"/>
      <c r="C175" s="274"/>
      <c r="D175" s="274"/>
      <c r="E175" s="274"/>
      <c r="F175" s="274"/>
      <c r="G175" s="274"/>
      <c r="H175" s="274"/>
      <c r="I175" s="272"/>
      <c r="J175" s="272"/>
      <c r="K175" s="272"/>
      <c r="L175" s="272"/>
      <c r="M175" s="274"/>
      <c r="N175" s="274"/>
      <c r="O175" s="274"/>
      <c r="P175" s="274"/>
      <c r="Q175" s="274"/>
      <c r="R175" s="274"/>
      <c r="S175" s="274"/>
      <c r="T175" s="274"/>
      <c r="U175" s="274"/>
      <c r="V175" s="274"/>
      <c r="W175" s="274"/>
      <c r="X175" s="274"/>
      <c r="Y175" s="274"/>
      <c r="Z175" s="274"/>
      <c r="AA175" s="274"/>
      <c r="AB175" s="274"/>
      <c r="AC175" s="274"/>
      <c r="AD175" s="274"/>
      <c r="AE175" s="274"/>
      <c r="AF175" s="272"/>
      <c r="AG175" s="274"/>
    </row>
    <row r="176" spans="1:33" s="3" customFormat="1">
      <c r="A176" s="274"/>
      <c r="B176" s="274"/>
      <c r="C176" s="274"/>
      <c r="D176" s="274"/>
      <c r="E176" s="274"/>
      <c r="F176" s="274"/>
      <c r="G176" s="274"/>
      <c r="H176" s="274"/>
      <c r="I176" s="272"/>
      <c r="J176" s="272"/>
      <c r="K176" s="272"/>
      <c r="L176" s="272"/>
      <c r="M176" s="274"/>
      <c r="N176" s="274"/>
      <c r="O176" s="274"/>
      <c r="P176" s="274"/>
      <c r="Q176" s="274"/>
      <c r="R176" s="274"/>
      <c r="S176" s="274"/>
      <c r="T176" s="274"/>
      <c r="U176" s="274"/>
      <c r="V176" s="274"/>
      <c r="W176" s="274"/>
      <c r="X176" s="274"/>
      <c r="Y176" s="274"/>
      <c r="Z176" s="274"/>
      <c r="AA176" s="274"/>
      <c r="AB176" s="274"/>
      <c r="AC176" s="274"/>
      <c r="AD176" s="274"/>
      <c r="AE176" s="274"/>
      <c r="AF176" s="272"/>
      <c r="AG176" s="274"/>
    </row>
    <row r="177" spans="1:33" s="3" customFormat="1">
      <c r="A177" s="274"/>
      <c r="B177" s="274"/>
      <c r="C177" s="274"/>
      <c r="D177" s="274"/>
      <c r="E177" s="274"/>
      <c r="F177" s="274"/>
      <c r="G177" s="274"/>
      <c r="H177" s="274"/>
      <c r="I177" s="272"/>
      <c r="J177" s="272"/>
      <c r="K177" s="272"/>
      <c r="L177" s="272"/>
      <c r="M177" s="274"/>
      <c r="N177" s="274"/>
      <c r="O177" s="274"/>
      <c r="P177" s="274"/>
      <c r="Q177" s="274"/>
      <c r="R177" s="274"/>
      <c r="S177" s="274"/>
      <c r="T177" s="274"/>
      <c r="U177" s="274"/>
      <c r="V177" s="274"/>
      <c r="W177" s="274"/>
      <c r="X177" s="274"/>
      <c r="Y177" s="274"/>
      <c r="Z177" s="274"/>
      <c r="AA177" s="274"/>
      <c r="AB177" s="274"/>
      <c r="AC177" s="274"/>
      <c r="AD177" s="274"/>
      <c r="AE177" s="274"/>
      <c r="AF177" s="272"/>
      <c r="AG177" s="274"/>
    </row>
    <row r="178" spans="1:33" s="3" customFormat="1">
      <c r="A178" s="274"/>
      <c r="B178" s="274"/>
      <c r="C178" s="274"/>
      <c r="D178" s="274"/>
      <c r="E178" s="274"/>
      <c r="F178" s="274"/>
      <c r="G178" s="274"/>
      <c r="H178" s="274"/>
      <c r="I178" s="272"/>
      <c r="J178" s="272"/>
      <c r="K178" s="272"/>
      <c r="L178" s="272"/>
      <c r="M178" s="274"/>
      <c r="N178" s="274"/>
      <c r="O178" s="274"/>
      <c r="P178" s="274"/>
      <c r="Q178" s="274"/>
      <c r="R178" s="274"/>
      <c r="S178" s="274"/>
      <c r="T178" s="274"/>
      <c r="U178" s="274"/>
      <c r="V178" s="274"/>
      <c r="W178" s="274"/>
      <c r="X178" s="274"/>
      <c r="Y178" s="274"/>
      <c r="Z178" s="274"/>
      <c r="AA178" s="274"/>
      <c r="AB178" s="274"/>
      <c r="AC178" s="274"/>
      <c r="AD178" s="274"/>
      <c r="AE178" s="274"/>
      <c r="AF178" s="272"/>
      <c r="AG178" s="274"/>
    </row>
    <row r="179" spans="1:33" s="3" customFormat="1">
      <c r="A179" s="274"/>
      <c r="B179" s="274"/>
      <c r="C179" s="274"/>
      <c r="D179" s="274"/>
      <c r="E179" s="274"/>
      <c r="F179" s="274"/>
      <c r="G179" s="274"/>
      <c r="H179" s="274"/>
      <c r="I179" s="272"/>
      <c r="J179" s="272"/>
      <c r="K179" s="272"/>
      <c r="L179" s="272"/>
      <c r="M179" s="274"/>
      <c r="N179" s="274"/>
      <c r="O179" s="274"/>
      <c r="P179" s="274"/>
      <c r="Q179" s="274"/>
      <c r="R179" s="274"/>
      <c r="S179" s="274"/>
      <c r="T179" s="274"/>
      <c r="U179" s="274"/>
      <c r="V179" s="274"/>
      <c r="W179" s="274"/>
      <c r="X179" s="274"/>
      <c r="Y179" s="274"/>
      <c r="Z179" s="274"/>
      <c r="AA179" s="274"/>
      <c r="AB179" s="274"/>
      <c r="AC179" s="274"/>
      <c r="AD179" s="274"/>
      <c r="AE179" s="274"/>
      <c r="AF179" s="272"/>
      <c r="AG179" s="274"/>
    </row>
    <row r="180" spans="1:33" s="3" customFormat="1">
      <c r="A180" s="274"/>
      <c r="B180" s="274"/>
      <c r="C180" s="274"/>
      <c r="D180" s="274"/>
      <c r="E180" s="274"/>
      <c r="F180" s="274"/>
      <c r="G180" s="274"/>
      <c r="H180" s="274"/>
      <c r="I180" s="272"/>
      <c r="J180" s="272"/>
      <c r="K180" s="272"/>
      <c r="L180" s="272"/>
      <c r="M180" s="274"/>
      <c r="N180" s="274"/>
      <c r="O180" s="274"/>
      <c r="P180" s="274"/>
      <c r="Q180" s="274"/>
      <c r="R180" s="274"/>
      <c r="S180" s="274"/>
      <c r="T180" s="274"/>
      <c r="U180" s="274"/>
      <c r="V180" s="274"/>
      <c r="W180" s="274"/>
      <c r="X180" s="274"/>
      <c r="Y180" s="274"/>
      <c r="Z180" s="274"/>
      <c r="AA180" s="274"/>
      <c r="AB180" s="274"/>
      <c r="AC180" s="274"/>
      <c r="AD180" s="274"/>
      <c r="AE180" s="274"/>
      <c r="AF180" s="272"/>
      <c r="AG180" s="274"/>
    </row>
    <row r="181" spans="1:33" s="3" customFormat="1">
      <c r="A181" s="274"/>
      <c r="B181" s="274"/>
      <c r="C181" s="274"/>
      <c r="D181" s="274"/>
      <c r="E181" s="274"/>
      <c r="F181" s="274"/>
      <c r="G181" s="274"/>
      <c r="H181" s="274"/>
      <c r="I181" s="272"/>
      <c r="J181" s="272"/>
      <c r="K181" s="272"/>
      <c r="L181" s="272"/>
      <c r="M181" s="274"/>
      <c r="N181" s="274"/>
      <c r="O181" s="274"/>
      <c r="P181" s="274"/>
      <c r="Q181" s="274"/>
      <c r="R181" s="274"/>
      <c r="S181" s="274"/>
      <c r="T181" s="274"/>
      <c r="U181" s="274"/>
      <c r="V181" s="274"/>
      <c r="W181" s="274"/>
      <c r="X181" s="274"/>
      <c r="Y181" s="274"/>
      <c r="Z181" s="274"/>
      <c r="AA181" s="274"/>
      <c r="AB181" s="274"/>
      <c r="AC181" s="274"/>
      <c r="AD181" s="274"/>
      <c r="AE181" s="274"/>
      <c r="AF181" s="272"/>
      <c r="AG181" s="274"/>
    </row>
    <row r="182" spans="1:33" s="3" customFormat="1">
      <c r="A182" s="274"/>
      <c r="B182" s="274"/>
      <c r="C182" s="274"/>
      <c r="D182" s="274"/>
      <c r="E182" s="274"/>
      <c r="F182" s="274"/>
      <c r="G182" s="274"/>
      <c r="H182" s="274"/>
      <c r="I182" s="272"/>
      <c r="J182" s="272"/>
      <c r="K182" s="272"/>
      <c r="L182" s="272"/>
      <c r="M182" s="274"/>
      <c r="N182" s="274"/>
      <c r="O182" s="274"/>
      <c r="P182" s="274"/>
      <c r="Q182" s="274"/>
      <c r="R182" s="274"/>
      <c r="S182" s="274"/>
      <c r="T182" s="274"/>
      <c r="U182" s="274"/>
      <c r="V182" s="274"/>
      <c r="W182" s="274"/>
      <c r="X182" s="274"/>
      <c r="Y182" s="274"/>
      <c r="Z182" s="274"/>
      <c r="AA182" s="274"/>
      <c r="AB182" s="274"/>
      <c r="AC182" s="274"/>
      <c r="AD182" s="274"/>
      <c r="AE182" s="274"/>
      <c r="AF182" s="272"/>
      <c r="AG182" s="274"/>
    </row>
    <row r="183" spans="1:33" s="3" customFormat="1">
      <c r="A183" s="274"/>
      <c r="B183" s="274"/>
      <c r="C183" s="274"/>
      <c r="D183" s="274"/>
      <c r="E183" s="274"/>
      <c r="F183" s="274"/>
      <c r="G183" s="274"/>
      <c r="H183" s="274"/>
      <c r="I183" s="272"/>
      <c r="J183" s="272"/>
      <c r="K183" s="272"/>
      <c r="L183" s="272"/>
      <c r="M183" s="274"/>
      <c r="N183" s="274"/>
      <c r="O183" s="274"/>
      <c r="P183" s="274"/>
      <c r="Q183" s="274"/>
      <c r="R183" s="274"/>
      <c r="S183" s="274"/>
      <c r="T183" s="274"/>
      <c r="U183" s="274"/>
      <c r="V183" s="274"/>
      <c r="W183" s="274"/>
      <c r="X183" s="274"/>
      <c r="Y183" s="274"/>
      <c r="Z183" s="274"/>
      <c r="AA183" s="274"/>
      <c r="AB183" s="274"/>
      <c r="AC183" s="274"/>
      <c r="AD183" s="274"/>
      <c r="AE183" s="274"/>
      <c r="AF183" s="272"/>
      <c r="AG183" s="274"/>
    </row>
    <row r="184" spans="1:33" s="3" customFormat="1">
      <c r="A184" s="274"/>
      <c r="B184" s="274"/>
      <c r="C184" s="274"/>
      <c r="D184" s="274"/>
      <c r="E184" s="274"/>
      <c r="F184" s="274"/>
      <c r="G184" s="274"/>
      <c r="H184" s="274"/>
      <c r="I184" s="272"/>
      <c r="J184" s="272"/>
      <c r="K184" s="272"/>
      <c r="L184" s="272"/>
      <c r="M184" s="274"/>
      <c r="N184" s="274"/>
      <c r="O184" s="274"/>
      <c r="P184" s="274"/>
      <c r="Q184" s="274"/>
      <c r="R184" s="274"/>
      <c r="S184" s="274"/>
      <c r="T184" s="274"/>
      <c r="U184" s="274"/>
      <c r="V184" s="274"/>
      <c r="W184" s="274"/>
      <c r="X184" s="274"/>
      <c r="Y184" s="274"/>
      <c r="Z184" s="274"/>
      <c r="AA184" s="274"/>
      <c r="AB184" s="274"/>
      <c r="AC184" s="274"/>
      <c r="AD184" s="274"/>
      <c r="AE184" s="274"/>
      <c r="AF184" s="272"/>
      <c r="AG184" s="274"/>
    </row>
    <row r="185" spans="1:33" s="3" customFormat="1">
      <c r="A185" s="274"/>
      <c r="B185" s="274"/>
      <c r="C185" s="274"/>
      <c r="D185" s="274"/>
      <c r="E185" s="274"/>
      <c r="F185" s="274"/>
      <c r="G185" s="274"/>
      <c r="H185" s="274"/>
      <c r="I185" s="272"/>
      <c r="J185" s="272"/>
      <c r="K185" s="272"/>
      <c r="L185" s="272"/>
      <c r="M185" s="274"/>
      <c r="N185" s="274"/>
      <c r="O185" s="274"/>
      <c r="P185" s="274"/>
      <c r="Q185" s="274"/>
      <c r="R185" s="274"/>
      <c r="S185" s="274"/>
      <c r="T185" s="274"/>
      <c r="U185" s="274"/>
      <c r="V185" s="274"/>
      <c r="W185" s="274"/>
      <c r="X185" s="274"/>
      <c r="Y185" s="274"/>
      <c r="Z185" s="274"/>
      <c r="AA185" s="274"/>
      <c r="AB185" s="274"/>
      <c r="AC185" s="274"/>
      <c r="AD185" s="274"/>
      <c r="AE185" s="274"/>
      <c r="AF185" s="272"/>
      <c r="AG185" s="274"/>
    </row>
    <row r="186" spans="1:33" s="3" customFormat="1">
      <c r="A186" s="274"/>
      <c r="B186" s="274"/>
      <c r="C186" s="274"/>
      <c r="D186" s="274"/>
      <c r="E186" s="274"/>
      <c r="F186" s="274"/>
      <c r="G186" s="275"/>
      <c r="H186" s="274"/>
      <c r="I186" s="272"/>
      <c r="J186" s="272"/>
      <c r="K186" s="272"/>
      <c r="L186" s="272"/>
      <c r="M186" s="274"/>
      <c r="N186" s="274"/>
      <c r="O186" s="274"/>
      <c r="P186" s="274"/>
      <c r="Q186" s="274"/>
      <c r="R186" s="274"/>
      <c r="S186" s="274"/>
      <c r="T186" s="274"/>
      <c r="U186" s="274"/>
      <c r="V186" s="274"/>
      <c r="W186" s="274"/>
      <c r="X186" s="274"/>
      <c r="Y186" s="274"/>
      <c r="Z186" s="274"/>
      <c r="AA186" s="274"/>
      <c r="AB186" s="274"/>
      <c r="AC186" s="274"/>
      <c r="AD186" s="274"/>
      <c r="AE186" s="274"/>
      <c r="AF186" s="272"/>
      <c r="AG186" s="274"/>
    </row>
    <row r="187" spans="1:33" s="3" customFormat="1">
      <c r="A187" s="274"/>
      <c r="B187" s="274"/>
      <c r="C187" s="274"/>
      <c r="D187" s="274"/>
      <c r="E187" s="274"/>
      <c r="F187" s="274"/>
      <c r="G187" s="275"/>
      <c r="H187" s="274"/>
      <c r="I187" s="272"/>
      <c r="J187" s="272"/>
      <c r="K187" s="272"/>
      <c r="L187" s="272"/>
      <c r="M187" s="274"/>
      <c r="N187" s="274"/>
      <c r="O187" s="274"/>
      <c r="P187" s="274"/>
      <c r="Q187" s="274"/>
      <c r="R187" s="274"/>
      <c r="S187" s="274"/>
      <c r="T187" s="274"/>
      <c r="U187" s="274"/>
      <c r="V187" s="274"/>
      <c r="W187" s="274"/>
      <c r="X187" s="274"/>
      <c r="Y187" s="274"/>
      <c r="Z187" s="274"/>
      <c r="AA187" s="274"/>
      <c r="AB187" s="274"/>
      <c r="AC187" s="274"/>
      <c r="AD187" s="274"/>
      <c r="AE187" s="274"/>
      <c r="AF187" s="272"/>
      <c r="AG187" s="274"/>
    </row>
    <row r="188" spans="1:33" s="3" customFormat="1">
      <c r="A188" s="274"/>
      <c r="B188" s="274"/>
      <c r="C188" s="274"/>
      <c r="D188" s="274"/>
      <c r="E188" s="274"/>
      <c r="F188" s="274"/>
      <c r="G188" s="274"/>
      <c r="H188" s="274"/>
      <c r="I188" s="272"/>
      <c r="J188" s="272"/>
      <c r="K188" s="272"/>
      <c r="L188" s="272"/>
      <c r="M188" s="274"/>
      <c r="N188" s="274"/>
      <c r="O188" s="274"/>
      <c r="P188" s="274"/>
      <c r="Q188" s="274"/>
      <c r="R188" s="274"/>
      <c r="S188" s="274"/>
      <c r="T188" s="274"/>
      <c r="U188" s="274"/>
      <c r="V188" s="274"/>
      <c r="W188" s="274"/>
      <c r="X188" s="274"/>
      <c r="Y188" s="274"/>
      <c r="Z188" s="274"/>
      <c r="AA188" s="274"/>
      <c r="AB188" s="274"/>
      <c r="AC188" s="274"/>
      <c r="AD188" s="274"/>
      <c r="AE188" s="274"/>
      <c r="AF188" s="272"/>
      <c r="AG188" s="274"/>
    </row>
    <row r="189" spans="1:33" s="3" customFormat="1">
      <c r="A189" s="274"/>
      <c r="B189" s="274"/>
      <c r="C189" s="274"/>
      <c r="D189" s="274"/>
      <c r="E189" s="274"/>
      <c r="F189" s="274"/>
      <c r="G189" s="274"/>
      <c r="H189" s="274"/>
      <c r="I189" s="272"/>
      <c r="J189" s="272"/>
      <c r="K189" s="272"/>
      <c r="L189" s="272"/>
      <c r="M189" s="274"/>
      <c r="N189" s="274"/>
      <c r="O189" s="274"/>
      <c r="P189" s="274"/>
      <c r="Q189" s="274"/>
      <c r="R189" s="274"/>
      <c r="S189" s="274"/>
      <c r="T189" s="274"/>
      <c r="U189" s="274"/>
      <c r="V189" s="274"/>
      <c r="W189" s="274"/>
      <c r="X189" s="274"/>
      <c r="Y189" s="274"/>
      <c r="Z189" s="274"/>
      <c r="AA189" s="274"/>
      <c r="AB189" s="274"/>
      <c r="AC189" s="274"/>
      <c r="AD189" s="274"/>
      <c r="AE189" s="274"/>
      <c r="AF189" s="272"/>
      <c r="AG189" s="272"/>
    </row>
    <row r="190" spans="1:33" s="3" customFormat="1">
      <c r="A190" s="274"/>
      <c r="B190" s="274"/>
      <c r="C190" s="274"/>
      <c r="D190" s="274"/>
      <c r="E190" s="274"/>
      <c r="F190" s="274"/>
      <c r="G190" s="274"/>
      <c r="H190" s="274"/>
      <c r="I190" s="272"/>
      <c r="J190" s="272"/>
      <c r="K190" s="272"/>
      <c r="L190" s="272"/>
      <c r="M190" s="274"/>
      <c r="N190" s="274"/>
      <c r="O190" s="274"/>
      <c r="P190" s="274"/>
      <c r="Q190" s="274"/>
      <c r="R190" s="274"/>
      <c r="S190" s="274"/>
      <c r="T190" s="274"/>
      <c r="U190" s="274"/>
      <c r="V190" s="274"/>
      <c r="W190" s="274"/>
      <c r="X190" s="274"/>
      <c r="Y190" s="274"/>
      <c r="Z190" s="274"/>
      <c r="AA190" s="274"/>
      <c r="AB190" s="274"/>
      <c r="AC190" s="274"/>
      <c r="AD190" s="274"/>
      <c r="AE190" s="274"/>
      <c r="AF190" s="272"/>
      <c r="AG190" s="274"/>
    </row>
    <row r="191" spans="1:33" s="3" customFormat="1">
      <c r="A191" s="274"/>
      <c r="B191" s="274"/>
      <c r="C191" s="274"/>
      <c r="D191" s="274"/>
      <c r="E191" s="274"/>
      <c r="F191" s="274"/>
      <c r="G191" s="274"/>
      <c r="H191" s="274"/>
      <c r="I191" s="272"/>
      <c r="J191" s="272"/>
      <c r="K191" s="272"/>
      <c r="L191" s="272"/>
      <c r="M191" s="274"/>
      <c r="N191" s="274"/>
      <c r="O191" s="274"/>
      <c r="P191" s="274"/>
      <c r="Q191" s="274"/>
      <c r="R191" s="274"/>
      <c r="S191" s="274"/>
      <c r="T191" s="274"/>
      <c r="U191" s="274"/>
      <c r="V191" s="274"/>
      <c r="W191" s="274"/>
      <c r="X191" s="274"/>
      <c r="Y191" s="274"/>
      <c r="Z191" s="274"/>
      <c r="AA191" s="274"/>
      <c r="AB191" s="274"/>
      <c r="AC191" s="274"/>
      <c r="AD191" s="274"/>
      <c r="AE191" s="274"/>
      <c r="AF191" s="272"/>
      <c r="AG191" s="274"/>
    </row>
    <row r="192" spans="1:33" s="3" customFormat="1">
      <c r="A192" s="274"/>
      <c r="B192" s="274"/>
      <c r="C192" s="274"/>
      <c r="D192" s="274"/>
      <c r="E192" s="274"/>
      <c r="F192" s="274"/>
      <c r="G192" s="275"/>
      <c r="H192" s="274"/>
      <c r="I192" s="272"/>
      <c r="J192" s="272"/>
      <c r="K192" s="272"/>
      <c r="L192" s="272"/>
      <c r="M192" s="274"/>
      <c r="N192" s="274"/>
      <c r="O192" s="274"/>
      <c r="P192" s="274"/>
      <c r="Q192" s="274"/>
      <c r="R192" s="274"/>
      <c r="S192" s="274"/>
      <c r="T192" s="274"/>
      <c r="U192" s="274"/>
      <c r="V192" s="274"/>
      <c r="W192" s="274"/>
      <c r="X192" s="274"/>
      <c r="Y192" s="274"/>
      <c r="Z192" s="274"/>
      <c r="AA192" s="274"/>
      <c r="AB192" s="274"/>
      <c r="AC192" s="274"/>
      <c r="AD192" s="274"/>
      <c r="AE192" s="274"/>
      <c r="AF192" s="272"/>
      <c r="AG192" s="272"/>
    </row>
    <row r="193" spans="1:33" s="3" customFormat="1">
      <c r="A193" s="274"/>
      <c r="B193" s="274"/>
      <c r="C193" s="274"/>
      <c r="D193" s="274"/>
      <c r="E193" s="274"/>
      <c r="F193" s="274"/>
      <c r="G193" s="275"/>
      <c r="H193" s="274"/>
      <c r="I193" s="272"/>
      <c r="J193" s="272"/>
      <c r="K193" s="272"/>
      <c r="L193" s="272"/>
      <c r="M193" s="274"/>
      <c r="N193" s="274"/>
      <c r="O193" s="274"/>
      <c r="P193" s="274"/>
      <c r="Q193" s="274"/>
      <c r="R193" s="274"/>
      <c r="S193" s="274"/>
      <c r="T193" s="274"/>
      <c r="U193" s="274"/>
      <c r="V193" s="274"/>
      <c r="W193" s="274"/>
      <c r="X193" s="274"/>
      <c r="Y193" s="274"/>
      <c r="Z193" s="274"/>
      <c r="AA193" s="274"/>
      <c r="AB193" s="274"/>
      <c r="AC193" s="274"/>
      <c r="AD193" s="274"/>
      <c r="AE193" s="274"/>
      <c r="AF193" s="272"/>
      <c r="AG193" s="272"/>
    </row>
    <row r="194" spans="1:33" s="3" customFormat="1">
      <c r="A194" s="274"/>
      <c r="B194" s="274"/>
      <c r="C194" s="274"/>
      <c r="D194" s="274"/>
      <c r="E194" s="274"/>
      <c r="F194" s="274"/>
      <c r="G194" s="274"/>
      <c r="H194" s="274"/>
      <c r="I194" s="272"/>
      <c r="J194" s="272"/>
      <c r="K194" s="272"/>
      <c r="L194" s="272"/>
      <c r="M194" s="274"/>
      <c r="N194" s="274"/>
      <c r="O194" s="274"/>
      <c r="P194" s="274"/>
      <c r="Q194" s="274"/>
      <c r="R194" s="274"/>
      <c r="S194" s="274"/>
      <c r="T194" s="274"/>
      <c r="U194" s="274"/>
      <c r="V194" s="274"/>
      <c r="W194" s="274"/>
      <c r="X194" s="274"/>
      <c r="Y194" s="274"/>
      <c r="Z194" s="274"/>
      <c r="AA194" s="274"/>
      <c r="AB194" s="274"/>
      <c r="AC194" s="274"/>
      <c r="AD194" s="274"/>
      <c r="AE194" s="274"/>
      <c r="AF194" s="272"/>
      <c r="AG194" s="272"/>
    </row>
    <row r="195" spans="1:33" s="3" customFormat="1">
      <c r="A195" s="274"/>
      <c r="B195" s="274"/>
      <c r="C195" s="274"/>
      <c r="D195" s="274"/>
      <c r="E195" s="274"/>
      <c r="F195" s="274"/>
      <c r="G195" s="275"/>
      <c r="H195" s="274"/>
      <c r="I195" s="272"/>
      <c r="J195" s="272"/>
      <c r="K195" s="272"/>
      <c r="L195" s="272"/>
      <c r="M195" s="274"/>
      <c r="N195" s="274"/>
      <c r="O195" s="274"/>
      <c r="P195" s="274"/>
      <c r="Q195" s="274"/>
      <c r="R195" s="274"/>
      <c r="S195" s="274"/>
      <c r="T195" s="274"/>
      <c r="U195" s="274"/>
      <c r="V195" s="274"/>
      <c r="W195" s="274"/>
      <c r="X195" s="274"/>
      <c r="Y195" s="274"/>
      <c r="Z195" s="274"/>
      <c r="AA195" s="274"/>
      <c r="AB195" s="274"/>
      <c r="AC195" s="274"/>
      <c r="AD195" s="274"/>
      <c r="AE195" s="274"/>
      <c r="AF195" s="272"/>
      <c r="AG195" s="272"/>
    </row>
    <row r="196" spans="1:33" s="3" customFormat="1">
      <c r="A196" s="274"/>
      <c r="B196" s="274"/>
      <c r="C196" s="274"/>
      <c r="D196" s="274"/>
      <c r="E196" s="274"/>
      <c r="F196" s="274"/>
      <c r="G196" s="275"/>
      <c r="H196" s="274"/>
      <c r="I196" s="272"/>
      <c r="J196" s="272"/>
      <c r="K196" s="272"/>
      <c r="L196" s="272"/>
      <c r="M196" s="274"/>
      <c r="N196" s="274"/>
      <c r="O196" s="274"/>
      <c r="P196" s="274"/>
      <c r="Q196" s="274"/>
      <c r="R196" s="274"/>
      <c r="S196" s="274"/>
      <c r="T196" s="274"/>
      <c r="U196" s="274"/>
      <c r="V196" s="274"/>
      <c r="W196" s="274"/>
      <c r="X196" s="274"/>
      <c r="Y196" s="274"/>
      <c r="Z196" s="274"/>
      <c r="AA196" s="274"/>
      <c r="AB196" s="274"/>
      <c r="AC196" s="274"/>
      <c r="AD196" s="274"/>
      <c r="AE196" s="274"/>
      <c r="AF196" s="272"/>
      <c r="AG196" s="272"/>
    </row>
    <row r="197" spans="1:33" s="3" customFormat="1">
      <c r="A197" s="274"/>
      <c r="B197" s="274"/>
      <c r="C197" s="274"/>
      <c r="D197" s="274"/>
      <c r="E197" s="274"/>
      <c r="F197" s="274"/>
      <c r="G197" s="274"/>
      <c r="H197" s="274"/>
      <c r="I197" s="272"/>
      <c r="J197" s="272"/>
      <c r="K197" s="272"/>
      <c r="L197" s="272"/>
      <c r="M197" s="274"/>
      <c r="N197" s="274"/>
      <c r="O197" s="274"/>
      <c r="P197" s="274"/>
      <c r="Q197" s="274"/>
      <c r="R197" s="274"/>
      <c r="S197" s="274"/>
      <c r="T197" s="274"/>
      <c r="U197" s="274"/>
      <c r="V197" s="274"/>
      <c r="W197" s="274"/>
      <c r="X197" s="274"/>
      <c r="Y197" s="274"/>
      <c r="Z197" s="274"/>
      <c r="AA197" s="274"/>
      <c r="AB197" s="274"/>
      <c r="AC197" s="274"/>
      <c r="AD197" s="274"/>
      <c r="AE197" s="274"/>
      <c r="AF197" s="272"/>
      <c r="AG197" s="272"/>
    </row>
    <row r="198" spans="1:33" s="3" customFormat="1">
      <c r="A198" s="274"/>
      <c r="B198" s="274"/>
      <c r="C198" s="274"/>
      <c r="D198" s="274"/>
      <c r="E198" s="274"/>
      <c r="F198" s="274"/>
      <c r="G198" s="274"/>
      <c r="H198" s="274"/>
      <c r="I198" s="272"/>
      <c r="J198" s="272"/>
      <c r="K198" s="272"/>
      <c r="L198" s="272"/>
      <c r="M198" s="274"/>
      <c r="N198" s="274"/>
      <c r="O198" s="274"/>
      <c r="P198" s="274"/>
      <c r="Q198" s="274"/>
      <c r="R198" s="274"/>
      <c r="S198" s="274"/>
      <c r="T198" s="274"/>
      <c r="U198" s="274"/>
      <c r="V198" s="274"/>
      <c r="W198" s="274"/>
      <c r="X198" s="274"/>
      <c r="Y198" s="274"/>
      <c r="Z198" s="274"/>
      <c r="AA198" s="274"/>
      <c r="AB198" s="274"/>
      <c r="AC198" s="274"/>
      <c r="AD198" s="274"/>
      <c r="AE198" s="274"/>
      <c r="AF198" s="272"/>
      <c r="AG198" s="274"/>
    </row>
    <row r="199" spans="1:33" s="3" customFormat="1">
      <c r="A199" s="274"/>
      <c r="B199" s="274"/>
      <c r="C199" s="274"/>
      <c r="D199" s="274"/>
      <c r="E199" s="274"/>
      <c r="F199" s="274"/>
      <c r="G199" s="275"/>
      <c r="H199" s="274"/>
      <c r="I199" s="272"/>
      <c r="J199" s="272"/>
      <c r="K199" s="272"/>
      <c r="L199" s="272"/>
      <c r="M199" s="274"/>
      <c r="N199" s="274"/>
      <c r="O199" s="274"/>
      <c r="P199" s="274"/>
      <c r="Q199" s="274"/>
      <c r="R199" s="274"/>
      <c r="S199" s="274"/>
      <c r="T199" s="274"/>
      <c r="U199" s="274"/>
      <c r="V199" s="274"/>
      <c r="W199" s="274"/>
      <c r="X199" s="274"/>
      <c r="Y199" s="274"/>
      <c r="Z199" s="274"/>
      <c r="AA199" s="274"/>
      <c r="AB199" s="274"/>
      <c r="AC199" s="274"/>
      <c r="AD199" s="274"/>
      <c r="AE199" s="274"/>
      <c r="AF199" s="272"/>
      <c r="AG199" s="274"/>
    </row>
    <row r="200" spans="1:33" s="3" customFormat="1">
      <c r="A200" s="274"/>
      <c r="B200" s="274"/>
      <c r="C200" s="274"/>
      <c r="D200" s="274"/>
      <c r="E200" s="274"/>
      <c r="F200" s="274"/>
      <c r="G200" s="275"/>
      <c r="H200" s="274"/>
      <c r="I200" s="272"/>
      <c r="J200" s="272"/>
      <c r="K200" s="272"/>
      <c r="L200" s="272"/>
      <c r="M200" s="274"/>
      <c r="N200" s="274"/>
      <c r="O200" s="274"/>
      <c r="P200" s="274"/>
      <c r="Q200" s="274"/>
      <c r="R200" s="274"/>
      <c r="S200" s="274"/>
      <c r="T200" s="274"/>
      <c r="U200" s="274"/>
      <c r="V200" s="274"/>
      <c r="W200" s="274"/>
      <c r="X200" s="274"/>
      <c r="Y200" s="274"/>
      <c r="Z200" s="274"/>
      <c r="AA200" s="274"/>
      <c r="AB200" s="274"/>
      <c r="AC200" s="274"/>
      <c r="AD200" s="274"/>
      <c r="AE200" s="274"/>
      <c r="AF200" s="272"/>
      <c r="AG200" s="274"/>
    </row>
    <row r="201" spans="1:33" s="3" customFormat="1">
      <c r="A201" s="274"/>
      <c r="B201" s="274"/>
      <c r="C201" s="274"/>
      <c r="D201" s="274"/>
      <c r="E201" s="274"/>
      <c r="F201" s="274"/>
      <c r="G201" s="274"/>
      <c r="H201" s="274"/>
      <c r="I201" s="272"/>
      <c r="J201" s="272"/>
      <c r="K201" s="272"/>
      <c r="L201" s="272"/>
      <c r="M201" s="274"/>
      <c r="N201" s="274"/>
      <c r="O201" s="274"/>
      <c r="P201" s="274"/>
      <c r="Q201" s="274"/>
      <c r="R201" s="274"/>
      <c r="S201" s="274"/>
      <c r="T201" s="274"/>
      <c r="U201" s="274"/>
      <c r="V201" s="274"/>
      <c r="W201" s="274"/>
      <c r="X201" s="274"/>
      <c r="Y201" s="274"/>
      <c r="Z201" s="274"/>
      <c r="AA201" s="274"/>
      <c r="AB201" s="274"/>
      <c r="AC201" s="274"/>
      <c r="AD201" s="274"/>
      <c r="AE201" s="274"/>
      <c r="AF201" s="272"/>
      <c r="AG201" s="274"/>
    </row>
    <row r="202" spans="1:33" s="3" customFormat="1">
      <c r="A202" s="274"/>
      <c r="B202" s="274"/>
      <c r="C202" s="274"/>
      <c r="D202" s="274"/>
      <c r="E202" s="274"/>
      <c r="F202" s="274"/>
      <c r="G202" s="275"/>
      <c r="H202" s="274"/>
      <c r="I202" s="272"/>
      <c r="J202" s="272"/>
      <c r="K202" s="272"/>
      <c r="L202" s="272"/>
      <c r="M202" s="274"/>
      <c r="N202" s="274"/>
      <c r="O202" s="274"/>
      <c r="P202" s="274"/>
      <c r="Q202" s="274"/>
      <c r="R202" s="274"/>
      <c r="S202" s="274"/>
      <c r="T202" s="274"/>
      <c r="U202" s="274"/>
      <c r="V202" s="274"/>
      <c r="W202" s="274"/>
      <c r="X202" s="274"/>
      <c r="Y202" s="274"/>
      <c r="Z202" s="274"/>
      <c r="AA202" s="274"/>
      <c r="AB202" s="274"/>
      <c r="AC202" s="274"/>
      <c r="AD202" s="274"/>
      <c r="AE202" s="274"/>
      <c r="AF202" s="272"/>
      <c r="AG202" s="274"/>
    </row>
    <row r="203" spans="1:33" s="3" customFormat="1">
      <c r="A203" s="274"/>
      <c r="B203" s="274"/>
      <c r="C203" s="274"/>
      <c r="D203" s="274"/>
      <c r="E203" s="274"/>
      <c r="F203" s="274"/>
      <c r="G203" s="275"/>
      <c r="H203" s="274"/>
      <c r="I203" s="272"/>
      <c r="J203" s="272"/>
      <c r="K203" s="272"/>
      <c r="L203" s="272"/>
      <c r="M203" s="274"/>
      <c r="N203" s="274"/>
      <c r="O203" s="274"/>
      <c r="P203" s="274"/>
      <c r="Q203" s="274"/>
      <c r="R203" s="274"/>
      <c r="S203" s="274"/>
      <c r="T203" s="274"/>
      <c r="U203" s="274"/>
      <c r="V203" s="274"/>
      <c r="W203" s="274"/>
      <c r="X203" s="274"/>
      <c r="Y203" s="274"/>
      <c r="Z203" s="274"/>
      <c r="AA203" s="274"/>
      <c r="AB203" s="274"/>
      <c r="AC203" s="274"/>
      <c r="AD203" s="274"/>
      <c r="AE203" s="274"/>
      <c r="AF203" s="272"/>
      <c r="AG203" s="274"/>
    </row>
    <row r="204" spans="1:33" s="3" customFormat="1">
      <c r="A204" s="274"/>
      <c r="B204" s="274"/>
      <c r="C204" s="274"/>
      <c r="D204" s="274"/>
      <c r="E204" s="274"/>
      <c r="F204" s="274"/>
      <c r="G204" s="275"/>
      <c r="H204" s="274"/>
      <c r="I204" s="272"/>
      <c r="J204" s="272"/>
      <c r="K204" s="272"/>
      <c r="L204" s="272"/>
      <c r="M204" s="274"/>
      <c r="N204" s="274"/>
      <c r="O204" s="274"/>
      <c r="P204" s="274"/>
      <c r="Q204" s="274"/>
      <c r="R204" s="274"/>
      <c r="S204" s="274"/>
      <c r="T204" s="274"/>
      <c r="U204" s="274"/>
      <c r="V204" s="274"/>
      <c r="W204" s="274"/>
      <c r="X204" s="274"/>
      <c r="Y204" s="274"/>
      <c r="Z204" s="274"/>
      <c r="AA204" s="274"/>
      <c r="AB204" s="274"/>
      <c r="AC204" s="274"/>
      <c r="AD204" s="274"/>
      <c r="AE204" s="274"/>
      <c r="AF204" s="272"/>
      <c r="AG204" s="274"/>
    </row>
    <row r="205" spans="1:33" s="3" customFormat="1">
      <c r="A205" s="274"/>
      <c r="B205" s="274"/>
      <c r="C205" s="274"/>
      <c r="D205" s="274"/>
      <c r="E205" s="274"/>
      <c r="F205" s="274"/>
      <c r="G205" s="275"/>
      <c r="H205" s="274"/>
      <c r="I205" s="272"/>
      <c r="J205" s="272"/>
      <c r="K205" s="272"/>
      <c r="L205" s="272"/>
      <c r="M205" s="274"/>
      <c r="N205" s="274"/>
      <c r="O205" s="274"/>
      <c r="P205" s="274"/>
      <c r="Q205" s="274"/>
      <c r="R205" s="274"/>
      <c r="S205" s="274"/>
      <c r="T205" s="274"/>
      <c r="U205" s="274"/>
      <c r="V205" s="274"/>
      <c r="W205" s="274"/>
      <c r="X205" s="274"/>
      <c r="Y205" s="274"/>
      <c r="Z205" s="274"/>
      <c r="AA205" s="274"/>
      <c r="AB205" s="274"/>
      <c r="AC205" s="274"/>
      <c r="AD205" s="274"/>
      <c r="AE205" s="274"/>
      <c r="AF205" s="272"/>
      <c r="AG205" s="274"/>
    </row>
    <row r="206" spans="1:33" s="3" customFormat="1">
      <c r="A206" s="274"/>
      <c r="B206" s="274"/>
      <c r="C206" s="274"/>
      <c r="D206" s="274"/>
      <c r="E206" s="274"/>
      <c r="F206" s="274"/>
      <c r="G206" s="274"/>
      <c r="H206" s="274"/>
      <c r="I206" s="272"/>
      <c r="J206" s="272"/>
      <c r="K206" s="272"/>
      <c r="L206" s="272"/>
      <c r="M206" s="274"/>
      <c r="N206" s="274"/>
      <c r="O206" s="274"/>
      <c r="P206" s="274"/>
      <c r="Q206" s="274"/>
      <c r="R206" s="274"/>
      <c r="S206" s="274"/>
      <c r="T206" s="274"/>
      <c r="U206" s="274"/>
      <c r="V206" s="274"/>
      <c r="W206" s="274"/>
      <c r="X206" s="274"/>
      <c r="Y206" s="274"/>
      <c r="Z206" s="274"/>
      <c r="AA206" s="274"/>
      <c r="AB206" s="274"/>
      <c r="AC206" s="274"/>
      <c r="AD206" s="274"/>
      <c r="AE206" s="274"/>
      <c r="AF206" s="272"/>
      <c r="AG206" s="274"/>
    </row>
    <row r="207" spans="1:33" s="3" customFormat="1">
      <c r="A207" s="274"/>
      <c r="B207" s="274"/>
      <c r="C207" s="274"/>
      <c r="D207" s="274"/>
      <c r="E207" s="274"/>
      <c r="F207" s="274"/>
      <c r="G207" s="275"/>
      <c r="H207" s="274"/>
      <c r="I207" s="272"/>
      <c r="J207" s="272"/>
      <c r="K207" s="272"/>
      <c r="L207" s="272"/>
      <c r="M207" s="274"/>
      <c r="N207" s="274"/>
      <c r="O207" s="274"/>
      <c r="P207" s="274"/>
      <c r="Q207" s="274"/>
      <c r="R207" s="274"/>
      <c r="S207" s="274"/>
      <c r="T207" s="274"/>
      <c r="U207" s="274"/>
      <c r="V207" s="274"/>
      <c r="W207" s="274"/>
      <c r="X207" s="274"/>
      <c r="Y207" s="274"/>
      <c r="Z207" s="274"/>
      <c r="AA207" s="274"/>
      <c r="AB207" s="274"/>
      <c r="AC207" s="274"/>
      <c r="AD207" s="274"/>
      <c r="AE207" s="274"/>
      <c r="AF207" s="272"/>
      <c r="AG207" s="274"/>
    </row>
    <row r="208" spans="1:33" s="3" customFormat="1">
      <c r="A208" s="274"/>
      <c r="B208" s="274"/>
      <c r="C208" s="274"/>
      <c r="D208" s="274"/>
      <c r="E208" s="274"/>
      <c r="F208" s="274"/>
      <c r="G208" s="275"/>
      <c r="H208" s="274"/>
      <c r="I208" s="272"/>
      <c r="J208" s="272"/>
      <c r="K208" s="272"/>
      <c r="L208" s="272"/>
      <c r="M208" s="274"/>
      <c r="N208" s="274"/>
      <c r="O208" s="274"/>
      <c r="P208" s="274"/>
      <c r="Q208" s="274"/>
      <c r="R208" s="274"/>
      <c r="S208" s="274"/>
      <c r="T208" s="274"/>
      <c r="U208" s="274"/>
      <c r="V208" s="274"/>
      <c r="W208" s="274"/>
      <c r="X208" s="274"/>
      <c r="Y208" s="274"/>
      <c r="Z208" s="274"/>
      <c r="AA208" s="274"/>
      <c r="AB208" s="274"/>
      <c r="AC208" s="274"/>
      <c r="AD208" s="274"/>
      <c r="AE208" s="274"/>
      <c r="AF208" s="272"/>
      <c r="AG208" s="274"/>
    </row>
    <row r="209" spans="1:33" s="3" customFormat="1">
      <c r="A209" s="274"/>
      <c r="B209" s="274"/>
      <c r="C209" s="274"/>
      <c r="D209" s="274"/>
      <c r="E209" s="274"/>
      <c r="F209" s="274"/>
      <c r="G209" s="275"/>
      <c r="H209" s="274"/>
      <c r="I209" s="272"/>
      <c r="J209" s="272"/>
      <c r="K209" s="272"/>
      <c r="L209" s="272"/>
      <c r="M209" s="274"/>
      <c r="N209" s="274"/>
      <c r="O209" s="274"/>
      <c r="P209" s="274"/>
      <c r="Q209" s="274"/>
      <c r="R209" s="274"/>
      <c r="S209" s="274"/>
      <c r="T209" s="274"/>
      <c r="U209" s="274"/>
      <c r="V209" s="274"/>
      <c r="W209" s="274"/>
      <c r="X209" s="274"/>
      <c r="Y209" s="274"/>
      <c r="Z209" s="274"/>
      <c r="AA209" s="274"/>
      <c r="AB209" s="274"/>
      <c r="AC209" s="274"/>
      <c r="AD209" s="274"/>
      <c r="AE209" s="274"/>
      <c r="AF209" s="272"/>
      <c r="AG209" s="274"/>
    </row>
    <row r="210" spans="1:33" s="3" customFormat="1">
      <c r="A210" s="274"/>
      <c r="B210" s="274"/>
      <c r="C210" s="274"/>
      <c r="D210" s="274"/>
      <c r="E210" s="274"/>
      <c r="F210" s="274"/>
      <c r="G210" s="275"/>
      <c r="H210" s="274"/>
      <c r="I210" s="272"/>
      <c r="J210" s="272"/>
      <c r="K210" s="272"/>
      <c r="L210" s="272"/>
      <c r="M210" s="274"/>
      <c r="N210" s="274"/>
      <c r="O210" s="274"/>
      <c r="P210" s="274"/>
      <c r="Q210" s="274"/>
      <c r="R210" s="274"/>
      <c r="S210" s="274"/>
      <c r="T210" s="274"/>
      <c r="U210" s="274"/>
      <c r="V210" s="274"/>
      <c r="W210" s="274"/>
      <c r="X210" s="274"/>
      <c r="Y210" s="274"/>
      <c r="Z210" s="274"/>
      <c r="AA210" s="274"/>
      <c r="AB210" s="274"/>
      <c r="AC210" s="274"/>
      <c r="AD210" s="274"/>
      <c r="AE210" s="274"/>
      <c r="AF210" s="272"/>
      <c r="AG210" s="274"/>
    </row>
    <row r="211" spans="1:33" s="3" customFormat="1">
      <c r="A211" s="274"/>
      <c r="B211" s="274"/>
      <c r="C211" s="274"/>
      <c r="D211" s="274"/>
      <c r="E211" s="274"/>
      <c r="F211" s="274"/>
      <c r="G211" s="275"/>
      <c r="H211" s="274"/>
      <c r="I211" s="272"/>
      <c r="J211" s="272"/>
      <c r="K211" s="272"/>
      <c r="L211" s="272"/>
      <c r="M211" s="274"/>
      <c r="N211" s="274"/>
      <c r="O211" s="274"/>
      <c r="P211" s="274"/>
      <c r="Q211" s="274"/>
      <c r="R211" s="274"/>
      <c r="S211" s="274"/>
      <c r="T211" s="274"/>
      <c r="U211" s="274"/>
      <c r="V211" s="274"/>
      <c r="W211" s="274"/>
      <c r="X211" s="274"/>
      <c r="Y211" s="274"/>
      <c r="Z211" s="274"/>
      <c r="AA211" s="274"/>
      <c r="AB211" s="274"/>
      <c r="AC211" s="274"/>
      <c r="AD211" s="274"/>
      <c r="AE211" s="274"/>
      <c r="AF211" s="272"/>
      <c r="AG211" s="274"/>
    </row>
    <row r="212" spans="1:33" s="3" customFormat="1">
      <c r="A212" s="274"/>
      <c r="B212" s="274"/>
      <c r="C212" s="274"/>
      <c r="D212" s="274"/>
      <c r="E212" s="274"/>
      <c r="F212" s="274"/>
      <c r="G212" s="275"/>
      <c r="H212" s="274"/>
      <c r="I212" s="272"/>
      <c r="J212" s="272"/>
      <c r="K212" s="272"/>
      <c r="L212" s="272"/>
      <c r="M212" s="274"/>
      <c r="N212" s="274"/>
      <c r="O212" s="274"/>
      <c r="P212" s="274"/>
      <c r="Q212" s="274"/>
      <c r="R212" s="274"/>
      <c r="S212" s="274"/>
      <c r="T212" s="274"/>
      <c r="U212" s="274"/>
      <c r="V212" s="274"/>
      <c r="W212" s="274"/>
      <c r="X212" s="274"/>
      <c r="Y212" s="274"/>
      <c r="Z212" s="274"/>
      <c r="AA212" s="274"/>
      <c r="AB212" s="274"/>
      <c r="AC212" s="274"/>
      <c r="AD212" s="274"/>
      <c r="AE212" s="274"/>
      <c r="AF212" s="272"/>
      <c r="AG212" s="274"/>
    </row>
    <row r="213" spans="1:33" s="3" customFormat="1">
      <c r="A213" s="274"/>
      <c r="B213" s="274"/>
      <c r="C213" s="274"/>
      <c r="D213" s="274"/>
      <c r="E213" s="274"/>
      <c r="F213" s="274"/>
      <c r="G213" s="275"/>
      <c r="H213" s="274"/>
      <c r="I213" s="272"/>
      <c r="J213" s="272"/>
      <c r="K213" s="272"/>
      <c r="L213" s="272"/>
      <c r="M213" s="274"/>
      <c r="N213" s="274"/>
      <c r="O213" s="274"/>
      <c r="P213" s="274"/>
      <c r="Q213" s="274"/>
      <c r="R213" s="274"/>
      <c r="S213" s="274"/>
      <c r="T213" s="274"/>
      <c r="U213" s="274"/>
      <c r="V213" s="274"/>
      <c r="W213" s="274"/>
      <c r="X213" s="274"/>
      <c r="Y213" s="274"/>
      <c r="Z213" s="274"/>
      <c r="AA213" s="274"/>
      <c r="AB213" s="274"/>
      <c r="AC213" s="274"/>
      <c r="AD213" s="274"/>
      <c r="AE213" s="274"/>
      <c r="AF213" s="272"/>
      <c r="AG213" s="274"/>
    </row>
    <row r="214" spans="1:33" s="3" customFormat="1">
      <c r="A214" s="274"/>
      <c r="B214" s="274"/>
      <c r="C214" s="274"/>
      <c r="D214" s="274"/>
      <c r="E214" s="274"/>
      <c r="F214" s="274"/>
      <c r="G214" s="275"/>
      <c r="H214" s="274"/>
      <c r="I214" s="272"/>
      <c r="J214" s="272"/>
      <c r="K214" s="272"/>
      <c r="L214" s="272"/>
      <c r="M214" s="274"/>
      <c r="N214" s="274"/>
      <c r="O214" s="274"/>
      <c r="P214" s="274"/>
      <c r="Q214" s="274"/>
      <c r="R214" s="274"/>
      <c r="S214" s="274"/>
      <c r="T214" s="274"/>
      <c r="U214" s="274"/>
      <c r="V214" s="274"/>
      <c r="W214" s="274"/>
      <c r="X214" s="274"/>
      <c r="Y214" s="274"/>
      <c r="Z214" s="274"/>
      <c r="AA214" s="274"/>
      <c r="AB214" s="274"/>
      <c r="AC214" s="274"/>
      <c r="AD214" s="274"/>
      <c r="AE214" s="274"/>
      <c r="AF214" s="272"/>
      <c r="AG214" s="274"/>
    </row>
    <row r="215" spans="1:33" s="3" customFormat="1">
      <c r="A215" s="274"/>
      <c r="B215" s="274"/>
      <c r="C215" s="274"/>
      <c r="D215" s="274"/>
      <c r="E215" s="274"/>
      <c r="F215" s="274"/>
      <c r="G215" s="275"/>
      <c r="H215" s="274"/>
      <c r="I215" s="272"/>
      <c r="J215" s="272"/>
      <c r="K215" s="272"/>
      <c r="L215" s="272"/>
      <c r="M215" s="274"/>
      <c r="N215" s="274"/>
      <c r="O215" s="274"/>
      <c r="P215" s="274"/>
      <c r="Q215" s="274"/>
      <c r="R215" s="274"/>
      <c r="S215" s="274"/>
      <c r="T215" s="274"/>
      <c r="U215" s="274"/>
      <c r="V215" s="274"/>
      <c r="W215" s="274"/>
      <c r="X215" s="274"/>
      <c r="Y215" s="274"/>
      <c r="Z215" s="274"/>
      <c r="AA215" s="274"/>
      <c r="AB215" s="274"/>
      <c r="AC215" s="274"/>
      <c r="AD215" s="274"/>
      <c r="AE215" s="274"/>
      <c r="AF215" s="272"/>
      <c r="AG215" s="274"/>
    </row>
    <row r="216" spans="1:33" s="3" customFormat="1">
      <c r="A216" s="274"/>
      <c r="B216" s="274"/>
      <c r="C216" s="274"/>
      <c r="D216" s="274"/>
      <c r="E216" s="274"/>
      <c r="F216" s="274"/>
      <c r="G216" s="275"/>
      <c r="H216" s="274"/>
      <c r="I216" s="272"/>
      <c r="J216" s="272"/>
      <c r="K216" s="272"/>
      <c r="L216" s="272"/>
      <c r="M216" s="274"/>
      <c r="N216" s="274"/>
      <c r="O216" s="274"/>
      <c r="P216" s="274"/>
      <c r="Q216" s="274"/>
      <c r="R216" s="274"/>
      <c r="S216" s="274"/>
      <c r="T216" s="274"/>
      <c r="U216" s="274"/>
      <c r="V216" s="274"/>
      <c r="W216" s="274"/>
      <c r="X216" s="274"/>
      <c r="Y216" s="274"/>
      <c r="Z216" s="274"/>
      <c r="AA216" s="274"/>
      <c r="AB216" s="274"/>
      <c r="AC216" s="274"/>
      <c r="AD216" s="274"/>
      <c r="AE216" s="274"/>
      <c r="AF216" s="272"/>
      <c r="AG216" s="274"/>
    </row>
    <row r="217" spans="1:33" s="3" customFormat="1">
      <c r="A217" s="274"/>
      <c r="B217" s="274"/>
      <c r="C217" s="274"/>
      <c r="D217" s="274"/>
      <c r="E217" s="274"/>
      <c r="F217" s="274"/>
      <c r="G217" s="275"/>
      <c r="H217" s="274"/>
      <c r="I217" s="272"/>
      <c r="J217" s="272"/>
      <c r="K217" s="272"/>
      <c r="L217" s="272"/>
      <c r="M217" s="274"/>
      <c r="N217" s="274"/>
      <c r="O217" s="274"/>
      <c r="P217" s="274"/>
      <c r="Q217" s="274"/>
      <c r="R217" s="274"/>
      <c r="S217" s="274"/>
      <c r="T217" s="274"/>
      <c r="U217" s="274"/>
      <c r="V217" s="274"/>
      <c r="W217" s="274"/>
      <c r="X217" s="274"/>
      <c r="Y217" s="274"/>
      <c r="Z217" s="274"/>
      <c r="AA217" s="274"/>
      <c r="AB217" s="274"/>
      <c r="AC217" s="274"/>
      <c r="AD217" s="274"/>
      <c r="AE217" s="274"/>
      <c r="AF217" s="272"/>
      <c r="AG217" s="274"/>
    </row>
    <row r="218" spans="1:33" s="3" customFormat="1">
      <c r="A218" s="274"/>
      <c r="B218" s="274"/>
      <c r="C218" s="274"/>
      <c r="D218" s="274"/>
      <c r="E218" s="274"/>
      <c r="F218" s="274"/>
      <c r="G218" s="275"/>
      <c r="H218" s="274"/>
      <c r="I218" s="272"/>
      <c r="J218" s="272"/>
      <c r="K218" s="272"/>
      <c r="L218" s="272"/>
      <c r="M218" s="274"/>
      <c r="N218" s="274"/>
      <c r="O218" s="274"/>
      <c r="P218" s="274"/>
      <c r="Q218" s="274"/>
      <c r="R218" s="274"/>
      <c r="S218" s="274"/>
      <c r="T218" s="274"/>
      <c r="U218" s="274"/>
      <c r="V218" s="274"/>
      <c r="W218" s="274"/>
      <c r="X218" s="274"/>
      <c r="Y218" s="274"/>
      <c r="Z218" s="274"/>
      <c r="AA218" s="274"/>
      <c r="AB218" s="274"/>
      <c r="AC218" s="274"/>
      <c r="AD218" s="274"/>
      <c r="AE218" s="274"/>
      <c r="AF218" s="272"/>
      <c r="AG218" s="274"/>
    </row>
    <row r="219" spans="1:33" s="3" customFormat="1">
      <c r="A219" s="274"/>
      <c r="B219" s="274"/>
      <c r="C219" s="274"/>
      <c r="D219" s="274"/>
      <c r="E219" s="274"/>
      <c r="F219" s="274"/>
      <c r="G219" s="275"/>
      <c r="H219" s="274"/>
      <c r="I219" s="272"/>
      <c r="J219" s="272"/>
      <c r="K219" s="272"/>
      <c r="L219" s="272"/>
      <c r="M219" s="274"/>
      <c r="N219" s="274"/>
      <c r="O219" s="274"/>
      <c r="P219" s="274"/>
      <c r="Q219" s="274"/>
      <c r="R219" s="274"/>
      <c r="S219" s="274"/>
      <c r="T219" s="274"/>
      <c r="U219" s="274"/>
      <c r="V219" s="274"/>
      <c r="W219" s="274"/>
      <c r="X219" s="274"/>
      <c r="Y219" s="274"/>
      <c r="Z219" s="274"/>
      <c r="AA219" s="274"/>
      <c r="AB219" s="274"/>
      <c r="AC219" s="274"/>
      <c r="AD219" s="274"/>
      <c r="AE219" s="274"/>
      <c r="AF219" s="272"/>
      <c r="AG219" s="274"/>
    </row>
    <row r="220" spans="1:33" s="3" customFormat="1">
      <c r="A220" s="274"/>
      <c r="B220" s="274"/>
      <c r="C220" s="274"/>
      <c r="D220" s="274"/>
      <c r="E220" s="274"/>
      <c r="F220" s="274"/>
      <c r="G220" s="274"/>
      <c r="H220" s="274"/>
      <c r="I220" s="272"/>
      <c r="J220" s="272"/>
      <c r="K220" s="272"/>
      <c r="L220" s="272"/>
      <c r="M220" s="274"/>
      <c r="N220" s="274"/>
      <c r="O220" s="274"/>
      <c r="P220" s="274"/>
      <c r="Q220" s="274"/>
      <c r="R220" s="274"/>
      <c r="S220" s="274"/>
      <c r="T220" s="274"/>
      <c r="U220" s="274"/>
      <c r="V220" s="274"/>
      <c r="W220" s="274"/>
      <c r="X220" s="274"/>
      <c r="Y220" s="274"/>
      <c r="Z220" s="274"/>
      <c r="AA220" s="274"/>
      <c r="AB220" s="274"/>
      <c r="AC220" s="274"/>
      <c r="AD220" s="274"/>
      <c r="AE220" s="274"/>
      <c r="AF220" s="272"/>
      <c r="AG220" s="274"/>
    </row>
    <row r="221" spans="1:33" s="3" customFormat="1">
      <c r="A221" s="274"/>
      <c r="B221" s="274"/>
      <c r="C221" s="274"/>
      <c r="D221" s="274"/>
      <c r="E221" s="274"/>
      <c r="F221" s="274"/>
      <c r="G221" s="274"/>
      <c r="H221" s="274"/>
      <c r="I221" s="272"/>
      <c r="J221" s="272"/>
      <c r="K221" s="272"/>
      <c r="L221" s="272"/>
      <c r="M221" s="274"/>
      <c r="N221" s="274"/>
      <c r="O221" s="274"/>
      <c r="P221" s="274"/>
      <c r="Q221" s="274"/>
      <c r="R221" s="274"/>
      <c r="S221" s="274"/>
      <c r="T221" s="274"/>
      <c r="U221" s="274"/>
      <c r="V221" s="274"/>
      <c r="W221" s="274"/>
      <c r="X221" s="274"/>
      <c r="Y221" s="274"/>
      <c r="Z221" s="274"/>
      <c r="AA221" s="274"/>
      <c r="AB221" s="274"/>
      <c r="AC221" s="274"/>
      <c r="AD221" s="274"/>
      <c r="AE221" s="274"/>
      <c r="AF221" s="272"/>
      <c r="AG221" s="274"/>
    </row>
    <row r="222" spans="1:33" s="3" customFormat="1">
      <c r="A222" s="274"/>
      <c r="B222" s="274"/>
      <c r="C222" s="274"/>
      <c r="D222" s="274"/>
      <c r="E222" s="274"/>
      <c r="F222" s="274"/>
      <c r="G222" s="274"/>
      <c r="H222" s="274"/>
      <c r="I222" s="272"/>
      <c r="J222" s="272"/>
      <c r="K222" s="272"/>
      <c r="L222" s="272"/>
      <c r="M222" s="274"/>
      <c r="N222" s="274"/>
      <c r="O222" s="274"/>
      <c r="P222" s="274"/>
      <c r="Q222" s="274"/>
      <c r="R222" s="274"/>
      <c r="S222" s="274"/>
      <c r="T222" s="274"/>
      <c r="U222" s="274"/>
      <c r="V222" s="274"/>
      <c r="W222" s="274"/>
      <c r="X222" s="274"/>
      <c r="Y222" s="274"/>
      <c r="Z222" s="274"/>
      <c r="AA222" s="274"/>
      <c r="AB222" s="274"/>
      <c r="AC222" s="274"/>
      <c r="AD222" s="274"/>
      <c r="AE222" s="274"/>
      <c r="AF222" s="272"/>
      <c r="AG222" s="274"/>
    </row>
    <row r="223" spans="1:33" s="3" customFormat="1">
      <c r="A223" s="274"/>
      <c r="B223" s="274"/>
      <c r="C223" s="274"/>
      <c r="D223" s="274"/>
      <c r="E223" s="274"/>
      <c r="F223" s="274"/>
      <c r="G223" s="274"/>
      <c r="H223" s="274"/>
      <c r="I223" s="272"/>
      <c r="J223" s="272"/>
      <c r="K223" s="272"/>
      <c r="L223" s="272"/>
      <c r="M223" s="274"/>
      <c r="N223" s="274"/>
      <c r="O223" s="274"/>
      <c r="P223" s="274"/>
      <c r="Q223" s="274"/>
      <c r="R223" s="274"/>
      <c r="S223" s="274"/>
      <c r="T223" s="274"/>
      <c r="U223" s="274"/>
      <c r="V223" s="274"/>
      <c r="W223" s="274"/>
      <c r="X223" s="274"/>
      <c r="Y223" s="274"/>
      <c r="Z223" s="274"/>
      <c r="AA223" s="274"/>
      <c r="AB223" s="274"/>
      <c r="AC223" s="274"/>
      <c r="AD223" s="274"/>
      <c r="AE223" s="274"/>
      <c r="AF223" s="272"/>
      <c r="AG223" s="274"/>
    </row>
    <row r="224" spans="1:33" s="3" customFormat="1">
      <c r="A224" s="274"/>
      <c r="B224" s="274"/>
      <c r="C224" s="274"/>
      <c r="D224" s="274"/>
      <c r="E224" s="274"/>
      <c r="F224" s="274"/>
      <c r="G224" s="274"/>
      <c r="H224" s="274"/>
      <c r="I224" s="272"/>
      <c r="J224" s="272"/>
      <c r="K224" s="272"/>
      <c r="L224" s="272"/>
      <c r="M224" s="274"/>
      <c r="N224" s="274"/>
      <c r="O224" s="274"/>
      <c r="P224" s="274"/>
      <c r="Q224" s="274"/>
      <c r="R224" s="274"/>
      <c r="S224" s="274"/>
      <c r="T224" s="274"/>
      <c r="U224" s="274"/>
      <c r="V224" s="274"/>
      <c r="W224" s="274"/>
      <c r="X224" s="274"/>
      <c r="Y224" s="274"/>
      <c r="Z224" s="274"/>
      <c r="AA224" s="274"/>
      <c r="AB224" s="274"/>
      <c r="AC224" s="274"/>
      <c r="AD224" s="274"/>
      <c r="AE224" s="274"/>
      <c r="AF224" s="272"/>
      <c r="AG224" s="274"/>
    </row>
    <row r="225" spans="1:33" s="3" customFormat="1">
      <c r="A225" s="274"/>
      <c r="B225" s="274"/>
      <c r="C225" s="274"/>
      <c r="D225" s="274"/>
      <c r="E225" s="274"/>
      <c r="F225" s="274"/>
      <c r="G225" s="274"/>
      <c r="H225" s="274"/>
      <c r="I225" s="272"/>
      <c r="J225" s="272"/>
      <c r="K225" s="272"/>
      <c r="L225" s="272"/>
      <c r="M225" s="274"/>
      <c r="N225" s="274"/>
      <c r="O225" s="274"/>
      <c r="P225" s="274"/>
      <c r="Q225" s="274"/>
      <c r="R225" s="274"/>
      <c r="S225" s="274"/>
      <c r="T225" s="274"/>
      <c r="U225" s="274"/>
      <c r="V225" s="274"/>
      <c r="W225" s="274"/>
      <c r="X225" s="274"/>
      <c r="Y225" s="274"/>
      <c r="Z225" s="274"/>
      <c r="AA225" s="274"/>
      <c r="AB225" s="274"/>
      <c r="AC225" s="274"/>
      <c r="AD225" s="274"/>
      <c r="AE225" s="274"/>
      <c r="AF225" s="272"/>
      <c r="AG225" s="274"/>
    </row>
    <row r="226" spans="1:33" s="3" customFormat="1">
      <c r="A226" s="274"/>
      <c r="B226" s="274"/>
      <c r="C226" s="274"/>
      <c r="D226" s="274"/>
      <c r="E226" s="274"/>
      <c r="F226" s="274"/>
      <c r="G226" s="274"/>
      <c r="H226" s="274"/>
      <c r="I226" s="272"/>
      <c r="J226" s="272"/>
      <c r="K226" s="272"/>
      <c r="L226" s="272"/>
      <c r="M226" s="274"/>
      <c r="N226" s="274"/>
      <c r="O226" s="274"/>
      <c r="P226" s="274"/>
      <c r="Q226" s="274"/>
      <c r="R226" s="274"/>
      <c r="S226" s="274"/>
      <c r="T226" s="274"/>
      <c r="U226" s="274"/>
      <c r="V226" s="274"/>
      <c r="W226" s="274"/>
      <c r="X226" s="274"/>
      <c r="Y226" s="274"/>
      <c r="Z226" s="274"/>
      <c r="AA226" s="274"/>
      <c r="AB226" s="274"/>
      <c r="AC226" s="274"/>
      <c r="AD226" s="274"/>
      <c r="AE226" s="274"/>
      <c r="AF226" s="272"/>
      <c r="AG226" s="274"/>
    </row>
    <row r="227" spans="1:33" s="3" customFormat="1">
      <c r="A227" s="274"/>
      <c r="B227" s="274"/>
      <c r="C227" s="274"/>
      <c r="D227" s="274"/>
      <c r="E227" s="274"/>
      <c r="F227" s="274"/>
      <c r="G227" s="274"/>
      <c r="H227" s="274"/>
      <c r="I227" s="272"/>
      <c r="J227" s="272"/>
      <c r="K227" s="272"/>
      <c r="L227" s="272"/>
      <c r="M227" s="274"/>
      <c r="N227" s="274"/>
      <c r="O227" s="274"/>
      <c r="P227" s="274"/>
      <c r="Q227" s="274"/>
      <c r="R227" s="274"/>
      <c r="S227" s="274"/>
      <c r="T227" s="274"/>
      <c r="U227" s="274"/>
      <c r="V227" s="274"/>
      <c r="W227" s="274"/>
      <c r="X227" s="274"/>
      <c r="Y227" s="274"/>
      <c r="Z227" s="274"/>
      <c r="AA227" s="274"/>
      <c r="AB227" s="274"/>
      <c r="AC227" s="274"/>
      <c r="AD227" s="274"/>
      <c r="AE227" s="274"/>
      <c r="AF227" s="272"/>
      <c r="AG227" s="274"/>
    </row>
    <row r="228" spans="1:33" s="3" customFormat="1">
      <c r="A228" s="274"/>
      <c r="B228" s="274"/>
      <c r="C228" s="274"/>
      <c r="D228" s="274"/>
      <c r="E228" s="274"/>
      <c r="F228" s="274"/>
      <c r="G228" s="274"/>
      <c r="H228" s="274"/>
      <c r="I228" s="272"/>
      <c r="J228" s="272"/>
      <c r="K228" s="272"/>
      <c r="L228" s="272"/>
      <c r="M228" s="274"/>
      <c r="N228" s="274"/>
      <c r="O228" s="274"/>
      <c r="P228" s="274"/>
      <c r="Q228" s="274"/>
      <c r="R228" s="274"/>
      <c r="S228" s="274"/>
      <c r="T228" s="274"/>
      <c r="U228" s="274"/>
      <c r="V228" s="274"/>
      <c r="W228" s="274"/>
      <c r="X228" s="274"/>
      <c r="Y228" s="274"/>
      <c r="Z228" s="274"/>
      <c r="AA228" s="274"/>
      <c r="AB228" s="274"/>
      <c r="AC228" s="274"/>
      <c r="AD228" s="274"/>
      <c r="AE228" s="274"/>
      <c r="AF228" s="272"/>
      <c r="AG228" s="274"/>
    </row>
    <row r="229" spans="1:33" s="3" customFormat="1">
      <c r="A229" s="274"/>
      <c r="B229" s="274"/>
      <c r="C229" s="274"/>
      <c r="D229" s="274"/>
      <c r="E229" s="274"/>
      <c r="F229" s="274"/>
      <c r="G229" s="274"/>
      <c r="H229" s="274"/>
      <c r="I229" s="272"/>
      <c r="J229" s="272"/>
      <c r="K229" s="272"/>
      <c r="L229" s="272"/>
      <c r="M229" s="274"/>
      <c r="N229" s="274"/>
      <c r="O229" s="274"/>
      <c r="P229" s="274"/>
      <c r="Q229" s="274"/>
      <c r="R229" s="274"/>
      <c r="S229" s="274"/>
      <c r="T229" s="274"/>
      <c r="U229" s="274"/>
      <c r="V229" s="274"/>
      <c r="W229" s="274"/>
      <c r="X229" s="274"/>
      <c r="Y229" s="274"/>
      <c r="Z229" s="274"/>
      <c r="AA229" s="274"/>
      <c r="AB229" s="274"/>
      <c r="AC229" s="274"/>
      <c r="AD229" s="274"/>
      <c r="AE229" s="274"/>
      <c r="AF229" s="272"/>
      <c r="AG229" s="274"/>
    </row>
    <row r="230" spans="1:33" s="3" customFormat="1">
      <c r="A230" s="274"/>
      <c r="B230" s="274"/>
      <c r="C230" s="274"/>
      <c r="D230" s="274"/>
      <c r="E230" s="274"/>
      <c r="F230" s="274"/>
      <c r="G230" s="274"/>
      <c r="H230" s="274"/>
      <c r="I230" s="272"/>
      <c r="J230" s="272"/>
      <c r="K230" s="272"/>
      <c r="L230" s="272"/>
      <c r="M230" s="274"/>
      <c r="N230" s="274"/>
      <c r="O230" s="274"/>
      <c r="P230" s="274"/>
      <c r="Q230" s="274"/>
      <c r="R230" s="274"/>
      <c r="S230" s="274"/>
      <c r="T230" s="274"/>
      <c r="U230" s="274"/>
      <c r="V230" s="274"/>
      <c r="W230" s="274"/>
      <c r="X230" s="274"/>
      <c r="Y230" s="274"/>
      <c r="Z230" s="274"/>
      <c r="AA230" s="274"/>
      <c r="AB230" s="274"/>
      <c r="AC230" s="274"/>
      <c r="AD230" s="274"/>
      <c r="AE230" s="274"/>
      <c r="AF230" s="272"/>
      <c r="AG230" s="274"/>
    </row>
    <row r="231" spans="1:33" s="3" customFormat="1">
      <c r="A231" s="274"/>
      <c r="B231" s="274"/>
      <c r="C231" s="274"/>
      <c r="D231" s="274"/>
      <c r="E231" s="274"/>
      <c r="F231" s="274"/>
      <c r="G231" s="274"/>
      <c r="H231" s="274"/>
      <c r="I231" s="272"/>
      <c r="J231" s="272"/>
      <c r="K231" s="272"/>
      <c r="L231" s="272"/>
      <c r="M231" s="274"/>
      <c r="N231" s="274"/>
      <c r="O231" s="274"/>
      <c r="P231" s="274"/>
      <c r="Q231" s="274"/>
      <c r="R231" s="274"/>
      <c r="S231" s="274"/>
      <c r="T231" s="274"/>
      <c r="U231" s="274"/>
      <c r="V231" s="274"/>
      <c r="W231" s="274"/>
      <c r="X231" s="274"/>
      <c r="Y231" s="274"/>
      <c r="Z231" s="274"/>
      <c r="AA231" s="274"/>
      <c r="AB231" s="274"/>
      <c r="AC231" s="274"/>
      <c r="AD231" s="274"/>
      <c r="AE231" s="274"/>
      <c r="AF231" s="272"/>
      <c r="AG231" s="274"/>
    </row>
    <row r="232" spans="1:33" s="3" customFormat="1">
      <c r="A232" s="274"/>
      <c r="B232" s="274"/>
      <c r="C232" s="274"/>
      <c r="D232" s="274"/>
      <c r="E232" s="274"/>
      <c r="F232" s="274"/>
      <c r="G232" s="274"/>
      <c r="H232" s="274"/>
      <c r="I232" s="272"/>
      <c r="J232" s="272"/>
      <c r="K232" s="272"/>
      <c r="L232" s="272"/>
      <c r="M232" s="274"/>
      <c r="N232" s="274"/>
      <c r="O232" s="274"/>
      <c r="P232" s="274"/>
      <c r="Q232" s="274"/>
      <c r="R232" s="274"/>
      <c r="S232" s="274"/>
      <c r="T232" s="274"/>
      <c r="U232" s="274"/>
      <c r="V232" s="274"/>
      <c r="W232" s="274"/>
      <c r="X232" s="274"/>
      <c r="Y232" s="274"/>
      <c r="Z232" s="274"/>
      <c r="AA232" s="274"/>
      <c r="AB232" s="274"/>
      <c r="AC232" s="274"/>
      <c r="AD232" s="274"/>
      <c r="AE232" s="274"/>
      <c r="AF232" s="272"/>
      <c r="AG232" s="272"/>
    </row>
    <row r="233" spans="1:33" s="3" customFormat="1">
      <c r="A233" s="274"/>
      <c r="B233" s="274"/>
      <c r="C233" s="274"/>
      <c r="D233" s="274"/>
      <c r="E233" s="274"/>
      <c r="F233" s="274"/>
      <c r="G233" s="274"/>
      <c r="H233" s="274"/>
      <c r="I233" s="272"/>
      <c r="J233" s="272"/>
      <c r="K233" s="272"/>
      <c r="L233" s="272"/>
      <c r="M233" s="274"/>
      <c r="N233" s="274"/>
      <c r="O233" s="274"/>
      <c r="P233" s="274"/>
      <c r="Q233" s="274"/>
      <c r="R233" s="274"/>
      <c r="S233" s="274"/>
      <c r="T233" s="274"/>
      <c r="U233" s="274"/>
      <c r="V233" s="274"/>
      <c r="W233" s="274"/>
      <c r="X233" s="274"/>
      <c r="Y233" s="274"/>
      <c r="Z233" s="274"/>
      <c r="AA233" s="274"/>
      <c r="AB233" s="274"/>
      <c r="AC233" s="274"/>
      <c r="AD233" s="274"/>
      <c r="AE233" s="274"/>
      <c r="AF233" s="272"/>
      <c r="AG233" s="272"/>
    </row>
    <row r="234" spans="1:33" s="3" customFormat="1">
      <c r="A234" s="274"/>
      <c r="B234" s="274"/>
      <c r="C234" s="274"/>
      <c r="D234" s="274"/>
      <c r="E234" s="274"/>
      <c r="F234" s="274"/>
      <c r="G234" s="274"/>
      <c r="H234" s="274"/>
      <c r="I234" s="272"/>
      <c r="J234" s="272"/>
      <c r="K234" s="272"/>
      <c r="L234" s="272"/>
      <c r="M234" s="274"/>
      <c r="N234" s="274"/>
      <c r="O234" s="274"/>
      <c r="P234" s="274"/>
      <c r="Q234" s="274"/>
      <c r="R234" s="274"/>
      <c r="S234" s="274"/>
      <c r="T234" s="274"/>
      <c r="U234" s="274"/>
      <c r="V234" s="274"/>
      <c r="W234" s="274"/>
      <c r="X234" s="274"/>
      <c r="Y234" s="274"/>
      <c r="Z234" s="274"/>
      <c r="AA234" s="274"/>
      <c r="AB234" s="274"/>
      <c r="AC234" s="274"/>
      <c r="AD234" s="274"/>
      <c r="AE234" s="274"/>
      <c r="AF234" s="272"/>
      <c r="AG234" s="274"/>
    </row>
    <row r="235" spans="1:33" s="3" customFormat="1">
      <c r="A235" s="274"/>
      <c r="B235" s="274"/>
      <c r="C235" s="274"/>
      <c r="D235" s="274"/>
      <c r="E235" s="274"/>
      <c r="F235" s="274"/>
      <c r="G235" s="274"/>
      <c r="H235" s="274"/>
      <c r="I235" s="272"/>
      <c r="J235" s="272"/>
      <c r="K235" s="272"/>
      <c r="L235" s="272"/>
      <c r="M235" s="274"/>
      <c r="N235" s="274"/>
      <c r="O235" s="274"/>
      <c r="P235" s="274"/>
      <c r="Q235" s="274"/>
      <c r="R235" s="274"/>
      <c r="S235" s="274"/>
      <c r="T235" s="274"/>
      <c r="U235" s="274"/>
      <c r="V235" s="274"/>
      <c r="W235" s="274"/>
      <c r="X235" s="274"/>
      <c r="Y235" s="274"/>
      <c r="Z235" s="274"/>
      <c r="AA235" s="274"/>
      <c r="AB235" s="274"/>
      <c r="AC235" s="274"/>
      <c r="AD235" s="274"/>
      <c r="AE235" s="274"/>
      <c r="AF235" s="272"/>
      <c r="AG235" s="274"/>
    </row>
    <row r="236" spans="1:33" s="3" customFormat="1">
      <c r="A236" s="274"/>
      <c r="B236" s="274"/>
      <c r="C236" s="274"/>
      <c r="D236" s="274"/>
      <c r="E236" s="274"/>
      <c r="F236" s="274"/>
      <c r="G236" s="274"/>
      <c r="H236" s="274"/>
      <c r="I236" s="272"/>
      <c r="J236" s="272"/>
      <c r="K236" s="272"/>
      <c r="L236" s="272"/>
      <c r="M236" s="274"/>
      <c r="N236" s="274"/>
      <c r="O236" s="274"/>
      <c r="P236" s="274"/>
      <c r="Q236" s="274"/>
      <c r="R236" s="274"/>
      <c r="S236" s="274"/>
      <c r="T236" s="274"/>
      <c r="U236" s="274"/>
      <c r="V236" s="274"/>
      <c r="W236" s="274"/>
      <c r="X236" s="274"/>
      <c r="Y236" s="274"/>
      <c r="Z236" s="274"/>
      <c r="AA236" s="274"/>
      <c r="AB236" s="274"/>
      <c r="AC236" s="274"/>
      <c r="AD236" s="274"/>
      <c r="AE236" s="274"/>
      <c r="AF236" s="272"/>
      <c r="AG236" s="272"/>
    </row>
    <row r="237" spans="1:33" s="3" customFormat="1">
      <c r="A237" s="274"/>
      <c r="B237" s="274"/>
      <c r="C237" s="274"/>
      <c r="D237" s="274"/>
      <c r="E237" s="274"/>
      <c r="F237" s="274"/>
      <c r="G237" s="274"/>
      <c r="H237" s="274"/>
      <c r="I237" s="272"/>
      <c r="J237" s="272"/>
      <c r="K237" s="272"/>
      <c r="L237" s="272"/>
      <c r="M237" s="274"/>
      <c r="N237" s="274"/>
      <c r="O237" s="274"/>
      <c r="P237" s="274"/>
      <c r="Q237" s="274"/>
      <c r="R237" s="274"/>
      <c r="S237" s="274"/>
      <c r="T237" s="274"/>
      <c r="U237" s="274"/>
      <c r="V237" s="274"/>
      <c r="W237" s="274"/>
      <c r="X237" s="274"/>
      <c r="Y237" s="274"/>
      <c r="Z237" s="274"/>
      <c r="AA237" s="274"/>
      <c r="AB237" s="274"/>
      <c r="AC237" s="274"/>
      <c r="AD237" s="274"/>
      <c r="AE237" s="274"/>
      <c r="AF237" s="272"/>
      <c r="AG237" s="274"/>
    </row>
    <row r="238" spans="1:33" s="3" customFormat="1">
      <c r="A238" s="274"/>
      <c r="B238" s="274"/>
      <c r="C238" s="274"/>
      <c r="D238" s="274"/>
      <c r="E238" s="274"/>
      <c r="F238" s="274"/>
      <c r="G238" s="275"/>
      <c r="H238" s="274"/>
      <c r="I238" s="272"/>
      <c r="J238" s="272"/>
      <c r="K238" s="272"/>
      <c r="L238" s="272"/>
      <c r="M238" s="274"/>
      <c r="N238" s="274"/>
      <c r="O238" s="274"/>
      <c r="P238" s="274"/>
      <c r="Q238" s="274"/>
      <c r="R238" s="274"/>
      <c r="S238" s="274"/>
      <c r="T238" s="274"/>
      <c r="U238" s="274"/>
      <c r="V238" s="274"/>
      <c r="W238" s="274"/>
      <c r="X238" s="274"/>
      <c r="Y238" s="274"/>
      <c r="Z238" s="274"/>
      <c r="AA238" s="274"/>
      <c r="AB238" s="274"/>
      <c r="AC238" s="274"/>
      <c r="AD238" s="274"/>
      <c r="AE238" s="274"/>
      <c r="AF238" s="272"/>
      <c r="AG238" s="274"/>
    </row>
    <row r="239" spans="1:33" s="3" customFormat="1">
      <c r="A239" s="274"/>
      <c r="B239" s="274"/>
      <c r="C239" s="274"/>
      <c r="D239" s="274"/>
      <c r="E239" s="274"/>
      <c r="F239" s="274"/>
      <c r="G239" s="275"/>
      <c r="H239" s="274"/>
      <c r="I239" s="272"/>
      <c r="J239" s="272"/>
      <c r="K239" s="272"/>
      <c r="L239" s="272"/>
      <c r="M239" s="274"/>
      <c r="N239" s="274"/>
      <c r="O239" s="274"/>
      <c r="P239" s="274"/>
      <c r="Q239" s="274"/>
      <c r="R239" s="274"/>
      <c r="S239" s="274"/>
      <c r="T239" s="274"/>
      <c r="U239" s="274"/>
      <c r="V239" s="274"/>
      <c r="W239" s="274"/>
      <c r="X239" s="274"/>
      <c r="Y239" s="274"/>
      <c r="Z239" s="274"/>
      <c r="AA239" s="274"/>
      <c r="AB239" s="274"/>
      <c r="AC239" s="274"/>
      <c r="AD239" s="274"/>
      <c r="AE239" s="274"/>
      <c r="AF239" s="272"/>
      <c r="AG239" s="274"/>
    </row>
    <row r="240" spans="1:33" s="3" customFormat="1">
      <c r="A240" s="274"/>
      <c r="B240" s="274"/>
      <c r="C240" s="274"/>
      <c r="D240" s="274"/>
      <c r="E240" s="274"/>
      <c r="F240" s="274"/>
      <c r="G240" s="274"/>
      <c r="H240" s="274"/>
      <c r="I240" s="272"/>
      <c r="J240" s="272"/>
      <c r="K240" s="272"/>
      <c r="L240" s="272"/>
      <c r="M240" s="274"/>
      <c r="N240" s="274"/>
      <c r="O240" s="274"/>
      <c r="P240" s="274"/>
      <c r="Q240" s="274"/>
      <c r="R240" s="274"/>
      <c r="S240" s="274"/>
      <c r="T240" s="274"/>
      <c r="U240" s="274"/>
      <c r="V240" s="274"/>
      <c r="W240" s="274"/>
      <c r="X240" s="274"/>
      <c r="Y240" s="274"/>
      <c r="Z240" s="274"/>
      <c r="AA240" s="274"/>
      <c r="AB240" s="274"/>
      <c r="AC240" s="274"/>
      <c r="AD240" s="274"/>
      <c r="AE240" s="274"/>
      <c r="AF240" s="272"/>
      <c r="AG240" s="274"/>
    </row>
    <row r="241" spans="1:33" s="3" customFormat="1">
      <c r="A241" s="274"/>
      <c r="B241" s="274"/>
      <c r="C241" s="274"/>
      <c r="D241" s="274"/>
      <c r="E241" s="274"/>
      <c r="F241" s="274"/>
      <c r="G241" s="274"/>
      <c r="H241" s="274"/>
      <c r="I241" s="272"/>
      <c r="J241" s="272"/>
      <c r="K241" s="272"/>
      <c r="L241" s="272"/>
      <c r="M241" s="274"/>
      <c r="N241" s="274"/>
      <c r="O241" s="274"/>
      <c r="P241" s="274"/>
      <c r="Q241" s="274"/>
      <c r="R241" s="274"/>
      <c r="S241" s="274"/>
      <c r="T241" s="274"/>
      <c r="U241" s="274"/>
      <c r="V241" s="274"/>
      <c r="W241" s="274"/>
      <c r="X241" s="274"/>
      <c r="Y241" s="274"/>
      <c r="Z241" s="274"/>
      <c r="AA241" s="274"/>
      <c r="AB241" s="274"/>
      <c r="AC241" s="274"/>
      <c r="AD241" s="274"/>
      <c r="AE241" s="274"/>
      <c r="AF241" s="272"/>
      <c r="AG241" s="274"/>
    </row>
    <row r="242" spans="1:33" s="3" customFormat="1">
      <c r="A242" s="274"/>
      <c r="B242" s="274"/>
      <c r="C242" s="274"/>
      <c r="D242" s="274"/>
      <c r="E242" s="274"/>
      <c r="F242" s="274"/>
      <c r="G242" s="274"/>
      <c r="H242" s="274"/>
      <c r="I242" s="272"/>
      <c r="J242" s="272"/>
      <c r="K242" s="272"/>
      <c r="L242" s="272"/>
      <c r="M242" s="274"/>
      <c r="N242" s="274"/>
      <c r="O242" s="274"/>
      <c r="P242" s="274"/>
      <c r="Q242" s="274"/>
      <c r="R242" s="274"/>
      <c r="S242" s="274"/>
      <c r="T242" s="274"/>
      <c r="U242" s="274"/>
      <c r="V242" s="274"/>
      <c r="W242" s="274"/>
      <c r="X242" s="274"/>
      <c r="Y242" s="274"/>
      <c r="Z242" s="274"/>
      <c r="AA242" s="274"/>
      <c r="AB242" s="274"/>
      <c r="AC242" s="274"/>
      <c r="AD242" s="274"/>
      <c r="AE242" s="274"/>
      <c r="AF242" s="272"/>
      <c r="AG242" s="274"/>
    </row>
    <row r="243" spans="1:33" s="3" customFormat="1">
      <c r="A243" s="274"/>
      <c r="B243" s="274"/>
      <c r="C243" s="274"/>
      <c r="D243" s="274"/>
      <c r="E243" s="274"/>
      <c r="F243" s="274"/>
      <c r="G243" s="274"/>
      <c r="H243" s="274"/>
      <c r="I243" s="272"/>
      <c r="J243" s="272"/>
      <c r="K243" s="272"/>
      <c r="L243" s="272"/>
      <c r="M243" s="274"/>
      <c r="N243" s="274"/>
      <c r="O243" s="274"/>
      <c r="P243" s="274"/>
      <c r="Q243" s="274"/>
      <c r="R243" s="274"/>
      <c r="S243" s="274"/>
      <c r="T243" s="274"/>
      <c r="U243" s="274"/>
      <c r="V243" s="274"/>
      <c r="W243" s="274"/>
      <c r="X243" s="274"/>
      <c r="Y243" s="274"/>
      <c r="Z243" s="274"/>
      <c r="AA243" s="274"/>
      <c r="AB243" s="274"/>
      <c r="AC243" s="274"/>
      <c r="AD243" s="274"/>
      <c r="AE243" s="274"/>
      <c r="AF243" s="272"/>
      <c r="AG243" s="274"/>
    </row>
    <row r="244" spans="1:33" s="3" customFormat="1">
      <c r="A244" s="274"/>
      <c r="B244" s="274"/>
      <c r="C244" s="274"/>
      <c r="D244" s="274"/>
      <c r="E244" s="274"/>
      <c r="F244" s="274"/>
      <c r="G244" s="274"/>
      <c r="H244" s="274"/>
      <c r="I244" s="272"/>
      <c r="J244" s="272"/>
      <c r="K244" s="272"/>
      <c r="L244" s="272"/>
      <c r="M244" s="274"/>
      <c r="N244" s="274"/>
      <c r="O244" s="274"/>
      <c r="P244" s="274"/>
      <c r="Q244" s="274"/>
      <c r="R244" s="274"/>
      <c r="S244" s="274"/>
      <c r="T244" s="274"/>
      <c r="U244" s="274"/>
      <c r="V244" s="274"/>
      <c r="W244" s="274"/>
      <c r="X244" s="274"/>
      <c r="Y244" s="274"/>
      <c r="Z244" s="274"/>
      <c r="AA244" s="274"/>
      <c r="AB244" s="274"/>
      <c r="AC244" s="274"/>
      <c r="AD244" s="274"/>
      <c r="AE244" s="274"/>
      <c r="AF244" s="272"/>
      <c r="AG244" s="274"/>
    </row>
    <row r="245" spans="1:33" s="3" customFormat="1">
      <c r="A245" s="274"/>
      <c r="B245" s="274"/>
      <c r="C245" s="274"/>
      <c r="D245" s="274"/>
      <c r="E245" s="274"/>
      <c r="F245" s="274"/>
      <c r="G245" s="274"/>
      <c r="H245" s="274"/>
      <c r="I245" s="272"/>
      <c r="J245" s="272"/>
      <c r="K245" s="272"/>
      <c r="L245" s="272"/>
      <c r="M245" s="274"/>
      <c r="N245" s="274"/>
      <c r="O245" s="274"/>
      <c r="P245" s="274"/>
      <c r="Q245" s="274"/>
      <c r="R245" s="274"/>
      <c r="S245" s="274"/>
      <c r="T245" s="274"/>
      <c r="U245" s="274"/>
      <c r="V245" s="274"/>
      <c r="W245" s="274"/>
      <c r="X245" s="274"/>
      <c r="Y245" s="274"/>
      <c r="Z245" s="274"/>
      <c r="AA245" s="274"/>
      <c r="AB245" s="274"/>
      <c r="AC245" s="274"/>
      <c r="AD245" s="274"/>
      <c r="AE245" s="274"/>
      <c r="AF245" s="272"/>
      <c r="AG245" s="274"/>
    </row>
    <row r="246" spans="1:33" s="3" customFormat="1">
      <c r="A246" s="274"/>
      <c r="B246" s="274"/>
      <c r="C246" s="274"/>
      <c r="D246" s="274"/>
      <c r="E246" s="274"/>
      <c r="F246" s="274"/>
      <c r="G246" s="274"/>
      <c r="H246" s="274"/>
      <c r="I246" s="272"/>
      <c r="J246" s="272"/>
      <c r="K246" s="272"/>
      <c r="L246" s="272"/>
      <c r="M246" s="274"/>
      <c r="N246" s="274"/>
      <c r="O246" s="274"/>
      <c r="P246" s="274"/>
      <c r="Q246" s="274"/>
      <c r="R246" s="274"/>
      <c r="S246" s="274"/>
      <c r="T246" s="274"/>
      <c r="U246" s="274"/>
      <c r="V246" s="274"/>
      <c r="W246" s="274"/>
      <c r="X246" s="274"/>
      <c r="Y246" s="274"/>
      <c r="Z246" s="274"/>
      <c r="AA246" s="274"/>
      <c r="AB246" s="274"/>
      <c r="AC246" s="274"/>
      <c r="AD246" s="274"/>
      <c r="AE246" s="274"/>
      <c r="AF246" s="272"/>
      <c r="AG246" s="274"/>
    </row>
    <row r="247" spans="1:33" s="3" customFormat="1">
      <c r="A247" s="274"/>
      <c r="B247" s="274"/>
      <c r="C247" s="274"/>
      <c r="D247" s="274"/>
      <c r="E247" s="274"/>
      <c r="F247" s="274"/>
      <c r="G247" s="274"/>
      <c r="H247" s="274"/>
      <c r="I247" s="272"/>
      <c r="J247" s="272"/>
      <c r="K247" s="272"/>
      <c r="L247" s="272"/>
      <c r="M247" s="274"/>
      <c r="N247" s="274"/>
      <c r="O247" s="274"/>
      <c r="P247" s="274"/>
      <c r="Q247" s="274"/>
      <c r="R247" s="274"/>
      <c r="S247" s="274"/>
      <c r="T247" s="274"/>
      <c r="U247" s="274"/>
      <c r="V247" s="274"/>
      <c r="W247" s="274"/>
      <c r="X247" s="274"/>
      <c r="Y247" s="274"/>
      <c r="Z247" s="274"/>
      <c r="AA247" s="274"/>
      <c r="AB247" s="274"/>
      <c r="AC247" s="274"/>
      <c r="AD247" s="274"/>
      <c r="AE247" s="274"/>
      <c r="AF247" s="272"/>
      <c r="AG247" s="274"/>
    </row>
    <row r="248" spans="1:33" s="3" customFormat="1">
      <c r="A248" s="274"/>
      <c r="B248" s="274"/>
      <c r="C248" s="274"/>
      <c r="D248" s="274"/>
      <c r="E248" s="274"/>
      <c r="F248" s="274"/>
      <c r="G248" s="274"/>
      <c r="H248" s="274"/>
      <c r="I248" s="272"/>
      <c r="J248" s="272"/>
      <c r="K248" s="272"/>
      <c r="L248" s="272"/>
      <c r="M248" s="274"/>
      <c r="N248" s="274"/>
      <c r="O248" s="274"/>
      <c r="P248" s="274"/>
      <c r="Q248" s="274"/>
      <c r="R248" s="274"/>
      <c r="S248" s="274"/>
      <c r="T248" s="274"/>
      <c r="U248" s="274"/>
      <c r="V248" s="274"/>
      <c r="W248" s="274"/>
      <c r="X248" s="274"/>
      <c r="Y248" s="274"/>
      <c r="Z248" s="274"/>
      <c r="AA248" s="274"/>
      <c r="AB248" s="274"/>
      <c r="AC248" s="274"/>
      <c r="AD248" s="274"/>
      <c r="AE248" s="274"/>
      <c r="AF248" s="272"/>
      <c r="AG248" s="274"/>
    </row>
    <row r="249" spans="1:33" s="3" customFormat="1">
      <c r="A249" s="274"/>
      <c r="B249" s="274"/>
      <c r="C249" s="274"/>
      <c r="D249" s="274"/>
      <c r="E249" s="274"/>
      <c r="F249" s="274"/>
      <c r="G249" s="274"/>
      <c r="H249" s="274"/>
      <c r="I249" s="272"/>
      <c r="J249" s="272"/>
      <c r="K249" s="272"/>
      <c r="L249" s="272"/>
      <c r="M249" s="274"/>
      <c r="N249" s="274"/>
      <c r="O249" s="274"/>
      <c r="P249" s="274"/>
      <c r="Q249" s="274"/>
      <c r="R249" s="274"/>
      <c r="S249" s="274"/>
      <c r="T249" s="274"/>
      <c r="U249" s="274"/>
      <c r="V249" s="274"/>
      <c r="W249" s="274"/>
      <c r="X249" s="274"/>
      <c r="Y249" s="274"/>
      <c r="Z249" s="274"/>
      <c r="AA249" s="274"/>
      <c r="AB249" s="274"/>
      <c r="AC249" s="274"/>
      <c r="AD249" s="274"/>
      <c r="AE249" s="274"/>
      <c r="AF249" s="272"/>
      <c r="AG249" s="274"/>
    </row>
    <row r="250" spans="1:33" s="3" customFormat="1">
      <c r="A250" s="274"/>
      <c r="B250" s="274"/>
      <c r="C250" s="274"/>
      <c r="D250" s="274"/>
      <c r="E250" s="274"/>
      <c r="F250" s="274"/>
      <c r="G250" s="274"/>
      <c r="H250" s="274"/>
      <c r="I250" s="272"/>
      <c r="J250" s="272"/>
      <c r="K250" s="272"/>
      <c r="L250" s="272"/>
      <c r="M250" s="274"/>
      <c r="N250" s="274"/>
      <c r="O250" s="274"/>
      <c r="P250" s="274"/>
      <c r="Q250" s="274"/>
      <c r="R250" s="274"/>
      <c r="S250" s="274"/>
      <c r="T250" s="274"/>
      <c r="U250" s="274"/>
      <c r="V250" s="274"/>
      <c r="W250" s="274"/>
      <c r="X250" s="274"/>
      <c r="Y250" s="274"/>
      <c r="Z250" s="274"/>
      <c r="AA250" s="274"/>
      <c r="AB250" s="274"/>
      <c r="AC250" s="274"/>
      <c r="AD250" s="274"/>
      <c r="AE250" s="274"/>
      <c r="AF250" s="272"/>
      <c r="AG250" s="274"/>
    </row>
    <row r="251" spans="1:33" s="3" customFormat="1">
      <c r="A251" s="274"/>
      <c r="B251" s="274"/>
      <c r="C251" s="274"/>
      <c r="D251" s="274"/>
      <c r="E251" s="274"/>
      <c r="F251" s="274"/>
      <c r="G251" s="274"/>
      <c r="H251" s="274"/>
      <c r="I251" s="272"/>
      <c r="J251" s="272"/>
      <c r="K251" s="272"/>
      <c r="L251" s="272"/>
      <c r="M251" s="274"/>
      <c r="N251" s="274"/>
      <c r="O251" s="274"/>
      <c r="P251" s="274"/>
      <c r="Q251" s="274"/>
      <c r="R251" s="274"/>
      <c r="S251" s="274"/>
      <c r="T251" s="274"/>
      <c r="U251" s="274"/>
      <c r="V251" s="274"/>
      <c r="W251" s="274"/>
      <c r="X251" s="274"/>
      <c r="Y251" s="274"/>
      <c r="Z251" s="274"/>
      <c r="AA251" s="274"/>
      <c r="AB251" s="274"/>
      <c r="AC251" s="274"/>
      <c r="AD251" s="274"/>
      <c r="AE251" s="274"/>
      <c r="AF251" s="272"/>
      <c r="AG251" s="274"/>
    </row>
    <row r="252" spans="1:33" s="3" customFormat="1">
      <c r="A252" s="274"/>
      <c r="B252" s="274"/>
      <c r="C252" s="274"/>
      <c r="D252" s="274"/>
      <c r="E252" s="274"/>
      <c r="F252" s="274"/>
      <c r="G252" s="274"/>
      <c r="H252" s="274"/>
      <c r="I252" s="272"/>
      <c r="J252" s="272"/>
      <c r="K252" s="272"/>
      <c r="L252" s="272"/>
      <c r="M252" s="274"/>
      <c r="N252" s="274"/>
      <c r="O252" s="274"/>
      <c r="P252" s="274"/>
      <c r="Q252" s="274"/>
      <c r="R252" s="274"/>
      <c r="S252" s="274"/>
      <c r="T252" s="274"/>
      <c r="U252" s="274"/>
      <c r="V252" s="274"/>
      <c r="W252" s="274"/>
      <c r="X252" s="274"/>
      <c r="Y252" s="274"/>
      <c r="Z252" s="274"/>
      <c r="AA252" s="274"/>
      <c r="AB252" s="274"/>
      <c r="AC252" s="274"/>
      <c r="AD252" s="274"/>
      <c r="AE252" s="274"/>
      <c r="AF252" s="272"/>
      <c r="AG252" s="274"/>
    </row>
    <row r="253" spans="1:33" s="3" customFormat="1">
      <c r="A253" s="274"/>
      <c r="B253" s="274"/>
      <c r="C253" s="274"/>
      <c r="D253" s="274"/>
      <c r="E253" s="274"/>
      <c r="F253" s="274"/>
      <c r="G253" s="274"/>
      <c r="H253" s="274"/>
      <c r="I253" s="272"/>
      <c r="J253" s="272"/>
      <c r="K253" s="272"/>
      <c r="L253" s="272"/>
      <c r="M253" s="274"/>
      <c r="N253" s="274"/>
      <c r="O253" s="274"/>
      <c r="P253" s="274"/>
      <c r="Q253" s="274"/>
      <c r="R253" s="274"/>
      <c r="S253" s="274"/>
      <c r="T253" s="274"/>
      <c r="U253" s="274"/>
      <c r="V253" s="274"/>
      <c r="W253" s="274"/>
      <c r="X253" s="274"/>
      <c r="Y253" s="274"/>
      <c r="Z253" s="274"/>
      <c r="AA253" s="274"/>
      <c r="AB253" s="274"/>
      <c r="AC253" s="274"/>
      <c r="AD253" s="274"/>
      <c r="AE253" s="274"/>
      <c r="AF253" s="272"/>
      <c r="AG253" s="274"/>
    </row>
    <row r="254" spans="1:33" s="3" customFormat="1">
      <c r="A254" s="274"/>
      <c r="B254" s="274"/>
      <c r="C254" s="274"/>
      <c r="D254" s="274"/>
      <c r="E254" s="274"/>
      <c r="F254" s="274"/>
      <c r="G254" s="274"/>
      <c r="H254" s="274"/>
      <c r="I254" s="272"/>
      <c r="J254" s="272"/>
      <c r="K254" s="272"/>
      <c r="L254" s="272"/>
      <c r="M254" s="274"/>
      <c r="N254" s="274"/>
      <c r="O254" s="274"/>
      <c r="P254" s="274"/>
      <c r="Q254" s="274"/>
      <c r="R254" s="274"/>
      <c r="S254" s="274"/>
      <c r="T254" s="274"/>
      <c r="U254" s="274"/>
      <c r="V254" s="274"/>
      <c r="W254" s="274"/>
      <c r="X254" s="274"/>
      <c r="Y254" s="274"/>
      <c r="Z254" s="274"/>
      <c r="AA254" s="274"/>
      <c r="AB254" s="274"/>
      <c r="AC254" s="274"/>
      <c r="AD254" s="274"/>
      <c r="AE254" s="274"/>
      <c r="AF254" s="272"/>
      <c r="AG254" s="274"/>
    </row>
    <row r="255" spans="1:33" s="3" customFormat="1">
      <c r="A255" s="274"/>
      <c r="B255" s="274"/>
      <c r="C255" s="274"/>
      <c r="D255" s="274"/>
      <c r="E255" s="274"/>
      <c r="F255" s="274"/>
      <c r="G255" s="274"/>
      <c r="H255" s="274"/>
      <c r="I255" s="272"/>
      <c r="J255" s="272"/>
      <c r="K255" s="272"/>
      <c r="L255" s="272"/>
      <c r="M255" s="274"/>
      <c r="N255" s="274"/>
      <c r="O255" s="274"/>
      <c r="P255" s="274"/>
      <c r="Q255" s="274"/>
      <c r="R255" s="274"/>
      <c r="S255" s="274"/>
      <c r="T255" s="274"/>
      <c r="U255" s="274"/>
      <c r="V255" s="274"/>
      <c r="W255" s="274"/>
      <c r="X255" s="274"/>
      <c r="Y255" s="274"/>
      <c r="Z255" s="274"/>
      <c r="AA255" s="274"/>
      <c r="AB255" s="274"/>
      <c r="AC255" s="274"/>
      <c r="AD255" s="274"/>
      <c r="AE255" s="274"/>
      <c r="AF255" s="272"/>
      <c r="AG255" s="274"/>
    </row>
    <row r="256" spans="1:33" s="3" customFormat="1">
      <c r="A256" s="274"/>
      <c r="B256" s="274"/>
      <c r="C256" s="274"/>
      <c r="D256" s="274"/>
      <c r="E256" s="274"/>
      <c r="F256" s="274"/>
      <c r="G256" s="274"/>
      <c r="H256" s="274"/>
      <c r="I256" s="272"/>
      <c r="J256" s="272"/>
      <c r="K256" s="272"/>
      <c r="L256" s="272"/>
      <c r="M256" s="274"/>
      <c r="N256" s="274"/>
      <c r="O256" s="274"/>
      <c r="P256" s="274"/>
      <c r="Q256" s="274"/>
      <c r="R256" s="274"/>
      <c r="S256" s="274"/>
      <c r="T256" s="274"/>
      <c r="U256" s="274"/>
      <c r="V256" s="274"/>
      <c r="W256" s="274"/>
      <c r="X256" s="274"/>
      <c r="Y256" s="274"/>
      <c r="Z256" s="274"/>
      <c r="AA256" s="274"/>
      <c r="AB256" s="274"/>
      <c r="AC256" s="274"/>
      <c r="AD256" s="274"/>
      <c r="AE256" s="274"/>
      <c r="AF256" s="272"/>
      <c r="AG256" s="274"/>
    </row>
    <row r="257" spans="1:33" s="3" customFormat="1">
      <c r="A257" s="274"/>
      <c r="B257" s="274"/>
      <c r="C257" s="274"/>
      <c r="D257" s="274"/>
      <c r="E257" s="274"/>
      <c r="F257" s="274"/>
      <c r="G257" s="274"/>
      <c r="H257" s="274"/>
      <c r="I257" s="272"/>
      <c r="J257" s="272"/>
      <c r="K257" s="272"/>
      <c r="L257" s="272"/>
      <c r="M257" s="274"/>
      <c r="N257" s="274"/>
      <c r="O257" s="274"/>
      <c r="P257" s="274"/>
      <c r="Q257" s="274"/>
      <c r="R257" s="274"/>
      <c r="S257" s="274"/>
      <c r="T257" s="274"/>
      <c r="U257" s="274"/>
      <c r="V257" s="274"/>
      <c r="W257" s="274"/>
      <c r="X257" s="274"/>
      <c r="Y257" s="274"/>
      <c r="Z257" s="274"/>
      <c r="AA257" s="274"/>
      <c r="AB257" s="274"/>
      <c r="AC257" s="274"/>
      <c r="AD257" s="274"/>
      <c r="AE257" s="274"/>
      <c r="AF257" s="272"/>
      <c r="AG257" s="274"/>
    </row>
    <row r="258" spans="1:33" s="3" customFormat="1">
      <c r="A258" s="274"/>
      <c r="B258" s="274"/>
      <c r="C258" s="274"/>
      <c r="D258" s="274"/>
      <c r="E258" s="274"/>
      <c r="F258" s="274"/>
      <c r="G258" s="274"/>
      <c r="H258" s="274"/>
      <c r="I258" s="272"/>
      <c r="J258" s="272"/>
      <c r="K258" s="272"/>
      <c r="L258" s="272"/>
      <c r="M258" s="274"/>
      <c r="N258" s="274"/>
      <c r="O258" s="274"/>
      <c r="P258" s="274"/>
      <c r="Q258" s="274"/>
      <c r="R258" s="274"/>
      <c r="S258" s="274"/>
      <c r="T258" s="274"/>
      <c r="U258" s="274"/>
      <c r="V258" s="274"/>
      <c r="W258" s="274"/>
      <c r="X258" s="274"/>
      <c r="Y258" s="274"/>
      <c r="Z258" s="274"/>
      <c r="AA258" s="274"/>
      <c r="AB258" s="274"/>
      <c r="AC258" s="274"/>
      <c r="AD258" s="274"/>
      <c r="AE258" s="274"/>
      <c r="AF258" s="272"/>
      <c r="AG258" s="274"/>
    </row>
    <row r="259" spans="1:33" s="3" customFormat="1">
      <c r="A259" s="274"/>
      <c r="B259" s="274"/>
      <c r="C259" s="274"/>
      <c r="D259" s="274"/>
      <c r="E259" s="274"/>
      <c r="F259" s="274"/>
      <c r="G259" s="274"/>
      <c r="H259" s="274"/>
      <c r="I259" s="272"/>
      <c r="J259" s="272"/>
      <c r="K259" s="272"/>
      <c r="L259" s="272"/>
      <c r="M259" s="274"/>
      <c r="N259" s="274"/>
      <c r="O259" s="274"/>
      <c r="P259" s="274"/>
      <c r="Q259" s="274"/>
      <c r="R259" s="274"/>
      <c r="S259" s="274"/>
      <c r="T259" s="274"/>
      <c r="U259" s="274"/>
      <c r="V259" s="274"/>
      <c r="W259" s="274"/>
      <c r="X259" s="274"/>
      <c r="Y259" s="274"/>
      <c r="Z259" s="274"/>
      <c r="AA259" s="274"/>
      <c r="AB259" s="274"/>
      <c r="AC259" s="274"/>
      <c r="AD259" s="274"/>
      <c r="AE259" s="274"/>
      <c r="AF259" s="272"/>
      <c r="AG259" s="274"/>
    </row>
    <row r="260" spans="1:33" s="3" customFormat="1">
      <c r="A260" s="274"/>
      <c r="B260" s="274"/>
      <c r="C260" s="274"/>
      <c r="D260" s="274"/>
      <c r="E260" s="274"/>
      <c r="F260" s="274"/>
      <c r="G260" s="274"/>
      <c r="H260" s="274"/>
      <c r="I260" s="272"/>
      <c r="J260" s="272"/>
      <c r="K260" s="272"/>
      <c r="L260" s="272"/>
      <c r="M260" s="274"/>
      <c r="N260" s="274"/>
      <c r="O260" s="274"/>
      <c r="P260" s="274"/>
      <c r="Q260" s="274"/>
      <c r="R260" s="274"/>
      <c r="S260" s="274"/>
      <c r="T260" s="274"/>
      <c r="U260" s="274"/>
      <c r="V260" s="274"/>
      <c r="W260" s="274"/>
      <c r="X260" s="274"/>
      <c r="Y260" s="274"/>
      <c r="Z260" s="274"/>
      <c r="AA260" s="274"/>
      <c r="AB260" s="274"/>
      <c r="AC260" s="274"/>
      <c r="AD260" s="274"/>
      <c r="AE260" s="274"/>
      <c r="AF260" s="272"/>
      <c r="AG260" s="274"/>
    </row>
    <row r="261" spans="1:33" s="3" customFormat="1">
      <c r="A261" s="274"/>
      <c r="B261" s="274"/>
      <c r="C261" s="274"/>
      <c r="D261" s="274"/>
      <c r="E261" s="274"/>
      <c r="F261" s="274"/>
      <c r="G261" s="274"/>
      <c r="H261" s="274"/>
      <c r="I261" s="272"/>
      <c r="J261" s="272"/>
      <c r="K261" s="272"/>
      <c r="L261" s="272"/>
      <c r="M261" s="274"/>
      <c r="N261" s="274"/>
      <c r="O261" s="274"/>
      <c r="P261" s="274"/>
      <c r="Q261" s="274"/>
      <c r="R261" s="274"/>
      <c r="S261" s="274"/>
      <c r="T261" s="274"/>
      <c r="U261" s="274"/>
      <c r="V261" s="274"/>
      <c r="W261" s="274"/>
      <c r="X261" s="274"/>
      <c r="Y261" s="274"/>
      <c r="Z261" s="274"/>
      <c r="AA261" s="274"/>
      <c r="AB261" s="274"/>
      <c r="AC261" s="274"/>
      <c r="AD261" s="274"/>
      <c r="AE261" s="274"/>
      <c r="AF261" s="272"/>
      <c r="AG261" s="274"/>
    </row>
    <row r="262" spans="1:33" s="3" customFormat="1">
      <c r="A262" s="274"/>
      <c r="B262" s="274"/>
      <c r="C262" s="274"/>
      <c r="D262" s="274"/>
      <c r="E262" s="274"/>
      <c r="F262" s="274"/>
      <c r="G262" s="274"/>
      <c r="H262" s="274"/>
      <c r="I262" s="272"/>
      <c r="J262" s="272"/>
      <c r="K262" s="272"/>
      <c r="L262" s="272"/>
      <c r="M262" s="274"/>
      <c r="N262" s="274"/>
      <c r="O262" s="274"/>
      <c r="P262" s="274"/>
      <c r="Q262" s="274"/>
      <c r="R262" s="274"/>
      <c r="S262" s="274"/>
      <c r="T262" s="274"/>
      <c r="U262" s="274"/>
      <c r="V262" s="274"/>
      <c r="W262" s="274"/>
      <c r="X262" s="274"/>
      <c r="Y262" s="274"/>
      <c r="Z262" s="274"/>
      <c r="AA262" s="274"/>
      <c r="AB262" s="274"/>
      <c r="AC262" s="274"/>
      <c r="AD262" s="274"/>
      <c r="AE262" s="274"/>
      <c r="AF262" s="272"/>
      <c r="AG262" s="274"/>
    </row>
    <row r="263" spans="1:33" s="3" customFormat="1">
      <c r="A263" s="274"/>
      <c r="B263" s="274"/>
      <c r="C263" s="274"/>
      <c r="D263" s="274"/>
      <c r="E263" s="274"/>
      <c r="F263" s="274"/>
      <c r="G263" s="274"/>
      <c r="H263" s="274"/>
      <c r="I263" s="272"/>
      <c r="J263" s="272"/>
      <c r="K263" s="272"/>
      <c r="L263" s="272"/>
      <c r="M263" s="274"/>
      <c r="N263" s="274"/>
      <c r="O263" s="274"/>
      <c r="P263" s="274"/>
      <c r="Q263" s="274"/>
      <c r="R263" s="274"/>
      <c r="S263" s="274"/>
      <c r="T263" s="274"/>
      <c r="U263" s="274"/>
      <c r="V263" s="274"/>
      <c r="W263" s="274"/>
      <c r="X263" s="274"/>
      <c r="Y263" s="274"/>
      <c r="Z263" s="274"/>
      <c r="AA263" s="274"/>
      <c r="AB263" s="274"/>
      <c r="AC263" s="274"/>
      <c r="AD263" s="274"/>
      <c r="AE263" s="274"/>
      <c r="AF263" s="272"/>
      <c r="AG263" s="274"/>
    </row>
    <row r="264" spans="1:33" s="3" customFormat="1">
      <c r="A264" s="274"/>
      <c r="B264" s="274"/>
      <c r="C264" s="274"/>
      <c r="D264" s="274"/>
      <c r="E264" s="274"/>
      <c r="F264" s="274"/>
      <c r="G264" s="274"/>
      <c r="H264" s="274"/>
      <c r="I264" s="272"/>
      <c r="J264" s="272"/>
      <c r="K264" s="272"/>
      <c r="L264" s="272"/>
      <c r="M264" s="274"/>
      <c r="N264" s="274"/>
      <c r="O264" s="274"/>
      <c r="P264" s="274"/>
      <c r="Q264" s="274"/>
      <c r="R264" s="274"/>
      <c r="S264" s="274"/>
      <c r="T264" s="274"/>
      <c r="U264" s="274"/>
      <c r="V264" s="274"/>
      <c r="W264" s="274"/>
      <c r="X264" s="274"/>
      <c r="Y264" s="274"/>
      <c r="Z264" s="274"/>
      <c r="AA264" s="274"/>
      <c r="AB264" s="274"/>
      <c r="AC264" s="274"/>
      <c r="AD264" s="274"/>
      <c r="AE264" s="274"/>
      <c r="AF264" s="272"/>
      <c r="AG264" s="274"/>
    </row>
    <row r="265" spans="1:33" s="3" customFormat="1">
      <c r="A265" s="274"/>
      <c r="B265" s="274"/>
      <c r="C265" s="274"/>
      <c r="D265" s="274"/>
      <c r="E265" s="274"/>
      <c r="F265" s="274"/>
      <c r="G265" s="274"/>
      <c r="H265" s="274"/>
      <c r="I265" s="272"/>
      <c r="J265" s="272"/>
      <c r="K265" s="272"/>
      <c r="L265" s="272"/>
      <c r="M265" s="274"/>
      <c r="N265" s="274"/>
      <c r="O265" s="274"/>
      <c r="P265" s="274"/>
      <c r="Q265" s="274"/>
      <c r="R265" s="274"/>
      <c r="S265" s="274"/>
      <c r="T265" s="274"/>
      <c r="U265" s="274"/>
      <c r="V265" s="274"/>
      <c r="W265" s="274"/>
      <c r="X265" s="274"/>
      <c r="Y265" s="274"/>
      <c r="Z265" s="274"/>
      <c r="AA265" s="274"/>
      <c r="AB265" s="274"/>
      <c r="AC265" s="274"/>
      <c r="AD265" s="274"/>
      <c r="AE265" s="274"/>
      <c r="AF265" s="272"/>
      <c r="AG265" s="274"/>
    </row>
    <row r="266" spans="1:33" s="3" customFormat="1">
      <c r="A266" s="274"/>
      <c r="B266" s="274"/>
      <c r="C266" s="274"/>
      <c r="D266" s="274"/>
      <c r="E266" s="274"/>
      <c r="F266" s="274"/>
      <c r="G266" s="274"/>
      <c r="H266" s="274"/>
      <c r="I266" s="272"/>
      <c r="J266" s="272"/>
      <c r="K266" s="272"/>
      <c r="L266" s="272"/>
      <c r="M266" s="274"/>
      <c r="N266" s="274"/>
      <c r="O266" s="274"/>
      <c r="P266" s="274"/>
      <c r="Q266" s="274"/>
      <c r="R266" s="274"/>
      <c r="S266" s="274"/>
      <c r="T266" s="274"/>
      <c r="U266" s="274"/>
      <c r="V266" s="274"/>
      <c r="W266" s="274"/>
      <c r="X266" s="274"/>
      <c r="Y266" s="274"/>
      <c r="Z266" s="274"/>
      <c r="AA266" s="274"/>
      <c r="AB266" s="274"/>
      <c r="AC266" s="274"/>
      <c r="AD266" s="274"/>
      <c r="AE266" s="274"/>
      <c r="AF266" s="272"/>
      <c r="AG266" s="274"/>
    </row>
    <row r="267" spans="1:33" s="3" customFormat="1">
      <c r="A267" s="274"/>
      <c r="B267" s="274"/>
      <c r="C267" s="274"/>
      <c r="D267" s="274"/>
      <c r="E267" s="274"/>
      <c r="F267" s="274"/>
      <c r="G267" s="274"/>
      <c r="H267" s="274"/>
      <c r="I267" s="272"/>
      <c r="J267" s="272"/>
      <c r="K267" s="272"/>
      <c r="L267" s="272"/>
      <c r="M267" s="274"/>
      <c r="N267" s="274"/>
      <c r="O267" s="274"/>
      <c r="P267" s="274"/>
      <c r="Q267" s="274"/>
      <c r="R267" s="274"/>
      <c r="S267" s="274"/>
      <c r="T267" s="274"/>
      <c r="U267" s="274"/>
      <c r="V267" s="274"/>
      <c r="W267" s="274"/>
      <c r="X267" s="274"/>
      <c r="Y267" s="274"/>
      <c r="Z267" s="274"/>
      <c r="AA267" s="274"/>
      <c r="AB267" s="274"/>
      <c r="AC267" s="274"/>
      <c r="AD267" s="274"/>
      <c r="AE267" s="274"/>
      <c r="AF267" s="272"/>
      <c r="AG267" s="274"/>
    </row>
    <row r="268" spans="1:33" s="3" customFormat="1">
      <c r="A268" s="274"/>
      <c r="B268" s="274"/>
      <c r="C268" s="274"/>
      <c r="D268" s="274"/>
      <c r="E268" s="274"/>
      <c r="F268" s="274"/>
      <c r="G268" s="274"/>
      <c r="H268" s="274"/>
      <c r="I268" s="272"/>
      <c r="J268" s="272"/>
      <c r="K268" s="272"/>
      <c r="L268" s="272"/>
      <c r="M268" s="274"/>
      <c r="N268" s="274"/>
      <c r="O268" s="274"/>
      <c r="P268" s="274"/>
      <c r="Q268" s="274"/>
      <c r="R268" s="274"/>
      <c r="S268" s="274"/>
      <c r="T268" s="274"/>
      <c r="U268" s="274"/>
      <c r="V268" s="274"/>
      <c r="W268" s="274"/>
      <c r="X268" s="274"/>
      <c r="Y268" s="274"/>
      <c r="Z268" s="274"/>
      <c r="AA268" s="274"/>
      <c r="AB268" s="274"/>
      <c r="AC268" s="274"/>
      <c r="AD268" s="274"/>
      <c r="AE268" s="274"/>
      <c r="AF268" s="272"/>
      <c r="AG268" s="274"/>
    </row>
    <row r="269" spans="1:33" s="3" customFormat="1">
      <c r="A269" s="274"/>
      <c r="B269" s="274"/>
      <c r="C269" s="274"/>
      <c r="D269" s="274"/>
      <c r="E269" s="274"/>
      <c r="F269" s="274"/>
      <c r="G269" s="274"/>
      <c r="H269" s="274"/>
      <c r="I269" s="272"/>
      <c r="J269" s="272"/>
      <c r="K269" s="272"/>
      <c r="L269" s="272"/>
      <c r="M269" s="274"/>
      <c r="N269" s="274"/>
      <c r="O269" s="274"/>
      <c r="P269" s="274"/>
      <c r="Q269" s="274"/>
      <c r="R269" s="274"/>
      <c r="S269" s="274"/>
      <c r="T269" s="274"/>
      <c r="U269" s="274"/>
      <c r="V269" s="274"/>
      <c r="W269" s="274"/>
      <c r="X269" s="274"/>
      <c r="Y269" s="274"/>
      <c r="Z269" s="274"/>
      <c r="AA269" s="274"/>
      <c r="AB269" s="274"/>
      <c r="AC269" s="274"/>
      <c r="AD269" s="274"/>
      <c r="AE269" s="274"/>
      <c r="AF269" s="272"/>
      <c r="AG269" s="274"/>
    </row>
    <row r="270" spans="1:33" s="3" customFormat="1">
      <c r="A270" s="274"/>
      <c r="B270" s="274"/>
      <c r="C270" s="274"/>
      <c r="D270" s="274"/>
      <c r="E270" s="274"/>
      <c r="F270" s="274"/>
      <c r="G270" s="274"/>
      <c r="H270" s="274"/>
      <c r="I270" s="272"/>
      <c r="J270" s="272"/>
      <c r="K270" s="272"/>
      <c r="L270" s="272"/>
      <c r="M270" s="274"/>
      <c r="N270" s="274"/>
      <c r="O270" s="274"/>
      <c r="P270" s="274"/>
      <c r="Q270" s="274"/>
      <c r="R270" s="274"/>
      <c r="S270" s="274"/>
      <c r="T270" s="274"/>
      <c r="U270" s="274"/>
      <c r="V270" s="274"/>
      <c r="W270" s="274"/>
      <c r="X270" s="274"/>
      <c r="Y270" s="274"/>
      <c r="Z270" s="274"/>
      <c r="AA270" s="274"/>
      <c r="AB270" s="274"/>
      <c r="AC270" s="274"/>
      <c r="AD270" s="274"/>
      <c r="AE270" s="274"/>
      <c r="AF270" s="272"/>
      <c r="AG270" s="274"/>
    </row>
    <row r="271" spans="1:33" s="3" customFormat="1">
      <c r="A271" s="274"/>
      <c r="B271" s="274"/>
      <c r="C271" s="274"/>
      <c r="D271" s="274"/>
      <c r="E271" s="274"/>
      <c r="F271" s="274"/>
      <c r="G271" s="274"/>
      <c r="H271" s="274"/>
      <c r="I271" s="272"/>
      <c r="J271" s="272"/>
      <c r="K271" s="272"/>
      <c r="L271" s="272"/>
      <c r="M271" s="274"/>
      <c r="N271" s="274"/>
      <c r="O271" s="274"/>
      <c r="P271" s="274"/>
      <c r="Q271" s="274"/>
      <c r="R271" s="274"/>
      <c r="S271" s="274"/>
      <c r="T271" s="274"/>
      <c r="U271" s="274"/>
      <c r="V271" s="274"/>
      <c r="W271" s="274"/>
      <c r="X271" s="274"/>
      <c r="Y271" s="274"/>
      <c r="Z271" s="274"/>
      <c r="AA271" s="274"/>
      <c r="AB271" s="274"/>
      <c r="AC271" s="274"/>
      <c r="AD271" s="274"/>
      <c r="AE271" s="274"/>
      <c r="AF271" s="272"/>
      <c r="AG271" s="274"/>
    </row>
    <row r="272" spans="1:33" s="3" customFormat="1">
      <c r="A272" s="274"/>
      <c r="B272" s="274"/>
      <c r="C272" s="274"/>
      <c r="D272" s="274"/>
      <c r="E272" s="274"/>
      <c r="F272" s="274"/>
      <c r="G272" s="274"/>
      <c r="H272" s="274"/>
      <c r="I272" s="272"/>
      <c r="J272" s="272"/>
      <c r="K272" s="272"/>
      <c r="L272" s="272"/>
      <c r="M272" s="274"/>
      <c r="N272" s="274"/>
      <c r="O272" s="274"/>
      <c r="P272" s="274"/>
      <c r="Q272" s="274"/>
      <c r="R272" s="274"/>
      <c r="S272" s="274"/>
      <c r="T272" s="274"/>
      <c r="U272" s="274"/>
      <c r="V272" s="274"/>
      <c r="W272" s="274"/>
      <c r="X272" s="274"/>
      <c r="Y272" s="274"/>
      <c r="Z272" s="274"/>
      <c r="AA272" s="274"/>
      <c r="AB272" s="274"/>
      <c r="AC272" s="274"/>
      <c r="AD272" s="274"/>
      <c r="AE272" s="274"/>
      <c r="AF272" s="272"/>
      <c r="AG272" s="274"/>
    </row>
    <row r="273" spans="1:33" s="3" customFormat="1">
      <c r="A273" s="274"/>
      <c r="B273" s="274"/>
      <c r="C273" s="274"/>
      <c r="D273" s="274"/>
      <c r="E273" s="274"/>
      <c r="F273" s="274"/>
      <c r="G273" s="274"/>
      <c r="H273" s="274"/>
      <c r="I273" s="272"/>
      <c r="J273" s="272"/>
      <c r="K273" s="272"/>
      <c r="L273" s="272"/>
      <c r="M273" s="274"/>
      <c r="N273" s="274"/>
      <c r="O273" s="274"/>
      <c r="P273" s="274"/>
      <c r="Q273" s="274"/>
      <c r="R273" s="274"/>
      <c r="S273" s="274"/>
      <c r="T273" s="274"/>
      <c r="U273" s="274"/>
      <c r="V273" s="274"/>
      <c r="W273" s="274"/>
      <c r="X273" s="274"/>
      <c r="Y273" s="274"/>
      <c r="Z273" s="274"/>
      <c r="AA273" s="274"/>
      <c r="AB273" s="274"/>
      <c r="AC273" s="274"/>
      <c r="AD273" s="274"/>
      <c r="AE273" s="274"/>
      <c r="AF273" s="272"/>
      <c r="AG273" s="274"/>
    </row>
    <row r="274" spans="1:33" s="3" customFormat="1">
      <c r="A274" s="274"/>
      <c r="B274" s="274"/>
      <c r="C274" s="274"/>
      <c r="D274" s="274"/>
      <c r="E274" s="274"/>
      <c r="F274" s="274"/>
      <c r="G274" s="274"/>
      <c r="H274" s="274"/>
      <c r="I274" s="272"/>
      <c r="J274" s="272"/>
      <c r="K274" s="272"/>
      <c r="L274" s="272"/>
      <c r="M274" s="274"/>
      <c r="N274" s="274"/>
      <c r="O274" s="274"/>
      <c r="P274" s="274"/>
      <c r="Q274" s="274"/>
      <c r="R274" s="274"/>
      <c r="S274" s="274"/>
      <c r="T274" s="274"/>
      <c r="U274" s="274"/>
      <c r="V274" s="274"/>
      <c r="W274" s="274"/>
      <c r="X274" s="274"/>
      <c r="Y274" s="274"/>
      <c r="Z274" s="274"/>
      <c r="AA274" s="274"/>
      <c r="AB274" s="274"/>
      <c r="AC274" s="274"/>
      <c r="AD274" s="274"/>
      <c r="AE274" s="274"/>
      <c r="AF274" s="272"/>
      <c r="AG274" s="274"/>
    </row>
    <row r="275" spans="1:33" s="3" customFormat="1">
      <c r="A275" s="274"/>
      <c r="B275" s="274"/>
      <c r="C275" s="274"/>
      <c r="D275" s="274"/>
      <c r="E275" s="274"/>
      <c r="F275" s="274"/>
      <c r="G275" s="274"/>
      <c r="H275" s="274"/>
      <c r="I275" s="272"/>
      <c r="J275" s="272"/>
      <c r="K275" s="272"/>
      <c r="L275" s="272"/>
      <c r="M275" s="274"/>
      <c r="N275" s="274"/>
      <c r="O275" s="274"/>
      <c r="P275" s="274"/>
      <c r="Q275" s="274"/>
      <c r="R275" s="274"/>
      <c r="S275" s="274"/>
      <c r="T275" s="274"/>
      <c r="U275" s="274"/>
      <c r="V275" s="274"/>
      <c r="W275" s="274"/>
      <c r="X275" s="274"/>
      <c r="Y275" s="274"/>
      <c r="Z275" s="274"/>
      <c r="AA275" s="274"/>
      <c r="AB275" s="274"/>
      <c r="AC275" s="274"/>
      <c r="AD275" s="274"/>
      <c r="AE275" s="274"/>
      <c r="AF275" s="272"/>
      <c r="AG275" s="274"/>
    </row>
    <row r="276" spans="1:33" s="3" customFormat="1">
      <c r="A276" s="274"/>
      <c r="B276" s="274"/>
      <c r="C276" s="274"/>
      <c r="D276" s="274"/>
      <c r="E276" s="274"/>
      <c r="F276" s="274"/>
      <c r="G276" s="274"/>
      <c r="H276" s="274"/>
      <c r="I276" s="272"/>
      <c r="J276" s="272"/>
      <c r="K276" s="272"/>
      <c r="L276" s="272"/>
      <c r="M276" s="274"/>
      <c r="N276" s="274"/>
      <c r="O276" s="274"/>
      <c r="P276" s="274"/>
      <c r="Q276" s="274"/>
      <c r="R276" s="274"/>
      <c r="S276" s="274"/>
      <c r="T276" s="274"/>
      <c r="U276" s="274"/>
      <c r="V276" s="274"/>
      <c r="W276" s="274"/>
      <c r="X276" s="274"/>
      <c r="Y276" s="274"/>
      <c r="Z276" s="274"/>
      <c r="AA276" s="274"/>
      <c r="AB276" s="274"/>
      <c r="AC276" s="274"/>
      <c r="AD276" s="274"/>
      <c r="AE276" s="274"/>
      <c r="AF276" s="272"/>
      <c r="AG276" s="274"/>
    </row>
    <row r="277" spans="1:33" s="3" customFormat="1">
      <c r="A277" s="274"/>
      <c r="B277" s="274"/>
      <c r="C277" s="274"/>
      <c r="D277" s="274"/>
      <c r="E277" s="274"/>
      <c r="F277" s="274"/>
      <c r="G277" s="274"/>
      <c r="H277" s="274"/>
      <c r="I277" s="272"/>
      <c r="J277" s="272"/>
      <c r="K277" s="272"/>
      <c r="L277" s="272"/>
      <c r="M277" s="274"/>
      <c r="N277" s="274"/>
      <c r="O277" s="274"/>
      <c r="P277" s="274"/>
      <c r="Q277" s="274"/>
      <c r="R277" s="274"/>
      <c r="S277" s="274"/>
      <c r="T277" s="274"/>
      <c r="U277" s="274"/>
      <c r="V277" s="274"/>
      <c r="W277" s="274"/>
      <c r="X277" s="274"/>
      <c r="Y277" s="274"/>
      <c r="Z277" s="274"/>
      <c r="AA277" s="274"/>
      <c r="AB277" s="274"/>
      <c r="AC277" s="274"/>
      <c r="AD277" s="274"/>
      <c r="AE277" s="274"/>
      <c r="AF277" s="272"/>
      <c r="AG277" s="274"/>
    </row>
    <row r="278" spans="1:33" s="3" customFormat="1">
      <c r="A278" s="274"/>
      <c r="B278" s="274"/>
      <c r="C278" s="274"/>
      <c r="D278" s="274"/>
      <c r="E278" s="274"/>
      <c r="F278" s="274"/>
      <c r="G278" s="274"/>
      <c r="H278" s="274"/>
      <c r="I278" s="272"/>
      <c r="J278" s="272"/>
      <c r="K278" s="272"/>
      <c r="L278" s="272"/>
      <c r="M278" s="274"/>
      <c r="N278" s="274"/>
      <c r="O278" s="274"/>
      <c r="P278" s="274"/>
      <c r="Q278" s="274"/>
      <c r="R278" s="274"/>
      <c r="S278" s="274"/>
      <c r="T278" s="274"/>
      <c r="U278" s="274"/>
      <c r="V278" s="274"/>
      <c r="W278" s="274"/>
      <c r="X278" s="274"/>
      <c r="Y278" s="274"/>
      <c r="Z278" s="274"/>
      <c r="AA278" s="274"/>
      <c r="AB278" s="274"/>
      <c r="AC278" s="274"/>
      <c r="AD278" s="274"/>
      <c r="AE278" s="274"/>
      <c r="AF278" s="272"/>
      <c r="AG278" s="274"/>
    </row>
    <row r="279" spans="1:33" s="3" customFormat="1">
      <c r="A279" s="274"/>
      <c r="B279" s="274"/>
      <c r="C279" s="274"/>
      <c r="D279" s="274"/>
      <c r="E279" s="274"/>
      <c r="F279" s="274"/>
      <c r="G279" s="274"/>
      <c r="H279" s="274"/>
      <c r="I279" s="272"/>
      <c r="J279" s="272"/>
      <c r="K279" s="272"/>
      <c r="L279" s="272"/>
      <c r="M279" s="274"/>
      <c r="N279" s="274"/>
      <c r="O279" s="274"/>
      <c r="P279" s="274"/>
      <c r="Q279" s="274"/>
      <c r="R279" s="274"/>
      <c r="S279" s="274"/>
      <c r="T279" s="274"/>
      <c r="U279" s="274"/>
      <c r="V279" s="274"/>
      <c r="W279" s="274"/>
      <c r="X279" s="274"/>
      <c r="Y279" s="274"/>
      <c r="Z279" s="274"/>
      <c r="AA279" s="274"/>
      <c r="AB279" s="274"/>
      <c r="AC279" s="274"/>
      <c r="AD279" s="274"/>
      <c r="AE279" s="274"/>
      <c r="AF279" s="272"/>
      <c r="AG279" s="274"/>
    </row>
    <row r="280" spans="1:33" s="3" customFormat="1">
      <c r="A280" s="274"/>
      <c r="B280" s="274"/>
      <c r="C280" s="274"/>
      <c r="D280" s="274"/>
      <c r="E280" s="274"/>
      <c r="F280" s="274"/>
      <c r="G280" s="274"/>
      <c r="H280" s="274"/>
      <c r="I280" s="272"/>
      <c r="J280" s="272"/>
      <c r="K280" s="272"/>
      <c r="L280" s="272"/>
      <c r="M280" s="274"/>
      <c r="N280" s="274"/>
      <c r="O280" s="274"/>
      <c r="P280" s="274"/>
      <c r="Q280" s="274"/>
      <c r="R280" s="274"/>
      <c r="S280" s="274"/>
      <c r="T280" s="274"/>
      <c r="U280" s="274"/>
      <c r="V280" s="274"/>
      <c r="W280" s="274"/>
      <c r="X280" s="274"/>
      <c r="Y280" s="274"/>
      <c r="Z280" s="274"/>
      <c r="AA280" s="274"/>
      <c r="AB280" s="274"/>
      <c r="AC280" s="274"/>
      <c r="AD280" s="274"/>
      <c r="AE280" s="274"/>
      <c r="AF280" s="272"/>
      <c r="AG280" s="274"/>
    </row>
    <row r="281" spans="1:33" s="3" customFormat="1">
      <c r="A281" s="274"/>
      <c r="B281" s="274"/>
      <c r="C281" s="274"/>
      <c r="D281" s="274"/>
      <c r="E281" s="274"/>
      <c r="F281" s="274"/>
      <c r="G281" s="274"/>
      <c r="H281" s="274"/>
      <c r="I281" s="272"/>
      <c r="J281" s="272"/>
      <c r="K281" s="272"/>
      <c r="L281" s="272"/>
      <c r="M281" s="274"/>
      <c r="N281" s="274"/>
      <c r="O281" s="274"/>
      <c r="P281" s="274"/>
      <c r="Q281" s="274"/>
      <c r="R281" s="274"/>
      <c r="S281" s="274"/>
      <c r="T281" s="274"/>
      <c r="U281" s="274"/>
      <c r="V281" s="274"/>
      <c r="W281" s="274"/>
      <c r="X281" s="274"/>
      <c r="Y281" s="274"/>
      <c r="Z281" s="274"/>
      <c r="AA281" s="274"/>
      <c r="AB281" s="274"/>
      <c r="AC281" s="274"/>
      <c r="AD281" s="274"/>
      <c r="AE281" s="274"/>
      <c r="AF281" s="272"/>
      <c r="AG281" s="274"/>
    </row>
    <row r="282" spans="1:33" s="3" customFormat="1">
      <c r="A282" s="274"/>
      <c r="B282" s="274"/>
      <c r="C282" s="274"/>
      <c r="D282" s="274"/>
      <c r="E282" s="274"/>
      <c r="F282" s="274"/>
      <c r="G282" s="274"/>
      <c r="H282" s="274"/>
      <c r="I282" s="272"/>
      <c r="J282" s="272"/>
      <c r="K282" s="272"/>
      <c r="L282" s="272"/>
      <c r="M282" s="274"/>
      <c r="N282" s="274"/>
      <c r="O282" s="274"/>
      <c r="P282" s="274"/>
      <c r="Q282" s="274"/>
      <c r="R282" s="274"/>
      <c r="S282" s="274"/>
      <c r="T282" s="274"/>
      <c r="U282" s="274"/>
      <c r="V282" s="274"/>
      <c r="W282" s="274"/>
      <c r="X282" s="274"/>
      <c r="Y282" s="274"/>
      <c r="Z282" s="274"/>
      <c r="AA282" s="274"/>
      <c r="AB282" s="274"/>
      <c r="AC282" s="274"/>
      <c r="AD282" s="274"/>
      <c r="AE282" s="274"/>
      <c r="AF282" s="272"/>
      <c r="AG282" s="274"/>
    </row>
    <row r="283" spans="1:33" s="3" customFormat="1">
      <c r="A283" s="274"/>
      <c r="B283" s="274"/>
      <c r="C283" s="274"/>
      <c r="D283" s="274"/>
      <c r="E283" s="274"/>
      <c r="F283" s="274"/>
      <c r="G283" s="274"/>
      <c r="H283" s="274"/>
      <c r="I283" s="272"/>
      <c r="J283" s="272"/>
      <c r="K283" s="272"/>
      <c r="L283" s="272"/>
      <c r="M283" s="274"/>
      <c r="N283" s="274"/>
      <c r="O283" s="274"/>
      <c r="P283" s="274"/>
      <c r="Q283" s="274"/>
      <c r="R283" s="274"/>
      <c r="S283" s="274"/>
      <c r="T283" s="274"/>
      <c r="U283" s="274"/>
      <c r="V283" s="274"/>
      <c r="W283" s="274"/>
      <c r="X283" s="274"/>
      <c r="Y283" s="274"/>
      <c r="Z283" s="274"/>
      <c r="AA283" s="274"/>
      <c r="AB283" s="274"/>
      <c r="AC283" s="274"/>
      <c r="AD283" s="274"/>
      <c r="AE283" s="274"/>
      <c r="AF283" s="272"/>
      <c r="AG283" s="274"/>
    </row>
    <row r="284" spans="1:33" s="3" customFormat="1">
      <c r="A284" s="274"/>
      <c r="B284" s="274"/>
      <c r="C284" s="274"/>
      <c r="D284" s="274"/>
      <c r="E284" s="274"/>
      <c r="F284" s="274"/>
      <c r="G284" s="274"/>
      <c r="H284" s="274"/>
      <c r="I284" s="272"/>
      <c r="J284" s="272"/>
      <c r="K284" s="272"/>
      <c r="L284" s="272"/>
      <c r="M284" s="274"/>
      <c r="N284" s="274"/>
      <c r="O284" s="274"/>
      <c r="P284" s="274"/>
      <c r="Q284" s="274"/>
      <c r="R284" s="274"/>
      <c r="S284" s="274"/>
      <c r="T284" s="274"/>
      <c r="U284" s="274"/>
      <c r="V284" s="274"/>
      <c r="W284" s="274"/>
      <c r="X284" s="274"/>
      <c r="Y284" s="274"/>
      <c r="Z284" s="274"/>
      <c r="AA284" s="274"/>
      <c r="AB284" s="274"/>
      <c r="AC284" s="274"/>
      <c r="AD284" s="274"/>
      <c r="AE284" s="274"/>
      <c r="AF284" s="272"/>
      <c r="AG284" s="274"/>
    </row>
    <row r="285" spans="1:33" s="3" customFormat="1">
      <c r="A285" s="274"/>
      <c r="B285" s="274"/>
      <c r="C285" s="274"/>
      <c r="D285" s="274"/>
      <c r="E285" s="274"/>
      <c r="F285" s="274"/>
      <c r="G285" s="274"/>
      <c r="H285" s="274"/>
      <c r="I285" s="272"/>
      <c r="J285" s="272"/>
      <c r="K285" s="272"/>
      <c r="L285" s="272"/>
      <c r="M285" s="274"/>
      <c r="N285" s="274"/>
      <c r="O285" s="274"/>
      <c r="P285" s="274"/>
      <c r="Q285" s="274"/>
      <c r="R285" s="274"/>
      <c r="S285" s="274"/>
      <c r="T285" s="274"/>
      <c r="U285" s="274"/>
      <c r="V285" s="274"/>
      <c r="W285" s="274"/>
      <c r="X285" s="274"/>
      <c r="Y285" s="274"/>
      <c r="Z285" s="274"/>
      <c r="AA285" s="274"/>
      <c r="AB285" s="274"/>
      <c r="AC285" s="274"/>
      <c r="AD285" s="274"/>
      <c r="AE285" s="274"/>
      <c r="AF285" s="272"/>
      <c r="AG285" s="274"/>
    </row>
    <row r="286" spans="1:33" s="3" customFormat="1">
      <c r="A286" s="274"/>
      <c r="B286" s="274"/>
      <c r="C286" s="274"/>
      <c r="D286" s="274"/>
      <c r="E286" s="274"/>
      <c r="F286" s="274"/>
      <c r="G286" s="274"/>
      <c r="H286" s="274"/>
      <c r="I286" s="272"/>
      <c r="J286" s="272"/>
      <c r="K286" s="272"/>
      <c r="L286" s="272"/>
      <c r="M286" s="274"/>
      <c r="N286" s="274"/>
      <c r="O286" s="274"/>
      <c r="P286" s="274"/>
      <c r="Q286" s="274"/>
      <c r="R286" s="274"/>
      <c r="S286" s="274"/>
      <c r="T286" s="274"/>
      <c r="U286" s="274"/>
      <c r="V286" s="274"/>
      <c r="W286" s="274"/>
      <c r="X286" s="274"/>
      <c r="Y286" s="274"/>
      <c r="Z286" s="274"/>
      <c r="AA286" s="274"/>
      <c r="AB286" s="274"/>
      <c r="AC286" s="274"/>
      <c r="AD286" s="274"/>
      <c r="AE286" s="274"/>
      <c r="AF286" s="272"/>
      <c r="AG286" s="274"/>
    </row>
    <row r="287" spans="1:33" s="3" customFormat="1">
      <c r="A287" s="274"/>
      <c r="B287" s="274"/>
      <c r="C287" s="274"/>
      <c r="D287" s="274"/>
      <c r="E287" s="274"/>
      <c r="F287" s="274"/>
      <c r="G287" s="274"/>
      <c r="H287" s="274"/>
      <c r="I287" s="272"/>
      <c r="J287" s="272"/>
      <c r="K287" s="272"/>
      <c r="L287" s="272"/>
      <c r="M287" s="274"/>
      <c r="N287" s="274"/>
      <c r="O287" s="274"/>
      <c r="P287" s="274"/>
      <c r="Q287" s="274"/>
      <c r="R287" s="274"/>
      <c r="S287" s="274"/>
      <c r="T287" s="274"/>
      <c r="U287" s="274"/>
      <c r="V287" s="274"/>
      <c r="W287" s="274"/>
      <c r="X287" s="274"/>
      <c r="Y287" s="274"/>
      <c r="Z287" s="274"/>
      <c r="AA287" s="274"/>
      <c r="AB287" s="274"/>
      <c r="AC287" s="274"/>
      <c r="AD287" s="274"/>
      <c r="AE287" s="274"/>
      <c r="AF287" s="272"/>
      <c r="AG287" s="274"/>
    </row>
    <row r="288" spans="1:33" s="3" customFormat="1">
      <c r="A288" s="274"/>
      <c r="B288" s="274"/>
      <c r="C288" s="274"/>
      <c r="D288" s="274"/>
      <c r="E288" s="274"/>
      <c r="F288" s="274"/>
      <c r="G288" s="274"/>
      <c r="H288" s="274"/>
      <c r="I288" s="272"/>
      <c r="J288" s="272"/>
      <c r="K288" s="272"/>
      <c r="L288" s="272"/>
      <c r="M288" s="274"/>
      <c r="N288" s="274"/>
      <c r="O288" s="274"/>
      <c r="P288" s="274"/>
      <c r="Q288" s="274"/>
      <c r="R288" s="274"/>
      <c r="S288" s="274"/>
      <c r="T288" s="274"/>
      <c r="U288" s="274"/>
      <c r="V288" s="274"/>
      <c r="W288" s="274"/>
      <c r="X288" s="274"/>
      <c r="Y288" s="274"/>
      <c r="Z288" s="274"/>
      <c r="AA288" s="274"/>
      <c r="AB288" s="274"/>
      <c r="AC288" s="274"/>
      <c r="AD288" s="274"/>
      <c r="AE288" s="274"/>
      <c r="AF288" s="272"/>
      <c r="AG288" s="274"/>
    </row>
    <row r="289" spans="1:33" s="3" customFormat="1">
      <c r="A289" s="274"/>
      <c r="B289" s="274"/>
      <c r="C289" s="274"/>
      <c r="D289" s="274"/>
      <c r="E289" s="274"/>
      <c r="F289" s="274"/>
      <c r="G289" s="274"/>
      <c r="H289" s="274"/>
      <c r="I289" s="272"/>
      <c r="J289" s="272"/>
      <c r="K289" s="272"/>
      <c r="L289" s="272"/>
      <c r="M289" s="274"/>
      <c r="N289" s="274"/>
      <c r="O289" s="274"/>
      <c r="P289" s="274"/>
      <c r="Q289" s="274"/>
      <c r="R289" s="274"/>
      <c r="S289" s="274"/>
      <c r="T289" s="274"/>
      <c r="U289" s="274"/>
      <c r="V289" s="274"/>
      <c r="W289" s="274"/>
      <c r="X289" s="274"/>
      <c r="Y289" s="274"/>
      <c r="Z289" s="274"/>
      <c r="AA289" s="274"/>
      <c r="AB289" s="274"/>
      <c r="AC289" s="274"/>
      <c r="AD289" s="274"/>
      <c r="AE289" s="274"/>
      <c r="AF289" s="272"/>
      <c r="AG289" s="274"/>
    </row>
    <row r="290" spans="1:33" s="3" customFormat="1">
      <c r="A290" s="274"/>
      <c r="B290" s="274"/>
      <c r="C290" s="274"/>
      <c r="D290" s="274"/>
      <c r="E290" s="274"/>
      <c r="F290" s="274"/>
      <c r="G290" s="274"/>
      <c r="H290" s="274"/>
      <c r="I290" s="272"/>
      <c r="J290" s="272"/>
      <c r="K290" s="272"/>
      <c r="L290" s="272"/>
      <c r="M290" s="274"/>
      <c r="N290" s="274"/>
      <c r="O290" s="274"/>
      <c r="P290" s="274"/>
      <c r="Q290" s="274"/>
      <c r="R290" s="274"/>
      <c r="S290" s="274"/>
      <c r="T290" s="274"/>
      <c r="U290" s="274"/>
      <c r="V290" s="274"/>
      <c r="W290" s="274"/>
      <c r="X290" s="274"/>
      <c r="Y290" s="274"/>
      <c r="Z290" s="274"/>
      <c r="AA290" s="274"/>
      <c r="AB290" s="274"/>
      <c r="AC290" s="274"/>
      <c r="AD290" s="274"/>
      <c r="AE290" s="274"/>
      <c r="AF290" s="272"/>
      <c r="AG290" s="274"/>
    </row>
    <row r="291" spans="1:33" s="3" customFormat="1">
      <c r="A291" s="274"/>
      <c r="B291" s="274"/>
      <c r="C291" s="274"/>
      <c r="D291" s="274"/>
      <c r="E291" s="274"/>
      <c r="F291" s="274"/>
      <c r="G291" s="274"/>
      <c r="H291" s="274"/>
      <c r="I291" s="272"/>
      <c r="J291" s="272"/>
      <c r="K291" s="272"/>
      <c r="L291" s="272"/>
      <c r="M291" s="274"/>
      <c r="N291" s="274"/>
      <c r="O291" s="274"/>
      <c r="P291" s="274"/>
      <c r="Q291" s="274"/>
      <c r="R291" s="274"/>
      <c r="S291" s="274"/>
      <c r="T291" s="274"/>
      <c r="U291" s="274"/>
      <c r="V291" s="274"/>
      <c r="W291" s="274"/>
      <c r="X291" s="274"/>
      <c r="Y291" s="274"/>
      <c r="Z291" s="274"/>
      <c r="AA291" s="274"/>
      <c r="AB291" s="274"/>
      <c r="AC291" s="274"/>
      <c r="AD291" s="274"/>
      <c r="AE291" s="274"/>
      <c r="AF291" s="272"/>
      <c r="AG291" s="274"/>
    </row>
    <row r="292" spans="1:33" s="3" customFormat="1">
      <c r="A292" s="274"/>
      <c r="B292" s="274"/>
      <c r="C292" s="274"/>
      <c r="D292" s="274"/>
      <c r="E292" s="274"/>
      <c r="F292" s="274"/>
      <c r="G292" s="274"/>
      <c r="H292" s="274"/>
      <c r="I292" s="272"/>
      <c r="J292" s="272"/>
      <c r="K292" s="272"/>
      <c r="L292" s="272"/>
      <c r="M292" s="274"/>
      <c r="N292" s="274"/>
      <c r="O292" s="274"/>
      <c r="P292" s="274"/>
      <c r="Q292" s="274"/>
      <c r="R292" s="274"/>
      <c r="S292" s="274"/>
      <c r="T292" s="274"/>
      <c r="U292" s="274"/>
      <c r="V292" s="274"/>
      <c r="W292" s="274"/>
      <c r="X292" s="274"/>
      <c r="Y292" s="274"/>
      <c r="Z292" s="274"/>
      <c r="AA292" s="274"/>
      <c r="AB292" s="274"/>
      <c r="AC292" s="274"/>
      <c r="AD292" s="274"/>
      <c r="AE292" s="274"/>
      <c r="AF292" s="272"/>
      <c r="AG292" s="274"/>
    </row>
    <row r="293" spans="1:33" s="3" customFormat="1">
      <c r="A293" s="274"/>
      <c r="B293" s="274"/>
      <c r="C293" s="274"/>
      <c r="D293" s="274"/>
      <c r="E293" s="274"/>
      <c r="F293" s="274"/>
      <c r="G293" s="274"/>
      <c r="H293" s="274"/>
      <c r="I293" s="272"/>
      <c r="J293" s="272"/>
      <c r="K293" s="272"/>
      <c r="L293" s="272"/>
      <c r="M293" s="274"/>
      <c r="N293" s="274"/>
      <c r="O293" s="274"/>
      <c r="P293" s="274"/>
      <c r="Q293" s="274"/>
      <c r="R293" s="274"/>
      <c r="S293" s="274"/>
      <c r="T293" s="274"/>
      <c r="U293" s="274"/>
      <c r="V293" s="274"/>
      <c r="W293" s="274"/>
      <c r="X293" s="274"/>
      <c r="Y293" s="274"/>
      <c r="Z293" s="274"/>
      <c r="AA293" s="274"/>
      <c r="AB293" s="274"/>
      <c r="AC293" s="274"/>
      <c r="AD293" s="274"/>
      <c r="AE293" s="274"/>
      <c r="AF293" s="272"/>
      <c r="AG293" s="274"/>
    </row>
    <row r="294" spans="1:33" s="3" customFormat="1">
      <c r="A294" s="274"/>
      <c r="B294" s="274"/>
      <c r="C294" s="274"/>
      <c r="D294" s="274"/>
      <c r="E294" s="274"/>
      <c r="F294" s="274"/>
      <c r="G294" s="274"/>
      <c r="H294" s="274"/>
      <c r="I294" s="272"/>
      <c r="J294" s="272"/>
      <c r="K294" s="272"/>
      <c r="L294" s="272"/>
      <c r="M294" s="274"/>
      <c r="N294" s="274"/>
      <c r="O294" s="274"/>
      <c r="P294" s="274"/>
      <c r="Q294" s="274"/>
      <c r="R294" s="274"/>
      <c r="S294" s="274"/>
      <c r="T294" s="274"/>
      <c r="U294" s="274"/>
      <c r="V294" s="274"/>
      <c r="W294" s="274"/>
      <c r="X294" s="274"/>
      <c r="Y294" s="274"/>
      <c r="Z294" s="274"/>
      <c r="AA294" s="274"/>
      <c r="AB294" s="274"/>
      <c r="AC294" s="274"/>
      <c r="AD294" s="274"/>
      <c r="AE294" s="274"/>
      <c r="AF294" s="272"/>
      <c r="AG294" s="274"/>
    </row>
    <row r="295" spans="1:33" s="3" customFormat="1">
      <c r="A295" s="274"/>
      <c r="B295" s="274"/>
      <c r="C295" s="274"/>
      <c r="D295" s="274"/>
      <c r="E295" s="274"/>
      <c r="F295" s="274"/>
      <c r="G295" s="274"/>
      <c r="H295" s="274"/>
      <c r="I295" s="272"/>
      <c r="J295" s="272"/>
      <c r="K295" s="272"/>
      <c r="L295" s="272"/>
      <c r="M295" s="274"/>
      <c r="N295" s="274"/>
      <c r="O295" s="274"/>
      <c r="P295" s="274"/>
      <c r="Q295" s="274"/>
      <c r="R295" s="274"/>
      <c r="S295" s="274"/>
      <c r="T295" s="274"/>
      <c r="U295" s="274"/>
      <c r="V295" s="274"/>
      <c r="W295" s="274"/>
      <c r="X295" s="274"/>
      <c r="Y295" s="274"/>
      <c r="Z295" s="274"/>
      <c r="AA295" s="274"/>
      <c r="AB295" s="274"/>
      <c r="AC295" s="274"/>
      <c r="AD295" s="274"/>
      <c r="AE295" s="274"/>
      <c r="AF295" s="272"/>
      <c r="AG295" s="274"/>
    </row>
    <row r="296" spans="1:33" s="3" customFormat="1">
      <c r="A296" s="274"/>
      <c r="B296" s="274"/>
      <c r="C296" s="274"/>
      <c r="D296" s="274"/>
      <c r="E296" s="274"/>
      <c r="F296" s="274"/>
      <c r="G296" s="274"/>
      <c r="H296" s="274"/>
      <c r="I296" s="272"/>
      <c r="J296" s="272"/>
      <c r="K296" s="272"/>
      <c r="L296" s="272"/>
      <c r="M296" s="274"/>
      <c r="N296" s="274"/>
      <c r="O296" s="274"/>
      <c r="P296" s="274"/>
      <c r="Q296" s="274"/>
      <c r="R296" s="274"/>
      <c r="S296" s="274"/>
      <c r="T296" s="274"/>
      <c r="U296" s="274"/>
      <c r="V296" s="274"/>
      <c r="W296" s="274"/>
      <c r="X296" s="274"/>
      <c r="Y296" s="274"/>
      <c r="Z296" s="274"/>
      <c r="AA296" s="274"/>
      <c r="AB296" s="274"/>
      <c r="AC296" s="274"/>
      <c r="AD296" s="274"/>
      <c r="AE296" s="274"/>
      <c r="AF296" s="272"/>
      <c r="AG296" s="274"/>
    </row>
    <row r="297" spans="1:33" s="3" customFormat="1">
      <c r="A297" s="274"/>
      <c r="B297" s="274"/>
      <c r="C297" s="274"/>
      <c r="D297" s="274"/>
      <c r="E297" s="274"/>
      <c r="F297" s="274"/>
      <c r="G297" s="274"/>
      <c r="H297" s="274"/>
      <c r="I297" s="272"/>
      <c r="J297" s="272"/>
      <c r="K297" s="272"/>
      <c r="L297" s="272"/>
      <c r="M297" s="274"/>
      <c r="N297" s="274"/>
      <c r="O297" s="274"/>
      <c r="P297" s="274"/>
      <c r="Q297" s="274"/>
      <c r="R297" s="274"/>
      <c r="S297" s="274"/>
      <c r="T297" s="274"/>
      <c r="U297" s="274"/>
      <c r="V297" s="274"/>
      <c r="W297" s="274"/>
      <c r="X297" s="274"/>
      <c r="Y297" s="274"/>
      <c r="Z297" s="274"/>
      <c r="AA297" s="274"/>
      <c r="AB297" s="274"/>
      <c r="AC297" s="274"/>
      <c r="AD297" s="274"/>
      <c r="AE297" s="274"/>
      <c r="AF297" s="272"/>
      <c r="AG297" s="274"/>
    </row>
    <row r="298" spans="1:33" s="3" customFormat="1">
      <c r="A298" s="274"/>
      <c r="B298" s="274"/>
      <c r="C298" s="274"/>
      <c r="D298" s="274"/>
      <c r="E298" s="274"/>
      <c r="F298" s="274"/>
      <c r="G298" s="274"/>
      <c r="H298" s="274"/>
      <c r="I298" s="272"/>
      <c r="J298" s="272"/>
      <c r="K298" s="272"/>
      <c r="L298" s="272"/>
      <c r="M298" s="274"/>
      <c r="N298" s="274"/>
      <c r="O298" s="274"/>
      <c r="P298" s="274"/>
      <c r="Q298" s="274"/>
      <c r="R298" s="274"/>
      <c r="S298" s="274"/>
      <c r="T298" s="274"/>
      <c r="U298" s="274"/>
      <c r="V298" s="274"/>
      <c r="W298" s="274"/>
      <c r="X298" s="274"/>
      <c r="Y298" s="274"/>
      <c r="Z298" s="274"/>
      <c r="AA298" s="274"/>
      <c r="AB298" s="274"/>
      <c r="AC298" s="274"/>
      <c r="AD298" s="274"/>
      <c r="AE298" s="274"/>
      <c r="AF298" s="272"/>
      <c r="AG298" s="274"/>
    </row>
    <row r="299" spans="1:33" s="3" customFormat="1">
      <c r="A299" s="274"/>
      <c r="B299" s="274"/>
      <c r="C299" s="274"/>
      <c r="D299" s="274"/>
      <c r="E299" s="274"/>
      <c r="F299" s="274"/>
      <c r="G299" s="274"/>
      <c r="H299" s="274"/>
      <c r="I299" s="272"/>
      <c r="J299" s="272"/>
      <c r="K299" s="272"/>
      <c r="L299" s="272"/>
      <c r="M299" s="274"/>
      <c r="N299" s="274"/>
      <c r="O299" s="274"/>
      <c r="P299" s="274"/>
      <c r="Q299" s="274"/>
      <c r="R299" s="274"/>
      <c r="S299" s="274"/>
      <c r="T299" s="274"/>
      <c r="U299" s="274"/>
      <c r="V299" s="274"/>
      <c r="W299" s="274"/>
      <c r="X299" s="274"/>
      <c r="Y299" s="274"/>
      <c r="Z299" s="274"/>
      <c r="AA299" s="274"/>
      <c r="AB299" s="274"/>
      <c r="AC299" s="274"/>
      <c r="AD299" s="274"/>
      <c r="AE299" s="274"/>
      <c r="AF299" s="272"/>
      <c r="AG299" s="274"/>
    </row>
    <row r="300" spans="1:33" s="3" customFormat="1">
      <c r="A300" s="274"/>
      <c r="B300" s="274"/>
      <c r="C300" s="274"/>
      <c r="D300" s="274"/>
      <c r="E300" s="274"/>
      <c r="F300" s="274"/>
      <c r="G300" s="274"/>
      <c r="H300" s="274"/>
      <c r="I300" s="272"/>
      <c r="J300" s="272"/>
      <c r="K300" s="272"/>
      <c r="L300" s="272"/>
      <c r="M300" s="274"/>
      <c r="N300" s="274"/>
      <c r="O300" s="274"/>
      <c r="P300" s="274"/>
      <c r="Q300" s="274"/>
      <c r="R300" s="274"/>
      <c r="S300" s="274"/>
      <c r="T300" s="274"/>
      <c r="U300" s="274"/>
      <c r="V300" s="274"/>
      <c r="W300" s="274"/>
      <c r="X300" s="274"/>
      <c r="Y300" s="274"/>
      <c r="Z300" s="274"/>
      <c r="AA300" s="274"/>
      <c r="AB300" s="274"/>
      <c r="AC300" s="274"/>
      <c r="AD300" s="274"/>
      <c r="AE300" s="274"/>
      <c r="AF300" s="272"/>
      <c r="AG300" s="274"/>
    </row>
    <row r="301" spans="1:33" s="3" customFormat="1">
      <c r="A301" s="274"/>
      <c r="B301" s="274"/>
      <c r="C301" s="274"/>
      <c r="D301" s="274"/>
      <c r="E301" s="274"/>
      <c r="F301" s="274"/>
      <c r="G301" s="274"/>
      <c r="H301" s="274"/>
      <c r="I301" s="272"/>
      <c r="J301" s="272"/>
      <c r="K301" s="272"/>
      <c r="L301" s="272"/>
      <c r="M301" s="274"/>
      <c r="N301" s="274"/>
      <c r="O301" s="274"/>
      <c r="P301" s="274"/>
      <c r="Q301" s="274"/>
      <c r="R301" s="274"/>
      <c r="S301" s="274"/>
      <c r="T301" s="274"/>
      <c r="U301" s="274"/>
      <c r="V301" s="274"/>
      <c r="W301" s="274"/>
      <c r="X301" s="274"/>
      <c r="Y301" s="274"/>
      <c r="Z301" s="274"/>
      <c r="AA301" s="274"/>
      <c r="AB301" s="274"/>
      <c r="AC301" s="274"/>
      <c r="AD301" s="274"/>
      <c r="AE301" s="274"/>
      <c r="AF301" s="272"/>
      <c r="AG301" s="274"/>
    </row>
    <row r="302" spans="1:33" s="3" customFormat="1">
      <c r="A302" s="274"/>
      <c r="B302" s="274"/>
      <c r="C302" s="274"/>
      <c r="D302" s="274"/>
      <c r="E302" s="274"/>
      <c r="F302" s="274"/>
      <c r="G302" s="274"/>
      <c r="H302" s="274"/>
      <c r="I302" s="272"/>
      <c r="J302" s="272"/>
      <c r="K302" s="272"/>
      <c r="L302" s="272"/>
      <c r="M302" s="274"/>
      <c r="N302" s="274"/>
      <c r="O302" s="274"/>
      <c r="P302" s="274"/>
      <c r="Q302" s="274"/>
      <c r="R302" s="274"/>
      <c r="S302" s="274"/>
      <c r="T302" s="274"/>
      <c r="U302" s="274"/>
      <c r="V302" s="274"/>
      <c r="W302" s="274"/>
      <c r="X302" s="274"/>
      <c r="Y302" s="274"/>
      <c r="Z302" s="274"/>
      <c r="AA302" s="274"/>
      <c r="AB302" s="274"/>
      <c r="AC302" s="274"/>
      <c r="AD302" s="274"/>
      <c r="AE302" s="274"/>
      <c r="AF302" s="272"/>
      <c r="AG302" s="274"/>
    </row>
    <row r="303" spans="1:33" s="3" customFormat="1">
      <c r="A303" s="274"/>
      <c r="B303" s="274"/>
      <c r="C303" s="274"/>
      <c r="D303" s="274"/>
      <c r="E303" s="274"/>
      <c r="F303" s="274"/>
      <c r="G303" s="274"/>
      <c r="H303" s="274"/>
      <c r="I303" s="272"/>
      <c r="J303" s="272"/>
      <c r="K303" s="272"/>
      <c r="L303" s="272"/>
      <c r="M303" s="274"/>
      <c r="N303" s="274"/>
      <c r="O303" s="274"/>
      <c r="P303" s="274"/>
      <c r="Q303" s="274"/>
      <c r="R303" s="274"/>
      <c r="S303" s="274"/>
      <c r="T303" s="274"/>
      <c r="U303" s="274"/>
      <c r="V303" s="274"/>
      <c r="W303" s="274"/>
      <c r="X303" s="274"/>
      <c r="Y303" s="274"/>
      <c r="Z303" s="274"/>
      <c r="AA303" s="274"/>
      <c r="AB303" s="274"/>
      <c r="AC303" s="274"/>
      <c r="AD303" s="274"/>
      <c r="AE303" s="274"/>
      <c r="AF303" s="272"/>
      <c r="AG303" s="274"/>
    </row>
    <row r="304" spans="1:33" s="3" customFormat="1">
      <c r="A304" s="274"/>
      <c r="B304" s="274"/>
      <c r="C304" s="274"/>
      <c r="D304" s="274"/>
      <c r="E304" s="274"/>
      <c r="F304" s="274"/>
      <c r="G304" s="274"/>
      <c r="H304" s="274"/>
      <c r="I304" s="272"/>
      <c r="J304" s="272"/>
      <c r="K304" s="272"/>
      <c r="L304" s="272"/>
      <c r="M304" s="274"/>
      <c r="N304" s="274"/>
      <c r="O304" s="274"/>
      <c r="P304" s="274"/>
      <c r="Q304" s="274"/>
      <c r="R304" s="274"/>
      <c r="S304" s="274"/>
      <c r="T304" s="274"/>
      <c r="U304" s="274"/>
      <c r="V304" s="274"/>
      <c r="W304" s="274"/>
      <c r="X304" s="274"/>
      <c r="Y304" s="274"/>
      <c r="Z304" s="274"/>
      <c r="AA304" s="274"/>
      <c r="AB304" s="274"/>
      <c r="AC304" s="274"/>
      <c r="AD304" s="274"/>
      <c r="AE304" s="274"/>
      <c r="AF304" s="272"/>
      <c r="AG304" s="274"/>
    </row>
    <row r="305" spans="1:33" s="3" customFormat="1">
      <c r="A305" s="274"/>
      <c r="B305" s="274"/>
      <c r="C305" s="274"/>
      <c r="D305" s="274"/>
      <c r="E305" s="274"/>
      <c r="F305" s="274"/>
      <c r="G305" s="274"/>
      <c r="H305" s="274"/>
      <c r="I305" s="272"/>
      <c r="J305" s="272"/>
      <c r="K305" s="272"/>
      <c r="L305" s="272"/>
      <c r="M305" s="274"/>
      <c r="N305" s="274"/>
      <c r="O305" s="274"/>
      <c r="P305" s="274"/>
      <c r="Q305" s="274"/>
      <c r="R305" s="274"/>
      <c r="S305" s="274"/>
      <c r="T305" s="274"/>
      <c r="U305" s="274"/>
      <c r="V305" s="274"/>
      <c r="W305" s="274"/>
      <c r="X305" s="274"/>
      <c r="Y305" s="274"/>
      <c r="Z305" s="274"/>
      <c r="AA305" s="274"/>
      <c r="AB305" s="274"/>
      <c r="AC305" s="274"/>
      <c r="AD305" s="274"/>
      <c r="AE305" s="274"/>
      <c r="AF305" s="272"/>
      <c r="AG305" s="274"/>
    </row>
    <row r="306" spans="1:33" s="3" customFormat="1">
      <c r="A306" s="274"/>
      <c r="B306" s="274"/>
      <c r="C306" s="274"/>
      <c r="D306" s="274"/>
      <c r="E306" s="274"/>
      <c r="F306" s="274"/>
      <c r="G306" s="274"/>
      <c r="H306" s="274"/>
      <c r="I306" s="272"/>
      <c r="J306" s="272"/>
      <c r="K306" s="272"/>
      <c r="L306" s="272"/>
      <c r="M306" s="274"/>
      <c r="N306" s="274"/>
      <c r="O306" s="274"/>
      <c r="P306" s="274"/>
      <c r="Q306" s="274"/>
      <c r="R306" s="274"/>
      <c r="S306" s="274"/>
      <c r="T306" s="274"/>
      <c r="U306" s="274"/>
      <c r="V306" s="274"/>
      <c r="W306" s="274"/>
      <c r="X306" s="274"/>
      <c r="Y306" s="274"/>
      <c r="Z306" s="274"/>
      <c r="AA306" s="274"/>
      <c r="AB306" s="274"/>
      <c r="AC306" s="274"/>
      <c r="AD306" s="274"/>
      <c r="AE306" s="274"/>
      <c r="AF306" s="272"/>
      <c r="AG306" s="274"/>
    </row>
    <row r="307" spans="1:33" s="3" customFormat="1">
      <c r="A307" s="274"/>
      <c r="B307" s="274"/>
      <c r="C307" s="274"/>
      <c r="D307" s="274"/>
      <c r="E307" s="274"/>
      <c r="F307" s="274"/>
      <c r="G307" s="274"/>
      <c r="H307" s="274"/>
      <c r="I307" s="272"/>
      <c r="J307" s="272"/>
      <c r="K307" s="272"/>
      <c r="L307" s="272"/>
      <c r="M307" s="274"/>
      <c r="N307" s="274"/>
      <c r="O307" s="274"/>
      <c r="P307" s="274"/>
      <c r="Q307" s="274"/>
      <c r="R307" s="274"/>
      <c r="S307" s="274"/>
      <c r="T307" s="274"/>
      <c r="U307" s="274"/>
      <c r="V307" s="274"/>
      <c r="W307" s="274"/>
      <c r="X307" s="274"/>
      <c r="Y307" s="274"/>
      <c r="Z307" s="274"/>
      <c r="AA307" s="274"/>
      <c r="AB307" s="274"/>
      <c r="AC307" s="274"/>
      <c r="AD307" s="274"/>
      <c r="AE307" s="274"/>
      <c r="AF307" s="272"/>
      <c r="AG307" s="274"/>
    </row>
    <row r="308" spans="1:33" s="3" customFormat="1">
      <c r="A308" s="274"/>
      <c r="B308" s="274"/>
      <c r="C308" s="274"/>
      <c r="D308" s="274"/>
      <c r="E308" s="274"/>
      <c r="F308" s="274"/>
      <c r="G308" s="274"/>
      <c r="H308" s="274"/>
      <c r="I308" s="272"/>
      <c r="J308" s="272"/>
      <c r="K308" s="272"/>
      <c r="L308" s="272"/>
      <c r="M308" s="274"/>
      <c r="N308" s="274"/>
      <c r="O308" s="274"/>
      <c r="P308" s="274"/>
      <c r="Q308" s="274"/>
      <c r="R308" s="274"/>
      <c r="S308" s="274"/>
      <c r="T308" s="274"/>
      <c r="U308" s="274"/>
      <c r="V308" s="274"/>
      <c r="W308" s="274"/>
      <c r="X308" s="274"/>
      <c r="Y308" s="274"/>
      <c r="Z308" s="274"/>
      <c r="AA308" s="274"/>
      <c r="AB308" s="274"/>
      <c r="AC308" s="274"/>
      <c r="AD308" s="274"/>
      <c r="AE308" s="274"/>
      <c r="AF308" s="272"/>
      <c r="AG308" s="274"/>
    </row>
    <row r="309" spans="1:33" s="3" customFormat="1">
      <c r="A309" s="274"/>
      <c r="B309" s="274"/>
      <c r="C309" s="274"/>
      <c r="D309" s="274"/>
      <c r="E309" s="274"/>
      <c r="F309" s="274"/>
      <c r="G309" s="274"/>
      <c r="H309" s="274"/>
      <c r="I309" s="272"/>
      <c r="J309" s="272"/>
      <c r="K309" s="272"/>
      <c r="L309" s="272"/>
      <c r="M309" s="274"/>
      <c r="N309" s="274"/>
      <c r="O309" s="274"/>
      <c r="P309" s="274"/>
      <c r="Q309" s="274"/>
      <c r="R309" s="274"/>
      <c r="S309" s="274"/>
      <c r="T309" s="274"/>
      <c r="U309" s="274"/>
      <c r="V309" s="274"/>
      <c r="W309" s="274"/>
      <c r="X309" s="274"/>
      <c r="Y309" s="274"/>
      <c r="Z309" s="274"/>
      <c r="AA309" s="274"/>
      <c r="AB309" s="274"/>
      <c r="AC309" s="274"/>
      <c r="AD309" s="274"/>
      <c r="AE309" s="274"/>
      <c r="AF309" s="272"/>
      <c r="AG309" s="274"/>
    </row>
    <row r="310" spans="1:33" s="3" customFormat="1">
      <c r="A310" s="274"/>
      <c r="B310" s="274"/>
      <c r="C310" s="274"/>
      <c r="D310" s="274"/>
      <c r="E310" s="274"/>
      <c r="F310" s="274"/>
      <c r="G310" s="274"/>
      <c r="H310" s="274"/>
      <c r="I310" s="272"/>
      <c r="J310" s="272"/>
      <c r="K310" s="272"/>
      <c r="L310" s="272"/>
      <c r="M310" s="274"/>
      <c r="N310" s="274"/>
      <c r="O310" s="274"/>
      <c r="P310" s="274"/>
      <c r="Q310" s="274"/>
      <c r="R310" s="274"/>
      <c r="S310" s="274"/>
      <c r="T310" s="274"/>
      <c r="U310" s="274"/>
      <c r="V310" s="274"/>
      <c r="W310" s="274"/>
      <c r="X310" s="274"/>
      <c r="Y310" s="274"/>
      <c r="Z310" s="274"/>
      <c r="AA310" s="274"/>
      <c r="AB310" s="274"/>
      <c r="AC310" s="274"/>
      <c r="AD310" s="274"/>
      <c r="AE310" s="274"/>
      <c r="AF310" s="272"/>
      <c r="AG310" s="274"/>
    </row>
    <row r="311" spans="1:33" s="3" customFormat="1">
      <c r="A311" s="274"/>
      <c r="B311" s="274"/>
      <c r="C311" s="274"/>
      <c r="D311" s="274"/>
      <c r="E311" s="274"/>
      <c r="F311" s="274"/>
      <c r="G311" s="274"/>
      <c r="H311" s="274"/>
      <c r="I311" s="272"/>
      <c r="J311" s="272"/>
      <c r="K311" s="272"/>
      <c r="L311" s="272"/>
      <c r="M311" s="274"/>
      <c r="N311" s="274"/>
      <c r="O311" s="274"/>
      <c r="P311" s="274"/>
      <c r="Q311" s="274"/>
      <c r="R311" s="274"/>
      <c r="S311" s="274"/>
      <c r="T311" s="274"/>
      <c r="U311" s="274"/>
      <c r="V311" s="274"/>
      <c r="W311" s="274"/>
      <c r="X311" s="274"/>
      <c r="Y311" s="274"/>
      <c r="Z311" s="274"/>
      <c r="AA311" s="274"/>
      <c r="AB311" s="274"/>
      <c r="AC311" s="274"/>
      <c r="AD311" s="274"/>
      <c r="AE311" s="274"/>
      <c r="AF311" s="272"/>
      <c r="AG311" s="274"/>
    </row>
    <row r="312" spans="1:33" s="3" customFormat="1">
      <c r="A312" s="274"/>
      <c r="B312" s="274"/>
      <c r="C312" s="274"/>
      <c r="D312" s="274"/>
      <c r="E312" s="274"/>
      <c r="F312" s="274"/>
      <c r="G312" s="274"/>
      <c r="H312" s="274"/>
      <c r="I312" s="272"/>
      <c r="J312" s="272"/>
      <c r="K312" s="272"/>
      <c r="L312" s="272"/>
      <c r="M312" s="274"/>
      <c r="N312" s="274"/>
      <c r="O312" s="274"/>
      <c r="P312" s="274"/>
      <c r="Q312" s="274"/>
      <c r="R312" s="274"/>
      <c r="S312" s="274"/>
      <c r="T312" s="274"/>
      <c r="U312" s="274"/>
      <c r="V312" s="274"/>
      <c r="W312" s="274"/>
      <c r="X312" s="274"/>
      <c r="Y312" s="274"/>
      <c r="Z312" s="274"/>
      <c r="AA312" s="274"/>
      <c r="AB312" s="274"/>
      <c r="AC312" s="274"/>
      <c r="AD312" s="274"/>
      <c r="AE312" s="274"/>
      <c r="AF312" s="272"/>
      <c r="AG312" s="274"/>
    </row>
    <row r="313" spans="1:33" s="3" customFormat="1">
      <c r="A313" s="274"/>
      <c r="B313" s="274"/>
      <c r="C313" s="274"/>
      <c r="D313" s="274"/>
      <c r="E313" s="274"/>
      <c r="F313" s="274"/>
      <c r="G313" s="274"/>
      <c r="H313" s="274"/>
      <c r="I313" s="272"/>
      <c r="J313" s="272"/>
      <c r="K313" s="272"/>
      <c r="L313" s="272"/>
      <c r="M313" s="274"/>
      <c r="N313" s="274"/>
      <c r="O313" s="274"/>
      <c r="P313" s="274"/>
      <c r="Q313" s="274"/>
      <c r="R313" s="274"/>
      <c r="S313" s="274"/>
      <c r="T313" s="274"/>
      <c r="U313" s="274"/>
      <c r="V313" s="274"/>
      <c r="W313" s="274"/>
      <c r="X313" s="274"/>
      <c r="Y313" s="274"/>
      <c r="Z313" s="274"/>
      <c r="AA313" s="274"/>
      <c r="AB313" s="274"/>
      <c r="AC313" s="274"/>
      <c r="AD313" s="274"/>
      <c r="AE313" s="274"/>
      <c r="AF313" s="272"/>
      <c r="AG313" s="274"/>
    </row>
    <row r="314" spans="1:33" s="3" customFormat="1">
      <c r="A314" s="274"/>
      <c r="B314" s="274"/>
      <c r="C314" s="274"/>
      <c r="D314" s="274"/>
      <c r="E314" s="274"/>
      <c r="F314" s="274"/>
      <c r="G314" s="274"/>
      <c r="H314" s="274"/>
      <c r="I314" s="272"/>
      <c r="J314" s="272"/>
      <c r="K314" s="272"/>
      <c r="L314" s="272"/>
      <c r="M314" s="274"/>
      <c r="N314" s="274"/>
      <c r="O314" s="274"/>
      <c r="P314" s="274"/>
      <c r="Q314" s="274"/>
      <c r="R314" s="274"/>
      <c r="S314" s="274"/>
      <c r="T314" s="274"/>
      <c r="U314" s="274"/>
      <c r="V314" s="274"/>
      <c r="W314" s="274"/>
      <c r="X314" s="274"/>
      <c r="Y314" s="274"/>
      <c r="Z314" s="274"/>
      <c r="AA314" s="274"/>
      <c r="AB314" s="274"/>
      <c r="AC314" s="274"/>
      <c r="AD314" s="274"/>
      <c r="AE314" s="274"/>
      <c r="AF314" s="272"/>
      <c r="AG314" s="274"/>
    </row>
    <row r="315" spans="1:33" s="3" customFormat="1">
      <c r="A315" s="274"/>
      <c r="B315" s="274"/>
      <c r="C315" s="274"/>
      <c r="D315" s="274"/>
      <c r="E315" s="274"/>
      <c r="F315" s="274"/>
      <c r="G315" s="274"/>
      <c r="H315" s="274"/>
      <c r="I315" s="272"/>
      <c r="J315" s="272"/>
      <c r="K315" s="272"/>
      <c r="L315" s="272"/>
      <c r="M315" s="274"/>
      <c r="N315" s="274"/>
      <c r="O315" s="274"/>
      <c r="P315" s="274"/>
      <c r="Q315" s="274"/>
      <c r="R315" s="274"/>
      <c r="S315" s="274"/>
      <c r="T315" s="274"/>
      <c r="U315" s="274"/>
      <c r="V315" s="274"/>
      <c r="W315" s="274"/>
      <c r="X315" s="274"/>
      <c r="Y315" s="274"/>
      <c r="Z315" s="274"/>
      <c r="AA315" s="274"/>
      <c r="AB315" s="274"/>
      <c r="AC315" s="274"/>
      <c r="AD315" s="274"/>
      <c r="AE315" s="274"/>
      <c r="AF315" s="272"/>
      <c r="AG315" s="274"/>
    </row>
    <row r="316" spans="1:33" s="3" customFormat="1">
      <c r="A316" s="274"/>
      <c r="B316" s="274"/>
      <c r="C316" s="274"/>
      <c r="D316" s="274"/>
      <c r="E316" s="274"/>
      <c r="F316" s="274"/>
      <c r="G316" s="274"/>
      <c r="H316" s="274"/>
      <c r="I316" s="272"/>
      <c r="J316" s="272"/>
      <c r="K316" s="272"/>
      <c r="L316" s="272"/>
      <c r="M316" s="274"/>
      <c r="N316" s="274"/>
      <c r="O316" s="274"/>
      <c r="P316" s="274"/>
      <c r="Q316" s="274"/>
      <c r="R316" s="274"/>
      <c r="S316" s="274"/>
      <c r="T316" s="274"/>
      <c r="U316" s="274"/>
      <c r="V316" s="274"/>
      <c r="W316" s="274"/>
      <c r="X316" s="274"/>
      <c r="Y316" s="274"/>
      <c r="Z316" s="274"/>
      <c r="AA316" s="274"/>
      <c r="AB316" s="274"/>
      <c r="AC316" s="274"/>
      <c r="AD316" s="274"/>
      <c r="AE316" s="274"/>
      <c r="AF316" s="272"/>
      <c r="AG316" s="274"/>
    </row>
    <row r="317" spans="1:33" s="3" customFormat="1">
      <c r="A317" s="274"/>
      <c r="B317" s="274"/>
      <c r="C317" s="274"/>
      <c r="D317" s="274"/>
      <c r="E317" s="274"/>
      <c r="F317" s="274"/>
      <c r="G317" s="274"/>
      <c r="H317" s="274"/>
      <c r="I317" s="272"/>
      <c r="J317" s="272"/>
      <c r="K317" s="272"/>
      <c r="L317" s="272"/>
      <c r="M317" s="274"/>
      <c r="N317" s="274"/>
      <c r="O317" s="274"/>
      <c r="P317" s="274"/>
      <c r="Q317" s="274"/>
      <c r="R317" s="274"/>
      <c r="S317" s="274"/>
      <c r="T317" s="274"/>
      <c r="U317" s="274"/>
      <c r="V317" s="274"/>
      <c r="W317" s="274"/>
      <c r="X317" s="274"/>
      <c r="Y317" s="274"/>
      <c r="Z317" s="274"/>
      <c r="AA317" s="274"/>
      <c r="AB317" s="274"/>
      <c r="AC317" s="274"/>
      <c r="AD317" s="274"/>
      <c r="AE317" s="274"/>
      <c r="AF317" s="272"/>
      <c r="AG317" s="274"/>
    </row>
    <row r="318" spans="1:33" s="3" customFormat="1">
      <c r="A318" s="274"/>
      <c r="B318" s="274"/>
      <c r="C318" s="274"/>
      <c r="D318" s="274"/>
      <c r="E318" s="274"/>
      <c r="F318" s="274"/>
      <c r="G318" s="274"/>
      <c r="H318" s="274"/>
      <c r="I318" s="272"/>
      <c r="J318" s="272"/>
      <c r="K318" s="272"/>
      <c r="L318" s="272"/>
      <c r="M318" s="274"/>
      <c r="N318" s="274"/>
      <c r="O318" s="274"/>
      <c r="P318" s="274"/>
      <c r="Q318" s="274"/>
      <c r="R318" s="274"/>
      <c r="S318" s="274"/>
      <c r="T318" s="274"/>
      <c r="U318" s="274"/>
      <c r="V318" s="274"/>
      <c r="W318" s="274"/>
      <c r="X318" s="274"/>
      <c r="Y318" s="274"/>
      <c r="Z318" s="274"/>
      <c r="AA318" s="274"/>
      <c r="AB318" s="274"/>
      <c r="AC318" s="274"/>
      <c r="AD318" s="274"/>
      <c r="AE318" s="274"/>
      <c r="AF318" s="272"/>
      <c r="AG318" s="274"/>
    </row>
    <row r="319" spans="1:33" s="3" customFormat="1">
      <c r="A319" s="274"/>
      <c r="B319" s="274"/>
      <c r="C319" s="274"/>
      <c r="D319" s="274"/>
      <c r="E319" s="274"/>
      <c r="F319" s="274"/>
      <c r="G319" s="274"/>
      <c r="H319" s="274"/>
      <c r="I319" s="272"/>
      <c r="J319" s="272"/>
      <c r="K319" s="272"/>
      <c r="L319" s="272"/>
      <c r="M319" s="274"/>
      <c r="N319" s="274"/>
      <c r="O319" s="274"/>
      <c r="P319" s="274"/>
      <c r="Q319" s="274"/>
      <c r="R319" s="274"/>
      <c r="S319" s="274"/>
      <c r="T319" s="274"/>
      <c r="U319" s="274"/>
      <c r="V319" s="274"/>
      <c r="W319" s="274"/>
      <c r="X319" s="274"/>
      <c r="Y319" s="274"/>
      <c r="Z319" s="274"/>
      <c r="AA319" s="274"/>
      <c r="AB319" s="274"/>
      <c r="AC319" s="274"/>
      <c r="AD319" s="274"/>
      <c r="AE319" s="274"/>
      <c r="AF319" s="272"/>
      <c r="AG319" s="274"/>
    </row>
    <row r="320" spans="1:33" s="3" customFormat="1">
      <c r="A320" s="274"/>
      <c r="B320" s="274"/>
      <c r="C320" s="274"/>
      <c r="D320" s="274"/>
      <c r="E320" s="274"/>
      <c r="F320" s="274"/>
      <c r="G320" s="274"/>
      <c r="H320" s="274"/>
      <c r="I320" s="272"/>
      <c r="J320" s="272"/>
      <c r="K320" s="272"/>
      <c r="L320" s="272"/>
      <c r="M320" s="274"/>
      <c r="N320" s="274"/>
      <c r="O320" s="274"/>
      <c r="P320" s="274"/>
      <c r="Q320" s="274"/>
      <c r="R320" s="274"/>
      <c r="S320" s="274"/>
      <c r="T320" s="274"/>
      <c r="U320" s="274"/>
      <c r="V320" s="274"/>
      <c r="W320" s="274"/>
      <c r="X320" s="274"/>
      <c r="Y320" s="274"/>
      <c r="Z320" s="274"/>
      <c r="AA320" s="274"/>
      <c r="AB320" s="274"/>
      <c r="AC320" s="274"/>
      <c r="AD320" s="274"/>
      <c r="AE320" s="274"/>
      <c r="AF320" s="272"/>
      <c r="AG320" s="274"/>
    </row>
    <row r="321" spans="1:33" s="3" customFormat="1">
      <c r="A321" s="274"/>
      <c r="B321" s="274"/>
      <c r="C321" s="274"/>
      <c r="D321" s="274"/>
      <c r="E321" s="274"/>
      <c r="F321" s="274"/>
      <c r="G321" s="274"/>
      <c r="H321" s="274"/>
      <c r="I321" s="272"/>
      <c r="J321" s="272"/>
      <c r="K321" s="272"/>
      <c r="L321" s="272"/>
      <c r="M321" s="274"/>
      <c r="N321" s="274"/>
      <c r="O321" s="274"/>
      <c r="P321" s="274"/>
      <c r="Q321" s="274"/>
      <c r="R321" s="274"/>
      <c r="S321" s="274"/>
      <c r="T321" s="274"/>
      <c r="U321" s="274"/>
      <c r="V321" s="274"/>
      <c r="W321" s="274"/>
      <c r="X321" s="274"/>
      <c r="Y321" s="274"/>
      <c r="Z321" s="274"/>
      <c r="AA321" s="274"/>
      <c r="AB321" s="274"/>
      <c r="AC321" s="274"/>
      <c r="AD321" s="274"/>
      <c r="AE321" s="274"/>
      <c r="AF321" s="272"/>
      <c r="AG321" s="274"/>
    </row>
    <row r="322" spans="1:33" s="3" customFormat="1">
      <c r="A322" s="274"/>
      <c r="B322" s="274"/>
      <c r="C322" s="274"/>
      <c r="D322" s="274"/>
      <c r="E322" s="274"/>
      <c r="F322" s="274"/>
      <c r="G322" s="274"/>
      <c r="H322" s="274"/>
      <c r="I322" s="272"/>
      <c r="J322" s="272"/>
      <c r="K322" s="272"/>
      <c r="L322" s="272"/>
      <c r="M322" s="274"/>
      <c r="N322" s="274"/>
      <c r="O322" s="274"/>
      <c r="P322" s="274"/>
      <c r="Q322" s="274"/>
      <c r="R322" s="274"/>
      <c r="S322" s="274"/>
      <c r="T322" s="274"/>
      <c r="U322" s="274"/>
      <c r="V322" s="274"/>
      <c r="W322" s="274"/>
      <c r="X322" s="274"/>
      <c r="Y322" s="274"/>
      <c r="Z322" s="274"/>
      <c r="AA322" s="274"/>
      <c r="AB322" s="274"/>
      <c r="AC322" s="274"/>
      <c r="AD322" s="274"/>
      <c r="AE322" s="274"/>
      <c r="AF322" s="272"/>
      <c r="AG322" s="274"/>
    </row>
    <row r="323" spans="1:33" s="3" customFormat="1">
      <c r="A323" s="274"/>
      <c r="B323" s="274"/>
      <c r="C323" s="274"/>
      <c r="D323" s="274"/>
      <c r="E323" s="274"/>
      <c r="F323" s="274"/>
      <c r="G323" s="274"/>
      <c r="H323" s="274"/>
      <c r="I323" s="272"/>
      <c r="J323" s="272"/>
      <c r="K323" s="272"/>
      <c r="L323" s="272"/>
      <c r="M323" s="274"/>
      <c r="N323" s="274"/>
      <c r="O323" s="274"/>
      <c r="P323" s="274"/>
      <c r="Q323" s="274"/>
      <c r="R323" s="274"/>
      <c r="S323" s="274"/>
      <c r="T323" s="274"/>
      <c r="U323" s="274"/>
      <c r="V323" s="274"/>
      <c r="W323" s="274"/>
      <c r="X323" s="274"/>
      <c r="Y323" s="274"/>
      <c r="Z323" s="274"/>
      <c r="AA323" s="274"/>
      <c r="AB323" s="274"/>
      <c r="AC323" s="274"/>
      <c r="AD323" s="274"/>
      <c r="AE323" s="274"/>
      <c r="AF323" s="272"/>
      <c r="AG323" s="274"/>
    </row>
    <row r="324" spans="1:33" s="3" customFormat="1">
      <c r="A324" s="274"/>
      <c r="B324" s="274"/>
      <c r="C324" s="274"/>
      <c r="D324" s="274"/>
      <c r="E324" s="274"/>
      <c r="F324" s="274"/>
      <c r="G324" s="274"/>
      <c r="H324" s="274"/>
      <c r="I324" s="272"/>
      <c r="J324" s="272"/>
      <c r="K324" s="272"/>
      <c r="L324" s="272"/>
      <c r="M324" s="274"/>
      <c r="N324" s="274"/>
      <c r="O324" s="274"/>
      <c r="P324" s="274"/>
      <c r="Q324" s="274"/>
      <c r="R324" s="274"/>
      <c r="S324" s="274"/>
      <c r="T324" s="274"/>
      <c r="U324" s="274"/>
      <c r="V324" s="274"/>
      <c r="W324" s="274"/>
      <c r="X324" s="274"/>
      <c r="Y324" s="274"/>
      <c r="Z324" s="274"/>
      <c r="AA324" s="274"/>
      <c r="AB324" s="274"/>
      <c r="AC324" s="274"/>
      <c r="AD324" s="274"/>
      <c r="AE324" s="274"/>
      <c r="AF324" s="272"/>
      <c r="AG324" s="274"/>
    </row>
    <row r="325" spans="1:33" s="3" customFormat="1">
      <c r="A325" s="274"/>
      <c r="B325" s="274"/>
      <c r="C325" s="274"/>
      <c r="D325" s="274"/>
      <c r="E325" s="274"/>
      <c r="F325" s="274"/>
      <c r="G325" s="274"/>
      <c r="H325" s="274"/>
      <c r="I325" s="272"/>
      <c r="J325" s="272"/>
      <c r="K325" s="272"/>
      <c r="L325" s="272"/>
      <c r="M325" s="274"/>
      <c r="N325" s="274"/>
      <c r="O325" s="274"/>
      <c r="P325" s="274"/>
      <c r="Q325" s="274"/>
      <c r="R325" s="274"/>
      <c r="S325" s="274"/>
      <c r="T325" s="274"/>
      <c r="U325" s="274"/>
      <c r="V325" s="274"/>
      <c r="W325" s="274"/>
      <c r="X325" s="274"/>
      <c r="Y325" s="274"/>
      <c r="Z325" s="274"/>
      <c r="AA325" s="274"/>
      <c r="AB325" s="274"/>
      <c r="AC325" s="274"/>
      <c r="AD325" s="274"/>
      <c r="AE325" s="274"/>
      <c r="AF325" s="272"/>
      <c r="AG325" s="274"/>
    </row>
    <row r="326" spans="1:33" s="3" customFormat="1">
      <c r="A326" s="274"/>
      <c r="B326" s="274"/>
      <c r="C326" s="274"/>
      <c r="D326" s="274"/>
      <c r="E326" s="274"/>
      <c r="F326" s="274"/>
      <c r="G326" s="274"/>
      <c r="H326" s="274"/>
      <c r="I326" s="272"/>
      <c r="J326" s="272"/>
      <c r="K326" s="272"/>
      <c r="L326" s="272"/>
      <c r="M326" s="274"/>
      <c r="N326" s="274"/>
      <c r="O326" s="274"/>
      <c r="P326" s="274"/>
      <c r="Q326" s="274"/>
      <c r="R326" s="274"/>
      <c r="S326" s="274"/>
      <c r="T326" s="274"/>
      <c r="U326" s="274"/>
      <c r="V326" s="274"/>
      <c r="W326" s="274"/>
      <c r="X326" s="274"/>
      <c r="Y326" s="274"/>
      <c r="Z326" s="274"/>
      <c r="AA326" s="274"/>
      <c r="AB326" s="274"/>
      <c r="AC326" s="274"/>
      <c r="AD326" s="274"/>
      <c r="AE326" s="274"/>
      <c r="AF326" s="272"/>
      <c r="AG326" s="274"/>
    </row>
    <row r="327" spans="1:33" s="3" customFormat="1">
      <c r="A327" s="274"/>
      <c r="B327" s="274"/>
      <c r="C327" s="274"/>
      <c r="D327" s="274"/>
      <c r="E327" s="274"/>
      <c r="F327" s="274"/>
      <c r="G327" s="274"/>
      <c r="H327" s="274"/>
      <c r="I327" s="272"/>
      <c r="J327" s="272"/>
      <c r="K327" s="272"/>
      <c r="L327" s="272"/>
      <c r="M327" s="274"/>
      <c r="N327" s="274"/>
      <c r="O327" s="274"/>
      <c r="P327" s="274"/>
      <c r="Q327" s="274"/>
      <c r="R327" s="274"/>
      <c r="S327" s="274"/>
      <c r="T327" s="274"/>
      <c r="U327" s="274"/>
      <c r="V327" s="274"/>
      <c r="W327" s="274"/>
      <c r="X327" s="274"/>
      <c r="Y327" s="274"/>
      <c r="Z327" s="274"/>
      <c r="AA327" s="274"/>
      <c r="AB327" s="274"/>
      <c r="AC327" s="274"/>
      <c r="AD327" s="274"/>
      <c r="AE327" s="274"/>
      <c r="AF327" s="272"/>
      <c r="AG327" s="274"/>
    </row>
    <row r="328" spans="1:33" s="3" customFormat="1">
      <c r="A328" s="274"/>
      <c r="B328" s="274"/>
      <c r="C328" s="274"/>
      <c r="D328" s="274"/>
      <c r="E328" s="274"/>
      <c r="F328" s="274"/>
      <c r="G328" s="274"/>
      <c r="H328" s="274"/>
      <c r="I328" s="272"/>
      <c r="J328" s="272"/>
      <c r="K328" s="272"/>
      <c r="L328" s="272"/>
      <c r="M328" s="274"/>
      <c r="N328" s="274"/>
      <c r="O328" s="274"/>
      <c r="P328" s="274"/>
      <c r="Q328" s="274"/>
      <c r="R328" s="274"/>
      <c r="S328" s="274"/>
      <c r="T328" s="274"/>
      <c r="U328" s="274"/>
      <c r="V328" s="274"/>
      <c r="W328" s="274"/>
      <c r="X328" s="274"/>
      <c r="Y328" s="274"/>
      <c r="Z328" s="274"/>
      <c r="AA328" s="274"/>
      <c r="AB328" s="274"/>
      <c r="AC328" s="274"/>
      <c r="AD328" s="274"/>
      <c r="AE328" s="274"/>
      <c r="AF328" s="272"/>
      <c r="AG328" s="274"/>
    </row>
    <row r="329" spans="1:33" s="3" customFormat="1">
      <c r="A329" s="274"/>
      <c r="B329" s="274"/>
      <c r="C329" s="274"/>
      <c r="D329" s="274"/>
      <c r="E329" s="274"/>
      <c r="F329" s="274"/>
      <c r="G329" s="274"/>
      <c r="H329" s="274"/>
      <c r="I329" s="272"/>
      <c r="J329" s="272"/>
      <c r="K329" s="272"/>
      <c r="L329" s="272"/>
      <c r="M329" s="274"/>
      <c r="N329" s="274"/>
      <c r="O329" s="274"/>
      <c r="P329" s="274"/>
      <c r="Q329" s="274"/>
      <c r="R329" s="274"/>
      <c r="S329" s="274"/>
      <c r="T329" s="274"/>
      <c r="U329" s="274"/>
      <c r="V329" s="274"/>
      <c r="W329" s="274"/>
      <c r="X329" s="274"/>
      <c r="Y329" s="274"/>
      <c r="Z329" s="274"/>
      <c r="AA329" s="274"/>
      <c r="AB329" s="274"/>
      <c r="AC329" s="274"/>
      <c r="AD329" s="274"/>
      <c r="AE329" s="274"/>
      <c r="AF329" s="272"/>
      <c r="AG329" s="274"/>
    </row>
    <row r="330" spans="1:33" s="3" customFormat="1">
      <c r="A330" s="274"/>
      <c r="B330" s="274"/>
      <c r="C330" s="274"/>
      <c r="D330" s="274"/>
      <c r="E330" s="274"/>
      <c r="F330" s="274"/>
      <c r="G330" s="274"/>
      <c r="H330" s="274"/>
      <c r="I330" s="272"/>
      <c r="J330" s="272"/>
      <c r="K330" s="272"/>
      <c r="L330" s="272"/>
      <c r="M330" s="274"/>
      <c r="N330" s="274"/>
      <c r="O330" s="274"/>
      <c r="P330" s="274"/>
      <c r="Q330" s="274"/>
      <c r="R330" s="274"/>
      <c r="S330" s="274"/>
      <c r="T330" s="274"/>
      <c r="U330" s="274"/>
      <c r="V330" s="274"/>
      <c r="W330" s="274"/>
      <c r="X330" s="274"/>
      <c r="Y330" s="274"/>
      <c r="Z330" s="274"/>
      <c r="AA330" s="274"/>
      <c r="AB330" s="274"/>
      <c r="AC330" s="274"/>
      <c r="AD330" s="274"/>
      <c r="AE330" s="274"/>
      <c r="AF330" s="272"/>
      <c r="AG330" s="274"/>
    </row>
    <row r="331" spans="1:33" s="3" customFormat="1">
      <c r="A331" s="274"/>
      <c r="B331" s="274"/>
      <c r="C331" s="274"/>
      <c r="D331" s="274"/>
      <c r="E331" s="274"/>
      <c r="F331" s="274"/>
      <c r="G331" s="274"/>
      <c r="H331" s="274"/>
      <c r="I331" s="272"/>
      <c r="J331" s="272"/>
      <c r="K331" s="272"/>
      <c r="L331" s="272"/>
      <c r="M331" s="274"/>
      <c r="N331" s="274"/>
      <c r="O331" s="274"/>
      <c r="P331" s="274"/>
      <c r="Q331" s="274"/>
      <c r="R331" s="274"/>
      <c r="S331" s="274"/>
      <c r="T331" s="274"/>
      <c r="U331" s="274"/>
      <c r="V331" s="274"/>
      <c r="W331" s="274"/>
      <c r="X331" s="274"/>
      <c r="Y331" s="274"/>
      <c r="Z331" s="274"/>
      <c r="AA331" s="274"/>
      <c r="AB331" s="274"/>
      <c r="AC331" s="274"/>
      <c r="AD331" s="274"/>
      <c r="AE331" s="274"/>
      <c r="AF331" s="272"/>
      <c r="AG331" s="274"/>
    </row>
    <row r="332" spans="1:33" s="3" customFormat="1">
      <c r="A332" s="274"/>
      <c r="B332" s="274"/>
      <c r="C332" s="274"/>
      <c r="D332" s="274"/>
      <c r="E332" s="274"/>
      <c r="F332" s="274"/>
      <c r="G332" s="274"/>
      <c r="H332" s="274"/>
      <c r="I332" s="272"/>
      <c r="J332" s="272"/>
      <c r="K332" s="272"/>
      <c r="L332" s="272"/>
      <c r="M332" s="274"/>
      <c r="N332" s="274"/>
      <c r="O332" s="274"/>
      <c r="P332" s="274"/>
      <c r="Q332" s="274"/>
      <c r="R332" s="274"/>
      <c r="S332" s="274"/>
      <c r="T332" s="274"/>
      <c r="U332" s="274"/>
      <c r="V332" s="274"/>
      <c r="W332" s="274"/>
      <c r="X332" s="274"/>
      <c r="Y332" s="274"/>
      <c r="Z332" s="274"/>
      <c r="AA332" s="274"/>
      <c r="AB332" s="274"/>
      <c r="AC332" s="274"/>
      <c r="AD332" s="274"/>
      <c r="AE332" s="274"/>
      <c r="AF332" s="272"/>
      <c r="AG332" s="274"/>
    </row>
    <row r="333" spans="1:33" s="3" customFormat="1">
      <c r="A333" s="274"/>
      <c r="B333" s="274"/>
      <c r="C333" s="274"/>
      <c r="D333" s="274"/>
      <c r="E333" s="274"/>
      <c r="F333" s="274"/>
      <c r="G333" s="274"/>
      <c r="H333" s="274"/>
      <c r="I333" s="272"/>
      <c r="J333" s="272"/>
      <c r="K333" s="272"/>
      <c r="L333" s="272"/>
      <c r="M333" s="274"/>
      <c r="N333" s="274"/>
      <c r="O333" s="274"/>
      <c r="P333" s="274"/>
      <c r="Q333" s="274"/>
      <c r="R333" s="274"/>
      <c r="S333" s="274"/>
      <c r="T333" s="274"/>
      <c r="U333" s="274"/>
      <c r="V333" s="274"/>
      <c r="W333" s="274"/>
      <c r="X333" s="274"/>
      <c r="Y333" s="274"/>
      <c r="Z333" s="274"/>
      <c r="AA333" s="274"/>
      <c r="AB333" s="274"/>
      <c r="AC333" s="274"/>
      <c r="AD333" s="274"/>
      <c r="AE333" s="274"/>
      <c r="AF333" s="272"/>
      <c r="AG333" s="274"/>
    </row>
    <row r="334" spans="1:33" s="3" customFormat="1">
      <c r="A334" s="274"/>
      <c r="B334" s="274"/>
      <c r="C334" s="274"/>
      <c r="D334" s="274"/>
      <c r="E334" s="274"/>
      <c r="F334" s="274"/>
      <c r="G334" s="274"/>
      <c r="H334" s="274"/>
      <c r="I334" s="272"/>
      <c r="J334" s="272"/>
      <c r="K334" s="272"/>
      <c r="L334" s="272"/>
      <c r="M334" s="274"/>
      <c r="N334" s="274"/>
      <c r="O334" s="274"/>
      <c r="P334" s="274"/>
      <c r="Q334" s="274"/>
      <c r="R334" s="274"/>
      <c r="S334" s="274"/>
      <c r="T334" s="274"/>
      <c r="U334" s="274"/>
      <c r="V334" s="274"/>
      <c r="W334" s="274"/>
      <c r="X334" s="274"/>
      <c r="Y334" s="274"/>
      <c r="Z334" s="274"/>
      <c r="AA334" s="274"/>
      <c r="AB334" s="274"/>
      <c r="AC334" s="274"/>
      <c r="AD334" s="274"/>
      <c r="AE334" s="274"/>
      <c r="AF334" s="272"/>
      <c r="AG334" s="274"/>
    </row>
    <row r="335" spans="1:33" s="3" customFormat="1">
      <c r="A335" s="274"/>
      <c r="B335" s="274"/>
      <c r="C335" s="274"/>
      <c r="D335" s="274"/>
      <c r="E335" s="274"/>
      <c r="F335" s="274"/>
      <c r="G335" s="274"/>
      <c r="H335" s="274"/>
      <c r="I335" s="272"/>
      <c r="J335" s="272"/>
      <c r="K335" s="272"/>
      <c r="L335" s="272"/>
      <c r="M335" s="274"/>
      <c r="N335" s="274"/>
      <c r="O335" s="274"/>
      <c r="P335" s="274"/>
      <c r="Q335" s="274"/>
      <c r="R335" s="274"/>
      <c r="S335" s="274"/>
      <c r="T335" s="274"/>
      <c r="U335" s="274"/>
      <c r="V335" s="274"/>
      <c r="W335" s="274"/>
      <c r="X335" s="274"/>
      <c r="Y335" s="274"/>
      <c r="Z335" s="274"/>
      <c r="AA335" s="274"/>
      <c r="AB335" s="274"/>
      <c r="AC335" s="274"/>
      <c r="AD335" s="274"/>
      <c r="AE335" s="274"/>
      <c r="AF335" s="272"/>
      <c r="AG335" s="274"/>
    </row>
    <row r="336" spans="1:33" s="3" customFormat="1">
      <c r="A336" s="274"/>
      <c r="B336" s="274"/>
      <c r="C336" s="274"/>
      <c r="D336" s="274"/>
      <c r="E336" s="274"/>
      <c r="F336" s="274"/>
      <c r="G336" s="274"/>
      <c r="H336" s="274"/>
      <c r="I336" s="272"/>
      <c r="J336" s="272"/>
      <c r="K336" s="272"/>
      <c r="L336" s="272"/>
      <c r="M336" s="274"/>
      <c r="N336" s="274"/>
      <c r="O336" s="274"/>
      <c r="P336" s="274"/>
      <c r="Q336" s="274"/>
      <c r="R336" s="274"/>
      <c r="S336" s="274"/>
      <c r="T336" s="274"/>
      <c r="U336" s="274"/>
      <c r="V336" s="274"/>
      <c r="W336" s="274"/>
      <c r="X336" s="274"/>
      <c r="Y336" s="274"/>
      <c r="Z336" s="274"/>
      <c r="AA336" s="274"/>
      <c r="AB336" s="274"/>
      <c r="AC336" s="274"/>
      <c r="AD336" s="274"/>
      <c r="AE336" s="274"/>
      <c r="AF336" s="272"/>
      <c r="AG336" s="274"/>
    </row>
    <row r="337" spans="1:33" s="3" customFormat="1">
      <c r="A337" s="274"/>
      <c r="B337" s="274"/>
      <c r="C337" s="274"/>
      <c r="D337" s="274"/>
      <c r="E337" s="274"/>
      <c r="F337" s="274"/>
      <c r="G337" s="274"/>
      <c r="H337" s="274"/>
      <c r="I337" s="272"/>
      <c r="J337" s="272"/>
      <c r="K337" s="272"/>
      <c r="L337" s="272"/>
      <c r="M337" s="274"/>
      <c r="N337" s="274"/>
      <c r="O337" s="274"/>
      <c r="P337" s="274"/>
      <c r="Q337" s="274"/>
      <c r="R337" s="274"/>
      <c r="S337" s="274"/>
      <c r="T337" s="274"/>
      <c r="U337" s="274"/>
      <c r="V337" s="274"/>
      <c r="W337" s="274"/>
      <c r="X337" s="274"/>
      <c r="Y337" s="274"/>
      <c r="Z337" s="274"/>
      <c r="AA337" s="274"/>
      <c r="AB337" s="274"/>
      <c r="AC337" s="274"/>
      <c r="AD337" s="274"/>
      <c r="AE337" s="274"/>
      <c r="AF337" s="272"/>
      <c r="AG337" s="274"/>
    </row>
    <row r="338" spans="1:33" s="3" customFormat="1">
      <c r="A338" s="274"/>
      <c r="B338" s="274"/>
      <c r="C338" s="274"/>
      <c r="D338" s="274"/>
      <c r="E338" s="274"/>
      <c r="F338" s="274"/>
      <c r="G338" s="274"/>
      <c r="H338" s="274"/>
      <c r="I338" s="272"/>
      <c r="J338" s="272"/>
      <c r="K338" s="272"/>
      <c r="L338" s="272"/>
      <c r="M338" s="274"/>
      <c r="N338" s="274"/>
      <c r="O338" s="274"/>
      <c r="P338" s="274"/>
      <c r="Q338" s="274"/>
      <c r="R338" s="274"/>
      <c r="S338" s="274"/>
      <c r="T338" s="274"/>
      <c r="U338" s="274"/>
      <c r="V338" s="274"/>
      <c r="W338" s="274"/>
      <c r="X338" s="274"/>
      <c r="Y338" s="274"/>
      <c r="Z338" s="274"/>
      <c r="AA338" s="274"/>
      <c r="AB338" s="274"/>
      <c r="AC338" s="274"/>
      <c r="AD338" s="274"/>
      <c r="AE338" s="274"/>
      <c r="AF338" s="272"/>
      <c r="AG338" s="274"/>
    </row>
    <row r="339" spans="1:33" s="3" customFormat="1">
      <c r="A339" s="274"/>
      <c r="B339" s="274"/>
      <c r="C339" s="274"/>
      <c r="D339" s="274"/>
      <c r="E339" s="274"/>
      <c r="F339" s="274"/>
      <c r="G339" s="274"/>
      <c r="H339" s="274"/>
      <c r="I339" s="272"/>
      <c r="J339" s="272"/>
      <c r="K339" s="272"/>
      <c r="L339" s="272"/>
      <c r="M339" s="274"/>
      <c r="N339" s="274"/>
      <c r="O339" s="274"/>
      <c r="P339" s="274"/>
      <c r="Q339" s="274"/>
      <c r="R339" s="274"/>
      <c r="S339" s="274"/>
      <c r="T339" s="274"/>
      <c r="U339" s="274"/>
      <c r="V339" s="274"/>
      <c r="W339" s="274"/>
      <c r="X339" s="274"/>
      <c r="Y339" s="274"/>
      <c r="Z339" s="274"/>
      <c r="AA339" s="274"/>
      <c r="AB339" s="274"/>
      <c r="AC339" s="274"/>
      <c r="AD339" s="274"/>
      <c r="AE339" s="274"/>
      <c r="AF339" s="272"/>
      <c r="AG339" s="274"/>
    </row>
    <row r="340" spans="1:33" s="3" customFormat="1">
      <c r="A340" s="274"/>
      <c r="B340" s="274"/>
      <c r="C340" s="274"/>
      <c r="D340" s="274"/>
      <c r="E340" s="274"/>
      <c r="F340" s="274"/>
      <c r="G340" s="274"/>
      <c r="H340" s="274"/>
      <c r="I340" s="272"/>
      <c r="J340" s="272"/>
      <c r="K340" s="272"/>
      <c r="L340" s="272"/>
      <c r="M340" s="274"/>
      <c r="N340" s="274"/>
      <c r="O340" s="274"/>
      <c r="P340" s="274"/>
      <c r="Q340" s="274"/>
      <c r="R340" s="274"/>
      <c r="S340" s="274"/>
      <c r="T340" s="274"/>
      <c r="U340" s="274"/>
      <c r="V340" s="274"/>
      <c r="W340" s="274"/>
      <c r="X340" s="274"/>
      <c r="Y340" s="274"/>
      <c r="Z340" s="274"/>
      <c r="AA340" s="274"/>
      <c r="AB340" s="274"/>
      <c r="AC340" s="274"/>
      <c r="AD340" s="274"/>
      <c r="AE340" s="274"/>
      <c r="AF340" s="272"/>
      <c r="AG340" s="274"/>
    </row>
    <row r="341" spans="1:33" s="3" customFormat="1">
      <c r="A341" s="274"/>
      <c r="B341" s="274"/>
      <c r="C341" s="274"/>
      <c r="D341" s="274"/>
      <c r="E341" s="274"/>
      <c r="F341" s="274"/>
      <c r="G341" s="274"/>
      <c r="H341" s="274"/>
      <c r="I341" s="272"/>
      <c r="J341" s="272"/>
      <c r="K341" s="272"/>
      <c r="L341" s="272"/>
      <c r="M341" s="274"/>
      <c r="N341" s="274"/>
      <c r="O341" s="274"/>
      <c r="P341" s="274"/>
      <c r="Q341" s="274"/>
      <c r="R341" s="274"/>
      <c r="S341" s="274"/>
      <c r="T341" s="274"/>
      <c r="U341" s="274"/>
      <c r="V341" s="274"/>
      <c r="W341" s="274"/>
      <c r="X341" s="274"/>
      <c r="Y341" s="274"/>
      <c r="Z341" s="274"/>
      <c r="AA341" s="274"/>
      <c r="AB341" s="274"/>
      <c r="AC341" s="274"/>
      <c r="AD341" s="274"/>
      <c r="AE341" s="274"/>
      <c r="AF341" s="272"/>
      <c r="AG341" s="274"/>
    </row>
    <row r="342" spans="1:33" s="3" customFormat="1">
      <c r="A342" s="274"/>
      <c r="B342" s="274"/>
      <c r="C342" s="274"/>
      <c r="D342" s="274"/>
      <c r="E342" s="274"/>
      <c r="F342" s="274"/>
      <c r="G342" s="274"/>
      <c r="H342" s="274"/>
      <c r="I342" s="272"/>
      <c r="J342" s="272"/>
      <c r="K342" s="272"/>
      <c r="L342" s="272"/>
      <c r="M342" s="274"/>
      <c r="N342" s="274"/>
      <c r="O342" s="274"/>
      <c r="P342" s="274"/>
      <c r="Q342" s="274"/>
      <c r="R342" s="274"/>
      <c r="S342" s="274"/>
      <c r="T342" s="274"/>
      <c r="U342" s="274"/>
      <c r="V342" s="274"/>
      <c r="W342" s="274"/>
      <c r="X342" s="274"/>
      <c r="Y342" s="274"/>
      <c r="Z342" s="274"/>
      <c r="AA342" s="274"/>
      <c r="AB342" s="274"/>
      <c r="AC342" s="274"/>
      <c r="AD342" s="274"/>
      <c r="AE342" s="274"/>
      <c r="AF342" s="272"/>
      <c r="AG342" s="274"/>
    </row>
    <row r="343" spans="1:33" s="3" customFormat="1">
      <c r="A343" s="274"/>
      <c r="B343" s="274"/>
      <c r="C343" s="274"/>
      <c r="D343" s="274"/>
      <c r="E343" s="274"/>
      <c r="F343" s="274"/>
      <c r="G343" s="274"/>
      <c r="H343" s="274"/>
      <c r="I343" s="272"/>
      <c r="J343" s="272"/>
      <c r="K343" s="272"/>
      <c r="L343" s="272"/>
      <c r="M343" s="274"/>
      <c r="N343" s="274"/>
      <c r="O343" s="274"/>
      <c r="P343" s="274"/>
      <c r="Q343" s="274"/>
      <c r="R343" s="274"/>
      <c r="S343" s="274"/>
      <c r="T343" s="274"/>
      <c r="U343" s="274"/>
      <c r="V343" s="274"/>
      <c r="W343" s="274"/>
      <c r="X343" s="274"/>
      <c r="Y343" s="274"/>
      <c r="Z343" s="274"/>
      <c r="AA343" s="274"/>
      <c r="AB343" s="274"/>
      <c r="AC343" s="274"/>
      <c r="AD343" s="274"/>
      <c r="AE343" s="274"/>
      <c r="AF343" s="272"/>
      <c r="AG343" s="274"/>
    </row>
    <row r="344" spans="1:33" s="3" customFormat="1">
      <c r="A344" s="274"/>
      <c r="B344" s="274"/>
      <c r="C344" s="274"/>
      <c r="D344" s="274"/>
      <c r="E344" s="274"/>
      <c r="F344" s="274"/>
      <c r="G344" s="274"/>
      <c r="H344" s="274"/>
      <c r="I344" s="272"/>
      <c r="J344" s="272"/>
      <c r="K344" s="272"/>
      <c r="L344" s="272"/>
      <c r="M344" s="274"/>
      <c r="N344" s="274"/>
      <c r="O344" s="274"/>
      <c r="P344" s="274"/>
      <c r="Q344" s="274"/>
      <c r="R344" s="274"/>
      <c r="S344" s="276"/>
      <c r="T344" s="274"/>
      <c r="U344" s="274"/>
      <c r="V344" s="274"/>
      <c r="W344" s="274"/>
      <c r="X344" s="274"/>
      <c r="Y344" s="274"/>
      <c r="Z344" s="274"/>
      <c r="AA344" s="274"/>
      <c r="AB344" s="274"/>
      <c r="AC344" s="274"/>
      <c r="AD344" s="274"/>
      <c r="AE344" s="274"/>
      <c r="AF344" s="272"/>
      <c r="AG344" s="274"/>
    </row>
    <row r="345" spans="1:33" s="3" customFormat="1">
      <c r="A345" s="274"/>
      <c r="B345" s="274"/>
      <c r="C345" s="274"/>
      <c r="D345" s="274"/>
      <c r="E345" s="274"/>
      <c r="F345" s="274"/>
      <c r="G345" s="274"/>
      <c r="H345" s="274"/>
      <c r="I345" s="272"/>
      <c r="J345" s="272"/>
      <c r="K345" s="272"/>
      <c r="L345" s="272"/>
      <c r="M345" s="274"/>
      <c r="N345" s="274"/>
      <c r="O345" s="274"/>
      <c r="P345" s="274"/>
      <c r="Q345" s="274"/>
      <c r="R345" s="274"/>
      <c r="S345" s="276"/>
      <c r="T345" s="274"/>
      <c r="U345" s="274"/>
      <c r="V345" s="274"/>
      <c r="W345" s="274"/>
      <c r="X345" s="274"/>
      <c r="Y345" s="274"/>
      <c r="Z345" s="274"/>
      <c r="AA345" s="274"/>
      <c r="AB345" s="274"/>
      <c r="AC345" s="274"/>
      <c r="AD345" s="274"/>
      <c r="AE345" s="274"/>
      <c r="AF345" s="272"/>
      <c r="AG345" s="274"/>
    </row>
    <row r="346" spans="1:33" s="3" customFormat="1">
      <c r="A346" s="274"/>
      <c r="B346" s="274"/>
      <c r="C346" s="274"/>
      <c r="D346" s="274"/>
      <c r="E346" s="274"/>
      <c r="F346" s="274"/>
      <c r="G346" s="274"/>
      <c r="H346" s="274"/>
      <c r="I346" s="272"/>
      <c r="J346" s="272"/>
      <c r="K346" s="272"/>
      <c r="L346" s="272"/>
      <c r="M346" s="274"/>
      <c r="N346" s="274"/>
      <c r="O346" s="274"/>
      <c r="P346" s="274"/>
      <c r="Q346" s="274"/>
      <c r="R346" s="274"/>
      <c r="S346" s="274"/>
      <c r="T346" s="274"/>
      <c r="U346" s="274"/>
      <c r="V346" s="274"/>
      <c r="W346" s="274"/>
      <c r="X346" s="274"/>
      <c r="Y346" s="274"/>
      <c r="Z346" s="274"/>
      <c r="AA346" s="274"/>
      <c r="AB346" s="274"/>
      <c r="AC346" s="274"/>
      <c r="AD346" s="274"/>
      <c r="AE346" s="274"/>
      <c r="AF346" s="272"/>
      <c r="AG346" s="274"/>
    </row>
    <row r="347" spans="1:33" s="3" customFormat="1">
      <c r="A347" s="274"/>
      <c r="B347" s="274"/>
      <c r="C347" s="274"/>
      <c r="D347" s="274"/>
      <c r="E347" s="274"/>
      <c r="F347" s="274"/>
      <c r="G347" s="274"/>
      <c r="H347" s="274"/>
      <c r="I347" s="272"/>
      <c r="J347" s="272"/>
      <c r="K347" s="272"/>
      <c r="L347" s="272"/>
      <c r="M347" s="274"/>
      <c r="N347" s="274"/>
      <c r="O347" s="274"/>
      <c r="P347" s="274"/>
      <c r="Q347" s="274"/>
      <c r="R347" s="274"/>
      <c r="S347" s="274"/>
      <c r="T347" s="274"/>
      <c r="U347" s="274"/>
      <c r="V347" s="274"/>
      <c r="W347" s="274"/>
      <c r="X347" s="274"/>
      <c r="Y347" s="274"/>
      <c r="Z347" s="274"/>
      <c r="AA347" s="274"/>
      <c r="AB347" s="274"/>
      <c r="AC347" s="274"/>
      <c r="AD347" s="274"/>
      <c r="AE347" s="274"/>
      <c r="AF347" s="272"/>
      <c r="AG347" s="274"/>
    </row>
    <row r="348" spans="1:33" s="3" customFormat="1">
      <c r="A348" s="274"/>
      <c r="B348" s="274"/>
      <c r="C348" s="274"/>
      <c r="D348" s="274"/>
      <c r="E348" s="274"/>
      <c r="F348" s="274"/>
      <c r="G348" s="274"/>
      <c r="H348" s="274"/>
      <c r="I348" s="272"/>
      <c r="J348" s="272"/>
      <c r="K348" s="272"/>
      <c r="L348" s="272"/>
      <c r="M348" s="274"/>
      <c r="N348" s="274"/>
      <c r="O348" s="274"/>
      <c r="P348" s="274"/>
      <c r="Q348" s="274"/>
      <c r="R348" s="274"/>
      <c r="S348" s="274"/>
      <c r="T348" s="274"/>
      <c r="U348" s="274"/>
      <c r="V348" s="274"/>
      <c r="W348" s="274"/>
      <c r="X348" s="274"/>
      <c r="Y348" s="274"/>
      <c r="Z348" s="274"/>
      <c r="AA348" s="274"/>
      <c r="AB348" s="274"/>
      <c r="AC348" s="274"/>
      <c r="AD348" s="274"/>
      <c r="AE348" s="274"/>
      <c r="AF348" s="272"/>
      <c r="AG348" s="274"/>
    </row>
    <row r="349" spans="1:33" s="3" customFormat="1">
      <c r="A349" s="274"/>
      <c r="B349" s="274"/>
      <c r="C349" s="274"/>
      <c r="D349" s="274"/>
      <c r="E349" s="274"/>
      <c r="F349" s="274"/>
      <c r="G349" s="274"/>
      <c r="H349" s="274"/>
      <c r="I349" s="272"/>
      <c r="J349" s="272"/>
      <c r="K349" s="272"/>
      <c r="L349" s="272"/>
      <c r="M349" s="274"/>
      <c r="N349" s="274"/>
      <c r="O349" s="274"/>
      <c r="P349" s="274"/>
      <c r="Q349" s="274"/>
      <c r="R349" s="274"/>
      <c r="S349" s="276"/>
      <c r="T349" s="274"/>
      <c r="U349" s="274"/>
      <c r="V349" s="274"/>
      <c r="W349" s="274"/>
      <c r="X349" s="274"/>
      <c r="Y349" s="274"/>
      <c r="Z349" s="274"/>
      <c r="AA349" s="274"/>
      <c r="AB349" s="274"/>
      <c r="AC349" s="274"/>
      <c r="AD349" s="274"/>
      <c r="AE349" s="274"/>
      <c r="AF349" s="272"/>
      <c r="AG349" s="274"/>
    </row>
    <row r="350" spans="1:33" s="3" customFormat="1">
      <c r="A350" s="274"/>
      <c r="B350" s="274"/>
      <c r="C350" s="274"/>
      <c r="D350" s="274"/>
      <c r="E350" s="274"/>
      <c r="F350" s="274"/>
      <c r="G350" s="274"/>
      <c r="H350" s="274"/>
      <c r="I350" s="272"/>
      <c r="J350" s="272"/>
      <c r="K350" s="272"/>
      <c r="L350" s="272"/>
      <c r="M350" s="274"/>
      <c r="N350" s="274"/>
      <c r="O350" s="274"/>
      <c r="P350" s="274"/>
      <c r="Q350" s="274"/>
      <c r="R350" s="274"/>
      <c r="S350" s="276"/>
      <c r="T350" s="274"/>
      <c r="U350" s="274"/>
      <c r="V350" s="274"/>
      <c r="W350" s="274"/>
      <c r="X350" s="274"/>
      <c r="Y350" s="274"/>
      <c r="Z350" s="274"/>
      <c r="AA350" s="274"/>
      <c r="AB350" s="274"/>
      <c r="AC350" s="274"/>
      <c r="AD350" s="274"/>
      <c r="AE350" s="274"/>
      <c r="AF350" s="272"/>
      <c r="AG350" s="274"/>
    </row>
    <row r="351" spans="1:33" s="3" customFormat="1">
      <c r="A351" s="274"/>
      <c r="B351" s="274"/>
      <c r="C351" s="274"/>
      <c r="D351" s="274"/>
      <c r="E351" s="274"/>
      <c r="F351" s="274"/>
      <c r="G351" s="274"/>
      <c r="H351" s="274"/>
      <c r="I351" s="272"/>
      <c r="J351" s="272"/>
      <c r="K351" s="272"/>
      <c r="L351" s="272"/>
      <c r="M351" s="274"/>
      <c r="N351" s="274"/>
      <c r="O351" s="274"/>
      <c r="P351" s="274"/>
      <c r="Q351" s="274"/>
      <c r="R351" s="274"/>
      <c r="S351" s="276"/>
      <c r="T351" s="274"/>
      <c r="U351" s="274"/>
      <c r="V351" s="274"/>
      <c r="W351" s="274"/>
      <c r="X351" s="274"/>
      <c r="Y351" s="274"/>
      <c r="Z351" s="274"/>
      <c r="AA351" s="274"/>
      <c r="AB351" s="274"/>
      <c r="AC351" s="274"/>
      <c r="AD351" s="274"/>
      <c r="AE351" s="274"/>
      <c r="AF351" s="272"/>
      <c r="AG351" s="274"/>
    </row>
    <row r="352" spans="1:33" s="3" customFormat="1">
      <c r="A352" s="274"/>
      <c r="B352" s="274"/>
      <c r="C352" s="274"/>
      <c r="D352" s="274"/>
      <c r="E352" s="274"/>
      <c r="F352" s="274"/>
      <c r="G352" s="274"/>
      <c r="H352" s="274"/>
      <c r="I352" s="272"/>
      <c r="J352" s="272"/>
      <c r="K352" s="272"/>
      <c r="L352" s="272"/>
      <c r="M352" s="274"/>
      <c r="N352" s="274"/>
      <c r="O352" s="274"/>
      <c r="P352" s="274"/>
      <c r="Q352" s="274"/>
      <c r="R352" s="274"/>
      <c r="S352" s="274"/>
      <c r="T352" s="274"/>
      <c r="U352" s="274"/>
      <c r="V352" s="274"/>
      <c r="W352" s="274"/>
      <c r="X352" s="274"/>
      <c r="Y352" s="274"/>
      <c r="Z352" s="274"/>
      <c r="AA352" s="274"/>
      <c r="AB352" s="274"/>
      <c r="AC352" s="274"/>
      <c r="AD352" s="274"/>
      <c r="AE352" s="274"/>
      <c r="AF352" s="272"/>
      <c r="AG352" s="274"/>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 ref="M7:M9"/>
    <mergeCell ref="N7:N9"/>
    <mergeCell ref="O7:O8"/>
    <mergeCell ref="P7:P8"/>
    <mergeCell ref="I4:AD5"/>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81" sqref="A81"/>
    </sheetView>
  </sheetViews>
  <sheetFormatPr baseColWidth="10" defaultColWidth="10.85546875" defaultRowHeight="14.25"/>
  <cols>
    <col min="1" max="1" width="41.85546875" style="147" customWidth="1"/>
    <col min="2" max="2" width="75.140625" style="147" customWidth="1"/>
    <col min="3" max="3" width="10.85546875" style="68"/>
    <col min="4" max="4" width="19.85546875" style="147" customWidth="1"/>
    <col min="5" max="5" width="77.28515625" style="147" customWidth="1"/>
    <col min="6" max="16384" width="10.85546875" style="68"/>
  </cols>
  <sheetData>
    <row r="1" spans="1:2" ht="15.75">
      <c r="A1" s="1199" t="s">
        <v>445</v>
      </c>
      <c r="B1" s="1199"/>
    </row>
    <row r="2" spans="1:2" ht="15.75">
      <c r="A2" s="148" t="s">
        <v>426</v>
      </c>
      <c r="B2" s="149" t="s">
        <v>446</v>
      </c>
    </row>
    <row r="3" spans="1:2" ht="15">
      <c r="A3" s="1198" t="s">
        <v>447</v>
      </c>
      <c r="B3" s="151" t="s">
        <v>448</v>
      </c>
    </row>
    <row r="4" spans="1:2" ht="15">
      <c r="A4" s="1198"/>
      <c r="B4" s="151" t="s">
        <v>449</v>
      </c>
    </row>
    <row r="5" spans="1:2" ht="15">
      <c r="A5" s="1198" t="s">
        <v>450</v>
      </c>
      <c r="B5" s="151" t="s">
        <v>451</v>
      </c>
    </row>
    <row r="6" spans="1:2" ht="15">
      <c r="A6" s="1198"/>
      <c r="B6" s="151" t="s">
        <v>452</v>
      </c>
    </row>
    <row r="7" spans="1:2" ht="15">
      <c r="A7" s="1198" t="s">
        <v>453</v>
      </c>
      <c r="B7" s="151" t="s">
        <v>454</v>
      </c>
    </row>
    <row r="8" spans="1:2" ht="15">
      <c r="A8" s="1198"/>
      <c r="B8" s="151" t="s">
        <v>455</v>
      </c>
    </row>
    <row r="9" spans="1:2" ht="15">
      <c r="A9" s="1198" t="s">
        <v>456</v>
      </c>
      <c r="B9" s="151" t="s">
        <v>457</v>
      </c>
    </row>
    <row r="10" spans="1:2" ht="15">
      <c r="A10" s="1198"/>
      <c r="B10" s="151" t="s">
        <v>458</v>
      </c>
    </row>
    <row r="11" spans="1:2" ht="15">
      <c r="A11" s="1198" t="s">
        <v>459</v>
      </c>
      <c r="B11" s="151" t="s">
        <v>460</v>
      </c>
    </row>
    <row r="12" spans="1:2" ht="15">
      <c r="A12" s="1198"/>
      <c r="B12" s="151" t="s">
        <v>461</v>
      </c>
    </row>
    <row r="13" spans="1:2" ht="15">
      <c r="A13" s="1198" t="s">
        <v>462</v>
      </c>
      <c r="B13" s="151" t="s">
        <v>463</v>
      </c>
    </row>
    <row r="14" spans="1:2" ht="15">
      <c r="A14" s="1198"/>
      <c r="B14" s="151" t="s">
        <v>464</v>
      </c>
    </row>
    <row r="15" spans="1:2" ht="15">
      <c r="A15" s="1198"/>
      <c r="B15" s="151" t="s">
        <v>465</v>
      </c>
    </row>
    <row r="16" spans="1:2" ht="15">
      <c r="A16" s="1198"/>
      <c r="B16" s="151" t="s">
        <v>466</v>
      </c>
    </row>
    <row r="17" spans="1:3" ht="15">
      <c r="A17" s="1198"/>
      <c r="B17" s="151" t="s">
        <v>467</v>
      </c>
    </row>
    <row r="18" spans="1:3" ht="15">
      <c r="A18" s="1203" t="s">
        <v>1036</v>
      </c>
      <c r="B18" s="151" t="s">
        <v>468</v>
      </c>
    </row>
    <row r="19" spans="1:3" ht="15">
      <c r="A19" s="1204"/>
      <c r="B19" s="151" t="s">
        <v>469</v>
      </c>
    </row>
    <row r="20" spans="1:3" ht="15">
      <c r="A20" s="1198" t="s">
        <v>470</v>
      </c>
      <c r="B20" s="151" t="s">
        <v>471</v>
      </c>
    </row>
    <row r="21" spans="1:3" ht="15">
      <c r="A21" s="1198"/>
      <c r="B21" s="151" t="s">
        <v>472</v>
      </c>
    </row>
    <row r="22" spans="1:3">
      <c r="A22" s="153" t="s">
        <v>513</v>
      </c>
    </row>
    <row r="23" spans="1:3" ht="15">
      <c r="A23" s="154"/>
    </row>
    <row r="25" spans="1:3" s="147" customFormat="1" ht="15.75">
      <c r="A25" s="1202" t="s">
        <v>473</v>
      </c>
      <c r="B25" s="1202"/>
      <c r="C25" s="68"/>
    </row>
    <row r="26" spans="1:3" s="147" customFormat="1" ht="15.75">
      <c r="A26" s="148" t="s">
        <v>426</v>
      </c>
      <c r="B26" s="150" t="s">
        <v>474</v>
      </c>
      <c r="C26" s="68"/>
    </row>
    <row r="27" spans="1:3" s="147" customFormat="1" ht="15">
      <c r="A27" s="1200" t="s">
        <v>358</v>
      </c>
      <c r="B27" s="152" t="s">
        <v>475</v>
      </c>
      <c r="C27" s="68"/>
    </row>
    <row r="28" spans="1:3" s="147" customFormat="1" ht="15">
      <c r="A28" s="1200"/>
      <c r="B28" s="152" t="s">
        <v>476</v>
      </c>
      <c r="C28" s="68"/>
    </row>
    <row r="29" spans="1:3" s="147" customFormat="1" ht="15">
      <c r="A29" s="1200"/>
      <c r="B29" s="152" t="s">
        <v>477</v>
      </c>
      <c r="C29" s="68"/>
    </row>
    <row r="30" spans="1:3" s="147" customFormat="1" ht="15">
      <c r="A30" s="1200"/>
      <c r="B30" s="152" t="s">
        <v>478</v>
      </c>
      <c r="C30" s="68"/>
    </row>
    <row r="31" spans="1:3" s="147" customFormat="1" ht="15">
      <c r="A31" s="1200"/>
      <c r="B31" s="152" t="s">
        <v>479</v>
      </c>
      <c r="C31" s="68"/>
    </row>
    <row r="32" spans="1:3" s="147" customFormat="1" ht="15">
      <c r="A32" s="1200"/>
      <c r="B32" s="152" t="s">
        <v>480</v>
      </c>
      <c r="C32" s="68"/>
    </row>
    <row r="33" spans="1:4" s="147" customFormat="1" ht="15">
      <c r="A33" s="1200"/>
      <c r="B33" s="152" t="s">
        <v>481</v>
      </c>
      <c r="C33" s="68"/>
      <c r="D33" s="155"/>
    </row>
    <row r="34" spans="1:4" s="147" customFormat="1" ht="15">
      <c r="A34" s="1200" t="s">
        <v>359</v>
      </c>
      <c r="B34" s="152" t="s">
        <v>482</v>
      </c>
      <c r="C34" s="68"/>
    </row>
    <row r="35" spans="1:4" s="147" customFormat="1" ht="15">
      <c r="A35" s="1200"/>
      <c r="B35" s="152" t="s">
        <v>483</v>
      </c>
      <c r="C35" s="68"/>
    </row>
    <row r="36" spans="1:4" s="147" customFormat="1" ht="15">
      <c r="A36" s="1200"/>
      <c r="B36" s="152" t="s">
        <v>484</v>
      </c>
      <c r="C36" s="68"/>
    </row>
    <row r="37" spans="1:4" s="147" customFormat="1" ht="15">
      <c r="A37" s="1200"/>
      <c r="B37" s="152" t="s">
        <v>485</v>
      </c>
      <c r="C37" s="68"/>
    </row>
    <row r="38" spans="1:4" s="147" customFormat="1" ht="15">
      <c r="A38" s="1200"/>
      <c r="B38" s="152" t="s">
        <v>486</v>
      </c>
      <c r="C38" s="68"/>
    </row>
    <row r="39" spans="1:4" s="147" customFormat="1" ht="15">
      <c r="A39" s="1200"/>
      <c r="B39" s="152" t="s">
        <v>487</v>
      </c>
      <c r="C39" s="68"/>
    </row>
    <row r="40" spans="1:4" s="147" customFormat="1" ht="15">
      <c r="A40" s="1200"/>
      <c r="B40" s="152" t="s">
        <v>488</v>
      </c>
      <c r="C40" s="68"/>
    </row>
    <row r="41" spans="1:4" s="147" customFormat="1" ht="15">
      <c r="A41" s="1200"/>
      <c r="B41" s="152" t="s">
        <v>489</v>
      </c>
      <c r="C41" s="68"/>
    </row>
    <row r="42" spans="1:4" s="147" customFormat="1" ht="15">
      <c r="A42" s="1200"/>
      <c r="B42" s="152" t="s">
        <v>490</v>
      </c>
      <c r="C42" s="68"/>
    </row>
    <row r="43" spans="1:4" s="147" customFormat="1" ht="15">
      <c r="A43" s="1200"/>
      <c r="B43" s="152" t="s">
        <v>491</v>
      </c>
      <c r="C43" s="68"/>
    </row>
    <row r="44" spans="1:4" s="147" customFormat="1" ht="15">
      <c r="A44" s="1200" t="s">
        <v>360</v>
      </c>
      <c r="B44" s="152" t="s">
        <v>492</v>
      </c>
      <c r="C44" s="68"/>
    </row>
    <row r="45" spans="1:4" s="147" customFormat="1" ht="15">
      <c r="A45" s="1200"/>
      <c r="B45" s="152" t="s">
        <v>493</v>
      </c>
      <c r="C45" s="68"/>
    </row>
    <row r="46" spans="1:4" s="147" customFormat="1" ht="15">
      <c r="A46" s="1200"/>
      <c r="B46" s="152" t="s">
        <v>494</v>
      </c>
      <c r="C46" s="68"/>
    </row>
    <row r="47" spans="1:4" s="147" customFormat="1" ht="15">
      <c r="A47" s="1200"/>
      <c r="B47" s="152" t="s">
        <v>495</v>
      </c>
      <c r="C47" s="68"/>
    </row>
    <row r="48" spans="1:4" s="147" customFormat="1" ht="15">
      <c r="A48" s="1200"/>
      <c r="B48" s="152" t="s">
        <v>496</v>
      </c>
      <c r="C48" s="68"/>
    </row>
    <row r="49" spans="1:3" s="147" customFormat="1" ht="15">
      <c r="A49" s="1200" t="s">
        <v>362</v>
      </c>
      <c r="B49" s="152" t="s">
        <v>497</v>
      </c>
      <c r="C49" s="68"/>
    </row>
    <row r="50" spans="1:3" s="147" customFormat="1" ht="15">
      <c r="A50" s="1200"/>
      <c r="B50" s="152" t="s">
        <v>498</v>
      </c>
      <c r="C50" s="68"/>
    </row>
    <row r="51" spans="1:3" s="147" customFormat="1" ht="15">
      <c r="A51" s="1200"/>
      <c r="B51" s="152" t="s">
        <v>499</v>
      </c>
      <c r="C51" s="68"/>
    </row>
    <row r="52" spans="1:3" s="147" customFormat="1" ht="15">
      <c r="A52" s="1200"/>
      <c r="B52" s="152" t="s">
        <v>500</v>
      </c>
      <c r="C52" s="68"/>
    </row>
    <row r="53" spans="1:3" s="147" customFormat="1" ht="15">
      <c r="A53" s="1200"/>
      <c r="B53" s="152" t="s">
        <v>501</v>
      </c>
      <c r="C53" s="68"/>
    </row>
    <row r="54" spans="1:3" s="147" customFormat="1" ht="15">
      <c r="A54" s="1201" t="s">
        <v>502</v>
      </c>
      <c r="B54" s="152" t="s">
        <v>503</v>
      </c>
      <c r="C54" s="68"/>
    </row>
    <row r="55" spans="1:3" s="147" customFormat="1" ht="15">
      <c r="A55" s="1201"/>
      <c r="B55" s="152" t="s">
        <v>504</v>
      </c>
      <c r="C55" s="68"/>
    </row>
    <row r="56" spans="1:3" s="147" customFormat="1" ht="15">
      <c r="A56" s="1201"/>
      <c r="B56" s="152" t="s">
        <v>505</v>
      </c>
      <c r="C56" s="68"/>
    </row>
    <row r="57" spans="1:3" s="147" customFormat="1" ht="15">
      <c r="A57" s="1201"/>
      <c r="B57" s="152" t="s">
        <v>506</v>
      </c>
      <c r="C57" s="68"/>
    </row>
    <row r="58" spans="1:3" s="147" customFormat="1" ht="15">
      <c r="A58" s="1201" t="s">
        <v>363</v>
      </c>
      <c r="B58" s="152" t="s">
        <v>507</v>
      </c>
      <c r="C58" s="68"/>
    </row>
    <row r="59" spans="1:3" s="147" customFormat="1" ht="15">
      <c r="A59" s="1201"/>
      <c r="B59" s="152" t="s">
        <v>508</v>
      </c>
      <c r="C59" s="68"/>
    </row>
    <row r="60" spans="1:3" s="147" customFormat="1" ht="30">
      <c r="A60" s="1201"/>
      <c r="B60" s="152" t="s">
        <v>509</v>
      </c>
      <c r="C60" s="68"/>
    </row>
    <row r="61" spans="1:3" s="147" customFormat="1" ht="15">
      <c r="A61" s="1201"/>
      <c r="B61" s="152" t="s">
        <v>510</v>
      </c>
      <c r="C61" s="68"/>
    </row>
    <row r="62" spans="1:3" s="147" customFormat="1" ht="15">
      <c r="A62" s="1201"/>
      <c r="B62" s="152" t="s">
        <v>511</v>
      </c>
      <c r="C62" s="68"/>
    </row>
    <row r="63" spans="1:3" s="147" customFormat="1" ht="60">
      <c r="A63" s="1201"/>
      <c r="B63" s="152" t="s">
        <v>512</v>
      </c>
      <c r="C63" s="68"/>
    </row>
    <row r="64" spans="1:3" s="147" customFormat="1">
      <c r="A64" s="153" t="s">
        <v>514</v>
      </c>
      <c r="C64" s="6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4.25"/>
  <cols>
    <col min="1" max="1" width="10.85546875" style="159"/>
    <col min="2" max="2" width="63.5703125" style="159" customWidth="1"/>
    <col min="3" max="16384" width="10.85546875" style="159"/>
  </cols>
  <sheetData>
    <row r="1" spans="1:2" ht="15.75" thickBot="1">
      <c r="A1" s="1206" t="s">
        <v>827</v>
      </c>
      <c r="B1" s="1206"/>
    </row>
    <row r="2" spans="1:2" ht="15" thickBot="1">
      <c r="A2" s="1205" t="s">
        <v>515</v>
      </c>
      <c r="B2" s="1205"/>
    </row>
    <row r="3" spans="1:2" ht="24.75" thickBot="1">
      <c r="A3" s="160" t="s">
        <v>516</v>
      </c>
      <c r="B3" s="161" t="s">
        <v>517</v>
      </c>
    </row>
    <row r="4" spans="1:2">
      <c r="A4" s="162" t="s">
        <v>518</v>
      </c>
      <c r="B4" s="163" t="s">
        <v>773</v>
      </c>
    </row>
    <row r="5" spans="1:2" ht="15" thickBot="1">
      <c r="A5" s="163" t="s">
        <v>519</v>
      </c>
      <c r="B5" s="163" t="s">
        <v>774</v>
      </c>
    </row>
    <row r="6" spans="1:2" ht="15" thickBot="1">
      <c r="A6" s="1205" t="s">
        <v>520</v>
      </c>
      <c r="B6" s="1205"/>
    </row>
    <row r="7" spans="1:2" ht="15" thickBot="1">
      <c r="A7" s="160" t="s">
        <v>521</v>
      </c>
      <c r="B7" s="161" t="s">
        <v>522</v>
      </c>
    </row>
    <row r="8" spans="1:2">
      <c r="A8" s="162" t="s">
        <v>523</v>
      </c>
      <c r="B8" s="162" t="s">
        <v>775</v>
      </c>
    </row>
    <row r="9" spans="1:2">
      <c r="A9" s="163" t="s">
        <v>524</v>
      </c>
      <c r="B9" s="163" t="s">
        <v>525</v>
      </c>
    </row>
    <row r="10" spans="1:2">
      <c r="A10" s="163" t="s">
        <v>526</v>
      </c>
      <c r="B10" s="163" t="s">
        <v>776</v>
      </c>
    </row>
    <row r="11" spans="1:2">
      <c r="A11" s="163" t="s">
        <v>527</v>
      </c>
      <c r="B11" s="163" t="s">
        <v>528</v>
      </c>
    </row>
    <row r="12" spans="1:2" ht="15" thickBot="1">
      <c r="A12" s="163" t="s">
        <v>529</v>
      </c>
      <c r="B12" s="163" t="s">
        <v>777</v>
      </c>
    </row>
    <row r="13" spans="1:2" ht="15" thickBot="1">
      <c r="A13" s="161" t="s">
        <v>530</v>
      </c>
      <c r="B13" s="161" t="s">
        <v>531</v>
      </c>
    </row>
    <row r="14" spans="1:2">
      <c r="A14" s="163" t="s">
        <v>532</v>
      </c>
      <c r="B14" s="162" t="s">
        <v>533</v>
      </c>
    </row>
    <row r="15" spans="1:2" ht="15" thickBot="1">
      <c r="A15" s="164" t="s">
        <v>534</v>
      </c>
      <c r="B15" s="164" t="s">
        <v>535</v>
      </c>
    </row>
    <row r="16" spans="1:2" ht="15" thickBot="1">
      <c r="A16" s="1205" t="s">
        <v>536</v>
      </c>
      <c r="B16" s="1205"/>
    </row>
    <row r="17" spans="1:2" ht="15" thickBot="1">
      <c r="A17" s="160" t="s">
        <v>537</v>
      </c>
      <c r="B17" s="161" t="s">
        <v>538</v>
      </c>
    </row>
    <row r="18" spans="1:2">
      <c r="A18" s="162" t="s">
        <v>539</v>
      </c>
      <c r="B18" s="162" t="s">
        <v>540</v>
      </c>
    </row>
    <row r="19" spans="1:2" ht="15" thickBot="1">
      <c r="A19" s="163" t="s">
        <v>541</v>
      </c>
      <c r="B19" s="163" t="s">
        <v>542</v>
      </c>
    </row>
    <row r="20" spans="1:2" ht="15" thickBot="1">
      <c r="A20" s="161" t="s">
        <v>543</v>
      </c>
      <c r="B20" s="161" t="s">
        <v>544</v>
      </c>
    </row>
    <row r="21" spans="1:2">
      <c r="A21" s="162" t="s">
        <v>545</v>
      </c>
      <c r="B21" s="162" t="s">
        <v>546</v>
      </c>
    </row>
    <row r="22" spans="1:2">
      <c r="A22" s="163" t="s">
        <v>547</v>
      </c>
      <c r="B22" s="163" t="s">
        <v>778</v>
      </c>
    </row>
    <row r="23" spans="1:2" ht="15" thickBot="1">
      <c r="A23" s="163" t="s">
        <v>548</v>
      </c>
      <c r="B23" s="163" t="s">
        <v>549</v>
      </c>
    </row>
    <row r="24" spans="1:2" ht="15" thickBot="1">
      <c r="A24" s="161" t="s">
        <v>550</v>
      </c>
      <c r="B24" s="161" t="s">
        <v>551</v>
      </c>
    </row>
    <row r="25" spans="1:2" ht="15" thickBot="1">
      <c r="A25" s="162" t="s">
        <v>552</v>
      </c>
      <c r="B25" s="162" t="s">
        <v>553</v>
      </c>
    </row>
    <row r="26" spans="1:2" ht="15" thickBot="1">
      <c r="A26" s="1205" t="s">
        <v>554</v>
      </c>
      <c r="B26" s="1205"/>
    </row>
    <row r="27" spans="1:2" ht="15" thickBot="1">
      <c r="A27" s="160" t="s">
        <v>555</v>
      </c>
      <c r="B27" s="161" t="s">
        <v>556</v>
      </c>
    </row>
    <row r="28" spans="1:2">
      <c r="A28" s="162" t="s">
        <v>557</v>
      </c>
      <c r="B28" s="162" t="s">
        <v>558</v>
      </c>
    </row>
    <row r="29" spans="1:2">
      <c r="A29" s="163" t="s">
        <v>559</v>
      </c>
      <c r="B29" s="163" t="s">
        <v>560</v>
      </c>
    </row>
    <row r="30" spans="1:2">
      <c r="A30" s="163" t="s">
        <v>561</v>
      </c>
      <c r="B30" s="163" t="s">
        <v>780</v>
      </c>
    </row>
    <row r="31" spans="1:2" ht="15" thickBot="1">
      <c r="A31" s="163" t="s">
        <v>562</v>
      </c>
      <c r="B31" s="163" t="s">
        <v>563</v>
      </c>
    </row>
    <row r="32" spans="1:2" ht="15" thickBot="1">
      <c r="A32" s="161" t="s">
        <v>564</v>
      </c>
      <c r="B32" s="161" t="s">
        <v>779</v>
      </c>
    </row>
    <row r="33" spans="1:2">
      <c r="A33" s="162" t="s">
        <v>565</v>
      </c>
      <c r="B33" s="162" t="s">
        <v>779</v>
      </c>
    </row>
    <row r="34" spans="1:2">
      <c r="A34" s="163" t="s">
        <v>566</v>
      </c>
      <c r="B34" s="163" t="s">
        <v>781</v>
      </c>
    </row>
    <row r="35" spans="1:2" ht="15" thickBot="1">
      <c r="A35" s="164" t="s">
        <v>567</v>
      </c>
      <c r="B35" s="164" t="s">
        <v>568</v>
      </c>
    </row>
    <row r="36" spans="1:2" ht="15" thickBot="1">
      <c r="A36" s="160" t="s">
        <v>569</v>
      </c>
      <c r="B36" s="161" t="s">
        <v>570</v>
      </c>
    </row>
    <row r="37" spans="1:2">
      <c r="A37" s="162" t="s">
        <v>571</v>
      </c>
      <c r="B37" s="162" t="s">
        <v>782</v>
      </c>
    </row>
    <row r="38" spans="1:2">
      <c r="A38" s="163" t="s">
        <v>572</v>
      </c>
      <c r="B38" s="163" t="s">
        <v>783</v>
      </c>
    </row>
    <row r="39" spans="1:2" ht="15" thickBot="1">
      <c r="A39" s="163" t="s">
        <v>573</v>
      </c>
      <c r="B39" s="163" t="s">
        <v>784</v>
      </c>
    </row>
    <row r="40" spans="1:2" ht="15" thickBot="1">
      <c r="A40" s="1205" t="s">
        <v>574</v>
      </c>
      <c r="B40" s="1205"/>
    </row>
    <row r="41" spans="1:2" ht="15" thickBot="1">
      <c r="A41" s="160" t="s">
        <v>575</v>
      </c>
      <c r="B41" s="161" t="s">
        <v>576</v>
      </c>
    </row>
    <row r="42" spans="1:2">
      <c r="A42" s="163" t="s">
        <v>577</v>
      </c>
      <c r="B42" s="162" t="s">
        <v>578</v>
      </c>
    </row>
    <row r="43" spans="1:2" ht="15" thickBot="1">
      <c r="A43" s="164" t="s">
        <v>579</v>
      </c>
      <c r="B43" s="164" t="s">
        <v>580</v>
      </c>
    </row>
    <row r="44" spans="1:2" ht="15" thickBot="1">
      <c r="A44" s="160" t="s">
        <v>581</v>
      </c>
      <c r="B44" s="161" t="s">
        <v>582</v>
      </c>
    </row>
    <row r="45" spans="1:2">
      <c r="A45" s="163" t="s">
        <v>583</v>
      </c>
      <c r="B45" s="162" t="s">
        <v>584</v>
      </c>
    </row>
    <row r="46" spans="1:2">
      <c r="A46" s="163" t="s">
        <v>585</v>
      </c>
      <c r="B46" s="163" t="s">
        <v>586</v>
      </c>
    </row>
    <row r="47" spans="1:2">
      <c r="A47" s="163" t="s">
        <v>587</v>
      </c>
      <c r="B47" s="163" t="s">
        <v>785</v>
      </c>
    </row>
    <row r="48" spans="1:2">
      <c r="A48" s="163" t="s">
        <v>588</v>
      </c>
      <c r="B48" s="163" t="s">
        <v>786</v>
      </c>
    </row>
    <row r="49" spans="1:2">
      <c r="A49" s="163" t="s">
        <v>589</v>
      </c>
      <c r="B49" s="163" t="s">
        <v>787</v>
      </c>
    </row>
    <row r="50" spans="1:2" ht="15" thickBot="1">
      <c r="A50" s="163" t="s">
        <v>590</v>
      </c>
      <c r="B50" s="163" t="s">
        <v>591</v>
      </c>
    </row>
    <row r="51" spans="1:2" ht="15" thickBot="1">
      <c r="A51" s="161" t="s">
        <v>592</v>
      </c>
      <c r="B51" s="161" t="s">
        <v>593</v>
      </c>
    </row>
    <row r="52" spans="1:2" ht="15" thickBot="1">
      <c r="A52" s="162" t="s">
        <v>594</v>
      </c>
      <c r="B52" s="162" t="s">
        <v>595</v>
      </c>
    </row>
    <row r="53" spans="1:2" ht="15" thickBot="1">
      <c r="A53" s="161" t="s">
        <v>596</v>
      </c>
      <c r="B53" s="161" t="s">
        <v>597</v>
      </c>
    </row>
    <row r="54" spans="1:2">
      <c r="A54" s="162" t="s">
        <v>598</v>
      </c>
      <c r="B54" s="162" t="s">
        <v>599</v>
      </c>
    </row>
    <row r="55" spans="1:2">
      <c r="A55" s="163" t="s">
        <v>600</v>
      </c>
      <c r="B55" s="163" t="s">
        <v>601</v>
      </c>
    </row>
    <row r="56" spans="1:2">
      <c r="A56" s="163" t="s">
        <v>602</v>
      </c>
      <c r="B56" s="163" t="s">
        <v>788</v>
      </c>
    </row>
    <row r="57" spans="1:2">
      <c r="A57" s="163" t="s">
        <v>603</v>
      </c>
      <c r="B57" s="163" t="s">
        <v>604</v>
      </c>
    </row>
    <row r="58" spans="1:2" ht="15" thickBot="1">
      <c r="A58" s="163" t="s">
        <v>605</v>
      </c>
      <c r="B58" s="163" t="s">
        <v>789</v>
      </c>
    </row>
    <row r="59" spans="1:2" ht="15" thickBot="1">
      <c r="A59" s="1205" t="s">
        <v>790</v>
      </c>
      <c r="B59" s="1205"/>
    </row>
    <row r="60" spans="1:2" ht="15" thickBot="1">
      <c r="A60" s="160" t="s">
        <v>606</v>
      </c>
      <c r="B60" s="160" t="s">
        <v>607</v>
      </c>
    </row>
    <row r="61" spans="1:2">
      <c r="A61" s="163" t="s">
        <v>608</v>
      </c>
      <c r="B61" s="163" t="s">
        <v>609</v>
      </c>
    </row>
    <row r="62" spans="1:2" ht="15" thickBot="1">
      <c r="A62" s="163" t="s">
        <v>610</v>
      </c>
      <c r="B62" s="163" t="s">
        <v>611</v>
      </c>
    </row>
    <row r="63" spans="1:2" ht="15" thickBot="1">
      <c r="A63" s="1205" t="s">
        <v>612</v>
      </c>
      <c r="B63" s="1205"/>
    </row>
    <row r="64" spans="1:2">
      <c r="A64" s="160" t="s">
        <v>613</v>
      </c>
      <c r="B64" s="160" t="s">
        <v>614</v>
      </c>
    </row>
    <row r="65" spans="1:2">
      <c r="A65" s="162" t="s">
        <v>615</v>
      </c>
      <c r="B65" s="162" t="s">
        <v>616</v>
      </c>
    </row>
    <row r="66" spans="1:2">
      <c r="A66" s="163" t="s">
        <v>617</v>
      </c>
      <c r="B66" s="163" t="s">
        <v>618</v>
      </c>
    </row>
    <row r="67" spans="1:2">
      <c r="A67" s="163" t="s">
        <v>619</v>
      </c>
      <c r="B67" s="163" t="s">
        <v>791</v>
      </c>
    </row>
    <row r="68" spans="1:2">
      <c r="A68" s="163" t="s">
        <v>620</v>
      </c>
      <c r="B68" s="163" t="s">
        <v>621</v>
      </c>
    </row>
    <row r="69" spans="1:2">
      <c r="A69" s="163" t="s">
        <v>622</v>
      </c>
      <c r="B69" s="163" t="s">
        <v>623</v>
      </c>
    </row>
    <row r="70" spans="1:2" ht="15" thickBot="1">
      <c r="A70" s="163" t="s">
        <v>624</v>
      </c>
      <c r="B70" s="163" t="s">
        <v>625</v>
      </c>
    </row>
    <row r="71" spans="1:2" ht="15" thickBot="1">
      <c r="A71" s="161" t="s">
        <v>626</v>
      </c>
      <c r="B71" s="161" t="s">
        <v>627</v>
      </c>
    </row>
    <row r="72" spans="1:2">
      <c r="A72" s="162" t="s">
        <v>628</v>
      </c>
      <c r="B72" s="162" t="s">
        <v>792</v>
      </c>
    </row>
    <row r="73" spans="1:2">
      <c r="A73" s="163" t="s">
        <v>629</v>
      </c>
      <c r="B73" s="163" t="s">
        <v>630</v>
      </c>
    </row>
    <row r="74" spans="1:2">
      <c r="A74" s="163" t="s">
        <v>631</v>
      </c>
      <c r="B74" s="163" t="s">
        <v>632</v>
      </c>
    </row>
    <row r="75" spans="1:2">
      <c r="A75" s="163" t="s">
        <v>633</v>
      </c>
      <c r="B75" s="163" t="s">
        <v>793</v>
      </c>
    </row>
    <row r="76" spans="1:2">
      <c r="A76" s="163" t="s">
        <v>634</v>
      </c>
      <c r="B76" s="163" t="s">
        <v>635</v>
      </c>
    </row>
    <row r="77" spans="1:2">
      <c r="A77" s="163" t="s">
        <v>636</v>
      </c>
      <c r="B77" s="163" t="s">
        <v>637</v>
      </c>
    </row>
    <row r="78" spans="1:2">
      <c r="A78" s="163" t="s">
        <v>638</v>
      </c>
      <c r="B78" s="163" t="s">
        <v>639</v>
      </c>
    </row>
    <row r="79" spans="1:2">
      <c r="A79" s="163" t="s">
        <v>640</v>
      </c>
      <c r="B79" s="163" t="s">
        <v>794</v>
      </c>
    </row>
    <row r="80" spans="1:2" ht="15" thickBot="1">
      <c r="A80" s="163" t="s">
        <v>641</v>
      </c>
      <c r="B80" s="163" t="s">
        <v>642</v>
      </c>
    </row>
    <row r="81" spans="1:2" ht="15" thickBot="1">
      <c r="A81" s="1205" t="s">
        <v>795</v>
      </c>
      <c r="B81" s="1205"/>
    </row>
    <row r="82" spans="1:2" ht="15" thickBot="1">
      <c r="A82" s="160" t="s">
        <v>643</v>
      </c>
      <c r="B82" s="160" t="s">
        <v>644</v>
      </c>
    </row>
    <row r="83" spans="1:2">
      <c r="A83" s="162" t="s">
        <v>645</v>
      </c>
      <c r="B83" s="163" t="s">
        <v>796</v>
      </c>
    </row>
    <row r="84" spans="1:2">
      <c r="A84" s="163" t="s">
        <v>646</v>
      </c>
      <c r="B84" s="163" t="s">
        <v>647</v>
      </c>
    </row>
    <row r="85" spans="1:2">
      <c r="A85" s="163" t="s">
        <v>648</v>
      </c>
      <c r="B85" s="163" t="s">
        <v>649</v>
      </c>
    </row>
    <row r="86" spans="1:2" ht="15" thickBot="1">
      <c r="A86" s="163" t="s">
        <v>650</v>
      </c>
      <c r="B86" s="163" t="s">
        <v>797</v>
      </c>
    </row>
    <row r="87" spans="1:2" ht="15" thickBot="1">
      <c r="A87" s="161" t="s">
        <v>651</v>
      </c>
      <c r="B87" s="161" t="s">
        <v>652</v>
      </c>
    </row>
    <row r="88" spans="1:2" ht="15" thickBot="1">
      <c r="A88" s="162" t="s">
        <v>653</v>
      </c>
      <c r="B88" s="162" t="s">
        <v>654</v>
      </c>
    </row>
    <row r="89" spans="1:2" ht="15" thickBot="1">
      <c r="A89" s="161" t="s">
        <v>655</v>
      </c>
      <c r="B89" s="161" t="s">
        <v>656</v>
      </c>
    </row>
    <row r="90" spans="1:2" ht="15" thickBot="1">
      <c r="A90" s="162" t="s">
        <v>657</v>
      </c>
      <c r="B90" s="162" t="s">
        <v>658</v>
      </c>
    </row>
    <row r="91" spans="1:2" ht="15" thickBot="1">
      <c r="A91" s="161" t="s">
        <v>659</v>
      </c>
      <c r="B91" s="161" t="s">
        <v>660</v>
      </c>
    </row>
    <row r="92" spans="1:2">
      <c r="A92" s="162" t="s">
        <v>661</v>
      </c>
      <c r="B92" s="162" t="s">
        <v>662</v>
      </c>
    </row>
    <row r="93" spans="1:2">
      <c r="A93" s="163" t="s">
        <v>663</v>
      </c>
      <c r="B93" s="163" t="s">
        <v>664</v>
      </c>
    </row>
    <row r="94" spans="1:2">
      <c r="A94" s="163" t="s">
        <v>665</v>
      </c>
      <c r="B94" s="163" t="s">
        <v>798</v>
      </c>
    </row>
    <row r="95" spans="1:2" ht="15" thickBot="1">
      <c r="A95" s="163" t="s">
        <v>666</v>
      </c>
      <c r="B95" s="163" t="s">
        <v>667</v>
      </c>
    </row>
    <row r="96" spans="1:2" ht="15" thickBot="1">
      <c r="A96" s="161" t="s">
        <v>668</v>
      </c>
      <c r="B96" s="161" t="s">
        <v>669</v>
      </c>
    </row>
    <row r="97" spans="1:2" ht="15" thickBot="1">
      <c r="A97" s="162" t="s">
        <v>670</v>
      </c>
      <c r="B97" s="163" t="s">
        <v>799</v>
      </c>
    </row>
    <row r="98" spans="1:2" ht="15" thickBot="1">
      <c r="A98" s="161" t="s">
        <v>671</v>
      </c>
      <c r="B98" s="161" t="s">
        <v>672</v>
      </c>
    </row>
    <row r="99" spans="1:2">
      <c r="A99" s="162" t="s">
        <v>673</v>
      </c>
      <c r="B99" s="162" t="s">
        <v>674</v>
      </c>
    </row>
    <row r="100" spans="1:2" ht="15" thickBot="1">
      <c r="A100" s="163" t="s">
        <v>675</v>
      </c>
      <c r="B100" s="163" t="s">
        <v>800</v>
      </c>
    </row>
    <row r="101" spans="1:2" ht="15" thickBot="1">
      <c r="A101" s="161" t="s">
        <v>676</v>
      </c>
      <c r="B101" s="161" t="s">
        <v>677</v>
      </c>
    </row>
    <row r="102" spans="1:2" ht="15" thickBot="1">
      <c r="A102" s="162" t="s">
        <v>678</v>
      </c>
      <c r="B102" s="162" t="s">
        <v>679</v>
      </c>
    </row>
    <row r="103" spans="1:2" ht="15" thickBot="1">
      <c r="A103" s="1205" t="s">
        <v>680</v>
      </c>
      <c r="B103" s="1205"/>
    </row>
    <row r="104" spans="1:2" ht="15" thickBot="1">
      <c r="A104" s="160" t="s">
        <v>681</v>
      </c>
      <c r="B104" s="160" t="s">
        <v>682</v>
      </c>
    </row>
    <row r="105" spans="1:2">
      <c r="A105" s="162" t="s">
        <v>683</v>
      </c>
      <c r="B105" s="162" t="s">
        <v>684</v>
      </c>
    </row>
    <row r="106" spans="1:2">
      <c r="A106" s="163" t="s">
        <v>685</v>
      </c>
      <c r="B106" s="163" t="s">
        <v>686</v>
      </c>
    </row>
    <row r="107" spans="1:2" ht="15" thickBot="1">
      <c r="A107" s="163" t="s">
        <v>687</v>
      </c>
      <c r="B107" s="163" t="s">
        <v>688</v>
      </c>
    </row>
    <row r="108" spans="1:2" ht="15" thickBot="1">
      <c r="A108" s="161" t="s">
        <v>689</v>
      </c>
      <c r="B108" s="161" t="s">
        <v>690</v>
      </c>
    </row>
    <row r="109" spans="1:2">
      <c r="A109" s="162" t="s">
        <v>691</v>
      </c>
      <c r="B109" s="163" t="s">
        <v>801</v>
      </c>
    </row>
    <row r="110" spans="1:2">
      <c r="A110" s="163" t="s">
        <v>692</v>
      </c>
      <c r="B110" s="163" t="s">
        <v>802</v>
      </c>
    </row>
    <row r="111" spans="1:2">
      <c r="A111" s="163" t="s">
        <v>693</v>
      </c>
      <c r="B111" s="163" t="s">
        <v>694</v>
      </c>
    </row>
    <row r="112" spans="1:2" ht="15" thickBot="1">
      <c r="A112" s="164" t="s">
        <v>695</v>
      </c>
      <c r="B112" s="164" t="s">
        <v>803</v>
      </c>
    </row>
    <row r="113" spans="1:2" ht="15" thickBot="1">
      <c r="A113" s="1205" t="s">
        <v>696</v>
      </c>
      <c r="B113" s="1205"/>
    </row>
    <row r="114" spans="1:2" ht="15" thickBot="1">
      <c r="A114" s="160" t="s">
        <v>697</v>
      </c>
      <c r="B114" s="160" t="s">
        <v>698</v>
      </c>
    </row>
    <row r="115" spans="1:2">
      <c r="A115" s="162" t="s">
        <v>699</v>
      </c>
      <c r="B115" s="163" t="s">
        <v>804</v>
      </c>
    </row>
    <row r="116" spans="1:2">
      <c r="A116" s="163" t="s">
        <v>700</v>
      </c>
      <c r="B116" s="163" t="s">
        <v>805</v>
      </c>
    </row>
    <row r="117" spans="1:2">
      <c r="A117" s="163" t="s">
        <v>701</v>
      </c>
      <c r="B117" s="163" t="s">
        <v>806</v>
      </c>
    </row>
    <row r="118" spans="1:2" ht="15" thickBot="1">
      <c r="A118" s="160" t="s">
        <v>702</v>
      </c>
      <c r="B118" s="160" t="s">
        <v>703</v>
      </c>
    </row>
    <row r="119" spans="1:2">
      <c r="A119" s="163" t="s">
        <v>704</v>
      </c>
      <c r="B119" s="163" t="s">
        <v>705</v>
      </c>
    </row>
    <row r="120" spans="1:2">
      <c r="A120" s="163" t="s">
        <v>706</v>
      </c>
      <c r="B120" s="163" t="s">
        <v>807</v>
      </c>
    </row>
    <row r="121" spans="1:2" ht="24">
      <c r="A121" s="163" t="s">
        <v>707</v>
      </c>
      <c r="B121" s="163" t="s">
        <v>808</v>
      </c>
    </row>
    <row r="122" spans="1:2">
      <c r="A122" s="163" t="s">
        <v>708</v>
      </c>
      <c r="B122" s="163" t="s">
        <v>809</v>
      </c>
    </row>
    <row r="123" spans="1:2">
      <c r="A123" s="163" t="s">
        <v>709</v>
      </c>
      <c r="B123" s="163" t="s">
        <v>810</v>
      </c>
    </row>
    <row r="124" spans="1:2">
      <c r="A124" s="163" t="s">
        <v>710</v>
      </c>
      <c r="B124" s="163" t="s">
        <v>711</v>
      </c>
    </row>
    <row r="125" spans="1:2">
      <c r="A125" s="163" t="s">
        <v>712</v>
      </c>
      <c r="B125" s="163" t="s">
        <v>811</v>
      </c>
    </row>
    <row r="126" spans="1:2">
      <c r="A126" s="163" t="s">
        <v>713</v>
      </c>
      <c r="B126" s="163" t="s">
        <v>812</v>
      </c>
    </row>
    <row r="127" spans="1:2">
      <c r="A127" s="163" t="s">
        <v>714</v>
      </c>
      <c r="B127" s="163" t="s">
        <v>715</v>
      </c>
    </row>
    <row r="128" spans="1:2" ht="15" thickBot="1">
      <c r="A128" s="161" t="s">
        <v>716</v>
      </c>
      <c r="B128" s="161" t="s">
        <v>717</v>
      </c>
    </row>
    <row r="129" spans="1:2" ht="15" thickBot="1">
      <c r="A129" s="164" t="s">
        <v>718</v>
      </c>
      <c r="B129" s="164" t="s">
        <v>719</v>
      </c>
    </row>
    <row r="130" spans="1:2" ht="15" thickBot="1">
      <c r="A130" s="1205" t="s">
        <v>813</v>
      </c>
      <c r="B130" s="1205"/>
    </row>
    <row r="131" spans="1:2" ht="15" thickBot="1">
      <c r="A131" s="160" t="s">
        <v>720</v>
      </c>
      <c r="B131" s="160" t="s">
        <v>721</v>
      </c>
    </row>
    <row r="132" spans="1:2">
      <c r="A132" s="162" t="s">
        <v>722</v>
      </c>
      <c r="B132" s="163" t="s">
        <v>814</v>
      </c>
    </row>
    <row r="133" spans="1:2">
      <c r="A133" s="163" t="s">
        <v>723</v>
      </c>
      <c r="B133" s="163" t="s">
        <v>724</v>
      </c>
    </row>
    <row r="134" spans="1:2" ht="15" thickBot="1">
      <c r="A134" s="165" t="s">
        <v>725</v>
      </c>
      <c r="B134" s="164" t="s">
        <v>826</v>
      </c>
    </row>
    <row r="135" spans="1:2" ht="15" thickBot="1">
      <c r="A135" s="161" t="s">
        <v>726</v>
      </c>
      <c r="B135" s="160" t="s">
        <v>727</v>
      </c>
    </row>
    <row r="136" spans="1:2">
      <c r="A136" s="162" t="s">
        <v>728</v>
      </c>
      <c r="B136" s="163" t="s">
        <v>815</v>
      </c>
    </row>
    <row r="137" spans="1:2" ht="15" thickBot="1">
      <c r="A137" s="163" t="s">
        <v>729</v>
      </c>
      <c r="B137" s="163" t="s">
        <v>730</v>
      </c>
    </row>
    <row r="138" spans="1:2" ht="15" thickBot="1">
      <c r="A138" s="1205" t="s">
        <v>731</v>
      </c>
      <c r="B138" s="1205"/>
    </row>
    <row r="139" spans="1:2" ht="15" thickBot="1">
      <c r="A139" s="160" t="s">
        <v>732</v>
      </c>
      <c r="B139" s="160" t="s">
        <v>733</v>
      </c>
    </row>
    <row r="140" spans="1:2">
      <c r="A140" s="162" t="s">
        <v>734</v>
      </c>
      <c r="B140" s="162" t="s">
        <v>735</v>
      </c>
    </row>
    <row r="141" spans="1:2">
      <c r="A141" s="163" t="s">
        <v>736</v>
      </c>
      <c r="B141" s="163" t="s">
        <v>816</v>
      </c>
    </row>
    <row r="142" spans="1:2">
      <c r="A142" s="163" t="s">
        <v>737</v>
      </c>
      <c r="B142" s="163" t="s">
        <v>738</v>
      </c>
    </row>
    <row r="143" spans="1:2" ht="24">
      <c r="A143" s="163" t="s">
        <v>739</v>
      </c>
      <c r="B143" s="163" t="s">
        <v>817</v>
      </c>
    </row>
    <row r="144" spans="1:2">
      <c r="A144" s="163" t="s">
        <v>740</v>
      </c>
      <c r="B144" s="163" t="s">
        <v>741</v>
      </c>
    </row>
    <row r="145" spans="1:2">
      <c r="A145" s="163" t="s">
        <v>742</v>
      </c>
      <c r="B145" s="163" t="s">
        <v>818</v>
      </c>
    </row>
    <row r="146" spans="1:2" ht="15" thickBot="1">
      <c r="A146" s="163" t="s">
        <v>743</v>
      </c>
      <c r="B146" s="163" t="s">
        <v>744</v>
      </c>
    </row>
    <row r="147" spans="1:2" ht="15" thickBot="1">
      <c r="A147" s="166"/>
      <c r="B147" s="166"/>
    </row>
    <row r="148" spans="1:2" ht="15" thickBot="1">
      <c r="A148" s="1205" t="s">
        <v>745</v>
      </c>
      <c r="B148" s="1205"/>
    </row>
    <row r="149" spans="1:2">
      <c r="A149" s="1207" t="s">
        <v>746</v>
      </c>
      <c r="B149" s="167" t="s">
        <v>819</v>
      </c>
    </row>
    <row r="150" spans="1:2" ht="15" thickBot="1">
      <c r="A150" s="1208"/>
      <c r="B150" s="160"/>
    </row>
    <row r="151" spans="1:2">
      <c r="A151" s="162" t="s">
        <v>747</v>
      </c>
      <c r="B151" s="163" t="s">
        <v>820</v>
      </c>
    </row>
    <row r="152" spans="1:2">
      <c r="A152" s="163" t="s">
        <v>748</v>
      </c>
      <c r="B152" s="163" t="s">
        <v>749</v>
      </c>
    </row>
    <row r="153" spans="1:2" ht="24.75" thickBot="1">
      <c r="A153" s="163" t="s">
        <v>750</v>
      </c>
      <c r="B153" s="163" t="s">
        <v>821</v>
      </c>
    </row>
    <row r="154" spans="1:2" ht="15" thickBot="1">
      <c r="A154" s="161" t="s">
        <v>751</v>
      </c>
      <c r="B154" s="161" t="s">
        <v>752</v>
      </c>
    </row>
    <row r="155" spans="1:2" ht="15" thickBot="1">
      <c r="A155" s="162" t="s">
        <v>753</v>
      </c>
      <c r="B155" s="163" t="s">
        <v>822</v>
      </c>
    </row>
    <row r="156" spans="1:2" ht="15" thickBot="1">
      <c r="A156" s="1205" t="s">
        <v>754</v>
      </c>
      <c r="B156" s="1205"/>
    </row>
    <row r="157" spans="1:2" ht="15" thickBot="1">
      <c r="A157" s="160" t="s">
        <v>755</v>
      </c>
      <c r="B157" s="160" t="s">
        <v>756</v>
      </c>
    </row>
    <row r="158" spans="1:2">
      <c r="A158" s="162" t="s">
        <v>757</v>
      </c>
      <c r="B158" s="163" t="s">
        <v>823</v>
      </c>
    </row>
    <row r="159" spans="1:2">
      <c r="A159" s="163" t="s">
        <v>758</v>
      </c>
      <c r="B159" s="163" t="s">
        <v>759</v>
      </c>
    </row>
    <row r="160" spans="1:2">
      <c r="A160" s="163" t="s">
        <v>760</v>
      </c>
      <c r="B160" s="163" t="s">
        <v>761</v>
      </c>
    </row>
    <row r="161" spans="1:2">
      <c r="A161" s="163" t="s">
        <v>762</v>
      </c>
      <c r="B161" s="163" t="s">
        <v>763</v>
      </c>
    </row>
    <row r="162" spans="1:2" ht="15" thickBot="1">
      <c r="A162" s="163" t="s">
        <v>764</v>
      </c>
      <c r="B162" s="163" t="s">
        <v>824</v>
      </c>
    </row>
    <row r="163" spans="1:2" ht="15" thickBot="1">
      <c r="A163" s="161" t="s">
        <v>765</v>
      </c>
      <c r="B163" s="161" t="s">
        <v>766</v>
      </c>
    </row>
    <row r="164" spans="1:2">
      <c r="A164" s="162" t="s">
        <v>767</v>
      </c>
      <c r="B164" s="162" t="s">
        <v>768</v>
      </c>
    </row>
    <row r="165" spans="1:2">
      <c r="A165" s="165" t="s">
        <v>769</v>
      </c>
      <c r="B165" s="165" t="s">
        <v>770</v>
      </c>
    </row>
    <row r="166" spans="1:2" ht="15" thickBot="1">
      <c r="A166" s="168" t="s">
        <v>771</v>
      </c>
      <c r="B166" s="168" t="s">
        <v>825</v>
      </c>
    </row>
    <row r="167" spans="1:2" ht="15" thickTop="1">
      <c r="A167" s="169" t="s">
        <v>772</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2578125" defaultRowHeight="15"/>
  <cols>
    <col min="1" max="1" width="2.140625" style="75" customWidth="1"/>
    <col min="2" max="2" width="21.7109375" style="75" customWidth="1"/>
    <col min="3" max="3" width="35.85546875" style="75" customWidth="1"/>
    <col min="4" max="4" width="41.42578125" style="75" customWidth="1"/>
    <col min="5" max="5" width="1.85546875" style="75" customWidth="1"/>
    <col min="6" max="6" width="11.42578125" style="75" customWidth="1"/>
    <col min="7" max="16384" width="11.42578125" style="75"/>
  </cols>
  <sheetData>
    <row r="1" spans="2:4" ht="10.5" customHeight="1">
      <c r="B1" s="1210" t="s">
        <v>274</v>
      </c>
      <c r="C1" s="1210"/>
      <c r="D1" s="1210"/>
    </row>
    <row r="2" spans="2:4" ht="19.5" customHeight="1">
      <c r="B2" s="1210"/>
      <c r="C2" s="1210"/>
      <c r="D2" s="1210"/>
    </row>
    <row r="3" spans="2:4" ht="15.75" customHeight="1">
      <c r="B3" s="69" t="s">
        <v>30</v>
      </c>
      <c r="C3" s="69" t="s">
        <v>228</v>
      </c>
      <c r="D3" s="69" t="s">
        <v>1</v>
      </c>
    </row>
    <row r="4" spans="2:4" ht="57" customHeight="1">
      <c r="B4" s="70" t="s">
        <v>229</v>
      </c>
      <c r="C4" s="76" t="s">
        <v>252</v>
      </c>
      <c r="D4" s="77">
        <v>0.2</v>
      </c>
    </row>
    <row r="5" spans="2:4" ht="57" customHeight="1">
      <c r="B5" s="71" t="s">
        <v>230</v>
      </c>
      <c r="C5" s="76" t="s">
        <v>251</v>
      </c>
      <c r="D5" s="77">
        <v>0.4</v>
      </c>
    </row>
    <row r="6" spans="2:4" ht="57" customHeight="1">
      <c r="B6" s="72" t="s">
        <v>231</v>
      </c>
      <c r="C6" s="76" t="s">
        <v>253</v>
      </c>
      <c r="D6" s="77">
        <v>0.6</v>
      </c>
    </row>
    <row r="7" spans="2:4" ht="57" customHeight="1">
      <c r="B7" s="73" t="s">
        <v>232</v>
      </c>
      <c r="C7" s="76" t="s">
        <v>254</v>
      </c>
      <c r="D7" s="77">
        <v>0.8</v>
      </c>
    </row>
    <row r="8" spans="2:4" ht="57" customHeight="1">
      <c r="B8" s="74" t="s">
        <v>233</v>
      </c>
      <c r="C8" s="76" t="s">
        <v>255</v>
      </c>
      <c r="D8" s="77">
        <v>1</v>
      </c>
    </row>
    <row r="10" spans="2:4" ht="30" customHeight="1">
      <c r="B10" s="1209" t="s">
        <v>289</v>
      </c>
      <c r="C10" s="1209"/>
      <c r="D10" s="1209"/>
    </row>
  </sheetData>
  <mergeCells count="2">
    <mergeCell ref="B10:D10"/>
    <mergeCell ref="B1:D2"/>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210" t="s">
        <v>273</v>
      </c>
      <c r="C1" s="1210"/>
      <c r="D1" s="1210"/>
    </row>
    <row r="2" spans="2:4">
      <c r="B2" s="1210"/>
      <c r="C2" s="1210"/>
      <c r="D2" s="1210"/>
    </row>
    <row r="3" spans="2:4">
      <c r="B3" s="10" t="s">
        <v>30</v>
      </c>
      <c r="C3" s="10" t="s">
        <v>271</v>
      </c>
      <c r="D3" s="10" t="s">
        <v>272</v>
      </c>
    </row>
    <row r="4" spans="2:4" ht="30">
      <c r="B4" s="13" t="s">
        <v>256</v>
      </c>
      <c r="C4" s="31" t="s">
        <v>261</v>
      </c>
      <c r="D4" s="65" t="s">
        <v>262</v>
      </c>
    </row>
    <row r="5" spans="2:4" ht="75">
      <c r="B5" s="11" t="s">
        <v>257</v>
      </c>
      <c r="C5" s="31" t="s">
        <v>263</v>
      </c>
      <c r="D5" s="65" t="s">
        <v>264</v>
      </c>
    </row>
    <row r="6" spans="2:4" ht="60">
      <c r="B6" s="14" t="s">
        <v>258</v>
      </c>
      <c r="C6" s="31" t="s">
        <v>265</v>
      </c>
      <c r="D6" s="65" t="s">
        <v>266</v>
      </c>
    </row>
    <row r="7" spans="2:4" ht="75">
      <c r="B7" s="15" t="s">
        <v>259</v>
      </c>
      <c r="C7" s="31" t="s">
        <v>267</v>
      </c>
      <c r="D7" s="65" t="s">
        <v>268</v>
      </c>
    </row>
    <row r="8" spans="2:4" ht="45">
      <c r="B8" s="16" t="s">
        <v>260</v>
      </c>
      <c r="C8" s="31" t="s">
        <v>269</v>
      </c>
      <c r="D8" s="65" t="s">
        <v>270</v>
      </c>
    </row>
    <row r="10" spans="2:4" ht="53.45" customHeight="1">
      <c r="B10" s="1211" t="s">
        <v>290</v>
      </c>
      <c r="C10" s="1211"/>
      <c r="D10" s="1211"/>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220" t="s">
        <v>179</v>
      </c>
      <c r="B1" s="1221"/>
      <c r="C1" s="1221"/>
      <c r="D1" s="1221"/>
    </row>
    <row r="2" spans="1:4" ht="22.5">
      <c r="A2" s="47" t="s">
        <v>180</v>
      </c>
      <c r="B2" s="48" t="s">
        <v>205</v>
      </c>
      <c r="C2" s="47" t="s">
        <v>206</v>
      </c>
      <c r="D2" s="47" t="s">
        <v>207</v>
      </c>
    </row>
    <row r="3" spans="1:4" ht="30.95" customHeight="1">
      <c r="A3" s="1222" t="s">
        <v>181</v>
      </c>
      <c r="B3" s="1223">
        <v>5</v>
      </c>
      <c r="C3" s="49" t="s">
        <v>209</v>
      </c>
      <c r="D3" s="50" t="s">
        <v>182</v>
      </c>
    </row>
    <row r="4" spans="1:4" ht="30.95" customHeight="1">
      <c r="A4" s="1222"/>
      <c r="B4" s="1223"/>
      <c r="C4" s="51" t="s">
        <v>208</v>
      </c>
      <c r="D4" s="52" t="s">
        <v>183</v>
      </c>
    </row>
    <row r="5" spans="1:4" ht="30.95" customHeight="1">
      <c r="A5" s="1222"/>
      <c r="B5" s="1223"/>
      <c r="C5" s="51" t="s">
        <v>210</v>
      </c>
      <c r="D5" s="52" t="s">
        <v>184</v>
      </c>
    </row>
    <row r="6" spans="1:4" ht="30.95" customHeight="1">
      <c r="A6" s="1222"/>
      <c r="B6" s="1223"/>
      <c r="C6" s="53"/>
      <c r="D6" s="52" t="s">
        <v>185</v>
      </c>
    </row>
    <row r="7" spans="1:4" ht="30.95" customHeight="1">
      <c r="A7" s="1224" t="s">
        <v>186</v>
      </c>
      <c r="B7" s="1217">
        <v>4</v>
      </c>
      <c r="C7" s="50" t="s">
        <v>211</v>
      </c>
      <c r="D7" s="50" t="s">
        <v>188</v>
      </c>
    </row>
    <row r="8" spans="1:4" ht="30.95" customHeight="1">
      <c r="A8" s="1224"/>
      <c r="B8" s="1218"/>
      <c r="C8" s="52" t="s">
        <v>212</v>
      </c>
      <c r="D8" s="52" t="s">
        <v>189</v>
      </c>
    </row>
    <row r="9" spans="1:4" ht="30.95" customHeight="1">
      <c r="A9" s="1224"/>
      <c r="B9" s="1218"/>
      <c r="C9" s="52" t="s">
        <v>187</v>
      </c>
      <c r="D9" s="52" t="s">
        <v>190</v>
      </c>
    </row>
    <row r="10" spans="1:4" ht="30.95" customHeight="1">
      <c r="A10" s="1224"/>
      <c r="B10" s="1219"/>
      <c r="C10" s="54"/>
      <c r="D10" s="52" t="s">
        <v>191</v>
      </c>
    </row>
    <row r="11" spans="1:4" ht="30.95" customHeight="1">
      <c r="A11" s="1225" t="s">
        <v>40</v>
      </c>
      <c r="B11" s="1217">
        <v>3</v>
      </c>
      <c r="C11" s="49" t="s">
        <v>213</v>
      </c>
      <c r="D11" s="50" t="s">
        <v>193</v>
      </c>
    </row>
    <row r="12" spans="1:4" ht="30.95" customHeight="1">
      <c r="A12" s="1225"/>
      <c r="B12" s="1218"/>
      <c r="C12" s="51" t="s">
        <v>214</v>
      </c>
      <c r="D12" s="52" t="s">
        <v>194</v>
      </c>
    </row>
    <row r="13" spans="1:4" ht="30.95" customHeight="1">
      <c r="A13" s="1225"/>
      <c r="B13" s="1218"/>
      <c r="C13" s="51" t="s">
        <v>192</v>
      </c>
      <c r="D13" s="52" t="s">
        <v>195</v>
      </c>
    </row>
    <row r="14" spans="1:4" ht="30.95" customHeight="1">
      <c r="A14" s="1225"/>
      <c r="B14" s="1219"/>
      <c r="C14" s="53"/>
      <c r="D14" s="52" t="s">
        <v>196</v>
      </c>
    </row>
    <row r="15" spans="1:4" ht="30.95" customHeight="1">
      <c r="A15" s="1215" t="s">
        <v>197</v>
      </c>
      <c r="B15" s="1212">
        <v>2</v>
      </c>
      <c r="C15" s="50" t="s">
        <v>215</v>
      </c>
      <c r="D15" s="55" t="s">
        <v>217</v>
      </c>
    </row>
    <row r="16" spans="1:4" ht="30.95" customHeight="1">
      <c r="A16" s="1215"/>
      <c r="B16" s="1213"/>
      <c r="C16" s="52" t="s">
        <v>216</v>
      </c>
      <c r="D16" s="56" t="s">
        <v>218</v>
      </c>
    </row>
    <row r="17" spans="1:4" ht="30.95" customHeight="1">
      <c r="A17" s="1215"/>
      <c r="B17" s="1213"/>
      <c r="C17" s="52" t="s">
        <v>198</v>
      </c>
      <c r="D17" s="56" t="s">
        <v>219</v>
      </c>
    </row>
    <row r="18" spans="1:4" ht="30.95" customHeight="1">
      <c r="A18" s="1215"/>
      <c r="B18" s="1214"/>
      <c r="C18" s="57"/>
      <c r="D18" s="56" t="s">
        <v>199</v>
      </c>
    </row>
    <row r="19" spans="1:4" ht="30.95" customHeight="1">
      <c r="A19" s="1216" t="s">
        <v>378</v>
      </c>
      <c r="B19" s="1217">
        <v>1</v>
      </c>
      <c r="C19" s="50" t="s">
        <v>200</v>
      </c>
      <c r="D19" s="55" t="s">
        <v>220</v>
      </c>
    </row>
    <row r="20" spans="1:4" ht="30.95" customHeight="1">
      <c r="A20" s="1216"/>
      <c r="B20" s="1218"/>
      <c r="C20" s="52" t="s">
        <v>201</v>
      </c>
      <c r="D20" s="56" t="s">
        <v>221</v>
      </c>
    </row>
    <row r="21" spans="1:4" ht="30.95" customHeight="1">
      <c r="A21" s="1216"/>
      <c r="B21" s="1218"/>
      <c r="C21" s="52" t="s">
        <v>202</v>
      </c>
      <c r="D21" s="56" t="s">
        <v>203</v>
      </c>
    </row>
    <row r="22" spans="1:4" ht="30.95" customHeight="1">
      <c r="A22" s="1216"/>
      <c r="B22" s="1219"/>
      <c r="C22" s="58"/>
      <c r="D22" s="59" t="s">
        <v>204</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B694"/>
  <sheetViews>
    <sheetView showGridLines="0" tabSelected="1" view="pageBreakPreview" topLeftCell="BO37" zoomScale="80" zoomScaleNormal="70" zoomScaleSheetLayoutView="80" workbookViewId="0">
      <selection activeCell="BT538" sqref="BT538:BU543"/>
    </sheetView>
  </sheetViews>
  <sheetFormatPr baseColWidth="10" defaultColWidth="11.140625" defaultRowHeight="15.75"/>
  <cols>
    <col min="1" max="1" width="6.28515625" style="224" customWidth="1"/>
    <col min="2" max="2" width="9.7109375" style="223" customWidth="1"/>
    <col min="3" max="5" width="13.85546875" style="224" customWidth="1"/>
    <col min="6" max="6" width="16.140625" style="224" customWidth="1"/>
    <col min="7" max="7" width="7.85546875" style="224" customWidth="1"/>
    <col min="8" max="8" width="7.5703125" style="222" customWidth="1"/>
    <col min="9" max="9" width="39.5703125" style="284" customWidth="1"/>
    <col min="10" max="10" width="12.42578125" style="224" customWidth="1"/>
    <col min="11" max="11" width="33.85546875" style="224" customWidth="1"/>
    <col min="12" max="12" width="39" style="224" customWidth="1"/>
    <col min="13" max="13" width="51" style="224" customWidth="1"/>
    <col min="14" max="14" width="18" style="224" customWidth="1"/>
    <col min="15" max="15" width="11.140625" style="224"/>
    <col min="16" max="16" width="10.42578125" style="225" customWidth="1"/>
    <col min="17" max="17" width="9.85546875" style="224" customWidth="1"/>
    <col min="18" max="19" width="17.42578125" style="224" customWidth="1"/>
    <col min="20" max="21" width="9.85546875" style="224" customWidth="1"/>
    <col min="22" max="23" width="3.42578125" style="224" customWidth="1"/>
    <col min="24" max="24" width="19.28515625" style="224" customWidth="1"/>
    <col min="25" max="27" width="3.42578125" style="224" customWidth="1"/>
    <col min="28" max="28" width="3.7109375" style="226" customWidth="1"/>
    <col min="29" max="30" width="6.42578125" style="227" customWidth="1"/>
    <col min="31" max="31" width="4.140625" style="226" customWidth="1"/>
    <col min="32" max="32" width="4.7109375" style="226" customWidth="1"/>
    <col min="33" max="33" width="43.5703125" style="224" customWidth="1"/>
    <col min="34" max="34" width="15.85546875" style="225" customWidth="1"/>
    <col min="35" max="36" width="4.140625" style="185" customWidth="1"/>
    <col min="37" max="37" width="4.140625" style="224" customWidth="1"/>
    <col min="38" max="39" width="4.140625" style="185" customWidth="1"/>
    <col min="40" max="40" width="5.7109375" style="185" customWidth="1"/>
    <col min="41" max="41" width="4.140625" style="224" customWidth="1"/>
    <col min="42" max="45" width="3.42578125" style="224" customWidth="1"/>
    <col min="46" max="46" width="3.7109375" style="226" customWidth="1"/>
    <col min="47" max="48" width="6.42578125" style="185" customWidth="1"/>
    <col min="49" max="49" width="4.140625" style="224" customWidth="1"/>
    <col min="50" max="50" width="11.85546875" style="225" customWidth="1"/>
    <col min="51" max="51" width="31.5703125" style="228" customWidth="1"/>
    <col min="52" max="52" width="22.140625" style="225" customWidth="1"/>
    <col min="53" max="54" width="16.5703125" style="228" customWidth="1"/>
    <col min="55" max="56" width="16.5703125" style="344" customWidth="1"/>
    <col min="57" max="57" width="21.140625" style="225" customWidth="1"/>
    <col min="58" max="58" width="21.7109375" style="229" customWidth="1"/>
    <col min="59" max="59" width="23.5703125" style="228" customWidth="1"/>
    <col min="60" max="60" width="16.5703125" style="228" customWidth="1"/>
    <col min="61" max="61" width="37.42578125" style="185" customWidth="1"/>
    <col min="62" max="63" width="16.5703125" style="185" customWidth="1"/>
    <col min="64" max="64" width="26.28515625" style="230" customWidth="1"/>
    <col min="65" max="65" width="30.7109375" style="225" customWidth="1"/>
    <col min="66" max="66" width="27.42578125" style="228" customWidth="1"/>
    <col min="67" max="69" width="16.5703125" style="225" customWidth="1"/>
    <col min="70" max="70" width="11.140625" style="624"/>
    <col min="71" max="71" width="57.85546875" style="624" customWidth="1"/>
    <col min="72" max="72" width="11.140625" style="624"/>
    <col min="73" max="73" width="34.5703125" style="624" customWidth="1"/>
    <col min="74" max="74" width="11.140625" style="624"/>
    <col min="75" max="75" width="43.42578125" style="624" customWidth="1"/>
    <col min="76" max="77" width="11.140625" style="624"/>
    <col min="78" max="78" width="20.140625" style="624" customWidth="1"/>
    <col min="79" max="80" width="0" style="224" hidden="1" customWidth="1"/>
    <col min="81" max="16384" width="11.140625" style="224"/>
  </cols>
  <sheetData>
    <row r="1" spans="1:80" s="185" customFormat="1" ht="82.5" customHeight="1">
      <c r="B1" s="238"/>
      <c r="H1" s="237"/>
      <c r="O1" s="239"/>
      <c r="AB1" s="227"/>
      <c r="AC1" s="227"/>
      <c r="AD1" s="227"/>
      <c r="AE1" s="227"/>
      <c r="AF1" s="227"/>
      <c r="AH1" s="239"/>
      <c r="AS1" s="227"/>
      <c r="AY1" s="230"/>
      <c r="AZ1" s="239"/>
      <c r="BC1" s="340"/>
      <c r="BD1" s="340"/>
      <c r="BE1" s="240"/>
      <c r="BF1" s="239"/>
      <c r="BR1" s="622"/>
      <c r="BS1" s="622"/>
      <c r="BT1" s="622"/>
      <c r="BU1" s="622"/>
      <c r="BV1" s="622"/>
      <c r="BW1" s="622"/>
      <c r="BX1" s="622"/>
      <c r="BY1" s="622"/>
      <c r="BZ1" s="622"/>
    </row>
    <row r="2" spans="1:80" s="237" customFormat="1" ht="17.25" customHeight="1">
      <c r="A2" s="974" t="s">
        <v>935</v>
      </c>
      <c r="B2" s="974"/>
      <c r="C2" s="974"/>
      <c r="D2" s="974"/>
      <c r="E2" s="974"/>
      <c r="F2" s="974"/>
      <c r="G2" s="974"/>
      <c r="H2" s="974"/>
      <c r="I2" s="974"/>
      <c r="J2" s="974"/>
      <c r="K2" s="974"/>
      <c r="L2" s="974"/>
      <c r="M2" s="974"/>
      <c r="N2" s="974"/>
      <c r="O2" s="974"/>
      <c r="P2" s="975"/>
      <c r="Q2" s="927" t="s">
        <v>936</v>
      </c>
      <c r="R2" s="927"/>
      <c r="S2" s="927"/>
      <c r="T2" s="927"/>
      <c r="U2" s="927"/>
      <c r="V2" s="928"/>
      <c r="W2" s="928"/>
      <c r="X2" s="928"/>
      <c r="Y2" s="928"/>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97"/>
      <c r="BA2" s="998"/>
      <c r="BB2" s="998"/>
      <c r="BC2" s="998"/>
      <c r="BD2" s="998"/>
      <c r="BE2" s="998"/>
      <c r="BF2" s="998"/>
      <c r="BG2" s="998"/>
      <c r="BH2" s="998"/>
      <c r="BI2" s="998"/>
      <c r="BJ2" s="998"/>
      <c r="BK2" s="998"/>
      <c r="BL2" s="998"/>
      <c r="BM2" s="998"/>
      <c r="BN2" s="998"/>
      <c r="BO2" s="998"/>
      <c r="BP2" s="998"/>
      <c r="BQ2" s="998"/>
      <c r="BR2" s="623"/>
      <c r="BS2" s="623"/>
      <c r="BT2" s="623"/>
      <c r="BU2" s="623"/>
      <c r="BV2" s="623"/>
      <c r="BW2" s="623"/>
      <c r="BX2" s="623"/>
      <c r="BY2" s="623"/>
      <c r="BZ2" s="623"/>
    </row>
    <row r="3" spans="1:80" s="185" customFormat="1" ht="14.25" customHeight="1" thickBot="1">
      <c r="A3" s="967" t="s">
        <v>937</v>
      </c>
      <c r="B3" s="967"/>
      <c r="C3" s="182">
        <v>5</v>
      </c>
      <c r="D3" s="992" t="s">
        <v>81</v>
      </c>
      <c r="E3" s="993"/>
      <c r="F3" s="993"/>
      <c r="G3" s="993"/>
      <c r="H3" s="994"/>
      <c r="I3" s="292">
        <v>44927</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5"/>
      <c r="AZ3" s="183"/>
      <c r="BA3" s="183"/>
      <c r="BB3" s="183"/>
      <c r="BC3" s="341"/>
      <c r="BD3" s="341"/>
      <c r="BE3" s="183"/>
      <c r="BF3" s="183"/>
      <c r="BG3" s="183"/>
      <c r="BH3" s="183"/>
      <c r="BI3" s="183"/>
      <c r="BJ3" s="183"/>
      <c r="BK3" s="183"/>
      <c r="BL3" s="183"/>
      <c r="BM3" s="183"/>
      <c r="BR3" s="622"/>
      <c r="BS3" s="622"/>
      <c r="BT3" s="622"/>
      <c r="BU3" s="622"/>
      <c r="BV3" s="622"/>
      <c r="BW3" s="622"/>
      <c r="BX3" s="622"/>
      <c r="BY3" s="622"/>
      <c r="BZ3" s="622"/>
    </row>
    <row r="4" spans="1:80" s="186" customFormat="1" ht="14.45" customHeight="1" thickBot="1">
      <c r="A4" s="976" t="s">
        <v>308</v>
      </c>
      <c r="B4" s="977"/>
      <c r="C4" s="977"/>
      <c r="D4" s="977"/>
      <c r="E4" s="977"/>
      <c r="F4" s="977"/>
      <c r="G4" s="977"/>
      <c r="H4" s="977"/>
      <c r="I4" s="977"/>
      <c r="J4" s="977"/>
      <c r="K4" s="977"/>
      <c r="L4" s="977"/>
      <c r="M4" s="977"/>
      <c r="N4" s="977"/>
      <c r="O4" s="977"/>
      <c r="P4" s="977"/>
      <c r="Q4" s="977"/>
      <c r="R4" s="977"/>
      <c r="S4" s="977"/>
      <c r="T4" s="977"/>
      <c r="U4" s="978"/>
      <c r="V4" s="860" t="s">
        <v>309</v>
      </c>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2"/>
      <c r="AY4" s="1002" t="s">
        <v>336</v>
      </c>
      <c r="AZ4" s="1003"/>
      <c r="BA4" s="1003"/>
      <c r="BB4" s="1003"/>
      <c r="BC4" s="1003"/>
      <c r="BD4" s="1003"/>
      <c r="BE4" s="1003"/>
      <c r="BF4" s="1003"/>
      <c r="BG4" s="1004"/>
      <c r="BH4" s="852" t="s">
        <v>19</v>
      </c>
      <c r="BI4" s="853"/>
      <c r="BJ4" s="853"/>
      <c r="BK4" s="853"/>
      <c r="BL4" s="853"/>
      <c r="BM4" s="853"/>
      <c r="BN4" s="853"/>
      <c r="BO4" s="853"/>
      <c r="BP4" s="853"/>
      <c r="BQ4" s="853"/>
      <c r="BR4" s="715" t="s">
        <v>3677</v>
      </c>
      <c r="BS4" s="716"/>
      <c r="BT4" s="716"/>
      <c r="BU4" s="716"/>
      <c r="BV4" s="716"/>
      <c r="BW4" s="716"/>
      <c r="BX4" s="716"/>
      <c r="BY4" s="716"/>
      <c r="BZ4" s="717"/>
    </row>
    <row r="5" spans="1:80" s="186" customFormat="1" ht="30.95" customHeight="1" thickBot="1">
      <c r="A5" s="964" t="s">
        <v>1278</v>
      </c>
      <c r="B5" s="884" t="s">
        <v>24</v>
      </c>
      <c r="C5" s="898" t="s">
        <v>0</v>
      </c>
      <c r="D5" s="889" t="s">
        <v>842</v>
      </c>
      <c r="E5" s="889" t="s">
        <v>99</v>
      </c>
      <c r="F5" s="898" t="s">
        <v>25</v>
      </c>
      <c r="G5" s="895" t="s">
        <v>1276</v>
      </c>
      <c r="H5" s="895" t="s">
        <v>1276</v>
      </c>
      <c r="I5" s="892" t="s">
        <v>226</v>
      </c>
      <c r="J5" s="889" t="s">
        <v>887</v>
      </c>
      <c r="K5" s="889" t="s">
        <v>886</v>
      </c>
      <c r="L5" s="889" t="s">
        <v>998</v>
      </c>
      <c r="M5" s="898" t="s">
        <v>999</v>
      </c>
      <c r="N5" s="898" t="s">
        <v>227</v>
      </c>
      <c r="O5" s="898" t="s">
        <v>26</v>
      </c>
      <c r="P5" s="916" t="s">
        <v>895</v>
      </c>
      <c r="Q5" s="902" t="s">
        <v>947</v>
      </c>
      <c r="R5" s="903"/>
      <c r="S5" s="903"/>
      <c r="T5" s="903"/>
      <c r="U5" s="904"/>
      <c r="V5" s="865" t="s">
        <v>329</v>
      </c>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7"/>
      <c r="AX5" s="863" t="s">
        <v>1000</v>
      </c>
      <c r="AY5" s="1007" t="s">
        <v>339</v>
      </c>
      <c r="AZ5" s="1008"/>
      <c r="BA5" s="1008"/>
      <c r="BB5" s="1008"/>
      <c r="BC5" s="1008"/>
      <c r="BD5" s="1008"/>
      <c r="BE5" s="1008"/>
      <c r="BF5" s="1008"/>
      <c r="BG5" s="1005" t="s">
        <v>838</v>
      </c>
      <c r="BH5" s="850" t="s">
        <v>902</v>
      </c>
      <c r="BI5" s="857" t="s">
        <v>16</v>
      </c>
      <c r="BJ5" s="854" t="s">
        <v>928</v>
      </c>
      <c r="BK5" s="855"/>
      <c r="BL5" s="859" t="s">
        <v>17</v>
      </c>
      <c r="BM5" s="858" t="s">
        <v>20</v>
      </c>
      <c r="BN5" s="859" t="s">
        <v>18</v>
      </c>
      <c r="BO5" s="856" t="s">
        <v>74</v>
      </c>
      <c r="BP5" s="1001"/>
      <c r="BQ5" s="1001"/>
      <c r="BR5" s="718"/>
      <c r="BS5" s="719"/>
      <c r="BT5" s="719"/>
      <c r="BU5" s="719"/>
      <c r="BV5" s="719"/>
      <c r="BW5" s="719"/>
      <c r="BX5" s="719"/>
      <c r="BY5" s="719"/>
      <c r="BZ5" s="720"/>
    </row>
    <row r="6" spans="1:80" s="186" customFormat="1" ht="14.45" customHeight="1">
      <c r="A6" s="965"/>
      <c r="B6" s="885"/>
      <c r="C6" s="900"/>
      <c r="D6" s="890"/>
      <c r="E6" s="890"/>
      <c r="F6" s="883"/>
      <c r="G6" s="896"/>
      <c r="H6" s="896"/>
      <c r="I6" s="893"/>
      <c r="J6" s="890"/>
      <c r="K6" s="890"/>
      <c r="L6" s="890"/>
      <c r="M6" s="900"/>
      <c r="N6" s="900"/>
      <c r="O6" s="900"/>
      <c r="P6" s="917"/>
      <c r="Q6" s="905" t="s">
        <v>893</v>
      </c>
      <c r="R6" s="907" t="s">
        <v>444</v>
      </c>
      <c r="S6" s="907" t="s">
        <v>894</v>
      </c>
      <c r="T6" s="907" t="s">
        <v>841</v>
      </c>
      <c r="U6" s="925" t="s">
        <v>948</v>
      </c>
      <c r="V6" s="919" t="s">
        <v>835</v>
      </c>
      <c r="W6" s="920"/>
      <c r="X6" s="920"/>
      <c r="Y6" s="920"/>
      <c r="Z6" s="920"/>
      <c r="AA6" s="920"/>
      <c r="AB6" s="921"/>
      <c r="AC6" s="874" t="s">
        <v>340</v>
      </c>
      <c r="AD6" s="875"/>
      <c r="AE6" s="876"/>
      <c r="AF6" s="910" t="s">
        <v>335</v>
      </c>
      <c r="AG6" s="911"/>
      <c r="AH6" s="911"/>
      <c r="AI6" s="911"/>
      <c r="AJ6" s="911"/>
      <c r="AK6" s="911"/>
      <c r="AL6" s="911"/>
      <c r="AM6" s="911"/>
      <c r="AN6" s="912"/>
      <c r="AO6" s="865" t="s">
        <v>837</v>
      </c>
      <c r="AP6" s="866"/>
      <c r="AQ6" s="866"/>
      <c r="AR6" s="866"/>
      <c r="AS6" s="866"/>
      <c r="AT6" s="867"/>
      <c r="AU6" s="874" t="s">
        <v>340</v>
      </c>
      <c r="AV6" s="875"/>
      <c r="AW6" s="876"/>
      <c r="AX6" s="864"/>
      <c r="AY6" s="922" t="s">
        <v>338</v>
      </c>
      <c r="AZ6" s="923"/>
      <c r="BA6" s="923"/>
      <c r="BB6" s="900" t="s">
        <v>178</v>
      </c>
      <c r="BC6" s="900"/>
      <c r="BD6" s="900"/>
      <c r="BE6" s="883" t="s">
        <v>237</v>
      </c>
      <c r="BF6" s="883"/>
      <c r="BG6" s="1005"/>
      <c r="BH6" s="851"/>
      <c r="BI6" s="1000"/>
      <c r="BJ6" s="854"/>
      <c r="BK6" s="855"/>
      <c r="BL6" s="999"/>
      <c r="BM6" s="858"/>
      <c r="BN6" s="999"/>
      <c r="BO6" s="858" t="s">
        <v>75</v>
      </c>
      <c r="BP6" s="858" t="s">
        <v>77</v>
      </c>
      <c r="BQ6" s="854" t="s">
        <v>76</v>
      </c>
      <c r="BR6" s="721" t="s">
        <v>3606</v>
      </c>
      <c r="BS6" s="722"/>
      <c r="BT6" s="721" t="s">
        <v>17</v>
      </c>
      <c r="BU6" s="722"/>
      <c r="BV6" s="727" t="s">
        <v>18</v>
      </c>
      <c r="BW6" s="728"/>
      <c r="BX6" s="721" t="s">
        <v>20</v>
      </c>
      <c r="BY6" s="733"/>
      <c r="BZ6" s="722"/>
    </row>
    <row r="7" spans="1:80" s="186" customFormat="1" ht="14.45" customHeight="1">
      <c r="A7" s="965"/>
      <c r="B7" s="885"/>
      <c r="C7" s="900"/>
      <c r="D7" s="890"/>
      <c r="E7" s="890"/>
      <c r="F7" s="883"/>
      <c r="G7" s="896"/>
      <c r="H7" s="896"/>
      <c r="I7" s="893"/>
      <c r="J7" s="890"/>
      <c r="K7" s="890"/>
      <c r="L7" s="890"/>
      <c r="M7" s="900"/>
      <c r="N7" s="900"/>
      <c r="O7" s="900"/>
      <c r="P7" s="917"/>
      <c r="Q7" s="905"/>
      <c r="R7" s="907"/>
      <c r="S7" s="907"/>
      <c r="T7" s="907"/>
      <c r="U7" s="925"/>
      <c r="V7" s="922"/>
      <c r="W7" s="923"/>
      <c r="X7" s="923"/>
      <c r="Y7" s="923"/>
      <c r="Z7" s="923"/>
      <c r="AA7" s="923"/>
      <c r="AB7" s="924"/>
      <c r="AC7" s="877"/>
      <c r="AD7" s="878"/>
      <c r="AE7" s="879"/>
      <c r="AF7" s="909" t="s">
        <v>5</v>
      </c>
      <c r="AG7" s="900"/>
      <c r="AH7" s="913" t="s">
        <v>356</v>
      </c>
      <c r="AI7" s="887" t="s">
        <v>314</v>
      </c>
      <c r="AJ7" s="887"/>
      <c r="AK7" s="887"/>
      <c r="AL7" s="887"/>
      <c r="AM7" s="887"/>
      <c r="AN7" s="888"/>
      <c r="AO7" s="868"/>
      <c r="AP7" s="869"/>
      <c r="AQ7" s="869"/>
      <c r="AR7" s="869"/>
      <c r="AS7" s="869"/>
      <c r="AT7" s="870"/>
      <c r="AU7" s="877"/>
      <c r="AV7" s="878"/>
      <c r="AW7" s="879"/>
      <c r="AX7" s="864"/>
      <c r="AY7" s="922"/>
      <c r="AZ7" s="923"/>
      <c r="BA7" s="923"/>
      <c r="BB7" s="900"/>
      <c r="BC7" s="900"/>
      <c r="BD7" s="900"/>
      <c r="BE7" s="883"/>
      <c r="BF7" s="883"/>
      <c r="BG7" s="1005"/>
      <c r="BH7" s="851"/>
      <c r="BI7" s="1000"/>
      <c r="BJ7" s="854"/>
      <c r="BK7" s="855"/>
      <c r="BL7" s="999"/>
      <c r="BM7" s="858"/>
      <c r="BN7" s="999"/>
      <c r="BO7" s="858"/>
      <c r="BP7" s="858"/>
      <c r="BQ7" s="854"/>
      <c r="BR7" s="723"/>
      <c r="BS7" s="724"/>
      <c r="BT7" s="723"/>
      <c r="BU7" s="724"/>
      <c r="BV7" s="729"/>
      <c r="BW7" s="730"/>
      <c r="BX7" s="723"/>
      <c r="BY7" s="734"/>
      <c r="BZ7" s="724"/>
    </row>
    <row r="8" spans="1:80" s="186" customFormat="1" ht="25.5" customHeight="1">
      <c r="A8" s="965"/>
      <c r="B8" s="885"/>
      <c r="C8" s="900"/>
      <c r="D8" s="890"/>
      <c r="E8" s="890"/>
      <c r="F8" s="883"/>
      <c r="G8" s="896"/>
      <c r="H8" s="896"/>
      <c r="I8" s="893"/>
      <c r="J8" s="890"/>
      <c r="K8" s="890"/>
      <c r="L8" s="890"/>
      <c r="M8" s="900"/>
      <c r="N8" s="900"/>
      <c r="O8" s="900"/>
      <c r="P8" s="917"/>
      <c r="Q8" s="905"/>
      <c r="R8" s="907"/>
      <c r="S8" s="907"/>
      <c r="T8" s="907"/>
      <c r="U8" s="925"/>
      <c r="V8" s="922"/>
      <c r="W8" s="923"/>
      <c r="X8" s="923"/>
      <c r="Y8" s="923"/>
      <c r="Z8" s="923"/>
      <c r="AA8" s="923"/>
      <c r="AB8" s="924"/>
      <c r="AC8" s="880"/>
      <c r="AD8" s="881"/>
      <c r="AE8" s="882"/>
      <c r="AF8" s="909"/>
      <c r="AG8" s="900"/>
      <c r="AH8" s="914"/>
      <c r="AI8" s="887" t="s">
        <v>327</v>
      </c>
      <c r="AJ8" s="887"/>
      <c r="AK8" s="887"/>
      <c r="AL8" s="887" t="s">
        <v>328</v>
      </c>
      <c r="AM8" s="887"/>
      <c r="AN8" s="888"/>
      <c r="AO8" s="871"/>
      <c r="AP8" s="872"/>
      <c r="AQ8" s="872"/>
      <c r="AR8" s="872"/>
      <c r="AS8" s="872"/>
      <c r="AT8" s="873"/>
      <c r="AU8" s="880"/>
      <c r="AV8" s="881"/>
      <c r="AW8" s="882"/>
      <c r="AX8" s="864"/>
      <c r="AY8" s="922"/>
      <c r="AZ8" s="923"/>
      <c r="BA8" s="923"/>
      <c r="BB8" s="900"/>
      <c r="BC8" s="900"/>
      <c r="BD8" s="900"/>
      <c r="BE8" s="883"/>
      <c r="BF8" s="883"/>
      <c r="BG8" s="1005"/>
      <c r="BH8" s="851"/>
      <c r="BI8" s="1000"/>
      <c r="BJ8" s="856"/>
      <c r="BK8" s="857"/>
      <c r="BL8" s="999"/>
      <c r="BM8" s="858"/>
      <c r="BN8" s="999"/>
      <c r="BO8" s="858"/>
      <c r="BP8" s="858"/>
      <c r="BQ8" s="854"/>
      <c r="BR8" s="723"/>
      <c r="BS8" s="724"/>
      <c r="BT8" s="723"/>
      <c r="BU8" s="724"/>
      <c r="BV8" s="729"/>
      <c r="BW8" s="730"/>
      <c r="BX8" s="723"/>
      <c r="BY8" s="734"/>
      <c r="BZ8" s="724"/>
    </row>
    <row r="9" spans="1:80" s="204" customFormat="1" ht="70.5" customHeight="1" thickBot="1">
      <c r="A9" s="966"/>
      <c r="B9" s="886"/>
      <c r="C9" s="901"/>
      <c r="D9" s="891"/>
      <c r="E9" s="891"/>
      <c r="F9" s="899"/>
      <c r="G9" s="897"/>
      <c r="H9" s="897"/>
      <c r="I9" s="894"/>
      <c r="J9" s="891"/>
      <c r="K9" s="891"/>
      <c r="L9" s="891"/>
      <c r="M9" s="901"/>
      <c r="N9" s="901"/>
      <c r="O9" s="901"/>
      <c r="P9" s="918"/>
      <c r="Q9" s="906"/>
      <c r="R9" s="908"/>
      <c r="S9" s="908"/>
      <c r="T9" s="908"/>
      <c r="U9" s="926"/>
      <c r="V9" s="187" t="s">
        <v>350</v>
      </c>
      <c r="W9" s="188" t="s">
        <v>250</v>
      </c>
      <c r="X9" s="188" t="s">
        <v>892</v>
      </c>
      <c r="Y9" s="189" t="s">
        <v>295</v>
      </c>
      <c r="Z9" s="189" t="s">
        <v>355</v>
      </c>
      <c r="AA9" s="189" t="s">
        <v>250</v>
      </c>
      <c r="AB9" s="190" t="s">
        <v>307</v>
      </c>
      <c r="AC9" s="191" t="s">
        <v>1</v>
      </c>
      <c r="AD9" s="192" t="s">
        <v>349</v>
      </c>
      <c r="AE9" s="193" t="s">
        <v>3</v>
      </c>
      <c r="AF9" s="194" t="s">
        <v>36</v>
      </c>
      <c r="AG9" s="195" t="s">
        <v>234</v>
      </c>
      <c r="AH9" s="915"/>
      <c r="AI9" s="196" t="s">
        <v>313</v>
      </c>
      <c r="AJ9" s="196" t="s">
        <v>235</v>
      </c>
      <c r="AK9" s="197" t="s">
        <v>317</v>
      </c>
      <c r="AL9" s="197" t="s">
        <v>318</v>
      </c>
      <c r="AM9" s="197" t="s">
        <v>321</v>
      </c>
      <c r="AN9" s="198" t="s">
        <v>322</v>
      </c>
      <c r="AO9" s="199" t="s">
        <v>927</v>
      </c>
      <c r="AP9" s="200" t="s">
        <v>864</v>
      </c>
      <c r="AQ9" s="188" t="s">
        <v>250</v>
      </c>
      <c r="AR9" s="189" t="s">
        <v>353</v>
      </c>
      <c r="AS9" s="189" t="s">
        <v>250</v>
      </c>
      <c r="AT9" s="190" t="s">
        <v>354</v>
      </c>
      <c r="AU9" s="191" t="s">
        <v>1</v>
      </c>
      <c r="AV9" s="192" t="s">
        <v>349</v>
      </c>
      <c r="AW9" s="193" t="s">
        <v>3</v>
      </c>
      <c r="AX9" s="864"/>
      <c r="AY9" s="294" t="s">
        <v>337</v>
      </c>
      <c r="AZ9" s="293" t="s">
        <v>14</v>
      </c>
      <c r="BA9" s="201" t="s">
        <v>100</v>
      </c>
      <c r="BB9" s="201" t="s">
        <v>117</v>
      </c>
      <c r="BC9" s="342" t="s">
        <v>79</v>
      </c>
      <c r="BD9" s="342" t="s">
        <v>80</v>
      </c>
      <c r="BE9" s="202" t="s">
        <v>236</v>
      </c>
      <c r="BF9" s="202" t="s">
        <v>880</v>
      </c>
      <c r="BG9" s="1006"/>
      <c r="BH9" s="851"/>
      <c r="BI9" s="1000"/>
      <c r="BJ9" s="203" t="s">
        <v>929</v>
      </c>
      <c r="BK9" s="203" t="s">
        <v>930</v>
      </c>
      <c r="BL9" s="999"/>
      <c r="BM9" s="859"/>
      <c r="BN9" s="999"/>
      <c r="BO9" s="859"/>
      <c r="BP9" s="859"/>
      <c r="BQ9" s="856"/>
      <c r="BR9" s="725"/>
      <c r="BS9" s="726"/>
      <c r="BT9" s="725"/>
      <c r="BU9" s="726"/>
      <c r="BV9" s="731"/>
      <c r="BW9" s="732"/>
      <c r="BX9" s="725"/>
      <c r="BY9" s="735"/>
      <c r="BZ9" s="726"/>
    </row>
    <row r="10" spans="1:80" s="211" customFormat="1" ht="174" customHeight="1">
      <c r="A10" s="980">
        <v>1</v>
      </c>
      <c r="B10" s="845" t="s">
        <v>933</v>
      </c>
      <c r="C10" s="848" t="str">
        <f>IFERROR((VLOOKUP($B10,'Listados Datos'!$D$3:$E$16,2,FALSE))," ")</f>
        <v>Direccionar la planificación y coordinar de manera integral la 
gestión de la entidad, garantizando el logro de compromisos 
distritales e institucionales.</v>
      </c>
      <c r="D10" s="848" t="str">
        <f>IFERROR((VLOOKUP($B10,'Listados Datos'!$D$3:$F$16,3,FALSE))," ")</f>
        <v>Inicia con el ejercicio de coherencia institucional de la entidad y
finaliza con la evaluación a la ejecución de las políticas,
estrategias, planes, programas y proyectos. Aplica a todos los
procesos de la Entidad.</v>
      </c>
      <c r="E10" s="801" t="s">
        <v>1037</v>
      </c>
      <c r="F10" s="752" t="s">
        <v>960</v>
      </c>
      <c r="G10" s="833">
        <v>1</v>
      </c>
      <c r="H10" s="381">
        <f>+G10</f>
        <v>1</v>
      </c>
      <c r="I10" s="831" t="s">
        <v>3368</v>
      </c>
      <c r="J10" s="752" t="s">
        <v>242</v>
      </c>
      <c r="K10" s="752" t="s">
        <v>1038</v>
      </c>
      <c r="L10" s="752" t="s">
        <v>1044</v>
      </c>
      <c r="M10" s="801"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801" t="s">
        <v>108</v>
      </c>
      <c r="O10" s="801" t="s">
        <v>830</v>
      </c>
      <c r="P10" s="805">
        <v>12</v>
      </c>
      <c r="Q10" s="808"/>
      <c r="R10" s="811"/>
      <c r="S10" s="811"/>
      <c r="T10" s="811"/>
      <c r="U10" s="811"/>
      <c r="V10" s="813" t="str">
        <f>IF(ISBLANK(AC10),(IF(P10&lt;=0,"",IF(P10&lt;=2,"Muy Baja",IF(P10&lt;=24,"Baja",IF(P10&lt;=500,"Media",IF(P10&lt;=5000,"Alta","Muy Alta"))))))," ")</f>
        <v>Baja</v>
      </c>
      <c r="W10" s="766">
        <f>IF(ISBLANK(AC10),(IF(V10="","",IF(V10="Muy Baja",20%,IF(V10="Baja",40%,IF(V10="Media",60%,IF(V10="Alta",80%,IF(V10="Muy Alta",100%,0)))))))," ")</f>
        <v>0.4</v>
      </c>
      <c r="X10" s="816" t="s">
        <v>1424</v>
      </c>
      <c r="Y10" s="760" t="str">
        <f>IF(X10&gt;0,IF(NOT(ISERROR(MATCH(X10,'Listados Datos'!$N$3:$N$4,0))),'Listados Datos'!$N$6&amp;"Por favor no seleccionar este criterios de impacto (Afectación Económica o presupuestal y/o Pérdida Reputacional)",'Listados Datos'!$N$7),"")</f>
        <v>✔</v>
      </c>
      <c r="Z10" s="763" t="str">
        <f>IF(OR(X10='Listados Datos'!$R$3,X10='Listados Datos'!$S$3),"Leve",IF(OR(X10='Listados Datos'!$R$4,X10='Listados Datos'!$S$4),"Menor",IF(OR(X10='Listados Datos'!$R$5,X10='Listados Datos'!$S$5),"Moderado",IF(OR(X10='Listados Datos'!$R$6,X10='Listados Datos'!$S$6),"Mayor",IF(OR(X10='Listados Datos'!$R$7,X10='Listados Datos'!$S$7),"Catastrófico","")))))</f>
        <v>Menor</v>
      </c>
      <c r="AA10" s="766">
        <f>IF(Z10="","",IF(Z10="Leve",20%,IF(Z10="Menor",40%,IF(Z10="Moderado",60%,IF(Z10="Mayor",80%,IF(Z10="Catastrófico",100%,0))))))</f>
        <v>0.4</v>
      </c>
      <c r="AB10" s="769"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772"/>
      <c r="AD10" s="775"/>
      <c r="AE10" s="778"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494" t="s">
        <v>3125</v>
      </c>
      <c r="AH10" s="497" t="str">
        <f t="shared" ref="AH10:AH33" si="1">IF(OR(AI10="Preventivo",AI10="Detectivo"),"Probabilidad",IF(AI10="Correctivo","Impacto",""))</f>
        <v>Probabilidad</v>
      </c>
      <c r="AI10" s="336" t="s">
        <v>310</v>
      </c>
      <c r="AJ10" s="336" t="s">
        <v>315</v>
      </c>
      <c r="AK10" s="231" t="str">
        <f t="shared" ref="AK10" si="2">IF(AND(AI10="Preventivo",AJ10="Automático"),"50%",IF(AND(AI10="Preventivo",AJ10="Manual"),"40%",IF(AND(AI10="Detectivo",AJ10="Automático"),"40%",IF(AND(AI10="Detectivo",AJ10="Manual"),"30%",IF(AND(AI10="Correctivo",AJ10="Automático"),"35%",IF(AND(AI10="Correctivo",AJ10="Manual"),"25%",""))))))</f>
        <v>40%</v>
      </c>
      <c r="AL10" s="337" t="s">
        <v>319</v>
      </c>
      <c r="AM10" s="337" t="s">
        <v>323</v>
      </c>
      <c r="AN10" s="338" t="s">
        <v>326</v>
      </c>
      <c r="AO10" s="232">
        <f>IF(ISBLANK(AD10),(IFERROR(IF(AH10="Probabilidad",(W10-(+W10*AK10)),IF(AH10="Impacto",W10,"")),""))," ")</f>
        <v>0.24</v>
      </c>
      <c r="AP10" s="174" t="str">
        <f>IF(ISBLANK(AD10), (IFERROR(IF(AO10="","",IF(AO10&lt;=0.2,"Muy Baja",IF(AO10&lt;=0.4,"Baja",IF(AO10&lt;=0.6,"Media",IF(AO10&lt;=0.8,"Alta","Muy Alta"))))),""))," ")</f>
        <v>Baja</v>
      </c>
      <c r="AQ10" s="233">
        <f t="shared" ref="AQ10:AQ11" si="3">+AO10</f>
        <v>0.24</v>
      </c>
      <c r="AR10" s="234" t="str">
        <f t="shared" ref="AR10" si="4">IFERROR(IF(AS10="","",IF(AS10&lt;=0.2,"Leve",IF(AS10&lt;=0.4,"Menor",IF(AS10&lt;=0.6,"Moderado",IF(AS10&lt;=0.8,"Mayor","Catastrófico"))))),"")</f>
        <v>Menor</v>
      </c>
      <c r="AS10" s="233">
        <f>IFERROR(IF(AH10="Impacto",(AA10-(+AA10*AK10)),IF(AH10="Probabilidad",AA10,"")),"")</f>
        <v>0.4</v>
      </c>
      <c r="AT10" s="235"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781"/>
      <c r="AV10" s="784" t="str">
        <f>IF(ISBLANK(AD10), " ", AD10)</f>
        <v xml:space="preserve"> </v>
      </c>
      <c r="AW10" s="778"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787" t="s">
        <v>333</v>
      </c>
      <c r="AY10" s="339" t="s">
        <v>1088</v>
      </c>
      <c r="AZ10" s="208" t="s">
        <v>1051</v>
      </c>
      <c r="BA10" s="206" t="s">
        <v>964</v>
      </c>
      <c r="BB10" s="206" t="s">
        <v>1050</v>
      </c>
      <c r="BC10" s="207">
        <v>44927</v>
      </c>
      <c r="BD10" s="207">
        <v>45291</v>
      </c>
      <c r="BE10" s="207" t="s">
        <v>1051</v>
      </c>
      <c r="BF10" s="208" t="s">
        <v>1061</v>
      </c>
      <c r="BG10" s="790" t="s">
        <v>1052</v>
      </c>
      <c r="BH10" s="506" t="s">
        <v>2268</v>
      </c>
      <c r="BI10" s="506" t="s">
        <v>3413</v>
      </c>
      <c r="BJ10" s="506">
        <v>2</v>
      </c>
      <c r="BK10" s="525">
        <v>45046</v>
      </c>
      <c r="BL10" s="507" t="s">
        <v>3410</v>
      </c>
      <c r="BM10" s="526" t="s">
        <v>3586</v>
      </c>
      <c r="BN10" s="507" t="s">
        <v>1509</v>
      </c>
      <c r="BO10" s="505" t="s">
        <v>114</v>
      </c>
      <c r="BP10" s="505" t="s">
        <v>1509</v>
      </c>
      <c r="BQ10" s="592" t="s">
        <v>1509</v>
      </c>
      <c r="BR10" s="680" t="s">
        <v>3746</v>
      </c>
      <c r="BS10" s="681"/>
      <c r="BT10" s="680" t="s">
        <v>3747</v>
      </c>
      <c r="BU10" s="681"/>
      <c r="BV10" s="1272" t="s">
        <v>3612</v>
      </c>
      <c r="BW10" s="1273"/>
      <c r="BX10" s="686" t="s">
        <v>3748</v>
      </c>
      <c r="BY10" s="687"/>
      <c r="BZ10" s="681"/>
      <c r="CA10" s="674" t="s">
        <v>3755</v>
      </c>
      <c r="CB10" s="675"/>
    </row>
    <row r="11" spans="1:80" s="211" customFormat="1" ht="28.5" customHeight="1">
      <c r="A11" s="980"/>
      <c r="B11" s="845"/>
      <c r="C11" s="848"/>
      <c r="D11" s="848"/>
      <c r="E11" s="801"/>
      <c r="F11" s="752"/>
      <c r="G11" s="834"/>
      <c r="H11" s="382">
        <v>1</v>
      </c>
      <c r="I11" s="831"/>
      <c r="J11" s="752"/>
      <c r="K11" s="752"/>
      <c r="L11" s="752"/>
      <c r="M11" s="801"/>
      <c r="N11" s="801"/>
      <c r="O11" s="801"/>
      <c r="P11" s="805"/>
      <c r="Q11" s="808"/>
      <c r="R11" s="811"/>
      <c r="S11" s="811"/>
      <c r="T11" s="811"/>
      <c r="U11" s="811"/>
      <c r="V11" s="814"/>
      <c r="W11" s="767"/>
      <c r="X11" s="817"/>
      <c r="Y11" s="761"/>
      <c r="Z11" s="764"/>
      <c r="AA11" s="767"/>
      <c r="AB11" s="770"/>
      <c r="AC11" s="773"/>
      <c r="AD11" s="776"/>
      <c r="AE11" s="779"/>
      <c r="AF11" s="205">
        <v>2</v>
      </c>
      <c r="AG11" s="494"/>
      <c r="AH11" s="497" t="str">
        <f t="shared" si="1"/>
        <v/>
      </c>
      <c r="AI11" s="336"/>
      <c r="AJ11" s="336"/>
      <c r="AK11" s="231" t="str">
        <f t="shared" ref="AK11:AK12" si="7">IF(AND(AI11="Preventivo",AJ11="Automático"),"50%",IF(AND(AI11="Preventivo",AJ11="Manual"),"40%",IF(AND(AI11="Detectivo",AJ11="Automático"),"40%",IF(AND(AI11="Detectivo",AJ11="Manual"),"30%",IF(AND(AI11="Correctivo",AJ11="Automático"),"35%",IF(AND(AI11="Correctivo",AJ11="Manual"),"25%",""))))))</f>
        <v/>
      </c>
      <c r="AL11" s="337"/>
      <c r="AM11" s="337"/>
      <c r="AN11" s="338"/>
      <c r="AO11" s="232" t="str">
        <f>IF(ISBLANK(AD10),(IFERROR(IF(AND(AH10="Probabilidad",AH11="Probabilidad"),(AQ10-(+AQ10*AK11)),IF(AH11="Probabilidad",(W10-(+W10*AK11)),IF(AH11="Impacto",AQ10,""))),""))," ")</f>
        <v/>
      </c>
      <c r="AP11" s="174" t="str">
        <f>IF(ISBLANK(AD10),(IFERROR(IF(AO11="","",IF(AO11&lt;=0.2,"Muy Baja",IF(AO11&lt;=0.4,"Baja",IF(AO11&lt;=0.6,"Media",IF(AO11&lt;=0.8,"Alta","Muy Alta"))))),""))," ")</f>
        <v/>
      </c>
      <c r="AQ11" s="233" t="str">
        <f t="shared" si="3"/>
        <v/>
      </c>
      <c r="AR11" s="234" t="str">
        <f t="shared" ref="AR11:AR12" si="8">IFERROR(IF(AS11="","",IF(AS11&lt;=0.2,"Leve",IF(AS11&lt;=0.4,"Menor",IF(AS11&lt;=0.6,"Moderado",IF(AS11&lt;=0.8,"Mayor","Catastrófico"))))),"")</f>
        <v/>
      </c>
      <c r="AS11" s="233" t="str">
        <f>IFERROR(IF(AND(AH10="Impacto",AH11="Impacto"),(AS10-(+AS10*AK11)),IF(AH11="Impacto",(AA10-(+AA10*AK11)),IF(AH11="Probabilidad",AS10,""))),"")</f>
        <v/>
      </c>
      <c r="AT11" s="235"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782"/>
      <c r="AV11" s="785"/>
      <c r="AW11" s="779"/>
      <c r="AX11" s="788"/>
      <c r="AY11" s="339"/>
      <c r="AZ11" s="208"/>
      <c r="BA11" s="206"/>
      <c r="BB11" s="206"/>
      <c r="BC11" s="207"/>
      <c r="BD11" s="207"/>
      <c r="BE11" s="207"/>
      <c r="BF11" s="208"/>
      <c r="BG11" s="791"/>
      <c r="BH11" s="209"/>
      <c r="BI11" s="209"/>
      <c r="BJ11" s="209"/>
      <c r="BK11" s="209"/>
      <c r="BL11" s="206"/>
      <c r="BM11" s="206"/>
      <c r="BN11" s="206"/>
      <c r="BO11" s="210"/>
      <c r="BP11" s="210"/>
      <c r="BQ11" s="593"/>
      <c r="BR11" s="682"/>
      <c r="BS11" s="683"/>
      <c r="BT11" s="682"/>
      <c r="BU11" s="683"/>
      <c r="BV11" s="1274"/>
      <c r="BW11" s="1275"/>
      <c r="BX11" s="682"/>
      <c r="BY11" s="688"/>
      <c r="BZ11" s="683"/>
      <c r="CA11" s="676"/>
      <c r="CB11" s="677"/>
    </row>
    <row r="12" spans="1:80" s="211" customFormat="1" ht="28.5" customHeight="1">
      <c r="A12" s="980"/>
      <c r="B12" s="845"/>
      <c r="C12" s="848"/>
      <c r="D12" s="848"/>
      <c r="E12" s="801"/>
      <c r="F12" s="752"/>
      <c r="G12" s="834"/>
      <c r="H12" s="382">
        <v>1</v>
      </c>
      <c r="I12" s="831"/>
      <c r="J12" s="752"/>
      <c r="K12" s="752"/>
      <c r="L12" s="752"/>
      <c r="M12" s="801"/>
      <c r="N12" s="801"/>
      <c r="O12" s="801"/>
      <c r="P12" s="805"/>
      <c r="Q12" s="808"/>
      <c r="R12" s="811"/>
      <c r="S12" s="811"/>
      <c r="T12" s="811"/>
      <c r="U12" s="811"/>
      <c r="V12" s="814"/>
      <c r="W12" s="767"/>
      <c r="X12" s="817"/>
      <c r="Y12" s="761"/>
      <c r="Z12" s="764"/>
      <c r="AA12" s="767"/>
      <c r="AB12" s="770"/>
      <c r="AC12" s="773"/>
      <c r="AD12" s="776"/>
      <c r="AE12" s="779"/>
      <c r="AF12" s="205">
        <v>3</v>
      </c>
      <c r="AG12" s="494"/>
      <c r="AH12" s="497" t="str">
        <f t="shared" ref="AH12" si="10">IF(OR(AI12="Preventivo",AI12="Detectivo"),"Probabilidad",IF(AI12="Correctivo","Impacto",""))</f>
        <v/>
      </c>
      <c r="AI12" s="336"/>
      <c r="AJ12" s="336"/>
      <c r="AK12" s="231" t="str">
        <f t="shared" si="7"/>
        <v/>
      </c>
      <c r="AL12" s="337"/>
      <c r="AM12" s="337"/>
      <c r="AN12" s="338"/>
      <c r="AO12" s="232" t="str">
        <f>IF(ISBLANK(AD10),(IFERROR(IF(AND(AH11="Probabilidad",AH12="Probabilidad"),(AQ11-(+AQ11*AK12)),IF(AND(AH11="Impacto",AH12="Probabilidad"),(AQ10-(+AQ10*AK12)),IF(AH12="Impacto",AQ11,""))),""))," ")</f>
        <v/>
      </c>
      <c r="AP12" s="174" t="str">
        <f>IF(ISBLANK(AD10),(IFERROR(IF(AO12="","",IF(AO12&lt;=0.2,"Muy Baja",IF(AO12&lt;=0.4,"Baja",IF(AO12&lt;=0.6,"Media",IF(AO12&lt;=0.8,"Alta","Muy Alta"))))),""))," ")</f>
        <v/>
      </c>
      <c r="AQ12" s="233" t="str">
        <f t="shared" ref="AQ12" si="11">+AO12</f>
        <v/>
      </c>
      <c r="AR12" s="234" t="str">
        <f t="shared" si="8"/>
        <v/>
      </c>
      <c r="AS12" s="233" t="str">
        <f>IFERROR(IF(AND(AH11="Impacto",AH12="Impacto"),(AS11-(+AS11*AK12)),IF(AND(AH11="Probabilidad",AH12="Impacto"),(AS10-(+AS10*AK12)),IF(AH12="Probabilidad",AS11,""))),"")</f>
        <v/>
      </c>
      <c r="AT12" s="235" t="str">
        <f t="shared" si="9"/>
        <v/>
      </c>
      <c r="AU12" s="782"/>
      <c r="AV12" s="785"/>
      <c r="AW12" s="779"/>
      <c r="AX12" s="788"/>
      <c r="AY12" s="339"/>
      <c r="AZ12" s="208"/>
      <c r="BA12" s="206"/>
      <c r="BB12" s="206"/>
      <c r="BC12" s="207"/>
      <c r="BD12" s="207"/>
      <c r="BE12" s="207"/>
      <c r="BF12" s="208"/>
      <c r="BG12" s="791"/>
      <c r="BH12" s="209"/>
      <c r="BI12" s="209"/>
      <c r="BJ12" s="209"/>
      <c r="BK12" s="209"/>
      <c r="BL12" s="206"/>
      <c r="BM12" s="206"/>
      <c r="BN12" s="206"/>
      <c r="BO12" s="210"/>
      <c r="BP12" s="210"/>
      <c r="BQ12" s="593"/>
      <c r="BR12" s="682"/>
      <c r="BS12" s="683"/>
      <c r="BT12" s="682"/>
      <c r="BU12" s="683"/>
      <c r="BV12" s="1274"/>
      <c r="BW12" s="1275"/>
      <c r="BX12" s="682"/>
      <c r="BY12" s="688"/>
      <c r="BZ12" s="683"/>
      <c r="CA12" s="676"/>
      <c r="CB12" s="677"/>
    </row>
    <row r="13" spans="1:80" s="211" customFormat="1" ht="28.5" customHeight="1">
      <c r="A13" s="980"/>
      <c r="B13" s="845"/>
      <c r="C13" s="848"/>
      <c r="D13" s="848"/>
      <c r="E13" s="801"/>
      <c r="F13" s="752"/>
      <c r="G13" s="834"/>
      <c r="H13" s="382">
        <v>1</v>
      </c>
      <c r="I13" s="831"/>
      <c r="J13" s="752"/>
      <c r="K13" s="752"/>
      <c r="L13" s="752"/>
      <c r="M13" s="801"/>
      <c r="N13" s="801"/>
      <c r="O13" s="801"/>
      <c r="P13" s="805"/>
      <c r="Q13" s="808"/>
      <c r="R13" s="811"/>
      <c r="S13" s="811"/>
      <c r="T13" s="811"/>
      <c r="U13" s="811"/>
      <c r="V13" s="814"/>
      <c r="W13" s="767"/>
      <c r="X13" s="817"/>
      <c r="Y13" s="761"/>
      <c r="Z13" s="764"/>
      <c r="AA13" s="767"/>
      <c r="AB13" s="770"/>
      <c r="AC13" s="773"/>
      <c r="AD13" s="776"/>
      <c r="AE13" s="779"/>
      <c r="AF13" s="205">
        <v>4</v>
      </c>
      <c r="AG13" s="494"/>
      <c r="AH13" s="497" t="str">
        <f t="shared" ref="AH13:AH15" si="12">IF(OR(AI13="Preventivo",AI13="Detectivo"),"Probabilidad",IF(AI13="Correctivo","Impacto",""))</f>
        <v/>
      </c>
      <c r="AI13" s="336"/>
      <c r="AJ13" s="336"/>
      <c r="AK13" s="231" t="str">
        <f t="shared" ref="AK13:AK15" si="13">IF(AND(AI13="Preventivo",AJ13="Automático"),"50%",IF(AND(AI13="Preventivo",AJ13="Manual"),"40%",IF(AND(AI13="Detectivo",AJ13="Automático"),"40%",IF(AND(AI13="Detectivo",AJ13="Manual"),"30%",IF(AND(AI13="Correctivo",AJ13="Automático"),"35%",IF(AND(AI13="Correctivo",AJ13="Manual"),"25%",""))))))</f>
        <v/>
      </c>
      <c r="AL13" s="337"/>
      <c r="AM13" s="337"/>
      <c r="AN13" s="338"/>
      <c r="AO13" s="232" t="str">
        <f>IF(ISBLANK(AD10),(IFERROR(IF(AND(AH12="Probabilidad",AH13="Probabilidad"),(AQ12-(+AQ12*AK13)),IF(AND(AH12="Impacto",AH13="Probabilidad"),(AQ11-(+AQ11*AK13)),IF(AH13="Impacto",AQ12,""))),""))," ")</f>
        <v/>
      </c>
      <c r="AP13" s="174" t="str">
        <f>IF(ISBLANK(AD10),(IFERROR(IF(AO13="","",IF(AO13&lt;=0.2,"Muy Baja",IF(AO13&lt;=0.4,"Baja",IF(AO13&lt;=0.6,"Media",IF(AO13&lt;=0.8,"Alta","Muy Alta"))))),""))," ")</f>
        <v/>
      </c>
      <c r="AQ13" s="233" t="str">
        <f t="shared" ref="AQ13" si="14">+AO13</f>
        <v/>
      </c>
      <c r="AR13" s="234" t="str">
        <f t="shared" ref="AR13" si="15">IFERROR(IF(AS13="","",IF(AS13&lt;=0.2,"Leve",IF(AS13&lt;=0.4,"Menor",IF(AS13&lt;=0.6,"Moderado",IF(AS13&lt;=0.8,"Mayor","Catastrófico"))))),"")</f>
        <v/>
      </c>
      <c r="AS13" s="233" t="str">
        <f>IFERROR(IF(AND(AH12="Impacto",AH13="Impacto"),(AS12-(+AS12*AK13)),IF(AND(AH12="Probabilidad",AH13="Impacto"),(AS11-(+AS11*AK13)),IF(AH13="Probabilidad",AS12,""))),"")</f>
        <v/>
      </c>
      <c r="AT13" s="235"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782"/>
      <c r="AV13" s="785"/>
      <c r="AW13" s="779"/>
      <c r="AX13" s="788"/>
      <c r="AY13" s="339"/>
      <c r="AZ13" s="208"/>
      <c r="BA13" s="206"/>
      <c r="BB13" s="206"/>
      <c r="BC13" s="207"/>
      <c r="BD13" s="207"/>
      <c r="BE13" s="207"/>
      <c r="BF13" s="208"/>
      <c r="BG13" s="791"/>
      <c r="BH13" s="209"/>
      <c r="BI13" s="209"/>
      <c r="BJ13" s="209"/>
      <c r="BK13" s="209"/>
      <c r="BL13" s="206"/>
      <c r="BM13" s="206"/>
      <c r="BN13" s="206"/>
      <c r="BO13" s="210"/>
      <c r="BP13" s="210"/>
      <c r="BQ13" s="593"/>
      <c r="BR13" s="682"/>
      <c r="BS13" s="683"/>
      <c r="BT13" s="682"/>
      <c r="BU13" s="683"/>
      <c r="BV13" s="1274"/>
      <c r="BW13" s="1275"/>
      <c r="BX13" s="682"/>
      <c r="BY13" s="688"/>
      <c r="BZ13" s="683"/>
      <c r="CA13" s="676"/>
      <c r="CB13" s="677"/>
    </row>
    <row r="14" spans="1:80" s="211" customFormat="1" ht="28.5" customHeight="1">
      <c r="A14" s="980"/>
      <c r="B14" s="845"/>
      <c r="C14" s="848"/>
      <c r="D14" s="848"/>
      <c r="E14" s="801"/>
      <c r="F14" s="752"/>
      <c r="G14" s="834"/>
      <c r="H14" s="382">
        <v>1</v>
      </c>
      <c r="I14" s="831"/>
      <c r="J14" s="752"/>
      <c r="K14" s="752"/>
      <c r="L14" s="752"/>
      <c r="M14" s="801"/>
      <c r="N14" s="801"/>
      <c r="O14" s="801"/>
      <c r="P14" s="805"/>
      <c r="Q14" s="808"/>
      <c r="R14" s="811"/>
      <c r="S14" s="811"/>
      <c r="T14" s="811"/>
      <c r="U14" s="811"/>
      <c r="V14" s="814"/>
      <c r="W14" s="767"/>
      <c r="X14" s="817"/>
      <c r="Y14" s="761"/>
      <c r="Z14" s="764"/>
      <c r="AA14" s="767"/>
      <c r="AB14" s="770"/>
      <c r="AC14" s="773"/>
      <c r="AD14" s="776"/>
      <c r="AE14" s="779"/>
      <c r="AF14" s="205">
        <v>5</v>
      </c>
      <c r="AG14" s="494"/>
      <c r="AH14" s="497" t="str">
        <f t="shared" ref="AH14" si="17">IF(OR(AI14="Preventivo",AI14="Detectivo"),"Probabilidad",IF(AI14="Correctivo","Impacto",""))</f>
        <v/>
      </c>
      <c r="AI14" s="336"/>
      <c r="AJ14" s="336"/>
      <c r="AK14" s="231" t="str">
        <f t="shared" ref="AK14" si="18">IF(AND(AI14="Preventivo",AJ14="Automático"),"50%",IF(AND(AI14="Preventivo",AJ14="Manual"),"40%",IF(AND(AI14="Detectivo",AJ14="Automático"),"40%",IF(AND(AI14="Detectivo",AJ14="Manual"),"30%",IF(AND(AI14="Correctivo",AJ14="Automático"),"35%",IF(AND(AI14="Correctivo",AJ14="Manual"),"25%",""))))))</f>
        <v/>
      </c>
      <c r="AL14" s="337"/>
      <c r="AM14" s="337"/>
      <c r="AN14" s="338"/>
      <c r="AO14" s="232" t="str">
        <f>IF(ISBLANK(AD10),(IFERROR(IF(AND(AH13="Probabilidad",AH14="Probabilidad"),(AQ13-(+AQ13*AK14)),IF(AND(AH13="Impacto",AH14="Probabilidad"),(AQ12-(+AQ12*AK14)),IF(AH14="Impacto",AQ13,""))),""))," ")</f>
        <v/>
      </c>
      <c r="AP14" s="174" t="str">
        <f>IF(ISBLANK(AD10),(IFERROR(IF(AO14="","",IF(AO14&lt;=0.2,"Muy Baja",IF(AO14&lt;=0.4,"Baja",IF(AO14&lt;=0.6,"Media",IF(AO14&lt;=0.8,"Alta","Muy Alta"))))),""))," ")</f>
        <v/>
      </c>
      <c r="AQ14" s="233" t="str">
        <f t="shared" ref="AQ14" si="19">+AO14</f>
        <v/>
      </c>
      <c r="AR14" s="234" t="str">
        <f t="shared" ref="AR14" si="20">IFERROR(IF(AS14="","",IF(AS14&lt;=0.2,"Leve",IF(AS14&lt;=0.4,"Menor",IF(AS14&lt;=0.6,"Moderado",IF(AS14&lt;=0.8,"Mayor","Catastrófico"))))),"")</f>
        <v/>
      </c>
      <c r="AS14" s="233" t="str">
        <f>IFERROR(IF(AND(AH13="Impacto",AH14="Impacto"),(AS13-(+AS13*AK14)),IF(AND(AH13="Probabilidad",AH14="Impacto"),(AS12-(+AS12*AK14)),IF(AH14="Probabilidad",AS13,""))),"")</f>
        <v/>
      </c>
      <c r="AT14" s="235"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782"/>
      <c r="AV14" s="785"/>
      <c r="AW14" s="779"/>
      <c r="AX14" s="788"/>
      <c r="AY14" s="339"/>
      <c r="AZ14" s="208"/>
      <c r="BA14" s="206"/>
      <c r="BB14" s="206"/>
      <c r="BC14" s="207"/>
      <c r="BD14" s="207"/>
      <c r="BE14" s="207"/>
      <c r="BF14" s="208"/>
      <c r="BG14" s="791"/>
      <c r="BH14" s="209"/>
      <c r="BI14" s="209"/>
      <c r="BJ14" s="209"/>
      <c r="BK14" s="209"/>
      <c r="BL14" s="206"/>
      <c r="BM14" s="206"/>
      <c r="BN14" s="206"/>
      <c r="BO14" s="210"/>
      <c r="BP14" s="210"/>
      <c r="BQ14" s="593"/>
      <c r="BR14" s="682"/>
      <c r="BS14" s="683"/>
      <c r="BT14" s="682"/>
      <c r="BU14" s="683"/>
      <c r="BV14" s="1274"/>
      <c r="BW14" s="1275"/>
      <c r="BX14" s="682"/>
      <c r="BY14" s="688"/>
      <c r="BZ14" s="683"/>
      <c r="CA14" s="676"/>
      <c r="CB14" s="677"/>
    </row>
    <row r="15" spans="1:80" s="211" customFormat="1" ht="28.5" customHeight="1">
      <c r="A15" s="980"/>
      <c r="B15" s="845"/>
      <c r="C15" s="848"/>
      <c r="D15" s="848"/>
      <c r="E15" s="801"/>
      <c r="F15" s="752"/>
      <c r="G15" s="835"/>
      <c r="H15" s="382">
        <v>1</v>
      </c>
      <c r="I15" s="832"/>
      <c r="J15" s="753"/>
      <c r="K15" s="753"/>
      <c r="L15" s="753"/>
      <c r="M15" s="802"/>
      <c r="N15" s="802"/>
      <c r="O15" s="802"/>
      <c r="P15" s="806"/>
      <c r="Q15" s="809"/>
      <c r="R15" s="812"/>
      <c r="S15" s="812"/>
      <c r="T15" s="812"/>
      <c r="U15" s="812"/>
      <c r="V15" s="815"/>
      <c r="W15" s="768"/>
      <c r="X15" s="818"/>
      <c r="Y15" s="762"/>
      <c r="Z15" s="765"/>
      <c r="AA15" s="768"/>
      <c r="AB15" s="771"/>
      <c r="AC15" s="774"/>
      <c r="AD15" s="777"/>
      <c r="AE15" s="780"/>
      <c r="AF15" s="205">
        <v>6</v>
      </c>
      <c r="AG15" s="494"/>
      <c r="AH15" s="497" t="str">
        <f t="shared" si="12"/>
        <v/>
      </c>
      <c r="AI15" s="336"/>
      <c r="AJ15" s="336"/>
      <c r="AK15" s="231" t="str">
        <f t="shared" si="13"/>
        <v/>
      </c>
      <c r="AL15" s="337"/>
      <c r="AM15" s="337"/>
      <c r="AN15" s="338"/>
      <c r="AO15" s="232" t="str">
        <f>IF(ISBLANK(AD10),(IFERROR(IF(AND(AH14="Probabilidad",AH15="Probabilidad"),(AQ14-(+AQ14*AK15)),IF(AND(AH14="Impacto",AH15="Probabilidad"),(AQ13-(+AQ13*AK15)),IF(AH15="Impacto",AQ14,""))),""))," ")</f>
        <v/>
      </c>
      <c r="AP15" s="174" t="str">
        <f>IF(ISBLANK(AD10),(IFERROR(IF(AO15="","",IF(AO15&lt;=0.2,"Muy Baja",IF(AO15&lt;=0.4,"Baja",IF(AO15&lt;=0.6,"Media",IF(AO15&lt;=0.8,"Alta","Muy Alta"))))),""))," ")</f>
        <v/>
      </c>
      <c r="AQ15" s="233" t="str">
        <f t="shared" ref="AQ15:AQ20" si="22">+AO15</f>
        <v/>
      </c>
      <c r="AR15" s="234" t="str">
        <f t="shared" ref="AR15:AR20" si="23">IFERROR(IF(AS15="","",IF(AS15&lt;=0.2,"Leve",IF(AS15&lt;=0.4,"Menor",IF(AS15&lt;=0.6,"Moderado",IF(AS15&lt;=0.8,"Mayor","Catastrófico"))))),"")</f>
        <v/>
      </c>
      <c r="AS15" s="233" t="str">
        <f>IFERROR(IF(AND(AH14="Impacto",AH15="Impacto"),(AS14-(+AS14*AK15)),IF(AND(AH14="Probabilidad",AH15="Impacto"),(AS13-(+AS13*AK15)),IF(AH15="Probabilidad",AS14,""))),"")</f>
        <v/>
      </c>
      <c r="AT15" s="235"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783"/>
      <c r="AV15" s="786"/>
      <c r="AW15" s="780"/>
      <c r="AX15" s="789"/>
      <c r="AY15" s="339"/>
      <c r="AZ15" s="208"/>
      <c r="BA15" s="206"/>
      <c r="BB15" s="206"/>
      <c r="BC15" s="207"/>
      <c r="BD15" s="207"/>
      <c r="BE15" s="207"/>
      <c r="BF15" s="208"/>
      <c r="BG15" s="792"/>
      <c r="BH15" s="209"/>
      <c r="BI15" s="209"/>
      <c r="BJ15" s="209"/>
      <c r="BK15" s="209"/>
      <c r="BL15" s="206"/>
      <c r="BM15" s="206"/>
      <c r="BN15" s="206"/>
      <c r="BO15" s="210"/>
      <c r="BP15" s="210"/>
      <c r="BQ15" s="593"/>
      <c r="BR15" s="684"/>
      <c r="BS15" s="685"/>
      <c r="BT15" s="684"/>
      <c r="BU15" s="685"/>
      <c r="BV15" s="1276"/>
      <c r="BW15" s="1277"/>
      <c r="BX15" s="684"/>
      <c r="BY15" s="689"/>
      <c r="BZ15" s="685"/>
      <c r="CA15" s="676"/>
      <c r="CB15" s="677"/>
    </row>
    <row r="16" spans="1:80" s="211" customFormat="1" ht="102" customHeight="1">
      <c r="A16" s="980"/>
      <c r="B16" s="845"/>
      <c r="C16" s="848"/>
      <c r="D16" s="848" t="str">
        <f>IFERROR((VLOOKUP($B16,'Listados Datos'!$D$3:$F$16,3,FALSE))," ")</f>
        <v xml:space="preserve"> </v>
      </c>
      <c r="E16" s="801"/>
      <c r="F16" s="752"/>
      <c r="G16" s="819">
        <v>2</v>
      </c>
      <c r="H16" s="380">
        <v>2</v>
      </c>
      <c r="I16" s="830" t="s">
        <v>3376</v>
      </c>
      <c r="J16" s="751" t="s">
        <v>241</v>
      </c>
      <c r="K16" s="751" t="s">
        <v>1039</v>
      </c>
      <c r="L16" s="751" t="s">
        <v>1045</v>
      </c>
      <c r="M16" s="803"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803" t="s">
        <v>108</v>
      </c>
      <c r="O16" s="803" t="s">
        <v>830</v>
      </c>
      <c r="P16" s="804">
        <v>12</v>
      </c>
      <c r="Q16" s="807"/>
      <c r="R16" s="810"/>
      <c r="S16" s="810"/>
      <c r="T16" s="810"/>
      <c r="U16" s="810"/>
      <c r="V16" s="813" t="str">
        <f>IF(ISBLANK(AC16),(IF(P16&lt;=0,"",IF(P16&lt;=2,"Muy Baja",IF(P16&lt;=24,"Baja",IF(P16&lt;=500,"Media",IF(P16&lt;=5000,"Alta","Muy Alta"))))))," ")</f>
        <v>Baja</v>
      </c>
      <c r="W16" s="766">
        <f>IF(ISBLANK(AC16),(IF(V16="","",IF(V16="Muy Baja",20%,IF(V16="Baja",40%,IF(V16="Media",60%,IF(V16="Alta",80%,IF(V16="Muy Alta",100%,0)))))))," ")</f>
        <v>0.4</v>
      </c>
      <c r="X16" s="816" t="s">
        <v>1424</v>
      </c>
      <c r="Y16" s="760" t="str">
        <f>IF(X16&gt;0,IF(NOT(ISERROR(MATCH(X16,'Listados Datos'!$N$3:$N$4,0))),'Listados Datos'!$N$6&amp;"Por favor no seleccionar este criterios de impacto (Afectación Económica o presupuestal y/o Pérdida Reputacional)",'Listados Datos'!$N$7),"")</f>
        <v>✔</v>
      </c>
      <c r="Z16" s="763" t="str">
        <f>IF(OR(X16='Listados Datos'!$R$3,X16='Listados Datos'!$S$3),"Leve",IF(OR(X16='Listados Datos'!$R$4,X16='Listados Datos'!$S$4),"Menor",IF(OR(X16='Listados Datos'!$R$5,X16='Listados Datos'!$S$5),"Moderado",IF(OR(X16='Listados Datos'!$R$6,X16='Listados Datos'!$S$6),"Mayor",IF(OR(X16='Listados Datos'!$R$7,X16='Listados Datos'!$S$7),"Catastrófico","")))))</f>
        <v>Menor</v>
      </c>
      <c r="AA16" s="766">
        <f>IF(Z16="","",IF(Z16="Leve",20%,IF(Z16="Menor",40%,IF(Z16="Moderado",60%,IF(Z16="Mayor",80%,IF(Z16="Catastrófico",100%,0))))))</f>
        <v>0.4</v>
      </c>
      <c r="AB16" s="769"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772"/>
      <c r="AD16" s="775"/>
      <c r="AE16" s="778"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494" t="s">
        <v>3126</v>
      </c>
      <c r="AH16" s="497" t="str">
        <f t="shared" si="1"/>
        <v>Probabilidad</v>
      </c>
      <c r="AI16" s="336" t="s">
        <v>310</v>
      </c>
      <c r="AJ16" s="336" t="s">
        <v>315</v>
      </c>
      <c r="AK16" s="231" t="str">
        <f t="shared" ref="AK16:AK17" si="27">IF(AND(AI16="Preventivo",AJ16="Automático"),"50%",IF(AND(AI16="Preventivo",AJ16="Manual"),"40%",IF(AND(AI16="Detectivo",AJ16="Automático"),"40%",IF(AND(AI16="Detectivo",AJ16="Manual"),"30%",IF(AND(AI16="Correctivo",AJ16="Automático"),"35%",IF(AND(AI16="Correctivo",AJ16="Manual"),"25%",""))))))</f>
        <v>40%</v>
      </c>
      <c r="AL16" s="337" t="s">
        <v>319</v>
      </c>
      <c r="AM16" s="337" t="s">
        <v>323</v>
      </c>
      <c r="AN16" s="338" t="s">
        <v>326</v>
      </c>
      <c r="AO16" s="232">
        <f t="shared" ref="AO16" si="28">IF(ISBLANK(AD16),(IFERROR(IF(AH16="Probabilidad",(W16-(+W16*AK16)),IF(AH16="Impacto",W16,"")),""))," ")</f>
        <v>0.24</v>
      </c>
      <c r="AP16" s="174" t="str">
        <f t="shared" ref="AP16" si="29">IF(ISBLANK(AD16), (IFERROR(IF(AO16="","",IF(AO16&lt;=0.2,"Muy Baja",IF(AO16&lt;=0.4,"Baja",IF(AO16&lt;=0.6,"Media",IF(AO16&lt;=0.8,"Alta","Muy Alta"))))),""))," ")</f>
        <v>Baja</v>
      </c>
      <c r="AQ16" s="233">
        <f t="shared" si="22"/>
        <v>0.24</v>
      </c>
      <c r="AR16" s="234" t="str">
        <f t="shared" si="23"/>
        <v>Menor</v>
      </c>
      <c r="AS16" s="233">
        <f t="shared" ref="AS16" si="30">IFERROR(IF(AH16="Impacto",(AA16-(+AA16*AK16)),IF(AH16="Probabilidad",AA16,"")),"")</f>
        <v>0.4</v>
      </c>
      <c r="AT16" s="235" t="str">
        <f t="shared" si="24"/>
        <v>Moderado</v>
      </c>
      <c r="AU16" s="781"/>
      <c r="AV16" s="784" t="str">
        <f>IF(ISBLANK(AD16), " ", AD16)</f>
        <v xml:space="preserve"> </v>
      </c>
      <c r="AW16" s="778"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787" t="s">
        <v>333</v>
      </c>
      <c r="AY16" s="339" t="s">
        <v>1341</v>
      </c>
      <c r="AZ16" s="208" t="s">
        <v>1051</v>
      </c>
      <c r="BA16" s="206" t="s">
        <v>964</v>
      </c>
      <c r="BB16" s="206" t="s">
        <v>1050</v>
      </c>
      <c r="BC16" s="207">
        <v>44927</v>
      </c>
      <c r="BD16" s="207">
        <v>45291</v>
      </c>
      <c r="BE16" s="207" t="s">
        <v>1051</v>
      </c>
      <c r="BF16" s="208" t="s">
        <v>1061</v>
      </c>
      <c r="BG16" s="790" t="s">
        <v>1053</v>
      </c>
      <c r="BH16" s="508" t="s">
        <v>113</v>
      </c>
      <c r="BI16" s="506" t="s">
        <v>3414</v>
      </c>
      <c r="BJ16" s="506">
        <v>1</v>
      </c>
      <c r="BK16" s="525">
        <v>45046</v>
      </c>
      <c r="BL16" s="507" t="s">
        <v>3412</v>
      </c>
      <c r="BM16" s="526" t="s">
        <v>3411</v>
      </c>
      <c r="BN16" s="507" t="s">
        <v>1509</v>
      </c>
      <c r="BO16" s="505" t="s">
        <v>114</v>
      </c>
      <c r="BP16" s="505" t="s">
        <v>1509</v>
      </c>
      <c r="BQ16" s="592" t="s">
        <v>1509</v>
      </c>
      <c r="BR16" s="680" t="s">
        <v>3749</v>
      </c>
      <c r="BS16" s="681"/>
      <c r="BT16" s="1272" t="s">
        <v>3747</v>
      </c>
      <c r="BU16" s="1273"/>
      <c r="BV16" s="1272" t="s">
        <v>3612</v>
      </c>
      <c r="BW16" s="1273"/>
      <c r="BX16" s="686" t="s">
        <v>3748</v>
      </c>
      <c r="BY16" s="687"/>
      <c r="BZ16" s="681"/>
      <c r="CA16" s="676"/>
      <c r="CB16" s="677"/>
    </row>
    <row r="17" spans="1:80" s="211" customFormat="1" ht="28.5" customHeight="1">
      <c r="A17" s="980"/>
      <c r="B17" s="845"/>
      <c r="C17" s="848"/>
      <c r="D17" s="848"/>
      <c r="E17" s="801"/>
      <c r="F17" s="752"/>
      <c r="G17" s="819"/>
      <c r="H17" s="380">
        <v>2</v>
      </c>
      <c r="I17" s="831"/>
      <c r="J17" s="752"/>
      <c r="K17" s="752"/>
      <c r="L17" s="752"/>
      <c r="M17" s="801"/>
      <c r="N17" s="801"/>
      <c r="O17" s="801"/>
      <c r="P17" s="805"/>
      <c r="Q17" s="808"/>
      <c r="R17" s="811"/>
      <c r="S17" s="811"/>
      <c r="T17" s="811"/>
      <c r="U17" s="811"/>
      <c r="V17" s="814"/>
      <c r="W17" s="767"/>
      <c r="X17" s="817"/>
      <c r="Y17" s="761"/>
      <c r="Z17" s="764"/>
      <c r="AA17" s="767"/>
      <c r="AB17" s="770"/>
      <c r="AC17" s="773"/>
      <c r="AD17" s="776"/>
      <c r="AE17" s="779"/>
      <c r="AF17" s="205">
        <v>2</v>
      </c>
      <c r="AG17" s="494"/>
      <c r="AH17" s="497" t="str">
        <f t="shared" si="1"/>
        <v/>
      </c>
      <c r="AI17" s="336"/>
      <c r="AJ17" s="336"/>
      <c r="AK17" s="231" t="str">
        <f t="shared" si="27"/>
        <v/>
      </c>
      <c r="AL17" s="337"/>
      <c r="AM17" s="337"/>
      <c r="AN17" s="338"/>
      <c r="AO17" s="232"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33" t="str">
        <f t="shared" si="22"/>
        <v/>
      </c>
      <c r="AR17" s="234" t="str">
        <f t="shared" si="23"/>
        <v/>
      </c>
      <c r="AS17" s="233" t="str">
        <f t="shared" ref="AS17" si="34">IFERROR(IF(AND(AH16="Impacto",AH17="Impacto"),(AS16-(+AS16*AK17)),IF(AH17="Impacto",(AA16-(+AA16*AK17)),IF(AH17="Probabilidad",AS16,""))),"")</f>
        <v/>
      </c>
      <c r="AT17" s="235" t="str">
        <f t="shared" si="24"/>
        <v/>
      </c>
      <c r="AU17" s="782"/>
      <c r="AV17" s="785"/>
      <c r="AW17" s="779"/>
      <c r="AX17" s="788"/>
      <c r="AY17" s="339"/>
      <c r="AZ17" s="208"/>
      <c r="BA17" s="206"/>
      <c r="BB17" s="206"/>
      <c r="BC17" s="207"/>
      <c r="BD17" s="207"/>
      <c r="BE17" s="207"/>
      <c r="BF17" s="208"/>
      <c r="BG17" s="791"/>
      <c r="BH17" s="212"/>
      <c r="BI17" s="209"/>
      <c r="BJ17" s="209"/>
      <c r="BK17" s="209"/>
      <c r="BL17" s="206"/>
      <c r="BM17" s="206"/>
      <c r="BN17" s="206"/>
      <c r="BO17" s="210"/>
      <c r="BP17" s="210"/>
      <c r="BQ17" s="593"/>
      <c r="BR17" s="682"/>
      <c r="BS17" s="683"/>
      <c r="BT17" s="1274"/>
      <c r="BU17" s="1275"/>
      <c r="BV17" s="1274"/>
      <c r="BW17" s="1275"/>
      <c r="BX17" s="682"/>
      <c r="BY17" s="688"/>
      <c r="BZ17" s="683"/>
      <c r="CA17" s="676"/>
      <c r="CB17" s="677"/>
    </row>
    <row r="18" spans="1:80" s="211" customFormat="1" ht="28.5" customHeight="1">
      <c r="A18" s="980"/>
      <c r="B18" s="845"/>
      <c r="C18" s="848"/>
      <c r="D18" s="848"/>
      <c r="E18" s="801"/>
      <c r="F18" s="752"/>
      <c r="G18" s="819"/>
      <c r="H18" s="380">
        <v>2</v>
      </c>
      <c r="I18" s="831"/>
      <c r="J18" s="752"/>
      <c r="K18" s="752"/>
      <c r="L18" s="752"/>
      <c r="M18" s="801"/>
      <c r="N18" s="801"/>
      <c r="O18" s="801"/>
      <c r="P18" s="805"/>
      <c r="Q18" s="808"/>
      <c r="R18" s="811"/>
      <c r="S18" s="811"/>
      <c r="T18" s="811"/>
      <c r="U18" s="811"/>
      <c r="V18" s="814"/>
      <c r="W18" s="767"/>
      <c r="X18" s="817"/>
      <c r="Y18" s="761"/>
      <c r="Z18" s="764"/>
      <c r="AA18" s="767"/>
      <c r="AB18" s="770"/>
      <c r="AC18" s="773"/>
      <c r="AD18" s="776"/>
      <c r="AE18" s="779"/>
      <c r="AF18" s="205">
        <v>3</v>
      </c>
      <c r="AG18" s="494"/>
      <c r="AH18" s="497" t="str">
        <f t="shared" ref="AH18:AH19" si="35">IF(OR(AI18="Preventivo",AI18="Detectivo"),"Probabilidad",IF(AI18="Correctivo","Impacto",""))</f>
        <v/>
      </c>
      <c r="AI18" s="336"/>
      <c r="AJ18" s="336"/>
      <c r="AK18" s="231" t="str">
        <f t="shared" ref="AK18:AK19" si="36">IF(AND(AI18="Preventivo",AJ18="Automático"),"50%",IF(AND(AI18="Preventivo",AJ18="Manual"),"40%",IF(AND(AI18="Detectivo",AJ18="Automático"),"40%",IF(AND(AI18="Detectivo",AJ18="Manual"),"30%",IF(AND(AI18="Correctivo",AJ18="Automático"),"35%",IF(AND(AI18="Correctivo",AJ18="Manual"),"25%",""))))))</f>
        <v/>
      </c>
      <c r="AL18" s="337"/>
      <c r="AM18" s="337"/>
      <c r="AN18" s="338"/>
      <c r="AO18" s="232"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33" t="str">
        <f t="shared" si="22"/>
        <v/>
      </c>
      <c r="AR18" s="234" t="str">
        <f t="shared" si="23"/>
        <v/>
      </c>
      <c r="AS18" s="233" t="str">
        <f t="shared" ref="AS18:AS21" si="39">IFERROR(IF(AND(AH17="Impacto",AH18="Impacto"),(AS17-(+AS17*AK18)),IF(AND(AH17="Probabilidad",AH18="Impacto"),(AS16-(+AS16*AK18)),IF(AH18="Probabilidad",AS17,""))),"")</f>
        <v/>
      </c>
      <c r="AT18" s="235" t="str">
        <f t="shared" si="24"/>
        <v/>
      </c>
      <c r="AU18" s="782"/>
      <c r="AV18" s="785"/>
      <c r="AW18" s="779"/>
      <c r="AX18" s="788"/>
      <c r="AY18" s="339"/>
      <c r="AZ18" s="208"/>
      <c r="BA18" s="206"/>
      <c r="BB18" s="206"/>
      <c r="BC18" s="207"/>
      <c r="BD18" s="207"/>
      <c r="BE18" s="207"/>
      <c r="BF18" s="208"/>
      <c r="BG18" s="791"/>
      <c r="BH18" s="212"/>
      <c r="BI18" s="209"/>
      <c r="BJ18" s="209"/>
      <c r="BK18" s="209"/>
      <c r="BL18" s="206"/>
      <c r="BM18" s="206"/>
      <c r="BN18" s="206"/>
      <c r="BO18" s="210"/>
      <c r="BP18" s="210"/>
      <c r="BQ18" s="593"/>
      <c r="BR18" s="682"/>
      <c r="BS18" s="683"/>
      <c r="BT18" s="1274"/>
      <c r="BU18" s="1275"/>
      <c r="BV18" s="1274"/>
      <c r="BW18" s="1275"/>
      <c r="BX18" s="682"/>
      <c r="BY18" s="688"/>
      <c r="BZ18" s="683"/>
      <c r="CA18" s="676"/>
      <c r="CB18" s="677"/>
    </row>
    <row r="19" spans="1:80" s="211" customFormat="1" ht="28.5" customHeight="1">
      <c r="A19" s="980"/>
      <c r="B19" s="845"/>
      <c r="C19" s="848"/>
      <c r="D19" s="848"/>
      <c r="E19" s="801"/>
      <c r="F19" s="752"/>
      <c r="G19" s="819"/>
      <c r="H19" s="380">
        <v>2</v>
      </c>
      <c r="I19" s="831"/>
      <c r="J19" s="752"/>
      <c r="K19" s="752"/>
      <c r="L19" s="752"/>
      <c r="M19" s="801"/>
      <c r="N19" s="801"/>
      <c r="O19" s="801"/>
      <c r="P19" s="805"/>
      <c r="Q19" s="808"/>
      <c r="R19" s="811"/>
      <c r="S19" s="811"/>
      <c r="T19" s="811"/>
      <c r="U19" s="811"/>
      <c r="V19" s="814"/>
      <c r="W19" s="767"/>
      <c r="X19" s="817"/>
      <c r="Y19" s="761"/>
      <c r="Z19" s="764"/>
      <c r="AA19" s="767"/>
      <c r="AB19" s="770"/>
      <c r="AC19" s="773"/>
      <c r="AD19" s="776"/>
      <c r="AE19" s="779"/>
      <c r="AF19" s="205">
        <v>4</v>
      </c>
      <c r="AG19" s="494"/>
      <c r="AH19" s="497" t="str">
        <f t="shared" si="35"/>
        <v/>
      </c>
      <c r="AI19" s="336"/>
      <c r="AJ19" s="336"/>
      <c r="AK19" s="231" t="str">
        <f t="shared" si="36"/>
        <v/>
      </c>
      <c r="AL19" s="337"/>
      <c r="AM19" s="337"/>
      <c r="AN19" s="338"/>
      <c r="AO19" s="232"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33" t="str">
        <f t="shared" si="22"/>
        <v/>
      </c>
      <c r="AR19" s="234" t="str">
        <f t="shared" si="23"/>
        <v/>
      </c>
      <c r="AS19" s="233" t="str">
        <f t="shared" si="39"/>
        <v/>
      </c>
      <c r="AT19" s="235" t="str">
        <f t="shared" si="24"/>
        <v/>
      </c>
      <c r="AU19" s="782"/>
      <c r="AV19" s="785"/>
      <c r="AW19" s="779"/>
      <c r="AX19" s="788"/>
      <c r="AY19" s="339"/>
      <c r="AZ19" s="208"/>
      <c r="BA19" s="206"/>
      <c r="BB19" s="206"/>
      <c r="BC19" s="207"/>
      <c r="BD19" s="207"/>
      <c r="BE19" s="207"/>
      <c r="BF19" s="208"/>
      <c r="BG19" s="791"/>
      <c r="BH19" s="212"/>
      <c r="BI19" s="209"/>
      <c r="BJ19" s="209"/>
      <c r="BK19" s="209"/>
      <c r="BL19" s="206"/>
      <c r="BM19" s="206"/>
      <c r="BN19" s="206"/>
      <c r="BO19" s="210"/>
      <c r="BP19" s="210"/>
      <c r="BQ19" s="593"/>
      <c r="BR19" s="682"/>
      <c r="BS19" s="683"/>
      <c r="BT19" s="1274"/>
      <c r="BU19" s="1275"/>
      <c r="BV19" s="1274"/>
      <c r="BW19" s="1275"/>
      <c r="BX19" s="682"/>
      <c r="BY19" s="688"/>
      <c r="BZ19" s="683"/>
      <c r="CA19" s="676"/>
      <c r="CB19" s="677"/>
    </row>
    <row r="20" spans="1:80" s="211" customFormat="1" ht="28.5" customHeight="1">
      <c r="A20" s="980"/>
      <c r="B20" s="845"/>
      <c r="C20" s="848"/>
      <c r="D20" s="848"/>
      <c r="E20" s="801"/>
      <c r="F20" s="752"/>
      <c r="G20" s="819"/>
      <c r="H20" s="380">
        <v>2</v>
      </c>
      <c r="I20" s="831"/>
      <c r="J20" s="752"/>
      <c r="K20" s="752"/>
      <c r="L20" s="752"/>
      <c r="M20" s="801"/>
      <c r="N20" s="801"/>
      <c r="O20" s="801"/>
      <c r="P20" s="805"/>
      <c r="Q20" s="808"/>
      <c r="R20" s="811"/>
      <c r="S20" s="811"/>
      <c r="T20" s="811"/>
      <c r="U20" s="811"/>
      <c r="V20" s="814"/>
      <c r="W20" s="767"/>
      <c r="X20" s="817"/>
      <c r="Y20" s="761"/>
      <c r="Z20" s="764"/>
      <c r="AA20" s="767"/>
      <c r="AB20" s="770"/>
      <c r="AC20" s="773"/>
      <c r="AD20" s="776"/>
      <c r="AE20" s="779"/>
      <c r="AF20" s="205">
        <v>5</v>
      </c>
      <c r="AG20" s="494"/>
      <c r="AH20" s="497" t="str">
        <f t="shared" ref="AH20" si="42">IF(OR(AI20="Preventivo",AI20="Detectivo"),"Probabilidad",IF(AI20="Correctivo","Impacto",""))</f>
        <v/>
      </c>
      <c r="AI20" s="336"/>
      <c r="AJ20" s="336"/>
      <c r="AK20" s="231" t="str">
        <f t="shared" ref="AK20" si="43">IF(AND(AI20="Preventivo",AJ20="Automático"),"50%",IF(AND(AI20="Preventivo",AJ20="Manual"),"40%",IF(AND(AI20="Detectivo",AJ20="Automático"),"40%",IF(AND(AI20="Detectivo",AJ20="Manual"),"30%",IF(AND(AI20="Correctivo",AJ20="Automático"),"35%",IF(AND(AI20="Correctivo",AJ20="Manual"),"25%",""))))))</f>
        <v/>
      </c>
      <c r="AL20" s="337"/>
      <c r="AM20" s="337"/>
      <c r="AN20" s="338"/>
      <c r="AO20" s="232"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33" t="str">
        <f t="shared" si="22"/>
        <v/>
      </c>
      <c r="AR20" s="234" t="str">
        <f t="shared" si="23"/>
        <v/>
      </c>
      <c r="AS20" s="233" t="str">
        <f t="shared" si="39"/>
        <v/>
      </c>
      <c r="AT20" s="235" t="str">
        <f t="shared" si="24"/>
        <v/>
      </c>
      <c r="AU20" s="782"/>
      <c r="AV20" s="785"/>
      <c r="AW20" s="779"/>
      <c r="AX20" s="788"/>
      <c r="AY20" s="339"/>
      <c r="AZ20" s="208"/>
      <c r="BA20" s="206"/>
      <c r="BB20" s="206"/>
      <c r="BC20" s="207"/>
      <c r="BD20" s="207"/>
      <c r="BE20" s="207"/>
      <c r="BF20" s="208"/>
      <c r="BG20" s="791"/>
      <c r="BH20" s="212"/>
      <c r="BI20" s="209"/>
      <c r="BJ20" s="209"/>
      <c r="BK20" s="209"/>
      <c r="BL20" s="206"/>
      <c r="BM20" s="206"/>
      <c r="BN20" s="206"/>
      <c r="BO20" s="210"/>
      <c r="BP20" s="210"/>
      <c r="BQ20" s="593"/>
      <c r="BR20" s="682"/>
      <c r="BS20" s="683"/>
      <c r="BT20" s="1274"/>
      <c r="BU20" s="1275"/>
      <c r="BV20" s="1274"/>
      <c r="BW20" s="1275"/>
      <c r="BX20" s="682"/>
      <c r="BY20" s="688"/>
      <c r="BZ20" s="683"/>
      <c r="CA20" s="676"/>
      <c r="CB20" s="677"/>
    </row>
    <row r="21" spans="1:80" s="211" customFormat="1" ht="28.5" customHeight="1">
      <c r="A21" s="980"/>
      <c r="B21" s="845"/>
      <c r="C21" s="848"/>
      <c r="D21" s="848"/>
      <c r="E21" s="801"/>
      <c r="F21" s="752"/>
      <c r="G21" s="819"/>
      <c r="H21" s="380">
        <v>2</v>
      </c>
      <c r="I21" s="832"/>
      <c r="J21" s="753"/>
      <c r="K21" s="753"/>
      <c r="L21" s="753"/>
      <c r="M21" s="802"/>
      <c r="N21" s="802"/>
      <c r="O21" s="802"/>
      <c r="P21" s="806"/>
      <c r="Q21" s="809"/>
      <c r="R21" s="812"/>
      <c r="S21" s="812"/>
      <c r="T21" s="812"/>
      <c r="U21" s="812"/>
      <c r="V21" s="820"/>
      <c r="W21" s="768"/>
      <c r="X21" s="818"/>
      <c r="Y21" s="762"/>
      <c r="Z21" s="765"/>
      <c r="AA21" s="768"/>
      <c r="AB21" s="771"/>
      <c r="AC21" s="774"/>
      <c r="AD21" s="777"/>
      <c r="AE21" s="780"/>
      <c r="AF21" s="205">
        <v>6</v>
      </c>
      <c r="AG21" s="494"/>
      <c r="AH21" s="497" t="str">
        <f t="shared" si="1"/>
        <v/>
      </c>
      <c r="AI21" s="336"/>
      <c r="AJ21" s="336"/>
      <c r="AK21" s="231" t="str">
        <f t="shared" ref="AK21:AK23" si="46">IF(AND(AI21="Preventivo",AJ21="Automático"),"50%",IF(AND(AI21="Preventivo",AJ21="Manual"),"40%",IF(AND(AI21="Detectivo",AJ21="Automático"),"40%",IF(AND(AI21="Detectivo",AJ21="Manual"),"30%",IF(AND(AI21="Correctivo",AJ21="Automático"),"35%",IF(AND(AI21="Correctivo",AJ21="Manual"),"25%",""))))))</f>
        <v/>
      </c>
      <c r="AL21" s="337"/>
      <c r="AM21" s="337"/>
      <c r="AN21" s="338"/>
      <c r="AO21" s="232"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33" t="str">
        <f t="shared" ref="AQ21:AQ84" si="49">+AO21</f>
        <v/>
      </c>
      <c r="AR21" s="234" t="str">
        <f t="shared" ref="AR21:AR84" si="50">IFERROR(IF(AS21="","",IF(AS21&lt;=0.2,"Leve",IF(AS21&lt;=0.4,"Menor",IF(AS21&lt;=0.6,"Moderado",IF(AS21&lt;=0.8,"Mayor","Catastrófico"))))),"")</f>
        <v/>
      </c>
      <c r="AS21" s="233" t="str">
        <f t="shared" si="39"/>
        <v/>
      </c>
      <c r="AT21" s="235"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783"/>
      <c r="AV21" s="786"/>
      <c r="AW21" s="780"/>
      <c r="AX21" s="789"/>
      <c r="AY21" s="339"/>
      <c r="AZ21" s="208"/>
      <c r="BA21" s="206"/>
      <c r="BB21" s="206"/>
      <c r="BC21" s="207"/>
      <c r="BD21" s="207"/>
      <c r="BE21" s="207"/>
      <c r="BF21" s="208"/>
      <c r="BG21" s="792"/>
      <c r="BH21" s="212"/>
      <c r="BI21" s="209"/>
      <c r="BJ21" s="209"/>
      <c r="BK21" s="209"/>
      <c r="BL21" s="206"/>
      <c r="BM21" s="206"/>
      <c r="BN21" s="206"/>
      <c r="BO21" s="210"/>
      <c r="BP21" s="210"/>
      <c r="BQ21" s="593"/>
      <c r="BR21" s="684"/>
      <c r="BS21" s="685"/>
      <c r="BT21" s="1276"/>
      <c r="BU21" s="1277"/>
      <c r="BV21" s="1276"/>
      <c r="BW21" s="1277"/>
      <c r="BX21" s="684"/>
      <c r="BY21" s="689"/>
      <c r="BZ21" s="685"/>
      <c r="CA21" s="676"/>
      <c r="CB21" s="677"/>
    </row>
    <row r="22" spans="1:80" s="211" customFormat="1" ht="164.25" customHeight="1">
      <c r="A22" s="980"/>
      <c r="B22" s="845"/>
      <c r="C22" s="848"/>
      <c r="D22" s="848" t="str">
        <f>IFERROR((VLOOKUP($B22,'Listados Datos'!$D$3:$F$16,3,FALSE))," ")</f>
        <v xml:space="preserve"> </v>
      </c>
      <c r="E22" s="801"/>
      <c r="F22" s="752"/>
      <c r="G22" s="819">
        <v>3</v>
      </c>
      <c r="H22" s="380">
        <v>3</v>
      </c>
      <c r="I22" s="830" t="s">
        <v>3377</v>
      </c>
      <c r="J22" s="751" t="s">
        <v>241</v>
      </c>
      <c r="K22" s="751" t="s">
        <v>1040</v>
      </c>
      <c r="L22" s="751" t="s">
        <v>1046</v>
      </c>
      <c r="M22" s="803"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803" t="s">
        <v>108</v>
      </c>
      <c r="O22" s="803" t="s">
        <v>830</v>
      </c>
      <c r="P22" s="804">
        <v>12</v>
      </c>
      <c r="Q22" s="807"/>
      <c r="R22" s="810"/>
      <c r="S22" s="810"/>
      <c r="T22" s="810"/>
      <c r="U22" s="810"/>
      <c r="V22" s="813" t="str">
        <f>IF(ISBLANK(AC22),(IF(P22&lt;=0,"",IF(P22&lt;=2,"Muy Baja",IF(P22&lt;=24,"Baja",IF(P22&lt;=500,"Media",IF(P22&lt;=5000,"Alta","Muy Alta"))))))," ")</f>
        <v>Baja</v>
      </c>
      <c r="W22" s="766">
        <f>IF(ISBLANK(AC22),(IF(V22="","",IF(V22="Muy Baja",20%,IF(V22="Baja",40%,IF(V22="Media",60%,IF(V22="Alta",80%,IF(V22="Muy Alta",100%,0)))))))," ")</f>
        <v>0.4</v>
      </c>
      <c r="X22" s="816" t="s">
        <v>304</v>
      </c>
      <c r="Y22" s="760" t="str">
        <f>IF(X22&gt;0,IF(NOT(ISERROR(MATCH(X22,'Listados Datos'!$N$3:$N$4,0))),'Listados Datos'!$N$6&amp;"Por favor no seleccionar este criterios de impacto (Afectación Económica o presupuestal y/o Pérdida Reputacional)",'Listados Datos'!$N$7),"")</f>
        <v>✔</v>
      </c>
      <c r="Z22" s="763" t="str">
        <f>IF(OR(X22='Listados Datos'!$R$3,X22='Listados Datos'!$S$3),"Leve",IF(OR(X22='Listados Datos'!$R$4,X22='Listados Datos'!$S$4),"Menor",IF(OR(X22='Listados Datos'!$R$5,X22='Listados Datos'!$S$5),"Moderado",IF(OR(X22='Listados Datos'!$R$6,X22='Listados Datos'!$S$6),"Mayor",IF(OR(X22='Listados Datos'!$R$7,X22='Listados Datos'!$S$7),"Catastrófico","")))))</f>
        <v>Moderado</v>
      </c>
      <c r="AA22" s="766">
        <f>IF(Z22="","",IF(Z22="Leve",20%,IF(Z22="Menor",40%,IF(Z22="Moderado",60%,IF(Z22="Mayor",80%,IF(Z22="Catastrófico",100%,0))))))</f>
        <v>0.6</v>
      </c>
      <c r="AB22" s="769"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772"/>
      <c r="AD22" s="775"/>
      <c r="AE22" s="778"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494" t="s">
        <v>1437</v>
      </c>
      <c r="AH22" s="497" t="str">
        <f t="shared" si="1"/>
        <v>Probabilidad</v>
      </c>
      <c r="AI22" s="336" t="s">
        <v>310</v>
      </c>
      <c r="AJ22" s="336" t="s">
        <v>315</v>
      </c>
      <c r="AK22" s="231" t="str">
        <f t="shared" si="46"/>
        <v>40%</v>
      </c>
      <c r="AL22" s="337" t="s">
        <v>319</v>
      </c>
      <c r="AM22" s="337" t="s">
        <v>323</v>
      </c>
      <c r="AN22" s="338" t="s">
        <v>326</v>
      </c>
      <c r="AO22" s="232">
        <f t="shared" ref="AO22" si="54">IF(ISBLANK(AD22),(IFERROR(IF(AH22="Probabilidad",(W22-(+W22*AK22)),IF(AH22="Impacto",W22,"")),""))," ")</f>
        <v>0.24</v>
      </c>
      <c r="AP22" s="174" t="str">
        <f t="shared" ref="AP22" si="55">IF(ISBLANK(AD22), (IFERROR(IF(AO22="","",IF(AO22&lt;=0.2,"Muy Baja",IF(AO22&lt;=0.4,"Baja",IF(AO22&lt;=0.6,"Media",IF(AO22&lt;=0.8,"Alta","Muy Alta"))))),""))," ")</f>
        <v>Baja</v>
      </c>
      <c r="AQ22" s="233">
        <f t="shared" si="49"/>
        <v>0.24</v>
      </c>
      <c r="AR22" s="234" t="str">
        <f t="shared" si="50"/>
        <v>Moderado</v>
      </c>
      <c r="AS22" s="233">
        <f t="shared" ref="AS22" si="56">IFERROR(IF(AH22="Impacto",(AA22-(+AA22*AK22)),IF(AH22="Probabilidad",AA22,"")),"")</f>
        <v>0.6</v>
      </c>
      <c r="AT22" s="235" t="str">
        <f t="shared" si="51"/>
        <v>Moderado</v>
      </c>
      <c r="AU22" s="781"/>
      <c r="AV22" s="784" t="str">
        <f>IF(ISBLANK(AD22), " ", AD22)</f>
        <v xml:space="preserve"> </v>
      </c>
      <c r="AW22" s="778"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787" t="s">
        <v>333</v>
      </c>
      <c r="AY22" s="339" t="s">
        <v>3600</v>
      </c>
      <c r="AZ22" s="208" t="s">
        <v>1436</v>
      </c>
      <c r="BA22" s="206" t="s">
        <v>964</v>
      </c>
      <c r="BB22" s="206" t="s">
        <v>1066</v>
      </c>
      <c r="BC22" s="207">
        <v>44927</v>
      </c>
      <c r="BD22" s="207">
        <v>45291</v>
      </c>
      <c r="BE22" s="207" t="s">
        <v>1051</v>
      </c>
      <c r="BF22" s="388" t="s">
        <v>1061</v>
      </c>
      <c r="BG22" s="790" t="s">
        <v>1435</v>
      </c>
      <c r="BH22" s="508" t="s">
        <v>113</v>
      </c>
      <c r="BI22" s="506" t="s">
        <v>3603</v>
      </c>
      <c r="BJ22" s="506" t="s">
        <v>3601</v>
      </c>
      <c r="BK22" s="525">
        <v>45046</v>
      </c>
      <c r="BL22" s="507" t="s">
        <v>3412</v>
      </c>
      <c r="BM22" s="526" t="s">
        <v>3411</v>
      </c>
      <c r="BN22" s="507" t="s">
        <v>1509</v>
      </c>
      <c r="BO22" s="505" t="s">
        <v>114</v>
      </c>
      <c r="BP22" s="505" t="s">
        <v>1509</v>
      </c>
      <c r="BQ22" s="592" t="s">
        <v>1509</v>
      </c>
      <c r="BR22" s="1278" t="s">
        <v>3750</v>
      </c>
      <c r="BS22" s="1279"/>
      <c r="BT22" s="1278" t="s">
        <v>3751</v>
      </c>
      <c r="BU22" s="1279"/>
      <c r="BV22" s="1280" t="s">
        <v>3612</v>
      </c>
      <c r="BW22" s="1281"/>
      <c r="BX22" s="1282" t="s">
        <v>3411</v>
      </c>
      <c r="BY22" s="1283"/>
      <c r="BZ22" s="1279"/>
      <c r="CA22" s="676"/>
      <c r="CB22" s="677"/>
    </row>
    <row r="23" spans="1:80" s="211" customFormat="1" ht="159.75" customHeight="1">
      <c r="A23" s="980"/>
      <c r="B23" s="845"/>
      <c r="C23" s="848"/>
      <c r="D23" s="848"/>
      <c r="E23" s="801"/>
      <c r="F23" s="752"/>
      <c r="G23" s="819"/>
      <c r="H23" s="380">
        <v>3</v>
      </c>
      <c r="I23" s="831"/>
      <c r="J23" s="752"/>
      <c r="K23" s="752"/>
      <c r="L23" s="752"/>
      <c r="M23" s="801"/>
      <c r="N23" s="801"/>
      <c r="O23" s="801"/>
      <c r="P23" s="805"/>
      <c r="Q23" s="808"/>
      <c r="R23" s="811"/>
      <c r="S23" s="811"/>
      <c r="T23" s="811"/>
      <c r="U23" s="811"/>
      <c r="V23" s="814"/>
      <c r="W23" s="767"/>
      <c r="X23" s="817"/>
      <c r="Y23" s="761"/>
      <c r="Z23" s="764"/>
      <c r="AA23" s="767"/>
      <c r="AB23" s="770"/>
      <c r="AC23" s="773"/>
      <c r="AD23" s="776"/>
      <c r="AE23" s="779"/>
      <c r="AF23" s="205">
        <v>2</v>
      </c>
      <c r="AG23" s="494" t="s">
        <v>1434</v>
      </c>
      <c r="AH23" s="497" t="str">
        <f t="shared" si="1"/>
        <v>Probabilidad</v>
      </c>
      <c r="AI23" s="336" t="s">
        <v>311</v>
      </c>
      <c r="AJ23" s="336" t="s">
        <v>315</v>
      </c>
      <c r="AK23" s="231" t="str">
        <f t="shared" si="46"/>
        <v>30%</v>
      </c>
      <c r="AL23" s="337" t="s">
        <v>319</v>
      </c>
      <c r="AM23" s="337" t="s">
        <v>323</v>
      </c>
      <c r="AN23" s="338" t="s">
        <v>326</v>
      </c>
      <c r="AO23" s="232">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33">
        <f t="shared" si="49"/>
        <v>0.16799999999999998</v>
      </c>
      <c r="AR23" s="234" t="str">
        <f t="shared" si="50"/>
        <v>Moderado</v>
      </c>
      <c r="AS23" s="233">
        <f t="shared" ref="AS23" si="60">IFERROR(IF(AND(AH22="Impacto",AH23="Impacto"),(AS22-(+AS22*AK23)),IF(AH23="Impacto",(AA22-(+AA22*AK23)),IF(AH23="Probabilidad",AS22,""))),"")</f>
        <v>0.6</v>
      </c>
      <c r="AT23" s="235" t="str">
        <f t="shared" si="51"/>
        <v>Moderado</v>
      </c>
      <c r="AU23" s="782"/>
      <c r="AV23" s="785"/>
      <c r="AW23" s="779"/>
      <c r="AX23" s="788"/>
      <c r="AY23" s="339" t="s">
        <v>1089</v>
      </c>
      <c r="AZ23" s="388" t="s">
        <v>1051</v>
      </c>
      <c r="BA23" s="206" t="s">
        <v>964</v>
      </c>
      <c r="BB23" s="206" t="s">
        <v>1211</v>
      </c>
      <c r="BC23" s="207">
        <v>44927</v>
      </c>
      <c r="BD23" s="207">
        <v>45291</v>
      </c>
      <c r="BE23" s="207" t="s">
        <v>1051</v>
      </c>
      <c r="BF23" s="388" t="s">
        <v>1061</v>
      </c>
      <c r="BG23" s="791"/>
      <c r="BH23" s="508" t="s">
        <v>113</v>
      </c>
      <c r="BI23" s="506" t="s">
        <v>3602</v>
      </c>
      <c r="BJ23" s="506">
        <v>2</v>
      </c>
      <c r="BK23" s="525">
        <v>45046</v>
      </c>
      <c r="BL23" s="507" t="s">
        <v>3410</v>
      </c>
      <c r="BM23" s="526" t="s">
        <v>3604</v>
      </c>
      <c r="BN23" s="507" t="s">
        <v>1509</v>
      </c>
      <c r="BO23" s="505" t="s">
        <v>114</v>
      </c>
      <c r="BP23" s="505" t="s">
        <v>1509</v>
      </c>
      <c r="BQ23" s="592" t="s">
        <v>1509</v>
      </c>
      <c r="BR23" s="680" t="s">
        <v>3752</v>
      </c>
      <c r="BS23" s="681"/>
      <c r="BT23" s="680" t="s">
        <v>3753</v>
      </c>
      <c r="BU23" s="681"/>
      <c r="BV23" s="1272" t="s">
        <v>3612</v>
      </c>
      <c r="BW23" s="1273"/>
      <c r="BX23" s="686" t="s">
        <v>3754</v>
      </c>
      <c r="BY23" s="687"/>
      <c r="BZ23" s="681"/>
      <c r="CA23" s="676"/>
      <c r="CB23" s="677"/>
    </row>
    <row r="24" spans="1:80" s="211" customFormat="1" ht="28.5" customHeight="1">
      <c r="A24" s="980"/>
      <c r="B24" s="845"/>
      <c r="C24" s="848"/>
      <c r="D24" s="848"/>
      <c r="E24" s="801"/>
      <c r="F24" s="752"/>
      <c r="G24" s="819"/>
      <c r="H24" s="380">
        <v>3</v>
      </c>
      <c r="I24" s="831"/>
      <c r="J24" s="752"/>
      <c r="K24" s="752"/>
      <c r="L24" s="752"/>
      <c r="M24" s="801"/>
      <c r="N24" s="801"/>
      <c r="O24" s="801"/>
      <c r="P24" s="805"/>
      <c r="Q24" s="808"/>
      <c r="R24" s="811"/>
      <c r="S24" s="811"/>
      <c r="T24" s="811"/>
      <c r="U24" s="811"/>
      <c r="V24" s="814"/>
      <c r="W24" s="767"/>
      <c r="X24" s="817"/>
      <c r="Y24" s="761"/>
      <c r="Z24" s="764"/>
      <c r="AA24" s="767"/>
      <c r="AB24" s="770"/>
      <c r="AC24" s="773"/>
      <c r="AD24" s="776"/>
      <c r="AE24" s="779"/>
      <c r="AF24" s="205">
        <v>3</v>
      </c>
      <c r="AG24" s="494"/>
      <c r="AH24" s="497" t="str">
        <f t="shared" ref="AH24:AH25" si="61">IF(OR(AI24="Preventivo",AI24="Detectivo"),"Probabilidad",IF(AI24="Correctivo","Impacto",""))</f>
        <v/>
      </c>
      <c r="AI24" s="336"/>
      <c r="AJ24" s="336"/>
      <c r="AK24" s="231" t="str">
        <f t="shared" ref="AK24:AK25" si="62">IF(AND(AI24="Preventivo",AJ24="Automático"),"50%",IF(AND(AI24="Preventivo",AJ24="Manual"),"40%",IF(AND(AI24="Detectivo",AJ24="Automático"),"40%",IF(AND(AI24="Detectivo",AJ24="Manual"),"30%",IF(AND(AI24="Correctivo",AJ24="Automático"),"35%",IF(AND(AI24="Correctivo",AJ24="Manual"),"25%",""))))))</f>
        <v/>
      </c>
      <c r="AL24" s="337"/>
      <c r="AM24" s="337"/>
      <c r="AN24" s="338"/>
      <c r="AO24" s="232"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33" t="str">
        <f t="shared" si="49"/>
        <v/>
      </c>
      <c r="AR24" s="234" t="str">
        <f t="shared" si="50"/>
        <v/>
      </c>
      <c r="AS24" s="233" t="str">
        <f t="shared" ref="AS24:AS27" si="65">IFERROR(IF(AND(AH23="Impacto",AH24="Impacto"),(AS23-(+AS23*AK24)),IF(AND(AH23="Probabilidad",AH24="Impacto"),(AS22-(+AS22*AK24)),IF(AH24="Probabilidad",AS23,""))),"")</f>
        <v/>
      </c>
      <c r="AT24" s="235" t="str">
        <f t="shared" si="51"/>
        <v/>
      </c>
      <c r="AU24" s="782"/>
      <c r="AV24" s="785"/>
      <c r="AW24" s="779"/>
      <c r="AX24" s="788"/>
      <c r="AY24" s="339"/>
      <c r="AZ24" s="208"/>
      <c r="BA24" s="206"/>
      <c r="BB24" s="206"/>
      <c r="BC24" s="207"/>
      <c r="BD24" s="207"/>
      <c r="BE24" s="207"/>
      <c r="BF24" s="208"/>
      <c r="BG24" s="791"/>
      <c r="BH24" s="212"/>
      <c r="BI24" s="209"/>
      <c r="BJ24" s="209"/>
      <c r="BK24" s="209"/>
      <c r="BL24" s="206"/>
      <c r="BM24" s="206"/>
      <c r="BN24" s="206"/>
      <c r="BO24" s="210"/>
      <c r="BP24" s="210"/>
      <c r="BQ24" s="593"/>
      <c r="BR24" s="682"/>
      <c r="BS24" s="683"/>
      <c r="BT24" s="682"/>
      <c r="BU24" s="683"/>
      <c r="BV24" s="1274"/>
      <c r="BW24" s="1275"/>
      <c r="BX24" s="682"/>
      <c r="BY24" s="688"/>
      <c r="BZ24" s="683"/>
      <c r="CA24" s="676"/>
      <c r="CB24" s="677"/>
    </row>
    <row r="25" spans="1:80" s="211" customFormat="1" ht="28.5" customHeight="1">
      <c r="A25" s="980"/>
      <c r="B25" s="845"/>
      <c r="C25" s="848"/>
      <c r="D25" s="848"/>
      <c r="E25" s="801"/>
      <c r="F25" s="752"/>
      <c r="G25" s="819"/>
      <c r="H25" s="380">
        <v>3</v>
      </c>
      <c r="I25" s="831"/>
      <c r="J25" s="752"/>
      <c r="K25" s="752"/>
      <c r="L25" s="752"/>
      <c r="M25" s="801"/>
      <c r="N25" s="801"/>
      <c r="O25" s="801"/>
      <c r="P25" s="805"/>
      <c r="Q25" s="808"/>
      <c r="R25" s="811"/>
      <c r="S25" s="811"/>
      <c r="T25" s="811"/>
      <c r="U25" s="811"/>
      <c r="V25" s="814"/>
      <c r="W25" s="767"/>
      <c r="X25" s="817"/>
      <c r="Y25" s="761"/>
      <c r="Z25" s="764"/>
      <c r="AA25" s="767"/>
      <c r="AB25" s="770"/>
      <c r="AC25" s="773"/>
      <c r="AD25" s="776"/>
      <c r="AE25" s="779"/>
      <c r="AF25" s="205">
        <v>4</v>
      </c>
      <c r="AG25" s="494"/>
      <c r="AH25" s="497" t="str">
        <f t="shared" si="61"/>
        <v/>
      </c>
      <c r="AI25" s="336"/>
      <c r="AJ25" s="336"/>
      <c r="AK25" s="231" t="str">
        <f t="shared" si="62"/>
        <v/>
      </c>
      <c r="AL25" s="337"/>
      <c r="AM25" s="337"/>
      <c r="AN25" s="338"/>
      <c r="AO25" s="232"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33" t="str">
        <f t="shared" si="49"/>
        <v/>
      </c>
      <c r="AR25" s="234" t="str">
        <f t="shared" si="50"/>
        <v/>
      </c>
      <c r="AS25" s="233" t="str">
        <f t="shared" si="65"/>
        <v/>
      </c>
      <c r="AT25" s="235" t="str">
        <f t="shared" si="51"/>
        <v/>
      </c>
      <c r="AU25" s="782"/>
      <c r="AV25" s="785"/>
      <c r="AW25" s="779"/>
      <c r="AX25" s="788"/>
      <c r="AY25" s="339"/>
      <c r="AZ25" s="208"/>
      <c r="BA25" s="206"/>
      <c r="BB25" s="206"/>
      <c r="BC25" s="207"/>
      <c r="BD25" s="207"/>
      <c r="BE25" s="207"/>
      <c r="BF25" s="208"/>
      <c r="BG25" s="791"/>
      <c r="BH25" s="212"/>
      <c r="BI25" s="209"/>
      <c r="BJ25" s="209"/>
      <c r="BK25" s="209"/>
      <c r="BL25" s="206"/>
      <c r="BM25" s="206"/>
      <c r="BN25" s="206"/>
      <c r="BO25" s="210"/>
      <c r="BP25" s="210"/>
      <c r="BQ25" s="593"/>
      <c r="BR25" s="682"/>
      <c r="BS25" s="683"/>
      <c r="BT25" s="682"/>
      <c r="BU25" s="683"/>
      <c r="BV25" s="1274"/>
      <c r="BW25" s="1275"/>
      <c r="BX25" s="682"/>
      <c r="BY25" s="688"/>
      <c r="BZ25" s="683"/>
      <c r="CA25" s="676"/>
      <c r="CB25" s="677"/>
    </row>
    <row r="26" spans="1:80" s="211" customFormat="1" ht="28.5" customHeight="1">
      <c r="A26" s="980"/>
      <c r="B26" s="845"/>
      <c r="C26" s="848"/>
      <c r="D26" s="848"/>
      <c r="E26" s="801"/>
      <c r="F26" s="752"/>
      <c r="G26" s="819"/>
      <c r="H26" s="380">
        <v>3</v>
      </c>
      <c r="I26" s="831"/>
      <c r="J26" s="752"/>
      <c r="K26" s="752"/>
      <c r="L26" s="752"/>
      <c r="M26" s="801"/>
      <c r="N26" s="801"/>
      <c r="O26" s="801"/>
      <c r="P26" s="805"/>
      <c r="Q26" s="808"/>
      <c r="R26" s="811"/>
      <c r="S26" s="811"/>
      <c r="T26" s="811"/>
      <c r="U26" s="811"/>
      <c r="V26" s="814"/>
      <c r="W26" s="767"/>
      <c r="X26" s="817"/>
      <c r="Y26" s="761"/>
      <c r="Z26" s="764"/>
      <c r="AA26" s="767"/>
      <c r="AB26" s="770"/>
      <c r="AC26" s="773"/>
      <c r="AD26" s="776"/>
      <c r="AE26" s="779"/>
      <c r="AF26" s="205">
        <v>5</v>
      </c>
      <c r="AG26" s="494"/>
      <c r="AH26" s="497" t="str">
        <f t="shared" ref="AH26" si="68">IF(OR(AI26="Preventivo",AI26="Detectivo"),"Probabilidad",IF(AI26="Correctivo","Impacto",""))</f>
        <v/>
      </c>
      <c r="AI26" s="336"/>
      <c r="AJ26" s="336"/>
      <c r="AK26" s="231" t="str">
        <f t="shared" ref="AK26" si="69">IF(AND(AI26="Preventivo",AJ26="Automático"),"50%",IF(AND(AI26="Preventivo",AJ26="Manual"),"40%",IF(AND(AI26="Detectivo",AJ26="Automático"),"40%",IF(AND(AI26="Detectivo",AJ26="Manual"),"30%",IF(AND(AI26="Correctivo",AJ26="Automático"),"35%",IF(AND(AI26="Correctivo",AJ26="Manual"),"25%",""))))))</f>
        <v/>
      </c>
      <c r="AL26" s="337"/>
      <c r="AM26" s="337"/>
      <c r="AN26" s="338"/>
      <c r="AO26" s="232"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33" t="str">
        <f t="shared" si="49"/>
        <v/>
      </c>
      <c r="AR26" s="234" t="str">
        <f t="shared" si="50"/>
        <v/>
      </c>
      <c r="AS26" s="233" t="str">
        <f t="shared" si="65"/>
        <v/>
      </c>
      <c r="AT26" s="235" t="str">
        <f t="shared" si="51"/>
        <v/>
      </c>
      <c r="AU26" s="782"/>
      <c r="AV26" s="785"/>
      <c r="AW26" s="779"/>
      <c r="AX26" s="788"/>
      <c r="AY26" s="339"/>
      <c r="AZ26" s="208"/>
      <c r="BA26" s="206"/>
      <c r="BB26" s="206"/>
      <c r="BC26" s="207"/>
      <c r="BD26" s="207"/>
      <c r="BE26" s="207"/>
      <c r="BF26" s="208"/>
      <c r="BG26" s="791"/>
      <c r="BH26" s="212"/>
      <c r="BI26" s="209"/>
      <c r="BJ26" s="209"/>
      <c r="BK26" s="209"/>
      <c r="BL26" s="206"/>
      <c r="BM26" s="206"/>
      <c r="BN26" s="206"/>
      <c r="BO26" s="210"/>
      <c r="BP26" s="210"/>
      <c r="BQ26" s="593"/>
      <c r="BR26" s="682"/>
      <c r="BS26" s="683"/>
      <c r="BT26" s="682"/>
      <c r="BU26" s="683"/>
      <c r="BV26" s="1274"/>
      <c r="BW26" s="1275"/>
      <c r="BX26" s="682"/>
      <c r="BY26" s="688"/>
      <c r="BZ26" s="683"/>
      <c r="CA26" s="676"/>
      <c r="CB26" s="677"/>
    </row>
    <row r="27" spans="1:80" s="211" customFormat="1" ht="28.5" customHeight="1">
      <c r="A27" s="980"/>
      <c r="B27" s="845"/>
      <c r="C27" s="848"/>
      <c r="D27" s="848"/>
      <c r="E27" s="801"/>
      <c r="F27" s="752"/>
      <c r="G27" s="819"/>
      <c r="H27" s="380">
        <v>3</v>
      </c>
      <c r="I27" s="832"/>
      <c r="J27" s="753"/>
      <c r="K27" s="753"/>
      <c r="L27" s="753"/>
      <c r="M27" s="802"/>
      <c r="N27" s="802"/>
      <c r="O27" s="802"/>
      <c r="P27" s="806"/>
      <c r="Q27" s="809"/>
      <c r="R27" s="812"/>
      <c r="S27" s="812"/>
      <c r="T27" s="812"/>
      <c r="U27" s="812"/>
      <c r="V27" s="820"/>
      <c r="W27" s="768"/>
      <c r="X27" s="818"/>
      <c r="Y27" s="762"/>
      <c r="Z27" s="765"/>
      <c r="AA27" s="768"/>
      <c r="AB27" s="771"/>
      <c r="AC27" s="774"/>
      <c r="AD27" s="777"/>
      <c r="AE27" s="780"/>
      <c r="AF27" s="205">
        <v>6</v>
      </c>
      <c r="AG27" s="494"/>
      <c r="AH27" s="497" t="str">
        <f t="shared" si="1"/>
        <v/>
      </c>
      <c r="AI27" s="336"/>
      <c r="AJ27" s="336"/>
      <c r="AK27" s="231" t="str">
        <f t="shared" ref="AK27:AK33" si="72">IF(AND(AI27="Preventivo",AJ27="Automático"),"50%",IF(AND(AI27="Preventivo",AJ27="Manual"),"40%",IF(AND(AI27="Detectivo",AJ27="Automático"),"40%",IF(AND(AI27="Detectivo",AJ27="Manual"),"30%",IF(AND(AI27="Correctivo",AJ27="Automático"),"35%",IF(AND(AI27="Correctivo",AJ27="Manual"),"25%",""))))))</f>
        <v/>
      </c>
      <c r="AL27" s="337"/>
      <c r="AM27" s="337"/>
      <c r="AN27" s="338"/>
      <c r="AO27" s="232"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33" t="str">
        <f t="shared" si="49"/>
        <v/>
      </c>
      <c r="AR27" s="234" t="str">
        <f t="shared" si="50"/>
        <v/>
      </c>
      <c r="AS27" s="233" t="str">
        <f t="shared" si="65"/>
        <v/>
      </c>
      <c r="AT27" s="235" t="str">
        <f t="shared" si="51"/>
        <v/>
      </c>
      <c r="AU27" s="783"/>
      <c r="AV27" s="786"/>
      <c r="AW27" s="780"/>
      <c r="AX27" s="789"/>
      <c r="AY27" s="339"/>
      <c r="AZ27" s="208"/>
      <c r="BA27" s="206"/>
      <c r="BB27" s="206"/>
      <c r="BC27" s="207"/>
      <c r="BD27" s="207"/>
      <c r="BE27" s="207"/>
      <c r="BF27" s="208"/>
      <c r="BG27" s="792"/>
      <c r="BH27" s="212"/>
      <c r="BI27" s="209"/>
      <c r="BJ27" s="209"/>
      <c r="BK27" s="209"/>
      <c r="BL27" s="206"/>
      <c r="BM27" s="206"/>
      <c r="BN27" s="206"/>
      <c r="BO27" s="210"/>
      <c r="BP27" s="210"/>
      <c r="BQ27" s="593"/>
      <c r="BR27" s="684"/>
      <c r="BS27" s="685"/>
      <c r="BT27" s="684"/>
      <c r="BU27" s="685"/>
      <c r="BV27" s="1276"/>
      <c r="BW27" s="1277"/>
      <c r="BX27" s="684"/>
      <c r="BY27" s="689"/>
      <c r="BZ27" s="685"/>
      <c r="CA27" s="676"/>
      <c r="CB27" s="677"/>
    </row>
    <row r="28" spans="1:80" s="211" customFormat="1" ht="147.75" customHeight="1">
      <c r="A28" s="980"/>
      <c r="B28" s="845"/>
      <c r="C28" s="848"/>
      <c r="D28" s="848" t="str">
        <f>IFERROR((VLOOKUP($B28,'Listados Datos'!$D$3:$F$16,3,FALSE))," ")</f>
        <v xml:space="preserve"> </v>
      </c>
      <c r="E28" s="801"/>
      <c r="F28" s="752"/>
      <c r="G28" s="836">
        <v>4</v>
      </c>
      <c r="H28" s="383">
        <v>4</v>
      </c>
      <c r="I28" s="830" t="s">
        <v>3378</v>
      </c>
      <c r="J28" s="751" t="s">
        <v>241</v>
      </c>
      <c r="K28" s="751" t="s">
        <v>1041</v>
      </c>
      <c r="L28" s="751" t="s">
        <v>1047</v>
      </c>
      <c r="M28" s="803"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803" t="s">
        <v>108</v>
      </c>
      <c r="O28" s="803" t="s">
        <v>830</v>
      </c>
      <c r="P28" s="804">
        <v>228</v>
      </c>
      <c r="Q28" s="807"/>
      <c r="R28" s="810"/>
      <c r="S28" s="810"/>
      <c r="T28" s="810"/>
      <c r="U28" s="810"/>
      <c r="V28" s="813" t="str">
        <f t="shared" ref="V28" si="76">IF(ISBLANK(AC28),(IF(P28&lt;=0,"",IF(P28&lt;=2,"Muy Baja",IF(P28&lt;=24,"Baja",IF(P28&lt;=500,"Media",IF(P28&lt;=5000,"Alta","Muy Alta"))))))," ")</f>
        <v>Media</v>
      </c>
      <c r="W28" s="766">
        <f t="shared" ref="W28" si="77">IF(ISBLANK(AC28),(IF(V28="","",IF(V28="Muy Baja",20%,IF(V28="Baja",40%,IF(V28="Media",60%,IF(V28="Alta",80%,IF(V28="Muy Alta",100%,0)))))))," ")</f>
        <v>0.6</v>
      </c>
      <c r="X28" s="816" t="s">
        <v>304</v>
      </c>
      <c r="Y28" s="760" t="str">
        <f>IF(X28&gt;0,IF(NOT(ISERROR(MATCH(X28,'Listados Datos'!$N$3:$N$4,0))),'Listados Datos'!$N$6&amp;"Por favor no seleccionar este criterios de impacto (Afectación Económica o presupuestal y/o Pérdida Reputacional)",'Listados Datos'!$N$7),"")</f>
        <v>✔</v>
      </c>
      <c r="Z28" s="763" t="str">
        <f>IF(OR(X28='Listados Datos'!$R$3,X28='Listados Datos'!$S$3),"Leve",IF(OR(X28='Listados Datos'!$R$4,X28='Listados Datos'!$S$4),"Menor",IF(OR(X28='Listados Datos'!$R$5,X28='Listados Datos'!$S$5),"Moderado",IF(OR(X28='Listados Datos'!$R$6,X28='Listados Datos'!$S$6),"Mayor",IF(OR(X28='Listados Datos'!$R$7,X28='Listados Datos'!$S$7),"Catastrófico","")))))</f>
        <v>Moderado</v>
      </c>
      <c r="AA28" s="766">
        <f>IF(Z28="","",IF(Z28="Leve",20%,IF(Z28="Menor",40%,IF(Z28="Moderado",60%,IF(Z28="Mayor",80%,IF(Z28="Catastrófico",100%,0))))))</f>
        <v>0.6</v>
      </c>
      <c r="AB28" s="769"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772"/>
      <c r="AD28" s="775"/>
      <c r="AE28" s="778"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494" t="s">
        <v>3127</v>
      </c>
      <c r="AH28" s="497" t="str">
        <f t="shared" si="1"/>
        <v>Probabilidad</v>
      </c>
      <c r="AI28" s="336" t="s">
        <v>310</v>
      </c>
      <c r="AJ28" s="336" t="s">
        <v>315</v>
      </c>
      <c r="AK28" s="231" t="str">
        <f t="shared" si="72"/>
        <v>40%</v>
      </c>
      <c r="AL28" s="337" t="s">
        <v>319</v>
      </c>
      <c r="AM28" s="337" t="s">
        <v>323</v>
      </c>
      <c r="AN28" s="338" t="s">
        <v>326</v>
      </c>
      <c r="AO28" s="232">
        <f t="shared" ref="AO28" si="79">IF(ISBLANK(AD28),(IFERROR(IF(AH28="Probabilidad",(W28-(+W28*AK28)),IF(AH28="Impacto",W28,"")),""))," ")</f>
        <v>0.36</v>
      </c>
      <c r="AP28" s="174" t="str">
        <f t="shared" ref="AP28" si="80">IF(ISBLANK(AD28), (IFERROR(IF(AO28="","",IF(AO28&lt;=0.2,"Muy Baja",IF(AO28&lt;=0.4,"Baja",IF(AO28&lt;=0.6,"Media",IF(AO28&lt;=0.8,"Alta","Muy Alta"))))),""))," ")</f>
        <v>Baja</v>
      </c>
      <c r="AQ28" s="233">
        <f t="shared" si="49"/>
        <v>0.36</v>
      </c>
      <c r="AR28" s="234" t="str">
        <f t="shared" si="50"/>
        <v>Moderado</v>
      </c>
      <c r="AS28" s="233">
        <f t="shared" ref="AS28" si="81">IFERROR(IF(AH28="Impacto",(AA28-(+AA28*AK28)),IF(AH28="Probabilidad",AA28,"")),"")</f>
        <v>0.6</v>
      </c>
      <c r="AT28" s="235" t="str">
        <f t="shared" si="51"/>
        <v>Moderado</v>
      </c>
      <c r="AU28" s="781"/>
      <c r="AV28" s="784" t="str">
        <f>IF(ISBLANK(AD28), " ", AD28)</f>
        <v xml:space="preserve"> </v>
      </c>
      <c r="AW28" s="778"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787" t="s">
        <v>333</v>
      </c>
      <c r="AY28" s="840" t="s">
        <v>1090</v>
      </c>
      <c r="AZ28" s="842" t="s">
        <v>1055</v>
      </c>
      <c r="BA28" s="842" t="s">
        <v>1565</v>
      </c>
      <c r="BB28" s="842" t="s">
        <v>1054</v>
      </c>
      <c r="BC28" s="843">
        <v>44805</v>
      </c>
      <c r="BD28" s="843">
        <v>45291</v>
      </c>
      <c r="BE28" s="842" t="s">
        <v>1055</v>
      </c>
      <c r="BF28" s="995" t="s">
        <v>1059</v>
      </c>
      <c r="BG28" s="751" t="s">
        <v>1056</v>
      </c>
      <c r="BH28" s="519" t="s">
        <v>113</v>
      </c>
      <c r="BI28" s="527" t="s">
        <v>3403</v>
      </c>
      <c r="BJ28" s="520" t="s">
        <v>3404</v>
      </c>
      <c r="BK28" s="520" t="s">
        <v>3405</v>
      </c>
      <c r="BL28" s="520" t="s">
        <v>3406</v>
      </c>
      <c r="BM28" s="540" t="s">
        <v>3587</v>
      </c>
      <c r="BN28" s="520" t="s">
        <v>3407</v>
      </c>
      <c r="BO28" s="520" t="s">
        <v>114</v>
      </c>
      <c r="BP28" s="520" t="s">
        <v>3408</v>
      </c>
      <c r="BQ28" s="596" t="s">
        <v>3408</v>
      </c>
      <c r="BR28" s="709" t="s">
        <v>1090</v>
      </c>
      <c r="BS28" s="709"/>
      <c r="BT28" s="709" t="s">
        <v>1055</v>
      </c>
      <c r="BU28" s="709"/>
      <c r="BV28" s="1271" t="s">
        <v>3612</v>
      </c>
      <c r="BW28" s="1271"/>
      <c r="BX28" s="1284" t="s">
        <v>3587</v>
      </c>
      <c r="BY28" s="709"/>
      <c r="BZ28" s="709"/>
      <c r="CA28" s="676"/>
      <c r="CB28" s="677"/>
    </row>
    <row r="29" spans="1:80" s="211" customFormat="1" ht="75" customHeight="1">
      <c r="A29" s="980"/>
      <c r="B29" s="845"/>
      <c r="C29" s="848"/>
      <c r="D29" s="848"/>
      <c r="E29" s="801"/>
      <c r="F29" s="752"/>
      <c r="G29" s="834"/>
      <c r="H29" s="383">
        <v>4</v>
      </c>
      <c r="I29" s="831"/>
      <c r="J29" s="752"/>
      <c r="K29" s="752"/>
      <c r="L29" s="752"/>
      <c r="M29" s="801"/>
      <c r="N29" s="801"/>
      <c r="O29" s="801"/>
      <c r="P29" s="805"/>
      <c r="Q29" s="808"/>
      <c r="R29" s="811"/>
      <c r="S29" s="811"/>
      <c r="T29" s="811"/>
      <c r="U29" s="811"/>
      <c r="V29" s="814"/>
      <c r="W29" s="767"/>
      <c r="X29" s="817"/>
      <c r="Y29" s="761"/>
      <c r="Z29" s="764"/>
      <c r="AA29" s="767"/>
      <c r="AB29" s="770"/>
      <c r="AC29" s="773"/>
      <c r="AD29" s="776"/>
      <c r="AE29" s="779"/>
      <c r="AF29" s="205">
        <v>2</v>
      </c>
      <c r="AG29" s="494" t="s">
        <v>3128</v>
      </c>
      <c r="AH29" s="497" t="str">
        <f t="shared" si="1"/>
        <v>Probabilidad</v>
      </c>
      <c r="AI29" s="336" t="s">
        <v>310</v>
      </c>
      <c r="AJ29" s="336" t="s">
        <v>315</v>
      </c>
      <c r="AK29" s="231" t="str">
        <f t="shared" si="72"/>
        <v>40%</v>
      </c>
      <c r="AL29" s="337" t="s">
        <v>319</v>
      </c>
      <c r="AM29" s="337" t="s">
        <v>323</v>
      </c>
      <c r="AN29" s="338" t="s">
        <v>326</v>
      </c>
      <c r="AO29" s="232">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33">
        <f t="shared" si="49"/>
        <v>0.216</v>
      </c>
      <c r="AR29" s="234" t="str">
        <f t="shared" si="50"/>
        <v>Moderado</v>
      </c>
      <c r="AS29" s="233">
        <f t="shared" ref="AS29" si="85">IFERROR(IF(AND(AH28="Impacto",AH29="Impacto"),(AS28-(+AS28*AK29)),IF(AH29="Impacto",(AA28-(+AA28*AK29)),IF(AH29="Probabilidad",AS28,""))),"")</f>
        <v>0.6</v>
      </c>
      <c r="AT29" s="235" t="str">
        <f t="shared" si="51"/>
        <v>Moderado</v>
      </c>
      <c r="AU29" s="782"/>
      <c r="AV29" s="785"/>
      <c r="AW29" s="779"/>
      <c r="AX29" s="788"/>
      <c r="AY29" s="841"/>
      <c r="AZ29" s="842"/>
      <c r="BA29" s="842"/>
      <c r="BB29" s="842"/>
      <c r="BC29" s="843"/>
      <c r="BD29" s="843"/>
      <c r="BE29" s="842"/>
      <c r="BF29" s="996"/>
      <c r="BG29" s="752"/>
      <c r="BH29" s="212"/>
      <c r="BI29" s="209"/>
      <c r="BJ29" s="209"/>
      <c r="BK29" s="209"/>
      <c r="BL29" s="206"/>
      <c r="BM29" s="206"/>
      <c r="BN29" s="206"/>
      <c r="BO29" s="210"/>
      <c r="BP29" s="210"/>
      <c r="BQ29" s="593"/>
      <c r="BR29" s="709"/>
      <c r="BS29" s="709"/>
      <c r="BT29" s="709"/>
      <c r="BU29" s="709"/>
      <c r="BV29" s="1271"/>
      <c r="BW29" s="1271"/>
      <c r="BX29" s="709"/>
      <c r="BY29" s="709"/>
      <c r="BZ29" s="709"/>
      <c r="CA29" s="676"/>
      <c r="CB29" s="677"/>
    </row>
    <row r="30" spans="1:80" s="211" customFormat="1" ht="28.5" customHeight="1">
      <c r="A30" s="980"/>
      <c r="B30" s="845"/>
      <c r="C30" s="848"/>
      <c r="D30" s="848"/>
      <c r="E30" s="801"/>
      <c r="F30" s="752"/>
      <c r="G30" s="834"/>
      <c r="H30" s="383">
        <v>4</v>
      </c>
      <c r="I30" s="831"/>
      <c r="J30" s="752"/>
      <c r="K30" s="752"/>
      <c r="L30" s="752"/>
      <c r="M30" s="801"/>
      <c r="N30" s="801"/>
      <c r="O30" s="801"/>
      <c r="P30" s="805"/>
      <c r="Q30" s="808"/>
      <c r="R30" s="811"/>
      <c r="S30" s="811"/>
      <c r="T30" s="811"/>
      <c r="U30" s="811"/>
      <c r="V30" s="814"/>
      <c r="W30" s="767"/>
      <c r="X30" s="817"/>
      <c r="Y30" s="761"/>
      <c r="Z30" s="764"/>
      <c r="AA30" s="767"/>
      <c r="AB30" s="770"/>
      <c r="AC30" s="773"/>
      <c r="AD30" s="776"/>
      <c r="AE30" s="779"/>
      <c r="AF30" s="205">
        <v>3</v>
      </c>
      <c r="AG30" s="494"/>
      <c r="AH30" s="497" t="str">
        <f t="shared" si="1"/>
        <v/>
      </c>
      <c r="AI30" s="336"/>
      <c r="AJ30" s="336"/>
      <c r="AK30" s="231" t="str">
        <f t="shared" si="72"/>
        <v/>
      </c>
      <c r="AL30" s="337"/>
      <c r="AM30" s="337"/>
      <c r="AN30" s="338"/>
      <c r="AO30" s="232"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33" t="str">
        <f t="shared" si="49"/>
        <v/>
      </c>
      <c r="AR30" s="234" t="str">
        <f t="shared" si="50"/>
        <v/>
      </c>
      <c r="AS30" s="233" t="str">
        <f t="shared" ref="AS30:AS33" si="88">IFERROR(IF(AND(AH29="Impacto",AH30="Impacto"),(AS29-(+AS29*AK30)),IF(AND(AH29="Probabilidad",AH30="Impacto"),(AS28-(+AS28*AK30)),IF(AH30="Probabilidad",AS29,""))),"")</f>
        <v/>
      </c>
      <c r="AT30" s="235" t="str">
        <f t="shared" si="51"/>
        <v/>
      </c>
      <c r="AU30" s="782"/>
      <c r="AV30" s="785"/>
      <c r="AW30" s="779"/>
      <c r="AX30" s="788"/>
      <c r="AY30" s="339"/>
      <c r="AZ30" s="208"/>
      <c r="BA30" s="206"/>
      <c r="BB30" s="206"/>
      <c r="BC30" s="207"/>
      <c r="BD30" s="207"/>
      <c r="BE30" s="207"/>
      <c r="BF30" s="208"/>
      <c r="BG30" s="752"/>
      <c r="BH30" s="212"/>
      <c r="BI30" s="209"/>
      <c r="BJ30" s="209"/>
      <c r="BK30" s="209"/>
      <c r="BL30" s="206"/>
      <c r="BM30" s="206"/>
      <c r="BN30" s="206"/>
      <c r="BO30" s="210"/>
      <c r="BP30" s="210"/>
      <c r="BQ30" s="593"/>
      <c r="BR30" s="709"/>
      <c r="BS30" s="709"/>
      <c r="BT30" s="709"/>
      <c r="BU30" s="709"/>
      <c r="BV30" s="1271"/>
      <c r="BW30" s="1271"/>
      <c r="BX30" s="709"/>
      <c r="BY30" s="709"/>
      <c r="BZ30" s="709"/>
      <c r="CA30" s="676"/>
      <c r="CB30" s="677"/>
    </row>
    <row r="31" spans="1:80" s="211" customFormat="1" ht="28.5" customHeight="1">
      <c r="A31" s="980"/>
      <c r="B31" s="845"/>
      <c r="C31" s="848"/>
      <c r="D31" s="848"/>
      <c r="E31" s="801"/>
      <c r="F31" s="752"/>
      <c r="G31" s="834"/>
      <c r="H31" s="383">
        <v>4</v>
      </c>
      <c r="I31" s="831"/>
      <c r="J31" s="752"/>
      <c r="K31" s="752"/>
      <c r="L31" s="752"/>
      <c r="M31" s="801"/>
      <c r="N31" s="801"/>
      <c r="O31" s="801"/>
      <c r="P31" s="805"/>
      <c r="Q31" s="808"/>
      <c r="R31" s="811"/>
      <c r="S31" s="811"/>
      <c r="T31" s="811"/>
      <c r="U31" s="811"/>
      <c r="V31" s="814"/>
      <c r="W31" s="767"/>
      <c r="X31" s="817"/>
      <c r="Y31" s="761"/>
      <c r="Z31" s="764"/>
      <c r="AA31" s="767"/>
      <c r="AB31" s="770"/>
      <c r="AC31" s="773"/>
      <c r="AD31" s="776"/>
      <c r="AE31" s="779"/>
      <c r="AF31" s="205">
        <v>4</v>
      </c>
      <c r="AG31" s="494"/>
      <c r="AH31" s="497" t="str">
        <f t="shared" si="1"/>
        <v/>
      </c>
      <c r="AI31" s="336"/>
      <c r="AJ31" s="336"/>
      <c r="AK31" s="231" t="str">
        <f t="shared" si="72"/>
        <v/>
      </c>
      <c r="AL31" s="337"/>
      <c r="AM31" s="337"/>
      <c r="AN31" s="338"/>
      <c r="AO31" s="232"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33" t="str">
        <f t="shared" si="49"/>
        <v/>
      </c>
      <c r="AR31" s="234" t="str">
        <f t="shared" si="50"/>
        <v/>
      </c>
      <c r="AS31" s="233" t="str">
        <f t="shared" si="88"/>
        <v/>
      </c>
      <c r="AT31" s="235" t="str">
        <f t="shared" si="51"/>
        <v/>
      </c>
      <c r="AU31" s="782"/>
      <c r="AV31" s="785"/>
      <c r="AW31" s="779"/>
      <c r="AX31" s="788"/>
      <c r="AY31" s="339"/>
      <c r="AZ31" s="208"/>
      <c r="BA31" s="206"/>
      <c r="BB31" s="206"/>
      <c r="BC31" s="207"/>
      <c r="BD31" s="207"/>
      <c r="BE31" s="207"/>
      <c r="BF31" s="208"/>
      <c r="BG31" s="752"/>
      <c r="BH31" s="212"/>
      <c r="BI31" s="209"/>
      <c r="BJ31" s="209"/>
      <c r="BK31" s="209"/>
      <c r="BL31" s="206"/>
      <c r="BM31" s="206"/>
      <c r="BN31" s="206"/>
      <c r="BO31" s="210"/>
      <c r="BP31" s="210"/>
      <c r="BQ31" s="593"/>
      <c r="BR31" s="709"/>
      <c r="BS31" s="709"/>
      <c r="BT31" s="709"/>
      <c r="BU31" s="709"/>
      <c r="BV31" s="1271"/>
      <c r="BW31" s="1271"/>
      <c r="BX31" s="709"/>
      <c r="BY31" s="709"/>
      <c r="BZ31" s="709"/>
      <c r="CA31" s="676"/>
      <c r="CB31" s="677"/>
    </row>
    <row r="32" spans="1:80" s="211" customFormat="1" ht="28.5" customHeight="1">
      <c r="A32" s="980"/>
      <c r="B32" s="845"/>
      <c r="C32" s="848"/>
      <c r="D32" s="848"/>
      <c r="E32" s="801"/>
      <c r="F32" s="752"/>
      <c r="G32" s="834"/>
      <c r="H32" s="383">
        <v>4</v>
      </c>
      <c r="I32" s="831"/>
      <c r="J32" s="752"/>
      <c r="K32" s="752"/>
      <c r="L32" s="752"/>
      <c r="M32" s="801"/>
      <c r="N32" s="801"/>
      <c r="O32" s="801"/>
      <c r="P32" s="805"/>
      <c r="Q32" s="808"/>
      <c r="R32" s="811"/>
      <c r="S32" s="811"/>
      <c r="T32" s="811"/>
      <c r="U32" s="811"/>
      <c r="V32" s="814"/>
      <c r="W32" s="767"/>
      <c r="X32" s="817"/>
      <c r="Y32" s="761"/>
      <c r="Z32" s="764"/>
      <c r="AA32" s="767"/>
      <c r="AB32" s="770"/>
      <c r="AC32" s="773"/>
      <c r="AD32" s="776"/>
      <c r="AE32" s="779"/>
      <c r="AF32" s="205">
        <v>5</v>
      </c>
      <c r="AG32" s="494"/>
      <c r="AH32" s="497" t="str">
        <f t="shared" ref="AH32" si="91">IF(OR(AI32="Preventivo",AI32="Detectivo"),"Probabilidad",IF(AI32="Correctivo","Impacto",""))</f>
        <v/>
      </c>
      <c r="AI32" s="336"/>
      <c r="AJ32" s="336"/>
      <c r="AK32" s="231" t="str">
        <f t="shared" ref="AK32" si="92">IF(AND(AI32="Preventivo",AJ32="Automático"),"50%",IF(AND(AI32="Preventivo",AJ32="Manual"),"40%",IF(AND(AI32="Detectivo",AJ32="Automático"),"40%",IF(AND(AI32="Detectivo",AJ32="Manual"),"30%",IF(AND(AI32="Correctivo",AJ32="Automático"),"35%",IF(AND(AI32="Correctivo",AJ32="Manual"),"25%",""))))))</f>
        <v/>
      </c>
      <c r="AL32" s="337"/>
      <c r="AM32" s="337"/>
      <c r="AN32" s="338"/>
      <c r="AO32" s="232"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33" t="str">
        <f t="shared" si="49"/>
        <v/>
      </c>
      <c r="AR32" s="234" t="str">
        <f t="shared" si="50"/>
        <v/>
      </c>
      <c r="AS32" s="233" t="str">
        <f t="shared" si="88"/>
        <v/>
      </c>
      <c r="AT32" s="235" t="str">
        <f t="shared" si="51"/>
        <v/>
      </c>
      <c r="AU32" s="782"/>
      <c r="AV32" s="785"/>
      <c r="AW32" s="779"/>
      <c r="AX32" s="788"/>
      <c r="AY32" s="339"/>
      <c r="AZ32" s="208"/>
      <c r="BA32" s="206"/>
      <c r="BB32" s="206"/>
      <c r="BC32" s="207"/>
      <c r="BD32" s="207"/>
      <c r="BE32" s="207"/>
      <c r="BF32" s="208"/>
      <c r="BG32" s="752"/>
      <c r="BH32" s="212"/>
      <c r="BI32" s="209"/>
      <c r="BJ32" s="209"/>
      <c r="BK32" s="209"/>
      <c r="BL32" s="206"/>
      <c r="BM32" s="206"/>
      <c r="BN32" s="206"/>
      <c r="BO32" s="210"/>
      <c r="BP32" s="210"/>
      <c r="BQ32" s="593"/>
      <c r="BR32" s="709"/>
      <c r="BS32" s="709"/>
      <c r="BT32" s="709"/>
      <c r="BU32" s="709"/>
      <c r="BV32" s="1271"/>
      <c r="BW32" s="1271"/>
      <c r="BX32" s="709"/>
      <c r="BY32" s="709"/>
      <c r="BZ32" s="709"/>
      <c r="CA32" s="676"/>
      <c r="CB32" s="677"/>
    </row>
    <row r="33" spans="1:80" s="211" customFormat="1" ht="28.5" customHeight="1">
      <c r="A33" s="980"/>
      <c r="B33" s="845"/>
      <c r="C33" s="848"/>
      <c r="D33" s="848"/>
      <c r="E33" s="801"/>
      <c r="F33" s="752"/>
      <c r="G33" s="835"/>
      <c r="H33" s="383">
        <v>4</v>
      </c>
      <c r="I33" s="832"/>
      <c r="J33" s="753"/>
      <c r="K33" s="753"/>
      <c r="L33" s="753"/>
      <c r="M33" s="802"/>
      <c r="N33" s="802"/>
      <c r="O33" s="802"/>
      <c r="P33" s="806"/>
      <c r="Q33" s="809"/>
      <c r="R33" s="812"/>
      <c r="S33" s="812"/>
      <c r="T33" s="812"/>
      <c r="U33" s="812"/>
      <c r="V33" s="820"/>
      <c r="W33" s="768"/>
      <c r="X33" s="818"/>
      <c r="Y33" s="762"/>
      <c r="Z33" s="765"/>
      <c r="AA33" s="768"/>
      <c r="AB33" s="771"/>
      <c r="AC33" s="774"/>
      <c r="AD33" s="777"/>
      <c r="AE33" s="780"/>
      <c r="AF33" s="205">
        <v>6</v>
      </c>
      <c r="AG33" s="494"/>
      <c r="AH33" s="497" t="str">
        <f t="shared" si="1"/>
        <v/>
      </c>
      <c r="AI33" s="336"/>
      <c r="AJ33" s="336"/>
      <c r="AK33" s="231" t="str">
        <f t="shared" si="72"/>
        <v/>
      </c>
      <c r="AL33" s="337"/>
      <c r="AM33" s="337"/>
      <c r="AN33" s="338"/>
      <c r="AO33" s="232"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33" t="str">
        <f t="shared" si="49"/>
        <v/>
      </c>
      <c r="AR33" s="234" t="str">
        <f t="shared" si="50"/>
        <v/>
      </c>
      <c r="AS33" s="233" t="str">
        <f t="shared" si="88"/>
        <v/>
      </c>
      <c r="AT33" s="235" t="str">
        <f t="shared" si="51"/>
        <v/>
      </c>
      <c r="AU33" s="783"/>
      <c r="AV33" s="786"/>
      <c r="AW33" s="780"/>
      <c r="AX33" s="789"/>
      <c r="AY33" s="339"/>
      <c r="AZ33" s="208"/>
      <c r="BA33" s="206"/>
      <c r="BB33" s="206"/>
      <c r="BC33" s="207"/>
      <c r="BD33" s="207"/>
      <c r="BE33" s="207"/>
      <c r="BF33" s="208"/>
      <c r="BG33" s="753"/>
      <c r="BH33" s="212"/>
      <c r="BI33" s="209"/>
      <c r="BJ33" s="209"/>
      <c r="BK33" s="209"/>
      <c r="BL33" s="206"/>
      <c r="BM33" s="206"/>
      <c r="BN33" s="206"/>
      <c r="BO33" s="210"/>
      <c r="BP33" s="210"/>
      <c r="BQ33" s="593"/>
      <c r="BR33" s="709"/>
      <c r="BS33" s="709"/>
      <c r="BT33" s="709"/>
      <c r="BU33" s="709"/>
      <c r="BV33" s="1271"/>
      <c r="BW33" s="1271"/>
      <c r="BX33" s="709"/>
      <c r="BY33" s="709"/>
      <c r="BZ33" s="709"/>
      <c r="CA33" s="676"/>
      <c r="CB33" s="677"/>
    </row>
    <row r="34" spans="1:80" s="211" customFormat="1" ht="177" customHeight="1">
      <c r="A34" s="980"/>
      <c r="B34" s="845"/>
      <c r="C34" s="848"/>
      <c r="D34" s="848" t="str">
        <f>IFERROR((VLOOKUP($B34,'Listados Datos'!$D$3:$F$16,3,FALSE))," ")</f>
        <v xml:space="preserve"> </v>
      </c>
      <c r="E34" s="801"/>
      <c r="F34" s="752"/>
      <c r="G34" s="819">
        <v>5</v>
      </c>
      <c r="H34" s="380">
        <v>5</v>
      </c>
      <c r="I34" s="830" t="s">
        <v>1409</v>
      </c>
      <c r="J34" s="751" t="s">
        <v>241</v>
      </c>
      <c r="K34" s="751" t="s">
        <v>1042</v>
      </c>
      <c r="L34" s="751" t="s">
        <v>1043</v>
      </c>
      <c r="M34" s="803" t="str">
        <f>+I34</f>
        <v>Posibilidad de recibir o solicitar cualquier dádiva o beneficio a nombre propio o de terceros con el fin de alterar o manipular información para generar beneficio de la gestión de un proceso.</v>
      </c>
      <c r="N34" s="799" t="s">
        <v>109</v>
      </c>
      <c r="O34" s="803" t="s">
        <v>245</v>
      </c>
      <c r="P34" s="804">
        <v>228</v>
      </c>
      <c r="Q34" s="807"/>
      <c r="R34" s="810"/>
      <c r="S34" s="810"/>
      <c r="T34" s="810"/>
      <c r="U34" s="810"/>
      <c r="V34" s="813" t="str">
        <f t="shared" ref="V34" si="97">IF(ISBLANK(AC34),(IF(P34&lt;=0,"",IF(P34&lt;=2,"Muy Baja",IF(P34&lt;=24,"Baja",IF(P34&lt;=500,"Media",IF(P34&lt;=5000,"Alta","Muy Alta"))))))," ")</f>
        <v xml:space="preserve"> </v>
      </c>
      <c r="W34" s="766" t="str">
        <f t="shared" ref="W34" si="98">IF(ISBLANK(AC34),(IF(V34="","",IF(V34="Muy Baja",20%,IF(V34="Baja",40%,IF(V34="Media",60%,IF(V34="Alta",80%,IF(V34="Muy Alta",100%,0)))))))," ")</f>
        <v xml:space="preserve"> </v>
      </c>
      <c r="X34" s="816"/>
      <c r="Y34" s="760" t="str">
        <f>IF(X34&gt;0,IF(NOT(ISERROR(MATCH(X34,'Listados Datos'!$N$3:$N$4,0))),'Listados Datos'!$N$6&amp;"Por favor no seleccionar este criterios de impacto (Afectación Económica o presupuestal y/o Pérdida Reputacional)",'Listados Datos'!$N$7),"")</f>
        <v/>
      </c>
      <c r="Z34" s="763" t="str">
        <f>IF(OR(X34='Listados Datos'!$R$3,X34='Listados Datos'!$S$3),"Leve",IF(OR(X34='Listados Datos'!$R$4,X34='Listados Datos'!$S$4),"Menor",IF(OR(X34='Listados Datos'!$R$5,X34='Listados Datos'!$S$5),"Moderado",IF(OR(X34='Listados Datos'!$R$6,X34='Listados Datos'!$S$6),"Mayor",IF(OR(X34='Listados Datos'!$R$7,X34='Listados Datos'!$S$7),"Catastrófico","")))))</f>
        <v/>
      </c>
      <c r="AA34" s="766" t="str">
        <f>IF(Z34="","",IF(Z34="Leve",20%,IF(Z34="Menor",40%,IF(Z34="Moderado",60%,IF(Z34="Mayor",80%,IF(Z34="Catastrófico",100%,0))))))</f>
        <v/>
      </c>
      <c r="AB34" s="769"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772" t="s">
        <v>344</v>
      </c>
      <c r="AD34" s="775" t="s">
        <v>12</v>
      </c>
      <c r="AE34" s="778"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494" t="s">
        <v>3129</v>
      </c>
      <c r="AH34" s="497" t="str">
        <f t="shared" ref="AH34:AH63" si="100">IF(OR(AI34="Preventivo",AI34="Detectivo"),"Probabilidad",IF(AI34="Correctivo","Impacto",""))</f>
        <v>Probabilidad</v>
      </c>
      <c r="AI34" s="336" t="s">
        <v>310</v>
      </c>
      <c r="AJ34" s="336" t="s">
        <v>315</v>
      </c>
      <c r="AK34" s="231" t="str">
        <f t="shared" ref="AK34:AK63" si="101">IF(AND(AI34="Preventivo",AJ34="Automático"),"50%",IF(AND(AI34="Preventivo",AJ34="Manual"),"40%",IF(AND(AI34="Detectivo",AJ34="Automático"),"40%",IF(AND(AI34="Detectivo",AJ34="Manual"),"30%",IF(AND(AI34="Correctivo",AJ34="Automático"),"35%",IF(AND(AI34="Correctivo",AJ34="Manual"),"25%",""))))))</f>
        <v>40%</v>
      </c>
      <c r="AL34" s="337" t="s">
        <v>319</v>
      </c>
      <c r="AM34" s="337" t="s">
        <v>323</v>
      </c>
      <c r="AN34" s="338" t="s">
        <v>326</v>
      </c>
      <c r="AO34" s="232"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33" t="str">
        <f t="shared" si="49"/>
        <v xml:space="preserve"> </v>
      </c>
      <c r="AR34" s="234" t="str">
        <f t="shared" si="50"/>
        <v/>
      </c>
      <c r="AS34" s="233" t="str">
        <f t="shared" ref="AS34" si="104">IFERROR(IF(AH34="Impacto",(AA34-(+AA34*AK34)),IF(AH34="Probabilidad",AA34,"")),"")</f>
        <v/>
      </c>
      <c r="AT34" s="235" t="str">
        <f t="shared" si="51"/>
        <v/>
      </c>
      <c r="AU34" s="781" t="s">
        <v>344</v>
      </c>
      <c r="AV34" s="784" t="str">
        <f>IF(ISBLANK(AD34), " ", AD34)</f>
        <v>Moderado</v>
      </c>
      <c r="AW34" s="778"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787" t="s">
        <v>333</v>
      </c>
      <c r="AY34" s="339" t="s">
        <v>1091</v>
      </c>
      <c r="AZ34" s="208" t="s">
        <v>1057</v>
      </c>
      <c r="BA34" s="206" t="s">
        <v>964</v>
      </c>
      <c r="BB34" s="206" t="s">
        <v>1050</v>
      </c>
      <c r="BC34" s="207">
        <v>44927</v>
      </c>
      <c r="BD34" s="207">
        <v>45291</v>
      </c>
      <c r="BE34" s="207" t="s">
        <v>1057</v>
      </c>
      <c r="BF34" s="207" t="s">
        <v>1060</v>
      </c>
      <c r="BG34" s="751" t="s">
        <v>1058</v>
      </c>
      <c r="BH34" s="508" t="s">
        <v>113</v>
      </c>
      <c r="BI34" s="506" t="s">
        <v>3415</v>
      </c>
      <c r="BJ34" s="506">
        <v>1</v>
      </c>
      <c r="BK34" s="525">
        <v>45046</v>
      </c>
      <c r="BL34" s="507" t="s">
        <v>3417</v>
      </c>
      <c r="BM34" s="507" t="s">
        <v>3416</v>
      </c>
      <c r="BN34" s="507" t="s">
        <v>1509</v>
      </c>
      <c r="BO34" s="505" t="s">
        <v>114</v>
      </c>
      <c r="BP34" s="505" t="s">
        <v>1509</v>
      </c>
      <c r="BQ34" s="592" t="s">
        <v>1509</v>
      </c>
      <c r="BR34" s="709" t="s">
        <v>3609</v>
      </c>
      <c r="BS34" s="709"/>
      <c r="BT34" s="680" t="s">
        <v>3608</v>
      </c>
      <c r="BU34" s="681"/>
      <c r="BV34" s="680" t="s">
        <v>3610</v>
      </c>
      <c r="BW34" s="681"/>
      <c r="BX34" s="1285" t="s">
        <v>3622</v>
      </c>
      <c r="BY34" s="1286"/>
      <c r="BZ34" s="1287"/>
      <c r="CA34" s="676"/>
      <c r="CB34" s="677"/>
    </row>
    <row r="35" spans="1:80" s="211" customFormat="1" ht="28.5" customHeight="1">
      <c r="A35" s="980"/>
      <c r="B35" s="845"/>
      <c r="C35" s="848"/>
      <c r="D35" s="848"/>
      <c r="E35" s="801"/>
      <c r="F35" s="752"/>
      <c r="G35" s="819"/>
      <c r="H35" s="380">
        <v>5</v>
      </c>
      <c r="I35" s="831"/>
      <c r="J35" s="752"/>
      <c r="K35" s="752"/>
      <c r="L35" s="752"/>
      <c r="M35" s="801"/>
      <c r="N35" s="801"/>
      <c r="O35" s="801"/>
      <c r="P35" s="805"/>
      <c r="Q35" s="808"/>
      <c r="R35" s="811"/>
      <c r="S35" s="811"/>
      <c r="T35" s="811"/>
      <c r="U35" s="811"/>
      <c r="V35" s="814"/>
      <c r="W35" s="767"/>
      <c r="X35" s="817"/>
      <c r="Y35" s="761"/>
      <c r="Z35" s="764"/>
      <c r="AA35" s="767"/>
      <c r="AB35" s="770"/>
      <c r="AC35" s="773"/>
      <c r="AD35" s="776"/>
      <c r="AE35" s="779"/>
      <c r="AF35" s="205">
        <v>2</v>
      </c>
      <c r="AG35" s="494"/>
      <c r="AH35" s="497" t="str">
        <f t="shared" si="100"/>
        <v/>
      </c>
      <c r="AI35" s="336"/>
      <c r="AJ35" s="336"/>
      <c r="AK35" s="231" t="str">
        <f t="shared" si="101"/>
        <v/>
      </c>
      <c r="AL35" s="337"/>
      <c r="AM35" s="337"/>
      <c r="AN35" s="338"/>
      <c r="AO35" s="232"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33" t="str">
        <f t="shared" si="49"/>
        <v xml:space="preserve"> </v>
      </c>
      <c r="AR35" s="234" t="str">
        <f t="shared" si="50"/>
        <v/>
      </c>
      <c r="AS35" s="233" t="str">
        <f t="shared" ref="AS35" si="108">IFERROR(IF(AND(AH34="Impacto",AH35="Impacto"),(AS34-(+AS34*AK35)),IF(AH35="Impacto",(AA34-(+AA34*AK35)),IF(AH35="Probabilidad",AS34,""))),"")</f>
        <v/>
      </c>
      <c r="AT35" s="235" t="str">
        <f t="shared" si="51"/>
        <v/>
      </c>
      <c r="AU35" s="782"/>
      <c r="AV35" s="785"/>
      <c r="AW35" s="779"/>
      <c r="AX35" s="788"/>
      <c r="AY35" s="339"/>
      <c r="AZ35" s="208"/>
      <c r="BA35" s="206"/>
      <c r="BB35" s="206"/>
      <c r="BC35" s="207"/>
      <c r="BD35" s="207"/>
      <c r="BE35" s="207"/>
      <c r="BF35" s="208"/>
      <c r="BG35" s="752"/>
      <c r="BH35" s="212"/>
      <c r="BI35" s="209"/>
      <c r="BJ35" s="209"/>
      <c r="BK35" s="209"/>
      <c r="BL35" s="206"/>
      <c r="BM35" s="206"/>
      <c r="BN35" s="206"/>
      <c r="BO35" s="210"/>
      <c r="BP35" s="210"/>
      <c r="BQ35" s="593"/>
      <c r="BR35" s="709"/>
      <c r="BS35" s="709"/>
      <c r="BT35" s="682"/>
      <c r="BU35" s="683"/>
      <c r="BV35" s="682"/>
      <c r="BW35" s="683"/>
      <c r="BX35" s="1288"/>
      <c r="BY35" s="1289"/>
      <c r="BZ35" s="1290"/>
      <c r="CA35" s="676"/>
      <c r="CB35" s="677"/>
    </row>
    <row r="36" spans="1:80" s="211" customFormat="1" ht="28.5" customHeight="1">
      <c r="A36" s="980"/>
      <c r="B36" s="845"/>
      <c r="C36" s="848"/>
      <c r="D36" s="848"/>
      <c r="E36" s="801"/>
      <c r="F36" s="752"/>
      <c r="G36" s="819"/>
      <c r="H36" s="380">
        <v>5</v>
      </c>
      <c r="I36" s="831"/>
      <c r="J36" s="752"/>
      <c r="K36" s="752"/>
      <c r="L36" s="752"/>
      <c r="M36" s="801"/>
      <c r="N36" s="801"/>
      <c r="O36" s="801"/>
      <c r="P36" s="805"/>
      <c r="Q36" s="808"/>
      <c r="R36" s="811"/>
      <c r="S36" s="811"/>
      <c r="T36" s="811"/>
      <c r="U36" s="811"/>
      <c r="V36" s="814"/>
      <c r="W36" s="767"/>
      <c r="X36" s="817"/>
      <c r="Y36" s="761"/>
      <c r="Z36" s="764"/>
      <c r="AA36" s="767"/>
      <c r="AB36" s="770"/>
      <c r="AC36" s="773"/>
      <c r="AD36" s="776"/>
      <c r="AE36" s="779"/>
      <c r="AF36" s="205">
        <v>3</v>
      </c>
      <c r="AG36" s="494"/>
      <c r="AH36" s="497" t="str">
        <f t="shared" si="100"/>
        <v/>
      </c>
      <c r="AI36" s="336"/>
      <c r="AJ36" s="336"/>
      <c r="AK36" s="231" t="str">
        <f t="shared" si="101"/>
        <v/>
      </c>
      <c r="AL36" s="337"/>
      <c r="AM36" s="337"/>
      <c r="AN36" s="338"/>
      <c r="AO36" s="232"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33" t="str">
        <f t="shared" si="49"/>
        <v xml:space="preserve"> </v>
      </c>
      <c r="AR36" s="234" t="str">
        <f t="shared" si="50"/>
        <v/>
      </c>
      <c r="AS36" s="233" t="str">
        <f t="shared" ref="AS36:AS39" si="111">IFERROR(IF(AND(AH35="Impacto",AH36="Impacto"),(AS35-(+AS35*AK36)),IF(AND(AH35="Probabilidad",AH36="Impacto"),(AS34-(+AS34*AK36)),IF(AH36="Probabilidad",AS35,""))),"")</f>
        <v/>
      </c>
      <c r="AT36" s="235" t="str">
        <f t="shared" si="51"/>
        <v/>
      </c>
      <c r="AU36" s="782"/>
      <c r="AV36" s="785"/>
      <c r="AW36" s="779"/>
      <c r="AX36" s="788"/>
      <c r="AY36" s="339"/>
      <c r="AZ36" s="208"/>
      <c r="BA36" s="206"/>
      <c r="BB36" s="206"/>
      <c r="BC36" s="207"/>
      <c r="BD36" s="207"/>
      <c r="BE36" s="207"/>
      <c r="BF36" s="208"/>
      <c r="BG36" s="752"/>
      <c r="BH36" s="212"/>
      <c r="BI36" s="209"/>
      <c r="BJ36" s="209"/>
      <c r="BK36" s="209"/>
      <c r="BL36" s="206"/>
      <c r="BM36" s="206"/>
      <c r="BN36" s="206"/>
      <c r="BO36" s="210"/>
      <c r="BP36" s="210"/>
      <c r="BQ36" s="593"/>
      <c r="BR36" s="709"/>
      <c r="BS36" s="709"/>
      <c r="BT36" s="682"/>
      <c r="BU36" s="683"/>
      <c r="BV36" s="682"/>
      <c r="BW36" s="683"/>
      <c r="BX36" s="1288"/>
      <c r="BY36" s="1289"/>
      <c r="BZ36" s="1290"/>
      <c r="CA36" s="676"/>
      <c r="CB36" s="677"/>
    </row>
    <row r="37" spans="1:80" s="211" customFormat="1" ht="28.5" customHeight="1">
      <c r="A37" s="980"/>
      <c r="B37" s="845"/>
      <c r="C37" s="848"/>
      <c r="D37" s="848"/>
      <c r="E37" s="801"/>
      <c r="F37" s="752"/>
      <c r="G37" s="819"/>
      <c r="H37" s="380">
        <v>5</v>
      </c>
      <c r="I37" s="831"/>
      <c r="J37" s="752"/>
      <c r="K37" s="752"/>
      <c r="L37" s="752"/>
      <c r="M37" s="801"/>
      <c r="N37" s="801"/>
      <c r="O37" s="801"/>
      <c r="P37" s="805"/>
      <c r="Q37" s="808"/>
      <c r="R37" s="811"/>
      <c r="S37" s="811"/>
      <c r="T37" s="811"/>
      <c r="U37" s="811"/>
      <c r="V37" s="814"/>
      <c r="W37" s="767"/>
      <c r="X37" s="817"/>
      <c r="Y37" s="761"/>
      <c r="Z37" s="764"/>
      <c r="AA37" s="767"/>
      <c r="AB37" s="770"/>
      <c r="AC37" s="773"/>
      <c r="AD37" s="776"/>
      <c r="AE37" s="779"/>
      <c r="AF37" s="205">
        <v>4</v>
      </c>
      <c r="AG37" s="494"/>
      <c r="AH37" s="497" t="str">
        <f t="shared" si="100"/>
        <v/>
      </c>
      <c r="AI37" s="336"/>
      <c r="AJ37" s="336"/>
      <c r="AK37" s="231" t="str">
        <f t="shared" si="101"/>
        <v/>
      </c>
      <c r="AL37" s="337"/>
      <c r="AM37" s="337"/>
      <c r="AN37" s="338"/>
      <c r="AO37" s="232"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33" t="str">
        <f t="shared" si="49"/>
        <v xml:space="preserve"> </v>
      </c>
      <c r="AR37" s="234" t="str">
        <f t="shared" si="50"/>
        <v/>
      </c>
      <c r="AS37" s="233" t="str">
        <f t="shared" si="111"/>
        <v/>
      </c>
      <c r="AT37" s="235" t="str">
        <f t="shared" si="51"/>
        <v/>
      </c>
      <c r="AU37" s="782"/>
      <c r="AV37" s="785"/>
      <c r="AW37" s="779"/>
      <c r="AX37" s="788"/>
      <c r="AY37" s="339"/>
      <c r="AZ37" s="208"/>
      <c r="BA37" s="206"/>
      <c r="BB37" s="206"/>
      <c r="BC37" s="207"/>
      <c r="BD37" s="207"/>
      <c r="BE37" s="207"/>
      <c r="BF37" s="208"/>
      <c r="BG37" s="752"/>
      <c r="BH37" s="212"/>
      <c r="BI37" s="209"/>
      <c r="BJ37" s="209"/>
      <c r="BK37" s="209"/>
      <c r="BL37" s="206"/>
      <c r="BM37" s="206"/>
      <c r="BN37" s="206"/>
      <c r="BO37" s="210"/>
      <c r="BP37" s="210"/>
      <c r="BQ37" s="593"/>
      <c r="BR37" s="709"/>
      <c r="BS37" s="709"/>
      <c r="BT37" s="682"/>
      <c r="BU37" s="683"/>
      <c r="BV37" s="682"/>
      <c r="BW37" s="683"/>
      <c r="BX37" s="1288"/>
      <c r="BY37" s="1289"/>
      <c r="BZ37" s="1290"/>
      <c r="CA37" s="676"/>
      <c r="CB37" s="677"/>
    </row>
    <row r="38" spans="1:80" s="211" customFormat="1" ht="28.5" customHeight="1">
      <c r="A38" s="980"/>
      <c r="B38" s="845"/>
      <c r="C38" s="848"/>
      <c r="D38" s="848"/>
      <c r="E38" s="801"/>
      <c r="F38" s="752"/>
      <c r="G38" s="819"/>
      <c r="H38" s="380">
        <v>5</v>
      </c>
      <c r="I38" s="831"/>
      <c r="J38" s="752"/>
      <c r="K38" s="752"/>
      <c r="L38" s="752"/>
      <c r="M38" s="801"/>
      <c r="N38" s="801"/>
      <c r="O38" s="801"/>
      <c r="P38" s="805"/>
      <c r="Q38" s="808"/>
      <c r="R38" s="811"/>
      <c r="S38" s="811"/>
      <c r="T38" s="811"/>
      <c r="U38" s="811"/>
      <c r="V38" s="814"/>
      <c r="W38" s="767"/>
      <c r="X38" s="817"/>
      <c r="Y38" s="761"/>
      <c r="Z38" s="764"/>
      <c r="AA38" s="767"/>
      <c r="AB38" s="770"/>
      <c r="AC38" s="773"/>
      <c r="AD38" s="776"/>
      <c r="AE38" s="779"/>
      <c r="AF38" s="205">
        <v>5</v>
      </c>
      <c r="AG38" s="494"/>
      <c r="AH38" s="497" t="str">
        <f t="shared" ref="AH38" si="114">IF(OR(AI38="Preventivo",AI38="Detectivo"),"Probabilidad",IF(AI38="Correctivo","Impacto",""))</f>
        <v/>
      </c>
      <c r="AI38" s="336"/>
      <c r="AJ38" s="336"/>
      <c r="AK38" s="231" t="str">
        <f t="shared" ref="AK38" si="115">IF(AND(AI38="Preventivo",AJ38="Automático"),"50%",IF(AND(AI38="Preventivo",AJ38="Manual"),"40%",IF(AND(AI38="Detectivo",AJ38="Automático"),"40%",IF(AND(AI38="Detectivo",AJ38="Manual"),"30%",IF(AND(AI38="Correctivo",AJ38="Automático"),"35%",IF(AND(AI38="Correctivo",AJ38="Manual"),"25%",""))))))</f>
        <v/>
      </c>
      <c r="AL38" s="337"/>
      <c r="AM38" s="337"/>
      <c r="AN38" s="338"/>
      <c r="AO38" s="232"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33" t="str">
        <f t="shared" si="49"/>
        <v xml:space="preserve"> </v>
      </c>
      <c r="AR38" s="234" t="str">
        <f t="shared" si="50"/>
        <v/>
      </c>
      <c r="AS38" s="233" t="str">
        <f t="shared" si="111"/>
        <v/>
      </c>
      <c r="AT38" s="235" t="str">
        <f t="shared" si="51"/>
        <v/>
      </c>
      <c r="AU38" s="782"/>
      <c r="AV38" s="785"/>
      <c r="AW38" s="779"/>
      <c r="AX38" s="788"/>
      <c r="AY38" s="339"/>
      <c r="AZ38" s="208"/>
      <c r="BA38" s="206"/>
      <c r="BB38" s="206"/>
      <c r="BC38" s="207"/>
      <c r="BD38" s="207"/>
      <c r="BE38" s="207"/>
      <c r="BF38" s="208"/>
      <c r="BG38" s="752"/>
      <c r="BH38" s="212"/>
      <c r="BI38" s="209"/>
      <c r="BJ38" s="209"/>
      <c r="BK38" s="209"/>
      <c r="BL38" s="206"/>
      <c r="BM38" s="206"/>
      <c r="BN38" s="206"/>
      <c r="BO38" s="210"/>
      <c r="BP38" s="210"/>
      <c r="BQ38" s="593"/>
      <c r="BR38" s="709"/>
      <c r="BS38" s="709"/>
      <c r="BT38" s="682"/>
      <c r="BU38" s="683"/>
      <c r="BV38" s="682"/>
      <c r="BW38" s="683"/>
      <c r="BX38" s="1288"/>
      <c r="BY38" s="1289"/>
      <c r="BZ38" s="1290"/>
      <c r="CA38" s="676"/>
      <c r="CB38" s="677"/>
    </row>
    <row r="39" spans="1:80" s="211" customFormat="1" ht="28.5" customHeight="1">
      <c r="A39" s="980"/>
      <c r="B39" s="845"/>
      <c r="C39" s="848"/>
      <c r="D39" s="848"/>
      <c r="E39" s="801"/>
      <c r="F39" s="752"/>
      <c r="G39" s="819"/>
      <c r="H39" s="380">
        <v>5</v>
      </c>
      <c r="I39" s="832"/>
      <c r="J39" s="753"/>
      <c r="K39" s="753"/>
      <c r="L39" s="753"/>
      <c r="M39" s="802"/>
      <c r="N39" s="802"/>
      <c r="O39" s="802"/>
      <c r="P39" s="806"/>
      <c r="Q39" s="809"/>
      <c r="R39" s="812"/>
      <c r="S39" s="812"/>
      <c r="T39" s="812"/>
      <c r="U39" s="812"/>
      <c r="V39" s="820"/>
      <c r="W39" s="768"/>
      <c r="X39" s="818"/>
      <c r="Y39" s="762"/>
      <c r="Z39" s="765"/>
      <c r="AA39" s="768"/>
      <c r="AB39" s="771"/>
      <c r="AC39" s="774"/>
      <c r="AD39" s="777"/>
      <c r="AE39" s="780"/>
      <c r="AF39" s="205">
        <v>6</v>
      </c>
      <c r="AG39" s="494"/>
      <c r="AH39" s="497" t="str">
        <f t="shared" si="100"/>
        <v/>
      </c>
      <c r="AI39" s="336"/>
      <c r="AJ39" s="336"/>
      <c r="AK39" s="231" t="str">
        <f t="shared" si="101"/>
        <v/>
      </c>
      <c r="AL39" s="337"/>
      <c r="AM39" s="337"/>
      <c r="AN39" s="338"/>
      <c r="AO39" s="232"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33" t="str">
        <f t="shared" si="49"/>
        <v xml:space="preserve"> </v>
      </c>
      <c r="AR39" s="234" t="str">
        <f t="shared" si="50"/>
        <v/>
      </c>
      <c r="AS39" s="233" t="str">
        <f t="shared" si="111"/>
        <v/>
      </c>
      <c r="AT39" s="235" t="str">
        <f t="shared" si="51"/>
        <v/>
      </c>
      <c r="AU39" s="783"/>
      <c r="AV39" s="786"/>
      <c r="AW39" s="780"/>
      <c r="AX39" s="789"/>
      <c r="AY39" s="339"/>
      <c r="AZ39" s="208"/>
      <c r="BA39" s="206"/>
      <c r="BB39" s="206"/>
      <c r="BC39" s="207"/>
      <c r="BD39" s="207"/>
      <c r="BE39" s="207"/>
      <c r="BF39" s="208"/>
      <c r="BG39" s="753"/>
      <c r="BH39" s="212"/>
      <c r="BI39" s="209"/>
      <c r="BJ39" s="209"/>
      <c r="BK39" s="209"/>
      <c r="BL39" s="206"/>
      <c r="BM39" s="206"/>
      <c r="BN39" s="206"/>
      <c r="BO39" s="210"/>
      <c r="BP39" s="210"/>
      <c r="BQ39" s="593"/>
      <c r="BR39" s="709"/>
      <c r="BS39" s="709"/>
      <c r="BT39" s="684"/>
      <c r="BU39" s="685"/>
      <c r="BV39" s="684"/>
      <c r="BW39" s="685"/>
      <c r="BX39" s="1291"/>
      <c r="BY39" s="1292"/>
      <c r="BZ39" s="1293"/>
      <c r="CA39" s="676"/>
      <c r="CB39" s="677"/>
    </row>
    <row r="40" spans="1:80" s="211" customFormat="1" ht="183" customHeight="1">
      <c r="A40" s="980"/>
      <c r="B40" s="845"/>
      <c r="C40" s="848"/>
      <c r="D40" s="848" t="str">
        <f>IFERROR((VLOOKUP($B40,'Listados Datos'!$D$3:$F$18,3,FALSE))," ")</f>
        <v xml:space="preserve"> </v>
      </c>
      <c r="E40" s="801"/>
      <c r="F40" s="752"/>
      <c r="G40" s="819">
        <v>6</v>
      </c>
      <c r="H40" s="380">
        <v>6</v>
      </c>
      <c r="I40" s="830" t="s">
        <v>3369</v>
      </c>
      <c r="J40" s="751" t="s">
        <v>241</v>
      </c>
      <c r="K40" s="751" t="s">
        <v>118</v>
      </c>
      <c r="L40" s="751" t="s">
        <v>1048</v>
      </c>
      <c r="M40" s="803"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803" t="s">
        <v>926</v>
      </c>
      <c r="O40" s="803" t="s">
        <v>831</v>
      </c>
      <c r="P40" s="804">
        <v>228</v>
      </c>
      <c r="Q40" s="807" t="s">
        <v>91</v>
      </c>
      <c r="R40" s="810" t="s">
        <v>1112</v>
      </c>
      <c r="S40" s="810" t="s">
        <v>1113</v>
      </c>
      <c r="T40" s="810"/>
      <c r="U40" s="810"/>
      <c r="V40" s="813" t="str">
        <f t="shared" ref="V40" si="120">IF(ISBLANK(AC40),(IF(P40&lt;=0,"",IF(P40&lt;=2,"Muy Baja",IF(P40&lt;=24,"Baja",IF(P40&lt;=500,"Media",IF(P40&lt;=5000,"Alta","Muy Alta"))))))," ")</f>
        <v>Media</v>
      </c>
      <c r="W40" s="766">
        <f t="shared" ref="W40" si="121">IF(ISBLANK(AC40),(IF(V40="","",IF(V40="Muy Baja",20%,IF(V40="Baja",40%,IF(V40="Media",60%,IF(V40="Alta",80%,IF(V40="Muy Alta",100%,0)))))))," ")</f>
        <v>0.6</v>
      </c>
      <c r="X40" s="816" t="s">
        <v>1424</v>
      </c>
      <c r="Y40" s="760" t="str">
        <f>IF(X40&gt;0,IF(NOT(ISERROR(MATCH(X40,'Listados Datos'!$N$3:$N$4,0))),'Listados Datos'!$N$6&amp;"Por favor no seleccionar este criterios de impacto (Afectación Económica o presupuestal y/o Pérdida Reputacional)",'Listados Datos'!$N$7),"")</f>
        <v>✔</v>
      </c>
      <c r="Z40" s="763" t="str">
        <f>IF(OR(X40='Listados Datos'!$R$3,X40='Listados Datos'!$S$3),"Leve",IF(OR(X40='Listados Datos'!$R$4,X40='Listados Datos'!$S$4),"Menor",IF(OR(X40='Listados Datos'!$R$5,X40='Listados Datos'!$S$5),"Moderado",IF(OR(X40='Listados Datos'!$R$6,X40='Listados Datos'!$S$6),"Mayor",IF(OR(X40='Listados Datos'!$R$7,X40='Listados Datos'!$S$7),"Catastrófico","")))))</f>
        <v>Menor</v>
      </c>
      <c r="AA40" s="766">
        <f>IF(Z40="","",IF(Z40="Leve",20%,IF(Z40="Menor",40%,IF(Z40="Moderado",60%,IF(Z40="Mayor",80%,IF(Z40="Catastrófico",100%,0))))))</f>
        <v>0.4</v>
      </c>
      <c r="AB40" s="769"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772"/>
      <c r="AD40" s="775"/>
      <c r="AE40" s="778"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494" t="s">
        <v>3130</v>
      </c>
      <c r="AH40" s="497" t="str">
        <f t="shared" si="100"/>
        <v>Probabilidad</v>
      </c>
      <c r="AI40" s="336" t="s">
        <v>310</v>
      </c>
      <c r="AJ40" s="336" t="s">
        <v>315</v>
      </c>
      <c r="AK40" s="231" t="str">
        <f t="shared" si="101"/>
        <v>40%</v>
      </c>
      <c r="AL40" s="337" t="s">
        <v>319</v>
      </c>
      <c r="AM40" s="337" t="s">
        <v>323</v>
      </c>
      <c r="AN40" s="338" t="s">
        <v>326</v>
      </c>
      <c r="AO40" s="232">
        <f t="shared" ref="AO40" si="123">IF(ISBLANK(AD40),(IFERROR(IF(AH40="Probabilidad",(W40-(+W40*AK40)),IF(AH40="Impacto",W40,"")),""))," ")</f>
        <v>0.36</v>
      </c>
      <c r="AP40" s="174" t="str">
        <f t="shared" ref="AP40" si="124">IF(ISBLANK(AD40), (IFERROR(IF(AO40="","",IF(AO40&lt;=0.2,"Muy Baja",IF(AO40&lt;=0.4,"Baja",IF(AO40&lt;=0.6,"Media",IF(AO40&lt;=0.8,"Alta","Muy Alta"))))),""))," ")</f>
        <v>Baja</v>
      </c>
      <c r="AQ40" s="233">
        <f t="shared" si="49"/>
        <v>0.36</v>
      </c>
      <c r="AR40" s="234" t="str">
        <f t="shared" si="50"/>
        <v>Menor</v>
      </c>
      <c r="AS40" s="233">
        <f t="shared" ref="AS40" si="125">IFERROR(IF(AH40="Impacto",(AA40-(+AA40*AK40)),IF(AH40="Probabilidad",AA40,"")),"")</f>
        <v>0.4</v>
      </c>
      <c r="AT40" s="235" t="str">
        <f t="shared" si="51"/>
        <v>Moderado</v>
      </c>
      <c r="AU40" s="781"/>
      <c r="AV40" s="784" t="str">
        <f>IF(ISBLANK(AD40), " ", AD40)</f>
        <v xml:space="preserve"> </v>
      </c>
      <c r="AW40" s="778"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787" t="s">
        <v>333</v>
      </c>
      <c r="AY40" s="827" t="s">
        <v>1092</v>
      </c>
      <c r="AZ40" s="742" t="s">
        <v>1055</v>
      </c>
      <c r="BA40" s="742" t="s">
        <v>1565</v>
      </c>
      <c r="BB40" s="742" t="s">
        <v>1054</v>
      </c>
      <c r="BC40" s="843">
        <v>44805</v>
      </c>
      <c r="BD40" s="843">
        <v>45291</v>
      </c>
      <c r="BE40" s="742" t="s">
        <v>1055</v>
      </c>
      <c r="BF40" s="742" t="s">
        <v>1059</v>
      </c>
      <c r="BG40" s="751" t="s">
        <v>1056</v>
      </c>
      <c r="BH40" s="519" t="s">
        <v>113</v>
      </c>
      <c r="BI40" s="527" t="s">
        <v>3403</v>
      </c>
      <c r="BJ40" s="520" t="s">
        <v>3404</v>
      </c>
      <c r="BK40" s="520" t="s">
        <v>3405</v>
      </c>
      <c r="BL40" s="520" t="s">
        <v>3406</v>
      </c>
      <c r="BM40" s="528" t="s">
        <v>3587</v>
      </c>
      <c r="BN40" s="520" t="s">
        <v>3407</v>
      </c>
      <c r="BO40" s="520" t="s">
        <v>114</v>
      </c>
      <c r="BP40" s="520" t="s">
        <v>3408</v>
      </c>
      <c r="BQ40" s="596" t="s">
        <v>3408</v>
      </c>
      <c r="BR40" s="680" t="s">
        <v>3627</v>
      </c>
      <c r="BS40" s="681"/>
      <c r="BT40" s="680" t="s">
        <v>1055</v>
      </c>
      <c r="BU40" s="681"/>
      <c r="BV40" s="1272" t="s">
        <v>3612</v>
      </c>
      <c r="BW40" s="1273"/>
      <c r="BX40" s="686" t="s">
        <v>3587</v>
      </c>
      <c r="BY40" s="687"/>
      <c r="BZ40" s="681"/>
      <c r="CA40" s="676"/>
      <c r="CB40" s="677"/>
    </row>
    <row r="41" spans="1:80" s="211" customFormat="1" ht="78.75" customHeight="1">
      <c r="A41" s="980"/>
      <c r="B41" s="845"/>
      <c r="C41" s="848"/>
      <c r="D41" s="848"/>
      <c r="E41" s="801"/>
      <c r="F41" s="752"/>
      <c r="G41" s="819"/>
      <c r="H41" s="380">
        <v>6</v>
      </c>
      <c r="I41" s="831"/>
      <c r="J41" s="752"/>
      <c r="K41" s="752"/>
      <c r="L41" s="752"/>
      <c r="M41" s="801"/>
      <c r="N41" s="801"/>
      <c r="O41" s="801"/>
      <c r="P41" s="805"/>
      <c r="Q41" s="808"/>
      <c r="R41" s="811"/>
      <c r="S41" s="811"/>
      <c r="T41" s="811"/>
      <c r="U41" s="811"/>
      <c r="V41" s="814"/>
      <c r="W41" s="767"/>
      <c r="X41" s="817"/>
      <c r="Y41" s="761"/>
      <c r="Z41" s="764"/>
      <c r="AA41" s="767"/>
      <c r="AB41" s="770"/>
      <c r="AC41" s="773"/>
      <c r="AD41" s="776"/>
      <c r="AE41" s="779"/>
      <c r="AF41" s="205">
        <v>2</v>
      </c>
      <c r="AG41" s="494" t="s">
        <v>3128</v>
      </c>
      <c r="AH41" s="497" t="str">
        <f t="shared" si="100"/>
        <v>Probabilidad</v>
      </c>
      <c r="AI41" s="336" t="s">
        <v>310</v>
      </c>
      <c r="AJ41" s="336" t="s">
        <v>315</v>
      </c>
      <c r="AK41" s="231" t="str">
        <f t="shared" si="101"/>
        <v>40%</v>
      </c>
      <c r="AL41" s="337" t="s">
        <v>319</v>
      </c>
      <c r="AM41" s="337" t="s">
        <v>323</v>
      </c>
      <c r="AN41" s="338" t="s">
        <v>326</v>
      </c>
      <c r="AO41" s="232">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33">
        <f t="shared" si="49"/>
        <v>0.216</v>
      </c>
      <c r="AR41" s="234" t="str">
        <f t="shared" si="50"/>
        <v>Menor</v>
      </c>
      <c r="AS41" s="233">
        <f t="shared" ref="AS41" si="129">IFERROR(IF(AND(AH40="Impacto",AH41="Impacto"),(AS40-(+AS40*AK41)),IF(AH41="Impacto",(AA40-(+AA40*AK41)),IF(AH41="Probabilidad",AS40,""))),"")</f>
        <v>0.4</v>
      </c>
      <c r="AT41" s="235" t="str">
        <f t="shared" si="51"/>
        <v>Moderado</v>
      </c>
      <c r="AU41" s="782"/>
      <c r="AV41" s="785"/>
      <c r="AW41" s="779"/>
      <c r="AX41" s="788"/>
      <c r="AY41" s="829"/>
      <c r="AZ41" s="744"/>
      <c r="BA41" s="744"/>
      <c r="BB41" s="744"/>
      <c r="BC41" s="843"/>
      <c r="BD41" s="843"/>
      <c r="BE41" s="744"/>
      <c r="BF41" s="744"/>
      <c r="BG41" s="752"/>
      <c r="BH41" s="212"/>
      <c r="BI41" s="209"/>
      <c r="BJ41" s="209"/>
      <c r="BK41" s="209"/>
      <c r="BL41" s="206"/>
      <c r="BM41" s="206"/>
      <c r="BN41" s="206"/>
      <c r="BO41" s="210"/>
      <c r="BP41" s="210"/>
      <c r="BQ41" s="593"/>
      <c r="BR41" s="682"/>
      <c r="BS41" s="683"/>
      <c r="BT41" s="682"/>
      <c r="BU41" s="683"/>
      <c r="BV41" s="1274"/>
      <c r="BW41" s="1275"/>
      <c r="BX41" s="682"/>
      <c r="BY41" s="688"/>
      <c r="BZ41" s="683"/>
      <c r="CA41" s="676"/>
      <c r="CB41" s="677"/>
    </row>
    <row r="42" spans="1:80" s="211" customFormat="1" ht="28.5" customHeight="1">
      <c r="A42" s="980"/>
      <c r="B42" s="845"/>
      <c r="C42" s="848"/>
      <c r="D42" s="848"/>
      <c r="E42" s="801"/>
      <c r="F42" s="752"/>
      <c r="G42" s="819"/>
      <c r="H42" s="380">
        <v>6</v>
      </c>
      <c r="I42" s="831"/>
      <c r="J42" s="752"/>
      <c r="K42" s="752"/>
      <c r="L42" s="752"/>
      <c r="M42" s="801"/>
      <c r="N42" s="801"/>
      <c r="O42" s="801"/>
      <c r="P42" s="805"/>
      <c r="Q42" s="808"/>
      <c r="R42" s="811"/>
      <c r="S42" s="811"/>
      <c r="T42" s="811"/>
      <c r="U42" s="811"/>
      <c r="V42" s="814"/>
      <c r="W42" s="767"/>
      <c r="X42" s="817"/>
      <c r="Y42" s="761"/>
      <c r="Z42" s="764"/>
      <c r="AA42" s="767"/>
      <c r="AB42" s="770"/>
      <c r="AC42" s="773"/>
      <c r="AD42" s="776"/>
      <c r="AE42" s="779"/>
      <c r="AF42" s="205">
        <v>3</v>
      </c>
      <c r="AG42" s="494"/>
      <c r="AH42" s="497" t="str">
        <f t="shared" si="100"/>
        <v/>
      </c>
      <c r="AI42" s="336"/>
      <c r="AJ42" s="336"/>
      <c r="AK42" s="231" t="str">
        <f t="shared" si="101"/>
        <v/>
      </c>
      <c r="AL42" s="337"/>
      <c r="AM42" s="337"/>
      <c r="AN42" s="338"/>
      <c r="AO42" s="232"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33" t="str">
        <f t="shared" si="49"/>
        <v/>
      </c>
      <c r="AR42" s="234" t="str">
        <f t="shared" si="50"/>
        <v/>
      </c>
      <c r="AS42" s="233" t="str">
        <f t="shared" ref="AS42:AS45" si="132">IFERROR(IF(AND(AH41="Impacto",AH42="Impacto"),(AS41-(+AS41*AK42)),IF(AND(AH41="Probabilidad",AH42="Impacto"),(AS40-(+AS40*AK42)),IF(AH42="Probabilidad",AS41,""))),"")</f>
        <v/>
      </c>
      <c r="AT42" s="235" t="str">
        <f t="shared" si="51"/>
        <v/>
      </c>
      <c r="AU42" s="782"/>
      <c r="AV42" s="785"/>
      <c r="AW42" s="779"/>
      <c r="AX42" s="788"/>
      <c r="AY42" s="339"/>
      <c r="AZ42" s="208"/>
      <c r="BA42" s="206"/>
      <c r="BB42" s="206"/>
      <c r="BC42" s="207"/>
      <c r="BD42" s="207"/>
      <c r="BE42" s="207"/>
      <c r="BF42" s="208"/>
      <c r="BG42" s="752"/>
      <c r="BH42" s="212"/>
      <c r="BI42" s="209"/>
      <c r="BJ42" s="209"/>
      <c r="BK42" s="209"/>
      <c r="BL42" s="206"/>
      <c r="BM42" s="206"/>
      <c r="BN42" s="206"/>
      <c r="BO42" s="210"/>
      <c r="BP42" s="210"/>
      <c r="BQ42" s="593"/>
      <c r="BR42" s="682"/>
      <c r="BS42" s="683"/>
      <c r="BT42" s="682"/>
      <c r="BU42" s="683"/>
      <c r="BV42" s="1274"/>
      <c r="BW42" s="1275"/>
      <c r="BX42" s="682"/>
      <c r="BY42" s="688"/>
      <c r="BZ42" s="683"/>
      <c r="CA42" s="676"/>
      <c r="CB42" s="677"/>
    </row>
    <row r="43" spans="1:80" s="211" customFormat="1" ht="28.5" customHeight="1">
      <c r="A43" s="980"/>
      <c r="B43" s="845"/>
      <c r="C43" s="848"/>
      <c r="D43" s="848"/>
      <c r="E43" s="801"/>
      <c r="F43" s="752"/>
      <c r="G43" s="819"/>
      <c r="H43" s="380">
        <v>6</v>
      </c>
      <c r="I43" s="831"/>
      <c r="J43" s="752"/>
      <c r="K43" s="752"/>
      <c r="L43" s="752"/>
      <c r="M43" s="801"/>
      <c r="N43" s="801"/>
      <c r="O43" s="801"/>
      <c r="P43" s="805"/>
      <c r="Q43" s="808"/>
      <c r="R43" s="811"/>
      <c r="S43" s="811"/>
      <c r="T43" s="811"/>
      <c r="U43" s="811"/>
      <c r="V43" s="814"/>
      <c r="W43" s="767"/>
      <c r="X43" s="817"/>
      <c r="Y43" s="761"/>
      <c r="Z43" s="764"/>
      <c r="AA43" s="767"/>
      <c r="AB43" s="770"/>
      <c r="AC43" s="773"/>
      <c r="AD43" s="776"/>
      <c r="AE43" s="779"/>
      <c r="AF43" s="205">
        <v>4</v>
      </c>
      <c r="AG43" s="494"/>
      <c r="AH43" s="497" t="str">
        <f t="shared" si="100"/>
        <v/>
      </c>
      <c r="AI43" s="336"/>
      <c r="AJ43" s="336"/>
      <c r="AK43" s="231" t="str">
        <f t="shared" si="101"/>
        <v/>
      </c>
      <c r="AL43" s="337"/>
      <c r="AM43" s="337"/>
      <c r="AN43" s="338"/>
      <c r="AO43" s="232"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33" t="str">
        <f t="shared" si="49"/>
        <v/>
      </c>
      <c r="AR43" s="234" t="str">
        <f t="shared" si="50"/>
        <v/>
      </c>
      <c r="AS43" s="233" t="str">
        <f t="shared" si="132"/>
        <v/>
      </c>
      <c r="AT43" s="235" t="str">
        <f t="shared" si="51"/>
        <v/>
      </c>
      <c r="AU43" s="782"/>
      <c r="AV43" s="785"/>
      <c r="AW43" s="779"/>
      <c r="AX43" s="788"/>
      <c r="AY43" s="339"/>
      <c r="AZ43" s="208"/>
      <c r="BA43" s="206"/>
      <c r="BB43" s="206"/>
      <c r="BC43" s="207"/>
      <c r="BD43" s="207"/>
      <c r="BE43" s="207"/>
      <c r="BF43" s="208"/>
      <c r="BG43" s="752"/>
      <c r="BH43" s="212"/>
      <c r="BI43" s="209"/>
      <c r="BJ43" s="209"/>
      <c r="BK43" s="209"/>
      <c r="BL43" s="206"/>
      <c r="BM43" s="206"/>
      <c r="BN43" s="206"/>
      <c r="BO43" s="210"/>
      <c r="BP43" s="210"/>
      <c r="BQ43" s="593"/>
      <c r="BR43" s="682"/>
      <c r="BS43" s="683"/>
      <c r="BT43" s="682"/>
      <c r="BU43" s="683"/>
      <c r="BV43" s="1274"/>
      <c r="BW43" s="1275"/>
      <c r="BX43" s="682"/>
      <c r="BY43" s="688"/>
      <c r="BZ43" s="683"/>
      <c r="CA43" s="676"/>
      <c r="CB43" s="677"/>
    </row>
    <row r="44" spans="1:80" s="211" customFormat="1" ht="28.5" customHeight="1">
      <c r="A44" s="980"/>
      <c r="B44" s="845"/>
      <c r="C44" s="848"/>
      <c r="D44" s="848"/>
      <c r="E44" s="801"/>
      <c r="F44" s="752"/>
      <c r="G44" s="819"/>
      <c r="H44" s="380">
        <v>6</v>
      </c>
      <c r="I44" s="831"/>
      <c r="J44" s="752"/>
      <c r="K44" s="752"/>
      <c r="L44" s="752"/>
      <c r="M44" s="801"/>
      <c r="N44" s="801"/>
      <c r="O44" s="801"/>
      <c r="P44" s="805"/>
      <c r="Q44" s="808"/>
      <c r="R44" s="811"/>
      <c r="S44" s="811"/>
      <c r="T44" s="811"/>
      <c r="U44" s="811"/>
      <c r="V44" s="814"/>
      <c r="W44" s="767"/>
      <c r="X44" s="817"/>
      <c r="Y44" s="761"/>
      <c r="Z44" s="764"/>
      <c r="AA44" s="767"/>
      <c r="AB44" s="770"/>
      <c r="AC44" s="773"/>
      <c r="AD44" s="776"/>
      <c r="AE44" s="779"/>
      <c r="AF44" s="205">
        <v>5</v>
      </c>
      <c r="AG44" s="494"/>
      <c r="AH44" s="497" t="str">
        <f t="shared" ref="AH44" si="135">IF(OR(AI44="Preventivo",AI44="Detectivo"),"Probabilidad",IF(AI44="Correctivo","Impacto",""))</f>
        <v/>
      </c>
      <c r="AI44" s="336"/>
      <c r="AJ44" s="336"/>
      <c r="AK44" s="231" t="str">
        <f t="shared" ref="AK44" si="136">IF(AND(AI44="Preventivo",AJ44="Automático"),"50%",IF(AND(AI44="Preventivo",AJ44="Manual"),"40%",IF(AND(AI44="Detectivo",AJ44="Automático"),"40%",IF(AND(AI44="Detectivo",AJ44="Manual"),"30%",IF(AND(AI44="Correctivo",AJ44="Automático"),"35%",IF(AND(AI44="Correctivo",AJ44="Manual"),"25%",""))))))</f>
        <v/>
      </c>
      <c r="AL44" s="337"/>
      <c r="AM44" s="337"/>
      <c r="AN44" s="338"/>
      <c r="AO44" s="232"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33" t="str">
        <f t="shared" si="49"/>
        <v/>
      </c>
      <c r="AR44" s="234" t="str">
        <f t="shared" si="50"/>
        <v/>
      </c>
      <c r="AS44" s="233" t="str">
        <f t="shared" si="132"/>
        <v/>
      </c>
      <c r="AT44" s="235" t="str">
        <f t="shared" si="51"/>
        <v/>
      </c>
      <c r="AU44" s="782"/>
      <c r="AV44" s="785"/>
      <c r="AW44" s="779"/>
      <c r="AX44" s="788"/>
      <c r="AY44" s="339"/>
      <c r="AZ44" s="208"/>
      <c r="BA44" s="206"/>
      <c r="BB44" s="206"/>
      <c r="BC44" s="207"/>
      <c r="BD44" s="207"/>
      <c r="BE44" s="207"/>
      <c r="BF44" s="208"/>
      <c r="BG44" s="752"/>
      <c r="BH44" s="212"/>
      <c r="BI44" s="209"/>
      <c r="BJ44" s="209"/>
      <c r="BK44" s="209"/>
      <c r="BL44" s="206"/>
      <c r="BM44" s="206"/>
      <c r="BN44" s="206"/>
      <c r="BO44" s="210"/>
      <c r="BP44" s="210"/>
      <c r="BQ44" s="593"/>
      <c r="BR44" s="682"/>
      <c r="BS44" s="683"/>
      <c r="BT44" s="682"/>
      <c r="BU44" s="683"/>
      <c r="BV44" s="1274"/>
      <c r="BW44" s="1275"/>
      <c r="BX44" s="682"/>
      <c r="BY44" s="688"/>
      <c r="BZ44" s="683"/>
      <c r="CA44" s="676"/>
      <c r="CB44" s="677"/>
    </row>
    <row r="45" spans="1:80" s="211" customFormat="1" ht="28.5" customHeight="1">
      <c r="A45" s="981"/>
      <c r="B45" s="846"/>
      <c r="C45" s="849"/>
      <c r="D45" s="849"/>
      <c r="E45" s="802"/>
      <c r="F45" s="753"/>
      <c r="G45" s="819"/>
      <c r="H45" s="380">
        <v>6</v>
      </c>
      <c r="I45" s="832"/>
      <c r="J45" s="753"/>
      <c r="K45" s="753"/>
      <c r="L45" s="753"/>
      <c r="M45" s="802"/>
      <c r="N45" s="802"/>
      <c r="O45" s="802"/>
      <c r="P45" s="806"/>
      <c r="Q45" s="809"/>
      <c r="R45" s="812"/>
      <c r="S45" s="812"/>
      <c r="T45" s="812"/>
      <c r="U45" s="812"/>
      <c r="V45" s="820"/>
      <c r="W45" s="768"/>
      <c r="X45" s="818"/>
      <c r="Y45" s="762"/>
      <c r="Z45" s="765"/>
      <c r="AA45" s="768"/>
      <c r="AB45" s="771"/>
      <c r="AC45" s="774"/>
      <c r="AD45" s="777"/>
      <c r="AE45" s="780"/>
      <c r="AF45" s="205">
        <v>6</v>
      </c>
      <c r="AG45" s="494"/>
      <c r="AH45" s="497" t="str">
        <f t="shared" si="100"/>
        <v/>
      </c>
      <c r="AI45" s="336"/>
      <c r="AJ45" s="336"/>
      <c r="AK45" s="231" t="str">
        <f t="shared" si="101"/>
        <v/>
      </c>
      <c r="AL45" s="337"/>
      <c r="AM45" s="337"/>
      <c r="AN45" s="338"/>
      <c r="AO45" s="232"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33" t="str">
        <f t="shared" si="49"/>
        <v/>
      </c>
      <c r="AR45" s="234" t="str">
        <f t="shared" si="50"/>
        <v/>
      </c>
      <c r="AS45" s="233" t="str">
        <f t="shared" si="132"/>
        <v/>
      </c>
      <c r="AT45" s="235" t="str">
        <f t="shared" si="51"/>
        <v/>
      </c>
      <c r="AU45" s="783"/>
      <c r="AV45" s="786"/>
      <c r="AW45" s="780"/>
      <c r="AX45" s="789"/>
      <c r="AY45" s="339"/>
      <c r="AZ45" s="208"/>
      <c r="BA45" s="206"/>
      <c r="BB45" s="206"/>
      <c r="BC45" s="207"/>
      <c r="BD45" s="207"/>
      <c r="BE45" s="207"/>
      <c r="BF45" s="208"/>
      <c r="BG45" s="753"/>
      <c r="BH45" s="212"/>
      <c r="BI45" s="209"/>
      <c r="BJ45" s="209"/>
      <c r="BK45" s="209"/>
      <c r="BL45" s="206"/>
      <c r="BM45" s="206"/>
      <c r="BN45" s="206"/>
      <c r="BO45" s="210"/>
      <c r="BP45" s="210"/>
      <c r="BQ45" s="593"/>
      <c r="BR45" s="684"/>
      <c r="BS45" s="685"/>
      <c r="BT45" s="684"/>
      <c r="BU45" s="685"/>
      <c r="BV45" s="1276"/>
      <c r="BW45" s="1277"/>
      <c r="BX45" s="684"/>
      <c r="BY45" s="689"/>
      <c r="BZ45" s="685"/>
      <c r="CA45" s="678"/>
      <c r="CB45" s="679"/>
    </row>
    <row r="46" spans="1:80" s="211" customFormat="1" ht="198" customHeight="1">
      <c r="A46" s="982">
        <v>2</v>
      </c>
      <c r="B46" s="844" t="s">
        <v>949</v>
      </c>
      <c r="C46" s="847" t="str">
        <f>IFERROR((VLOOKUP($B46,'Listados Datos'!$D$3:$E$18,2,FALSE))," ")</f>
        <v xml:space="preserve">Tramitar oportuna y adecuadamente las solicitudes de los clientes y usuarios, velando por su
satisfacción. </v>
      </c>
      <c r="D46" s="847"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803" t="s">
        <v>1062</v>
      </c>
      <c r="F46" s="751" t="s">
        <v>3006</v>
      </c>
      <c r="G46" s="819">
        <v>7</v>
      </c>
      <c r="H46" s="380">
        <v>7</v>
      </c>
      <c r="I46" s="830" t="s">
        <v>3017</v>
      </c>
      <c r="J46" s="751" t="s">
        <v>241</v>
      </c>
      <c r="K46" s="751" t="s">
        <v>3019</v>
      </c>
      <c r="L46" s="751" t="s">
        <v>3020</v>
      </c>
      <c r="M46" s="803" t="str">
        <f t="shared" ref="M46" si="141">+CONCATENATE("Posibilidad de afectación ", J46, " por ", K46," debido a ", L46)</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46" s="803" t="s">
        <v>108</v>
      </c>
      <c r="O46" s="803" t="s">
        <v>830</v>
      </c>
      <c r="P46" s="804">
        <v>228</v>
      </c>
      <c r="Q46" s="807"/>
      <c r="R46" s="810"/>
      <c r="S46" s="810"/>
      <c r="T46" s="810"/>
      <c r="U46" s="810"/>
      <c r="V46" s="813" t="str">
        <f t="shared" ref="V46" si="142">IF(ISBLANK(AC46),(IF(P46&lt;=0,"",IF(P46&lt;=2,"Muy Baja",IF(P46&lt;=24,"Baja",IF(P46&lt;=500,"Media",IF(P46&lt;=5000,"Alta","Muy Alta"))))))," ")</f>
        <v>Media</v>
      </c>
      <c r="W46" s="766">
        <f t="shared" ref="W46" si="143">IF(ISBLANK(AC46),(IF(V46="","",IF(V46="Muy Baja",20%,IF(V46="Baja",40%,IF(V46="Media",60%,IF(V46="Alta",80%,IF(V46="Muy Alta",100%,0)))))))," ")</f>
        <v>0.6</v>
      </c>
      <c r="X46" s="816" t="s">
        <v>1424</v>
      </c>
      <c r="Y46" s="760" t="str">
        <f>IF(X46&gt;0,IF(NOT(ISERROR(MATCH(X46,'Listados Datos'!$N$3:$N$4,0))),'Listados Datos'!$N$6&amp;"Por favor no seleccionar este criterios de impacto (Afectación Económica o presupuestal y/o Pérdida Reputacional)",'Listados Datos'!$N$7),"")</f>
        <v>✔</v>
      </c>
      <c r="Z46" s="763" t="str">
        <f>IF(OR(X46='Listados Datos'!$R$3,X46='Listados Datos'!$S$3),"Leve",IF(OR(X46='Listados Datos'!$R$4,X46='Listados Datos'!$S$4),"Menor",IF(OR(X46='Listados Datos'!$R$5,X46='Listados Datos'!$S$5),"Moderado",IF(OR(X46='Listados Datos'!$R$6,X46='Listados Datos'!$S$6),"Mayor",IF(OR(X46='Listados Datos'!$R$7,X46='Listados Datos'!$S$7),"Catastrófico","")))))</f>
        <v>Menor</v>
      </c>
      <c r="AA46" s="766">
        <f>IF(Z46="","",IF(Z46="Leve",20%,IF(Z46="Menor",40%,IF(Z46="Moderado",60%,IF(Z46="Mayor",80%,IF(Z46="Catastrófico",100%,0))))))</f>
        <v>0.4</v>
      </c>
      <c r="AB46" s="769"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772"/>
      <c r="AD46" s="775"/>
      <c r="AE46" s="778"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494" t="s">
        <v>3030</v>
      </c>
      <c r="AH46" s="497" t="str">
        <f t="shared" si="100"/>
        <v>Probabilidad</v>
      </c>
      <c r="AI46" s="336" t="s">
        <v>310</v>
      </c>
      <c r="AJ46" s="336" t="s">
        <v>315</v>
      </c>
      <c r="AK46" s="231" t="str">
        <f t="shared" si="101"/>
        <v>40%</v>
      </c>
      <c r="AL46" s="337" t="s">
        <v>319</v>
      </c>
      <c r="AM46" s="337" t="s">
        <v>323</v>
      </c>
      <c r="AN46" s="338" t="s">
        <v>326</v>
      </c>
      <c r="AO46" s="232">
        <f t="shared" ref="AO46" si="145">IF(ISBLANK(AD46),(IFERROR(IF(AH46="Probabilidad",(W46-(+W46*AK46)),IF(AH46="Impacto",W46,"")),""))," ")</f>
        <v>0.36</v>
      </c>
      <c r="AP46" s="174" t="str">
        <f t="shared" ref="AP46" si="146">IF(ISBLANK(AD46), (IFERROR(IF(AO46="","",IF(AO46&lt;=0.2,"Muy Baja",IF(AO46&lt;=0.4,"Baja",IF(AO46&lt;=0.6,"Media",IF(AO46&lt;=0.8,"Alta","Muy Alta"))))),""))," ")</f>
        <v>Baja</v>
      </c>
      <c r="AQ46" s="233">
        <f t="shared" si="49"/>
        <v>0.36</v>
      </c>
      <c r="AR46" s="234" t="str">
        <f t="shared" si="50"/>
        <v>Menor</v>
      </c>
      <c r="AS46" s="233">
        <f t="shared" ref="AS46" si="147">IFERROR(IF(AH46="Impacto",(AA46-(+AA46*AK46)),IF(AH46="Probabilidad",AA46,"")),"")</f>
        <v>0.4</v>
      </c>
      <c r="AT46" s="235" t="str">
        <f t="shared" si="51"/>
        <v>Moderado</v>
      </c>
      <c r="AU46" s="781"/>
      <c r="AV46" s="784" t="str">
        <f>IF(ISBLANK(AD46), " ", AD46)</f>
        <v xml:space="preserve"> </v>
      </c>
      <c r="AW46" s="778"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787" t="s">
        <v>333</v>
      </c>
      <c r="AY46" s="339" t="s">
        <v>3595</v>
      </c>
      <c r="AZ46" s="208" t="s">
        <v>1071</v>
      </c>
      <c r="BA46" s="206" t="s">
        <v>949</v>
      </c>
      <c r="BB46" s="206" t="s">
        <v>1066</v>
      </c>
      <c r="BC46" s="207">
        <v>44927</v>
      </c>
      <c r="BD46" s="207">
        <v>45291</v>
      </c>
      <c r="BE46" s="208" t="s">
        <v>1073</v>
      </c>
      <c r="BF46" s="208" t="s">
        <v>1074</v>
      </c>
      <c r="BG46" s="751" t="s">
        <v>1072</v>
      </c>
      <c r="BH46" s="529" t="s">
        <v>113</v>
      </c>
      <c r="BI46" s="530" t="s">
        <v>3472</v>
      </c>
      <c r="BJ46" s="531">
        <f>48/48</f>
        <v>1</v>
      </c>
      <c r="BK46" s="532">
        <v>45046</v>
      </c>
      <c r="BL46" s="533" t="s">
        <v>3473</v>
      </c>
      <c r="BM46" s="511" t="s">
        <v>3555</v>
      </c>
      <c r="BN46" s="534" t="s">
        <v>114</v>
      </c>
      <c r="BO46" s="534" t="s">
        <v>114</v>
      </c>
      <c r="BP46" s="505" t="s">
        <v>1509</v>
      </c>
      <c r="BQ46" s="592" t="s">
        <v>1509</v>
      </c>
      <c r="BR46" s="1013" t="s">
        <v>3595</v>
      </c>
      <c r="BS46" s="1014"/>
      <c r="BT46" s="1013" t="s">
        <v>1071</v>
      </c>
      <c r="BU46" s="1014"/>
      <c r="BV46" s="1013" t="s">
        <v>3633</v>
      </c>
      <c r="BW46" s="1014"/>
      <c r="BX46" s="1013" t="s">
        <v>3634</v>
      </c>
      <c r="BY46" s="1015"/>
      <c r="BZ46" s="1014"/>
    </row>
    <row r="47" spans="1:80" s="211" customFormat="1" ht="110.1" customHeight="1">
      <c r="A47" s="980"/>
      <c r="B47" s="845"/>
      <c r="C47" s="848"/>
      <c r="D47" s="848"/>
      <c r="E47" s="801"/>
      <c r="F47" s="752"/>
      <c r="G47" s="819"/>
      <c r="H47" s="380">
        <v>7</v>
      </c>
      <c r="I47" s="831"/>
      <c r="J47" s="752"/>
      <c r="K47" s="752"/>
      <c r="L47" s="752"/>
      <c r="M47" s="801"/>
      <c r="N47" s="801"/>
      <c r="O47" s="801"/>
      <c r="P47" s="805"/>
      <c r="Q47" s="808"/>
      <c r="R47" s="811"/>
      <c r="S47" s="811"/>
      <c r="T47" s="811"/>
      <c r="U47" s="811"/>
      <c r="V47" s="814"/>
      <c r="W47" s="767"/>
      <c r="X47" s="817"/>
      <c r="Y47" s="761"/>
      <c r="Z47" s="764"/>
      <c r="AA47" s="767"/>
      <c r="AB47" s="770"/>
      <c r="AC47" s="773"/>
      <c r="AD47" s="776"/>
      <c r="AE47" s="779"/>
      <c r="AF47" s="205">
        <v>2</v>
      </c>
      <c r="AG47" s="494" t="s">
        <v>3029</v>
      </c>
      <c r="AH47" s="497" t="str">
        <f t="shared" si="100"/>
        <v>Probabilidad</v>
      </c>
      <c r="AI47" s="336" t="s">
        <v>310</v>
      </c>
      <c r="AJ47" s="336" t="s">
        <v>315</v>
      </c>
      <c r="AK47" s="231" t="str">
        <f t="shared" si="101"/>
        <v>40%</v>
      </c>
      <c r="AL47" s="337" t="s">
        <v>319</v>
      </c>
      <c r="AM47" s="337" t="s">
        <v>323</v>
      </c>
      <c r="AN47" s="338" t="s">
        <v>326</v>
      </c>
      <c r="AO47" s="232">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33">
        <f t="shared" si="49"/>
        <v>0.216</v>
      </c>
      <c r="AR47" s="234" t="str">
        <f t="shared" si="50"/>
        <v>Menor</v>
      </c>
      <c r="AS47" s="233">
        <f t="shared" ref="AS47" si="151">IFERROR(IF(AND(AH46="Impacto",AH47="Impacto"),(AS46-(+AS46*AK47)),IF(AH47="Impacto",(AA46-(+AA46*AK47)),IF(AH47="Probabilidad",AS46,""))),"")</f>
        <v>0.4</v>
      </c>
      <c r="AT47" s="235" t="str">
        <f t="shared" si="51"/>
        <v>Moderado</v>
      </c>
      <c r="AU47" s="782"/>
      <c r="AV47" s="785"/>
      <c r="AW47" s="779"/>
      <c r="AX47" s="788"/>
      <c r="AY47" s="339" t="s">
        <v>3025</v>
      </c>
      <c r="AZ47" s="460" t="s">
        <v>3026</v>
      </c>
      <c r="BA47" s="206" t="s">
        <v>949</v>
      </c>
      <c r="BB47" s="206" t="s">
        <v>1066</v>
      </c>
      <c r="BC47" s="207">
        <v>44805</v>
      </c>
      <c r="BD47" s="207">
        <v>45291</v>
      </c>
      <c r="BE47" s="460" t="s">
        <v>3027</v>
      </c>
      <c r="BF47" s="460" t="s">
        <v>3028</v>
      </c>
      <c r="BG47" s="752"/>
      <c r="BH47" s="529" t="s">
        <v>113</v>
      </c>
      <c r="BI47" s="605" t="s">
        <v>3474</v>
      </c>
      <c r="BJ47" s="531">
        <f>7/7</f>
        <v>1</v>
      </c>
      <c r="BK47" s="532">
        <v>45046</v>
      </c>
      <c r="BL47" s="533" t="s">
        <v>3475</v>
      </c>
      <c r="BM47" s="511" t="s">
        <v>3556</v>
      </c>
      <c r="BN47" s="534" t="s">
        <v>114</v>
      </c>
      <c r="BO47" s="534" t="s">
        <v>114</v>
      </c>
      <c r="BP47" s="505" t="s">
        <v>1509</v>
      </c>
      <c r="BQ47" s="592" t="s">
        <v>1509</v>
      </c>
      <c r="BR47" s="690" t="s">
        <v>3630</v>
      </c>
      <c r="BS47" s="691"/>
      <c r="BT47" s="690" t="s">
        <v>3026</v>
      </c>
      <c r="BU47" s="691"/>
      <c r="BV47" s="690" t="s">
        <v>3631</v>
      </c>
      <c r="BW47" s="691"/>
      <c r="BX47" s="699" t="s">
        <v>3632</v>
      </c>
      <c r="BY47" s="696"/>
      <c r="BZ47" s="691"/>
    </row>
    <row r="48" spans="1:80" s="211" customFormat="1" ht="78.75" customHeight="1">
      <c r="A48" s="980"/>
      <c r="B48" s="845"/>
      <c r="C48" s="848"/>
      <c r="D48" s="848"/>
      <c r="E48" s="801"/>
      <c r="F48" s="752"/>
      <c r="G48" s="819"/>
      <c r="H48" s="380">
        <v>7</v>
      </c>
      <c r="I48" s="831"/>
      <c r="J48" s="752"/>
      <c r="K48" s="752"/>
      <c r="L48" s="752"/>
      <c r="M48" s="801"/>
      <c r="N48" s="801"/>
      <c r="O48" s="801"/>
      <c r="P48" s="805"/>
      <c r="Q48" s="808"/>
      <c r="R48" s="811"/>
      <c r="S48" s="811"/>
      <c r="T48" s="811"/>
      <c r="U48" s="811"/>
      <c r="V48" s="814"/>
      <c r="W48" s="767"/>
      <c r="X48" s="817"/>
      <c r="Y48" s="761"/>
      <c r="Z48" s="764"/>
      <c r="AA48" s="767"/>
      <c r="AB48" s="770"/>
      <c r="AC48" s="773"/>
      <c r="AD48" s="776"/>
      <c r="AE48" s="779"/>
      <c r="AF48" s="205">
        <v>3</v>
      </c>
      <c r="AG48" s="494"/>
      <c r="AH48" s="497" t="str">
        <f t="shared" si="100"/>
        <v/>
      </c>
      <c r="AI48" s="336"/>
      <c r="AJ48" s="336"/>
      <c r="AK48" s="231" t="str">
        <f t="shared" si="101"/>
        <v/>
      </c>
      <c r="AL48" s="337"/>
      <c r="AM48" s="337"/>
      <c r="AN48" s="338"/>
      <c r="AO48" s="232" t="str">
        <f t="shared" ref="AO48" si="152">IF(ISBLANK(AD46),(IFERROR(IF(AND(AH47="Probabilidad",AH48="Probabilidad"),(AQ47-(+AQ47*AK48)),IF(AND(AH47="Impacto",AH48="Probabilidad"),(AQ46-(+AQ46*AK48)),IF(AH48="Impacto",AQ47,""))),""))," ")</f>
        <v/>
      </c>
      <c r="AP48" s="174" t="str">
        <f t="shared" ref="AP48" si="153">IF(ISBLANK(AD46),(IFERROR(IF(AO48="","",IF(AO48&lt;=0.2,"Muy Baja",IF(AO48&lt;=0.4,"Baja",IF(AO48&lt;=0.6,"Media",IF(AO48&lt;=0.8,"Alta","Muy Alta"))))),""))," ")</f>
        <v/>
      </c>
      <c r="AQ48" s="233" t="str">
        <f t="shared" si="49"/>
        <v/>
      </c>
      <c r="AR48" s="234" t="str">
        <f t="shared" si="50"/>
        <v/>
      </c>
      <c r="AS48" s="233" t="str">
        <f t="shared" ref="AS48:AS51" si="154">IFERROR(IF(AND(AH47="Impacto",AH48="Impacto"),(AS47-(+AS47*AK48)),IF(AND(AH47="Probabilidad",AH48="Impacto"),(AS46-(+AS46*AK48)),IF(AH48="Probabilidad",AS47,""))),"")</f>
        <v/>
      </c>
      <c r="AT48" s="235" t="str">
        <f t="shared" si="51"/>
        <v/>
      </c>
      <c r="AU48" s="782"/>
      <c r="AV48" s="785"/>
      <c r="AW48" s="779"/>
      <c r="AX48" s="788"/>
      <c r="AY48" s="339"/>
      <c r="AZ48" s="460"/>
      <c r="BA48" s="206"/>
      <c r="BB48" s="206"/>
      <c r="BC48" s="207"/>
      <c r="BD48" s="207"/>
      <c r="BE48" s="460"/>
      <c r="BF48" s="460"/>
      <c r="BG48" s="752"/>
      <c r="BH48" s="212"/>
      <c r="BI48" s="209"/>
      <c r="BJ48" s="209"/>
      <c r="BK48" s="209"/>
      <c r="BL48" s="206"/>
      <c r="BM48" s="206"/>
      <c r="BN48" s="206"/>
      <c r="BO48" s="210"/>
      <c r="BP48" s="210"/>
      <c r="BQ48" s="593"/>
      <c r="BR48" s="692"/>
      <c r="BS48" s="693"/>
      <c r="BT48" s="692"/>
      <c r="BU48" s="693"/>
      <c r="BV48" s="692"/>
      <c r="BW48" s="693"/>
      <c r="BX48" s="692"/>
      <c r="BY48" s="697"/>
      <c r="BZ48" s="693"/>
    </row>
    <row r="49" spans="1:78" s="211" customFormat="1" ht="28.5" customHeight="1">
      <c r="A49" s="980"/>
      <c r="B49" s="845"/>
      <c r="C49" s="848"/>
      <c r="D49" s="848"/>
      <c r="E49" s="801"/>
      <c r="F49" s="752"/>
      <c r="G49" s="819"/>
      <c r="H49" s="380">
        <v>7</v>
      </c>
      <c r="I49" s="831"/>
      <c r="J49" s="752"/>
      <c r="K49" s="752"/>
      <c r="L49" s="752"/>
      <c r="M49" s="801"/>
      <c r="N49" s="801"/>
      <c r="O49" s="801"/>
      <c r="P49" s="805"/>
      <c r="Q49" s="808"/>
      <c r="R49" s="811"/>
      <c r="S49" s="811"/>
      <c r="T49" s="811"/>
      <c r="U49" s="811"/>
      <c r="V49" s="814"/>
      <c r="W49" s="767"/>
      <c r="X49" s="817"/>
      <c r="Y49" s="761"/>
      <c r="Z49" s="764"/>
      <c r="AA49" s="767"/>
      <c r="AB49" s="770"/>
      <c r="AC49" s="773"/>
      <c r="AD49" s="776"/>
      <c r="AE49" s="779"/>
      <c r="AF49" s="205">
        <v>4</v>
      </c>
      <c r="AG49" s="494"/>
      <c r="AH49" s="497" t="str">
        <f t="shared" si="100"/>
        <v/>
      </c>
      <c r="AI49" s="336"/>
      <c r="AJ49" s="336"/>
      <c r="AK49" s="231" t="str">
        <f t="shared" si="101"/>
        <v/>
      </c>
      <c r="AL49" s="337"/>
      <c r="AM49" s="337"/>
      <c r="AN49" s="338"/>
      <c r="AO49" s="232"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33" t="str">
        <f t="shared" si="49"/>
        <v/>
      </c>
      <c r="AR49" s="234" t="str">
        <f t="shared" si="50"/>
        <v/>
      </c>
      <c r="AS49" s="233" t="str">
        <f t="shared" si="154"/>
        <v/>
      </c>
      <c r="AT49" s="235" t="str">
        <f t="shared" si="51"/>
        <v/>
      </c>
      <c r="AU49" s="782"/>
      <c r="AV49" s="785"/>
      <c r="AW49" s="779"/>
      <c r="AX49" s="788"/>
      <c r="AY49" s="339"/>
      <c r="AZ49" s="208"/>
      <c r="BA49" s="206"/>
      <c r="BB49" s="206"/>
      <c r="BC49" s="207"/>
      <c r="BD49" s="207"/>
      <c r="BE49" s="207"/>
      <c r="BF49" s="208"/>
      <c r="BG49" s="752"/>
      <c r="BH49" s="212"/>
      <c r="BI49" s="209"/>
      <c r="BJ49" s="209"/>
      <c r="BK49" s="209"/>
      <c r="BL49" s="206"/>
      <c r="BM49" s="206"/>
      <c r="BN49" s="206"/>
      <c r="BO49" s="210"/>
      <c r="BP49" s="210"/>
      <c r="BQ49" s="593"/>
      <c r="BR49" s="692"/>
      <c r="BS49" s="693"/>
      <c r="BT49" s="692"/>
      <c r="BU49" s="693"/>
      <c r="BV49" s="692"/>
      <c r="BW49" s="693"/>
      <c r="BX49" s="692"/>
      <c r="BY49" s="697"/>
      <c r="BZ49" s="693"/>
    </row>
    <row r="50" spans="1:78" s="211" customFormat="1" ht="28.5" customHeight="1">
      <c r="A50" s="980"/>
      <c r="B50" s="845"/>
      <c r="C50" s="848"/>
      <c r="D50" s="848"/>
      <c r="E50" s="801"/>
      <c r="F50" s="752"/>
      <c r="G50" s="819"/>
      <c r="H50" s="380">
        <v>7</v>
      </c>
      <c r="I50" s="831"/>
      <c r="J50" s="752"/>
      <c r="K50" s="752"/>
      <c r="L50" s="752"/>
      <c r="M50" s="801"/>
      <c r="N50" s="801"/>
      <c r="O50" s="801"/>
      <c r="P50" s="805"/>
      <c r="Q50" s="808"/>
      <c r="R50" s="811"/>
      <c r="S50" s="811"/>
      <c r="T50" s="811"/>
      <c r="U50" s="811"/>
      <c r="V50" s="814"/>
      <c r="W50" s="767"/>
      <c r="X50" s="817"/>
      <c r="Y50" s="761"/>
      <c r="Z50" s="764"/>
      <c r="AA50" s="767"/>
      <c r="AB50" s="770"/>
      <c r="AC50" s="773"/>
      <c r="AD50" s="776"/>
      <c r="AE50" s="779"/>
      <c r="AF50" s="205">
        <v>5</v>
      </c>
      <c r="AG50" s="494"/>
      <c r="AH50" s="497" t="str">
        <f t="shared" ref="AH50" si="157">IF(OR(AI50="Preventivo",AI50="Detectivo"),"Probabilidad",IF(AI50="Correctivo","Impacto",""))</f>
        <v/>
      </c>
      <c r="AI50" s="336"/>
      <c r="AJ50" s="336"/>
      <c r="AK50" s="231" t="str">
        <f t="shared" ref="AK50" si="158">IF(AND(AI50="Preventivo",AJ50="Automático"),"50%",IF(AND(AI50="Preventivo",AJ50="Manual"),"40%",IF(AND(AI50="Detectivo",AJ50="Automático"),"40%",IF(AND(AI50="Detectivo",AJ50="Manual"),"30%",IF(AND(AI50="Correctivo",AJ50="Automático"),"35%",IF(AND(AI50="Correctivo",AJ50="Manual"),"25%",""))))))</f>
        <v/>
      </c>
      <c r="AL50" s="337"/>
      <c r="AM50" s="337"/>
      <c r="AN50" s="338"/>
      <c r="AO50" s="232"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33" t="str">
        <f t="shared" si="49"/>
        <v/>
      </c>
      <c r="AR50" s="234" t="str">
        <f t="shared" si="50"/>
        <v/>
      </c>
      <c r="AS50" s="233" t="str">
        <f t="shared" si="154"/>
        <v/>
      </c>
      <c r="AT50" s="235" t="str">
        <f t="shared" si="51"/>
        <v/>
      </c>
      <c r="AU50" s="782"/>
      <c r="AV50" s="785"/>
      <c r="AW50" s="779"/>
      <c r="AX50" s="788"/>
      <c r="AY50" s="339"/>
      <c r="AZ50" s="208"/>
      <c r="BA50" s="206"/>
      <c r="BB50" s="206"/>
      <c r="BC50" s="207"/>
      <c r="BD50" s="207"/>
      <c r="BE50" s="207"/>
      <c r="BF50" s="208"/>
      <c r="BG50" s="752"/>
      <c r="BH50" s="212"/>
      <c r="BI50" s="209"/>
      <c r="BJ50" s="209"/>
      <c r="BK50" s="209"/>
      <c r="BL50" s="206"/>
      <c r="BM50" s="206"/>
      <c r="BN50" s="206"/>
      <c r="BO50" s="210"/>
      <c r="BP50" s="210"/>
      <c r="BQ50" s="593"/>
      <c r="BR50" s="692"/>
      <c r="BS50" s="693"/>
      <c r="BT50" s="692"/>
      <c r="BU50" s="693"/>
      <c r="BV50" s="692"/>
      <c r="BW50" s="693"/>
      <c r="BX50" s="692"/>
      <c r="BY50" s="697"/>
      <c r="BZ50" s="693"/>
    </row>
    <row r="51" spans="1:78" s="211" customFormat="1" ht="28.5" customHeight="1">
      <c r="A51" s="980"/>
      <c r="B51" s="845"/>
      <c r="C51" s="848"/>
      <c r="D51" s="848"/>
      <c r="E51" s="801"/>
      <c r="F51" s="752"/>
      <c r="G51" s="819"/>
      <c r="H51" s="380">
        <v>7</v>
      </c>
      <c r="I51" s="832"/>
      <c r="J51" s="753"/>
      <c r="K51" s="753"/>
      <c r="L51" s="753"/>
      <c r="M51" s="802"/>
      <c r="N51" s="802"/>
      <c r="O51" s="802"/>
      <c r="P51" s="806"/>
      <c r="Q51" s="809"/>
      <c r="R51" s="812"/>
      <c r="S51" s="812"/>
      <c r="T51" s="812"/>
      <c r="U51" s="812"/>
      <c r="V51" s="820"/>
      <c r="W51" s="768"/>
      <c r="X51" s="818"/>
      <c r="Y51" s="762"/>
      <c r="Z51" s="765"/>
      <c r="AA51" s="768"/>
      <c r="AB51" s="771"/>
      <c r="AC51" s="774"/>
      <c r="AD51" s="777"/>
      <c r="AE51" s="780"/>
      <c r="AF51" s="205">
        <v>6</v>
      </c>
      <c r="AG51" s="494"/>
      <c r="AH51" s="497" t="str">
        <f t="shared" si="100"/>
        <v/>
      </c>
      <c r="AI51" s="336"/>
      <c r="AJ51" s="336"/>
      <c r="AK51" s="231" t="str">
        <f t="shared" si="101"/>
        <v/>
      </c>
      <c r="AL51" s="337"/>
      <c r="AM51" s="337"/>
      <c r="AN51" s="338"/>
      <c r="AO51" s="232"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33" t="str">
        <f t="shared" si="49"/>
        <v/>
      </c>
      <c r="AR51" s="234" t="str">
        <f t="shared" si="50"/>
        <v/>
      </c>
      <c r="AS51" s="233" t="str">
        <f t="shared" si="154"/>
        <v/>
      </c>
      <c r="AT51" s="235" t="str">
        <f t="shared" si="51"/>
        <v/>
      </c>
      <c r="AU51" s="783"/>
      <c r="AV51" s="786"/>
      <c r="AW51" s="780"/>
      <c r="AX51" s="789"/>
      <c r="AY51" s="339"/>
      <c r="AZ51" s="208"/>
      <c r="BA51" s="206"/>
      <c r="BB51" s="206"/>
      <c r="BC51" s="207"/>
      <c r="BD51" s="207"/>
      <c r="BE51" s="207"/>
      <c r="BF51" s="208"/>
      <c r="BG51" s="753"/>
      <c r="BH51" s="212"/>
      <c r="BI51" s="209"/>
      <c r="BJ51" s="209"/>
      <c r="BK51" s="209"/>
      <c r="BL51" s="206"/>
      <c r="BM51" s="206"/>
      <c r="BN51" s="206"/>
      <c r="BO51" s="210"/>
      <c r="BP51" s="210"/>
      <c r="BQ51" s="593"/>
      <c r="BR51" s="694"/>
      <c r="BS51" s="695"/>
      <c r="BT51" s="694"/>
      <c r="BU51" s="695"/>
      <c r="BV51" s="694"/>
      <c r="BW51" s="695"/>
      <c r="BX51" s="694"/>
      <c r="BY51" s="698"/>
      <c r="BZ51" s="695"/>
    </row>
    <row r="52" spans="1:78" s="211" customFormat="1" ht="155.25" customHeight="1">
      <c r="A52" s="980"/>
      <c r="B52" s="845"/>
      <c r="C52" s="848"/>
      <c r="D52" s="848" t="str">
        <f>IFERROR((VLOOKUP($B52,'Listados Datos'!$D$3:$F$18,3,FALSE))," ")</f>
        <v xml:space="preserve"> </v>
      </c>
      <c r="E52" s="801"/>
      <c r="F52" s="752"/>
      <c r="G52" s="819">
        <v>8</v>
      </c>
      <c r="H52" s="380">
        <v>8</v>
      </c>
      <c r="I52" s="830" t="s">
        <v>3018</v>
      </c>
      <c r="J52" s="751" t="s">
        <v>241</v>
      </c>
      <c r="K52" s="751" t="s">
        <v>1069</v>
      </c>
      <c r="L52" s="751" t="s">
        <v>3021</v>
      </c>
      <c r="M52" s="803"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Desconocimiento de los Protocolos de Atención al Ciudadano</v>
      </c>
      <c r="N52" s="803" t="s">
        <v>108</v>
      </c>
      <c r="O52" s="803" t="s">
        <v>830</v>
      </c>
      <c r="P52" s="804">
        <v>228</v>
      </c>
      <c r="Q52" s="807"/>
      <c r="R52" s="810"/>
      <c r="S52" s="810"/>
      <c r="T52" s="810"/>
      <c r="U52" s="810"/>
      <c r="V52" s="813" t="str">
        <f t="shared" ref="V52" si="164">IF(ISBLANK(AC52),(IF(P52&lt;=0,"",IF(P52&lt;=2,"Muy Baja",IF(P52&lt;=24,"Baja",IF(P52&lt;=500,"Media",IF(P52&lt;=5000,"Alta","Muy Alta"))))))," ")</f>
        <v>Media</v>
      </c>
      <c r="W52" s="766">
        <f t="shared" ref="W52" si="165">IF(ISBLANK(AC52),(IF(V52="","",IF(V52="Muy Baja",20%,IF(V52="Baja",40%,IF(V52="Media",60%,IF(V52="Alta",80%,IF(V52="Muy Alta",100%,0)))))))," ")</f>
        <v>0.6</v>
      </c>
      <c r="X52" s="816" t="s">
        <v>1424</v>
      </c>
      <c r="Y52" s="760" t="str">
        <f>IF(X52&gt;0,IF(NOT(ISERROR(MATCH(X52,'Listados Datos'!$N$3:$N$4,0))),'Listados Datos'!$N$6&amp;"Por favor no seleccionar este criterios de impacto (Afectación Económica o presupuestal y/o Pérdida Reputacional)",'Listados Datos'!$N$7),"")</f>
        <v>✔</v>
      </c>
      <c r="Z52" s="763" t="str">
        <f>IF(OR(X52='Listados Datos'!$R$3,X52='Listados Datos'!$S$3),"Leve",IF(OR(X52='Listados Datos'!$R$4,X52='Listados Datos'!$S$4),"Menor",IF(OR(X52='Listados Datos'!$R$5,X52='Listados Datos'!$S$5),"Moderado",IF(OR(X52='Listados Datos'!$R$6,X52='Listados Datos'!$S$6),"Mayor",IF(OR(X52='Listados Datos'!$R$7,X52='Listados Datos'!$S$7),"Catastrófico","")))))</f>
        <v>Menor</v>
      </c>
      <c r="AA52" s="766">
        <f>IF(Z52="","",IF(Z52="Leve",20%,IF(Z52="Menor",40%,IF(Z52="Moderado",60%,IF(Z52="Mayor",80%,IF(Z52="Catastrófico",100%,0))))))</f>
        <v>0.4</v>
      </c>
      <c r="AB52" s="769"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772"/>
      <c r="AD52" s="775"/>
      <c r="AE52" s="778"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494" t="s">
        <v>3031</v>
      </c>
      <c r="AH52" s="497" t="str">
        <f t="shared" si="100"/>
        <v>Probabilidad</v>
      </c>
      <c r="AI52" s="336" t="s">
        <v>310</v>
      </c>
      <c r="AJ52" s="336" t="s">
        <v>315</v>
      </c>
      <c r="AK52" s="231" t="str">
        <f t="shared" si="101"/>
        <v>40%</v>
      </c>
      <c r="AL52" s="337" t="s">
        <v>319</v>
      </c>
      <c r="AM52" s="337" t="s">
        <v>323</v>
      </c>
      <c r="AN52" s="338" t="s">
        <v>326</v>
      </c>
      <c r="AO52" s="232">
        <f t="shared" ref="AO52" si="167">IF(ISBLANK(AD52),(IFERROR(IF(AH52="Probabilidad",(W52-(+W52*AK52)),IF(AH52="Impacto",W52,"")),""))," ")</f>
        <v>0.36</v>
      </c>
      <c r="AP52" s="174" t="str">
        <f t="shared" ref="AP52" si="168">IF(ISBLANK(AD52), (IFERROR(IF(AO52="","",IF(AO52&lt;=0.2,"Muy Baja",IF(AO52&lt;=0.4,"Baja",IF(AO52&lt;=0.6,"Media",IF(AO52&lt;=0.8,"Alta","Muy Alta"))))),""))," ")</f>
        <v>Baja</v>
      </c>
      <c r="AQ52" s="233">
        <f t="shared" si="49"/>
        <v>0.36</v>
      </c>
      <c r="AR52" s="234" t="str">
        <f t="shared" si="50"/>
        <v>Menor</v>
      </c>
      <c r="AS52" s="233">
        <f t="shared" ref="AS52" si="169">IFERROR(IF(AH52="Impacto",(AA52-(+AA52*AK52)),IF(AH52="Probabilidad",AA52,"")),"")</f>
        <v>0.4</v>
      </c>
      <c r="AT52" s="235" t="str">
        <f t="shared" si="51"/>
        <v>Moderado</v>
      </c>
      <c r="AU52" s="781"/>
      <c r="AV52" s="784" t="str">
        <f>IF(ISBLANK(AD52), " ", AD52)</f>
        <v xml:space="preserve"> </v>
      </c>
      <c r="AW52" s="778"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787" t="s">
        <v>333</v>
      </c>
      <c r="AY52" s="339" t="s">
        <v>3034</v>
      </c>
      <c r="AZ52" s="208" t="s">
        <v>1075</v>
      </c>
      <c r="BA52" s="206" t="s">
        <v>3014</v>
      </c>
      <c r="BB52" s="206" t="s">
        <v>1066</v>
      </c>
      <c r="BC52" s="207">
        <v>44927</v>
      </c>
      <c r="BD52" s="207">
        <v>45291</v>
      </c>
      <c r="BE52" s="208" t="s">
        <v>3035</v>
      </c>
      <c r="BF52" s="208" t="s">
        <v>3036</v>
      </c>
      <c r="BG52" s="751" t="s">
        <v>1076</v>
      </c>
      <c r="BH52" s="529" t="s">
        <v>113</v>
      </c>
      <c r="BI52" s="530" t="s">
        <v>3476</v>
      </c>
      <c r="BJ52" s="531">
        <f>6/6</f>
        <v>1</v>
      </c>
      <c r="BK52" s="532">
        <v>45046</v>
      </c>
      <c r="BL52" s="533" t="s">
        <v>3477</v>
      </c>
      <c r="BM52" s="511" t="s">
        <v>3558</v>
      </c>
      <c r="BN52" s="478" t="s">
        <v>114</v>
      </c>
      <c r="BO52" s="478" t="s">
        <v>114</v>
      </c>
      <c r="BP52" s="505" t="s">
        <v>1509</v>
      </c>
      <c r="BQ52" s="592" t="s">
        <v>1509</v>
      </c>
      <c r="BR52" s="690" t="s">
        <v>3629</v>
      </c>
      <c r="BS52" s="691"/>
      <c r="BT52" s="690" t="s">
        <v>1075</v>
      </c>
      <c r="BU52" s="691"/>
      <c r="BV52" s="690" t="s">
        <v>3635</v>
      </c>
      <c r="BW52" s="691"/>
      <c r="BX52" s="699" t="s">
        <v>3558</v>
      </c>
      <c r="BY52" s="696"/>
      <c r="BZ52" s="691"/>
    </row>
    <row r="53" spans="1:78" s="211" customFormat="1" ht="28.5" customHeight="1">
      <c r="A53" s="980"/>
      <c r="B53" s="845"/>
      <c r="C53" s="848"/>
      <c r="D53" s="848"/>
      <c r="E53" s="801"/>
      <c r="F53" s="752"/>
      <c r="G53" s="819"/>
      <c r="H53" s="380">
        <v>8</v>
      </c>
      <c r="I53" s="831"/>
      <c r="J53" s="752"/>
      <c r="K53" s="752"/>
      <c r="L53" s="752"/>
      <c r="M53" s="801"/>
      <c r="N53" s="801"/>
      <c r="O53" s="801"/>
      <c r="P53" s="805"/>
      <c r="Q53" s="808"/>
      <c r="R53" s="811"/>
      <c r="S53" s="811"/>
      <c r="T53" s="811"/>
      <c r="U53" s="811"/>
      <c r="V53" s="814"/>
      <c r="W53" s="767"/>
      <c r="X53" s="817"/>
      <c r="Y53" s="761"/>
      <c r="Z53" s="764"/>
      <c r="AA53" s="767"/>
      <c r="AB53" s="770"/>
      <c r="AC53" s="773"/>
      <c r="AD53" s="776"/>
      <c r="AE53" s="779"/>
      <c r="AF53" s="205">
        <v>2</v>
      </c>
      <c r="AG53" s="494"/>
      <c r="AH53" s="497" t="str">
        <f t="shared" si="100"/>
        <v/>
      </c>
      <c r="AI53" s="336"/>
      <c r="AJ53" s="336"/>
      <c r="AK53" s="231" t="str">
        <f t="shared" si="101"/>
        <v/>
      </c>
      <c r="AL53" s="337"/>
      <c r="AM53" s="337"/>
      <c r="AN53" s="338"/>
      <c r="AO53" s="232"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33" t="str">
        <f t="shared" si="49"/>
        <v/>
      </c>
      <c r="AR53" s="234" t="str">
        <f t="shared" si="50"/>
        <v/>
      </c>
      <c r="AS53" s="233" t="str">
        <f t="shared" ref="AS53" si="173">IFERROR(IF(AND(AH52="Impacto",AH53="Impacto"),(AS52-(+AS52*AK53)),IF(AH53="Impacto",(AA52-(+AA52*AK53)),IF(AH53="Probabilidad",AS52,""))),"")</f>
        <v/>
      </c>
      <c r="AT53" s="235" t="str">
        <f t="shared" si="51"/>
        <v/>
      </c>
      <c r="AU53" s="782"/>
      <c r="AV53" s="785"/>
      <c r="AW53" s="779"/>
      <c r="AX53" s="788"/>
      <c r="AY53" s="339"/>
      <c r="AZ53" s="208"/>
      <c r="BA53" s="206"/>
      <c r="BB53" s="206"/>
      <c r="BC53" s="207"/>
      <c r="BD53" s="207"/>
      <c r="BE53" s="207"/>
      <c r="BF53" s="207"/>
      <c r="BG53" s="752"/>
      <c r="BH53" s="212"/>
      <c r="BI53" s="209"/>
      <c r="BJ53" s="209"/>
      <c r="BK53" s="209"/>
      <c r="BL53" s="206"/>
      <c r="BM53" s="206"/>
      <c r="BN53" s="206"/>
      <c r="BO53" s="210"/>
      <c r="BP53" s="210"/>
      <c r="BQ53" s="593"/>
      <c r="BR53" s="692"/>
      <c r="BS53" s="693"/>
      <c r="BT53" s="692"/>
      <c r="BU53" s="693"/>
      <c r="BV53" s="692"/>
      <c r="BW53" s="693"/>
      <c r="BX53" s="692"/>
      <c r="BY53" s="697"/>
      <c r="BZ53" s="693"/>
    </row>
    <row r="54" spans="1:78" s="211" customFormat="1" ht="28.5" customHeight="1">
      <c r="A54" s="980"/>
      <c r="B54" s="845"/>
      <c r="C54" s="848"/>
      <c r="D54" s="848"/>
      <c r="E54" s="801"/>
      <c r="F54" s="752"/>
      <c r="G54" s="819"/>
      <c r="H54" s="380">
        <v>8</v>
      </c>
      <c r="I54" s="831"/>
      <c r="J54" s="752"/>
      <c r="K54" s="752"/>
      <c r="L54" s="752"/>
      <c r="M54" s="801"/>
      <c r="N54" s="801"/>
      <c r="O54" s="801"/>
      <c r="P54" s="805"/>
      <c r="Q54" s="808"/>
      <c r="R54" s="811"/>
      <c r="S54" s="811"/>
      <c r="T54" s="811"/>
      <c r="U54" s="811"/>
      <c r="V54" s="814"/>
      <c r="W54" s="767"/>
      <c r="X54" s="817"/>
      <c r="Y54" s="761"/>
      <c r="Z54" s="764"/>
      <c r="AA54" s="767"/>
      <c r="AB54" s="770"/>
      <c r="AC54" s="773"/>
      <c r="AD54" s="776"/>
      <c r="AE54" s="779"/>
      <c r="AF54" s="205">
        <v>3</v>
      </c>
      <c r="AG54" s="494"/>
      <c r="AH54" s="497" t="str">
        <f t="shared" si="100"/>
        <v/>
      </c>
      <c r="AI54" s="336"/>
      <c r="AJ54" s="336"/>
      <c r="AK54" s="231" t="str">
        <f t="shared" si="101"/>
        <v/>
      </c>
      <c r="AL54" s="337"/>
      <c r="AM54" s="337"/>
      <c r="AN54" s="338"/>
      <c r="AO54" s="232"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33" t="str">
        <f t="shared" si="49"/>
        <v/>
      </c>
      <c r="AR54" s="234" t="str">
        <f t="shared" si="50"/>
        <v/>
      </c>
      <c r="AS54" s="233" t="str">
        <f t="shared" ref="AS54:AS57" si="176">IFERROR(IF(AND(AH53="Impacto",AH54="Impacto"),(AS53-(+AS53*AK54)),IF(AND(AH53="Probabilidad",AH54="Impacto"),(AS52-(+AS52*AK54)),IF(AH54="Probabilidad",AS53,""))),"")</f>
        <v/>
      </c>
      <c r="AT54" s="235" t="str">
        <f t="shared" si="51"/>
        <v/>
      </c>
      <c r="AU54" s="782"/>
      <c r="AV54" s="785"/>
      <c r="AW54" s="779"/>
      <c r="AX54" s="788"/>
      <c r="AY54" s="339"/>
      <c r="AZ54" s="208"/>
      <c r="BA54" s="206"/>
      <c r="BB54" s="206"/>
      <c r="BC54" s="207"/>
      <c r="BD54" s="207"/>
      <c r="BE54" s="207"/>
      <c r="BF54" s="208"/>
      <c r="BG54" s="752"/>
      <c r="BH54" s="212"/>
      <c r="BI54" s="209"/>
      <c r="BJ54" s="209"/>
      <c r="BK54" s="209"/>
      <c r="BL54" s="206"/>
      <c r="BM54" s="206"/>
      <c r="BN54" s="206"/>
      <c r="BO54" s="210"/>
      <c r="BP54" s="210"/>
      <c r="BQ54" s="593"/>
      <c r="BR54" s="692"/>
      <c r="BS54" s="693"/>
      <c r="BT54" s="692"/>
      <c r="BU54" s="693"/>
      <c r="BV54" s="692"/>
      <c r="BW54" s="693"/>
      <c r="BX54" s="692"/>
      <c r="BY54" s="697"/>
      <c r="BZ54" s="693"/>
    </row>
    <row r="55" spans="1:78" s="211" customFormat="1" ht="28.5" customHeight="1">
      <c r="A55" s="980"/>
      <c r="B55" s="845"/>
      <c r="C55" s="848"/>
      <c r="D55" s="848"/>
      <c r="E55" s="801"/>
      <c r="F55" s="752"/>
      <c r="G55" s="819"/>
      <c r="H55" s="380">
        <v>8</v>
      </c>
      <c r="I55" s="831"/>
      <c r="J55" s="752"/>
      <c r="K55" s="752"/>
      <c r="L55" s="752"/>
      <c r="M55" s="801"/>
      <c r="N55" s="801"/>
      <c r="O55" s="801"/>
      <c r="P55" s="805"/>
      <c r="Q55" s="808"/>
      <c r="R55" s="811"/>
      <c r="S55" s="811"/>
      <c r="T55" s="811"/>
      <c r="U55" s="811"/>
      <c r="V55" s="814"/>
      <c r="W55" s="767"/>
      <c r="X55" s="817"/>
      <c r="Y55" s="761"/>
      <c r="Z55" s="764"/>
      <c r="AA55" s="767"/>
      <c r="AB55" s="770"/>
      <c r="AC55" s="773"/>
      <c r="AD55" s="776"/>
      <c r="AE55" s="779"/>
      <c r="AF55" s="205">
        <v>4</v>
      </c>
      <c r="AG55" s="494"/>
      <c r="AH55" s="497" t="str">
        <f t="shared" si="100"/>
        <v/>
      </c>
      <c r="AI55" s="336"/>
      <c r="AJ55" s="336"/>
      <c r="AK55" s="231" t="str">
        <f t="shared" si="101"/>
        <v/>
      </c>
      <c r="AL55" s="337"/>
      <c r="AM55" s="337"/>
      <c r="AN55" s="338"/>
      <c r="AO55" s="232"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33" t="str">
        <f t="shared" si="49"/>
        <v/>
      </c>
      <c r="AR55" s="234" t="str">
        <f t="shared" si="50"/>
        <v/>
      </c>
      <c r="AS55" s="233" t="str">
        <f t="shared" si="176"/>
        <v/>
      </c>
      <c r="AT55" s="235" t="str">
        <f t="shared" si="51"/>
        <v/>
      </c>
      <c r="AU55" s="782"/>
      <c r="AV55" s="785"/>
      <c r="AW55" s="779"/>
      <c r="AX55" s="788"/>
      <c r="AY55" s="339"/>
      <c r="AZ55" s="208"/>
      <c r="BA55" s="206"/>
      <c r="BB55" s="206"/>
      <c r="BC55" s="207"/>
      <c r="BD55" s="207"/>
      <c r="BE55" s="207"/>
      <c r="BF55" s="208"/>
      <c r="BG55" s="752"/>
      <c r="BH55" s="212"/>
      <c r="BI55" s="209"/>
      <c r="BJ55" s="209"/>
      <c r="BK55" s="209"/>
      <c r="BL55" s="206"/>
      <c r="BM55" s="206"/>
      <c r="BN55" s="206"/>
      <c r="BO55" s="210"/>
      <c r="BP55" s="210"/>
      <c r="BQ55" s="593"/>
      <c r="BR55" s="692"/>
      <c r="BS55" s="693"/>
      <c r="BT55" s="692"/>
      <c r="BU55" s="693"/>
      <c r="BV55" s="692"/>
      <c r="BW55" s="693"/>
      <c r="BX55" s="692"/>
      <c r="BY55" s="697"/>
      <c r="BZ55" s="693"/>
    </row>
    <row r="56" spans="1:78" s="211" customFormat="1" ht="28.5" customHeight="1">
      <c r="A56" s="980"/>
      <c r="B56" s="845"/>
      <c r="C56" s="848"/>
      <c r="D56" s="848"/>
      <c r="E56" s="801"/>
      <c r="F56" s="752"/>
      <c r="G56" s="819"/>
      <c r="H56" s="380">
        <v>8</v>
      </c>
      <c r="I56" s="831"/>
      <c r="J56" s="752"/>
      <c r="K56" s="752"/>
      <c r="L56" s="752"/>
      <c r="M56" s="801"/>
      <c r="N56" s="801"/>
      <c r="O56" s="801"/>
      <c r="P56" s="805"/>
      <c r="Q56" s="808"/>
      <c r="R56" s="811"/>
      <c r="S56" s="811"/>
      <c r="T56" s="811"/>
      <c r="U56" s="811"/>
      <c r="V56" s="814"/>
      <c r="W56" s="767"/>
      <c r="X56" s="817"/>
      <c r="Y56" s="761"/>
      <c r="Z56" s="764"/>
      <c r="AA56" s="767"/>
      <c r="AB56" s="770"/>
      <c r="AC56" s="773"/>
      <c r="AD56" s="776"/>
      <c r="AE56" s="779"/>
      <c r="AF56" s="205">
        <v>5</v>
      </c>
      <c r="AG56" s="494"/>
      <c r="AH56" s="497" t="str">
        <f t="shared" ref="AH56" si="179">IF(OR(AI56="Preventivo",AI56="Detectivo"),"Probabilidad",IF(AI56="Correctivo","Impacto",""))</f>
        <v/>
      </c>
      <c r="AI56" s="336"/>
      <c r="AJ56" s="336"/>
      <c r="AK56" s="231" t="str">
        <f t="shared" ref="AK56" si="180">IF(AND(AI56="Preventivo",AJ56="Automático"),"50%",IF(AND(AI56="Preventivo",AJ56="Manual"),"40%",IF(AND(AI56="Detectivo",AJ56="Automático"),"40%",IF(AND(AI56="Detectivo",AJ56="Manual"),"30%",IF(AND(AI56="Correctivo",AJ56="Automático"),"35%",IF(AND(AI56="Correctivo",AJ56="Manual"),"25%",""))))))</f>
        <v/>
      </c>
      <c r="AL56" s="337"/>
      <c r="AM56" s="337"/>
      <c r="AN56" s="338"/>
      <c r="AO56" s="232"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33" t="str">
        <f t="shared" si="49"/>
        <v/>
      </c>
      <c r="AR56" s="234" t="str">
        <f t="shared" si="50"/>
        <v/>
      </c>
      <c r="AS56" s="233" t="str">
        <f t="shared" si="176"/>
        <v/>
      </c>
      <c r="AT56" s="235" t="str">
        <f t="shared" si="51"/>
        <v/>
      </c>
      <c r="AU56" s="782"/>
      <c r="AV56" s="785"/>
      <c r="AW56" s="779"/>
      <c r="AX56" s="788"/>
      <c r="AY56" s="339"/>
      <c r="AZ56" s="208"/>
      <c r="BA56" s="206"/>
      <c r="BB56" s="206"/>
      <c r="BC56" s="207"/>
      <c r="BD56" s="207"/>
      <c r="BE56" s="207"/>
      <c r="BF56" s="208"/>
      <c r="BG56" s="752"/>
      <c r="BH56" s="212"/>
      <c r="BI56" s="209"/>
      <c r="BJ56" s="209"/>
      <c r="BK56" s="209"/>
      <c r="BL56" s="206"/>
      <c r="BM56" s="206"/>
      <c r="BN56" s="206"/>
      <c r="BO56" s="210"/>
      <c r="BP56" s="210"/>
      <c r="BQ56" s="593"/>
      <c r="BR56" s="692"/>
      <c r="BS56" s="693"/>
      <c r="BT56" s="692"/>
      <c r="BU56" s="693"/>
      <c r="BV56" s="692"/>
      <c r="BW56" s="693"/>
      <c r="BX56" s="692"/>
      <c r="BY56" s="697"/>
      <c r="BZ56" s="693"/>
    </row>
    <row r="57" spans="1:78" s="211" customFormat="1" ht="28.5" customHeight="1">
      <c r="A57" s="980"/>
      <c r="B57" s="845"/>
      <c r="C57" s="848"/>
      <c r="D57" s="848"/>
      <c r="E57" s="801"/>
      <c r="F57" s="752"/>
      <c r="G57" s="819"/>
      <c r="H57" s="380">
        <v>8</v>
      </c>
      <c r="I57" s="832"/>
      <c r="J57" s="753"/>
      <c r="K57" s="753"/>
      <c r="L57" s="753"/>
      <c r="M57" s="802"/>
      <c r="N57" s="802"/>
      <c r="O57" s="802"/>
      <c r="P57" s="806"/>
      <c r="Q57" s="809"/>
      <c r="R57" s="812"/>
      <c r="S57" s="812"/>
      <c r="T57" s="812"/>
      <c r="U57" s="812"/>
      <c r="V57" s="820"/>
      <c r="W57" s="768"/>
      <c r="X57" s="818"/>
      <c r="Y57" s="762"/>
      <c r="Z57" s="765"/>
      <c r="AA57" s="768"/>
      <c r="AB57" s="771"/>
      <c r="AC57" s="774"/>
      <c r="AD57" s="777"/>
      <c r="AE57" s="780"/>
      <c r="AF57" s="205">
        <v>6</v>
      </c>
      <c r="AG57" s="494"/>
      <c r="AH57" s="497" t="str">
        <f t="shared" si="100"/>
        <v/>
      </c>
      <c r="AI57" s="336"/>
      <c r="AJ57" s="336"/>
      <c r="AK57" s="231" t="str">
        <f t="shared" si="101"/>
        <v/>
      </c>
      <c r="AL57" s="337"/>
      <c r="AM57" s="337"/>
      <c r="AN57" s="338"/>
      <c r="AO57" s="232"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33" t="str">
        <f t="shared" si="49"/>
        <v/>
      </c>
      <c r="AR57" s="234" t="str">
        <f t="shared" si="50"/>
        <v/>
      </c>
      <c r="AS57" s="233" t="str">
        <f t="shared" si="176"/>
        <v/>
      </c>
      <c r="AT57" s="235" t="str">
        <f t="shared" si="51"/>
        <v/>
      </c>
      <c r="AU57" s="783"/>
      <c r="AV57" s="786"/>
      <c r="AW57" s="780"/>
      <c r="AX57" s="789"/>
      <c r="AY57" s="339"/>
      <c r="AZ57" s="208"/>
      <c r="BA57" s="206"/>
      <c r="BB57" s="206"/>
      <c r="BC57" s="207"/>
      <c r="BD57" s="207"/>
      <c r="BE57" s="207"/>
      <c r="BF57" s="208"/>
      <c r="BG57" s="753"/>
      <c r="BH57" s="212"/>
      <c r="BI57" s="209"/>
      <c r="BJ57" s="209"/>
      <c r="BK57" s="209"/>
      <c r="BL57" s="206"/>
      <c r="BM57" s="206"/>
      <c r="BN57" s="206"/>
      <c r="BO57" s="210"/>
      <c r="BP57" s="210"/>
      <c r="BQ57" s="593"/>
      <c r="BR57" s="694"/>
      <c r="BS57" s="695"/>
      <c r="BT57" s="694"/>
      <c r="BU57" s="695"/>
      <c r="BV57" s="694"/>
      <c r="BW57" s="695"/>
      <c r="BX57" s="694"/>
      <c r="BY57" s="698"/>
      <c r="BZ57" s="695"/>
    </row>
    <row r="58" spans="1:78" s="211" customFormat="1" ht="161.25" customHeight="1">
      <c r="A58" s="980"/>
      <c r="B58" s="845"/>
      <c r="C58" s="848"/>
      <c r="D58" s="848" t="str">
        <f>IFERROR((VLOOKUP($B58,'Listados Datos'!$D$3:$F$18,3,FALSE))," ")</f>
        <v xml:space="preserve"> </v>
      </c>
      <c r="E58" s="801"/>
      <c r="F58" s="752"/>
      <c r="G58" s="819">
        <v>9</v>
      </c>
      <c r="H58" s="380">
        <v>9</v>
      </c>
      <c r="I58" s="830" t="s">
        <v>3022</v>
      </c>
      <c r="J58" s="751" t="s">
        <v>242</v>
      </c>
      <c r="K58" s="751" t="s">
        <v>3023</v>
      </c>
      <c r="L58" s="751" t="s">
        <v>3024</v>
      </c>
      <c r="M58" s="803" t="str">
        <f t="shared" ref="M58" si="185">+CONCATENATE("Posibilidad de afectación ", J58, " por ", K58," debido a ", L58)</f>
        <v>Posibilidad de afectación Económico y Reputacional por Posibilidad de prestar servicios a través de procesos que no cumplan con los criterios de calidad debido a Baja apropiación de los protocolos de atención al ciudadano.</v>
      </c>
      <c r="N58" s="803" t="s">
        <v>108</v>
      </c>
      <c r="O58" s="803" t="s">
        <v>832</v>
      </c>
      <c r="P58" s="804">
        <v>228</v>
      </c>
      <c r="Q58" s="807"/>
      <c r="R58" s="810"/>
      <c r="S58" s="810"/>
      <c r="T58" s="810"/>
      <c r="U58" s="810"/>
      <c r="V58" s="813" t="str">
        <f t="shared" ref="V58" si="186">IF(ISBLANK(AC58),(IF(P58&lt;=0,"",IF(P58&lt;=2,"Muy Baja",IF(P58&lt;=24,"Baja",IF(P58&lt;=500,"Media",IF(P58&lt;=5000,"Alta","Muy Alta"))))))," ")</f>
        <v>Media</v>
      </c>
      <c r="W58" s="766">
        <f t="shared" ref="W58" si="187">IF(ISBLANK(AC58),(IF(V58="","",IF(V58="Muy Baja",20%,IF(V58="Baja",40%,IF(V58="Media",60%,IF(V58="Alta",80%,IF(V58="Muy Alta",100%,0)))))))," ")</f>
        <v>0.6</v>
      </c>
      <c r="X58" s="816" t="s">
        <v>1424</v>
      </c>
      <c r="Y58" s="760" t="str">
        <f>IF(X58&gt;0,IF(NOT(ISERROR(MATCH(X58,'Listados Datos'!$N$3:$N$4,0))),'Listados Datos'!$N$6&amp;"Por favor no seleccionar este criterios de impacto (Afectación Económica o presupuestal y/o Pérdida Reputacional)",'Listados Datos'!$N$7),"")</f>
        <v>✔</v>
      </c>
      <c r="Z58" s="763" t="str">
        <f>IF(OR(X58='Listados Datos'!$R$3,X58='Listados Datos'!$S$3),"Leve",IF(OR(X58='Listados Datos'!$R$4,X58='Listados Datos'!$S$4),"Menor",IF(OR(X58='Listados Datos'!$R$5,X58='Listados Datos'!$S$5),"Moderado",IF(OR(X58='Listados Datos'!$R$6,X58='Listados Datos'!$S$6),"Mayor",IF(OR(X58='Listados Datos'!$R$7,X58='Listados Datos'!$S$7),"Catastrófico","")))))</f>
        <v>Menor</v>
      </c>
      <c r="AA58" s="766">
        <f>IF(Z58="","",IF(Z58="Leve",20%,IF(Z58="Menor",40%,IF(Z58="Moderado",60%,IF(Z58="Mayor",80%,IF(Z58="Catastrófico",100%,0))))))</f>
        <v>0.4</v>
      </c>
      <c r="AB58" s="769"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772"/>
      <c r="AD58" s="775"/>
      <c r="AE58" s="778"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494" t="s">
        <v>3032</v>
      </c>
      <c r="AH58" s="497" t="str">
        <f t="shared" si="100"/>
        <v>Probabilidad</v>
      </c>
      <c r="AI58" s="336" t="s">
        <v>310</v>
      </c>
      <c r="AJ58" s="336" t="s">
        <v>315</v>
      </c>
      <c r="AK58" s="231" t="str">
        <f t="shared" si="101"/>
        <v>40%</v>
      </c>
      <c r="AL58" s="337" t="s">
        <v>319</v>
      </c>
      <c r="AM58" s="337" t="s">
        <v>323</v>
      </c>
      <c r="AN58" s="338" t="s">
        <v>326</v>
      </c>
      <c r="AO58" s="232">
        <f t="shared" ref="AO58" si="189">IF(ISBLANK(AD58),(IFERROR(IF(AH58="Probabilidad",(W58-(+W58*AK58)),IF(AH58="Impacto",W58,"")),""))," ")</f>
        <v>0.36</v>
      </c>
      <c r="AP58" s="174" t="str">
        <f t="shared" ref="AP58" si="190">IF(ISBLANK(AD58), (IFERROR(IF(AO58="","",IF(AO58&lt;=0.2,"Muy Baja",IF(AO58&lt;=0.4,"Baja",IF(AO58&lt;=0.6,"Media",IF(AO58&lt;=0.8,"Alta","Muy Alta"))))),""))," ")</f>
        <v>Baja</v>
      </c>
      <c r="AQ58" s="233">
        <f t="shared" si="49"/>
        <v>0.36</v>
      </c>
      <c r="AR58" s="234" t="str">
        <f t="shared" si="50"/>
        <v>Menor</v>
      </c>
      <c r="AS58" s="233">
        <f t="shared" ref="AS58" si="191">IFERROR(IF(AH58="Impacto",(AA58-(+AA58*AK58)),IF(AH58="Probabilidad",AA58,"")),"")</f>
        <v>0.4</v>
      </c>
      <c r="AT58" s="235" t="str">
        <f t="shared" si="51"/>
        <v>Moderado</v>
      </c>
      <c r="AU58" s="781"/>
      <c r="AV58" s="784" t="str">
        <f>IF(ISBLANK(AD58), " ", AD58)</f>
        <v xml:space="preserve"> </v>
      </c>
      <c r="AW58" s="778"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787" t="s">
        <v>333</v>
      </c>
      <c r="AY58" s="339" t="s">
        <v>1429</v>
      </c>
      <c r="AZ58" s="208" t="s">
        <v>1077</v>
      </c>
      <c r="BA58" s="206" t="s">
        <v>949</v>
      </c>
      <c r="BB58" s="206" t="s">
        <v>1050</v>
      </c>
      <c r="BC58" s="207">
        <v>44927</v>
      </c>
      <c r="BD58" s="207">
        <v>45291</v>
      </c>
      <c r="BE58" s="207" t="s">
        <v>1078</v>
      </c>
      <c r="BF58" s="208" t="s">
        <v>1079</v>
      </c>
      <c r="BG58" s="751" t="s">
        <v>1430</v>
      </c>
      <c r="BH58" s="529" t="s">
        <v>113</v>
      </c>
      <c r="BI58" s="530" t="s">
        <v>3478</v>
      </c>
      <c r="BJ58" s="531">
        <f>2/2</f>
        <v>1</v>
      </c>
      <c r="BK58" s="532">
        <v>45046</v>
      </c>
      <c r="BL58" s="533" t="s">
        <v>3479</v>
      </c>
      <c r="BM58" s="511" t="s">
        <v>3557</v>
      </c>
      <c r="BN58" s="478" t="s">
        <v>114</v>
      </c>
      <c r="BO58" s="478" t="s">
        <v>114</v>
      </c>
      <c r="BP58" s="505" t="s">
        <v>1509</v>
      </c>
      <c r="BQ58" s="592" t="s">
        <v>1509</v>
      </c>
      <c r="BR58" s="690" t="s">
        <v>3628</v>
      </c>
      <c r="BS58" s="691"/>
      <c r="BT58" s="690" t="s">
        <v>1077</v>
      </c>
      <c r="BU58" s="691"/>
      <c r="BV58" s="1271" t="s">
        <v>3612</v>
      </c>
      <c r="BW58" s="1271"/>
      <c r="BX58" s="699" t="s">
        <v>3557</v>
      </c>
      <c r="BY58" s="696"/>
      <c r="BZ58" s="691"/>
    </row>
    <row r="59" spans="1:78" s="211" customFormat="1" ht="28.5" customHeight="1">
      <c r="A59" s="980"/>
      <c r="B59" s="845"/>
      <c r="C59" s="848"/>
      <c r="D59" s="848"/>
      <c r="E59" s="801"/>
      <c r="F59" s="752"/>
      <c r="G59" s="819"/>
      <c r="H59" s="380">
        <v>9</v>
      </c>
      <c r="I59" s="831"/>
      <c r="J59" s="752"/>
      <c r="K59" s="752"/>
      <c r="L59" s="752"/>
      <c r="M59" s="801"/>
      <c r="N59" s="801"/>
      <c r="O59" s="801"/>
      <c r="P59" s="805"/>
      <c r="Q59" s="808"/>
      <c r="R59" s="811"/>
      <c r="S59" s="811"/>
      <c r="T59" s="811"/>
      <c r="U59" s="811"/>
      <c r="V59" s="814"/>
      <c r="W59" s="767"/>
      <c r="X59" s="817"/>
      <c r="Y59" s="761"/>
      <c r="Z59" s="764"/>
      <c r="AA59" s="767"/>
      <c r="AB59" s="770"/>
      <c r="AC59" s="773"/>
      <c r="AD59" s="776"/>
      <c r="AE59" s="779"/>
      <c r="AF59" s="205">
        <v>2</v>
      </c>
      <c r="AG59" s="494"/>
      <c r="AH59" s="497" t="str">
        <f t="shared" si="100"/>
        <v/>
      </c>
      <c r="AI59" s="336"/>
      <c r="AJ59" s="336"/>
      <c r="AK59" s="231" t="str">
        <f t="shared" si="101"/>
        <v/>
      </c>
      <c r="AL59" s="337"/>
      <c r="AM59" s="337"/>
      <c r="AN59" s="338"/>
      <c r="AO59" s="232"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33" t="str">
        <f t="shared" si="49"/>
        <v/>
      </c>
      <c r="AR59" s="234" t="str">
        <f t="shared" si="50"/>
        <v/>
      </c>
      <c r="AS59" s="233" t="str">
        <f t="shared" ref="AS59" si="195">IFERROR(IF(AND(AH58="Impacto",AH59="Impacto"),(AS58-(+AS58*AK59)),IF(AH59="Impacto",(AA58-(+AA58*AK59)),IF(AH59="Probabilidad",AS58,""))),"")</f>
        <v/>
      </c>
      <c r="AT59" s="235" t="str">
        <f t="shared" si="51"/>
        <v/>
      </c>
      <c r="AU59" s="782"/>
      <c r="AV59" s="785"/>
      <c r="AW59" s="779"/>
      <c r="AX59" s="788"/>
      <c r="AY59" s="339"/>
      <c r="AZ59" s="208"/>
      <c r="BA59" s="206"/>
      <c r="BB59" s="206"/>
      <c r="BC59" s="207"/>
      <c r="BD59" s="207"/>
      <c r="BE59" s="207"/>
      <c r="BF59" s="208"/>
      <c r="BG59" s="752"/>
      <c r="BH59" s="212"/>
      <c r="BI59" s="209"/>
      <c r="BJ59" s="209"/>
      <c r="BK59" s="209"/>
      <c r="BL59" s="206"/>
      <c r="BM59" s="206"/>
      <c r="BN59" s="206"/>
      <c r="BO59" s="210"/>
      <c r="BP59" s="210"/>
      <c r="BQ59" s="593"/>
      <c r="BR59" s="692"/>
      <c r="BS59" s="693"/>
      <c r="BT59" s="692"/>
      <c r="BU59" s="693"/>
      <c r="BV59" s="1271"/>
      <c r="BW59" s="1271"/>
      <c r="BX59" s="692"/>
      <c r="BY59" s="697"/>
      <c r="BZ59" s="693"/>
    </row>
    <row r="60" spans="1:78" s="211" customFormat="1" ht="28.5" customHeight="1">
      <c r="A60" s="980"/>
      <c r="B60" s="845"/>
      <c r="C60" s="848"/>
      <c r="D60" s="848"/>
      <c r="E60" s="801"/>
      <c r="F60" s="752"/>
      <c r="G60" s="819"/>
      <c r="H60" s="380">
        <v>9</v>
      </c>
      <c r="I60" s="831"/>
      <c r="J60" s="752"/>
      <c r="K60" s="752"/>
      <c r="L60" s="752"/>
      <c r="M60" s="801"/>
      <c r="N60" s="801"/>
      <c r="O60" s="801"/>
      <c r="P60" s="805"/>
      <c r="Q60" s="808"/>
      <c r="R60" s="811"/>
      <c r="S60" s="811"/>
      <c r="T60" s="811"/>
      <c r="U60" s="811"/>
      <c r="V60" s="814"/>
      <c r="W60" s="767"/>
      <c r="X60" s="817"/>
      <c r="Y60" s="761"/>
      <c r="Z60" s="764"/>
      <c r="AA60" s="767"/>
      <c r="AB60" s="770"/>
      <c r="AC60" s="773"/>
      <c r="AD60" s="776"/>
      <c r="AE60" s="779"/>
      <c r="AF60" s="205">
        <v>3</v>
      </c>
      <c r="AG60" s="494"/>
      <c r="AH60" s="497" t="str">
        <f t="shared" si="100"/>
        <v/>
      </c>
      <c r="AI60" s="336"/>
      <c r="AJ60" s="336"/>
      <c r="AK60" s="231" t="str">
        <f t="shared" si="101"/>
        <v/>
      </c>
      <c r="AL60" s="337"/>
      <c r="AM60" s="337"/>
      <c r="AN60" s="338"/>
      <c r="AO60" s="232"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33" t="str">
        <f t="shared" si="49"/>
        <v/>
      </c>
      <c r="AR60" s="234" t="str">
        <f t="shared" si="50"/>
        <v/>
      </c>
      <c r="AS60" s="233" t="str">
        <f t="shared" ref="AS60:AS63" si="198">IFERROR(IF(AND(AH59="Impacto",AH60="Impacto"),(AS59-(+AS59*AK60)),IF(AND(AH59="Probabilidad",AH60="Impacto"),(AS58-(+AS58*AK60)),IF(AH60="Probabilidad",AS59,""))),"")</f>
        <v/>
      </c>
      <c r="AT60" s="235" t="str">
        <f t="shared" si="51"/>
        <v/>
      </c>
      <c r="AU60" s="782"/>
      <c r="AV60" s="785"/>
      <c r="AW60" s="779"/>
      <c r="AX60" s="788"/>
      <c r="AY60" s="339"/>
      <c r="AZ60" s="208"/>
      <c r="BA60" s="206"/>
      <c r="BB60" s="206"/>
      <c r="BC60" s="207"/>
      <c r="BD60" s="207"/>
      <c r="BE60" s="207"/>
      <c r="BF60" s="208"/>
      <c r="BG60" s="752"/>
      <c r="BH60" s="212"/>
      <c r="BI60" s="209"/>
      <c r="BJ60" s="209"/>
      <c r="BK60" s="209"/>
      <c r="BL60" s="206"/>
      <c r="BM60" s="206"/>
      <c r="BN60" s="206"/>
      <c r="BO60" s="210"/>
      <c r="BP60" s="210"/>
      <c r="BQ60" s="593"/>
      <c r="BR60" s="692"/>
      <c r="BS60" s="693"/>
      <c r="BT60" s="692"/>
      <c r="BU60" s="693"/>
      <c r="BV60" s="1271"/>
      <c r="BW60" s="1271"/>
      <c r="BX60" s="692"/>
      <c r="BY60" s="697"/>
      <c r="BZ60" s="693"/>
    </row>
    <row r="61" spans="1:78" s="211" customFormat="1" ht="28.5" customHeight="1">
      <c r="A61" s="980"/>
      <c r="B61" s="845"/>
      <c r="C61" s="848"/>
      <c r="D61" s="848"/>
      <c r="E61" s="801"/>
      <c r="F61" s="752"/>
      <c r="G61" s="819"/>
      <c r="H61" s="380">
        <v>9</v>
      </c>
      <c r="I61" s="831"/>
      <c r="J61" s="752"/>
      <c r="K61" s="752"/>
      <c r="L61" s="752"/>
      <c r="M61" s="801"/>
      <c r="N61" s="801"/>
      <c r="O61" s="801"/>
      <c r="P61" s="805"/>
      <c r="Q61" s="808"/>
      <c r="R61" s="811"/>
      <c r="S61" s="811"/>
      <c r="T61" s="811"/>
      <c r="U61" s="811"/>
      <c r="V61" s="814"/>
      <c r="W61" s="767"/>
      <c r="X61" s="817"/>
      <c r="Y61" s="761"/>
      <c r="Z61" s="764"/>
      <c r="AA61" s="767"/>
      <c r="AB61" s="770"/>
      <c r="AC61" s="773"/>
      <c r="AD61" s="776"/>
      <c r="AE61" s="779"/>
      <c r="AF61" s="205">
        <v>4</v>
      </c>
      <c r="AG61" s="494"/>
      <c r="AH61" s="497" t="str">
        <f t="shared" si="100"/>
        <v/>
      </c>
      <c r="AI61" s="336"/>
      <c r="AJ61" s="336"/>
      <c r="AK61" s="231" t="str">
        <f t="shared" si="101"/>
        <v/>
      </c>
      <c r="AL61" s="337"/>
      <c r="AM61" s="337"/>
      <c r="AN61" s="338"/>
      <c r="AO61" s="232"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33" t="str">
        <f t="shared" si="49"/>
        <v/>
      </c>
      <c r="AR61" s="234" t="str">
        <f t="shared" si="50"/>
        <v/>
      </c>
      <c r="AS61" s="233" t="str">
        <f t="shared" si="198"/>
        <v/>
      </c>
      <c r="AT61" s="235" t="str">
        <f t="shared" si="51"/>
        <v/>
      </c>
      <c r="AU61" s="782"/>
      <c r="AV61" s="785"/>
      <c r="AW61" s="779"/>
      <c r="AX61" s="788"/>
      <c r="AY61" s="339"/>
      <c r="AZ61" s="208"/>
      <c r="BA61" s="206"/>
      <c r="BB61" s="206"/>
      <c r="BC61" s="207"/>
      <c r="BD61" s="207"/>
      <c r="BE61" s="207"/>
      <c r="BF61" s="208"/>
      <c r="BG61" s="752"/>
      <c r="BH61" s="212"/>
      <c r="BI61" s="209"/>
      <c r="BJ61" s="209"/>
      <c r="BK61" s="209"/>
      <c r="BL61" s="206"/>
      <c r="BM61" s="206"/>
      <c r="BN61" s="206"/>
      <c r="BO61" s="210"/>
      <c r="BP61" s="210"/>
      <c r="BQ61" s="593"/>
      <c r="BR61" s="692"/>
      <c r="BS61" s="693"/>
      <c r="BT61" s="692"/>
      <c r="BU61" s="693"/>
      <c r="BV61" s="1271"/>
      <c r="BW61" s="1271"/>
      <c r="BX61" s="692"/>
      <c r="BY61" s="697"/>
      <c r="BZ61" s="693"/>
    </row>
    <row r="62" spans="1:78" s="211" customFormat="1" ht="28.5" customHeight="1">
      <c r="A62" s="980"/>
      <c r="B62" s="845"/>
      <c r="C62" s="848"/>
      <c r="D62" s="848"/>
      <c r="E62" s="801"/>
      <c r="F62" s="752"/>
      <c r="G62" s="819"/>
      <c r="H62" s="380">
        <v>9</v>
      </c>
      <c r="I62" s="831"/>
      <c r="J62" s="752"/>
      <c r="K62" s="752"/>
      <c r="L62" s="752"/>
      <c r="M62" s="801"/>
      <c r="N62" s="801"/>
      <c r="O62" s="801"/>
      <c r="P62" s="805"/>
      <c r="Q62" s="808"/>
      <c r="R62" s="811"/>
      <c r="S62" s="811"/>
      <c r="T62" s="811"/>
      <c r="U62" s="811"/>
      <c r="V62" s="814"/>
      <c r="W62" s="767"/>
      <c r="X62" s="817"/>
      <c r="Y62" s="761"/>
      <c r="Z62" s="764"/>
      <c r="AA62" s="767"/>
      <c r="AB62" s="770"/>
      <c r="AC62" s="773"/>
      <c r="AD62" s="776"/>
      <c r="AE62" s="779"/>
      <c r="AF62" s="205">
        <v>5</v>
      </c>
      <c r="AG62" s="494"/>
      <c r="AH62" s="497" t="str">
        <f t="shared" ref="AH62" si="201">IF(OR(AI62="Preventivo",AI62="Detectivo"),"Probabilidad",IF(AI62="Correctivo","Impacto",""))</f>
        <v/>
      </c>
      <c r="AI62" s="336"/>
      <c r="AJ62" s="336"/>
      <c r="AK62" s="231" t="str">
        <f t="shared" ref="AK62" si="202">IF(AND(AI62="Preventivo",AJ62="Automático"),"50%",IF(AND(AI62="Preventivo",AJ62="Manual"),"40%",IF(AND(AI62="Detectivo",AJ62="Automático"),"40%",IF(AND(AI62="Detectivo",AJ62="Manual"),"30%",IF(AND(AI62="Correctivo",AJ62="Automático"),"35%",IF(AND(AI62="Correctivo",AJ62="Manual"),"25%",""))))))</f>
        <v/>
      </c>
      <c r="AL62" s="337"/>
      <c r="AM62" s="337"/>
      <c r="AN62" s="338"/>
      <c r="AO62" s="232"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33" t="str">
        <f t="shared" si="49"/>
        <v/>
      </c>
      <c r="AR62" s="234" t="str">
        <f t="shared" si="50"/>
        <v/>
      </c>
      <c r="AS62" s="233" t="str">
        <f t="shared" si="198"/>
        <v/>
      </c>
      <c r="AT62" s="235" t="str">
        <f t="shared" si="51"/>
        <v/>
      </c>
      <c r="AU62" s="782"/>
      <c r="AV62" s="785"/>
      <c r="AW62" s="779"/>
      <c r="AX62" s="788"/>
      <c r="AY62" s="339"/>
      <c r="AZ62" s="208"/>
      <c r="BA62" s="206"/>
      <c r="BB62" s="206"/>
      <c r="BC62" s="207"/>
      <c r="BD62" s="207"/>
      <c r="BE62" s="207"/>
      <c r="BF62" s="208"/>
      <c r="BG62" s="752"/>
      <c r="BH62" s="212"/>
      <c r="BI62" s="209"/>
      <c r="BJ62" s="209"/>
      <c r="BK62" s="209"/>
      <c r="BL62" s="206"/>
      <c r="BM62" s="206"/>
      <c r="BN62" s="206"/>
      <c r="BO62" s="210"/>
      <c r="BP62" s="210"/>
      <c r="BQ62" s="593"/>
      <c r="BR62" s="692"/>
      <c r="BS62" s="693"/>
      <c r="BT62" s="692"/>
      <c r="BU62" s="693"/>
      <c r="BV62" s="1271"/>
      <c r="BW62" s="1271"/>
      <c r="BX62" s="692"/>
      <c r="BY62" s="697"/>
      <c r="BZ62" s="693"/>
    </row>
    <row r="63" spans="1:78" s="211" customFormat="1" ht="28.5" customHeight="1">
      <c r="A63" s="980"/>
      <c r="B63" s="845"/>
      <c r="C63" s="848"/>
      <c r="D63" s="848"/>
      <c r="E63" s="801"/>
      <c r="F63" s="752"/>
      <c r="G63" s="819"/>
      <c r="H63" s="380">
        <v>9</v>
      </c>
      <c r="I63" s="832"/>
      <c r="J63" s="753"/>
      <c r="K63" s="753"/>
      <c r="L63" s="753"/>
      <c r="M63" s="802"/>
      <c r="N63" s="802"/>
      <c r="O63" s="802"/>
      <c r="P63" s="806"/>
      <c r="Q63" s="809"/>
      <c r="R63" s="812"/>
      <c r="S63" s="812"/>
      <c r="T63" s="812"/>
      <c r="U63" s="812"/>
      <c r="V63" s="820"/>
      <c r="W63" s="768"/>
      <c r="X63" s="818"/>
      <c r="Y63" s="762"/>
      <c r="Z63" s="765"/>
      <c r="AA63" s="768"/>
      <c r="AB63" s="771"/>
      <c r="AC63" s="774"/>
      <c r="AD63" s="777"/>
      <c r="AE63" s="780"/>
      <c r="AF63" s="205">
        <v>6</v>
      </c>
      <c r="AG63" s="494"/>
      <c r="AH63" s="497" t="str">
        <f t="shared" si="100"/>
        <v/>
      </c>
      <c r="AI63" s="336"/>
      <c r="AJ63" s="336"/>
      <c r="AK63" s="231" t="str">
        <f t="shared" si="101"/>
        <v/>
      </c>
      <c r="AL63" s="337"/>
      <c r="AM63" s="337"/>
      <c r="AN63" s="338"/>
      <c r="AO63" s="232"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33" t="str">
        <f t="shared" si="49"/>
        <v/>
      </c>
      <c r="AR63" s="234" t="str">
        <f t="shared" si="50"/>
        <v/>
      </c>
      <c r="AS63" s="233" t="str">
        <f t="shared" si="198"/>
        <v/>
      </c>
      <c r="AT63" s="235" t="str">
        <f t="shared" si="51"/>
        <v/>
      </c>
      <c r="AU63" s="783"/>
      <c r="AV63" s="786"/>
      <c r="AW63" s="780"/>
      <c r="AX63" s="789"/>
      <c r="AY63" s="339"/>
      <c r="AZ63" s="208"/>
      <c r="BA63" s="206"/>
      <c r="BB63" s="206"/>
      <c r="BC63" s="207"/>
      <c r="BD63" s="207"/>
      <c r="BE63" s="207"/>
      <c r="BF63" s="208"/>
      <c r="BG63" s="753"/>
      <c r="BH63" s="212"/>
      <c r="BI63" s="209"/>
      <c r="BJ63" s="209"/>
      <c r="BK63" s="209"/>
      <c r="BL63" s="206"/>
      <c r="BM63" s="206"/>
      <c r="BN63" s="206"/>
      <c r="BO63" s="210"/>
      <c r="BP63" s="210"/>
      <c r="BQ63" s="593"/>
      <c r="BR63" s="694"/>
      <c r="BS63" s="695"/>
      <c r="BT63" s="694"/>
      <c r="BU63" s="695"/>
      <c r="BV63" s="1271"/>
      <c r="BW63" s="1271"/>
      <c r="BX63" s="694"/>
      <c r="BY63" s="698"/>
      <c r="BZ63" s="695"/>
    </row>
    <row r="64" spans="1:78" s="211" customFormat="1" ht="170.45" customHeight="1">
      <c r="A64" s="980"/>
      <c r="B64" s="845"/>
      <c r="C64" s="848"/>
      <c r="D64" s="848" t="str">
        <f>IFERROR((VLOOKUP($B64,'Listados Datos'!$D$3:$F$18,3,FALSE))," ")</f>
        <v xml:space="preserve"> </v>
      </c>
      <c r="E64" s="801"/>
      <c r="F64" s="752"/>
      <c r="G64" s="819">
        <v>10</v>
      </c>
      <c r="H64" s="380">
        <v>10</v>
      </c>
      <c r="I64" s="830" t="s">
        <v>1410</v>
      </c>
      <c r="J64" s="751" t="s">
        <v>241</v>
      </c>
      <c r="K64" s="751" t="s">
        <v>1064</v>
      </c>
      <c r="L64" s="751" t="s">
        <v>1404</v>
      </c>
      <c r="M64" s="803" t="str">
        <f t="shared" ref="M64" si="207">+CONCATENATE("Posibilidad de afectación ", J64, " por ", K64," debido a ", L64)</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64" s="799" t="s">
        <v>109</v>
      </c>
      <c r="O64" s="803" t="s">
        <v>245</v>
      </c>
      <c r="P64" s="804">
        <v>228</v>
      </c>
      <c r="Q64" s="807"/>
      <c r="R64" s="810"/>
      <c r="S64" s="810"/>
      <c r="T64" s="810"/>
      <c r="U64" s="810"/>
      <c r="V64" s="813" t="str">
        <f t="shared" ref="V64" si="208">IF(ISBLANK(AC64),(IF(P64&lt;=0,"",IF(P64&lt;=2,"Muy Baja",IF(P64&lt;=24,"Baja",IF(P64&lt;=500,"Media",IF(P64&lt;=5000,"Alta","Muy Alta"))))))," ")</f>
        <v xml:space="preserve"> </v>
      </c>
      <c r="W64" s="766" t="str">
        <f t="shared" ref="W64" si="209">IF(ISBLANK(AC64),(IF(V64="","",IF(V64="Muy Baja",20%,IF(V64="Baja",40%,IF(V64="Media",60%,IF(V64="Alta",80%,IF(V64="Muy Alta",100%,0)))))))," ")</f>
        <v xml:space="preserve"> </v>
      </c>
      <c r="X64" s="816"/>
      <c r="Y64" s="760" t="str">
        <f>IF(X64&gt;0,IF(NOT(ISERROR(MATCH(X64,'Listados Datos'!$N$3:$N$4,0))),'Listados Datos'!$N$6&amp;"Por favor no seleccionar este criterios de impacto (Afectación Económica o presupuestal y/o Pérdida Reputacional)",'Listados Datos'!$N$7),"")</f>
        <v/>
      </c>
      <c r="Z64" s="763" t="str">
        <f>IF(OR(X64='Listados Datos'!$R$3,X64='Listados Datos'!$S$3),"Leve",IF(OR(X64='Listados Datos'!$R$4,X64='Listados Datos'!$S$4),"Menor",IF(OR(X64='Listados Datos'!$R$5,X64='Listados Datos'!$S$5),"Moderado",IF(OR(X64='Listados Datos'!$R$6,X64='Listados Datos'!$S$6),"Mayor",IF(OR(X64='Listados Datos'!$R$7,X64='Listados Datos'!$S$7),"Catastrófico","")))))</f>
        <v/>
      </c>
      <c r="AA64" s="766" t="str">
        <f>IF(Z64="","",IF(Z64="Leve",20%,IF(Z64="Menor",40%,IF(Z64="Moderado",60%,IF(Z64="Mayor",80%,IF(Z64="Catastrófico",100%,0))))))</f>
        <v/>
      </c>
      <c r="AB64" s="769"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772" t="s">
        <v>344</v>
      </c>
      <c r="AD64" s="775" t="s">
        <v>12</v>
      </c>
      <c r="AE64" s="778"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494" t="s">
        <v>3033</v>
      </c>
      <c r="AH64" s="497" t="str">
        <f t="shared" ref="AH64:AH87" si="211">IF(OR(AI64="Preventivo",AI64="Detectivo"),"Probabilidad",IF(AI64="Correctivo","Impacto",""))</f>
        <v>Probabilidad</v>
      </c>
      <c r="AI64" s="336" t="s">
        <v>310</v>
      </c>
      <c r="AJ64" s="336" t="s">
        <v>315</v>
      </c>
      <c r="AK64" s="231" t="str">
        <f t="shared" ref="AK64:AK87" si="212">IF(AND(AI64="Preventivo",AJ64="Automático"),"50%",IF(AND(AI64="Preventivo",AJ64="Manual"),"40%",IF(AND(AI64="Detectivo",AJ64="Automático"),"40%",IF(AND(AI64="Detectivo",AJ64="Manual"),"30%",IF(AND(AI64="Correctivo",AJ64="Automático"),"35%",IF(AND(AI64="Correctivo",AJ64="Manual"),"25%",""))))))</f>
        <v>40%</v>
      </c>
      <c r="AL64" s="337" t="s">
        <v>319</v>
      </c>
      <c r="AM64" s="337" t="s">
        <v>323</v>
      </c>
      <c r="AN64" s="338" t="s">
        <v>326</v>
      </c>
      <c r="AO64" s="232" t="str">
        <f t="shared" ref="AO64" si="213">IF(ISBLANK(AD64),(IFERROR(IF(AH64="Probabilidad",(W64-(+W64*AK64)),IF(AH64="Impacto",W64,"")),""))," ")</f>
        <v xml:space="preserve"> </v>
      </c>
      <c r="AP64" s="174" t="str">
        <f t="shared" ref="AP64" si="214">IF(ISBLANK(AD64), (IFERROR(IF(AO64="","",IF(AO64&lt;=0.2,"Muy Baja",IF(AO64&lt;=0.4,"Baja",IF(AO64&lt;=0.6,"Media",IF(AO64&lt;=0.8,"Alta","Muy Alta"))))),""))," ")</f>
        <v xml:space="preserve"> </v>
      </c>
      <c r="AQ64" s="233" t="str">
        <f t="shared" si="49"/>
        <v xml:space="preserve"> </v>
      </c>
      <c r="AR64" s="234" t="str">
        <f t="shared" si="50"/>
        <v/>
      </c>
      <c r="AS64" s="233" t="str">
        <f t="shared" ref="AS64" si="215">IFERROR(IF(AH64="Impacto",(AA64-(+AA64*AK64)),IF(AH64="Probabilidad",AA64,"")),"")</f>
        <v/>
      </c>
      <c r="AT64" s="235" t="str">
        <f t="shared" si="51"/>
        <v/>
      </c>
      <c r="AU64" s="781" t="s">
        <v>344</v>
      </c>
      <c r="AV64" s="784" t="str">
        <f>IF(ISBLANK(AD64), " ", AD64)</f>
        <v>Moderado</v>
      </c>
      <c r="AW64" s="778"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787"/>
      <c r="AY64" s="339" t="s">
        <v>1065</v>
      </c>
      <c r="AZ64" s="208" t="s">
        <v>1431</v>
      </c>
      <c r="BA64" s="206" t="s">
        <v>3607</v>
      </c>
      <c r="BB64" s="206" t="s">
        <v>1066</v>
      </c>
      <c r="BC64" s="207">
        <v>44927</v>
      </c>
      <c r="BD64" s="207">
        <v>45291</v>
      </c>
      <c r="BE64" s="207" t="s">
        <v>1067</v>
      </c>
      <c r="BF64" s="207" t="s">
        <v>1068</v>
      </c>
      <c r="BG64" s="751" t="s">
        <v>1070</v>
      </c>
      <c r="BH64" s="508" t="s">
        <v>113</v>
      </c>
      <c r="BI64" s="503" t="s">
        <v>3554</v>
      </c>
      <c r="BJ64" s="531">
        <f t="shared" ref="BJ64" si="217">2/2</f>
        <v>1</v>
      </c>
      <c r="BK64" s="523">
        <v>45014</v>
      </c>
      <c r="BL64" s="539" t="s">
        <v>3477</v>
      </c>
      <c r="BM64" s="561" t="s">
        <v>3580</v>
      </c>
      <c r="BN64" s="539" t="s">
        <v>114</v>
      </c>
      <c r="BO64" s="538" t="s">
        <v>114</v>
      </c>
      <c r="BP64" s="538" t="s">
        <v>1509</v>
      </c>
      <c r="BQ64" s="592" t="s">
        <v>1509</v>
      </c>
      <c r="BR64" s="708" t="s">
        <v>3623</v>
      </c>
      <c r="BS64" s="708"/>
      <c r="BT64" s="690" t="s">
        <v>1431</v>
      </c>
      <c r="BU64" s="691"/>
      <c r="BV64" s="690" t="s">
        <v>3624</v>
      </c>
      <c r="BW64" s="691"/>
      <c r="BX64" s="690" t="s">
        <v>3580</v>
      </c>
      <c r="BY64" s="696"/>
      <c r="BZ64" s="691"/>
    </row>
    <row r="65" spans="1:80" s="211" customFormat="1" ht="28.5" customHeight="1">
      <c r="A65" s="980"/>
      <c r="B65" s="845"/>
      <c r="C65" s="848"/>
      <c r="D65" s="848"/>
      <c r="E65" s="801"/>
      <c r="F65" s="752"/>
      <c r="G65" s="819"/>
      <c r="H65" s="380">
        <v>10</v>
      </c>
      <c r="I65" s="831"/>
      <c r="J65" s="752"/>
      <c r="K65" s="752"/>
      <c r="L65" s="752"/>
      <c r="M65" s="801"/>
      <c r="N65" s="801"/>
      <c r="O65" s="801"/>
      <c r="P65" s="805"/>
      <c r="Q65" s="808"/>
      <c r="R65" s="811"/>
      <c r="S65" s="811"/>
      <c r="T65" s="811"/>
      <c r="U65" s="811"/>
      <c r="V65" s="814"/>
      <c r="W65" s="767"/>
      <c r="X65" s="817"/>
      <c r="Y65" s="761"/>
      <c r="Z65" s="764"/>
      <c r="AA65" s="767"/>
      <c r="AB65" s="770"/>
      <c r="AC65" s="773"/>
      <c r="AD65" s="776"/>
      <c r="AE65" s="779"/>
      <c r="AF65" s="205">
        <v>2</v>
      </c>
      <c r="AG65" s="494"/>
      <c r="AH65" s="497" t="str">
        <f t="shared" si="211"/>
        <v/>
      </c>
      <c r="AI65" s="336"/>
      <c r="AJ65" s="336"/>
      <c r="AK65" s="231" t="str">
        <f t="shared" si="212"/>
        <v/>
      </c>
      <c r="AL65" s="337"/>
      <c r="AM65" s="337"/>
      <c r="AN65" s="338"/>
      <c r="AO65" s="232" t="str">
        <f t="shared" ref="AO65" si="218">IF(ISBLANK(AD64),(IFERROR(IF(AND(AH64="Probabilidad",AH65="Probabilidad"),(AQ64-(+AQ64*AK65)),IF(AH65="Probabilidad",(W64-(+W64*AK65)),IF(AH65="Impacto",AQ64,""))),""))," ")</f>
        <v xml:space="preserve"> </v>
      </c>
      <c r="AP65" s="174" t="str">
        <f t="shared" ref="AP65" si="219">IF(ISBLANK(AD64),(IFERROR(IF(AO65="","",IF(AO65&lt;=0.2,"Muy Baja",IF(AO65&lt;=0.4,"Baja",IF(AO65&lt;=0.6,"Media",IF(AO65&lt;=0.8,"Alta","Muy Alta"))))),""))," ")</f>
        <v xml:space="preserve"> </v>
      </c>
      <c r="AQ65" s="233" t="str">
        <f t="shared" si="49"/>
        <v xml:space="preserve"> </v>
      </c>
      <c r="AR65" s="234" t="str">
        <f t="shared" si="50"/>
        <v/>
      </c>
      <c r="AS65" s="233" t="str">
        <f t="shared" ref="AS65" si="220">IFERROR(IF(AND(AH64="Impacto",AH65="Impacto"),(AS64-(+AS64*AK65)),IF(AH65="Impacto",(AA64-(+AA64*AK65)),IF(AH65="Probabilidad",AS64,""))),"")</f>
        <v/>
      </c>
      <c r="AT65" s="235" t="str">
        <f t="shared" si="51"/>
        <v/>
      </c>
      <c r="AU65" s="782"/>
      <c r="AV65" s="785"/>
      <c r="AW65" s="779"/>
      <c r="AX65" s="788"/>
      <c r="AY65" s="339"/>
      <c r="AZ65" s="208"/>
      <c r="BA65" s="206"/>
      <c r="BB65" s="206"/>
      <c r="BC65" s="207"/>
      <c r="BD65" s="207"/>
      <c r="BE65" s="207"/>
      <c r="BF65" s="208"/>
      <c r="BG65" s="752"/>
      <c r="BH65" s="212"/>
      <c r="BI65" s="209"/>
      <c r="BJ65" s="209"/>
      <c r="BK65" s="209"/>
      <c r="BL65" s="206"/>
      <c r="BM65" s="206"/>
      <c r="BN65" s="206"/>
      <c r="BO65" s="210"/>
      <c r="BP65" s="210"/>
      <c r="BQ65" s="593"/>
      <c r="BR65" s="708"/>
      <c r="BS65" s="708"/>
      <c r="BT65" s="692"/>
      <c r="BU65" s="693"/>
      <c r="BV65" s="692"/>
      <c r="BW65" s="693"/>
      <c r="BX65" s="692"/>
      <c r="BY65" s="697"/>
      <c r="BZ65" s="693"/>
    </row>
    <row r="66" spans="1:80" s="211" customFormat="1" ht="28.5" customHeight="1">
      <c r="A66" s="980"/>
      <c r="B66" s="845"/>
      <c r="C66" s="848"/>
      <c r="D66" s="848"/>
      <c r="E66" s="801"/>
      <c r="F66" s="752"/>
      <c r="G66" s="819"/>
      <c r="H66" s="380">
        <v>10</v>
      </c>
      <c r="I66" s="831"/>
      <c r="J66" s="752"/>
      <c r="K66" s="752"/>
      <c r="L66" s="752"/>
      <c r="M66" s="801"/>
      <c r="N66" s="801"/>
      <c r="O66" s="801"/>
      <c r="P66" s="805"/>
      <c r="Q66" s="808"/>
      <c r="R66" s="811"/>
      <c r="S66" s="811"/>
      <c r="T66" s="811"/>
      <c r="U66" s="811"/>
      <c r="V66" s="814"/>
      <c r="W66" s="767"/>
      <c r="X66" s="817"/>
      <c r="Y66" s="761"/>
      <c r="Z66" s="764"/>
      <c r="AA66" s="767"/>
      <c r="AB66" s="770"/>
      <c r="AC66" s="773"/>
      <c r="AD66" s="776"/>
      <c r="AE66" s="779"/>
      <c r="AF66" s="205">
        <v>3</v>
      </c>
      <c r="AG66" s="494"/>
      <c r="AH66" s="497" t="str">
        <f t="shared" si="211"/>
        <v/>
      </c>
      <c r="AI66" s="336"/>
      <c r="AJ66" s="336"/>
      <c r="AK66" s="231" t="str">
        <f t="shared" si="212"/>
        <v/>
      </c>
      <c r="AL66" s="337"/>
      <c r="AM66" s="337"/>
      <c r="AN66" s="338"/>
      <c r="AO66" s="232" t="str">
        <f t="shared" ref="AO66" si="221">IF(ISBLANK(AD64),(IFERROR(IF(AND(AH65="Probabilidad",AH66="Probabilidad"),(AQ65-(+AQ65*AK66)),IF(AND(AH65="Impacto",AH66="Probabilidad"),(AQ64-(+AQ64*AK66)),IF(AH66="Impacto",AQ65,""))),""))," ")</f>
        <v xml:space="preserve"> </v>
      </c>
      <c r="AP66" s="174" t="str">
        <f t="shared" ref="AP66" si="222">IF(ISBLANK(AD64),(IFERROR(IF(AO66="","",IF(AO66&lt;=0.2,"Muy Baja",IF(AO66&lt;=0.4,"Baja",IF(AO66&lt;=0.6,"Media",IF(AO66&lt;=0.8,"Alta","Muy Alta"))))),""))," ")</f>
        <v xml:space="preserve"> </v>
      </c>
      <c r="AQ66" s="233" t="str">
        <f t="shared" si="49"/>
        <v xml:space="preserve"> </v>
      </c>
      <c r="AR66" s="234" t="str">
        <f t="shared" si="50"/>
        <v/>
      </c>
      <c r="AS66" s="233" t="str">
        <f t="shared" ref="AS66:AS69" si="223">IFERROR(IF(AND(AH65="Impacto",AH66="Impacto"),(AS65-(+AS65*AK66)),IF(AND(AH65="Probabilidad",AH66="Impacto"),(AS64-(+AS64*AK66)),IF(AH66="Probabilidad",AS65,""))),"")</f>
        <v/>
      </c>
      <c r="AT66" s="235" t="str">
        <f t="shared" si="51"/>
        <v/>
      </c>
      <c r="AU66" s="782"/>
      <c r="AV66" s="785"/>
      <c r="AW66" s="779"/>
      <c r="AX66" s="788"/>
      <c r="AY66" s="339"/>
      <c r="AZ66" s="208"/>
      <c r="BA66" s="206"/>
      <c r="BB66" s="206"/>
      <c r="BC66" s="207"/>
      <c r="BD66" s="207"/>
      <c r="BE66" s="207"/>
      <c r="BF66" s="208"/>
      <c r="BG66" s="752"/>
      <c r="BH66" s="212"/>
      <c r="BI66" s="209"/>
      <c r="BJ66" s="209"/>
      <c r="BK66" s="209"/>
      <c r="BL66" s="206"/>
      <c r="BM66" s="206"/>
      <c r="BN66" s="206"/>
      <c r="BO66" s="210"/>
      <c r="BP66" s="210"/>
      <c r="BQ66" s="593"/>
      <c r="BR66" s="708"/>
      <c r="BS66" s="708"/>
      <c r="BT66" s="692"/>
      <c r="BU66" s="693"/>
      <c r="BV66" s="692"/>
      <c r="BW66" s="693"/>
      <c r="BX66" s="692"/>
      <c r="BY66" s="697"/>
      <c r="BZ66" s="693"/>
    </row>
    <row r="67" spans="1:80" s="211" customFormat="1" ht="28.5" customHeight="1">
      <c r="A67" s="980"/>
      <c r="B67" s="845"/>
      <c r="C67" s="848"/>
      <c r="D67" s="848"/>
      <c r="E67" s="801"/>
      <c r="F67" s="752"/>
      <c r="G67" s="819"/>
      <c r="H67" s="380">
        <v>10</v>
      </c>
      <c r="I67" s="831"/>
      <c r="J67" s="752"/>
      <c r="K67" s="752"/>
      <c r="L67" s="752"/>
      <c r="M67" s="801"/>
      <c r="N67" s="801"/>
      <c r="O67" s="801"/>
      <c r="P67" s="805"/>
      <c r="Q67" s="808"/>
      <c r="R67" s="811"/>
      <c r="S67" s="811"/>
      <c r="T67" s="811"/>
      <c r="U67" s="811"/>
      <c r="V67" s="814"/>
      <c r="W67" s="767"/>
      <c r="X67" s="817"/>
      <c r="Y67" s="761"/>
      <c r="Z67" s="764"/>
      <c r="AA67" s="767"/>
      <c r="AB67" s="770"/>
      <c r="AC67" s="773"/>
      <c r="AD67" s="776"/>
      <c r="AE67" s="779"/>
      <c r="AF67" s="205">
        <v>4</v>
      </c>
      <c r="AG67" s="494"/>
      <c r="AH67" s="497" t="str">
        <f t="shared" si="211"/>
        <v/>
      </c>
      <c r="AI67" s="336"/>
      <c r="AJ67" s="336"/>
      <c r="AK67" s="231" t="str">
        <f t="shared" si="212"/>
        <v/>
      </c>
      <c r="AL67" s="337"/>
      <c r="AM67" s="337"/>
      <c r="AN67" s="338"/>
      <c r="AO67" s="232" t="str">
        <f t="shared" ref="AO67" si="224">IF(ISBLANK(AD64),(IFERROR(IF(AND(AH66="Probabilidad",AH67="Probabilidad"),(AQ66-(+AQ66*AK67)),IF(AND(AH66="Impacto",AH67="Probabilidad"),(AQ65-(+AQ65*AK67)),IF(AH67="Impacto",AQ66,""))),""))," ")</f>
        <v xml:space="preserve"> </v>
      </c>
      <c r="AP67" s="174" t="str">
        <f t="shared" ref="AP67" si="225">IF(ISBLANK(AD64),(IFERROR(IF(AO67="","",IF(AO67&lt;=0.2,"Muy Baja",IF(AO67&lt;=0.4,"Baja",IF(AO67&lt;=0.6,"Media",IF(AO67&lt;=0.8,"Alta","Muy Alta"))))),""))," ")</f>
        <v xml:space="preserve"> </v>
      </c>
      <c r="AQ67" s="233" t="str">
        <f t="shared" si="49"/>
        <v xml:space="preserve"> </v>
      </c>
      <c r="AR67" s="234" t="str">
        <f t="shared" si="50"/>
        <v/>
      </c>
      <c r="AS67" s="233" t="str">
        <f t="shared" si="223"/>
        <v/>
      </c>
      <c r="AT67" s="235" t="str">
        <f t="shared" si="51"/>
        <v/>
      </c>
      <c r="AU67" s="782"/>
      <c r="AV67" s="785"/>
      <c r="AW67" s="779"/>
      <c r="AX67" s="788"/>
      <c r="AY67" s="339"/>
      <c r="AZ67" s="208"/>
      <c r="BA67" s="206"/>
      <c r="BB67" s="206"/>
      <c r="BC67" s="207"/>
      <c r="BD67" s="207"/>
      <c r="BE67" s="207"/>
      <c r="BF67" s="208"/>
      <c r="BG67" s="752"/>
      <c r="BH67" s="212"/>
      <c r="BI67" s="209"/>
      <c r="BJ67" s="209"/>
      <c r="BK67" s="209"/>
      <c r="BL67" s="206"/>
      <c r="BM67" s="206"/>
      <c r="BN67" s="206"/>
      <c r="BO67" s="210"/>
      <c r="BP67" s="210"/>
      <c r="BQ67" s="593"/>
      <c r="BR67" s="708"/>
      <c r="BS67" s="708"/>
      <c r="BT67" s="692"/>
      <c r="BU67" s="693"/>
      <c r="BV67" s="692"/>
      <c r="BW67" s="693"/>
      <c r="BX67" s="692"/>
      <c r="BY67" s="697"/>
      <c r="BZ67" s="693"/>
    </row>
    <row r="68" spans="1:80" s="211" customFormat="1" ht="28.5" customHeight="1">
      <c r="A68" s="980"/>
      <c r="B68" s="845"/>
      <c r="C68" s="848"/>
      <c r="D68" s="848"/>
      <c r="E68" s="801"/>
      <c r="F68" s="752"/>
      <c r="G68" s="819"/>
      <c r="H68" s="380">
        <v>10</v>
      </c>
      <c r="I68" s="831"/>
      <c r="J68" s="752"/>
      <c r="K68" s="752"/>
      <c r="L68" s="752"/>
      <c r="M68" s="801"/>
      <c r="N68" s="801"/>
      <c r="O68" s="801"/>
      <c r="P68" s="805"/>
      <c r="Q68" s="808"/>
      <c r="R68" s="811"/>
      <c r="S68" s="811"/>
      <c r="T68" s="811"/>
      <c r="U68" s="811"/>
      <c r="V68" s="814"/>
      <c r="W68" s="767"/>
      <c r="X68" s="817"/>
      <c r="Y68" s="761"/>
      <c r="Z68" s="764"/>
      <c r="AA68" s="767"/>
      <c r="AB68" s="770"/>
      <c r="AC68" s="773"/>
      <c r="AD68" s="776"/>
      <c r="AE68" s="779"/>
      <c r="AF68" s="205">
        <v>5</v>
      </c>
      <c r="AG68" s="494"/>
      <c r="AH68" s="497" t="str">
        <f t="shared" ref="AH68" si="226">IF(OR(AI68="Preventivo",AI68="Detectivo"),"Probabilidad",IF(AI68="Correctivo","Impacto",""))</f>
        <v/>
      </c>
      <c r="AI68" s="336"/>
      <c r="AJ68" s="336"/>
      <c r="AK68" s="231" t="str">
        <f t="shared" ref="AK68" si="227">IF(AND(AI68="Preventivo",AJ68="Automático"),"50%",IF(AND(AI68="Preventivo",AJ68="Manual"),"40%",IF(AND(AI68="Detectivo",AJ68="Automático"),"40%",IF(AND(AI68="Detectivo",AJ68="Manual"),"30%",IF(AND(AI68="Correctivo",AJ68="Automático"),"35%",IF(AND(AI68="Correctivo",AJ68="Manual"),"25%",""))))))</f>
        <v/>
      </c>
      <c r="AL68" s="337"/>
      <c r="AM68" s="337"/>
      <c r="AN68" s="338"/>
      <c r="AO68" s="232" t="str">
        <f t="shared" ref="AO68" si="228">IF(ISBLANK(AD64),(IFERROR(IF(AND(AH67="Probabilidad",AH68="Probabilidad"),(AQ67-(+AQ67*AK68)),IF(AND(AH67="Impacto",AH68="Probabilidad"),(AQ66-(+AQ66*AK68)),IF(AH68="Impacto",AQ67,""))),""))," ")</f>
        <v xml:space="preserve"> </v>
      </c>
      <c r="AP68" s="174" t="str">
        <f t="shared" ref="AP68" si="229">IF(ISBLANK(AD64),(IFERROR(IF(AO68="","",IF(AO68&lt;=0.2,"Muy Baja",IF(AO68&lt;=0.4,"Baja",IF(AO68&lt;=0.6,"Media",IF(AO68&lt;=0.8,"Alta","Muy Alta"))))),""))," ")</f>
        <v xml:space="preserve"> </v>
      </c>
      <c r="AQ68" s="233" t="str">
        <f t="shared" si="49"/>
        <v xml:space="preserve"> </v>
      </c>
      <c r="AR68" s="234" t="str">
        <f t="shared" si="50"/>
        <v/>
      </c>
      <c r="AS68" s="233" t="str">
        <f t="shared" si="223"/>
        <v/>
      </c>
      <c r="AT68" s="235" t="str">
        <f t="shared" si="51"/>
        <v/>
      </c>
      <c r="AU68" s="782"/>
      <c r="AV68" s="785"/>
      <c r="AW68" s="779"/>
      <c r="AX68" s="788"/>
      <c r="AY68" s="339"/>
      <c r="AZ68" s="208"/>
      <c r="BA68" s="206"/>
      <c r="BB68" s="206"/>
      <c r="BC68" s="207"/>
      <c r="BD68" s="207"/>
      <c r="BE68" s="207"/>
      <c r="BF68" s="208"/>
      <c r="BG68" s="752"/>
      <c r="BH68" s="212"/>
      <c r="BI68" s="209"/>
      <c r="BJ68" s="209"/>
      <c r="BK68" s="209"/>
      <c r="BL68" s="206"/>
      <c r="BM68" s="206"/>
      <c r="BN68" s="206"/>
      <c r="BO68" s="210"/>
      <c r="BP68" s="210"/>
      <c r="BQ68" s="593"/>
      <c r="BR68" s="708"/>
      <c r="BS68" s="708"/>
      <c r="BT68" s="692"/>
      <c r="BU68" s="693"/>
      <c r="BV68" s="692"/>
      <c r="BW68" s="693"/>
      <c r="BX68" s="692"/>
      <c r="BY68" s="697"/>
      <c r="BZ68" s="693"/>
    </row>
    <row r="69" spans="1:80" s="211" customFormat="1" ht="28.5" customHeight="1">
      <c r="A69" s="980"/>
      <c r="B69" s="845"/>
      <c r="C69" s="848"/>
      <c r="D69" s="848"/>
      <c r="E69" s="801"/>
      <c r="F69" s="752"/>
      <c r="G69" s="819"/>
      <c r="H69" s="380">
        <v>10</v>
      </c>
      <c r="I69" s="832"/>
      <c r="J69" s="753"/>
      <c r="K69" s="753"/>
      <c r="L69" s="753"/>
      <c r="M69" s="802"/>
      <c r="N69" s="802"/>
      <c r="O69" s="802"/>
      <c r="P69" s="806"/>
      <c r="Q69" s="809"/>
      <c r="R69" s="812"/>
      <c r="S69" s="812"/>
      <c r="T69" s="812"/>
      <c r="U69" s="812"/>
      <c r="V69" s="820"/>
      <c r="W69" s="768"/>
      <c r="X69" s="818"/>
      <c r="Y69" s="762"/>
      <c r="Z69" s="765"/>
      <c r="AA69" s="768"/>
      <c r="AB69" s="771"/>
      <c r="AC69" s="774"/>
      <c r="AD69" s="777"/>
      <c r="AE69" s="780"/>
      <c r="AF69" s="205">
        <v>6</v>
      </c>
      <c r="AG69" s="494"/>
      <c r="AH69" s="497" t="str">
        <f t="shared" si="211"/>
        <v/>
      </c>
      <c r="AI69" s="336"/>
      <c r="AJ69" s="336"/>
      <c r="AK69" s="231" t="str">
        <f t="shared" si="212"/>
        <v/>
      </c>
      <c r="AL69" s="337"/>
      <c r="AM69" s="337"/>
      <c r="AN69" s="338"/>
      <c r="AO69" s="232" t="str">
        <f t="shared" ref="AO69" si="230">IF(ISBLANK(AD64),(IFERROR(IF(AND(AH68="Probabilidad",AH69="Probabilidad"),(AQ68-(+AQ68*AK69)),IF(AND(AH68="Impacto",AH69="Probabilidad"),(AQ67-(+AQ67*AK69)),IF(AH69="Impacto",AQ68,""))),""))," ")</f>
        <v xml:space="preserve"> </v>
      </c>
      <c r="AP69" s="174" t="str">
        <f t="shared" ref="AP69" si="231">IF(ISBLANK(AD64),(IFERROR(IF(AO69="","",IF(AO69&lt;=0.2,"Muy Baja",IF(AO69&lt;=0.4,"Baja",IF(AO69&lt;=0.6,"Media",IF(AO69&lt;=0.8,"Alta","Muy Alta"))))),""))," ")</f>
        <v xml:space="preserve"> </v>
      </c>
      <c r="AQ69" s="233" t="str">
        <f t="shared" si="49"/>
        <v xml:space="preserve"> </v>
      </c>
      <c r="AR69" s="234" t="str">
        <f t="shared" si="50"/>
        <v/>
      </c>
      <c r="AS69" s="233" t="str">
        <f t="shared" si="223"/>
        <v/>
      </c>
      <c r="AT69" s="235" t="str">
        <f t="shared" si="51"/>
        <v/>
      </c>
      <c r="AU69" s="783"/>
      <c r="AV69" s="786"/>
      <c r="AW69" s="780"/>
      <c r="AX69" s="789"/>
      <c r="AY69" s="339"/>
      <c r="AZ69" s="208"/>
      <c r="BA69" s="206"/>
      <c r="BB69" s="206"/>
      <c r="BC69" s="207"/>
      <c r="BD69" s="207"/>
      <c r="BE69" s="207"/>
      <c r="BF69" s="208"/>
      <c r="BG69" s="753"/>
      <c r="BH69" s="212"/>
      <c r="BI69" s="209"/>
      <c r="BJ69" s="209"/>
      <c r="BK69" s="209"/>
      <c r="BL69" s="206"/>
      <c r="BM69" s="206"/>
      <c r="BN69" s="206"/>
      <c r="BO69" s="210"/>
      <c r="BP69" s="210"/>
      <c r="BQ69" s="593"/>
      <c r="BR69" s="708"/>
      <c r="BS69" s="708"/>
      <c r="BT69" s="694"/>
      <c r="BU69" s="695"/>
      <c r="BV69" s="694"/>
      <c r="BW69" s="695"/>
      <c r="BX69" s="694"/>
      <c r="BY69" s="698"/>
      <c r="BZ69" s="695"/>
    </row>
    <row r="70" spans="1:80" s="211" customFormat="1" ht="215.1" customHeight="1">
      <c r="A70" s="980"/>
      <c r="B70" s="845"/>
      <c r="C70" s="848"/>
      <c r="D70" s="848" t="str">
        <f>IFERROR((VLOOKUP($B70,'Listados Datos'!$D$3:$F$18,3,FALSE))," ")</f>
        <v xml:space="preserve"> </v>
      </c>
      <c r="E70" s="801"/>
      <c r="F70" s="752"/>
      <c r="G70" s="819">
        <v>11</v>
      </c>
      <c r="H70" s="380">
        <v>11</v>
      </c>
      <c r="I70" s="830" t="s">
        <v>3370</v>
      </c>
      <c r="J70" s="751" t="s">
        <v>241</v>
      </c>
      <c r="K70" s="751" t="s">
        <v>3009</v>
      </c>
      <c r="L70" s="751" t="s">
        <v>3010</v>
      </c>
      <c r="M70" s="803" t="str">
        <f t="shared" ref="M70" si="232">+CONCATENATE("Posibilidad de afectación ", J70, " por ", K70," debido a ", L70)</f>
        <v xml:space="preserve">Posibilidad de afectación Reputacional por Acciones no autorizadas en el uso de datos de la alteración  debido a Intrusión en el Sistema </v>
      </c>
      <c r="N70" s="803" t="s">
        <v>926</v>
      </c>
      <c r="O70" s="803" t="s">
        <v>245</v>
      </c>
      <c r="P70" s="804">
        <v>228</v>
      </c>
      <c r="Q70" s="807" t="s">
        <v>87</v>
      </c>
      <c r="R70" s="810" t="s">
        <v>119</v>
      </c>
      <c r="S70" s="810" t="s">
        <v>1115</v>
      </c>
      <c r="T70" s="810"/>
      <c r="U70" s="810"/>
      <c r="V70" s="813" t="str">
        <f t="shared" ref="V70" si="233">IF(ISBLANK(AC70),(IF(P70&lt;=0,"",IF(P70&lt;=2,"Muy Baja",IF(P70&lt;=24,"Baja",IF(P70&lt;=500,"Media",IF(P70&lt;=5000,"Alta","Muy Alta"))))))," ")</f>
        <v>Media</v>
      </c>
      <c r="W70" s="766">
        <f t="shared" ref="W70" si="234">IF(ISBLANK(AC70),(IF(V70="","",IF(V70="Muy Baja",20%,IF(V70="Baja",40%,IF(V70="Media",60%,IF(V70="Alta",80%,IF(V70="Muy Alta",100%,0)))))))," ")</f>
        <v>0.6</v>
      </c>
      <c r="X70" s="816" t="s">
        <v>303</v>
      </c>
      <c r="Y70" s="760" t="str">
        <f>IF(X70&gt;0,IF(NOT(ISERROR(MATCH(X70,'Listados Datos'!$N$3:$N$4,0))),'Listados Datos'!$N$6&amp;"Por favor no seleccionar este criterios de impacto (Afectación Económica o presupuestal y/o Pérdida Reputacional)",'Listados Datos'!$N$7),"")</f>
        <v>✔</v>
      </c>
      <c r="Z70" s="763" t="str">
        <f>IF(OR(X70='Listados Datos'!$R$3,X70='Listados Datos'!$S$3),"Leve",IF(OR(X70='Listados Datos'!$R$4,X70='Listados Datos'!$S$4),"Menor",IF(OR(X70='Listados Datos'!$R$5,X70='Listados Datos'!$S$5),"Moderado",IF(OR(X70='Listados Datos'!$R$6,X70='Listados Datos'!$S$6),"Mayor",IF(OR(X70='Listados Datos'!$R$7,X70='Listados Datos'!$S$7),"Catastrófico","")))))</f>
        <v>Leve</v>
      </c>
      <c r="AA70" s="766">
        <f>IF(Z70="","",IF(Z70="Leve",20%,IF(Z70="Menor",40%,IF(Z70="Moderado",60%,IF(Z70="Mayor",80%,IF(Z70="Catastrófico",100%,0))))))</f>
        <v>0.2</v>
      </c>
      <c r="AB70" s="769"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Moderado</v>
      </c>
      <c r="AC70" s="772"/>
      <c r="AD70" s="775"/>
      <c r="AE70" s="778" t="str">
        <f t="shared" ref="AE70" si="235">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494" t="s">
        <v>3011</v>
      </c>
      <c r="AH70" s="497" t="str">
        <f t="shared" si="211"/>
        <v>Probabilidad</v>
      </c>
      <c r="AI70" s="336" t="s">
        <v>310</v>
      </c>
      <c r="AJ70" s="336" t="s">
        <v>315</v>
      </c>
      <c r="AK70" s="231" t="str">
        <f t="shared" si="212"/>
        <v>40%</v>
      </c>
      <c r="AL70" s="337" t="s">
        <v>319</v>
      </c>
      <c r="AM70" s="337" t="s">
        <v>323</v>
      </c>
      <c r="AN70" s="338" t="s">
        <v>326</v>
      </c>
      <c r="AO70" s="232">
        <f t="shared" ref="AO70" si="236">IF(ISBLANK(AD70),(IFERROR(IF(AH70="Probabilidad",(W70-(+W70*AK70)),IF(AH70="Impacto",W70,"")),""))," ")</f>
        <v>0.36</v>
      </c>
      <c r="AP70" s="174" t="str">
        <f t="shared" ref="AP70" si="237">IF(ISBLANK(AD70), (IFERROR(IF(AO70="","",IF(AO70&lt;=0.2,"Muy Baja",IF(AO70&lt;=0.4,"Baja",IF(AO70&lt;=0.6,"Media",IF(AO70&lt;=0.8,"Alta","Muy Alta"))))),""))," ")</f>
        <v>Baja</v>
      </c>
      <c r="AQ70" s="233">
        <f t="shared" si="49"/>
        <v>0.36</v>
      </c>
      <c r="AR70" s="234" t="str">
        <f t="shared" si="50"/>
        <v>Leve</v>
      </c>
      <c r="AS70" s="233">
        <f t="shared" ref="AS70" si="238">IFERROR(IF(AH70="Impacto",(AA70-(+AA70*AK70)),IF(AH70="Probabilidad",AA70,"")),"")</f>
        <v>0.2</v>
      </c>
      <c r="AT70" s="235" t="str">
        <f t="shared" si="51"/>
        <v>Bajo</v>
      </c>
      <c r="AU70" s="781"/>
      <c r="AV70" s="784" t="str">
        <f>IF(ISBLANK(AD70), " ", AD70)</f>
        <v xml:space="preserve"> </v>
      </c>
      <c r="AW70" s="778" t="str">
        <f t="shared" ref="AW70" si="239">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787" t="s">
        <v>333</v>
      </c>
      <c r="AY70" s="339" t="s">
        <v>3012</v>
      </c>
      <c r="AZ70" s="208" t="s">
        <v>3013</v>
      </c>
      <c r="BA70" s="206" t="s">
        <v>3014</v>
      </c>
      <c r="BB70" s="206" t="s">
        <v>1066</v>
      </c>
      <c r="BC70" s="207">
        <v>44927</v>
      </c>
      <c r="BD70" s="207">
        <v>45291</v>
      </c>
      <c r="BE70" s="207" t="s">
        <v>3015</v>
      </c>
      <c r="BF70" s="207" t="s">
        <v>3345</v>
      </c>
      <c r="BG70" s="751" t="s">
        <v>3016</v>
      </c>
      <c r="BH70" s="529" t="s">
        <v>113</v>
      </c>
      <c r="BI70" s="535" t="s">
        <v>3480</v>
      </c>
      <c r="BJ70" s="531">
        <f>4/4</f>
        <v>1</v>
      </c>
      <c r="BK70" s="532">
        <v>45046</v>
      </c>
      <c r="BL70" s="533" t="s">
        <v>3481</v>
      </c>
      <c r="BM70" s="511" t="s">
        <v>3559</v>
      </c>
      <c r="BN70" s="534" t="s">
        <v>114</v>
      </c>
      <c r="BO70" s="534" t="s">
        <v>114</v>
      </c>
      <c r="BP70" s="505" t="s">
        <v>1509</v>
      </c>
      <c r="BQ70" s="592" t="s">
        <v>1509</v>
      </c>
      <c r="BR70" s="708" t="s">
        <v>3642</v>
      </c>
      <c r="BS70" s="708"/>
      <c r="BT70" s="690" t="s">
        <v>3013</v>
      </c>
      <c r="BU70" s="691"/>
      <c r="BV70" s="1271" t="s">
        <v>3612</v>
      </c>
      <c r="BW70" s="1271"/>
      <c r="BX70" s="699" t="s">
        <v>3559</v>
      </c>
      <c r="BY70" s="696"/>
      <c r="BZ70" s="691"/>
    </row>
    <row r="71" spans="1:80" s="211" customFormat="1" ht="28.5" customHeight="1">
      <c r="A71" s="980"/>
      <c r="B71" s="845"/>
      <c r="C71" s="848"/>
      <c r="D71" s="848"/>
      <c r="E71" s="801"/>
      <c r="F71" s="752"/>
      <c r="G71" s="819"/>
      <c r="H71" s="380">
        <v>11</v>
      </c>
      <c r="I71" s="831"/>
      <c r="J71" s="752"/>
      <c r="K71" s="752"/>
      <c r="L71" s="752"/>
      <c r="M71" s="801"/>
      <c r="N71" s="801"/>
      <c r="O71" s="801"/>
      <c r="P71" s="805"/>
      <c r="Q71" s="808"/>
      <c r="R71" s="811"/>
      <c r="S71" s="811"/>
      <c r="T71" s="811"/>
      <c r="U71" s="811"/>
      <c r="V71" s="814"/>
      <c r="W71" s="767"/>
      <c r="X71" s="817"/>
      <c r="Y71" s="761"/>
      <c r="Z71" s="764"/>
      <c r="AA71" s="767"/>
      <c r="AB71" s="770"/>
      <c r="AC71" s="773"/>
      <c r="AD71" s="776"/>
      <c r="AE71" s="779"/>
      <c r="AF71" s="205">
        <v>2</v>
      </c>
      <c r="AG71" s="494"/>
      <c r="AH71" s="497" t="str">
        <f t="shared" si="211"/>
        <v/>
      </c>
      <c r="AI71" s="336"/>
      <c r="AJ71" s="336"/>
      <c r="AK71" s="231" t="str">
        <f t="shared" si="212"/>
        <v/>
      </c>
      <c r="AL71" s="337"/>
      <c r="AM71" s="337"/>
      <c r="AN71" s="338"/>
      <c r="AO71" s="232" t="str">
        <f t="shared" ref="AO71" si="240">IF(ISBLANK(AD70),(IFERROR(IF(AND(AH70="Probabilidad",AH71="Probabilidad"),(AQ70-(+AQ70*AK71)),IF(AH71="Probabilidad",(W70-(+W70*AK71)),IF(AH71="Impacto",AQ70,""))),""))," ")</f>
        <v/>
      </c>
      <c r="AP71" s="174" t="str">
        <f t="shared" ref="AP71" si="241">IF(ISBLANK(AD70),(IFERROR(IF(AO71="","",IF(AO71&lt;=0.2,"Muy Baja",IF(AO71&lt;=0.4,"Baja",IF(AO71&lt;=0.6,"Media",IF(AO71&lt;=0.8,"Alta","Muy Alta"))))),""))," ")</f>
        <v/>
      </c>
      <c r="AQ71" s="233" t="str">
        <f t="shared" si="49"/>
        <v/>
      </c>
      <c r="AR71" s="234" t="str">
        <f t="shared" si="50"/>
        <v/>
      </c>
      <c r="AS71" s="233" t="str">
        <f t="shared" ref="AS71" si="242">IFERROR(IF(AND(AH70="Impacto",AH71="Impacto"),(AS70-(+AS70*AK71)),IF(AH71="Impacto",(AA70-(+AA70*AK71)),IF(AH71="Probabilidad",AS70,""))),"")</f>
        <v/>
      </c>
      <c r="AT71" s="235" t="str">
        <f t="shared" si="51"/>
        <v/>
      </c>
      <c r="AU71" s="782"/>
      <c r="AV71" s="785"/>
      <c r="AW71" s="779"/>
      <c r="AX71" s="788"/>
      <c r="AY71" s="339"/>
      <c r="AZ71" s="208"/>
      <c r="BA71" s="206"/>
      <c r="BB71" s="206"/>
      <c r="BC71" s="207"/>
      <c r="BD71" s="207"/>
      <c r="BE71" s="207"/>
      <c r="BF71" s="208"/>
      <c r="BG71" s="752"/>
      <c r="BH71" s="212"/>
      <c r="BI71" s="209"/>
      <c r="BJ71" s="209"/>
      <c r="BK71" s="209"/>
      <c r="BL71" s="206"/>
      <c r="BM71" s="206"/>
      <c r="BN71" s="206"/>
      <c r="BO71" s="210"/>
      <c r="BP71" s="210"/>
      <c r="BQ71" s="593"/>
      <c r="BR71" s="708"/>
      <c r="BS71" s="708"/>
      <c r="BT71" s="692"/>
      <c r="BU71" s="693"/>
      <c r="BV71" s="1271"/>
      <c r="BW71" s="1271"/>
      <c r="BX71" s="692"/>
      <c r="BY71" s="697"/>
      <c r="BZ71" s="693"/>
    </row>
    <row r="72" spans="1:80" s="211" customFormat="1" ht="28.5" customHeight="1">
      <c r="A72" s="980"/>
      <c r="B72" s="845"/>
      <c r="C72" s="848"/>
      <c r="D72" s="848"/>
      <c r="E72" s="801"/>
      <c r="F72" s="752"/>
      <c r="G72" s="819"/>
      <c r="H72" s="380">
        <v>11</v>
      </c>
      <c r="I72" s="831"/>
      <c r="J72" s="752"/>
      <c r="K72" s="752"/>
      <c r="L72" s="752"/>
      <c r="M72" s="801"/>
      <c r="N72" s="801"/>
      <c r="O72" s="801"/>
      <c r="P72" s="805"/>
      <c r="Q72" s="808"/>
      <c r="R72" s="811"/>
      <c r="S72" s="811"/>
      <c r="T72" s="811"/>
      <c r="U72" s="811"/>
      <c r="V72" s="814"/>
      <c r="W72" s="767"/>
      <c r="X72" s="817"/>
      <c r="Y72" s="761"/>
      <c r="Z72" s="764"/>
      <c r="AA72" s="767"/>
      <c r="AB72" s="770"/>
      <c r="AC72" s="773"/>
      <c r="AD72" s="776"/>
      <c r="AE72" s="779"/>
      <c r="AF72" s="205">
        <v>3</v>
      </c>
      <c r="AG72" s="494"/>
      <c r="AH72" s="497" t="str">
        <f t="shared" si="211"/>
        <v/>
      </c>
      <c r="AI72" s="336"/>
      <c r="AJ72" s="336"/>
      <c r="AK72" s="231" t="str">
        <f t="shared" si="212"/>
        <v/>
      </c>
      <c r="AL72" s="337"/>
      <c r="AM72" s="337"/>
      <c r="AN72" s="338"/>
      <c r="AO72" s="232" t="str">
        <f t="shared" ref="AO72" si="243">IF(ISBLANK(AD70),(IFERROR(IF(AND(AH71="Probabilidad",AH72="Probabilidad"),(AQ71-(+AQ71*AK72)),IF(AND(AH71="Impacto",AH72="Probabilidad"),(AQ70-(+AQ70*AK72)),IF(AH72="Impacto",AQ71,""))),""))," ")</f>
        <v/>
      </c>
      <c r="AP72" s="174" t="str">
        <f t="shared" ref="AP72" si="244">IF(ISBLANK(AD70),(IFERROR(IF(AO72="","",IF(AO72&lt;=0.2,"Muy Baja",IF(AO72&lt;=0.4,"Baja",IF(AO72&lt;=0.6,"Media",IF(AO72&lt;=0.8,"Alta","Muy Alta"))))),""))," ")</f>
        <v/>
      </c>
      <c r="AQ72" s="233" t="str">
        <f t="shared" si="49"/>
        <v/>
      </c>
      <c r="AR72" s="234" t="str">
        <f t="shared" si="50"/>
        <v/>
      </c>
      <c r="AS72" s="233" t="str">
        <f t="shared" ref="AS72:AS75" si="245">IFERROR(IF(AND(AH71="Impacto",AH72="Impacto"),(AS71-(+AS71*AK72)),IF(AND(AH71="Probabilidad",AH72="Impacto"),(AS70-(+AS70*AK72)),IF(AH72="Probabilidad",AS71,""))),"")</f>
        <v/>
      </c>
      <c r="AT72" s="235" t="str">
        <f t="shared" si="51"/>
        <v/>
      </c>
      <c r="AU72" s="782"/>
      <c r="AV72" s="785"/>
      <c r="AW72" s="779"/>
      <c r="AX72" s="788"/>
      <c r="AY72" s="339"/>
      <c r="AZ72" s="208"/>
      <c r="BA72" s="206"/>
      <c r="BB72" s="206"/>
      <c r="BC72" s="207"/>
      <c r="BD72" s="207"/>
      <c r="BE72" s="207"/>
      <c r="BF72" s="208"/>
      <c r="BG72" s="752"/>
      <c r="BH72" s="212"/>
      <c r="BI72" s="209"/>
      <c r="BJ72" s="209"/>
      <c r="BK72" s="209"/>
      <c r="BL72" s="206"/>
      <c r="BM72" s="206"/>
      <c r="BN72" s="206"/>
      <c r="BO72" s="210"/>
      <c r="BP72" s="210"/>
      <c r="BQ72" s="593"/>
      <c r="BR72" s="708"/>
      <c r="BS72" s="708"/>
      <c r="BT72" s="692"/>
      <c r="BU72" s="693"/>
      <c r="BV72" s="1271"/>
      <c r="BW72" s="1271"/>
      <c r="BX72" s="692"/>
      <c r="BY72" s="697"/>
      <c r="BZ72" s="693"/>
    </row>
    <row r="73" spans="1:80" s="211" customFormat="1" ht="28.5" customHeight="1">
      <c r="A73" s="980"/>
      <c r="B73" s="845"/>
      <c r="C73" s="848"/>
      <c r="D73" s="848"/>
      <c r="E73" s="801"/>
      <c r="F73" s="752"/>
      <c r="G73" s="819"/>
      <c r="H73" s="380">
        <v>11</v>
      </c>
      <c r="I73" s="831"/>
      <c r="J73" s="752"/>
      <c r="K73" s="752"/>
      <c r="L73" s="752"/>
      <c r="M73" s="801"/>
      <c r="N73" s="801"/>
      <c r="O73" s="801"/>
      <c r="P73" s="805"/>
      <c r="Q73" s="808"/>
      <c r="R73" s="811"/>
      <c r="S73" s="811"/>
      <c r="T73" s="811"/>
      <c r="U73" s="811"/>
      <c r="V73" s="814"/>
      <c r="W73" s="767"/>
      <c r="X73" s="817"/>
      <c r="Y73" s="761"/>
      <c r="Z73" s="764"/>
      <c r="AA73" s="767"/>
      <c r="AB73" s="770"/>
      <c r="AC73" s="773"/>
      <c r="AD73" s="776"/>
      <c r="AE73" s="779"/>
      <c r="AF73" s="205">
        <v>4</v>
      </c>
      <c r="AG73" s="494"/>
      <c r="AH73" s="497" t="str">
        <f t="shared" si="211"/>
        <v/>
      </c>
      <c r="AI73" s="336"/>
      <c r="AJ73" s="336"/>
      <c r="AK73" s="231" t="str">
        <f t="shared" si="212"/>
        <v/>
      </c>
      <c r="AL73" s="337"/>
      <c r="AM73" s="337"/>
      <c r="AN73" s="338"/>
      <c r="AO73" s="232" t="str">
        <f t="shared" ref="AO73" si="246">IF(ISBLANK(AD70),(IFERROR(IF(AND(AH72="Probabilidad",AH73="Probabilidad"),(AQ72-(+AQ72*AK73)),IF(AND(AH72="Impacto",AH73="Probabilidad"),(AQ71-(+AQ71*AK73)),IF(AH73="Impacto",AQ72,""))),""))," ")</f>
        <v/>
      </c>
      <c r="AP73" s="174" t="str">
        <f t="shared" ref="AP73" si="247">IF(ISBLANK(AD70),(IFERROR(IF(AO73="","",IF(AO73&lt;=0.2,"Muy Baja",IF(AO73&lt;=0.4,"Baja",IF(AO73&lt;=0.6,"Media",IF(AO73&lt;=0.8,"Alta","Muy Alta"))))),""))," ")</f>
        <v/>
      </c>
      <c r="AQ73" s="233" t="str">
        <f t="shared" si="49"/>
        <v/>
      </c>
      <c r="AR73" s="234" t="str">
        <f t="shared" si="50"/>
        <v/>
      </c>
      <c r="AS73" s="233" t="str">
        <f t="shared" si="245"/>
        <v/>
      </c>
      <c r="AT73" s="235" t="str">
        <f t="shared" si="51"/>
        <v/>
      </c>
      <c r="AU73" s="782"/>
      <c r="AV73" s="785"/>
      <c r="AW73" s="779"/>
      <c r="AX73" s="788"/>
      <c r="AY73" s="339"/>
      <c r="AZ73" s="208"/>
      <c r="BA73" s="206"/>
      <c r="BB73" s="206"/>
      <c r="BC73" s="207"/>
      <c r="BD73" s="207"/>
      <c r="BE73" s="207"/>
      <c r="BF73" s="208"/>
      <c r="BG73" s="752"/>
      <c r="BH73" s="212"/>
      <c r="BI73" s="209"/>
      <c r="BJ73" s="209"/>
      <c r="BK73" s="209"/>
      <c r="BL73" s="206"/>
      <c r="BM73" s="206"/>
      <c r="BN73" s="206"/>
      <c r="BO73" s="210"/>
      <c r="BP73" s="210"/>
      <c r="BQ73" s="593"/>
      <c r="BR73" s="708"/>
      <c r="BS73" s="708"/>
      <c r="BT73" s="692"/>
      <c r="BU73" s="693"/>
      <c r="BV73" s="1271"/>
      <c r="BW73" s="1271"/>
      <c r="BX73" s="692"/>
      <c r="BY73" s="697"/>
      <c r="BZ73" s="693"/>
    </row>
    <row r="74" spans="1:80" s="211" customFormat="1" ht="28.5" customHeight="1">
      <c r="A74" s="980"/>
      <c r="B74" s="845"/>
      <c r="C74" s="848"/>
      <c r="D74" s="848"/>
      <c r="E74" s="801"/>
      <c r="F74" s="752"/>
      <c r="G74" s="819"/>
      <c r="H74" s="380">
        <v>11</v>
      </c>
      <c r="I74" s="831"/>
      <c r="J74" s="752"/>
      <c r="K74" s="752"/>
      <c r="L74" s="752"/>
      <c r="M74" s="801"/>
      <c r="N74" s="801"/>
      <c r="O74" s="801"/>
      <c r="P74" s="805"/>
      <c r="Q74" s="808"/>
      <c r="R74" s="811"/>
      <c r="S74" s="811"/>
      <c r="T74" s="811"/>
      <c r="U74" s="811"/>
      <c r="V74" s="814"/>
      <c r="W74" s="767"/>
      <c r="X74" s="817"/>
      <c r="Y74" s="761"/>
      <c r="Z74" s="764"/>
      <c r="AA74" s="767"/>
      <c r="AB74" s="770"/>
      <c r="AC74" s="773"/>
      <c r="AD74" s="776"/>
      <c r="AE74" s="779"/>
      <c r="AF74" s="205">
        <v>5</v>
      </c>
      <c r="AG74" s="494"/>
      <c r="AH74" s="497" t="str">
        <f t="shared" ref="AH74" si="248">IF(OR(AI74="Preventivo",AI74="Detectivo"),"Probabilidad",IF(AI74="Correctivo","Impacto",""))</f>
        <v/>
      </c>
      <c r="AI74" s="336"/>
      <c r="AJ74" s="336"/>
      <c r="AK74" s="231" t="str">
        <f t="shared" ref="AK74" si="249">IF(AND(AI74="Preventivo",AJ74="Automático"),"50%",IF(AND(AI74="Preventivo",AJ74="Manual"),"40%",IF(AND(AI74="Detectivo",AJ74="Automático"),"40%",IF(AND(AI74="Detectivo",AJ74="Manual"),"30%",IF(AND(AI74="Correctivo",AJ74="Automático"),"35%",IF(AND(AI74="Correctivo",AJ74="Manual"),"25%",""))))))</f>
        <v/>
      </c>
      <c r="AL74" s="337"/>
      <c r="AM74" s="337"/>
      <c r="AN74" s="338"/>
      <c r="AO74" s="232" t="str">
        <f t="shared" ref="AO74" si="250">IF(ISBLANK(AD70),(IFERROR(IF(AND(AH73="Probabilidad",AH74="Probabilidad"),(AQ73-(+AQ73*AK74)),IF(AND(AH73="Impacto",AH74="Probabilidad"),(AQ72-(+AQ72*AK74)),IF(AH74="Impacto",AQ73,""))),""))," ")</f>
        <v/>
      </c>
      <c r="AP74" s="174" t="str">
        <f t="shared" ref="AP74" si="251">IF(ISBLANK(AD70),(IFERROR(IF(AO74="","",IF(AO74&lt;=0.2,"Muy Baja",IF(AO74&lt;=0.4,"Baja",IF(AO74&lt;=0.6,"Media",IF(AO74&lt;=0.8,"Alta","Muy Alta"))))),""))," ")</f>
        <v/>
      </c>
      <c r="AQ74" s="233" t="str">
        <f t="shared" si="49"/>
        <v/>
      </c>
      <c r="AR74" s="234" t="str">
        <f t="shared" si="50"/>
        <v/>
      </c>
      <c r="AS74" s="233" t="str">
        <f t="shared" si="245"/>
        <v/>
      </c>
      <c r="AT74" s="235" t="str">
        <f t="shared" si="51"/>
        <v/>
      </c>
      <c r="AU74" s="782"/>
      <c r="AV74" s="785"/>
      <c r="AW74" s="779"/>
      <c r="AX74" s="788"/>
      <c r="AY74" s="339"/>
      <c r="AZ74" s="208"/>
      <c r="BA74" s="206"/>
      <c r="BB74" s="206"/>
      <c r="BC74" s="207"/>
      <c r="BD74" s="207"/>
      <c r="BE74" s="207"/>
      <c r="BF74" s="208"/>
      <c r="BG74" s="752"/>
      <c r="BH74" s="212"/>
      <c r="BI74" s="209"/>
      <c r="BJ74" s="209"/>
      <c r="BK74" s="209"/>
      <c r="BL74" s="206"/>
      <c r="BM74" s="206"/>
      <c r="BN74" s="206"/>
      <c r="BO74" s="210"/>
      <c r="BP74" s="210"/>
      <c r="BQ74" s="593"/>
      <c r="BR74" s="708"/>
      <c r="BS74" s="708"/>
      <c r="BT74" s="692"/>
      <c r="BU74" s="693"/>
      <c r="BV74" s="1271"/>
      <c r="BW74" s="1271"/>
      <c r="BX74" s="692"/>
      <c r="BY74" s="697"/>
      <c r="BZ74" s="693"/>
    </row>
    <row r="75" spans="1:80" s="211" customFormat="1" ht="28.5" customHeight="1">
      <c r="A75" s="981"/>
      <c r="B75" s="846"/>
      <c r="C75" s="849"/>
      <c r="D75" s="849"/>
      <c r="E75" s="802"/>
      <c r="F75" s="753"/>
      <c r="G75" s="819"/>
      <c r="H75" s="380">
        <v>11</v>
      </c>
      <c r="I75" s="832"/>
      <c r="J75" s="753"/>
      <c r="K75" s="753"/>
      <c r="L75" s="753"/>
      <c r="M75" s="802"/>
      <c r="N75" s="802"/>
      <c r="O75" s="802"/>
      <c r="P75" s="806"/>
      <c r="Q75" s="809"/>
      <c r="R75" s="812"/>
      <c r="S75" s="812"/>
      <c r="T75" s="812"/>
      <c r="U75" s="812"/>
      <c r="V75" s="820"/>
      <c r="W75" s="768"/>
      <c r="X75" s="818"/>
      <c r="Y75" s="762"/>
      <c r="Z75" s="765"/>
      <c r="AA75" s="768"/>
      <c r="AB75" s="771"/>
      <c r="AC75" s="774"/>
      <c r="AD75" s="777"/>
      <c r="AE75" s="780"/>
      <c r="AF75" s="205">
        <v>6</v>
      </c>
      <c r="AG75" s="494"/>
      <c r="AH75" s="497" t="str">
        <f t="shared" si="211"/>
        <v/>
      </c>
      <c r="AI75" s="336"/>
      <c r="AJ75" s="336"/>
      <c r="AK75" s="231" t="str">
        <f t="shared" si="212"/>
        <v/>
      </c>
      <c r="AL75" s="337"/>
      <c r="AM75" s="337"/>
      <c r="AN75" s="338"/>
      <c r="AO75" s="232" t="str">
        <f t="shared" ref="AO75" si="252">IF(ISBLANK(AD70),(IFERROR(IF(AND(AH74="Probabilidad",AH75="Probabilidad"),(AQ74-(+AQ74*AK75)),IF(AND(AH74="Impacto",AH75="Probabilidad"),(AQ73-(+AQ73*AK75)),IF(AH75="Impacto",AQ74,""))),""))," ")</f>
        <v/>
      </c>
      <c r="AP75" s="174" t="str">
        <f t="shared" ref="AP75" si="253">IF(ISBLANK(AD70),(IFERROR(IF(AO75="","",IF(AO75&lt;=0.2,"Muy Baja",IF(AO75&lt;=0.4,"Baja",IF(AO75&lt;=0.6,"Media",IF(AO75&lt;=0.8,"Alta","Muy Alta"))))),""))," ")</f>
        <v/>
      </c>
      <c r="AQ75" s="233" t="str">
        <f t="shared" si="49"/>
        <v/>
      </c>
      <c r="AR75" s="234" t="str">
        <f t="shared" si="50"/>
        <v/>
      </c>
      <c r="AS75" s="233" t="str">
        <f t="shared" si="245"/>
        <v/>
      </c>
      <c r="AT75" s="235" t="str">
        <f t="shared" si="51"/>
        <v/>
      </c>
      <c r="AU75" s="783"/>
      <c r="AV75" s="786"/>
      <c r="AW75" s="780"/>
      <c r="AX75" s="789"/>
      <c r="AY75" s="339"/>
      <c r="AZ75" s="208"/>
      <c r="BA75" s="206"/>
      <c r="BB75" s="206"/>
      <c r="BC75" s="207"/>
      <c r="BD75" s="207"/>
      <c r="BE75" s="207"/>
      <c r="BF75" s="208"/>
      <c r="BG75" s="753"/>
      <c r="BH75" s="212"/>
      <c r="BI75" s="209"/>
      <c r="BJ75" s="209"/>
      <c r="BK75" s="209"/>
      <c r="BL75" s="206"/>
      <c r="BM75" s="206"/>
      <c r="BN75" s="206"/>
      <c r="BO75" s="210"/>
      <c r="BP75" s="210"/>
      <c r="BQ75" s="593"/>
      <c r="BR75" s="708"/>
      <c r="BS75" s="708"/>
      <c r="BT75" s="694"/>
      <c r="BU75" s="695"/>
      <c r="BV75" s="1271"/>
      <c r="BW75" s="1271"/>
      <c r="BX75" s="694"/>
      <c r="BY75" s="698"/>
      <c r="BZ75" s="695"/>
    </row>
    <row r="76" spans="1:80" s="211" customFormat="1" ht="202.5" customHeight="1">
      <c r="A76" s="982">
        <v>3</v>
      </c>
      <c r="B76" s="844" t="s">
        <v>950</v>
      </c>
      <c r="C76" s="847"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847"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803" t="s">
        <v>1105</v>
      </c>
      <c r="F76" s="751" t="s">
        <v>968</v>
      </c>
      <c r="G76" s="819">
        <v>12</v>
      </c>
      <c r="H76" s="380">
        <v>12</v>
      </c>
      <c r="I76" s="830" t="s">
        <v>3371</v>
      </c>
      <c r="J76" s="751" t="s">
        <v>241</v>
      </c>
      <c r="K76" s="751" t="s">
        <v>1080</v>
      </c>
      <c r="L76" s="751" t="s">
        <v>1083</v>
      </c>
      <c r="M76" s="751" t="str">
        <f t="shared" ref="M76" si="254">+CONCATENATE("Posibilidad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751" t="s">
        <v>108</v>
      </c>
      <c r="O76" s="751" t="s">
        <v>830</v>
      </c>
      <c r="P76" s="790">
        <v>228</v>
      </c>
      <c r="Q76" s="807"/>
      <c r="R76" s="810"/>
      <c r="S76" s="810"/>
      <c r="T76" s="810"/>
      <c r="U76" s="810"/>
      <c r="V76" s="813" t="str">
        <f t="shared" ref="V76" si="255">IF(ISBLANK(AC76),(IF(P76&lt;=0,"",IF(P76&lt;=2,"Muy Baja",IF(P76&lt;=24,"Baja",IF(P76&lt;=500,"Media",IF(P76&lt;=5000,"Alta","Muy Alta"))))))," ")</f>
        <v>Media</v>
      </c>
      <c r="W76" s="766">
        <f t="shared" ref="W76" si="256">IF(ISBLANK(AC76),(IF(V76="","",IF(V76="Muy Baja",20%,IF(V76="Baja",40%,IF(V76="Media",60%,IF(V76="Alta",80%,IF(V76="Muy Alta",100%,0)))))))," ")</f>
        <v>0.6</v>
      </c>
      <c r="X76" s="816" t="s">
        <v>1424</v>
      </c>
      <c r="Y76" s="760" t="str">
        <f>IF(X76&gt;0,IF(NOT(ISERROR(MATCH(X76,'Listados Datos'!$N$3:$N$4,0))),'Listados Datos'!$N$6&amp;"Por favor no seleccionar este criterios de impacto (Afectación Económica o presupuestal y/o Pérdida Reputacional)",'Listados Datos'!$N$7),"")</f>
        <v>✔</v>
      </c>
      <c r="Z76" s="763" t="str">
        <f>IF(OR(X76='Listados Datos'!$R$3,X76='Listados Datos'!$S$3),"Leve",IF(OR(X76='Listados Datos'!$R$4,X76='Listados Datos'!$S$4),"Menor",IF(OR(X76='Listados Datos'!$R$5,X76='Listados Datos'!$S$5),"Moderado",IF(OR(X76='Listados Datos'!$R$6,X76='Listados Datos'!$S$6),"Mayor",IF(OR(X76='Listados Datos'!$R$7,X76='Listados Datos'!$S$7),"Catastrófico","")))))</f>
        <v>Menor</v>
      </c>
      <c r="AA76" s="766">
        <f>IF(Z76="","",IF(Z76="Leve",20%,IF(Z76="Menor",40%,IF(Z76="Moderado",60%,IF(Z76="Mayor",80%,IF(Z76="Catastrófico",100%,0))))))</f>
        <v>0.4</v>
      </c>
      <c r="AB76" s="769"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772"/>
      <c r="AD76" s="775"/>
      <c r="AE76" s="778" t="str">
        <f t="shared" ref="AE76" si="257">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494" t="s">
        <v>3346</v>
      </c>
      <c r="AH76" s="497" t="str">
        <f t="shared" si="211"/>
        <v>Probabilidad</v>
      </c>
      <c r="AI76" s="336" t="s">
        <v>310</v>
      </c>
      <c r="AJ76" s="336" t="s">
        <v>315</v>
      </c>
      <c r="AK76" s="231" t="str">
        <f t="shared" si="212"/>
        <v>40%</v>
      </c>
      <c r="AL76" s="337" t="s">
        <v>319</v>
      </c>
      <c r="AM76" s="337" t="s">
        <v>323</v>
      </c>
      <c r="AN76" s="338" t="s">
        <v>326</v>
      </c>
      <c r="AO76" s="232">
        <f t="shared" ref="AO76" si="258">IF(ISBLANK(AD76),(IFERROR(IF(AH76="Probabilidad",(W76-(+W76*AK76)),IF(AH76="Impacto",W76,"")),""))," ")</f>
        <v>0.36</v>
      </c>
      <c r="AP76" s="174" t="str">
        <f t="shared" ref="AP76" si="259">IF(ISBLANK(AD76), (IFERROR(IF(AO76="","",IF(AO76&lt;=0.2,"Muy Baja",IF(AO76&lt;=0.4,"Baja",IF(AO76&lt;=0.6,"Media",IF(AO76&lt;=0.8,"Alta","Muy Alta"))))),""))," ")</f>
        <v>Baja</v>
      </c>
      <c r="AQ76" s="233">
        <f t="shared" si="49"/>
        <v>0.36</v>
      </c>
      <c r="AR76" s="234" t="str">
        <f t="shared" si="50"/>
        <v>Menor</v>
      </c>
      <c r="AS76" s="233">
        <f t="shared" ref="AS76" si="260">IFERROR(IF(AH76="Impacto",(AA76-(+AA76*AK76)),IF(AH76="Probabilidad",AA76,"")),"")</f>
        <v>0.4</v>
      </c>
      <c r="AT76" s="235" t="str">
        <f t="shared" si="51"/>
        <v>Moderado</v>
      </c>
      <c r="AU76" s="781"/>
      <c r="AV76" s="784" t="str">
        <f>IF(ISBLANK(AD76), " ", AD76)</f>
        <v xml:space="preserve"> </v>
      </c>
      <c r="AW76" s="778" t="str">
        <f t="shared" ref="AW76" si="261">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787" t="s">
        <v>333</v>
      </c>
      <c r="AY76" s="469" t="s">
        <v>1087</v>
      </c>
      <c r="AZ76" s="462" t="s">
        <v>3236</v>
      </c>
      <c r="BA76" s="463" t="s">
        <v>968</v>
      </c>
      <c r="BB76" s="463" t="s">
        <v>1054</v>
      </c>
      <c r="BC76" s="464">
        <v>44927</v>
      </c>
      <c r="BD76" s="464">
        <v>45291</v>
      </c>
      <c r="BE76" s="464" t="s">
        <v>3237</v>
      </c>
      <c r="BF76" s="464" t="s">
        <v>3238</v>
      </c>
      <c r="BG76" s="751" t="s">
        <v>1095</v>
      </c>
      <c r="BH76" s="508" t="s">
        <v>113</v>
      </c>
      <c r="BI76" s="509" t="s">
        <v>3428</v>
      </c>
      <c r="BJ76" s="503">
        <v>3</v>
      </c>
      <c r="BK76" s="504">
        <v>45046</v>
      </c>
      <c r="BL76" s="510" t="s">
        <v>3429</v>
      </c>
      <c r="BM76" s="511" t="s">
        <v>3430</v>
      </c>
      <c r="BN76" s="509" t="s">
        <v>3431</v>
      </c>
      <c r="BO76" s="505" t="s">
        <v>114</v>
      </c>
      <c r="BP76" s="505" t="s">
        <v>3432</v>
      </c>
      <c r="BQ76" s="592" t="s">
        <v>3432</v>
      </c>
      <c r="BR76" s="1278" t="s">
        <v>3643</v>
      </c>
      <c r="BS76" s="1279"/>
      <c r="BT76" s="1278" t="s">
        <v>3236</v>
      </c>
      <c r="BU76" s="1279"/>
      <c r="BV76" s="1278" t="s">
        <v>3686</v>
      </c>
      <c r="BW76" s="1279"/>
      <c r="BX76" s="1282" t="s">
        <v>3430</v>
      </c>
      <c r="BY76" s="1283"/>
      <c r="BZ76" s="1283"/>
      <c r="CA76" s="668" t="s">
        <v>3757</v>
      </c>
      <c r="CB76" s="669"/>
    </row>
    <row r="77" spans="1:80" s="211" customFormat="1" ht="327" customHeight="1">
      <c r="A77" s="980"/>
      <c r="B77" s="845"/>
      <c r="C77" s="848"/>
      <c r="D77" s="848"/>
      <c r="E77" s="801"/>
      <c r="F77" s="752"/>
      <c r="G77" s="819"/>
      <c r="H77" s="380">
        <v>12</v>
      </c>
      <c r="I77" s="831"/>
      <c r="J77" s="752"/>
      <c r="K77" s="752"/>
      <c r="L77" s="752"/>
      <c r="M77" s="752"/>
      <c r="N77" s="752"/>
      <c r="O77" s="752"/>
      <c r="P77" s="791"/>
      <c r="Q77" s="808"/>
      <c r="R77" s="811"/>
      <c r="S77" s="811"/>
      <c r="T77" s="811"/>
      <c r="U77" s="811"/>
      <c r="V77" s="814"/>
      <c r="W77" s="767"/>
      <c r="X77" s="817"/>
      <c r="Y77" s="761"/>
      <c r="Z77" s="764"/>
      <c r="AA77" s="767"/>
      <c r="AB77" s="770"/>
      <c r="AC77" s="773"/>
      <c r="AD77" s="776"/>
      <c r="AE77" s="779"/>
      <c r="AF77" s="205">
        <v>2</v>
      </c>
      <c r="AG77" s="494" t="s">
        <v>3347</v>
      </c>
      <c r="AH77" s="497" t="str">
        <f t="shared" si="211"/>
        <v>Probabilidad</v>
      </c>
      <c r="AI77" s="336" t="s">
        <v>310</v>
      </c>
      <c r="AJ77" s="336" t="s">
        <v>315</v>
      </c>
      <c r="AK77" s="231" t="str">
        <f t="shared" si="212"/>
        <v>40%</v>
      </c>
      <c r="AL77" s="337" t="s">
        <v>319</v>
      </c>
      <c r="AM77" s="337" t="s">
        <v>323</v>
      </c>
      <c r="AN77" s="338" t="s">
        <v>326</v>
      </c>
      <c r="AO77" s="232">
        <f t="shared" ref="AO77" si="262">IF(ISBLANK(AD76),(IFERROR(IF(AND(AH76="Probabilidad",AH77="Probabilidad"),(AQ76-(+AQ76*AK77)),IF(AH77="Probabilidad",(W76-(+W76*AK77)),IF(AH77="Impacto",AQ76,""))),""))," ")</f>
        <v>0.216</v>
      </c>
      <c r="AP77" s="174" t="str">
        <f t="shared" ref="AP77" si="263">IF(ISBLANK(AD76),(IFERROR(IF(AO77="","",IF(AO77&lt;=0.2,"Muy Baja",IF(AO77&lt;=0.4,"Baja",IF(AO77&lt;=0.6,"Media",IF(AO77&lt;=0.8,"Alta","Muy Alta"))))),""))," ")</f>
        <v>Baja</v>
      </c>
      <c r="AQ77" s="233">
        <f t="shared" si="49"/>
        <v>0.216</v>
      </c>
      <c r="AR77" s="234" t="str">
        <f t="shared" si="50"/>
        <v>Menor</v>
      </c>
      <c r="AS77" s="233">
        <f t="shared" ref="AS77" si="264">IFERROR(IF(AND(AH76="Impacto",AH77="Impacto"),(AS76-(+AS76*AK77)),IF(AH77="Impacto",(AA76-(+AA76*AK77)),IF(AH77="Probabilidad",AS76,""))),"")</f>
        <v>0.4</v>
      </c>
      <c r="AT77" s="235" t="str">
        <f t="shared" si="51"/>
        <v>Moderado</v>
      </c>
      <c r="AU77" s="782"/>
      <c r="AV77" s="785"/>
      <c r="AW77" s="779"/>
      <c r="AX77" s="788"/>
      <c r="AY77" s="469" t="s">
        <v>3239</v>
      </c>
      <c r="AZ77" s="462" t="s">
        <v>3240</v>
      </c>
      <c r="BA77" s="463" t="s">
        <v>968</v>
      </c>
      <c r="BB77" s="463" t="s">
        <v>1054</v>
      </c>
      <c r="BC77" s="464">
        <v>44927</v>
      </c>
      <c r="BD77" s="464">
        <v>45291</v>
      </c>
      <c r="BE77" s="464" t="s">
        <v>3241</v>
      </c>
      <c r="BF77" s="464" t="s">
        <v>3242</v>
      </c>
      <c r="BG77" s="752"/>
      <c r="BH77" s="508" t="s">
        <v>113</v>
      </c>
      <c r="BI77" s="509" t="s">
        <v>3433</v>
      </c>
      <c r="BJ77" s="503">
        <v>3</v>
      </c>
      <c r="BK77" s="504">
        <v>45046</v>
      </c>
      <c r="BL77" s="478" t="s">
        <v>3434</v>
      </c>
      <c r="BM77" s="509" t="s">
        <v>3471</v>
      </c>
      <c r="BN77" s="478" t="s">
        <v>3435</v>
      </c>
      <c r="BO77" s="505" t="s">
        <v>114</v>
      </c>
      <c r="BP77" s="505" t="s">
        <v>3432</v>
      </c>
      <c r="BQ77" s="592" t="s">
        <v>3432</v>
      </c>
      <c r="BR77" s="1278" t="s">
        <v>3687</v>
      </c>
      <c r="BS77" s="1279"/>
      <c r="BT77" s="1278" t="s">
        <v>3240</v>
      </c>
      <c r="BU77" s="1279"/>
      <c r="BV77" s="1278" t="s">
        <v>3688</v>
      </c>
      <c r="BW77" s="1279"/>
      <c r="BX77" s="1282" t="s">
        <v>3679</v>
      </c>
      <c r="BY77" s="1283"/>
      <c r="BZ77" s="1283"/>
      <c r="CA77" s="670"/>
      <c r="CB77" s="671"/>
    </row>
    <row r="78" spans="1:80" s="211" customFormat="1" ht="69.75" customHeight="1">
      <c r="A78" s="980"/>
      <c r="B78" s="845"/>
      <c r="C78" s="848"/>
      <c r="D78" s="848"/>
      <c r="E78" s="801"/>
      <c r="F78" s="752"/>
      <c r="G78" s="819"/>
      <c r="H78" s="380">
        <v>12</v>
      </c>
      <c r="I78" s="831"/>
      <c r="J78" s="752"/>
      <c r="K78" s="752"/>
      <c r="L78" s="752"/>
      <c r="M78" s="752"/>
      <c r="N78" s="752"/>
      <c r="O78" s="752"/>
      <c r="P78" s="791"/>
      <c r="Q78" s="808"/>
      <c r="R78" s="811"/>
      <c r="S78" s="811"/>
      <c r="T78" s="811"/>
      <c r="U78" s="811"/>
      <c r="V78" s="814"/>
      <c r="W78" s="767"/>
      <c r="X78" s="817"/>
      <c r="Y78" s="761"/>
      <c r="Z78" s="764"/>
      <c r="AA78" s="767"/>
      <c r="AB78" s="770"/>
      <c r="AC78" s="773"/>
      <c r="AD78" s="776"/>
      <c r="AE78" s="779"/>
      <c r="AF78" s="205">
        <v>3</v>
      </c>
      <c r="AG78" s="494" t="s">
        <v>3348</v>
      </c>
      <c r="AH78" s="497" t="str">
        <f t="shared" si="211"/>
        <v>Probabilidad</v>
      </c>
      <c r="AI78" s="336" t="s">
        <v>310</v>
      </c>
      <c r="AJ78" s="336" t="s">
        <v>315</v>
      </c>
      <c r="AK78" s="231" t="str">
        <f t="shared" si="212"/>
        <v>40%</v>
      </c>
      <c r="AL78" s="337" t="s">
        <v>319</v>
      </c>
      <c r="AM78" s="337" t="s">
        <v>323</v>
      </c>
      <c r="AN78" s="338" t="s">
        <v>326</v>
      </c>
      <c r="AO78" s="232">
        <f t="shared" ref="AO78" si="265">IF(ISBLANK(AD76),(IFERROR(IF(AND(AH77="Probabilidad",AH78="Probabilidad"),(AQ77-(+AQ77*AK78)),IF(AND(AH77="Impacto",AH78="Probabilidad"),(AQ76-(+AQ76*AK78)),IF(AH78="Impacto",AQ77,""))),""))," ")</f>
        <v>0.12959999999999999</v>
      </c>
      <c r="AP78" s="174" t="str">
        <f t="shared" ref="AP78" si="266">IF(ISBLANK(AD76),(IFERROR(IF(AO78="","",IF(AO78&lt;=0.2,"Muy Baja",IF(AO78&lt;=0.4,"Baja",IF(AO78&lt;=0.6,"Media",IF(AO78&lt;=0.8,"Alta","Muy Alta"))))),""))," ")</f>
        <v>Muy Baja</v>
      </c>
      <c r="AQ78" s="233">
        <f t="shared" si="49"/>
        <v>0.12959999999999999</v>
      </c>
      <c r="AR78" s="234" t="str">
        <f t="shared" si="50"/>
        <v>Menor</v>
      </c>
      <c r="AS78" s="233">
        <f t="shared" ref="AS78:AS81" si="267">IFERROR(IF(AND(AH77="Impacto",AH78="Impacto"),(AS77-(+AS77*AK78)),IF(AND(AH77="Probabilidad",AH78="Impacto"),(AS76-(+AS76*AK78)),IF(AH78="Probabilidad",AS77,""))),"")</f>
        <v>0.4</v>
      </c>
      <c r="AT78" s="235" t="str">
        <f t="shared" si="51"/>
        <v>Bajo</v>
      </c>
      <c r="AU78" s="782"/>
      <c r="AV78" s="785"/>
      <c r="AW78" s="779"/>
      <c r="AX78" s="788"/>
      <c r="AY78" s="711" t="s">
        <v>3243</v>
      </c>
      <c r="AZ78" s="713" t="s">
        <v>1094</v>
      </c>
      <c r="BA78" s="713" t="s">
        <v>968</v>
      </c>
      <c r="BB78" s="713" t="s">
        <v>1054</v>
      </c>
      <c r="BC78" s="1012">
        <v>44927</v>
      </c>
      <c r="BD78" s="1012">
        <v>45291</v>
      </c>
      <c r="BE78" s="713" t="s">
        <v>1094</v>
      </c>
      <c r="BF78" s="713" t="s">
        <v>1094</v>
      </c>
      <c r="BG78" s="752"/>
      <c r="BH78" s="508" t="s">
        <v>113</v>
      </c>
      <c r="BI78" s="506" t="s">
        <v>3469</v>
      </c>
      <c r="BJ78" s="506" t="s">
        <v>1509</v>
      </c>
      <c r="BK78" s="506" t="s">
        <v>1509</v>
      </c>
      <c r="BL78" s="507" t="s">
        <v>1509</v>
      </c>
      <c r="BM78" s="507" t="s">
        <v>1509</v>
      </c>
      <c r="BN78" s="507" t="s">
        <v>1509</v>
      </c>
      <c r="BO78" s="505" t="s">
        <v>114</v>
      </c>
      <c r="BP78" s="505" t="s">
        <v>1509</v>
      </c>
      <c r="BQ78" s="592" t="s">
        <v>3432</v>
      </c>
      <c r="BR78" s="680" t="s">
        <v>3644</v>
      </c>
      <c r="BS78" s="681"/>
      <c r="BT78" s="680" t="s">
        <v>1094</v>
      </c>
      <c r="BU78" s="681"/>
      <c r="BV78" s="680" t="s">
        <v>3689</v>
      </c>
      <c r="BW78" s="681"/>
      <c r="BX78" s="680" t="s">
        <v>3678</v>
      </c>
      <c r="BY78" s="687"/>
      <c r="BZ78" s="687"/>
      <c r="CA78" s="670"/>
      <c r="CB78" s="671"/>
    </row>
    <row r="79" spans="1:80" s="211" customFormat="1" ht="69.75" customHeight="1">
      <c r="A79" s="980"/>
      <c r="B79" s="845"/>
      <c r="C79" s="848"/>
      <c r="D79" s="848"/>
      <c r="E79" s="801"/>
      <c r="F79" s="752"/>
      <c r="G79" s="819"/>
      <c r="H79" s="380">
        <v>12</v>
      </c>
      <c r="I79" s="831"/>
      <c r="J79" s="752"/>
      <c r="K79" s="752"/>
      <c r="L79" s="752"/>
      <c r="M79" s="752"/>
      <c r="N79" s="752"/>
      <c r="O79" s="752"/>
      <c r="P79" s="791"/>
      <c r="Q79" s="808"/>
      <c r="R79" s="811"/>
      <c r="S79" s="811"/>
      <c r="T79" s="811"/>
      <c r="U79" s="811"/>
      <c r="V79" s="814"/>
      <c r="W79" s="767"/>
      <c r="X79" s="817"/>
      <c r="Y79" s="761"/>
      <c r="Z79" s="764"/>
      <c r="AA79" s="767"/>
      <c r="AB79" s="770"/>
      <c r="AC79" s="773"/>
      <c r="AD79" s="776"/>
      <c r="AE79" s="779"/>
      <c r="AF79" s="205">
        <v>4</v>
      </c>
      <c r="AG79" s="494" t="s">
        <v>3232</v>
      </c>
      <c r="AH79" s="497" t="str">
        <f t="shared" si="211"/>
        <v>Probabilidad</v>
      </c>
      <c r="AI79" s="336" t="s">
        <v>310</v>
      </c>
      <c r="AJ79" s="336" t="s">
        <v>315</v>
      </c>
      <c r="AK79" s="231" t="str">
        <f t="shared" si="212"/>
        <v>40%</v>
      </c>
      <c r="AL79" s="337" t="s">
        <v>319</v>
      </c>
      <c r="AM79" s="337" t="s">
        <v>323</v>
      </c>
      <c r="AN79" s="338" t="s">
        <v>326</v>
      </c>
      <c r="AO79" s="232">
        <f t="shared" ref="AO79" si="268">IF(ISBLANK(AD76),(IFERROR(IF(AND(AH78="Probabilidad",AH79="Probabilidad"),(AQ78-(+AQ78*AK79)),IF(AND(AH78="Impacto",AH79="Probabilidad"),(AQ77-(+AQ77*AK79)),IF(AH79="Impacto",AQ78,""))),""))," ")</f>
        <v>7.7759999999999996E-2</v>
      </c>
      <c r="AP79" s="174" t="str">
        <f t="shared" ref="AP79" si="269">IF(ISBLANK(AD76),(IFERROR(IF(AO79="","",IF(AO79&lt;=0.2,"Muy Baja",IF(AO79&lt;=0.4,"Baja",IF(AO79&lt;=0.6,"Media",IF(AO79&lt;=0.8,"Alta","Muy Alta"))))),""))," ")</f>
        <v>Muy Baja</v>
      </c>
      <c r="AQ79" s="233">
        <f t="shared" si="49"/>
        <v>7.7759999999999996E-2</v>
      </c>
      <c r="AR79" s="234" t="str">
        <f t="shared" si="50"/>
        <v>Menor</v>
      </c>
      <c r="AS79" s="233">
        <f t="shared" si="267"/>
        <v>0.4</v>
      </c>
      <c r="AT79" s="235" t="str">
        <f t="shared" si="51"/>
        <v>Bajo</v>
      </c>
      <c r="AU79" s="782"/>
      <c r="AV79" s="785"/>
      <c r="AW79" s="779"/>
      <c r="AX79" s="788"/>
      <c r="AY79" s="712"/>
      <c r="AZ79" s="714"/>
      <c r="BA79" s="714"/>
      <c r="BB79" s="714"/>
      <c r="BC79" s="1012"/>
      <c r="BD79" s="1012"/>
      <c r="BE79" s="714"/>
      <c r="BF79" s="714"/>
      <c r="BG79" s="752"/>
      <c r="BH79" s="212"/>
      <c r="BI79" s="209"/>
      <c r="BJ79" s="209"/>
      <c r="BK79" s="209"/>
      <c r="BL79" s="206"/>
      <c r="BM79" s="206"/>
      <c r="BN79" s="206"/>
      <c r="BO79" s="210"/>
      <c r="BP79" s="210"/>
      <c r="BQ79" s="593"/>
      <c r="BR79" s="682"/>
      <c r="BS79" s="683"/>
      <c r="BT79" s="682"/>
      <c r="BU79" s="683"/>
      <c r="BV79" s="682"/>
      <c r="BW79" s="683"/>
      <c r="BX79" s="682"/>
      <c r="BY79" s="688"/>
      <c r="BZ79" s="688"/>
      <c r="CA79" s="670"/>
      <c r="CB79" s="671"/>
    </row>
    <row r="80" spans="1:80" s="211" customFormat="1" ht="28.5" customHeight="1">
      <c r="A80" s="980"/>
      <c r="B80" s="845"/>
      <c r="C80" s="848"/>
      <c r="D80" s="848"/>
      <c r="E80" s="801"/>
      <c r="F80" s="752"/>
      <c r="G80" s="819"/>
      <c r="H80" s="380">
        <v>12</v>
      </c>
      <c r="I80" s="831"/>
      <c r="J80" s="752"/>
      <c r="K80" s="752"/>
      <c r="L80" s="752"/>
      <c r="M80" s="752"/>
      <c r="N80" s="752"/>
      <c r="O80" s="752"/>
      <c r="P80" s="791"/>
      <c r="Q80" s="808"/>
      <c r="R80" s="811"/>
      <c r="S80" s="811"/>
      <c r="T80" s="811"/>
      <c r="U80" s="811"/>
      <c r="V80" s="814"/>
      <c r="W80" s="767"/>
      <c r="X80" s="817"/>
      <c r="Y80" s="761"/>
      <c r="Z80" s="764"/>
      <c r="AA80" s="767"/>
      <c r="AB80" s="770"/>
      <c r="AC80" s="773"/>
      <c r="AD80" s="776"/>
      <c r="AE80" s="779"/>
      <c r="AF80" s="205">
        <v>5</v>
      </c>
      <c r="AG80" s="494"/>
      <c r="AH80" s="497" t="str">
        <f t="shared" ref="AH80" si="270">IF(OR(AI80="Preventivo",AI80="Detectivo"),"Probabilidad",IF(AI80="Correctivo","Impacto",""))</f>
        <v/>
      </c>
      <c r="AI80" s="336"/>
      <c r="AJ80" s="336"/>
      <c r="AK80" s="231" t="str">
        <f t="shared" ref="AK80" si="271">IF(AND(AI80="Preventivo",AJ80="Automático"),"50%",IF(AND(AI80="Preventivo",AJ80="Manual"),"40%",IF(AND(AI80="Detectivo",AJ80="Automático"),"40%",IF(AND(AI80="Detectivo",AJ80="Manual"),"30%",IF(AND(AI80="Correctivo",AJ80="Automático"),"35%",IF(AND(AI80="Correctivo",AJ80="Manual"),"25%",""))))))</f>
        <v/>
      </c>
      <c r="AL80" s="337"/>
      <c r="AM80" s="337"/>
      <c r="AN80" s="338"/>
      <c r="AO80" s="232" t="str">
        <f t="shared" ref="AO80" si="272">IF(ISBLANK(AD76),(IFERROR(IF(AND(AH79="Probabilidad",AH80="Probabilidad"),(AQ79-(+AQ79*AK80)),IF(AND(AH79="Impacto",AH80="Probabilidad"),(AQ78-(+AQ78*AK80)),IF(AH80="Impacto",AQ79,""))),""))," ")</f>
        <v/>
      </c>
      <c r="AP80" s="174" t="str">
        <f t="shared" ref="AP80" si="273">IF(ISBLANK(AD76),(IFERROR(IF(AO80="","",IF(AO80&lt;=0.2,"Muy Baja",IF(AO80&lt;=0.4,"Baja",IF(AO80&lt;=0.6,"Media",IF(AO80&lt;=0.8,"Alta","Muy Alta"))))),""))," ")</f>
        <v/>
      </c>
      <c r="AQ80" s="233" t="str">
        <f t="shared" si="49"/>
        <v/>
      </c>
      <c r="AR80" s="234" t="str">
        <f t="shared" si="50"/>
        <v/>
      </c>
      <c r="AS80" s="233" t="str">
        <f t="shared" si="267"/>
        <v/>
      </c>
      <c r="AT80" s="235" t="str">
        <f t="shared" si="51"/>
        <v/>
      </c>
      <c r="AU80" s="782"/>
      <c r="AV80" s="785"/>
      <c r="AW80" s="779"/>
      <c r="AX80" s="788"/>
      <c r="AY80" s="469"/>
      <c r="AZ80" s="462"/>
      <c r="BA80" s="463"/>
      <c r="BB80" s="463"/>
      <c r="BC80" s="464"/>
      <c r="BD80" s="464"/>
      <c r="BE80" s="464"/>
      <c r="BF80" s="462"/>
      <c r="BG80" s="752"/>
      <c r="BH80" s="212"/>
      <c r="BI80" s="209"/>
      <c r="BJ80" s="209"/>
      <c r="BK80" s="209"/>
      <c r="BL80" s="206"/>
      <c r="BM80" s="206"/>
      <c r="BN80" s="206"/>
      <c r="BO80" s="210"/>
      <c r="BP80" s="210"/>
      <c r="BQ80" s="593"/>
      <c r="BR80" s="682"/>
      <c r="BS80" s="683"/>
      <c r="BT80" s="682"/>
      <c r="BU80" s="683"/>
      <c r="BV80" s="682"/>
      <c r="BW80" s="683"/>
      <c r="BX80" s="682"/>
      <c r="BY80" s="688"/>
      <c r="BZ80" s="688"/>
      <c r="CA80" s="670"/>
      <c r="CB80" s="671"/>
    </row>
    <row r="81" spans="1:80" s="211" customFormat="1" ht="28.5" customHeight="1">
      <c r="A81" s="980"/>
      <c r="B81" s="845"/>
      <c r="C81" s="848"/>
      <c r="D81" s="848"/>
      <c r="E81" s="801"/>
      <c r="F81" s="752"/>
      <c r="G81" s="819"/>
      <c r="H81" s="380">
        <v>12</v>
      </c>
      <c r="I81" s="832"/>
      <c r="J81" s="753"/>
      <c r="K81" s="753"/>
      <c r="L81" s="753"/>
      <c r="M81" s="753"/>
      <c r="N81" s="753"/>
      <c r="O81" s="753"/>
      <c r="P81" s="792"/>
      <c r="Q81" s="809"/>
      <c r="R81" s="812"/>
      <c r="S81" s="812"/>
      <c r="T81" s="812"/>
      <c r="U81" s="812"/>
      <c r="V81" s="820"/>
      <c r="W81" s="768"/>
      <c r="X81" s="818"/>
      <c r="Y81" s="762"/>
      <c r="Z81" s="765"/>
      <c r="AA81" s="768"/>
      <c r="AB81" s="771"/>
      <c r="AC81" s="774"/>
      <c r="AD81" s="777"/>
      <c r="AE81" s="780"/>
      <c r="AF81" s="205">
        <v>6</v>
      </c>
      <c r="AG81" s="494"/>
      <c r="AH81" s="497" t="str">
        <f t="shared" si="211"/>
        <v/>
      </c>
      <c r="AI81" s="336"/>
      <c r="AJ81" s="336"/>
      <c r="AK81" s="231" t="str">
        <f t="shared" si="212"/>
        <v/>
      </c>
      <c r="AL81" s="337"/>
      <c r="AM81" s="337"/>
      <c r="AN81" s="338"/>
      <c r="AO81" s="232" t="str">
        <f t="shared" ref="AO81" si="274">IF(ISBLANK(AD76),(IFERROR(IF(AND(AH80="Probabilidad",AH81="Probabilidad"),(AQ80-(+AQ80*AK81)),IF(AND(AH80="Impacto",AH81="Probabilidad"),(AQ79-(+AQ79*AK81)),IF(AH81="Impacto",AQ80,""))),""))," ")</f>
        <v/>
      </c>
      <c r="AP81" s="174" t="str">
        <f t="shared" ref="AP81" si="275">IF(ISBLANK(AD76),(IFERROR(IF(AO81="","",IF(AO81&lt;=0.2,"Muy Baja",IF(AO81&lt;=0.4,"Baja",IF(AO81&lt;=0.6,"Media",IF(AO81&lt;=0.8,"Alta","Muy Alta"))))),""))," ")</f>
        <v/>
      </c>
      <c r="AQ81" s="233" t="str">
        <f t="shared" si="49"/>
        <v/>
      </c>
      <c r="AR81" s="234" t="str">
        <f t="shared" si="50"/>
        <v/>
      </c>
      <c r="AS81" s="233" t="str">
        <f t="shared" si="267"/>
        <v/>
      </c>
      <c r="AT81" s="235" t="str">
        <f t="shared" si="51"/>
        <v/>
      </c>
      <c r="AU81" s="783"/>
      <c r="AV81" s="786"/>
      <c r="AW81" s="780"/>
      <c r="AX81" s="789"/>
      <c r="AY81" s="469"/>
      <c r="AZ81" s="462"/>
      <c r="BA81" s="463"/>
      <c r="BB81" s="463"/>
      <c r="BC81" s="464"/>
      <c r="BD81" s="464"/>
      <c r="BE81" s="464"/>
      <c r="BF81" s="462"/>
      <c r="BG81" s="753"/>
      <c r="BH81" s="212"/>
      <c r="BI81" s="209"/>
      <c r="BJ81" s="209"/>
      <c r="BK81" s="209"/>
      <c r="BL81" s="206"/>
      <c r="BM81" s="206"/>
      <c r="BN81" s="206"/>
      <c r="BO81" s="210"/>
      <c r="BP81" s="210"/>
      <c r="BQ81" s="593"/>
      <c r="BR81" s="684"/>
      <c r="BS81" s="685"/>
      <c r="BT81" s="684"/>
      <c r="BU81" s="685"/>
      <c r="BV81" s="684"/>
      <c r="BW81" s="685"/>
      <c r="BX81" s="684"/>
      <c r="BY81" s="689"/>
      <c r="BZ81" s="689"/>
      <c r="CA81" s="670"/>
      <c r="CB81" s="671"/>
    </row>
    <row r="82" spans="1:80" s="211" customFormat="1" ht="107.25" customHeight="1">
      <c r="A82" s="980"/>
      <c r="B82" s="845"/>
      <c r="C82" s="848"/>
      <c r="D82" s="848"/>
      <c r="E82" s="801"/>
      <c r="F82" s="752"/>
      <c r="G82" s="819">
        <v>13</v>
      </c>
      <c r="H82" s="380">
        <v>13</v>
      </c>
      <c r="I82" s="830" t="s">
        <v>3372</v>
      </c>
      <c r="J82" s="751" t="s">
        <v>241</v>
      </c>
      <c r="K82" s="751" t="s">
        <v>1081</v>
      </c>
      <c r="L82" s="751" t="s">
        <v>1084</v>
      </c>
      <c r="M82" s="751" t="str">
        <f t="shared" ref="M82" si="276">+CONCATENATE("Posibilidad de afectación ", J82, " por ", K82," debido a ", L82)</f>
        <v>Posibilidad de afectación Reputacional por Resultados inconsistentes producto de las investigaciones  debido a Información de los productos de investigación con inconsistencias.</v>
      </c>
      <c r="N82" s="751" t="s">
        <v>108</v>
      </c>
      <c r="O82" s="751" t="s">
        <v>830</v>
      </c>
      <c r="P82" s="790">
        <v>12</v>
      </c>
      <c r="Q82" s="807"/>
      <c r="R82" s="810"/>
      <c r="S82" s="810"/>
      <c r="T82" s="810"/>
      <c r="U82" s="810"/>
      <c r="V82" s="813" t="str">
        <f t="shared" ref="V82" si="277">IF(ISBLANK(AC82),(IF(P82&lt;=0,"",IF(P82&lt;=2,"Muy Baja",IF(P82&lt;=24,"Baja",IF(P82&lt;=500,"Media",IF(P82&lt;=5000,"Alta","Muy Alta"))))))," ")</f>
        <v>Baja</v>
      </c>
      <c r="W82" s="766">
        <f t="shared" ref="W82" si="278">IF(ISBLANK(AC82),(IF(V82="","",IF(V82="Muy Baja",20%,IF(V82="Baja",40%,IF(V82="Media",60%,IF(V82="Alta",80%,IF(V82="Muy Alta",100%,0)))))))," ")</f>
        <v>0.4</v>
      </c>
      <c r="X82" s="816" t="s">
        <v>1424</v>
      </c>
      <c r="Y82" s="760" t="str">
        <f>IF(X82&gt;0,IF(NOT(ISERROR(MATCH(X82,'Listados Datos'!$N$3:$N$4,0))),'Listados Datos'!$N$6&amp;"Por favor no seleccionar este criterios de impacto (Afectación Económica o presupuestal y/o Pérdida Reputacional)",'Listados Datos'!$N$7),"")</f>
        <v>✔</v>
      </c>
      <c r="Z82" s="763" t="str">
        <f>IF(OR(X82='Listados Datos'!$R$3,X82='Listados Datos'!$S$3),"Leve",IF(OR(X82='Listados Datos'!$R$4,X82='Listados Datos'!$S$4),"Menor",IF(OR(X82='Listados Datos'!$R$5,X82='Listados Datos'!$S$5),"Moderado",IF(OR(X82='Listados Datos'!$R$6,X82='Listados Datos'!$S$6),"Mayor",IF(OR(X82='Listados Datos'!$R$7,X82='Listados Datos'!$S$7),"Catastrófico","")))))</f>
        <v>Menor</v>
      </c>
      <c r="AA82" s="766">
        <f>IF(Z82="","",IF(Z82="Leve",20%,IF(Z82="Menor",40%,IF(Z82="Moderado",60%,IF(Z82="Mayor",80%,IF(Z82="Catastrófico",100%,0))))))</f>
        <v>0.4</v>
      </c>
      <c r="AB82" s="769"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772"/>
      <c r="AD82" s="775"/>
      <c r="AE82" s="778" t="str">
        <f t="shared" ref="AE82" si="279">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494" t="s">
        <v>3233</v>
      </c>
      <c r="AH82" s="497" t="str">
        <f t="shared" si="211"/>
        <v>Probabilidad</v>
      </c>
      <c r="AI82" s="336" t="s">
        <v>310</v>
      </c>
      <c r="AJ82" s="336" t="s">
        <v>315</v>
      </c>
      <c r="AK82" s="231" t="str">
        <f t="shared" si="212"/>
        <v>40%</v>
      </c>
      <c r="AL82" s="337" t="s">
        <v>319</v>
      </c>
      <c r="AM82" s="337" t="s">
        <v>323</v>
      </c>
      <c r="AN82" s="338" t="s">
        <v>326</v>
      </c>
      <c r="AO82" s="232">
        <f t="shared" ref="AO82" si="280">IF(ISBLANK(AD82),(IFERROR(IF(AH82="Probabilidad",(W82-(+W82*AK82)),IF(AH82="Impacto",W82,"")),""))," ")</f>
        <v>0.24</v>
      </c>
      <c r="AP82" s="174" t="str">
        <f t="shared" ref="AP82" si="281">IF(ISBLANK(AD82), (IFERROR(IF(AO82="","",IF(AO82&lt;=0.2,"Muy Baja",IF(AO82&lt;=0.4,"Baja",IF(AO82&lt;=0.6,"Media",IF(AO82&lt;=0.8,"Alta","Muy Alta"))))),""))," ")</f>
        <v>Baja</v>
      </c>
      <c r="AQ82" s="233">
        <f t="shared" si="49"/>
        <v>0.24</v>
      </c>
      <c r="AR82" s="234" t="str">
        <f t="shared" si="50"/>
        <v>Menor</v>
      </c>
      <c r="AS82" s="233">
        <f t="shared" ref="AS82" si="282">IFERROR(IF(AH82="Impacto",(AA82-(+AA82*AK82)),IF(AH82="Probabilidad",AA82,"")),"")</f>
        <v>0.4</v>
      </c>
      <c r="AT82" s="235" t="str">
        <f t="shared" si="51"/>
        <v>Moderado</v>
      </c>
      <c r="AU82" s="781"/>
      <c r="AV82" s="784" t="str">
        <f>IF(ISBLANK(AD82), " ", AD82)</f>
        <v xml:space="preserve"> </v>
      </c>
      <c r="AW82" s="778" t="str">
        <f t="shared" ref="AW82" si="283">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787" t="s">
        <v>333</v>
      </c>
      <c r="AY82" s="469" t="s">
        <v>1096</v>
      </c>
      <c r="AZ82" s="462" t="s">
        <v>1098</v>
      </c>
      <c r="BA82" s="463" t="s">
        <v>968</v>
      </c>
      <c r="BB82" s="463" t="s">
        <v>1054</v>
      </c>
      <c r="BC82" s="464">
        <v>44927</v>
      </c>
      <c r="BD82" s="464">
        <v>45291</v>
      </c>
      <c r="BE82" s="464" t="s">
        <v>1099</v>
      </c>
      <c r="BF82" s="464" t="s">
        <v>1100</v>
      </c>
      <c r="BG82" s="751" t="s">
        <v>1097</v>
      </c>
      <c r="BH82" s="212" t="s">
        <v>113</v>
      </c>
      <c r="BI82" s="209" t="s">
        <v>3469</v>
      </c>
      <c r="BJ82" s="209" t="s">
        <v>1509</v>
      </c>
      <c r="BK82" s="209" t="s">
        <v>1509</v>
      </c>
      <c r="BL82" s="206" t="s">
        <v>1509</v>
      </c>
      <c r="BM82" s="206" t="s">
        <v>1509</v>
      </c>
      <c r="BN82" s="206" t="s">
        <v>1509</v>
      </c>
      <c r="BO82" s="499" t="s">
        <v>114</v>
      </c>
      <c r="BP82" s="499" t="s">
        <v>1509</v>
      </c>
      <c r="BQ82" s="593" t="s">
        <v>1509</v>
      </c>
      <c r="BR82" s="680" t="s">
        <v>3690</v>
      </c>
      <c r="BS82" s="681"/>
      <c r="BT82" s="1272" t="s">
        <v>1098</v>
      </c>
      <c r="BU82" s="1273"/>
      <c r="BV82" s="680" t="s">
        <v>3759</v>
      </c>
      <c r="BW82" s="681"/>
      <c r="BX82" s="680" t="s">
        <v>3678</v>
      </c>
      <c r="BY82" s="687"/>
      <c r="BZ82" s="687"/>
      <c r="CA82" s="670"/>
      <c r="CB82" s="671"/>
    </row>
    <row r="83" spans="1:80" s="211" customFormat="1" ht="28.5" customHeight="1">
      <c r="A83" s="980"/>
      <c r="B83" s="845"/>
      <c r="C83" s="848"/>
      <c r="D83" s="848"/>
      <c r="E83" s="801"/>
      <c r="F83" s="752"/>
      <c r="G83" s="819"/>
      <c r="H83" s="380">
        <v>13</v>
      </c>
      <c r="I83" s="831"/>
      <c r="J83" s="752"/>
      <c r="K83" s="752"/>
      <c r="L83" s="752"/>
      <c r="M83" s="752"/>
      <c r="N83" s="752"/>
      <c r="O83" s="752"/>
      <c r="P83" s="791"/>
      <c r="Q83" s="808"/>
      <c r="R83" s="811"/>
      <c r="S83" s="811"/>
      <c r="T83" s="811"/>
      <c r="U83" s="811"/>
      <c r="V83" s="814"/>
      <c r="W83" s="767"/>
      <c r="X83" s="817"/>
      <c r="Y83" s="761"/>
      <c r="Z83" s="764"/>
      <c r="AA83" s="767"/>
      <c r="AB83" s="770"/>
      <c r="AC83" s="773"/>
      <c r="AD83" s="776"/>
      <c r="AE83" s="779"/>
      <c r="AF83" s="205">
        <v>2</v>
      </c>
      <c r="AG83" s="494"/>
      <c r="AH83" s="497" t="str">
        <f t="shared" si="211"/>
        <v/>
      </c>
      <c r="AI83" s="336"/>
      <c r="AJ83" s="336"/>
      <c r="AK83" s="231" t="str">
        <f t="shared" si="212"/>
        <v/>
      </c>
      <c r="AL83" s="337"/>
      <c r="AM83" s="337"/>
      <c r="AN83" s="338"/>
      <c r="AO83" s="232" t="str">
        <f t="shared" ref="AO83" si="284">IF(ISBLANK(AD82),(IFERROR(IF(AND(AH82="Probabilidad",AH83="Probabilidad"),(AQ82-(+AQ82*AK83)),IF(AH83="Probabilidad",(W82-(+W82*AK83)),IF(AH83="Impacto",AQ82,""))),""))," ")</f>
        <v/>
      </c>
      <c r="AP83" s="174" t="str">
        <f t="shared" ref="AP83" si="285">IF(ISBLANK(AD82),(IFERROR(IF(AO83="","",IF(AO83&lt;=0.2,"Muy Baja",IF(AO83&lt;=0.4,"Baja",IF(AO83&lt;=0.6,"Media",IF(AO83&lt;=0.8,"Alta","Muy Alta"))))),""))," ")</f>
        <v/>
      </c>
      <c r="AQ83" s="233" t="str">
        <f t="shared" si="49"/>
        <v/>
      </c>
      <c r="AR83" s="234" t="str">
        <f t="shared" si="50"/>
        <v/>
      </c>
      <c r="AS83" s="233" t="str">
        <f t="shared" ref="AS83" si="286">IFERROR(IF(AND(AH82="Impacto",AH83="Impacto"),(AS82-(+AS82*AK83)),IF(AH83="Impacto",(AA82-(+AA82*AK83)),IF(AH83="Probabilidad",AS82,""))),"")</f>
        <v/>
      </c>
      <c r="AT83" s="235" t="str">
        <f t="shared" si="51"/>
        <v/>
      </c>
      <c r="AU83" s="782"/>
      <c r="AV83" s="785"/>
      <c r="AW83" s="779"/>
      <c r="AX83" s="788"/>
      <c r="AY83" s="469"/>
      <c r="AZ83" s="462"/>
      <c r="BA83" s="463"/>
      <c r="BB83" s="463"/>
      <c r="BC83" s="464"/>
      <c r="BD83" s="464"/>
      <c r="BE83" s="464"/>
      <c r="BF83" s="462"/>
      <c r="BG83" s="752"/>
      <c r="BH83" s="212"/>
      <c r="BI83" s="209"/>
      <c r="BJ83" s="209"/>
      <c r="BK83" s="209"/>
      <c r="BL83" s="206"/>
      <c r="BM83" s="206"/>
      <c r="BN83" s="206"/>
      <c r="BO83" s="210"/>
      <c r="BP83" s="210"/>
      <c r="BQ83" s="593"/>
      <c r="BR83" s="682"/>
      <c r="BS83" s="683"/>
      <c r="BT83" s="1274"/>
      <c r="BU83" s="1275"/>
      <c r="BV83" s="682"/>
      <c r="BW83" s="683"/>
      <c r="BX83" s="682"/>
      <c r="BY83" s="688"/>
      <c r="BZ83" s="688"/>
      <c r="CA83" s="670"/>
      <c r="CB83" s="671"/>
    </row>
    <row r="84" spans="1:80" s="211" customFormat="1" ht="28.5" customHeight="1">
      <c r="A84" s="980"/>
      <c r="B84" s="845"/>
      <c r="C84" s="848"/>
      <c r="D84" s="848"/>
      <c r="E84" s="801"/>
      <c r="F84" s="752"/>
      <c r="G84" s="819"/>
      <c r="H84" s="380">
        <v>13</v>
      </c>
      <c r="I84" s="831"/>
      <c r="J84" s="752"/>
      <c r="K84" s="752"/>
      <c r="L84" s="752"/>
      <c r="M84" s="752"/>
      <c r="N84" s="752"/>
      <c r="O84" s="752"/>
      <c r="P84" s="791"/>
      <c r="Q84" s="808"/>
      <c r="R84" s="811"/>
      <c r="S84" s="811"/>
      <c r="T84" s="811"/>
      <c r="U84" s="811"/>
      <c r="V84" s="814"/>
      <c r="W84" s="767"/>
      <c r="X84" s="817"/>
      <c r="Y84" s="761"/>
      <c r="Z84" s="764"/>
      <c r="AA84" s="767"/>
      <c r="AB84" s="770"/>
      <c r="AC84" s="773"/>
      <c r="AD84" s="776"/>
      <c r="AE84" s="779"/>
      <c r="AF84" s="205">
        <v>3</v>
      </c>
      <c r="AG84" s="494"/>
      <c r="AH84" s="497" t="str">
        <f t="shared" si="211"/>
        <v/>
      </c>
      <c r="AI84" s="336"/>
      <c r="AJ84" s="336"/>
      <c r="AK84" s="231" t="str">
        <f t="shared" si="212"/>
        <v/>
      </c>
      <c r="AL84" s="337"/>
      <c r="AM84" s="337"/>
      <c r="AN84" s="338"/>
      <c r="AO84" s="232" t="str">
        <f t="shared" ref="AO84" si="287">IF(ISBLANK(AD82),(IFERROR(IF(AND(AH83="Probabilidad",AH84="Probabilidad"),(AQ83-(+AQ83*AK84)),IF(AND(AH83="Impacto",AH84="Probabilidad"),(AQ82-(+AQ82*AK84)),IF(AH84="Impacto",AQ83,""))),""))," ")</f>
        <v/>
      </c>
      <c r="AP84" s="174" t="str">
        <f t="shared" ref="AP84" si="288">IF(ISBLANK(AD82),(IFERROR(IF(AO84="","",IF(AO84&lt;=0.2,"Muy Baja",IF(AO84&lt;=0.4,"Baja",IF(AO84&lt;=0.6,"Media",IF(AO84&lt;=0.8,"Alta","Muy Alta"))))),""))," ")</f>
        <v/>
      </c>
      <c r="AQ84" s="233" t="str">
        <f t="shared" si="49"/>
        <v/>
      </c>
      <c r="AR84" s="234" t="str">
        <f t="shared" si="50"/>
        <v/>
      </c>
      <c r="AS84" s="233" t="str">
        <f t="shared" ref="AS84:AS87" si="289">IFERROR(IF(AND(AH83="Impacto",AH84="Impacto"),(AS83-(+AS83*AK84)),IF(AND(AH83="Probabilidad",AH84="Impacto"),(AS82-(+AS82*AK84)),IF(AH84="Probabilidad",AS83,""))),"")</f>
        <v/>
      </c>
      <c r="AT84" s="235" t="str">
        <f t="shared" si="51"/>
        <v/>
      </c>
      <c r="AU84" s="782"/>
      <c r="AV84" s="785"/>
      <c r="AW84" s="779"/>
      <c r="AX84" s="788"/>
      <c r="AY84" s="469"/>
      <c r="AZ84" s="462"/>
      <c r="BA84" s="463"/>
      <c r="BB84" s="463"/>
      <c r="BC84" s="464"/>
      <c r="BD84" s="464"/>
      <c r="BE84" s="464"/>
      <c r="BF84" s="462"/>
      <c r="BG84" s="752"/>
      <c r="BH84" s="212"/>
      <c r="BI84" s="209"/>
      <c r="BJ84" s="209"/>
      <c r="BK84" s="209"/>
      <c r="BL84" s="206"/>
      <c r="BM84" s="206"/>
      <c r="BN84" s="206"/>
      <c r="BO84" s="210"/>
      <c r="BP84" s="210"/>
      <c r="BQ84" s="593"/>
      <c r="BR84" s="682"/>
      <c r="BS84" s="683"/>
      <c r="BT84" s="1274"/>
      <c r="BU84" s="1275"/>
      <c r="BV84" s="682"/>
      <c r="BW84" s="683"/>
      <c r="BX84" s="682"/>
      <c r="BY84" s="688"/>
      <c r="BZ84" s="688"/>
      <c r="CA84" s="670"/>
      <c r="CB84" s="671"/>
    </row>
    <row r="85" spans="1:80" s="211" customFormat="1" ht="28.5" customHeight="1">
      <c r="A85" s="980"/>
      <c r="B85" s="845"/>
      <c r="C85" s="848"/>
      <c r="D85" s="848"/>
      <c r="E85" s="801"/>
      <c r="F85" s="752"/>
      <c r="G85" s="819"/>
      <c r="H85" s="380">
        <v>13</v>
      </c>
      <c r="I85" s="831"/>
      <c r="J85" s="752"/>
      <c r="K85" s="752"/>
      <c r="L85" s="752"/>
      <c r="M85" s="752"/>
      <c r="N85" s="752"/>
      <c r="O85" s="752"/>
      <c r="P85" s="791"/>
      <c r="Q85" s="808"/>
      <c r="R85" s="811"/>
      <c r="S85" s="811"/>
      <c r="T85" s="811"/>
      <c r="U85" s="811"/>
      <c r="V85" s="814"/>
      <c r="W85" s="767"/>
      <c r="X85" s="817"/>
      <c r="Y85" s="761"/>
      <c r="Z85" s="764"/>
      <c r="AA85" s="767"/>
      <c r="AB85" s="770"/>
      <c r="AC85" s="773"/>
      <c r="AD85" s="776"/>
      <c r="AE85" s="779"/>
      <c r="AF85" s="205">
        <v>4</v>
      </c>
      <c r="AG85" s="494"/>
      <c r="AH85" s="497" t="str">
        <f t="shared" si="211"/>
        <v/>
      </c>
      <c r="AI85" s="336"/>
      <c r="AJ85" s="336"/>
      <c r="AK85" s="231" t="str">
        <f t="shared" si="212"/>
        <v/>
      </c>
      <c r="AL85" s="337"/>
      <c r="AM85" s="337"/>
      <c r="AN85" s="338"/>
      <c r="AO85" s="232" t="str">
        <f t="shared" ref="AO85" si="290">IF(ISBLANK(AD82),(IFERROR(IF(AND(AH84="Probabilidad",AH85="Probabilidad"),(AQ84-(+AQ84*AK85)),IF(AND(AH84="Impacto",AH85="Probabilidad"),(AQ83-(+AQ83*AK85)),IF(AH85="Impacto",AQ84,""))),""))," ")</f>
        <v/>
      </c>
      <c r="AP85" s="174" t="str">
        <f t="shared" ref="AP85" si="291">IF(ISBLANK(AD82),(IFERROR(IF(AO85="","",IF(AO85&lt;=0.2,"Muy Baja",IF(AO85&lt;=0.4,"Baja",IF(AO85&lt;=0.6,"Media",IF(AO85&lt;=0.8,"Alta","Muy Alta"))))),""))," ")</f>
        <v/>
      </c>
      <c r="AQ85" s="233" t="str">
        <f t="shared" ref="AQ85:AQ148" si="292">+AO85</f>
        <v/>
      </c>
      <c r="AR85" s="234" t="str">
        <f t="shared" ref="AR85:AR148" si="293">IFERROR(IF(AS85="","",IF(AS85&lt;=0.2,"Leve",IF(AS85&lt;=0.4,"Menor",IF(AS85&lt;=0.6,"Moderado",IF(AS85&lt;=0.8,"Mayor","Catastrófico"))))),"")</f>
        <v/>
      </c>
      <c r="AS85" s="233" t="str">
        <f t="shared" si="289"/>
        <v/>
      </c>
      <c r="AT85" s="235" t="str">
        <f t="shared" ref="AT85:AT148" si="294">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782"/>
      <c r="AV85" s="785"/>
      <c r="AW85" s="779"/>
      <c r="AX85" s="788"/>
      <c r="AY85" s="469"/>
      <c r="AZ85" s="462"/>
      <c r="BA85" s="463"/>
      <c r="BB85" s="463"/>
      <c r="BC85" s="464"/>
      <c r="BD85" s="464"/>
      <c r="BE85" s="464"/>
      <c r="BF85" s="462"/>
      <c r="BG85" s="752"/>
      <c r="BH85" s="212"/>
      <c r="BI85" s="209"/>
      <c r="BJ85" s="209"/>
      <c r="BK85" s="209"/>
      <c r="BL85" s="206"/>
      <c r="BM85" s="206"/>
      <c r="BN85" s="206"/>
      <c r="BO85" s="210"/>
      <c r="BP85" s="210"/>
      <c r="BQ85" s="593"/>
      <c r="BR85" s="682"/>
      <c r="BS85" s="683"/>
      <c r="BT85" s="1274"/>
      <c r="BU85" s="1275"/>
      <c r="BV85" s="682"/>
      <c r="BW85" s="683"/>
      <c r="BX85" s="682"/>
      <c r="BY85" s="688"/>
      <c r="BZ85" s="688"/>
      <c r="CA85" s="670"/>
      <c r="CB85" s="671"/>
    </row>
    <row r="86" spans="1:80" s="211" customFormat="1" ht="28.5" customHeight="1">
      <c r="A86" s="980"/>
      <c r="B86" s="845"/>
      <c r="C86" s="848"/>
      <c r="D86" s="848"/>
      <c r="E86" s="801"/>
      <c r="F86" s="752"/>
      <c r="G86" s="819"/>
      <c r="H86" s="380">
        <v>13</v>
      </c>
      <c r="I86" s="831"/>
      <c r="J86" s="752"/>
      <c r="K86" s="752"/>
      <c r="L86" s="752"/>
      <c r="M86" s="752"/>
      <c r="N86" s="752"/>
      <c r="O86" s="752"/>
      <c r="P86" s="791"/>
      <c r="Q86" s="808"/>
      <c r="R86" s="811"/>
      <c r="S86" s="811"/>
      <c r="T86" s="811"/>
      <c r="U86" s="811"/>
      <c r="V86" s="814"/>
      <c r="W86" s="767"/>
      <c r="X86" s="817"/>
      <c r="Y86" s="761"/>
      <c r="Z86" s="764"/>
      <c r="AA86" s="767"/>
      <c r="AB86" s="770"/>
      <c r="AC86" s="773"/>
      <c r="AD86" s="776"/>
      <c r="AE86" s="779"/>
      <c r="AF86" s="205">
        <v>5</v>
      </c>
      <c r="AG86" s="494"/>
      <c r="AH86" s="497" t="str">
        <f t="shared" ref="AH86" si="295">IF(OR(AI86="Preventivo",AI86="Detectivo"),"Probabilidad",IF(AI86="Correctivo","Impacto",""))</f>
        <v/>
      </c>
      <c r="AI86" s="336"/>
      <c r="AJ86" s="336"/>
      <c r="AK86" s="231" t="str">
        <f t="shared" ref="AK86" si="296">IF(AND(AI86="Preventivo",AJ86="Automático"),"50%",IF(AND(AI86="Preventivo",AJ86="Manual"),"40%",IF(AND(AI86="Detectivo",AJ86="Automático"),"40%",IF(AND(AI86="Detectivo",AJ86="Manual"),"30%",IF(AND(AI86="Correctivo",AJ86="Automático"),"35%",IF(AND(AI86="Correctivo",AJ86="Manual"),"25%",""))))))</f>
        <v/>
      </c>
      <c r="AL86" s="337"/>
      <c r="AM86" s="337"/>
      <c r="AN86" s="338"/>
      <c r="AO86" s="232" t="str">
        <f t="shared" ref="AO86" si="297">IF(ISBLANK(AD82),(IFERROR(IF(AND(AH85="Probabilidad",AH86="Probabilidad"),(AQ85-(+AQ85*AK86)),IF(AND(AH85="Impacto",AH86="Probabilidad"),(AQ84-(+AQ84*AK86)),IF(AH86="Impacto",AQ85,""))),""))," ")</f>
        <v/>
      </c>
      <c r="AP86" s="174" t="str">
        <f t="shared" ref="AP86" si="298">IF(ISBLANK(AD82),(IFERROR(IF(AO86="","",IF(AO86&lt;=0.2,"Muy Baja",IF(AO86&lt;=0.4,"Baja",IF(AO86&lt;=0.6,"Media",IF(AO86&lt;=0.8,"Alta","Muy Alta"))))),""))," ")</f>
        <v/>
      </c>
      <c r="AQ86" s="233" t="str">
        <f t="shared" si="292"/>
        <v/>
      </c>
      <c r="AR86" s="234" t="str">
        <f t="shared" si="293"/>
        <v/>
      </c>
      <c r="AS86" s="233" t="str">
        <f t="shared" si="289"/>
        <v/>
      </c>
      <c r="AT86" s="235" t="str">
        <f t="shared" si="294"/>
        <v/>
      </c>
      <c r="AU86" s="782"/>
      <c r="AV86" s="785"/>
      <c r="AW86" s="779"/>
      <c r="AX86" s="788"/>
      <c r="AY86" s="469"/>
      <c r="AZ86" s="462"/>
      <c r="BA86" s="463"/>
      <c r="BB86" s="463"/>
      <c r="BC86" s="464"/>
      <c r="BD86" s="464"/>
      <c r="BE86" s="464"/>
      <c r="BF86" s="462"/>
      <c r="BG86" s="752"/>
      <c r="BH86" s="212"/>
      <c r="BI86" s="209"/>
      <c r="BJ86" s="209"/>
      <c r="BK86" s="209"/>
      <c r="BL86" s="206"/>
      <c r="BM86" s="206"/>
      <c r="BN86" s="206"/>
      <c r="BO86" s="210"/>
      <c r="BP86" s="210"/>
      <c r="BQ86" s="593"/>
      <c r="BR86" s="682"/>
      <c r="BS86" s="683"/>
      <c r="BT86" s="1274"/>
      <c r="BU86" s="1275"/>
      <c r="BV86" s="682"/>
      <c r="BW86" s="683"/>
      <c r="BX86" s="682"/>
      <c r="BY86" s="688"/>
      <c r="BZ86" s="688"/>
      <c r="CA86" s="670"/>
      <c r="CB86" s="671"/>
    </row>
    <row r="87" spans="1:80" s="211" customFormat="1" ht="28.5" customHeight="1">
      <c r="A87" s="980"/>
      <c r="B87" s="845"/>
      <c r="C87" s="848"/>
      <c r="D87" s="848"/>
      <c r="E87" s="801"/>
      <c r="F87" s="752"/>
      <c r="G87" s="819"/>
      <c r="H87" s="380">
        <v>13</v>
      </c>
      <c r="I87" s="832"/>
      <c r="J87" s="753"/>
      <c r="K87" s="753"/>
      <c r="L87" s="753"/>
      <c r="M87" s="753"/>
      <c r="N87" s="753"/>
      <c r="O87" s="753"/>
      <c r="P87" s="792"/>
      <c r="Q87" s="809"/>
      <c r="R87" s="812"/>
      <c r="S87" s="812"/>
      <c r="T87" s="812"/>
      <c r="U87" s="812"/>
      <c r="V87" s="820"/>
      <c r="W87" s="768"/>
      <c r="X87" s="818"/>
      <c r="Y87" s="762"/>
      <c r="Z87" s="765"/>
      <c r="AA87" s="768"/>
      <c r="AB87" s="771"/>
      <c r="AC87" s="774"/>
      <c r="AD87" s="777"/>
      <c r="AE87" s="780"/>
      <c r="AF87" s="205">
        <v>6</v>
      </c>
      <c r="AG87" s="494"/>
      <c r="AH87" s="497" t="str">
        <f t="shared" si="211"/>
        <v/>
      </c>
      <c r="AI87" s="336"/>
      <c r="AJ87" s="336"/>
      <c r="AK87" s="231" t="str">
        <f t="shared" si="212"/>
        <v/>
      </c>
      <c r="AL87" s="337"/>
      <c r="AM87" s="337"/>
      <c r="AN87" s="338"/>
      <c r="AO87" s="232" t="str">
        <f t="shared" ref="AO87" si="299">IF(ISBLANK(AD82),(IFERROR(IF(AND(AH86="Probabilidad",AH87="Probabilidad"),(AQ86-(+AQ86*AK87)),IF(AND(AH86="Impacto",AH87="Probabilidad"),(AQ85-(+AQ85*AK87)),IF(AH87="Impacto",AQ86,""))),""))," ")</f>
        <v/>
      </c>
      <c r="AP87" s="174" t="str">
        <f t="shared" ref="AP87" si="300">IF(ISBLANK(AD82),(IFERROR(IF(AO87="","",IF(AO87&lt;=0.2,"Muy Baja",IF(AO87&lt;=0.4,"Baja",IF(AO87&lt;=0.6,"Media",IF(AO87&lt;=0.8,"Alta","Muy Alta"))))),""))," ")</f>
        <v/>
      </c>
      <c r="AQ87" s="233" t="str">
        <f t="shared" si="292"/>
        <v/>
      </c>
      <c r="AR87" s="234" t="str">
        <f t="shared" si="293"/>
        <v/>
      </c>
      <c r="AS87" s="233" t="str">
        <f t="shared" si="289"/>
        <v/>
      </c>
      <c r="AT87" s="235" t="str">
        <f t="shared" si="294"/>
        <v/>
      </c>
      <c r="AU87" s="783"/>
      <c r="AV87" s="786"/>
      <c r="AW87" s="780"/>
      <c r="AX87" s="789"/>
      <c r="AY87" s="469"/>
      <c r="AZ87" s="462"/>
      <c r="BA87" s="463"/>
      <c r="BB87" s="463"/>
      <c r="BC87" s="464"/>
      <c r="BD87" s="464"/>
      <c r="BE87" s="464"/>
      <c r="BF87" s="462"/>
      <c r="BG87" s="753"/>
      <c r="BH87" s="212"/>
      <c r="BI87" s="209"/>
      <c r="BJ87" s="209"/>
      <c r="BK87" s="209"/>
      <c r="BL87" s="206"/>
      <c r="BM87" s="206"/>
      <c r="BN87" s="206"/>
      <c r="BO87" s="210"/>
      <c r="BP87" s="210"/>
      <c r="BQ87" s="593"/>
      <c r="BR87" s="684"/>
      <c r="BS87" s="685"/>
      <c r="BT87" s="1276"/>
      <c r="BU87" s="1277"/>
      <c r="BV87" s="684"/>
      <c r="BW87" s="685"/>
      <c r="BX87" s="684"/>
      <c r="BY87" s="689"/>
      <c r="BZ87" s="689"/>
      <c r="CA87" s="670"/>
      <c r="CB87" s="671"/>
    </row>
    <row r="88" spans="1:80" s="211" customFormat="1" ht="225" customHeight="1">
      <c r="A88" s="980"/>
      <c r="B88" s="845"/>
      <c r="C88" s="848"/>
      <c r="D88" s="848"/>
      <c r="E88" s="801"/>
      <c r="F88" s="752"/>
      <c r="G88" s="819">
        <v>14</v>
      </c>
      <c r="H88" s="380">
        <v>14</v>
      </c>
      <c r="I88" s="830" t="s">
        <v>3230</v>
      </c>
      <c r="J88" s="751" t="s">
        <v>241</v>
      </c>
      <c r="K88" s="751" t="s">
        <v>1085</v>
      </c>
      <c r="L88" s="751" t="s">
        <v>1086</v>
      </c>
      <c r="M88" s="751" t="str">
        <f t="shared" ref="M88:M93" si="301">+I88</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v>
      </c>
      <c r="N88" s="799" t="s">
        <v>109</v>
      </c>
      <c r="O88" s="751" t="s">
        <v>830</v>
      </c>
      <c r="P88" s="790">
        <v>228</v>
      </c>
      <c r="Q88" s="807"/>
      <c r="R88" s="810"/>
      <c r="S88" s="810"/>
      <c r="T88" s="810"/>
      <c r="U88" s="810"/>
      <c r="V88" s="813" t="str">
        <f t="shared" ref="V88" si="302">IF(ISBLANK(AC88),(IF(P88&lt;=0,"",IF(P88&lt;=2,"Muy Baja",IF(P88&lt;=24,"Baja",IF(P88&lt;=500,"Media",IF(P88&lt;=5000,"Alta","Muy Alta"))))))," ")</f>
        <v xml:space="preserve"> </v>
      </c>
      <c r="W88" s="766" t="str">
        <f t="shared" ref="W88" si="303">IF(ISBLANK(AC88),(IF(V88="","",IF(V88="Muy Baja",20%,IF(V88="Baja",40%,IF(V88="Media",60%,IF(V88="Alta",80%,IF(V88="Muy Alta",100%,0)))))))," ")</f>
        <v xml:space="preserve"> </v>
      </c>
      <c r="X88" s="816"/>
      <c r="Y88" s="760" t="str">
        <f>IF(X88&gt;0,IF(NOT(ISERROR(MATCH(X88,'Listados Datos'!$N$3:$N$4,0))),'Listados Datos'!$N$6&amp;"Por favor no seleccionar este criterios de impacto (Afectación Económica o presupuestal y/o Pérdida Reputacional)",'Listados Datos'!$N$7),"")</f>
        <v/>
      </c>
      <c r="Z88" s="763" t="str">
        <f>IF(OR(X88='Listados Datos'!$R$3,X88='Listados Datos'!$S$3),"Leve",IF(OR(X88='Listados Datos'!$R$4,X88='Listados Datos'!$S$4),"Menor",IF(OR(X88='Listados Datos'!$R$5,X88='Listados Datos'!$S$5),"Moderado",IF(OR(X88='Listados Datos'!$R$6,X88='Listados Datos'!$S$6),"Mayor",IF(OR(X88='Listados Datos'!$R$7,X88='Listados Datos'!$S$7),"Catastrófico","")))))</f>
        <v/>
      </c>
      <c r="AA88" s="766" t="str">
        <f>IF(Z88="","",IF(Z88="Leve",20%,IF(Z88="Menor",40%,IF(Z88="Moderado",60%,IF(Z88="Mayor",80%,IF(Z88="Catastrófico",100%,0))))))</f>
        <v/>
      </c>
      <c r="AB88" s="769"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772" t="s">
        <v>344</v>
      </c>
      <c r="AD88" s="775" t="s">
        <v>11</v>
      </c>
      <c r="AE88" s="778" t="str">
        <f t="shared" ref="AE88" si="304">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494" t="s">
        <v>3234</v>
      </c>
      <c r="AH88" s="497" t="str">
        <f t="shared" ref="AH88:AH93" si="305">IF(OR(AI88="Preventivo",AI88="Detectivo"),"Probabilidad",IF(AI88="Correctivo","Impacto",""))</f>
        <v>Probabilidad</v>
      </c>
      <c r="AI88" s="336" t="s">
        <v>310</v>
      </c>
      <c r="AJ88" s="336" t="s">
        <v>315</v>
      </c>
      <c r="AK88" s="231" t="str">
        <f t="shared" ref="AK88:AK93" si="306">IF(AND(AI88="Preventivo",AJ88="Automático"),"50%",IF(AND(AI88="Preventivo",AJ88="Manual"),"40%",IF(AND(AI88="Detectivo",AJ88="Automático"),"40%",IF(AND(AI88="Detectivo",AJ88="Manual"),"30%",IF(AND(AI88="Correctivo",AJ88="Automático"),"35%",IF(AND(AI88="Correctivo",AJ88="Manual"),"25%",""))))))</f>
        <v>40%</v>
      </c>
      <c r="AL88" s="337" t="s">
        <v>319</v>
      </c>
      <c r="AM88" s="337" t="s">
        <v>323</v>
      </c>
      <c r="AN88" s="338" t="s">
        <v>326</v>
      </c>
      <c r="AO88" s="232" t="str">
        <f t="shared" ref="AO88" si="307">IF(ISBLANK(AD88),(IFERROR(IF(AH88="Probabilidad",(W88-(+W88*AK88)),IF(AH88="Impacto",W88,"")),""))," ")</f>
        <v xml:space="preserve"> </v>
      </c>
      <c r="AP88" s="174" t="str">
        <f t="shared" ref="AP88" si="308">IF(ISBLANK(AD88), (IFERROR(IF(AO88="","",IF(AO88&lt;=0.2,"Muy Baja",IF(AO88&lt;=0.4,"Baja",IF(AO88&lt;=0.6,"Media",IF(AO88&lt;=0.8,"Alta","Muy Alta"))))),""))," ")</f>
        <v xml:space="preserve"> </v>
      </c>
      <c r="AQ88" s="233" t="str">
        <f t="shared" si="292"/>
        <v xml:space="preserve"> </v>
      </c>
      <c r="AR88" s="234" t="str">
        <f t="shared" si="293"/>
        <v/>
      </c>
      <c r="AS88" s="233" t="str">
        <f t="shared" ref="AS88" si="309">IFERROR(IF(AH88="Impacto",(AA88-(+AA88*AK88)),IF(AH88="Probabilidad",AA88,"")),"")</f>
        <v/>
      </c>
      <c r="AT88" s="235" t="str">
        <f t="shared" si="294"/>
        <v/>
      </c>
      <c r="AU88" s="781" t="s">
        <v>344</v>
      </c>
      <c r="AV88" s="784" t="str">
        <f>IF(ISBLANK(AD88), " ", AD88)</f>
        <v>Mayor</v>
      </c>
      <c r="AW88" s="778" t="str">
        <f t="shared" ref="AW88" si="310">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787" t="s">
        <v>333</v>
      </c>
      <c r="AY88" s="469" t="s">
        <v>1104</v>
      </c>
      <c r="AZ88" s="462" t="s">
        <v>1102</v>
      </c>
      <c r="BA88" s="463" t="s">
        <v>968</v>
      </c>
      <c r="BB88" s="463" t="s">
        <v>1054</v>
      </c>
      <c r="BC88" s="464">
        <v>44562</v>
      </c>
      <c r="BD88" s="464">
        <v>44926</v>
      </c>
      <c r="BE88" s="464" t="s">
        <v>1103</v>
      </c>
      <c r="BF88" s="462" t="s">
        <v>1432</v>
      </c>
      <c r="BG88" s="751" t="s">
        <v>1101</v>
      </c>
      <c r="BH88" s="212" t="s">
        <v>113</v>
      </c>
      <c r="BI88" s="209" t="s">
        <v>3469</v>
      </c>
      <c r="BJ88" s="209" t="s">
        <v>1509</v>
      </c>
      <c r="BK88" s="209" t="s">
        <v>1509</v>
      </c>
      <c r="BL88" s="206" t="s">
        <v>1509</v>
      </c>
      <c r="BM88" s="206" t="s">
        <v>1509</v>
      </c>
      <c r="BN88" s="206" t="s">
        <v>1509</v>
      </c>
      <c r="BO88" s="499" t="s">
        <v>114</v>
      </c>
      <c r="BP88" s="499" t="s">
        <v>1509</v>
      </c>
      <c r="BQ88" s="593" t="s">
        <v>1509</v>
      </c>
      <c r="BR88" s="709" t="s">
        <v>3691</v>
      </c>
      <c r="BS88" s="709"/>
      <c r="BT88" s="709" t="s">
        <v>1102</v>
      </c>
      <c r="BU88" s="709"/>
      <c r="BV88" s="680" t="s">
        <v>3759</v>
      </c>
      <c r="BW88" s="681"/>
      <c r="BX88" s="680" t="s">
        <v>3678</v>
      </c>
      <c r="BY88" s="687"/>
      <c r="BZ88" s="687"/>
      <c r="CA88" s="670"/>
      <c r="CB88" s="671"/>
    </row>
    <row r="89" spans="1:80" s="211" customFormat="1" ht="28.5" customHeight="1">
      <c r="A89" s="980"/>
      <c r="B89" s="845"/>
      <c r="C89" s="848"/>
      <c r="D89" s="848"/>
      <c r="E89" s="801"/>
      <c r="F89" s="752"/>
      <c r="G89" s="819"/>
      <c r="H89" s="380">
        <v>14</v>
      </c>
      <c r="I89" s="831"/>
      <c r="J89" s="752"/>
      <c r="K89" s="752"/>
      <c r="L89" s="752"/>
      <c r="M89" s="752">
        <f t="shared" si="301"/>
        <v>0</v>
      </c>
      <c r="N89" s="752"/>
      <c r="O89" s="752"/>
      <c r="P89" s="791"/>
      <c r="Q89" s="808"/>
      <c r="R89" s="811"/>
      <c r="S89" s="811"/>
      <c r="T89" s="811"/>
      <c r="U89" s="811"/>
      <c r="V89" s="814"/>
      <c r="W89" s="767"/>
      <c r="X89" s="817"/>
      <c r="Y89" s="761"/>
      <c r="Z89" s="764"/>
      <c r="AA89" s="767"/>
      <c r="AB89" s="770"/>
      <c r="AC89" s="773"/>
      <c r="AD89" s="776"/>
      <c r="AE89" s="779"/>
      <c r="AF89" s="205">
        <v>2</v>
      </c>
      <c r="AG89" s="494"/>
      <c r="AH89" s="497" t="str">
        <f t="shared" si="305"/>
        <v/>
      </c>
      <c r="AI89" s="336"/>
      <c r="AJ89" s="336"/>
      <c r="AK89" s="231" t="str">
        <f t="shared" si="306"/>
        <v/>
      </c>
      <c r="AL89" s="337"/>
      <c r="AM89" s="337"/>
      <c r="AN89" s="338"/>
      <c r="AO89" s="232" t="str">
        <f t="shared" ref="AO89" si="311">IF(ISBLANK(AD88),(IFERROR(IF(AND(AH88="Probabilidad",AH89="Probabilidad"),(AQ88-(+AQ88*AK89)),IF(AH89="Probabilidad",(W88-(+W88*AK89)),IF(AH89="Impacto",AQ88,""))),""))," ")</f>
        <v xml:space="preserve"> </v>
      </c>
      <c r="AP89" s="174" t="str">
        <f t="shared" ref="AP89" si="312">IF(ISBLANK(AD88),(IFERROR(IF(AO89="","",IF(AO89&lt;=0.2,"Muy Baja",IF(AO89&lt;=0.4,"Baja",IF(AO89&lt;=0.6,"Media",IF(AO89&lt;=0.8,"Alta","Muy Alta"))))),""))," ")</f>
        <v xml:space="preserve"> </v>
      </c>
      <c r="AQ89" s="233" t="str">
        <f t="shared" si="292"/>
        <v xml:space="preserve"> </v>
      </c>
      <c r="AR89" s="234" t="str">
        <f t="shared" si="293"/>
        <v/>
      </c>
      <c r="AS89" s="233" t="str">
        <f t="shared" ref="AS89" si="313">IFERROR(IF(AND(AH88="Impacto",AH89="Impacto"),(AS88-(+AS88*AK89)),IF(AH89="Impacto",(AA88-(+AA88*AK89)),IF(AH89="Probabilidad",AS88,""))),"")</f>
        <v/>
      </c>
      <c r="AT89" s="235" t="str">
        <f t="shared" si="294"/>
        <v/>
      </c>
      <c r="AU89" s="782"/>
      <c r="AV89" s="785"/>
      <c r="AW89" s="779"/>
      <c r="AX89" s="788"/>
      <c r="AY89" s="469"/>
      <c r="AZ89" s="462"/>
      <c r="BA89" s="463"/>
      <c r="BB89" s="463"/>
      <c r="BC89" s="464"/>
      <c r="BD89" s="464"/>
      <c r="BE89" s="464"/>
      <c r="BF89" s="462"/>
      <c r="BG89" s="752"/>
      <c r="BH89" s="212"/>
      <c r="BI89" s="209"/>
      <c r="BJ89" s="209"/>
      <c r="BK89" s="209"/>
      <c r="BL89" s="206"/>
      <c r="BM89" s="206"/>
      <c r="BN89" s="206"/>
      <c r="BO89" s="210"/>
      <c r="BP89" s="210"/>
      <c r="BQ89" s="593"/>
      <c r="BR89" s="709"/>
      <c r="BS89" s="709"/>
      <c r="BT89" s="709"/>
      <c r="BU89" s="709"/>
      <c r="BV89" s="682"/>
      <c r="BW89" s="683"/>
      <c r="BX89" s="682"/>
      <c r="BY89" s="688"/>
      <c r="BZ89" s="688"/>
      <c r="CA89" s="670"/>
      <c r="CB89" s="671"/>
    </row>
    <row r="90" spans="1:80" s="211" customFormat="1" ht="28.5" customHeight="1">
      <c r="A90" s="980"/>
      <c r="B90" s="845"/>
      <c r="C90" s="848"/>
      <c r="D90" s="848"/>
      <c r="E90" s="801"/>
      <c r="F90" s="752"/>
      <c r="G90" s="819"/>
      <c r="H90" s="380">
        <v>14</v>
      </c>
      <c r="I90" s="831"/>
      <c r="J90" s="752"/>
      <c r="K90" s="752"/>
      <c r="L90" s="752"/>
      <c r="M90" s="752">
        <f t="shared" si="301"/>
        <v>0</v>
      </c>
      <c r="N90" s="752"/>
      <c r="O90" s="752"/>
      <c r="P90" s="791"/>
      <c r="Q90" s="808"/>
      <c r="R90" s="811"/>
      <c r="S90" s="811"/>
      <c r="T90" s="811"/>
      <c r="U90" s="811"/>
      <c r="V90" s="814"/>
      <c r="W90" s="767"/>
      <c r="X90" s="817"/>
      <c r="Y90" s="761"/>
      <c r="Z90" s="764"/>
      <c r="AA90" s="767"/>
      <c r="AB90" s="770"/>
      <c r="AC90" s="773"/>
      <c r="AD90" s="776"/>
      <c r="AE90" s="779"/>
      <c r="AF90" s="205">
        <v>3</v>
      </c>
      <c r="AG90" s="494"/>
      <c r="AH90" s="497" t="str">
        <f t="shared" si="305"/>
        <v/>
      </c>
      <c r="AI90" s="336"/>
      <c r="AJ90" s="336"/>
      <c r="AK90" s="231" t="str">
        <f t="shared" si="306"/>
        <v/>
      </c>
      <c r="AL90" s="337"/>
      <c r="AM90" s="337"/>
      <c r="AN90" s="338"/>
      <c r="AO90" s="232" t="str">
        <f t="shared" ref="AO90" si="314">IF(ISBLANK(AD88),(IFERROR(IF(AND(AH89="Probabilidad",AH90="Probabilidad"),(AQ89-(+AQ89*AK90)),IF(AND(AH89="Impacto",AH90="Probabilidad"),(AQ88-(+AQ88*AK90)),IF(AH90="Impacto",AQ89,""))),""))," ")</f>
        <v xml:space="preserve"> </v>
      </c>
      <c r="AP90" s="174" t="str">
        <f t="shared" ref="AP90" si="315">IF(ISBLANK(AD88),(IFERROR(IF(AO90="","",IF(AO90&lt;=0.2,"Muy Baja",IF(AO90&lt;=0.4,"Baja",IF(AO90&lt;=0.6,"Media",IF(AO90&lt;=0.8,"Alta","Muy Alta"))))),""))," ")</f>
        <v xml:space="preserve"> </v>
      </c>
      <c r="AQ90" s="233" t="str">
        <f t="shared" si="292"/>
        <v xml:space="preserve"> </v>
      </c>
      <c r="AR90" s="234" t="str">
        <f t="shared" si="293"/>
        <v/>
      </c>
      <c r="AS90" s="233" t="str">
        <f t="shared" ref="AS90:AS93" si="316">IFERROR(IF(AND(AH89="Impacto",AH90="Impacto"),(AS89-(+AS89*AK90)),IF(AND(AH89="Probabilidad",AH90="Impacto"),(AS88-(+AS88*AK90)),IF(AH90="Probabilidad",AS89,""))),"")</f>
        <v/>
      </c>
      <c r="AT90" s="235" t="str">
        <f t="shared" si="294"/>
        <v/>
      </c>
      <c r="AU90" s="782"/>
      <c r="AV90" s="785"/>
      <c r="AW90" s="779"/>
      <c r="AX90" s="788"/>
      <c r="AY90" s="469"/>
      <c r="AZ90" s="462"/>
      <c r="BA90" s="463"/>
      <c r="BB90" s="463"/>
      <c r="BC90" s="464"/>
      <c r="BD90" s="464"/>
      <c r="BE90" s="464"/>
      <c r="BF90" s="462"/>
      <c r="BG90" s="752"/>
      <c r="BH90" s="212"/>
      <c r="BI90" s="209"/>
      <c r="BJ90" s="209"/>
      <c r="BK90" s="209"/>
      <c r="BL90" s="206"/>
      <c r="BM90" s="206"/>
      <c r="BN90" s="206"/>
      <c r="BO90" s="210"/>
      <c r="BP90" s="210"/>
      <c r="BQ90" s="593"/>
      <c r="BR90" s="709"/>
      <c r="BS90" s="709"/>
      <c r="BT90" s="709"/>
      <c r="BU90" s="709"/>
      <c r="BV90" s="682"/>
      <c r="BW90" s="683"/>
      <c r="BX90" s="682"/>
      <c r="BY90" s="688"/>
      <c r="BZ90" s="688"/>
      <c r="CA90" s="670"/>
      <c r="CB90" s="671"/>
    </row>
    <row r="91" spans="1:80" s="211" customFormat="1" ht="28.5" customHeight="1">
      <c r="A91" s="980"/>
      <c r="B91" s="845"/>
      <c r="C91" s="848"/>
      <c r="D91" s="848"/>
      <c r="E91" s="801"/>
      <c r="F91" s="752"/>
      <c r="G91" s="819"/>
      <c r="H91" s="380">
        <v>14</v>
      </c>
      <c r="I91" s="831"/>
      <c r="J91" s="752"/>
      <c r="K91" s="752"/>
      <c r="L91" s="752"/>
      <c r="M91" s="752">
        <f t="shared" si="301"/>
        <v>0</v>
      </c>
      <c r="N91" s="752"/>
      <c r="O91" s="752"/>
      <c r="P91" s="791"/>
      <c r="Q91" s="808"/>
      <c r="R91" s="811"/>
      <c r="S91" s="811"/>
      <c r="T91" s="811"/>
      <c r="U91" s="811"/>
      <c r="V91" s="814"/>
      <c r="W91" s="767"/>
      <c r="X91" s="817"/>
      <c r="Y91" s="761"/>
      <c r="Z91" s="764"/>
      <c r="AA91" s="767"/>
      <c r="AB91" s="770"/>
      <c r="AC91" s="773"/>
      <c r="AD91" s="776"/>
      <c r="AE91" s="779"/>
      <c r="AF91" s="205">
        <v>4</v>
      </c>
      <c r="AG91" s="494"/>
      <c r="AH91" s="497" t="str">
        <f t="shared" si="305"/>
        <v/>
      </c>
      <c r="AI91" s="336"/>
      <c r="AJ91" s="336"/>
      <c r="AK91" s="231" t="str">
        <f t="shared" si="306"/>
        <v/>
      </c>
      <c r="AL91" s="337"/>
      <c r="AM91" s="337"/>
      <c r="AN91" s="338"/>
      <c r="AO91" s="232" t="str">
        <f t="shared" ref="AO91" si="317">IF(ISBLANK(AD88),(IFERROR(IF(AND(AH90="Probabilidad",AH91="Probabilidad"),(AQ90-(+AQ90*AK91)),IF(AND(AH90="Impacto",AH91="Probabilidad"),(AQ89-(+AQ89*AK91)),IF(AH91="Impacto",AQ90,""))),""))," ")</f>
        <v xml:space="preserve"> </v>
      </c>
      <c r="AP91" s="174" t="str">
        <f t="shared" ref="AP91" si="318">IF(ISBLANK(AD88),(IFERROR(IF(AO91="","",IF(AO91&lt;=0.2,"Muy Baja",IF(AO91&lt;=0.4,"Baja",IF(AO91&lt;=0.6,"Media",IF(AO91&lt;=0.8,"Alta","Muy Alta"))))),""))," ")</f>
        <v xml:space="preserve"> </v>
      </c>
      <c r="AQ91" s="233" t="str">
        <f t="shared" si="292"/>
        <v xml:space="preserve"> </v>
      </c>
      <c r="AR91" s="234" t="str">
        <f t="shared" si="293"/>
        <v/>
      </c>
      <c r="AS91" s="233" t="str">
        <f t="shared" si="316"/>
        <v/>
      </c>
      <c r="AT91" s="235" t="str">
        <f t="shared" si="294"/>
        <v/>
      </c>
      <c r="AU91" s="782"/>
      <c r="AV91" s="785"/>
      <c r="AW91" s="779"/>
      <c r="AX91" s="788"/>
      <c r="AY91" s="469"/>
      <c r="AZ91" s="462"/>
      <c r="BA91" s="463"/>
      <c r="BB91" s="463"/>
      <c r="BC91" s="464"/>
      <c r="BD91" s="464"/>
      <c r="BE91" s="464"/>
      <c r="BF91" s="462"/>
      <c r="BG91" s="752"/>
      <c r="BH91" s="212"/>
      <c r="BI91" s="209"/>
      <c r="BJ91" s="209"/>
      <c r="BK91" s="209"/>
      <c r="BL91" s="206"/>
      <c r="BM91" s="206"/>
      <c r="BN91" s="206"/>
      <c r="BO91" s="210"/>
      <c r="BP91" s="210"/>
      <c r="BQ91" s="593"/>
      <c r="BR91" s="709"/>
      <c r="BS91" s="709"/>
      <c r="BT91" s="709"/>
      <c r="BU91" s="709"/>
      <c r="BV91" s="682"/>
      <c r="BW91" s="683"/>
      <c r="BX91" s="682"/>
      <c r="BY91" s="688"/>
      <c r="BZ91" s="688"/>
      <c r="CA91" s="670"/>
      <c r="CB91" s="671"/>
    </row>
    <row r="92" spans="1:80" s="211" customFormat="1" ht="52.5" customHeight="1">
      <c r="A92" s="980"/>
      <c r="B92" s="845"/>
      <c r="C92" s="848"/>
      <c r="D92" s="848"/>
      <c r="E92" s="801"/>
      <c r="F92" s="752"/>
      <c r="G92" s="819"/>
      <c r="H92" s="380">
        <v>14</v>
      </c>
      <c r="I92" s="831"/>
      <c r="J92" s="752"/>
      <c r="K92" s="752"/>
      <c r="L92" s="752"/>
      <c r="M92" s="752">
        <f t="shared" si="301"/>
        <v>0</v>
      </c>
      <c r="N92" s="752"/>
      <c r="O92" s="752"/>
      <c r="P92" s="791"/>
      <c r="Q92" s="808"/>
      <c r="R92" s="811"/>
      <c r="S92" s="811"/>
      <c r="T92" s="811"/>
      <c r="U92" s="811"/>
      <c r="V92" s="814"/>
      <c r="W92" s="767"/>
      <c r="X92" s="817"/>
      <c r="Y92" s="761"/>
      <c r="Z92" s="764"/>
      <c r="AA92" s="767"/>
      <c r="AB92" s="770"/>
      <c r="AC92" s="773"/>
      <c r="AD92" s="776"/>
      <c r="AE92" s="779"/>
      <c r="AF92" s="205">
        <v>5</v>
      </c>
      <c r="AG92" s="494"/>
      <c r="AH92" s="497" t="str">
        <f t="shared" ref="AH92" si="319">IF(OR(AI92="Preventivo",AI92="Detectivo"),"Probabilidad",IF(AI92="Correctivo","Impacto",""))</f>
        <v/>
      </c>
      <c r="AI92" s="336"/>
      <c r="AJ92" s="336"/>
      <c r="AK92" s="231" t="str">
        <f t="shared" ref="AK92" si="320">IF(AND(AI92="Preventivo",AJ92="Automático"),"50%",IF(AND(AI92="Preventivo",AJ92="Manual"),"40%",IF(AND(AI92="Detectivo",AJ92="Automático"),"40%",IF(AND(AI92="Detectivo",AJ92="Manual"),"30%",IF(AND(AI92="Correctivo",AJ92="Automático"),"35%",IF(AND(AI92="Correctivo",AJ92="Manual"),"25%",""))))))</f>
        <v/>
      </c>
      <c r="AL92" s="337"/>
      <c r="AM92" s="337"/>
      <c r="AN92" s="338"/>
      <c r="AO92" s="232" t="str">
        <f t="shared" ref="AO92" si="321">IF(ISBLANK(AD88),(IFERROR(IF(AND(AH91="Probabilidad",AH92="Probabilidad"),(AQ91-(+AQ91*AK92)),IF(AND(AH91="Impacto",AH92="Probabilidad"),(AQ90-(+AQ90*AK92)),IF(AH92="Impacto",AQ91,""))),""))," ")</f>
        <v xml:space="preserve"> </v>
      </c>
      <c r="AP92" s="174" t="str">
        <f t="shared" ref="AP92" si="322">IF(ISBLANK(AD88),(IFERROR(IF(AO92="","",IF(AO92&lt;=0.2,"Muy Baja",IF(AO92&lt;=0.4,"Baja",IF(AO92&lt;=0.6,"Media",IF(AO92&lt;=0.8,"Alta","Muy Alta"))))),""))," ")</f>
        <v xml:space="preserve"> </v>
      </c>
      <c r="AQ92" s="233" t="str">
        <f t="shared" si="292"/>
        <v xml:space="preserve"> </v>
      </c>
      <c r="AR92" s="234" t="str">
        <f t="shared" si="293"/>
        <v/>
      </c>
      <c r="AS92" s="233" t="str">
        <f t="shared" si="316"/>
        <v/>
      </c>
      <c r="AT92" s="235" t="str">
        <f t="shared" si="294"/>
        <v/>
      </c>
      <c r="AU92" s="782"/>
      <c r="AV92" s="785"/>
      <c r="AW92" s="779"/>
      <c r="AX92" s="788"/>
      <c r="AY92" s="469"/>
      <c r="AZ92" s="462"/>
      <c r="BA92" s="463"/>
      <c r="BB92" s="463"/>
      <c r="BC92" s="464"/>
      <c r="BD92" s="464"/>
      <c r="BE92" s="464"/>
      <c r="BF92" s="462"/>
      <c r="BG92" s="752"/>
      <c r="BH92" s="212"/>
      <c r="BI92" s="209"/>
      <c r="BJ92" s="209"/>
      <c r="BK92" s="209"/>
      <c r="BL92" s="206"/>
      <c r="BM92" s="206"/>
      <c r="BN92" s="206"/>
      <c r="BO92" s="210"/>
      <c r="BP92" s="210"/>
      <c r="BQ92" s="593"/>
      <c r="BR92" s="709"/>
      <c r="BS92" s="709"/>
      <c r="BT92" s="709"/>
      <c r="BU92" s="709"/>
      <c r="BV92" s="682"/>
      <c r="BW92" s="683"/>
      <c r="BX92" s="682"/>
      <c r="BY92" s="688"/>
      <c r="BZ92" s="688"/>
      <c r="CA92" s="670"/>
      <c r="CB92" s="671"/>
    </row>
    <row r="93" spans="1:80" s="211" customFormat="1" ht="81" customHeight="1">
      <c r="A93" s="980"/>
      <c r="B93" s="845"/>
      <c r="C93" s="848"/>
      <c r="D93" s="848"/>
      <c r="E93" s="801"/>
      <c r="F93" s="752"/>
      <c r="G93" s="819"/>
      <c r="H93" s="380">
        <v>14</v>
      </c>
      <c r="I93" s="832"/>
      <c r="J93" s="753"/>
      <c r="K93" s="753"/>
      <c r="L93" s="753"/>
      <c r="M93" s="753">
        <f t="shared" si="301"/>
        <v>0</v>
      </c>
      <c r="N93" s="753"/>
      <c r="O93" s="753"/>
      <c r="P93" s="792"/>
      <c r="Q93" s="809"/>
      <c r="R93" s="812"/>
      <c r="S93" s="812"/>
      <c r="T93" s="812"/>
      <c r="U93" s="812"/>
      <c r="V93" s="820"/>
      <c r="W93" s="768"/>
      <c r="X93" s="818"/>
      <c r="Y93" s="762"/>
      <c r="Z93" s="765"/>
      <c r="AA93" s="768"/>
      <c r="AB93" s="771"/>
      <c r="AC93" s="774"/>
      <c r="AD93" s="777"/>
      <c r="AE93" s="780"/>
      <c r="AF93" s="205">
        <v>6</v>
      </c>
      <c r="AG93" s="494"/>
      <c r="AH93" s="497" t="str">
        <f t="shared" si="305"/>
        <v/>
      </c>
      <c r="AI93" s="336"/>
      <c r="AJ93" s="336"/>
      <c r="AK93" s="231" t="str">
        <f t="shared" si="306"/>
        <v/>
      </c>
      <c r="AL93" s="337"/>
      <c r="AM93" s="337"/>
      <c r="AN93" s="338"/>
      <c r="AO93" s="232" t="str">
        <f t="shared" ref="AO93" si="323">IF(ISBLANK(AD88),(IFERROR(IF(AND(AH92="Probabilidad",AH93="Probabilidad"),(AQ92-(+AQ92*AK93)),IF(AND(AH92="Impacto",AH93="Probabilidad"),(AQ91-(+AQ91*AK93)),IF(AH93="Impacto",AQ92,""))),""))," ")</f>
        <v xml:space="preserve"> </v>
      </c>
      <c r="AP93" s="174" t="str">
        <f t="shared" ref="AP93" si="324">IF(ISBLANK(AD88),(IFERROR(IF(AO93="","",IF(AO93&lt;=0.2,"Muy Baja",IF(AO93&lt;=0.4,"Baja",IF(AO93&lt;=0.6,"Media",IF(AO93&lt;=0.8,"Alta","Muy Alta"))))),""))," ")</f>
        <v xml:space="preserve"> </v>
      </c>
      <c r="AQ93" s="233" t="str">
        <f t="shared" si="292"/>
        <v xml:space="preserve"> </v>
      </c>
      <c r="AR93" s="234" t="str">
        <f t="shared" si="293"/>
        <v/>
      </c>
      <c r="AS93" s="233" t="str">
        <f t="shared" si="316"/>
        <v/>
      </c>
      <c r="AT93" s="235" t="str">
        <f t="shared" si="294"/>
        <v/>
      </c>
      <c r="AU93" s="783"/>
      <c r="AV93" s="786"/>
      <c r="AW93" s="780"/>
      <c r="AX93" s="789"/>
      <c r="AY93" s="469"/>
      <c r="AZ93" s="462"/>
      <c r="BA93" s="463"/>
      <c r="BB93" s="463"/>
      <c r="BC93" s="464"/>
      <c r="BD93" s="464"/>
      <c r="BE93" s="464"/>
      <c r="BF93" s="462"/>
      <c r="BG93" s="753"/>
      <c r="BH93" s="212"/>
      <c r="BI93" s="209"/>
      <c r="BJ93" s="209"/>
      <c r="BK93" s="209"/>
      <c r="BL93" s="206"/>
      <c r="BM93" s="206"/>
      <c r="BN93" s="206"/>
      <c r="BO93" s="210"/>
      <c r="BP93" s="210"/>
      <c r="BQ93" s="593"/>
      <c r="BR93" s="709"/>
      <c r="BS93" s="709"/>
      <c r="BT93" s="709"/>
      <c r="BU93" s="709"/>
      <c r="BV93" s="684"/>
      <c r="BW93" s="685"/>
      <c r="BX93" s="684"/>
      <c r="BY93" s="689"/>
      <c r="BZ93" s="689"/>
      <c r="CA93" s="670"/>
      <c r="CB93" s="671"/>
    </row>
    <row r="94" spans="1:80" s="211" customFormat="1" ht="126.6" customHeight="1">
      <c r="A94" s="980"/>
      <c r="B94" s="845"/>
      <c r="C94" s="848"/>
      <c r="D94" s="848"/>
      <c r="E94" s="801"/>
      <c r="F94" s="752"/>
      <c r="G94" s="819">
        <v>15</v>
      </c>
      <c r="H94" s="380">
        <v>15</v>
      </c>
      <c r="I94" s="830" t="s">
        <v>3373</v>
      </c>
      <c r="J94" s="751" t="s">
        <v>241</v>
      </c>
      <c r="K94" s="751" t="s">
        <v>3349</v>
      </c>
      <c r="L94" s="751" t="s">
        <v>3231</v>
      </c>
      <c r="M94" s="751" t="str">
        <f t="shared" ref="M94" si="325">+CONCATENATE("Posibilidad de afectación ", J94, " por ", K94," debido a ", L94)</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94" s="751" t="s">
        <v>926</v>
      </c>
      <c r="O94" s="751" t="s">
        <v>831</v>
      </c>
      <c r="P94" s="790">
        <v>228</v>
      </c>
      <c r="Q94" s="807"/>
      <c r="R94" s="810"/>
      <c r="S94" s="810"/>
      <c r="T94" s="810"/>
      <c r="U94" s="810"/>
      <c r="V94" s="813" t="str">
        <f t="shared" ref="V94" si="326">IF(ISBLANK(AC94),(IF(P94&lt;=0,"",IF(P94&lt;=2,"Muy Baja",IF(P94&lt;=24,"Baja",IF(P94&lt;=500,"Media",IF(P94&lt;=5000,"Alta","Muy Alta"))))))," ")</f>
        <v>Media</v>
      </c>
      <c r="W94" s="766">
        <f t="shared" ref="W94" si="327">IF(ISBLANK(AC94),(IF(V94="","",IF(V94="Muy Baja",20%,IF(V94="Baja",40%,IF(V94="Media",60%,IF(V94="Alta",80%,IF(V94="Muy Alta",100%,0)))))))," ")</f>
        <v>0.6</v>
      </c>
      <c r="X94" s="816" t="s">
        <v>1424</v>
      </c>
      <c r="Y94" s="760" t="str">
        <f>IF(X94&gt;0,IF(NOT(ISERROR(MATCH(X94,'Listados Datos'!$N$3:$N$4,0))),'Listados Datos'!$N$6&amp;"Por favor no seleccionar este criterios de impacto (Afectación Económica o presupuestal y/o Pérdida Reputacional)",'Listados Datos'!$N$7),"")</f>
        <v>✔</v>
      </c>
      <c r="Z94" s="763" t="str">
        <f>IF(OR(X94='Listados Datos'!$R$3,X94='Listados Datos'!$S$3),"Leve",IF(OR(X94='Listados Datos'!$R$4,X94='Listados Datos'!$S$4),"Menor",IF(OR(X94='Listados Datos'!$R$5,X94='Listados Datos'!$S$5),"Moderado",IF(OR(X94='Listados Datos'!$R$6,X94='Listados Datos'!$S$6),"Mayor",IF(OR(X94='Listados Datos'!$R$7,X94='Listados Datos'!$S$7),"Catastrófico","")))))</f>
        <v>Menor</v>
      </c>
      <c r="AA94" s="766">
        <f>IF(Z94="","",IF(Z94="Leve",20%,IF(Z94="Menor",40%,IF(Z94="Moderado",60%,IF(Z94="Mayor",80%,IF(Z94="Catastrófico",100%,0))))))</f>
        <v>0.4</v>
      </c>
      <c r="AB94" s="769"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Moderado</v>
      </c>
      <c r="AC94" s="772"/>
      <c r="AD94" s="775"/>
      <c r="AE94" s="778" t="str">
        <f t="shared" ref="AE94" si="328">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494" t="s">
        <v>3235</v>
      </c>
      <c r="AH94" s="497" t="str">
        <f t="shared" ref="AH94:AH99" si="329">IF(OR(AI94="Preventivo",AI94="Detectivo"),"Probabilidad",IF(AI94="Correctivo","Impacto",""))</f>
        <v>Probabilidad</v>
      </c>
      <c r="AI94" s="336" t="s">
        <v>310</v>
      </c>
      <c r="AJ94" s="336" t="s">
        <v>315</v>
      </c>
      <c r="AK94" s="231" t="str">
        <f t="shared" ref="AK94:AK99" si="330">IF(AND(AI94="Preventivo",AJ94="Automático"),"50%",IF(AND(AI94="Preventivo",AJ94="Manual"),"40%",IF(AND(AI94="Detectivo",AJ94="Automático"),"40%",IF(AND(AI94="Detectivo",AJ94="Manual"),"30%",IF(AND(AI94="Correctivo",AJ94="Automático"),"35%",IF(AND(AI94="Correctivo",AJ94="Manual"),"25%",""))))))</f>
        <v>40%</v>
      </c>
      <c r="AL94" s="337" t="s">
        <v>319</v>
      </c>
      <c r="AM94" s="337" t="s">
        <v>323</v>
      </c>
      <c r="AN94" s="338" t="s">
        <v>326</v>
      </c>
      <c r="AO94" s="232">
        <f t="shared" ref="AO94" si="331">IF(ISBLANK(AD94),(IFERROR(IF(AH94="Probabilidad",(W94-(+W94*AK94)),IF(AH94="Impacto",W94,"")),""))," ")</f>
        <v>0.36</v>
      </c>
      <c r="AP94" s="174" t="str">
        <f t="shared" ref="AP94" si="332">IF(ISBLANK(AD94), (IFERROR(IF(AO94="","",IF(AO94&lt;=0.2,"Muy Baja",IF(AO94&lt;=0.4,"Baja",IF(AO94&lt;=0.6,"Media",IF(AO94&lt;=0.8,"Alta","Muy Alta"))))),""))," ")</f>
        <v>Baja</v>
      </c>
      <c r="AQ94" s="233">
        <f t="shared" si="292"/>
        <v>0.36</v>
      </c>
      <c r="AR94" s="234" t="str">
        <f t="shared" si="293"/>
        <v>Menor</v>
      </c>
      <c r="AS94" s="233">
        <f t="shared" ref="AS94" si="333">IFERROR(IF(AH94="Impacto",(AA94-(+AA94*AK94)),IF(AH94="Probabilidad",AA94,"")),"")</f>
        <v>0.4</v>
      </c>
      <c r="AT94" s="235" t="str">
        <f t="shared" si="294"/>
        <v>Moderado</v>
      </c>
      <c r="AU94" s="781"/>
      <c r="AV94" s="784" t="str">
        <f>IF(ISBLANK(AD94), " ", AD94)</f>
        <v xml:space="preserve"> </v>
      </c>
      <c r="AW94" s="778" t="str">
        <f t="shared" ref="AW94" si="334">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787" t="s">
        <v>333</v>
      </c>
      <c r="AY94" s="469" t="s">
        <v>3244</v>
      </c>
      <c r="AZ94" s="462" t="s">
        <v>3245</v>
      </c>
      <c r="BA94" s="478" t="s">
        <v>3427</v>
      </c>
      <c r="BB94" s="478" t="s">
        <v>1262</v>
      </c>
      <c r="BC94" s="479">
        <v>44866</v>
      </c>
      <c r="BD94" s="479" t="s">
        <v>3246</v>
      </c>
      <c r="BE94" s="479" t="s">
        <v>3247</v>
      </c>
      <c r="BF94" s="477" t="s">
        <v>3248</v>
      </c>
      <c r="BG94" s="757" t="s">
        <v>3249</v>
      </c>
      <c r="BH94" s="508" t="s">
        <v>113</v>
      </c>
      <c r="BI94" s="506" t="s">
        <v>3469</v>
      </c>
      <c r="BJ94" s="209" t="s">
        <v>1509</v>
      </c>
      <c r="BK94" s="209" t="s">
        <v>1509</v>
      </c>
      <c r="BL94" s="206" t="s">
        <v>1509</v>
      </c>
      <c r="BM94" s="206" t="s">
        <v>1509</v>
      </c>
      <c r="BN94" s="206" t="s">
        <v>1509</v>
      </c>
      <c r="BO94" s="505" t="s">
        <v>114</v>
      </c>
      <c r="BP94" s="514" t="s">
        <v>1509</v>
      </c>
      <c r="BQ94" s="593" t="s">
        <v>1509</v>
      </c>
      <c r="BR94" s="680" t="s">
        <v>3692</v>
      </c>
      <c r="BS94" s="681"/>
      <c r="BT94" s="680" t="s">
        <v>3245</v>
      </c>
      <c r="BU94" s="681"/>
      <c r="BV94" s="680" t="s">
        <v>3758</v>
      </c>
      <c r="BW94" s="681"/>
      <c r="BX94" s="680" t="s">
        <v>3678</v>
      </c>
      <c r="BY94" s="687"/>
      <c r="BZ94" s="687"/>
      <c r="CA94" s="670"/>
      <c r="CB94" s="671"/>
    </row>
    <row r="95" spans="1:80" s="211" customFormat="1" ht="28.5" customHeight="1">
      <c r="A95" s="980"/>
      <c r="B95" s="845"/>
      <c r="C95" s="848"/>
      <c r="D95" s="848"/>
      <c r="E95" s="801"/>
      <c r="F95" s="752"/>
      <c r="G95" s="819"/>
      <c r="H95" s="380">
        <v>15</v>
      </c>
      <c r="I95" s="831"/>
      <c r="J95" s="752"/>
      <c r="K95" s="752"/>
      <c r="L95" s="752"/>
      <c r="M95" s="752"/>
      <c r="N95" s="752"/>
      <c r="O95" s="752"/>
      <c r="P95" s="791"/>
      <c r="Q95" s="808"/>
      <c r="R95" s="811"/>
      <c r="S95" s="811"/>
      <c r="T95" s="811"/>
      <c r="U95" s="811"/>
      <c r="V95" s="814"/>
      <c r="W95" s="767"/>
      <c r="X95" s="817"/>
      <c r="Y95" s="761"/>
      <c r="Z95" s="764"/>
      <c r="AA95" s="767"/>
      <c r="AB95" s="770"/>
      <c r="AC95" s="773"/>
      <c r="AD95" s="776"/>
      <c r="AE95" s="779"/>
      <c r="AF95" s="205">
        <v>2</v>
      </c>
      <c r="AG95" s="494"/>
      <c r="AH95" s="497" t="str">
        <f t="shared" si="329"/>
        <v/>
      </c>
      <c r="AI95" s="336"/>
      <c r="AJ95" s="336"/>
      <c r="AK95" s="231" t="str">
        <f t="shared" si="330"/>
        <v/>
      </c>
      <c r="AL95" s="337"/>
      <c r="AM95" s="337"/>
      <c r="AN95" s="338"/>
      <c r="AO95" s="232" t="str">
        <f t="shared" ref="AO95" si="335">IF(ISBLANK(AD94),(IFERROR(IF(AND(AH94="Probabilidad",AH95="Probabilidad"),(AQ94-(+AQ94*AK95)),IF(AH95="Probabilidad",(W94-(+W94*AK95)),IF(AH95="Impacto",AQ94,""))),""))," ")</f>
        <v/>
      </c>
      <c r="AP95" s="174" t="str">
        <f t="shared" ref="AP95" si="336">IF(ISBLANK(AD94),(IFERROR(IF(AO95="","",IF(AO95&lt;=0.2,"Muy Baja",IF(AO95&lt;=0.4,"Baja",IF(AO95&lt;=0.6,"Media",IF(AO95&lt;=0.8,"Alta","Muy Alta"))))),""))," ")</f>
        <v/>
      </c>
      <c r="AQ95" s="233" t="str">
        <f t="shared" si="292"/>
        <v/>
      </c>
      <c r="AR95" s="234" t="str">
        <f t="shared" si="293"/>
        <v/>
      </c>
      <c r="AS95" s="233" t="str">
        <f t="shared" ref="AS95" si="337">IFERROR(IF(AND(AH94="Impacto",AH95="Impacto"),(AS94-(+AS94*AK95)),IF(AH95="Impacto",(AA94-(+AA94*AK95)),IF(AH95="Probabilidad",AS94,""))),"")</f>
        <v/>
      </c>
      <c r="AT95" s="235" t="str">
        <f t="shared" si="294"/>
        <v/>
      </c>
      <c r="AU95" s="782"/>
      <c r="AV95" s="785"/>
      <c r="AW95" s="779"/>
      <c r="AX95" s="788"/>
      <c r="AY95" s="469"/>
      <c r="AZ95" s="462"/>
      <c r="BA95" s="463"/>
      <c r="BB95" s="463"/>
      <c r="BC95" s="464"/>
      <c r="BD95" s="464"/>
      <c r="BE95" s="464"/>
      <c r="BF95" s="462"/>
      <c r="BG95" s="752"/>
      <c r="BH95" s="212"/>
      <c r="BI95" s="209"/>
      <c r="BJ95" s="209"/>
      <c r="BK95" s="209"/>
      <c r="BL95" s="206"/>
      <c r="BM95" s="206"/>
      <c r="BN95" s="206"/>
      <c r="BO95" s="210"/>
      <c r="BP95" s="210"/>
      <c r="BQ95" s="593"/>
      <c r="BR95" s="682"/>
      <c r="BS95" s="683"/>
      <c r="BT95" s="682"/>
      <c r="BU95" s="683"/>
      <c r="BV95" s="682"/>
      <c r="BW95" s="683"/>
      <c r="BX95" s="682"/>
      <c r="BY95" s="688"/>
      <c r="BZ95" s="688"/>
      <c r="CA95" s="670"/>
      <c r="CB95" s="671"/>
    </row>
    <row r="96" spans="1:80" s="211" customFormat="1" ht="28.5" customHeight="1">
      <c r="A96" s="980"/>
      <c r="B96" s="845"/>
      <c r="C96" s="848"/>
      <c r="D96" s="848"/>
      <c r="E96" s="801"/>
      <c r="F96" s="752"/>
      <c r="G96" s="819"/>
      <c r="H96" s="380">
        <v>15</v>
      </c>
      <c r="I96" s="831"/>
      <c r="J96" s="752"/>
      <c r="K96" s="752"/>
      <c r="L96" s="752"/>
      <c r="M96" s="752"/>
      <c r="N96" s="752"/>
      <c r="O96" s="752"/>
      <c r="P96" s="791"/>
      <c r="Q96" s="808"/>
      <c r="R96" s="811"/>
      <c r="S96" s="811"/>
      <c r="T96" s="811"/>
      <c r="U96" s="811"/>
      <c r="V96" s="814"/>
      <c r="W96" s="767"/>
      <c r="X96" s="817"/>
      <c r="Y96" s="761"/>
      <c r="Z96" s="764"/>
      <c r="AA96" s="767"/>
      <c r="AB96" s="770"/>
      <c r="AC96" s="773"/>
      <c r="AD96" s="776"/>
      <c r="AE96" s="779"/>
      <c r="AF96" s="205">
        <v>3</v>
      </c>
      <c r="AG96" s="494"/>
      <c r="AH96" s="497" t="str">
        <f t="shared" si="329"/>
        <v/>
      </c>
      <c r="AI96" s="336"/>
      <c r="AJ96" s="336"/>
      <c r="AK96" s="231" t="str">
        <f t="shared" si="330"/>
        <v/>
      </c>
      <c r="AL96" s="337"/>
      <c r="AM96" s="337"/>
      <c r="AN96" s="338"/>
      <c r="AO96" s="232" t="str">
        <f t="shared" ref="AO96" si="338">IF(ISBLANK(AD94),(IFERROR(IF(AND(AH95="Probabilidad",AH96="Probabilidad"),(AQ95-(+AQ95*AK96)),IF(AND(AH95="Impacto",AH96="Probabilidad"),(AQ94-(+AQ94*AK96)),IF(AH96="Impacto",AQ95,""))),""))," ")</f>
        <v/>
      </c>
      <c r="AP96" s="174" t="str">
        <f t="shared" ref="AP96" si="339">IF(ISBLANK(AD94),(IFERROR(IF(AO96="","",IF(AO96&lt;=0.2,"Muy Baja",IF(AO96&lt;=0.4,"Baja",IF(AO96&lt;=0.6,"Media",IF(AO96&lt;=0.8,"Alta","Muy Alta"))))),""))," ")</f>
        <v/>
      </c>
      <c r="AQ96" s="233" t="str">
        <f t="shared" si="292"/>
        <v/>
      </c>
      <c r="AR96" s="234" t="str">
        <f t="shared" si="293"/>
        <v/>
      </c>
      <c r="AS96" s="233" t="str">
        <f t="shared" ref="AS96:AS99" si="340">IFERROR(IF(AND(AH95="Impacto",AH96="Impacto"),(AS95-(+AS95*AK96)),IF(AND(AH95="Probabilidad",AH96="Impacto"),(AS94-(+AS94*AK96)),IF(AH96="Probabilidad",AS95,""))),"")</f>
        <v/>
      </c>
      <c r="AT96" s="235" t="str">
        <f t="shared" si="294"/>
        <v/>
      </c>
      <c r="AU96" s="782"/>
      <c r="AV96" s="785"/>
      <c r="AW96" s="779"/>
      <c r="AX96" s="788"/>
      <c r="AY96" s="469"/>
      <c r="AZ96" s="462"/>
      <c r="BA96" s="463"/>
      <c r="BB96" s="463"/>
      <c r="BC96" s="464"/>
      <c r="BD96" s="464"/>
      <c r="BE96" s="464"/>
      <c r="BF96" s="462"/>
      <c r="BG96" s="752"/>
      <c r="BH96" s="212"/>
      <c r="BI96" s="209"/>
      <c r="BJ96" s="209"/>
      <c r="BK96" s="209"/>
      <c r="BL96" s="206"/>
      <c r="BM96" s="206"/>
      <c r="BN96" s="206"/>
      <c r="BO96" s="210"/>
      <c r="BP96" s="210"/>
      <c r="BQ96" s="593"/>
      <c r="BR96" s="682"/>
      <c r="BS96" s="683"/>
      <c r="BT96" s="682"/>
      <c r="BU96" s="683"/>
      <c r="BV96" s="682"/>
      <c r="BW96" s="683"/>
      <c r="BX96" s="682"/>
      <c r="BY96" s="688"/>
      <c r="BZ96" s="688"/>
      <c r="CA96" s="670"/>
      <c r="CB96" s="671"/>
    </row>
    <row r="97" spans="1:80" s="211" customFormat="1" ht="28.5" customHeight="1">
      <c r="A97" s="980"/>
      <c r="B97" s="845"/>
      <c r="C97" s="848"/>
      <c r="D97" s="848"/>
      <c r="E97" s="801"/>
      <c r="F97" s="752"/>
      <c r="G97" s="819"/>
      <c r="H97" s="380">
        <v>15</v>
      </c>
      <c r="I97" s="831"/>
      <c r="J97" s="752"/>
      <c r="K97" s="752"/>
      <c r="L97" s="752"/>
      <c r="M97" s="752"/>
      <c r="N97" s="752"/>
      <c r="O97" s="752"/>
      <c r="P97" s="791"/>
      <c r="Q97" s="808"/>
      <c r="R97" s="811"/>
      <c r="S97" s="811"/>
      <c r="T97" s="811"/>
      <c r="U97" s="811"/>
      <c r="V97" s="814"/>
      <c r="W97" s="767"/>
      <c r="X97" s="817"/>
      <c r="Y97" s="761"/>
      <c r="Z97" s="764"/>
      <c r="AA97" s="767"/>
      <c r="AB97" s="770"/>
      <c r="AC97" s="773"/>
      <c r="AD97" s="776"/>
      <c r="AE97" s="779"/>
      <c r="AF97" s="205">
        <v>4</v>
      </c>
      <c r="AG97" s="494"/>
      <c r="AH97" s="497" t="str">
        <f t="shared" si="329"/>
        <v/>
      </c>
      <c r="AI97" s="336"/>
      <c r="AJ97" s="336"/>
      <c r="AK97" s="231" t="str">
        <f t="shared" si="330"/>
        <v/>
      </c>
      <c r="AL97" s="337"/>
      <c r="AM97" s="337"/>
      <c r="AN97" s="338"/>
      <c r="AO97" s="232" t="str">
        <f t="shared" ref="AO97" si="341">IF(ISBLANK(AD94),(IFERROR(IF(AND(AH96="Probabilidad",AH97="Probabilidad"),(AQ96-(+AQ96*AK97)),IF(AND(AH96="Impacto",AH97="Probabilidad"),(AQ95-(+AQ95*AK97)),IF(AH97="Impacto",AQ96,""))),""))," ")</f>
        <v/>
      </c>
      <c r="AP97" s="174" t="str">
        <f t="shared" ref="AP97" si="342">IF(ISBLANK(AD94),(IFERROR(IF(AO97="","",IF(AO97&lt;=0.2,"Muy Baja",IF(AO97&lt;=0.4,"Baja",IF(AO97&lt;=0.6,"Media",IF(AO97&lt;=0.8,"Alta","Muy Alta"))))),""))," ")</f>
        <v/>
      </c>
      <c r="AQ97" s="233" t="str">
        <f t="shared" si="292"/>
        <v/>
      </c>
      <c r="AR97" s="234" t="str">
        <f t="shared" si="293"/>
        <v/>
      </c>
      <c r="AS97" s="233" t="str">
        <f t="shared" si="340"/>
        <v/>
      </c>
      <c r="AT97" s="235" t="str">
        <f t="shared" si="294"/>
        <v/>
      </c>
      <c r="AU97" s="782"/>
      <c r="AV97" s="785"/>
      <c r="AW97" s="779"/>
      <c r="AX97" s="788"/>
      <c r="AY97" s="469"/>
      <c r="AZ97" s="462"/>
      <c r="BA97" s="463"/>
      <c r="BB97" s="463"/>
      <c r="BC97" s="464"/>
      <c r="BD97" s="464"/>
      <c r="BE97" s="464"/>
      <c r="BF97" s="462"/>
      <c r="BG97" s="752"/>
      <c r="BH97" s="212"/>
      <c r="BI97" s="209"/>
      <c r="BJ97" s="209"/>
      <c r="BK97" s="209"/>
      <c r="BL97" s="206"/>
      <c r="BM97" s="206"/>
      <c r="BN97" s="206"/>
      <c r="BO97" s="210"/>
      <c r="BP97" s="210"/>
      <c r="BQ97" s="593"/>
      <c r="BR97" s="682"/>
      <c r="BS97" s="683"/>
      <c r="BT97" s="682"/>
      <c r="BU97" s="683"/>
      <c r="BV97" s="682"/>
      <c r="BW97" s="683"/>
      <c r="BX97" s="682"/>
      <c r="BY97" s="688"/>
      <c r="BZ97" s="688"/>
      <c r="CA97" s="670"/>
      <c r="CB97" s="671"/>
    </row>
    <row r="98" spans="1:80" s="211" customFormat="1" ht="28.5" customHeight="1">
      <c r="A98" s="980"/>
      <c r="B98" s="845"/>
      <c r="C98" s="848"/>
      <c r="D98" s="848"/>
      <c r="E98" s="801"/>
      <c r="F98" s="752"/>
      <c r="G98" s="819"/>
      <c r="H98" s="380">
        <v>15</v>
      </c>
      <c r="I98" s="831"/>
      <c r="J98" s="752"/>
      <c r="K98" s="752"/>
      <c r="L98" s="752"/>
      <c r="M98" s="752"/>
      <c r="N98" s="752"/>
      <c r="O98" s="752"/>
      <c r="P98" s="791"/>
      <c r="Q98" s="808"/>
      <c r="R98" s="811"/>
      <c r="S98" s="811"/>
      <c r="T98" s="811"/>
      <c r="U98" s="811"/>
      <c r="V98" s="814"/>
      <c r="W98" s="767"/>
      <c r="X98" s="817"/>
      <c r="Y98" s="761"/>
      <c r="Z98" s="764"/>
      <c r="AA98" s="767"/>
      <c r="AB98" s="770"/>
      <c r="AC98" s="773"/>
      <c r="AD98" s="776"/>
      <c r="AE98" s="779"/>
      <c r="AF98" s="205">
        <v>5</v>
      </c>
      <c r="AG98" s="494"/>
      <c r="AH98" s="497" t="str">
        <f t="shared" ref="AH98" si="343">IF(OR(AI98="Preventivo",AI98="Detectivo"),"Probabilidad",IF(AI98="Correctivo","Impacto",""))</f>
        <v/>
      </c>
      <c r="AI98" s="336"/>
      <c r="AJ98" s="336"/>
      <c r="AK98" s="231" t="str">
        <f t="shared" ref="AK98" si="344">IF(AND(AI98="Preventivo",AJ98="Automático"),"50%",IF(AND(AI98="Preventivo",AJ98="Manual"),"40%",IF(AND(AI98="Detectivo",AJ98="Automático"),"40%",IF(AND(AI98="Detectivo",AJ98="Manual"),"30%",IF(AND(AI98="Correctivo",AJ98="Automático"),"35%",IF(AND(AI98="Correctivo",AJ98="Manual"),"25%",""))))))</f>
        <v/>
      </c>
      <c r="AL98" s="337"/>
      <c r="AM98" s="337"/>
      <c r="AN98" s="338"/>
      <c r="AO98" s="232" t="str">
        <f t="shared" ref="AO98" si="345">IF(ISBLANK(AD94),(IFERROR(IF(AND(AH97="Probabilidad",AH98="Probabilidad"),(AQ97-(+AQ97*AK98)),IF(AND(AH97="Impacto",AH98="Probabilidad"),(AQ96-(+AQ96*AK98)),IF(AH98="Impacto",AQ97,""))),""))," ")</f>
        <v/>
      </c>
      <c r="AP98" s="174" t="str">
        <f t="shared" ref="AP98" si="346">IF(ISBLANK(AD94),(IFERROR(IF(AO98="","",IF(AO98&lt;=0.2,"Muy Baja",IF(AO98&lt;=0.4,"Baja",IF(AO98&lt;=0.6,"Media",IF(AO98&lt;=0.8,"Alta","Muy Alta"))))),""))," ")</f>
        <v/>
      </c>
      <c r="AQ98" s="233" t="str">
        <f t="shared" si="292"/>
        <v/>
      </c>
      <c r="AR98" s="234" t="str">
        <f t="shared" si="293"/>
        <v/>
      </c>
      <c r="AS98" s="233" t="str">
        <f t="shared" si="340"/>
        <v/>
      </c>
      <c r="AT98" s="235" t="str">
        <f t="shared" si="294"/>
        <v/>
      </c>
      <c r="AU98" s="782"/>
      <c r="AV98" s="785"/>
      <c r="AW98" s="779"/>
      <c r="AX98" s="788"/>
      <c r="AY98" s="469"/>
      <c r="AZ98" s="462"/>
      <c r="BA98" s="463"/>
      <c r="BB98" s="463"/>
      <c r="BC98" s="464"/>
      <c r="BD98" s="464"/>
      <c r="BE98" s="464"/>
      <c r="BF98" s="462"/>
      <c r="BG98" s="752"/>
      <c r="BH98" s="212"/>
      <c r="BI98" s="209"/>
      <c r="BJ98" s="209"/>
      <c r="BK98" s="209"/>
      <c r="BL98" s="206"/>
      <c r="BM98" s="206"/>
      <c r="BN98" s="206"/>
      <c r="BO98" s="210"/>
      <c r="BP98" s="210"/>
      <c r="BQ98" s="593"/>
      <c r="BR98" s="682"/>
      <c r="BS98" s="683"/>
      <c r="BT98" s="682"/>
      <c r="BU98" s="683"/>
      <c r="BV98" s="682"/>
      <c r="BW98" s="683"/>
      <c r="BX98" s="682"/>
      <c r="BY98" s="688"/>
      <c r="BZ98" s="688"/>
      <c r="CA98" s="670"/>
      <c r="CB98" s="671"/>
    </row>
    <row r="99" spans="1:80" s="211" customFormat="1" ht="28.5" customHeight="1">
      <c r="A99" s="981"/>
      <c r="B99" s="846"/>
      <c r="C99" s="849"/>
      <c r="D99" s="849"/>
      <c r="E99" s="802"/>
      <c r="F99" s="753"/>
      <c r="G99" s="819"/>
      <c r="H99" s="380">
        <v>15</v>
      </c>
      <c r="I99" s="832"/>
      <c r="J99" s="753"/>
      <c r="K99" s="753"/>
      <c r="L99" s="753"/>
      <c r="M99" s="753"/>
      <c r="N99" s="753"/>
      <c r="O99" s="753"/>
      <c r="P99" s="792"/>
      <c r="Q99" s="809"/>
      <c r="R99" s="812"/>
      <c r="S99" s="812"/>
      <c r="T99" s="812"/>
      <c r="U99" s="812"/>
      <c r="V99" s="820"/>
      <c r="W99" s="768"/>
      <c r="X99" s="818"/>
      <c r="Y99" s="762"/>
      <c r="Z99" s="765"/>
      <c r="AA99" s="768"/>
      <c r="AB99" s="771"/>
      <c r="AC99" s="774"/>
      <c r="AD99" s="777"/>
      <c r="AE99" s="780"/>
      <c r="AF99" s="205">
        <v>6</v>
      </c>
      <c r="AG99" s="494"/>
      <c r="AH99" s="497" t="str">
        <f t="shared" si="329"/>
        <v/>
      </c>
      <c r="AI99" s="336"/>
      <c r="AJ99" s="336"/>
      <c r="AK99" s="231" t="str">
        <f t="shared" si="330"/>
        <v/>
      </c>
      <c r="AL99" s="337"/>
      <c r="AM99" s="337"/>
      <c r="AN99" s="338"/>
      <c r="AO99" s="232" t="str">
        <f t="shared" ref="AO99" si="347">IF(ISBLANK(AD94),(IFERROR(IF(AND(AH98="Probabilidad",AH99="Probabilidad"),(AQ98-(+AQ98*AK99)),IF(AND(AH98="Impacto",AH99="Probabilidad"),(AQ97-(+AQ97*AK99)),IF(AH99="Impacto",AQ98,""))),""))," ")</f>
        <v/>
      </c>
      <c r="AP99" s="174" t="str">
        <f t="shared" ref="AP99" si="348">IF(ISBLANK(AD94),(IFERROR(IF(AO99="","",IF(AO99&lt;=0.2,"Muy Baja",IF(AO99&lt;=0.4,"Baja",IF(AO99&lt;=0.6,"Media",IF(AO99&lt;=0.8,"Alta","Muy Alta"))))),""))," ")</f>
        <v/>
      </c>
      <c r="AQ99" s="233" t="str">
        <f t="shared" si="292"/>
        <v/>
      </c>
      <c r="AR99" s="234" t="str">
        <f t="shared" si="293"/>
        <v/>
      </c>
      <c r="AS99" s="233" t="str">
        <f t="shared" si="340"/>
        <v/>
      </c>
      <c r="AT99" s="235" t="str">
        <f t="shared" si="294"/>
        <v/>
      </c>
      <c r="AU99" s="783"/>
      <c r="AV99" s="786"/>
      <c r="AW99" s="780"/>
      <c r="AX99" s="789"/>
      <c r="AY99" s="469"/>
      <c r="AZ99" s="462"/>
      <c r="BA99" s="463"/>
      <c r="BB99" s="463"/>
      <c r="BC99" s="464"/>
      <c r="BD99" s="464"/>
      <c r="BE99" s="464"/>
      <c r="BF99" s="462"/>
      <c r="BG99" s="753"/>
      <c r="BH99" s="212"/>
      <c r="BI99" s="209"/>
      <c r="BJ99" s="209"/>
      <c r="BK99" s="209"/>
      <c r="BL99" s="206"/>
      <c r="BM99" s="206"/>
      <c r="BN99" s="206"/>
      <c r="BO99" s="210"/>
      <c r="BP99" s="210"/>
      <c r="BQ99" s="593"/>
      <c r="BR99" s="684"/>
      <c r="BS99" s="685"/>
      <c r="BT99" s="684"/>
      <c r="BU99" s="685"/>
      <c r="BV99" s="684"/>
      <c r="BW99" s="685"/>
      <c r="BX99" s="684"/>
      <c r="BY99" s="689"/>
      <c r="BZ99" s="689"/>
      <c r="CA99" s="670"/>
      <c r="CB99" s="671"/>
    </row>
    <row r="100" spans="1:80" s="211" customFormat="1" ht="111.75" customHeight="1">
      <c r="A100" s="983">
        <v>4</v>
      </c>
      <c r="B100" s="844" t="s">
        <v>107</v>
      </c>
      <c r="C100" s="847"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847"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803" t="s">
        <v>1106</v>
      </c>
      <c r="F100" s="751" t="s">
        <v>968</v>
      </c>
      <c r="G100" s="819">
        <v>16</v>
      </c>
      <c r="H100" s="380">
        <v>16</v>
      </c>
      <c r="I100" s="830" t="s">
        <v>1107</v>
      </c>
      <c r="J100" s="751" t="s">
        <v>241</v>
      </c>
      <c r="K100" s="751" t="s">
        <v>1107</v>
      </c>
      <c r="L100" s="751" t="s">
        <v>1118</v>
      </c>
      <c r="M100" s="803" t="s">
        <v>3250</v>
      </c>
      <c r="N100" s="803" t="s">
        <v>108</v>
      </c>
      <c r="O100" s="803" t="s">
        <v>830</v>
      </c>
      <c r="P100" s="804">
        <v>228</v>
      </c>
      <c r="Q100" s="807"/>
      <c r="R100" s="810"/>
      <c r="S100" s="810"/>
      <c r="T100" s="810"/>
      <c r="U100" s="810"/>
      <c r="V100" s="813" t="str">
        <f t="shared" ref="V100" si="349">IF(ISBLANK(AC100),(IF(P100&lt;=0,"",IF(P100&lt;=2,"Muy Baja",IF(P100&lt;=24,"Baja",IF(P100&lt;=500,"Media",IF(P100&lt;=5000,"Alta","Muy Alta"))))))," ")</f>
        <v>Media</v>
      </c>
      <c r="W100" s="766">
        <f t="shared" ref="W100" si="350">IF(ISBLANK(AC100),(IF(V100="","",IF(V100="Muy Baja",20%,IF(V100="Baja",40%,IF(V100="Media",60%,IF(V100="Alta",80%,IF(V100="Muy Alta",100%,0)))))))," ")</f>
        <v>0.6</v>
      </c>
      <c r="X100" s="816" t="s">
        <v>303</v>
      </c>
      <c r="Y100" s="760" t="str">
        <f>IF(X100&gt;0,IF(NOT(ISERROR(MATCH(X100,'Listados Datos'!$N$3:$N$4,0))),'Listados Datos'!$N$6&amp;"Por favor no seleccionar este criterios de impacto (Afectación Económica o presupuestal y/o Pérdida Reputacional)",'Listados Datos'!$N$7),"")</f>
        <v>✔</v>
      </c>
      <c r="Z100" s="763"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766">
        <f>IF(Z100="","",IF(Z100="Leve",20%,IF(Z100="Menor",40%,IF(Z100="Moderado",60%,IF(Z100="Mayor",80%,IF(Z100="Catastrófico",100%,0))))))</f>
        <v>0.2</v>
      </c>
      <c r="AB100" s="769"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772"/>
      <c r="AD100" s="775"/>
      <c r="AE100" s="778"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494" t="s">
        <v>3350</v>
      </c>
      <c r="AH100" s="497" t="str">
        <f t="shared" ref="AH100:AH111" si="352">IF(OR(AI100="Preventivo",AI100="Detectivo"),"Probabilidad",IF(AI100="Correctivo","Impacto",""))</f>
        <v>Probabilidad</v>
      </c>
      <c r="AI100" s="336" t="s">
        <v>310</v>
      </c>
      <c r="AJ100" s="336" t="s">
        <v>315</v>
      </c>
      <c r="AK100" s="231" t="str">
        <f t="shared" ref="AK100:AK111" si="353">IF(AND(AI100="Preventivo",AJ100="Automático"),"50%",IF(AND(AI100="Preventivo",AJ100="Manual"),"40%",IF(AND(AI100="Detectivo",AJ100="Automático"),"40%",IF(AND(AI100="Detectivo",AJ100="Manual"),"30%",IF(AND(AI100="Correctivo",AJ100="Automático"),"35%",IF(AND(AI100="Correctivo",AJ100="Manual"),"25%",""))))))</f>
        <v>40%</v>
      </c>
      <c r="AL100" s="337" t="s">
        <v>319</v>
      </c>
      <c r="AM100" s="337" t="s">
        <v>323</v>
      </c>
      <c r="AN100" s="338" t="s">
        <v>326</v>
      </c>
      <c r="AO100" s="232">
        <f t="shared" ref="AO100" si="354">IF(ISBLANK(AD100),(IFERROR(IF(AH100="Probabilidad",(W100-(+W100*AK100)),IF(AH100="Impacto",W100,"")),""))," ")</f>
        <v>0.36</v>
      </c>
      <c r="AP100" s="174" t="str">
        <f t="shared" ref="AP100" si="355">IF(ISBLANK(AD100), (IFERROR(IF(AO100="","",IF(AO100&lt;=0.2,"Muy Baja",IF(AO100&lt;=0.4,"Baja",IF(AO100&lt;=0.6,"Media",IF(AO100&lt;=0.8,"Alta","Muy Alta"))))),""))," ")</f>
        <v>Baja</v>
      </c>
      <c r="AQ100" s="233">
        <f t="shared" si="292"/>
        <v>0.36</v>
      </c>
      <c r="AR100" s="234" t="str">
        <f t="shared" si="293"/>
        <v>Leve</v>
      </c>
      <c r="AS100" s="233">
        <f t="shared" ref="AS100" si="356">IFERROR(IF(AH100="Impacto",(AA100-(+AA100*AK100)),IF(AH100="Probabilidad",AA100,"")),"")</f>
        <v>0.2</v>
      </c>
      <c r="AT100" s="235" t="str">
        <f t="shared" si="294"/>
        <v>Bajo</v>
      </c>
      <c r="AU100" s="781"/>
      <c r="AV100" s="784" t="str">
        <f>IF(ISBLANK(AD100), " ", AD100)</f>
        <v xml:space="preserve"> </v>
      </c>
      <c r="AW100" s="778"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787" t="s">
        <v>333</v>
      </c>
      <c r="AY100" s="469" t="s">
        <v>1128</v>
      </c>
      <c r="AZ100" s="462" t="s">
        <v>1129</v>
      </c>
      <c r="BA100" s="463" t="s">
        <v>968</v>
      </c>
      <c r="BB100" s="463" t="s">
        <v>1054</v>
      </c>
      <c r="BC100" s="464">
        <v>44927</v>
      </c>
      <c r="BD100" s="464">
        <v>45291</v>
      </c>
      <c r="BE100" s="464" t="s">
        <v>1131</v>
      </c>
      <c r="BF100" s="462" t="s">
        <v>1130</v>
      </c>
      <c r="BG100" s="751" t="s">
        <v>1123</v>
      </c>
      <c r="BH100" s="212" t="s">
        <v>113</v>
      </c>
      <c r="BI100" s="209" t="s">
        <v>3469</v>
      </c>
      <c r="BJ100" s="209" t="s">
        <v>1509</v>
      </c>
      <c r="BK100" s="209" t="s">
        <v>1509</v>
      </c>
      <c r="BL100" s="206" t="s">
        <v>1509</v>
      </c>
      <c r="BM100" s="206" t="s">
        <v>1509</v>
      </c>
      <c r="BN100" s="206" t="s">
        <v>1509</v>
      </c>
      <c r="BO100" s="499" t="s">
        <v>114</v>
      </c>
      <c r="BP100" s="499" t="s">
        <v>1509</v>
      </c>
      <c r="BQ100" s="593" t="s">
        <v>1509</v>
      </c>
      <c r="BR100" s="680" t="s">
        <v>3680</v>
      </c>
      <c r="BS100" s="681"/>
      <c r="BT100" s="680" t="s">
        <v>1129</v>
      </c>
      <c r="BU100" s="681"/>
      <c r="BV100" s="680" t="s">
        <v>3759</v>
      </c>
      <c r="BW100" s="681"/>
      <c r="BX100" s="680" t="s">
        <v>3678</v>
      </c>
      <c r="BY100" s="687"/>
      <c r="BZ100" s="687"/>
      <c r="CA100" s="670"/>
      <c r="CB100" s="671"/>
    </row>
    <row r="101" spans="1:80" s="211" customFormat="1" ht="28.5" customHeight="1">
      <c r="A101" s="984"/>
      <c r="B101" s="845"/>
      <c r="C101" s="848"/>
      <c r="D101" s="848"/>
      <c r="E101" s="801"/>
      <c r="F101" s="752"/>
      <c r="G101" s="819"/>
      <c r="H101" s="380">
        <v>16</v>
      </c>
      <c r="I101" s="831"/>
      <c r="J101" s="752"/>
      <c r="K101" s="752"/>
      <c r="L101" s="752"/>
      <c r="M101" s="801"/>
      <c r="N101" s="801"/>
      <c r="O101" s="801"/>
      <c r="P101" s="805"/>
      <c r="Q101" s="808"/>
      <c r="R101" s="811"/>
      <c r="S101" s="811"/>
      <c r="T101" s="811"/>
      <c r="U101" s="811"/>
      <c r="V101" s="814"/>
      <c r="W101" s="767"/>
      <c r="X101" s="817"/>
      <c r="Y101" s="761"/>
      <c r="Z101" s="764"/>
      <c r="AA101" s="767"/>
      <c r="AB101" s="770"/>
      <c r="AC101" s="773"/>
      <c r="AD101" s="776"/>
      <c r="AE101" s="779"/>
      <c r="AF101" s="205">
        <v>2</v>
      </c>
      <c r="AG101" s="494"/>
      <c r="AH101" s="497" t="str">
        <f t="shared" si="352"/>
        <v/>
      </c>
      <c r="AI101" s="336"/>
      <c r="AJ101" s="336"/>
      <c r="AK101" s="231" t="str">
        <f t="shared" si="353"/>
        <v/>
      </c>
      <c r="AL101" s="337"/>
      <c r="AM101" s="337"/>
      <c r="AN101" s="338"/>
      <c r="AO101" s="232"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33" t="str">
        <f t="shared" si="292"/>
        <v/>
      </c>
      <c r="AR101" s="234" t="str">
        <f t="shared" si="293"/>
        <v/>
      </c>
      <c r="AS101" s="233" t="str">
        <f t="shared" ref="AS101" si="360">IFERROR(IF(AND(AH100="Impacto",AH101="Impacto"),(AS100-(+AS100*AK101)),IF(AH101="Impacto",(AA100-(+AA100*AK101)),IF(AH101="Probabilidad",AS100,""))),"")</f>
        <v/>
      </c>
      <c r="AT101" s="235" t="str">
        <f t="shared" si="294"/>
        <v/>
      </c>
      <c r="AU101" s="782"/>
      <c r="AV101" s="785"/>
      <c r="AW101" s="779"/>
      <c r="AX101" s="788"/>
      <c r="AY101" s="469"/>
      <c r="AZ101" s="462"/>
      <c r="BA101" s="463"/>
      <c r="BB101" s="463"/>
      <c r="BC101" s="464"/>
      <c r="BD101" s="464"/>
      <c r="BE101" s="464"/>
      <c r="BF101" s="462"/>
      <c r="BG101" s="752"/>
      <c r="BH101" s="212"/>
      <c r="BI101" s="209"/>
      <c r="BJ101" s="209"/>
      <c r="BK101" s="209"/>
      <c r="BL101" s="206"/>
      <c r="BM101" s="206"/>
      <c r="BN101" s="206"/>
      <c r="BO101" s="210"/>
      <c r="BP101" s="210"/>
      <c r="BQ101" s="593"/>
      <c r="BR101" s="682"/>
      <c r="BS101" s="683"/>
      <c r="BT101" s="682"/>
      <c r="BU101" s="683"/>
      <c r="BV101" s="682"/>
      <c r="BW101" s="683"/>
      <c r="BX101" s="682"/>
      <c r="BY101" s="688"/>
      <c r="BZ101" s="688"/>
      <c r="CA101" s="670"/>
      <c r="CB101" s="671"/>
    </row>
    <row r="102" spans="1:80" s="211" customFormat="1" ht="28.5" customHeight="1">
      <c r="A102" s="984"/>
      <c r="B102" s="845"/>
      <c r="C102" s="848"/>
      <c r="D102" s="848"/>
      <c r="E102" s="801"/>
      <c r="F102" s="752"/>
      <c r="G102" s="819"/>
      <c r="H102" s="380">
        <v>16</v>
      </c>
      <c r="I102" s="831"/>
      <c r="J102" s="752"/>
      <c r="K102" s="752"/>
      <c r="L102" s="752"/>
      <c r="M102" s="801"/>
      <c r="N102" s="801"/>
      <c r="O102" s="801"/>
      <c r="P102" s="805"/>
      <c r="Q102" s="808"/>
      <c r="R102" s="811"/>
      <c r="S102" s="811"/>
      <c r="T102" s="811"/>
      <c r="U102" s="811"/>
      <c r="V102" s="814"/>
      <c r="W102" s="767"/>
      <c r="X102" s="817"/>
      <c r="Y102" s="761"/>
      <c r="Z102" s="764"/>
      <c r="AA102" s="767"/>
      <c r="AB102" s="770"/>
      <c r="AC102" s="773"/>
      <c r="AD102" s="776"/>
      <c r="AE102" s="779"/>
      <c r="AF102" s="205">
        <v>3</v>
      </c>
      <c r="AG102" s="494"/>
      <c r="AH102" s="497" t="str">
        <f t="shared" si="352"/>
        <v/>
      </c>
      <c r="AI102" s="336"/>
      <c r="AJ102" s="336"/>
      <c r="AK102" s="231" t="str">
        <f t="shared" si="353"/>
        <v/>
      </c>
      <c r="AL102" s="337"/>
      <c r="AM102" s="337"/>
      <c r="AN102" s="338"/>
      <c r="AO102" s="232"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33" t="str">
        <f t="shared" si="292"/>
        <v/>
      </c>
      <c r="AR102" s="234" t="str">
        <f t="shared" si="293"/>
        <v/>
      </c>
      <c r="AS102" s="233" t="str">
        <f t="shared" ref="AS102:AS105" si="363">IFERROR(IF(AND(AH101="Impacto",AH102="Impacto"),(AS101-(+AS101*AK102)),IF(AND(AH101="Probabilidad",AH102="Impacto"),(AS100-(+AS100*AK102)),IF(AH102="Probabilidad",AS101,""))),"")</f>
        <v/>
      </c>
      <c r="AT102" s="235" t="str">
        <f t="shared" si="294"/>
        <v/>
      </c>
      <c r="AU102" s="782"/>
      <c r="AV102" s="785"/>
      <c r="AW102" s="779"/>
      <c r="AX102" s="788"/>
      <c r="AY102" s="469"/>
      <c r="AZ102" s="462"/>
      <c r="BA102" s="463"/>
      <c r="BB102" s="463"/>
      <c r="BC102" s="464"/>
      <c r="BD102" s="464"/>
      <c r="BE102" s="464"/>
      <c r="BF102" s="462"/>
      <c r="BG102" s="752"/>
      <c r="BH102" s="212"/>
      <c r="BI102" s="209"/>
      <c r="BJ102" s="209"/>
      <c r="BK102" s="209"/>
      <c r="BL102" s="206"/>
      <c r="BM102" s="206"/>
      <c r="BN102" s="206"/>
      <c r="BO102" s="210"/>
      <c r="BP102" s="210"/>
      <c r="BQ102" s="593"/>
      <c r="BR102" s="682"/>
      <c r="BS102" s="683"/>
      <c r="BT102" s="682"/>
      <c r="BU102" s="683"/>
      <c r="BV102" s="682"/>
      <c r="BW102" s="683"/>
      <c r="BX102" s="682"/>
      <c r="BY102" s="688"/>
      <c r="BZ102" s="688"/>
      <c r="CA102" s="670"/>
      <c r="CB102" s="671"/>
    </row>
    <row r="103" spans="1:80" s="211" customFormat="1" ht="28.5" customHeight="1">
      <c r="A103" s="984"/>
      <c r="B103" s="845"/>
      <c r="C103" s="848"/>
      <c r="D103" s="848"/>
      <c r="E103" s="801"/>
      <c r="F103" s="752"/>
      <c r="G103" s="819"/>
      <c r="H103" s="380">
        <v>16</v>
      </c>
      <c r="I103" s="831"/>
      <c r="J103" s="752"/>
      <c r="K103" s="752"/>
      <c r="L103" s="752"/>
      <c r="M103" s="801"/>
      <c r="N103" s="801"/>
      <c r="O103" s="801"/>
      <c r="P103" s="805"/>
      <c r="Q103" s="808"/>
      <c r="R103" s="811"/>
      <c r="S103" s="811"/>
      <c r="T103" s="811"/>
      <c r="U103" s="811"/>
      <c r="V103" s="814"/>
      <c r="W103" s="767"/>
      <c r="X103" s="817"/>
      <c r="Y103" s="761"/>
      <c r="Z103" s="764"/>
      <c r="AA103" s="767"/>
      <c r="AB103" s="770"/>
      <c r="AC103" s="773"/>
      <c r="AD103" s="776"/>
      <c r="AE103" s="779"/>
      <c r="AF103" s="205">
        <v>4</v>
      </c>
      <c r="AG103" s="494"/>
      <c r="AH103" s="497" t="str">
        <f t="shared" si="352"/>
        <v/>
      </c>
      <c r="AI103" s="336"/>
      <c r="AJ103" s="336"/>
      <c r="AK103" s="231" t="str">
        <f t="shared" si="353"/>
        <v/>
      </c>
      <c r="AL103" s="337"/>
      <c r="AM103" s="337"/>
      <c r="AN103" s="338"/>
      <c r="AO103" s="232"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33" t="str">
        <f t="shared" si="292"/>
        <v/>
      </c>
      <c r="AR103" s="234" t="str">
        <f t="shared" si="293"/>
        <v/>
      </c>
      <c r="AS103" s="233" t="str">
        <f t="shared" si="363"/>
        <v/>
      </c>
      <c r="AT103" s="235" t="str">
        <f t="shared" si="294"/>
        <v/>
      </c>
      <c r="AU103" s="782"/>
      <c r="AV103" s="785"/>
      <c r="AW103" s="779"/>
      <c r="AX103" s="788"/>
      <c r="AY103" s="469"/>
      <c r="AZ103" s="462"/>
      <c r="BA103" s="463"/>
      <c r="BB103" s="463"/>
      <c r="BC103" s="464"/>
      <c r="BD103" s="464"/>
      <c r="BE103" s="464"/>
      <c r="BF103" s="462"/>
      <c r="BG103" s="752"/>
      <c r="BH103" s="212"/>
      <c r="BI103" s="209"/>
      <c r="BJ103" s="209"/>
      <c r="BK103" s="209"/>
      <c r="BL103" s="206"/>
      <c r="BM103" s="206"/>
      <c r="BN103" s="206"/>
      <c r="BO103" s="210"/>
      <c r="BP103" s="210"/>
      <c r="BQ103" s="593"/>
      <c r="BR103" s="682"/>
      <c r="BS103" s="683"/>
      <c r="BT103" s="682"/>
      <c r="BU103" s="683"/>
      <c r="BV103" s="682"/>
      <c r="BW103" s="683"/>
      <c r="BX103" s="682"/>
      <c r="BY103" s="688"/>
      <c r="BZ103" s="688"/>
      <c r="CA103" s="670"/>
      <c r="CB103" s="671"/>
    </row>
    <row r="104" spans="1:80" s="211" customFormat="1" ht="28.5" customHeight="1">
      <c r="A104" s="984"/>
      <c r="B104" s="845"/>
      <c r="C104" s="848"/>
      <c r="D104" s="848"/>
      <c r="E104" s="801"/>
      <c r="F104" s="752"/>
      <c r="G104" s="819"/>
      <c r="H104" s="380">
        <v>16</v>
      </c>
      <c r="I104" s="831"/>
      <c r="J104" s="752"/>
      <c r="K104" s="752"/>
      <c r="L104" s="752"/>
      <c r="M104" s="801"/>
      <c r="N104" s="801"/>
      <c r="O104" s="801"/>
      <c r="P104" s="805"/>
      <c r="Q104" s="808"/>
      <c r="R104" s="811"/>
      <c r="S104" s="811"/>
      <c r="T104" s="811"/>
      <c r="U104" s="811"/>
      <c r="V104" s="814"/>
      <c r="W104" s="767"/>
      <c r="X104" s="817"/>
      <c r="Y104" s="761"/>
      <c r="Z104" s="764"/>
      <c r="AA104" s="767"/>
      <c r="AB104" s="770"/>
      <c r="AC104" s="773"/>
      <c r="AD104" s="776"/>
      <c r="AE104" s="779"/>
      <c r="AF104" s="205">
        <v>5</v>
      </c>
      <c r="AG104" s="494"/>
      <c r="AH104" s="497" t="str">
        <f t="shared" ref="AH104" si="366">IF(OR(AI104="Preventivo",AI104="Detectivo"),"Probabilidad",IF(AI104="Correctivo","Impacto",""))</f>
        <v/>
      </c>
      <c r="AI104" s="336"/>
      <c r="AJ104" s="336"/>
      <c r="AK104" s="231" t="str">
        <f t="shared" ref="AK104" si="367">IF(AND(AI104="Preventivo",AJ104="Automático"),"50%",IF(AND(AI104="Preventivo",AJ104="Manual"),"40%",IF(AND(AI104="Detectivo",AJ104="Automático"),"40%",IF(AND(AI104="Detectivo",AJ104="Manual"),"30%",IF(AND(AI104="Correctivo",AJ104="Automático"),"35%",IF(AND(AI104="Correctivo",AJ104="Manual"),"25%",""))))))</f>
        <v/>
      </c>
      <c r="AL104" s="337"/>
      <c r="AM104" s="337"/>
      <c r="AN104" s="338"/>
      <c r="AO104" s="232"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33" t="str">
        <f t="shared" si="292"/>
        <v/>
      </c>
      <c r="AR104" s="234" t="str">
        <f t="shared" si="293"/>
        <v/>
      </c>
      <c r="AS104" s="233" t="str">
        <f t="shared" si="363"/>
        <v/>
      </c>
      <c r="AT104" s="235" t="str">
        <f t="shared" si="294"/>
        <v/>
      </c>
      <c r="AU104" s="782"/>
      <c r="AV104" s="785"/>
      <c r="AW104" s="779"/>
      <c r="AX104" s="788"/>
      <c r="AY104" s="469"/>
      <c r="AZ104" s="462"/>
      <c r="BA104" s="463"/>
      <c r="BB104" s="463"/>
      <c r="BC104" s="464"/>
      <c r="BD104" s="464"/>
      <c r="BE104" s="464"/>
      <c r="BF104" s="462"/>
      <c r="BG104" s="752"/>
      <c r="BH104" s="212"/>
      <c r="BI104" s="209"/>
      <c r="BJ104" s="209"/>
      <c r="BK104" s="209"/>
      <c r="BL104" s="206"/>
      <c r="BM104" s="206"/>
      <c r="BN104" s="206"/>
      <c r="BO104" s="210"/>
      <c r="BP104" s="210"/>
      <c r="BQ104" s="593"/>
      <c r="BR104" s="682"/>
      <c r="BS104" s="683"/>
      <c r="BT104" s="682"/>
      <c r="BU104" s="683"/>
      <c r="BV104" s="682"/>
      <c r="BW104" s="683"/>
      <c r="BX104" s="682"/>
      <c r="BY104" s="688"/>
      <c r="BZ104" s="688"/>
      <c r="CA104" s="670"/>
      <c r="CB104" s="671"/>
    </row>
    <row r="105" spans="1:80" s="211" customFormat="1" ht="28.5" customHeight="1">
      <c r="A105" s="984"/>
      <c r="B105" s="845"/>
      <c r="C105" s="848"/>
      <c r="D105" s="848"/>
      <c r="E105" s="801"/>
      <c r="F105" s="752"/>
      <c r="G105" s="819"/>
      <c r="H105" s="380">
        <v>16</v>
      </c>
      <c r="I105" s="832"/>
      <c r="J105" s="753"/>
      <c r="K105" s="753"/>
      <c r="L105" s="753"/>
      <c r="M105" s="802"/>
      <c r="N105" s="802"/>
      <c r="O105" s="802"/>
      <c r="P105" s="806"/>
      <c r="Q105" s="809"/>
      <c r="R105" s="812"/>
      <c r="S105" s="812"/>
      <c r="T105" s="812"/>
      <c r="U105" s="812"/>
      <c r="V105" s="820"/>
      <c r="W105" s="768"/>
      <c r="X105" s="818"/>
      <c r="Y105" s="762"/>
      <c r="Z105" s="765"/>
      <c r="AA105" s="768"/>
      <c r="AB105" s="771"/>
      <c r="AC105" s="774"/>
      <c r="AD105" s="777"/>
      <c r="AE105" s="780"/>
      <c r="AF105" s="205">
        <v>6</v>
      </c>
      <c r="AG105" s="494"/>
      <c r="AH105" s="497" t="str">
        <f t="shared" si="352"/>
        <v/>
      </c>
      <c r="AI105" s="336"/>
      <c r="AJ105" s="336"/>
      <c r="AK105" s="231" t="str">
        <f t="shared" si="353"/>
        <v/>
      </c>
      <c r="AL105" s="337"/>
      <c r="AM105" s="337"/>
      <c r="AN105" s="338"/>
      <c r="AO105" s="232"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33" t="str">
        <f t="shared" si="292"/>
        <v/>
      </c>
      <c r="AR105" s="234" t="str">
        <f t="shared" si="293"/>
        <v/>
      </c>
      <c r="AS105" s="233" t="str">
        <f t="shared" si="363"/>
        <v/>
      </c>
      <c r="AT105" s="235" t="str">
        <f t="shared" si="294"/>
        <v/>
      </c>
      <c r="AU105" s="783"/>
      <c r="AV105" s="786"/>
      <c r="AW105" s="780"/>
      <c r="AX105" s="789"/>
      <c r="AY105" s="469"/>
      <c r="AZ105" s="462"/>
      <c r="BA105" s="463"/>
      <c r="BB105" s="463"/>
      <c r="BC105" s="464"/>
      <c r="BD105" s="464"/>
      <c r="BE105" s="464"/>
      <c r="BF105" s="462"/>
      <c r="BG105" s="753"/>
      <c r="BH105" s="212"/>
      <c r="BI105" s="209"/>
      <c r="BJ105" s="209"/>
      <c r="BK105" s="209"/>
      <c r="BL105" s="206"/>
      <c r="BM105" s="206"/>
      <c r="BN105" s="206"/>
      <c r="BO105" s="210"/>
      <c r="BP105" s="210"/>
      <c r="BQ105" s="593"/>
      <c r="BR105" s="684"/>
      <c r="BS105" s="685"/>
      <c r="BT105" s="684"/>
      <c r="BU105" s="685"/>
      <c r="BV105" s="684"/>
      <c r="BW105" s="685"/>
      <c r="BX105" s="684"/>
      <c r="BY105" s="689"/>
      <c r="BZ105" s="689"/>
      <c r="CA105" s="670"/>
      <c r="CB105" s="671"/>
    </row>
    <row r="106" spans="1:80" s="211" customFormat="1" ht="160.5" customHeight="1">
      <c r="A106" s="984"/>
      <c r="B106" s="845"/>
      <c r="C106" s="848"/>
      <c r="D106" s="848" t="str">
        <f>IFERROR((VLOOKUP($B106,'Listados Datos'!$D$3:$F$18,3,FALSE))," ")</f>
        <v xml:space="preserve"> </v>
      </c>
      <c r="E106" s="801"/>
      <c r="F106" s="752"/>
      <c r="G106" s="819">
        <v>17</v>
      </c>
      <c r="H106" s="380">
        <v>17</v>
      </c>
      <c r="I106" s="830" t="s">
        <v>1108</v>
      </c>
      <c r="J106" s="751" t="s">
        <v>241</v>
      </c>
      <c r="K106" s="751" t="s">
        <v>1108</v>
      </c>
      <c r="L106" s="751" t="s">
        <v>1119</v>
      </c>
      <c r="M106" s="803" t="s">
        <v>3251</v>
      </c>
      <c r="N106" s="803" t="s">
        <v>108</v>
      </c>
      <c r="O106" s="803" t="s">
        <v>830</v>
      </c>
      <c r="P106" s="804">
        <v>12</v>
      </c>
      <c r="Q106" s="807"/>
      <c r="R106" s="810"/>
      <c r="S106" s="810"/>
      <c r="T106" s="810"/>
      <c r="U106" s="810"/>
      <c r="V106" s="813" t="str">
        <f t="shared" ref="V106" si="372">IF(ISBLANK(AC106),(IF(P106&lt;=0,"",IF(P106&lt;=2,"Muy Baja",IF(P106&lt;=24,"Baja",IF(P106&lt;=500,"Media",IF(P106&lt;=5000,"Alta","Muy Alta"))))))," ")</f>
        <v>Baja</v>
      </c>
      <c r="W106" s="766">
        <f t="shared" ref="W106" si="373">IF(ISBLANK(AC106),(IF(V106="","",IF(V106="Muy Baja",20%,IF(V106="Baja",40%,IF(V106="Media",60%,IF(V106="Alta",80%,IF(V106="Muy Alta",100%,0)))))))," ")</f>
        <v>0.4</v>
      </c>
      <c r="X106" s="816" t="s">
        <v>303</v>
      </c>
      <c r="Y106" s="760" t="str">
        <f>IF(X106&gt;0,IF(NOT(ISERROR(MATCH(X106,'Listados Datos'!$N$3:$N$4,0))),'Listados Datos'!$N$6&amp;"Por favor no seleccionar este criterios de impacto (Afectación Económica o presupuestal y/o Pérdida Reputacional)",'Listados Datos'!$N$7),"")</f>
        <v>✔</v>
      </c>
      <c r="Z106" s="763"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766">
        <f>IF(Z106="","",IF(Z106="Leve",20%,IF(Z106="Menor",40%,IF(Z106="Moderado",60%,IF(Z106="Mayor",80%,IF(Z106="Catastrófico",100%,0))))))</f>
        <v>0.2</v>
      </c>
      <c r="AB106" s="769"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772"/>
      <c r="AD106" s="775"/>
      <c r="AE106" s="778" t="str">
        <f t="shared" ref="AE106" si="374">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494" t="s">
        <v>3351</v>
      </c>
      <c r="AH106" s="497" t="str">
        <f t="shared" si="352"/>
        <v>Probabilidad</v>
      </c>
      <c r="AI106" s="336" t="s">
        <v>310</v>
      </c>
      <c r="AJ106" s="336" t="s">
        <v>315</v>
      </c>
      <c r="AK106" s="231" t="str">
        <f t="shared" si="353"/>
        <v>40%</v>
      </c>
      <c r="AL106" s="337" t="s">
        <v>319</v>
      </c>
      <c r="AM106" s="337" t="s">
        <v>323</v>
      </c>
      <c r="AN106" s="338" t="s">
        <v>326</v>
      </c>
      <c r="AO106" s="232">
        <f t="shared" ref="AO106" si="375">IF(ISBLANK(AD106),(IFERROR(IF(AH106="Probabilidad",(W106-(+W106*AK106)),IF(AH106="Impacto",W106,"")),""))," ")</f>
        <v>0.24</v>
      </c>
      <c r="AP106" s="174" t="str">
        <f t="shared" ref="AP106" si="376">IF(ISBLANK(AD106), (IFERROR(IF(AO106="","",IF(AO106&lt;=0.2,"Muy Baja",IF(AO106&lt;=0.4,"Baja",IF(AO106&lt;=0.6,"Media",IF(AO106&lt;=0.8,"Alta","Muy Alta"))))),""))," ")</f>
        <v>Baja</v>
      </c>
      <c r="AQ106" s="233">
        <f t="shared" si="292"/>
        <v>0.24</v>
      </c>
      <c r="AR106" s="279" t="str">
        <f t="shared" si="293"/>
        <v>Leve</v>
      </c>
      <c r="AS106" s="233">
        <f t="shared" ref="AS106" si="377">IFERROR(IF(AH106="Impacto",(AA106-(+AA106*AK106)),IF(AH106="Probabilidad",AA106,"")),"")</f>
        <v>0.2</v>
      </c>
      <c r="AT106" s="235" t="str">
        <f t="shared" si="294"/>
        <v>Bajo</v>
      </c>
      <c r="AU106" s="781"/>
      <c r="AV106" s="784" t="str">
        <f>IF(ISBLANK(AD106), " ", AD106)</f>
        <v xml:space="preserve"> </v>
      </c>
      <c r="AW106" s="778" t="str">
        <f t="shared" ref="AW106" si="378">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787" t="s">
        <v>333</v>
      </c>
      <c r="AY106" s="469" t="s">
        <v>3255</v>
      </c>
      <c r="AZ106" s="462" t="s">
        <v>1132</v>
      </c>
      <c r="BA106" s="463" t="s">
        <v>968</v>
      </c>
      <c r="BB106" s="463" t="s">
        <v>1054</v>
      </c>
      <c r="BC106" s="464">
        <v>44927</v>
      </c>
      <c r="BD106" s="464">
        <v>45291</v>
      </c>
      <c r="BE106" s="464" t="s">
        <v>1133</v>
      </c>
      <c r="BF106" s="464" t="s">
        <v>1134</v>
      </c>
      <c r="BG106" s="751" t="s">
        <v>3256</v>
      </c>
      <c r="BH106" s="212" t="s">
        <v>113</v>
      </c>
      <c r="BI106" s="209" t="s">
        <v>3469</v>
      </c>
      <c r="BJ106" s="209" t="s">
        <v>1509</v>
      </c>
      <c r="BK106" s="209" t="s">
        <v>1509</v>
      </c>
      <c r="BL106" s="206" t="s">
        <v>1509</v>
      </c>
      <c r="BM106" s="206" t="s">
        <v>1509</v>
      </c>
      <c r="BN106" s="206" t="s">
        <v>1509</v>
      </c>
      <c r="BO106" s="499" t="s">
        <v>114</v>
      </c>
      <c r="BP106" s="499" t="s">
        <v>1509</v>
      </c>
      <c r="BQ106" s="593" t="s">
        <v>1509</v>
      </c>
      <c r="BR106" s="680" t="s">
        <v>3645</v>
      </c>
      <c r="BS106" s="681"/>
      <c r="BT106" s="1272" t="s">
        <v>1132</v>
      </c>
      <c r="BU106" s="1273"/>
      <c r="BV106" s="680" t="s">
        <v>3759</v>
      </c>
      <c r="BW106" s="681"/>
      <c r="BX106" s="680" t="s">
        <v>3678</v>
      </c>
      <c r="BY106" s="687"/>
      <c r="BZ106" s="687"/>
      <c r="CA106" s="670"/>
      <c r="CB106" s="671"/>
    </row>
    <row r="107" spans="1:80" s="211" customFormat="1" ht="28.5" customHeight="1">
      <c r="A107" s="984"/>
      <c r="B107" s="845"/>
      <c r="C107" s="848"/>
      <c r="D107" s="848"/>
      <c r="E107" s="801"/>
      <c r="F107" s="752"/>
      <c r="G107" s="819"/>
      <c r="H107" s="380">
        <v>17</v>
      </c>
      <c r="I107" s="831"/>
      <c r="J107" s="752"/>
      <c r="K107" s="752"/>
      <c r="L107" s="752"/>
      <c r="M107" s="801"/>
      <c r="N107" s="801"/>
      <c r="O107" s="801"/>
      <c r="P107" s="805"/>
      <c r="Q107" s="808"/>
      <c r="R107" s="811"/>
      <c r="S107" s="811"/>
      <c r="T107" s="811"/>
      <c r="U107" s="811"/>
      <c r="V107" s="814"/>
      <c r="W107" s="767"/>
      <c r="X107" s="817"/>
      <c r="Y107" s="761"/>
      <c r="Z107" s="764"/>
      <c r="AA107" s="767"/>
      <c r="AB107" s="770"/>
      <c r="AC107" s="773"/>
      <c r="AD107" s="776"/>
      <c r="AE107" s="779"/>
      <c r="AF107" s="205">
        <v>2</v>
      </c>
      <c r="AG107" s="494"/>
      <c r="AH107" s="497" t="str">
        <f t="shared" si="352"/>
        <v/>
      </c>
      <c r="AI107" s="336"/>
      <c r="AJ107" s="336"/>
      <c r="AK107" s="231" t="str">
        <f t="shared" si="353"/>
        <v/>
      </c>
      <c r="AL107" s="337"/>
      <c r="AM107" s="337"/>
      <c r="AN107" s="338"/>
      <c r="AO107" s="232" t="str">
        <f t="shared" ref="AO107" si="379">IF(ISBLANK(AD106),(IFERROR(IF(AND(AH106="Probabilidad",AH107="Probabilidad"),(AQ106-(+AQ106*AK107)),IF(AH107="Probabilidad",(W106-(+W106*AK107)),IF(AH107="Impacto",AQ106,""))),""))," ")</f>
        <v/>
      </c>
      <c r="AP107" s="174" t="str">
        <f t="shared" ref="AP107" si="380">IF(ISBLANK(AD106),(IFERROR(IF(AO107="","",IF(AO107&lt;=0.2,"Muy Baja",IF(AO107&lt;=0.4,"Baja",IF(AO107&lt;=0.6,"Media",IF(AO107&lt;=0.8,"Alta","Muy Alta"))))),""))," ")</f>
        <v/>
      </c>
      <c r="AQ107" s="233" t="str">
        <f t="shared" si="292"/>
        <v/>
      </c>
      <c r="AR107" s="279" t="str">
        <f t="shared" si="293"/>
        <v/>
      </c>
      <c r="AS107" s="233" t="str">
        <f t="shared" ref="AS107" si="381">IFERROR(IF(AND(AH106="Impacto",AH107="Impacto"),(AS106-(+AS106*AK107)),IF(AH107="Impacto",(AA106-(+AA106*AK107)),IF(AH107="Probabilidad",AS106,""))),"")</f>
        <v/>
      </c>
      <c r="AT107" s="235" t="str">
        <f t="shared" si="294"/>
        <v/>
      </c>
      <c r="AU107" s="782"/>
      <c r="AV107" s="785"/>
      <c r="AW107" s="779"/>
      <c r="AX107" s="788"/>
      <c r="AY107" s="469"/>
      <c r="AZ107" s="462"/>
      <c r="BA107" s="463"/>
      <c r="BB107" s="463"/>
      <c r="BC107" s="464"/>
      <c r="BD107" s="464"/>
      <c r="BE107" s="464"/>
      <c r="BF107" s="462"/>
      <c r="BG107" s="752"/>
      <c r="BH107" s="212"/>
      <c r="BI107" s="209"/>
      <c r="BJ107" s="209"/>
      <c r="BK107" s="209"/>
      <c r="BL107" s="206"/>
      <c r="BM107" s="206"/>
      <c r="BN107" s="206"/>
      <c r="BO107" s="278"/>
      <c r="BP107" s="278"/>
      <c r="BQ107" s="593"/>
      <c r="BR107" s="682"/>
      <c r="BS107" s="683"/>
      <c r="BT107" s="1274"/>
      <c r="BU107" s="1275"/>
      <c r="BV107" s="682"/>
      <c r="BW107" s="683"/>
      <c r="BX107" s="682"/>
      <c r="BY107" s="688"/>
      <c r="BZ107" s="688"/>
      <c r="CA107" s="670"/>
      <c r="CB107" s="671"/>
    </row>
    <row r="108" spans="1:80" s="211" customFormat="1" ht="28.5" customHeight="1">
      <c r="A108" s="984"/>
      <c r="B108" s="845"/>
      <c r="C108" s="848"/>
      <c r="D108" s="848"/>
      <c r="E108" s="801"/>
      <c r="F108" s="752"/>
      <c r="G108" s="819"/>
      <c r="H108" s="380">
        <v>17</v>
      </c>
      <c r="I108" s="831"/>
      <c r="J108" s="752"/>
      <c r="K108" s="752"/>
      <c r="L108" s="752"/>
      <c r="M108" s="801"/>
      <c r="N108" s="801"/>
      <c r="O108" s="801"/>
      <c r="P108" s="805"/>
      <c r="Q108" s="808"/>
      <c r="R108" s="811"/>
      <c r="S108" s="811"/>
      <c r="T108" s="811"/>
      <c r="U108" s="811"/>
      <c r="V108" s="814"/>
      <c r="W108" s="767"/>
      <c r="X108" s="817"/>
      <c r="Y108" s="761"/>
      <c r="Z108" s="764"/>
      <c r="AA108" s="767"/>
      <c r="AB108" s="770"/>
      <c r="AC108" s="773"/>
      <c r="AD108" s="776"/>
      <c r="AE108" s="779"/>
      <c r="AF108" s="205">
        <v>3</v>
      </c>
      <c r="AG108" s="494"/>
      <c r="AH108" s="497" t="str">
        <f t="shared" si="352"/>
        <v/>
      </c>
      <c r="AI108" s="336"/>
      <c r="AJ108" s="336"/>
      <c r="AK108" s="231" t="str">
        <f t="shared" si="353"/>
        <v/>
      </c>
      <c r="AL108" s="337"/>
      <c r="AM108" s="337"/>
      <c r="AN108" s="338"/>
      <c r="AO108" s="232" t="str">
        <f t="shared" ref="AO108" si="382">IF(ISBLANK(AD106),(IFERROR(IF(AND(AH107="Probabilidad",AH108="Probabilidad"),(AQ107-(+AQ107*AK108)),IF(AND(AH107="Impacto",AH108="Probabilidad"),(AQ106-(+AQ106*AK108)),IF(AH108="Impacto",AQ107,""))),""))," ")</f>
        <v/>
      </c>
      <c r="AP108" s="174" t="str">
        <f t="shared" ref="AP108" si="383">IF(ISBLANK(AD106),(IFERROR(IF(AO108="","",IF(AO108&lt;=0.2,"Muy Baja",IF(AO108&lt;=0.4,"Baja",IF(AO108&lt;=0.6,"Media",IF(AO108&lt;=0.8,"Alta","Muy Alta"))))),""))," ")</f>
        <v/>
      </c>
      <c r="AQ108" s="233" t="str">
        <f t="shared" si="292"/>
        <v/>
      </c>
      <c r="AR108" s="279" t="str">
        <f t="shared" si="293"/>
        <v/>
      </c>
      <c r="AS108" s="233" t="str">
        <f t="shared" ref="AS108:AS111" si="384">IFERROR(IF(AND(AH107="Impacto",AH108="Impacto"),(AS107-(+AS107*AK108)),IF(AND(AH107="Probabilidad",AH108="Impacto"),(AS106-(+AS106*AK108)),IF(AH108="Probabilidad",AS107,""))),"")</f>
        <v/>
      </c>
      <c r="AT108" s="235" t="str">
        <f t="shared" si="294"/>
        <v/>
      </c>
      <c r="AU108" s="782"/>
      <c r="AV108" s="785"/>
      <c r="AW108" s="779"/>
      <c r="AX108" s="788"/>
      <c r="AY108" s="469"/>
      <c r="AZ108" s="462"/>
      <c r="BA108" s="463"/>
      <c r="BB108" s="463"/>
      <c r="BC108" s="464"/>
      <c r="BD108" s="464"/>
      <c r="BE108" s="464"/>
      <c r="BF108" s="462"/>
      <c r="BG108" s="752"/>
      <c r="BH108" s="212"/>
      <c r="BI108" s="209"/>
      <c r="BJ108" s="209"/>
      <c r="BK108" s="209"/>
      <c r="BL108" s="206"/>
      <c r="BM108" s="206"/>
      <c r="BN108" s="206"/>
      <c r="BO108" s="278"/>
      <c r="BP108" s="278"/>
      <c r="BQ108" s="593"/>
      <c r="BR108" s="682"/>
      <c r="BS108" s="683"/>
      <c r="BT108" s="1274"/>
      <c r="BU108" s="1275"/>
      <c r="BV108" s="682"/>
      <c r="BW108" s="683"/>
      <c r="BX108" s="682"/>
      <c r="BY108" s="688"/>
      <c r="BZ108" s="688"/>
      <c r="CA108" s="670"/>
      <c r="CB108" s="671"/>
    </row>
    <row r="109" spans="1:80" s="211" customFormat="1" ht="28.5" customHeight="1">
      <c r="A109" s="984"/>
      <c r="B109" s="845"/>
      <c r="C109" s="848"/>
      <c r="D109" s="848"/>
      <c r="E109" s="801"/>
      <c r="F109" s="752"/>
      <c r="G109" s="819"/>
      <c r="H109" s="380">
        <v>17</v>
      </c>
      <c r="I109" s="831"/>
      <c r="J109" s="752"/>
      <c r="K109" s="752"/>
      <c r="L109" s="752"/>
      <c r="M109" s="801"/>
      <c r="N109" s="801"/>
      <c r="O109" s="801"/>
      <c r="P109" s="805"/>
      <c r="Q109" s="808"/>
      <c r="R109" s="811"/>
      <c r="S109" s="811"/>
      <c r="T109" s="811"/>
      <c r="U109" s="811"/>
      <c r="V109" s="814"/>
      <c r="W109" s="767"/>
      <c r="X109" s="817"/>
      <c r="Y109" s="761"/>
      <c r="Z109" s="764"/>
      <c r="AA109" s="767"/>
      <c r="AB109" s="770"/>
      <c r="AC109" s="773"/>
      <c r="AD109" s="776"/>
      <c r="AE109" s="779"/>
      <c r="AF109" s="205">
        <v>4</v>
      </c>
      <c r="AG109" s="494"/>
      <c r="AH109" s="497" t="str">
        <f t="shared" si="352"/>
        <v/>
      </c>
      <c r="AI109" s="336"/>
      <c r="AJ109" s="336"/>
      <c r="AK109" s="231" t="str">
        <f t="shared" si="353"/>
        <v/>
      </c>
      <c r="AL109" s="337"/>
      <c r="AM109" s="337"/>
      <c r="AN109" s="338"/>
      <c r="AO109" s="232" t="str">
        <f t="shared" ref="AO109" si="385">IF(ISBLANK(AD106),(IFERROR(IF(AND(AH108="Probabilidad",AH109="Probabilidad"),(AQ108-(+AQ108*AK109)),IF(AND(AH108="Impacto",AH109="Probabilidad"),(AQ107-(+AQ107*AK109)),IF(AH109="Impacto",AQ108,""))),""))," ")</f>
        <v/>
      </c>
      <c r="AP109" s="174" t="str">
        <f t="shared" ref="AP109" si="386">IF(ISBLANK(AD106),(IFERROR(IF(AO109="","",IF(AO109&lt;=0.2,"Muy Baja",IF(AO109&lt;=0.4,"Baja",IF(AO109&lt;=0.6,"Media",IF(AO109&lt;=0.8,"Alta","Muy Alta"))))),""))," ")</f>
        <v/>
      </c>
      <c r="AQ109" s="233" t="str">
        <f t="shared" si="292"/>
        <v/>
      </c>
      <c r="AR109" s="279" t="str">
        <f t="shared" si="293"/>
        <v/>
      </c>
      <c r="AS109" s="233" t="str">
        <f t="shared" si="384"/>
        <v/>
      </c>
      <c r="AT109" s="235" t="str">
        <f t="shared" si="294"/>
        <v/>
      </c>
      <c r="AU109" s="782"/>
      <c r="AV109" s="785"/>
      <c r="AW109" s="779"/>
      <c r="AX109" s="788"/>
      <c r="AY109" s="469"/>
      <c r="AZ109" s="462"/>
      <c r="BA109" s="463"/>
      <c r="BB109" s="463"/>
      <c r="BC109" s="464"/>
      <c r="BD109" s="464"/>
      <c r="BE109" s="464"/>
      <c r="BF109" s="462"/>
      <c r="BG109" s="752"/>
      <c r="BH109" s="212"/>
      <c r="BI109" s="209"/>
      <c r="BJ109" s="209"/>
      <c r="BK109" s="209"/>
      <c r="BL109" s="206"/>
      <c r="BM109" s="206"/>
      <c r="BN109" s="206"/>
      <c r="BO109" s="278"/>
      <c r="BP109" s="278"/>
      <c r="BQ109" s="593"/>
      <c r="BR109" s="682"/>
      <c r="BS109" s="683"/>
      <c r="BT109" s="1274"/>
      <c r="BU109" s="1275"/>
      <c r="BV109" s="682"/>
      <c r="BW109" s="683"/>
      <c r="BX109" s="682"/>
      <c r="BY109" s="688"/>
      <c r="BZ109" s="688"/>
      <c r="CA109" s="670"/>
      <c r="CB109" s="671"/>
    </row>
    <row r="110" spans="1:80" s="211" customFormat="1" ht="28.5" customHeight="1">
      <c r="A110" s="984"/>
      <c r="B110" s="845"/>
      <c r="C110" s="848"/>
      <c r="D110" s="848"/>
      <c r="E110" s="801"/>
      <c r="F110" s="752"/>
      <c r="G110" s="819"/>
      <c r="H110" s="380">
        <v>17</v>
      </c>
      <c r="I110" s="831"/>
      <c r="J110" s="752"/>
      <c r="K110" s="752"/>
      <c r="L110" s="752"/>
      <c r="M110" s="801"/>
      <c r="N110" s="801"/>
      <c r="O110" s="801"/>
      <c r="P110" s="805"/>
      <c r="Q110" s="808"/>
      <c r="R110" s="811"/>
      <c r="S110" s="811"/>
      <c r="T110" s="811"/>
      <c r="U110" s="811"/>
      <c r="V110" s="814"/>
      <c r="W110" s="767"/>
      <c r="X110" s="817"/>
      <c r="Y110" s="761"/>
      <c r="Z110" s="764"/>
      <c r="AA110" s="767"/>
      <c r="AB110" s="770"/>
      <c r="AC110" s="773"/>
      <c r="AD110" s="776"/>
      <c r="AE110" s="779"/>
      <c r="AF110" s="205">
        <v>5</v>
      </c>
      <c r="AG110" s="494"/>
      <c r="AH110" s="497" t="str">
        <f t="shared" si="352"/>
        <v/>
      </c>
      <c r="AI110" s="336"/>
      <c r="AJ110" s="336"/>
      <c r="AK110" s="231" t="str">
        <f t="shared" si="353"/>
        <v/>
      </c>
      <c r="AL110" s="337"/>
      <c r="AM110" s="337"/>
      <c r="AN110" s="338"/>
      <c r="AO110" s="232" t="str">
        <f t="shared" ref="AO110" si="387">IF(ISBLANK(AD106),(IFERROR(IF(AND(AH109="Probabilidad",AH110="Probabilidad"),(AQ109-(+AQ109*AK110)),IF(AND(AH109="Impacto",AH110="Probabilidad"),(AQ108-(+AQ108*AK110)),IF(AH110="Impacto",AQ109,""))),""))," ")</f>
        <v/>
      </c>
      <c r="AP110" s="174" t="str">
        <f t="shared" ref="AP110" si="388">IF(ISBLANK(AD106),(IFERROR(IF(AO110="","",IF(AO110&lt;=0.2,"Muy Baja",IF(AO110&lt;=0.4,"Baja",IF(AO110&lt;=0.6,"Media",IF(AO110&lt;=0.8,"Alta","Muy Alta"))))),""))," ")</f>
        <v/>
      </c>
      <c r="AQ110" s="233" t="str">
        <f t="shared" si="292"/>
        <v/>
      </c>
      <c r="AR110" s="279" t="str">
        <f t="shared" si="293"/>
        <v/>
      </c>
      <c r="AS110" s="233" t="str">
        <f t="shared" si="384"/>
        <v/>
      </c>
      <c r="AT110" s="235" t="str">
        <f t="shared" si="294"/>
        <v/>
      </c>
      <c r="AU110" s="782"/>
      <c r="AV110" s="785"/>
      <c r="AW110" s="779"/>
      <c r="AX110" s="788"/>
      <c r="AY110" s="469"/>
      <c r="AZ110" s="462"/>
      <c r="BA110" s="463"/>
      <c r="BB110" s="463"/>
      <c r="BC110" s="464"/>
      <c r="BD110" s="464"/>
      <c r="BE110" s="464"/>
      <c r="BF110" s="462"/>
      <c r="BG110" s="752"/>
      <c r="BH110" s="212"/>
      <c r="BI110" s="209"/>
      <c r="BJ110" s="209"/>
      <c r="BK110" s="209"/>
      <c r="BL110" s="206"/>
      <c r="BM110" s="206"/>
      <c r="BN110" s="206"/>
      <c r="BO110" s="278"/>
      <c r="BP110" s="278"/>
      <c r="BQ110" s="593"/>
      <c r="BR110" s="682"/>
      <c r="BS110" s="683"/>
      <c r="BT110" s="1274"/>
      <c r="BU110" s="1275"/>
      <c r="BV110" s="682"/>
      <c r="BW110" s="683"/>
      <c r="BX110" s="682"/>
      <c r="BY110" s="688"/>
      <c r="BZ110" s="688"/>
      <c r="CA110" s="670"/>
      <c r="CB110" s="671"/>
    </row>
    <row r="111" spans="1:80" s="211" customFormat="1" ht="28.5" customHeight="1">
      <c r="A111" s="984"/>
      <c r="B111" s="845"/>
      <c r="C111" s="848"/>
      <c r="D111" s="848"/>
      <c r="E111" s="801"/>
      <c r="F111" s="752"/>
      <c r="G111" s="819"/>
      <c r="H111" s="380">
        <v>17</v>
      </c>
      <c r="I111" s="832"/>
      <c r="J111" s="753"/>
      <c r="K111" s="753"/>
      <c r="L111" s="753"/>
      <c r="M111" s="802"/>
      <c r="N111" s="802"/>
      <c r="O111" s="802"/>
      <c r="P111" s="806"/>
      <c r="Q111" s="809"/>
      <c r="R111" s="812"/>
      <c r="S111" s="812"/>
      <c r="T111" s="812"/>
      <c r="U111" s="812"/>
      <c r="V111" s="820"/>
      <c r="W111" s="768"/>
      <c r="X111" s="818"/>
      <c r="Y111" s="762"/>
      <c r="Z111" s="765"/>
      <c r="AA111" s="768"/>
      <c r="AB111" s="771"/>
      <c r="AC111" s="774"/>
      <c r="AD111" s="777"/>
      <c r="AE111" s="780"/>
      <c r="AF111" s="205">
        <v>6</v>
      </c>
      <c r="AG111" s="494"/>
      <c r="AH111" s="497" t="str">
        <f t="shared" si="352"/>
        <v/>
      </c>
      <c r="AI111" s="336"/>
      <c r="AJ111" s="336"/>
      <c r="AK111" s="231" t="str">
        <f t="shared" si="353"/>
        <v/>
      </c>
      <c r="AL111" s="337"/>
      <c r="AM111" s="337"/>
      <c r="AN111" s="338"/>
      <c r="AO111" s="232" t="str">
        <f t="shared" ref="AO111" si="389">IF(ISBLANK(AD106),(IFERROR(IF(AND(AH110="Probabilidad",AH111="Probabilidad"),(AQ110-(+AQ110*AK111)),IF(AND(AH110="Impacto",AH111="Probabilidad"),(AQ109-(+AQ109*AK111)),IF(AH111="Impacto",AQ110,""))),""))," ")</f>
        <v/>
      </c>
      <c r="AP111" s="174" t="str">
        <f t="shared" ref="AP111" si="390">IF(ISBLANK(AD106),(IFERROR(IF(AO111="","",IF(AO111&lt;=0.2,"Muy Baja",IF(AO111&lt;=0.4,"Baja",IF(AO111&lt;=0.6,"Media",IF(AO111&lt;=0.8,"Alta","Muy Alta"))))),""))," ")</f>
        <v/>
      </c>
      <c r="AQ111" s="233" t="str">
        <f t="shared" si="292"/>
        <v/>
      </c>
      <c r="AR111" s="279" t="str">
        <f t="shared" si="293"/>
        <v/>
      </c>
      <c r="AS111" s="233" t="str">
        <f t="shared" si="384"/>
        <v/>
      </c>
      <c r="AT111" s="235" t="str">
        <f t="shared" si="294"/>
        <v/>
      </c>
      <c r="AU111" s="783"/>
      <c r="AV111" s="786"/>
      <c r="AW111" s="780"/>
      <c r="AX111" s="789"/>
      <c r="AY111" s="469"/>
      <c r="AZ111" s="462"/>
      <c r="BA111" s="463"/>
      <c r="BB111" s="463"/>
      <c r="BC111" s="464"/>
      <c r="BD111" s="464"/>
      <c r="BE111" s="464"/>
      <c r="BF111" s="462"/>
      <c r="BG111" s="753"/>
      <c r="BH111" s="212"/>
      <c r="BI111" s="209"/>
      <c r="BJ111" s="209"/>
      <c r="BK111" s="209"/>
      <c r="BL111" s="206"/>
      <c r="BM111" s="206"/>
      <c r="BN111" s="206"/>
      <c r="BO111" s="278"/>
      <c r="BP111" s="278"/>
      <c r="BQ111" s="593"/>
      <c r="BR111" s="684"/>
      <c r="BS111" s="685"/>
      <c r="BT111" s="1276"/>
      <c r="BU111" s="1277"/>
      <c r="BV111" s="684"/>
      <c r="BW111" s="685"/>
      <c r="BX111" s="684"/>
      <c r="BY111" s="689"/>
      <c r="BZ111" s="689"/>
      <c r="CA111" s="670"/>
      <c r="CB111" s="671"/>
    </row>
    <row r="112" spans="1:80" s="211" customFormat="1" ht="147.75" customHeight="1">
      <c r="A112" s="984"/>
      <c r="B112" s="845"/>
      <c r="C112" s="848"/>
      <c r="D112" s="848" t="str">
        <f>IFERROR((VLOOKUP($B112,'Listados Datos'!$D$3:$F$18,3,FALSE))," ")</f>
        <v xml:space="preserve"> </v>
      </c>
      <c r="E112" s="801"/>
      <c r="F112" s="752"/>
      <c r="G112" s="819">
        <v>18</v>
      </c>
      <c r="H112" s="380">
        <v>18</v>
      </c>
      <c r="I112" s="830" t="s">
        <v>1109</v>
      </c>
      <c r="J112" s="751" t="s">
        <v>242</v>
      </c>
      <c r="K112" s="751" t="s">
        <v>1109</v>
      </c>
      <c r="L112" s="751" t="s">
        <v>1120</v>
      </c>
      <c r="M112" s="803" t="s">
        <v>3252</v>
      </c>
      <c r="N112" s="803" t="s">
        <v>108</v>
      </c>
      <c r="O112" s="803" t="s">
        <v>830</v>
      </c>
      <c r="P112" s="804">
        <v>12</v>
      </c>
      <c r="Q112" s="807"/>
      <c r="R112" s="810"/>
      <c r="S112" s="810"/>
      <c r="T112" s="810"/>
      <c r="U112" s="810"/>
      <c r="V112" s="813" t="str">
        <f t="shared" ref="V112" si="391">IF(ISBLANK(AC112),(IF(P112&lt;=0,"",IF(P112&lt;=2,"Muy Baja",IF(P112&lt;=24,"Baja",IF(P112&lt;=500,"Media",IF(P112&lt;=5000,"Alta","Muy Alta"))))))," ")</f>
        <v>Baja</v>
      </c>
      <c r="W112" s="766">
        <f t="shared" ref="W112" si="392">IF(ISBLANK(AC112),(IF(V112="","",IF(V112="Muy Baja",20%,IF(V112="Baja",40%,IF(V112="Media",60%,IF(V112="Alta",80%,IF(V112="Muy Alta",100%,0)))))))," ")</f>
        <v>0.4</v>
      </c>
      <c r="X112" s="816" t="s">
        <v>303</v>
      </c>
      <c r="Y112" s="760" t="str">
        <f>IF(X112&gt;0,IF(NOT(ISERROR(MATCH(X112,'Listados Datos'!$N$3:$N$4,0))),'Listados Datos'!$N$6&amp;"Por favor no seleccionar este criterios de impacto (Afectación Económica o presupuestal y/o Pérdida Reputacional)",'Listados Datos'!$N$7),"")</f>
        <v>✔</v>
      </c>
      <c r="Z112" s="763"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766">
        <f>IF(Z112="","",IF(Z112="Leve",20%,IF(Z112="Menor",40%,IF(Z112="Moderado",60%,IF(Z112="Mayor",80%,IF(Z112="Catastrófico",100%,0))))))</f>
        <v>0.2</v>
      </c>
      <c r="AB112" s="769"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772"/>
      <c r="AD112" s="775"/>
      <c r="AE112" s="778" t="str">
        <f t="shared" ref="AE112" si="393">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494" t="s">
        <v>3352</v>
      </c>
      <c r="AH112" s="497" t="str">
        <f t="shared" ref="AH112:AH117" si="394">IF(OR(AI112="Preventivo",AI112="Detectivo"),"Probabilidad",IF(AI112="Correctivo","Impacto",""))</f>
        <v>Probabilidad</v>
      </c>
      <c r="AI112" s="336" t="s">
        <v>310</v>
      </c>
      <c r="AJ112" s="336" t="s">
        <v>315</v>
      </c>
      <c r="AK112" s="231" t="str">
        <f t="shared" ref="AK112:AK117" si="395">IF(AND(AI112="Preventivo",AJ112="Automático"),"50%",IF(AND(AI112="Preventivo",AJ112="Manual"),"40%",IF(AND(AI112="Detectivo",AJ112="Automático"),"40%",IF(AND(AI112="Detectivo",AJ112="Manual"),"30%",IF(AND(AI112="Correctivo",AJ112="Automático"),"35%",IF(AND(AI112="Correctivo",AJ112="Manual"),"25%",""))))))</f>
        <v>40%</v>
      </c>
      <c r="AL112" s="337"/>
      <c r="AM112" s="337"/>
      <c r="AN112" s="338"/>
      <c r="AO112" s="232">
        <f t="shared" ref="AO112" si="396">IF(ISBLANK(AD112),(IFERROR(IF(AH112="Probabilidad",(W112-(+W112*AK112)),IF(AH112="Impacto",W112,"")),""))," ")</f>
        <v>0.24</v>
      </c>
      <c r="AP112" s="174" t="str">
        <f t="shared" ref="AP112" si="397">IF(ISBLANK(AD112), (IFERROR(IF(AO112="","",IF(AO112&lt;=0.2,"Muy Baja",IF(AO112&lt;=0.4,"Baja",IF(AO112&lt;=0.6,"Media",IF(AO112&lt;=0.8,"Alta","Muy Alta"))))),""))," ")</f>
        <v>Baja</v>
      </c>
      <c r="AQ112" s="233">
        <f t="shared" si="292"/>
        <v>0.24</v>
      </c>
      <c r="AR112" s="279" t="str">
        <f t="shared" si="293"/>
        <v>Leve</v>
      </c>
      <c r="AS112" s="233">
        <f t="shared" ref="AS112" si="398">IFERROR(IF(AH112="Impacto",(AA112-(+AA112*AK112)),IF(AH112="Probabilidad",AA112,"")),"")</f>
        <v>0.2</v>
      </c>
      <c r="AT112" s="235" t="str">
        <f t="shared" si="294"/>
        <v>Bajo</v>
      </c>
      <c r="AU112" s="781"/>
      <c r="AV112" s="784" t="str">
        <f>IF(ISBLANK(AD112), " ", AD112)</f>
        <v xml:space="preserve"> </v>
      </c>
      <c r="AW112" s="778" t="str">
        <f t="shared" ref="AW112" si="399">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787" t="s">
        <v>333</v>
      </c>
      <c r="AY112" s="469" t="s">
        <v>3257</v>
      </c>
      <c r="AZ112" s="462" t="s">
        <v>1132</v>
      </c>
      <c r="BA112" s="463" t="s">
        <v>968</v>
      </c>
      <c r="BB112" s="463" t="s">
        <v>1054</v>
      </c>
      <c r="BC112" s="464">
        <v>44927</v>
      </c>
      <c r="BD112" s="464">
        <v>45291</v>
      </c>
      <c r="BE112" s="464" t="s">
        <v>1133</v>
      </c>
      <c r="BF112" s="464" t="s">
        <v>1134</v>
      </c>
      <c r="BG112" s="751" t="s">
        <v>3258</v>
      </c>
      <c r="BH112" s="212" t="s">
        <v>113</v>
      </c>
      <c r="BI112" s="209" t="s">
        <v>3469</v>
      </c>
      <c r="BJ112" s="209" t="s">
        <v>1509</v>
      </c>
      <c r="BK112" s="209" t="s">
        <v>1509</v>
      </c>
      <c r="BL112" s="206" t="s">
        <v>1509</v>
      </c>
      <c r="BM112" s="206" t="s">
        <v>1509</v>
      </c>
      <c r="BN112" s="206" t="s">
        <v>1509</v>
      </c>
      <c r="BO112" s="499" t="s">
        <v>114</v>
      </c>
      <c r="BP112" s="499" t="s">
        <v>1509</v>
      </c>
      <c r="BQ112" s="593" t="s">
        <v>1509</v>
      </c>
      <c r="BR112" s="709" t="s">
        <v>3646</v>
      </c>
      <c r="BS112" s="709"/>
      <c r="BT112" s="1272" t="s">
        <v>1132</v>
      </c>
      <c r="BU112" s="1273"/>
      <c r="BV112" s="680" t="s">
        <v>3760</v>
      </c>
      <c r="BW112" s="681"/>
      <c r="BX112" s="680" t="s">
        <v>3678</v>
      </c>
      <c r="BY112" s="687"/>
      <c r="BZ112" s="687"/>
      <c r="CA112" s="670"/>
      <c r="CB112" s="671"/>
    </row>
    <row r="113" spans="1:80" s="211" customFormat="1" ht="28.5" customHeight="1">
      <c r="A113" s="984"/>
      <c r="B113" s="845"/>
      <c r="C113" s="848"/>
      <c r="D113" s="848"/>
      <c r="E113" s="801"/>
      <c r="F113" s="752"/>
      <c r="G113" s="819"/>
      <c r="H113" s="380">
        <v>18</v>
      </c>
      <c r="I113" s="831"/>
      <c r="J113" s="752"/>
      <c r="K113" s="752"/>
      <c r="L113" s="752"/>
      <c r="M113" s="801"/>
      <c r="N113" s="801"/>
      <c r="O113" s="801"/>
      <c r="P113" s="805"/>
      <c r="Q113" s="808"/>
      <c r="R113" s="811"/>
      <c r="S113" s="811"/>
      <c r="T113" s="811"/>
      <c r="U113" s="811"/>
      <c r="V113" s="814"/>
      <c r="W113" s="767"/>
      <c r="X113" s="817"/>
      <c r="Y113" s="761"/>
      <c r="Z113" s="764"/>
      <c r="AA113" s="767"/>
      <c r="AB113" s="770"/>
      <c r="AC113" s="773"/>
      <c r="AD113" s="776"/>
      <c r="AE113" s="779"/>
      <c r="AF113" s="205">
        <v>2</v>
      </c>
      <c r="AG113" s="494"/>
      <c r="AH113" s="497" t="str">
        <f t="shared" si="394"/>
        <v/>
      </c>
      <c r="AI113" s="336"/>
      <c r="AJ113" s="336"/>
      <c r="AK113" s="231" t="str">
        <f t="shared" si="395"/>
        <v/>
      </c>
      <c r="AL113" s="337"/>
      <c r="AM113" s="337"/>
      <c r="AN113" s="338"/>
      <c r="AO113" s="232" t="str">
        <f t="shared" ref="AO113" si="400">IF(ISBLANK(AD112),(IFERROR(IF(AND(AH112="Probabilidad",AH113="Probabilidad"),(AQ112-(+AQ112*AK113)),IF(AH113="Probabilidad",(W112-(+W112*AK113)),IF(AH113="Impacto",AQ112,""))),""))," ")</f>
        <v/>
      </c>
      <c r="AP113" s="174" t="str">
        <f t="shared" ref="AP113" si="401">IF(ISBLANK(AD112),(IFERROR(IF(AO113="","",IF(AO113&lt;=0.2,"Muy Baja",IF(AO113&lt;=0.4,"Baja",IF(AO113&lt;=0.6,"Media",IF(AO113&lt;=0.8,"Alta","Muy Alta"))))),""))," ")</f>
        <v/>
      </c>
      <c r="AQ113" s="233" t="str">
        <f t="shared" si="292"/>
        <v/>
      </c>
      <c r="AR113" s="279" t="str">
        <f t="shared" si="293"/>
        <v/>
      </c>
      <c r="AS113" s="233" t="str">
        <f t="shared" ref="AS113" si="402">IFERROR(IF(AND(AH112="Impacto",AH113="Impacto"),(AS112-(+AS112*AK113)),IF(AH113="Impacto",(AA112-(+AA112*AK113)),IF(AH113="Probabilidad",AS112,""))),"")</f>
        <v/>
      </c>
      <c r="AT113" s="235" t="str">
        <f t="shared" si="294"/>
        <v/>
      </c>
      <c r="AU113" s="782"/>
      <c r="AV113" s="785"/>
      <c r="AW113" s="779"/>
      <c r="AX113" s="788"/>
      <c r="AY113" s="469"/>
      <c r="AZ113" s="462"/>
      <c r="BA113" s="463"/>
      <c r="BB113" s="463"/>
      <c r="BC113" s="464"/>
      <c r="BD113" s="464"/>
      <c r="BE113" s="464"/>
      <c r="BF113" s="462"/>
      <c r="BG113" s="752"/>
      <c r="BH113" s="212"/>
      <c r="BI113" s="209"/>
      <c r="BJ113" s="209"/>
      <c r="BK113" s="209"/>
      <c r="BL113" s="206"/>
      <c r="BM113" s="206"/>
      <c r="BN113" s="206"/>
      <c r="BO113" s="278"/>
      <c r="BP113" s="278"/>
      <c r="BQ113" s="593"/>
      <c r="BR113" s="709"/>
      <c r="BS113" s="709"/>
      <c r="BT113" s="1274"/>
      <c r="BU113" s="1275"/>
      <c r="BV113" s="682"/>
      <c r="BW113" s="683"/>
      <c r="BX113" s="682"/>
      <c r="BY113" s="688"/>
      <c r="BZ113" s="688"/>
      <c r="CA113" s="670"/>
      <c r="CB113" s="671"/>
    </row>
    <row r="114" spans="1:80" s="211" customFormat="1" ht="28.5" customHeight="1">
      <c r="A114" s="984"/>
      <c r="B114" s="845"/>
      <c r="C114" s="848"/>
      <c r="D114" s="848"/>
      <c r="E114" s="801"/>
      <c r="F114" s="752"/>
      <c r="G114" s="819"/>
      <c r="H114" s="380">
        <v>18</v>
      </c>
      <c r="I114" s="831"/>
      <c r="J114" s="752"/>
      <c r="K114" s="752"/>
      <c r="L114" s="752"/>
      <c r="M114" s="801"/>
      <c r="N114" s="801"/>
      <c r="O114" s="801"/>
      <c r="P114" s="805"/>
      <c r="Q114" s="808"/>
      <c r="R114" s="811"/>
      <c r="S114" s="811"/>
      <c r="T114" s="811"/>
      <c r="U114" s="811"/>
      <c r="V114" s="814"/>
      <c r="W114" s="767"/>
      <c r="X114" s="817"/>
      <c r="Y114" s="761"/>
      <c r="Z114" s="764"/>
      <c r="AA114" s="767"/>
      <c r="AB114" s="770"/>
      <c r="AC114" s="773"/>
      <c r="AD114" s="776"/>
      <c r="AE114" s="779"/>
      <c r="AF114" s="205">
        <v>3</v>
      </c>
      <c r="AG114" s="494"/>
      <c r="AH114" s="497" t="str">
        <f t="shared" si="394"/>
        <v/>
      </c>
      <c r="AI114" s="336"/>
      <c r="AJ114" s="336"/>
      <c r="AK114" s="231" t="str">
        <f t="shared" si="395"/>
        <v/>
      </c>
      <c r="AL114" s="337"/>
      <c r="AM114" s="337"/>
      <c r="AN114" s="338"/>
      <c r="AO114" s="232" t="str">
        <f t="shared" ref="AO114" si="403">IF(ISBLANK(AD112),(IFERROR(IF(AND(AH113="Probabilidad",AH114="Probabilidad"),(AQ113-(+AQ113*AK114)),IF(AND(AH113="Impacto",AH114="Probabilidad"),(AQ112-(+AQ112*AK114)),IF(AH114="Impacto",AQ113,""))),""))," ")</f>
        <v/>
      </c>
      <c r="AP114" s="174" t="str">
        <f t="shared" ref="AP114" si="404">IF(ISBLANK(AD112),(IFERROR(IF(AO114="","",IF(AO114&lt;=0.2,"Muy Baja",IF(AO114&lt;=0.4,"Baja",IF(AO114&lt;=0.6,"Media",IF(AO114&lt;=0.8,"Alta","Muy Alta"))))),""))," ")</f>
        <v/>
      </c>
      <c r="AQ114" s="233" t="str">
        <f t="shared" si="292"/>
        <v/>
      </c>
      <c r="AR114" s="279" t="str">
        <f t="shared" si="293"/>
        <v/>
      </c>
      <c r="AS114" s="233" t="str">
        <f t="shared" ref="AS114:AS117" si="405">IFERROR(IF(AND(AH113="Impacto",AH114="Impacto"),(AS113-(+AS113*AK114)),IF(AND(AH113="Probabilidad",AH114="Impacto"),(AS112-(+AS112*AK114)),IF(AH114="Probabilidad",AS113,""))),"")</f>
        <v/>
      </c>
      <c r="AT114" s="235" t="str">
        <f t="shared" si="294"/>
        <v/>
      </c>
      <c r="AU114" s="782"/>
      <c r="AV114" s="785"/>
      <c r="AW114" s="779"/>
      <c r="AX114" s="788"/>
      <c r="AY114" s="469"/>
      <c r="AZ114" s="462"/>
      <c r="BA114" s="463"/>
      <c r="BB114" s="463"/>
      <c r="BC114" s="464"/>
      <c r="BD114" s="464"/>
      <c r="BE114" s="464"/>
      <c r="BF114" s="462"/>
      <c r="BG114" s="752"/>
      <c r="BH114" s="212"/>
      <c r="BI114" s="209"/>
      <c r="BJ114" s="209"/>
      <c r="BK114" s="209"/>
      <c r="BL114" s="206"/>
      <c r="BM114" s="206"/>
      <c r="BN114" s="206"/>
      <c r="BO114" s="278"/>
      <c r="BP114" s="278"/>
      <c r="BQ114" s="593"/>
      <c r="BR114" s="709"/>
      <c r="BS114" s="709"/>
      <c r="BT114" s="1274"/>
      <c r="BU114" s="1275"/>
      <c r="BV114" s="682"/>
      <c r="BW114" s="683"/>
      <c r="BX114" s="682"/>
      <c r="BY114" s="688"/>
      <c r="BZ114" s="688"/>
      <c r="CA114" s="670"/>
      <c r="CB114" s="671"/>
    </row>
    <row r="115" spans="1:80" s="211" customFormat="1" ht="28.5" customHeight="1">
      <c r="A115" s="984"/>
      <c r="B115" s="845"/>
      <c r="C115" s="848"/>
      <c r="D115" s="848"/>
      <c r="E115" s="801"/>
      <c r="F115" s="752"/>
      <c r="G115" s="819"/>
      <c r="H115" s="380">
        <v>18</v>
      </c>
      <c r="I115" s="831"/>
      <c r="J115" s="752"/>
      <c r="K115" s="752"/>
      <c r="L115" s="752"/>
      <c r="M115" s="801"/>
      <c r="N115" s="801"/>
      <c r="O115" s="801"/>
      <c r="P115" s="805"/>
      <c r="Q115" s="808"/>
      <c r="R115" s="811"/>
      <c r="S115" s="811"/>
      <c r="T115" s="811"/>
      <c r="U115" s="811"/>
      <c r="V115" s="814"/>
      <c r="W115" s="767"/>
      <c r="X115" s="817"/>
      <c r="Y115" s="761"/>
      <c r="Z115" s="764"/>
      <c r="AA115" s="767"/>
      <c r="AB115" s="770"/>
      <c r="AC115" s="773"/>
      <c r="AD115" s="776"/>
      <c r="AE115" s="779"/>
      <c r="AF115" s="205">
        <v>4</v>
      </c>
      <c r="AG115" s="494"/>
      <c r="AH115" s="497" t="str">
        <f t="shared" si="394"/>
        <v/>
      </c>
      <c r="AI115" s="336"/>
      <c r="AJ115" s="336"/>
      <c r="AK115" s="231" t="str">
        <f t="shared" si="395"/>
        <v/>
      </c>
      <c r="AL115" s="337"/>
      <c r="AM115" s="337"/>
      <c r="AN115" s="338"/>
      <c r="AO115" s="232" t="str">
        <f t="shared" ref="AO115" si="406">IF(ISBLANK(AD112),(IFERROR(IF(AND(AH114="Probabilidad",AH115="Probabilidad"),(AQ114-(+AQ114*AK115)),IF(AND(AH114="Impacto",AH115="Probabilidad"),(AQ113-(+AQ113*AK115)),IF(AH115="Impacto",AQ114,""))),""))," ")</f>
        <v/>
      </c>
      <c r="AP115" s="174" t="str">
        <f t="shared" ref="AP115" si="407">IF(ISBLANK(AD112),(IFERROR(IF(AO115="","",IF(AO115&lt;=0.2,"Muy Baja",IF(AO115&lt;=0.4,"Baja",IF(AO115&lt;=0.6,"Media",IF(AO115&lt;=0.8,"Alta","Muy Alta"))))),""))," ")</f>
        <v/>
      </c>
      <c r="AQ115" s="233" t="str">
        <f t="shared" si="292"/>
        <v/>
      </c>
      <c r="AR115" s="279" t="str">
        <f t="shared" si="293"/>
        <v/>
      </c>
      <c r="AS115" s="233" t="str">
        <f t="shared" si="405"/>
        <v/>
      </c>
      <c r="AT115" s="235" t="str">
        <f t="shared" si="294"/>
        <v/>
      </c>
      <c r="AU115" s="782"/>
      <c r="AV115" s="785"/>
      <c r="AW115" s="779"/>
      <c r="AX115" s="788"/>
      <c r="AY115" s="469"/>
      <c r="AZ115" s="462"/>
      <c r="BA115" s="463"/>
      <c r="BB115" s="463"/>
      <c r="BC115" s="464"/>
      <c r="BD115" s="464"/>
      <c r="BE115" s="464"/>
      <c r="BF115" s="462"/>
      <c r="BG115" s="752"/>
      <c r="BH115" s="212"/>
      <c r="BI115" s="209"/>
      <c r="BJ115" s="209"/>
      <c r="BK115" s="209"/>
      <c r="BL115" s="206"/>
      <c r="BM115" s="206"/>
      <c r="BN115" s="206"/>
      <c r="BO115" s="278"/>
      <c r="BP115" s="278"/>
      <c r="BQ115" s="593"/>
      <c r="BR115" s="709"/>
      <c r="BS115" s="709"/>
      <c r="BT115" s="1274"/>
      <c r="BU115" s="1275"/>
      <c r="BV115" s="682"/>
      <c r="BW115" s="683"/>
      <c r="BX115" s="682"/>
      <c r="BY115" s="688"/>
      <c r="BZ115" s="688"/>
      <c r="CA115" s="670"/>
      <c r="CB115" s="671"/>
    </row>
    <row r="116" spans="1:80" s="211" customFormat="1" ht="28.5" customHeight="1">
      <c r="A116" s="984"/>
      <c r="B116" s="845"/>
      <c r="C116" s="848"/>
      <c r="D116" s="848"/>
      <c r="E116" s="801"/>
      <c r="F116" s="752"/>
      <c r="G116" s="819"/>
      <c r="H116" s="380">
        <v>18</v>
      </c>
      <c r="I116" s="831"/>
      <c r="J116" s="752"/>
      <c r="K116" s="752"/>
      <c r="L116" s="752"/>
      <c r="M116" s="801"/>
      <c r="N116" s="801"/>
      <c r="O116" s="801"/>
      <c r="P116" s="805"/>
      <c r="Q116" s="808"/>
      <c r="R116" s="811"/>
      <c r="S116" s="811"/>
      <c r="T116" s="811"/>
      <c r="U116" s="811"/>
      <c r="V116" s="814"/>
      <c r="W116" s="767"/>
      <c r="X116" s="817"/>
      <c r="Y116" s="761"/>
      <c r="Z116" s="764"/>
      <c r="AA116" s="767"/>
      <c r="AB116" s="770"/>
      <c r="AC116" s="773"/>
      <c r="AD116" s="776"/>
      <c r="AE116" s="779"/>
      <c r="AF116" s="205">
        <v>5</v>
      </c>
      <c r="AG116" s="494"/>
      <c r="AH116" s="497" t="str">
        <f t="shared" si="394"/>
        <v/>
      </c>
      <c r="AI116" s="336"/>
      <c r="AJ116" s="336"/>
      <c r="AK116" s="231" t="str">
        <f t="shared" si="395"/>
        <v/>
      </c>
      <c r="AL116" s="337"/>
      <c r="AM116" s="337"/>
      <c r="AN116" s="338"/>
      <c r="AO116" s="232" t="str">
        <f t="shared" ref="AO116" si="408">IF(ISBLANK(AD112),(IFERROR(IF(AND(AH115="Probabilidad",AH116="Probabilidad"),(AQ115-(+AQ115*AK116)),IF(AND(AH115="Impacto",AH116="Probabilidad"),(AQ114-(+AQ114*AK116)),IF(AH116="Impacto",AQ115,""))),""))," ")</f>
        <v/>
      </c>
      <c r="AP116" s="174" t="str">
        <f t="shared" ref="AP116" si="409">IF(ISBLANK(AD112),(IFERROR(IF(AO116="","",IF(AO116&lt;=0.2,"Muy Baja",IF(AO116&lt;=0.4,"Baja",IF(AO116&lt;=0.6,"Media",IF(AO116&lt;=0.8,"Alta","Muy Alta"))))),""))," ")</f>
        <v/>
      </c>
      <c r="AQ116" s="233" t="str">
        <f t="shared" si="292"/>
        <v/>
      </c>
      <c r="AR116" s="279" t="str">
        <f t="shared" si="293"/>
        <v/>
      </c>
      <c r="AS116" s="233" t="str">
        <f t="shared" si="405"/>
        <v/>
      </c>
      <c r="AT116" s="235" t="str">
        <f t="shared" si="294"/>
        <v/>
      </c>
      <c r="AU116" s="782"/>
      <c r="AV116" s="785"/>
      <c r="AW116" s="779"/>
      <c r="AX116" s="788"/>
      <c r="AY116" s="469"/>
      <c r="AZ116" s="462"/>
      <c r="BA116" s="463"/>
      <c r="BB116" s="463"/>
      <c r="BC116" s="464"/>
      <c r="BD116" s="464"/>
      <c r="BE116" s="464"/>
      <c r="BF116" s="462"/>
      <c r="BG116" s="752"/>
      <c r="BH116" s="212"/>
      <c r="BI116" s="209"/>
      <c r="BJ116" s="209"/>
      <c r="BK116" s="209"/>
      <c r="BL116" s="206"/>
      <c r="BM116" s="206"/>
      <c r="BN116" s="206"/>
      <c r="BO116" s="278"/>
      <c r="BP116" s="278"/>
      <c r="BQ116" s="593"/>
      <c r="BR116" s="709"/>
      <c r="BS116" s="709"/>
      <c r="BT116" s="1274"/>
      <c r="BU116" s="1275"/>
      <c r="BV116" s="682"/>
      <c r="BW116" s="683"/>
      <c r="BX116" s="682"/>
      <c r="BY116" s="688"/>
      <c r="BZ116" s="688"/>
      <c r="CA116" s="670"/>
      <c r="CB116" s="671"/>
    </row>
    <row r="117" spans="1:80" s="211" customFormat="1" ht="28.5" customHeight="1">
      <c r="A117" s="984"/>
      <c r="B117" s="845"/>
      <c r="C117" s="848"/>
      <c r="D117" s="848"/>
      <c r="E117" s="801"/>
      <c r="F117" s="752"/>
      <c r="G117" s="819"/>
      <c r="H117" s="380">
        <v>18</v>
      </c>
      <c r="I117" s="832"/>
      <c r="J117" s="753"/>
      <c r="K117" s="753"/>
      <c r="L117" s="753"/>
      <c r="M117" s="802"/>
      <c r="N117" s="802"/>
      <c r="O117" s="802"/>
      <c r="P117" s="806"/>
      <c r="Q117" s="809"/>
      <c r="R117" s="812"/>
      <c r="S117" s="812"/>
      <c r="T117" s="812"/>
      <c r="U117" s="812"/>
      <c r="V117" s="820"/>
      <c r="W117" s="768"/>
      <c r="X117" s="818"/>
      <c r="Y117" s="762"/>
      <c r="Z117" s="765"/>
      <c r="AA117" s="768"/>
      <c r="AB117" s="771"/>
      <c r="AC117" s="774"/>
      <c r="AD117" s="777"/>
      <c r="AE117" s="780"/>
      <c r="AF117" s="205">
        <v>6</v>
      </c>
      <c r="AG117" s="494"/>
      <c r="AH117" s="497" t="str">
        <f t="shared" si="394"/>
        <v/>
      </c>
      <c r="AI117" s="336"/>
      <c r="AJ117" s="336"/>
      <c r="AK117" s="231" t="str">
        <f t="shared" si="395"/>
        <v/>
      </c>
      <c r="AL117" s="337"/>
      <c r="AM117" s="337"/>
      <c r="AN117" s="338"/>
      <c r="AO117" s="232" t="str">
        <f t="shared" ref="AO117" si="410">IF(ISBLANK(AD112),(IFERROR(IF(AND(AH116="Probabilidad",AH117="Probabilidad"),(AQ116-(+AQ116*AK117)),IF(AND(AH116="Impacto",AH117="Probabilidad"),(AQ115-(+AQ115*AK117)),IF(AH117="Impacto",AQ116,""))),""))," ")</f>
        <v/>
      </c>
      <c r="AP117" s="174" t="str">
        <f t="shared" ref="AP117" si="411">IF(ISBLANK(AD112),(IFERROR(IF(AO117="","",IF(AO117&lt;=0.2,"Muy Baja",IF(AO117&lt;=0.4,"Baja",IF(AO117&lt;=0.6,"Media",IF(AO117&lt;=0.8,"Alta","Muy Alta"))))),""))," ")</f>
        <v/>
      </c>
      <c r="AQ117" s="233" t="str">
        <f t="shared" si="292"/>
        <v/>
      </c>
      <c r="AR117" s="279" t="str">
        <f t="shared" si="293"/>
        <v/>
      </c>
      <c r="AS117" s="233" t="str">
        <f t="shared" si="405"/>
        <v/>
      </c>
      <c r="AT117" s="235" t="str">
        <f t="shared" si="294"/>
        <v/>
      </c>
      <c r="AU117" s="783"/>
      <c r="AV117" s="786"/>
      <c r="AW117" s="780"/>
      <c r="AX117" s="789"/>
      <c r="AY117" s="469"/>
      <c r="AZ117" s="462"/>
      <c r="BA117" s="463"/>
      <c r="BB117" s="463"/>
      <c r="BC117" s="464"/>
      <c r="BD117" s="464"/>
      <c r="BE117" s="464"/>
      <c r="BF117" s="462"/>
      <c r="BG117" s="753"/>
      <c r="BH117" s="212"/>
      <c r="BI117" s="209"/>
      <c r="BJ117" s="209"/>
      <c r="BK117" s="209"/>
      <c r="BL117" s="206"/>
      <c r="BM117" s="206"/>
      <c r="BN117" s="206"/>
      <c r="BO117" s="278"/>
      <c r="BP117" s="278"/>
      <c r="BQ117" s="593"/>
      <c r="BR117" s="709"/>
      <c r="BS117" s="709"/>
      <c r="BT117" s="1276"/>
      <c r="BU117" s="1277"/>
      <c r="BV117" s="684"/>
      <c r="BW117" s="685"/>
      <c r="BX117" s="684"/>
      <c r="BY117" s="689"/>
      <c r="BZ117" s="689"/>
      <c r="CA117" s="670"/>
      <c r="CB117" s="671"/>
    </row>
    <row r="118" spans="1:80" s="211" customFormat="1" ht="140.25" customHeight="1">
      <c r="A118" s="984"/>
      <c r="B118" s="845"/>
      <c r="C118" s="848"/>
      <c r="D118" s="848" t="str">
        <f>IFERROR((VLOOKUP($B118,'Listados Datos'!$D$3:$F$18,3,FALSE))," ")</f>
        <v xml:space="preserve"> </v>
      </c>
      <c r="E118" s="801"/>
      <c r="F118" s="752"/>
      <c r="G118" s="819">
        <v>19</v>
      </c>
      <c r="H118" s="380">
        <v>19</v>
      </c>
      <c r="I118" s="830" t="s">
        <v>1110</v>
      </c>
      <c r="J118" s="751" t="s">
        <v>242</v>
      </c>
      <c r="K118" s="751" t="s">
        <v>1110</v>
      </c>
      <c r="L118" s="751" t="s">
        <v>1121</v>
      </c>
      <c r="M118" s="803" t="s">
        <v>3253</v>
      </c>
      <c r="N118" s="803" t="s">
        <v>108</v>
      </c>
      <c r="O118" s="803" t="s">
        <v>830</v>
      </c>
      <c r="P118" s="804">
        <v>12</v>
      </c>
      <c r="Q118" s="807"/>
      <c r="R118" s="810"/>
      <c r="S118" s="810"/>
      <c r="T118" s="810"/>
      <c r="U118" s="810"/>
      <c r="V118" s="813" t="str">
        <f t="shared" ref="V118" si="412">IF(ISBLANK(AC118),(IF(P118&lt;=0,"",IF(P118&lt;=2,"Muy Baja",IF(P118&lt;=24,"Baja",IF(P118&lt;=500,"Media",IF(P118&lt;=5000,"Alta","Muy Alta"))))))," ")</f>
        <v>Baja</v>
      </c>
      <c r="W118" s="766">
        <f t="shared" ref="W118" si="413">IF(ISBLANK(AC118),(IF(V118="","",IF(V118="Muy Baja",20%,IF(V118="Baja",40%,IF(V118="Media",60%,IF(V118="Alta",80%,IF(V118="Muy Alta",100%,0)))))))," ")</f>
        <v>0.4</v>
      </c>
      <c r="X118" s="816" t="s">
        <v>303</v>
      </c>
      <c r="Y118" s="760" t="str">
        <f>IF(X118&gt;0,IF(NOT(ISERROR(MATCH(X118,'Listados Datos'!$N$3:$N$4,0))),'Listados Datos'!$N$6&amp;"Por favor no seleccionar este criterios de impacto (Afectación Económica o presupuestal y/o Pérdida Reputacional)",'Listados Datos'!$N$7),"")</f>
        <v>✔</v>
      </c>
      <c r="Z118" s="763"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766">
        <f>IF(Z118="","",IF(Z118="Leve",20%,IF(Z118="Menor",40%,IF(Z118="Moderado",60%,IF(Z118="Mayor",80%,IF(Z118="Catastrófico",100%,0))))))</f>
        <v>0.2</v>
      </c>
      <c r="AB118" s="769"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772"/>
      <c r="AD118" s="775"/>
      <c r="AE118" s="778" t="str">
        <f t="shared" ref="AE118" si="414">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494" t="s">
        <v>3353</v>
      </c>
      <c r="AH118" s="497" t="str">
        <f t="shared" ref="AH118:AH123" si="415">IF(OR(AI118="Preventivo",AI118="Detectivo"),"Probabilidad",IF(AI118="Correctivo","Impacto",""))</f>
        <v>Probabilidad</v>
      </c>
      <c r="AI118" s="336" t="s">
        <v>310</v>
      </c>
      <c r="AJ118" s="336" t="s">
        <v>315</v>
      </c>
      <c r="AK118" s="231" t="str">
        <f t="shared" ref="AK118:AK123" si="416">IF(AND(AI118="Preventivo",AJ118="Automático"),"50%",IF(AND(AI118="Preventivo",AJ118="Manual"),"40%",IF(AND(AI118="Detectivo",AJ118="Automático"),"40%",IF(AND(AI118="Detectivo",AJ118="Manual"),"30%",IF(AND(AI118="Correctivo",AJ118="Automático"),"35%",IF(AND(AI118="Correctivo",AJ118="Manual"),"25%",""))))))</f>
        <v>40%</v>
      </c>
      <c r="AL118" s="337" t="s">
        <v>319</v>
      </c>
      <c r="AM118" s="337" t="s">
        <v>323</v>
      </c>
      <c r="AN118" s="338" t="s">
        <v>326</v>
      </c>
      <c r="AO118" s="232">
        <f t="shared" ref="AO118" si="417">IF(ISBLANK(AD118),(IFERROR(IF(AH118="Probabilidad",(W118-(+W118*AK118)),IF(AH118="Impacto",W118,"")),""))," ")</f>
        <v>0.24</v>
      </c>
      <c r="AP118" s="174" t="str">
        <f t="shared" ref="AP118" si="418">IF(ISBLANK(AD118), (IFERROR(IF(AO118="","",IF(AO118&lt;=0.2,"Muy Baja",IF(AO118&lt;=0.4,"Baja",IF(AO118&lt;=0.6,"Media",IF(AO118&lt;=0.8,"Alta","Muy Alta"))))),""))," ")</f>
        <v>Baja</v>
      </c>
      <c r="AQ118" s="233">
        <f t="shared" si="292"/>
        <v>0.24</v>
      </c>
      <c r="AR118" s="279" t="str">
        <f t="shared" si="293"/>
        <v>Leve</v>
      </c>
      <c r="AS118" s="233">
        <f t="shared" ref="AS118" si="419">IFERROR(IF(AH118="Impacto",(AA118-(+AA118*AK118)),IF(AH118="Probabilidad",AA118,"")),"")</f>
        <v>0.2</v>
      </c>
      <c r="AT118" s="235" t="str">
        <f t="shared" si="294"/>
        <v>Bajo</v>
      </c>
      <c r="AU118" s="781"/>
      <c r="AV118" s="784" t="str">
        <f>IF(ISBLANK(AD118), " ", AD118)</f>
        <v xml:space="preserve"> </v>
      </c>
      <c r="AW118" s="778" t="str">
        <f t="shared" ref="AW118" si="420">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787" t="s">
        <v>333</v>
      </c>
      <c r="AY118" s="469" t="s">
        <v>1136</v>
      </c>
      <c r="AZ118" s="462" t="s">
        <v>1135</v>
      </c>
      <c r="BA118" s="463" t="s">
        <v>968</v>
      </c>
      <c r="BB118" s="463" t="s">
        <v>1054</v>
      </c>
      <c r="BC118" s="464">
        <v>44927</v>
      </c>
      <c r="BD118" s="464">
        <v>45291</v>
      </c>
      <c r="BE118" s="464" t="s">
        <v>1137</v>
      </c>
      <c r="BF118" s="464" t="s">
        <v>1138</v>
      </c>
      <c r="BG118" s="751" t="s">
        <v>1124</v>
      </c>
      <c r="BH118" s="212" t="s">
        <v>113</v>
      </c>
      <c r="BI118" s="209" t="s">
        <v>3469</v>
      </c>
      <c r="BJ118" s="209" t="s">
        <v>1509</v>
      </c>
      <c r="BK118" s="209" t="s">
        <v>1509</v>
      </c>
      <c r="BL118" s="206" t="s">
        <v>1509</v>
      </c>
      <c r="BM118" s="206" t="s">
        <v>1509</v>
      </c>
      <c r="BN118" s="206" t="s">
        <v>1509</v>
      </c>
      <c r="BO118" s="499" t="s">
        <v>114</v>
      </c>
      <c r="BP118" s="499" t="s">
        <v>1509</v>
      </c>
      <c r="BQ118" s="593" t="s">
        <v>1509</v>
      </c>
      <c r="BR118" s="680" t="s">
        <v>3647</v>
      </c>
      <c r="BS118" s="681"/>
      <c r="BT118" s="680" t="s">
        <v>1135</v>
      </c>
      <c r="BU118" s="681"/>
      <c r="BV118" s="680" t="s">
        <v>3760</v>
      </c>
      <c r="BW118" s="681"/>
      <c r="BX118" s="680" t="s">
        <v>3678</v>
      </c>
      <c r="BY118" s="687"/>
      <c r="BZ118" s="687"/>
      <c r="CA118" s="670"/>
      <c r="CB118" s="671"/>
    </row>
    <row r="119" spans="1:80" s="211" customFormat="1" ht="28.5" customHeight="1">
      <c r="A119" s="984"/>
      <c r="B119" s="845"/>
      <c r="C119" s="848"/>
      <c r="D119" s="848"/>
      <c r="E119" s="801"/>
      <c r="F119" s="752"/>
      <c r="G119" s="819"/>
      <c r="H119" s="380">
        <v>19</v>
      </c>
      <c r="I119" s="831"/>
      <c r="J119" s="752"/>
      <c r="K119" s="752"/>
      <c r="L119" s="752"/>
      <c r="M119" s="801"/>
      <c r="N119" s="801"/>
      <c r="O119" s="801"/>
      <c r="P119" s="805"/>
      <c r="Q119" s="808"/>
      <c r="R119" s="811"/>
      <c r="S119" s="811"/>
      <c r="T119" s="811"/>
      <c r="U119" s="811"/>
      <c r="V119" s="814"/>
      <c r="W119" s="767"/>
      <c r="X119" s="817"/>
      <c r="Y119" s="761"/>
      <c r="Z119" s="764"/>
      <c r="AA119" s="767"/>
      <c r="AB119" s="770"/>
      <c r="AC119" s="773"/>
      <c r="AD119" s="776"/>
      <c r="AE119" s="779"/>
      <c r="AF119" s="205">
        <v>2</v>
      </c>
      <c r="AG119" s="494"/>
      <c r="AH119" s="497" t="str">
        <f t="shared" si="415"/>
        <v/>
      </c>
      <c r="AI119" s="336"/>
      <c r="AJ119" s="336"/>
      <c r="AK119" s="231" t="str">
        <f t="shared" si="416"/>
        <v/>
      </c>
      <c r="AL119" s="337"/>
      <c r="AM119" s="337"/>
      <c r="AN119" s="338"/>
      <c r="AO119" s="232" t="str">
        <f t="shared" ref="AO119" si="421">IF(ISBLANK(AD118),(IFERROR(IF(AND(AH118="Probabilidad",AH119="Probabilidad"),(AQ118-(+AQ118*AK119)),IF(AH119="Probabilidad",(W118-(+W118*AK119)),IF(AH119="Impacto",AQ118,""))),""))," ")</f>
        <v/>
      </c>
      <c r="AP119" s="174" t="str">
        <f t="shared" ref="AP119" si="422">IF(ISBLANK(AD118),(IFERROR(IF(AO119="","",IF(AO119&lt;=0.2,"Muy Baja",IF(AO119&lt;=0.4,"Baja",IF(AO119&lt;=0.6,"Media",IF(AO119&lt;=0.8,"Alta","Muy Alta"))))),""))," ")</f>
        <v/>
      </c>
      <c r="AQ119" s="233" t="str">
        <f t="shared" si="292"/>
        <v/>
      </c>
      <c r="AR119" s="279" t="str">
        <f t="shared" si="293"/>
        <v/>
      </c>
      <c r="AS119" s="233" t="str">
        <f t="shared" ref="AS119" si="423">IFERROR(IF(AND(AH118="Impacto",AH119="Impacto"),(AS118-(+AS118*AK119)),IF(AH119="Impacto",(AA118-(+AA118*AK119)),IF(AH119="Probabilidad",AS118,""))),"")</f>
        <v/>
      </c>
      <c r="AT119" s="235" t="str">
        <f t="shared" si="294"/>
        <v/>
      </c>
      <c r="AU119" s="782"/>
      <c r="AV119" s="785"/>
      <c r="AW119" s="779"/>
      <c r="AX119" s="788"/>
      <c r="AY119" s="469"/>
      <c r="AZ119" s="462"/>
      <c r="BA119" s="463"/>
      <c r="BB119" s="463"/>
      <c r="BC119" s="464"/>
      <c r="BD119" s="464"/>
      <c r="BE119" s="464"/>
      <c r="BF119" s="462"/>
      <c r="BG119" s="752"/>
      <c r="BH119" s="212"/>
      <c r="BI119" s="209"/>
      <c r="BJ119" s="209"/>
      <c r="BK119" s="209"/>
      <c r="BL119" s="206"/>
      <c r="BM119" s="206"/>
      <c r="BN119" s="206"/>
      <c r="BO119" s="278"/>
      <c r="BP119" s="278"/>
      <c r="BQ119" s="593"/>
      <c r="BR119" s="682"/>
      <c r="BS119" s="683"/>
      <c r="BT119" s="682"/>
      <c r="BU119" s="683"/>
      <c r="BV119" s="682"/>
      <c r="BW119" s="683"/>
      <c r="BX119" s="682"/>
      <c r="BY119" s="688"/>
      <c r="BZ119" s="688"/>
      <c r="CA119" s="670"/>
      <c r="CB119" s="671"/>
    </row>
    <row r="120" spans="1:80" s="211" customFormat="1" ht="28.5" customHeight="1">
      <c r="A120" s="984"/>
      <c r="B120" s="845"/>
      <c r="C120" s="848"/>
      <c r="D120" s="848"/>
      <c r="E120" s="801"/>
      <c r="F120" s="752"/>
      <c r="G120" s="819"/>
      <c r="H120" s="380">
        <v>19</v>
      </c>
      <c r="I120" s="831"/>
      <c r="J120" s="752"/>
      <c r="K120" s="752"/>
      <c r="L120" s="752"/>
      <c r="M120" s="801"/>
      <c r="N120" s="801"/>
      <c r="O120" s="801"/>
      <c r="P120" s="805"/>
      <c r="Q120" s="808"/>
      <c r="R120" s="811"/>
      <c r="S120" s="811"/>
      <c r="T120" s="811"/>
      <c r="U120" s="811"/>
      <c r="V120" s="814"/>
      <c r="W120" s="767"/>
      <c r="X120" s="817"/>
      <c r="Y120" s="761"/>
      <c r="Z120" s="764"/>
      <c r="AA120" s="767"/>
      <c r="AB120" s="770"/>
      <c r="AC120" s="773"/>
      <c r="AD120" s="776"/>
      <c r="AE120" s="779"/>
      <c r="AF120" s="205">
        <v>3</v>
      </c>
      <c r="AG120" s="494"/>
      <c r="AH120" s="497" t="str">
        <f t="shared" si="415"/>
        <v/>
      </c>
      <c r="AI120" s="336"/>
      <c r="AJ120" s="336"/>
      <c r="AK120" s="231" t="str">
        <f t="shared" si="416"/>
        <v/>
      </c>
      <c r="AL120" s="337"/>
      <c r="AM120" s="337"/>
      <c r="AN120" s="338"/>
      <c r="AO120" s="232" t="str">
        <f t="shared" ref="AO120" si="424">IF(ISBLANK(AD118),(IFERROR(IF(AND(AH119="Probabilidad",AH120="Probabilidad"),(AQ119-(+AQ119*AK120)),IF(AND(AH119="Impacto",AH120="Probabilidad"),(AQ118-(+AQ118*AK120)),IF(AH120="Impacto",AQ119,""))),""))," ")</f>
        <v/>
      </c>
      <c r="AP120" s="174" t="str">
        <f t="shared" ref="AP120" si="425">IF(ISBLANK(AD118),(IFERROR(IF(AO120="","",IF(AO120&lt;=0.2,"Muy Baja",IF(AO120&lt;=0.4,"Baja",IF(AO120&lt;=0.6,"Media",IF(AO120&lt;=0.8,"Alta","Muy Alta"))))),""))," ")</f>
        <v/>
      </c>
      <c r="AQ120" s="233" t="str">
        <f t="shared" si="292"/>
        <v/>
      </c>
      <c r="AR120" s="279" t="str">
        <f t="shared" si="293"/>
        <v/>
      </c>
      <c r="AS120" s="233" t="str">
        <f t="shared" ref="AS120:AS123" si="426">IFERROR(IF(AND(AH119="Impacto",AH120="Impacto"),(AS119-(+AS119*AK120)),IF(AND(AH119="Probabilidad",AH120="Impacto"),(AS118-(+AS118*AK120)),IF(AH120="Probabilidad",AS119,""))),"")</f>
        <v/>
      </c>
      <c r="AT120" s="235" t="str">
        <f t="shared" si="294"/>
        <v/>
      </c>
      <c r="AU120" s="782"/>
      <c r="AV120" s="785"/>
      <c r="AW120" s="779"/>
      <c r="AX120" s="788"/>
      <c r="AY120" s="469"/>
      <c r="AZ120" s="462"/>
      <c r="BA120" s="463"/>
      <c r="BB120" s="463"/>
      <c r="BC120" s="464"/>
      <c r="BD120" s="464"/>
      <c r="BE120" s="464"/>
      <c r="BF120" s="462"/>
      <c r="BG120" s="752"/>
      <c r="BH120" s="212"/>
      <c r="BI120" s="209"/>
      <c r="BJ120" s="209"/>
      <c r="BK120" s="209"/>
      <c r="BL120" s="206"/>
      <c r="BM120" s="206"/>
      <c r="BN120" s="206"/>
      <c r="BO120" s="278"/>
      <c r="BP120" s="278"/>
      <c r="BQ120" s="593"/>
      <c r="BR120" s="682"/>
      <c r="BS120" s="683"/>
      <c r="BT120" s="682"/>
      <c r="BU120" s="683"/>
      <c r="BV120" s="682"/>
      <c r="BW120" s="683"/>
      <c r="BX120" s="682"/>
      <c r="BY120" s="688"/>
      <c r="BZ120" s="688"/>
      <c r="CA120" s="670"/>
      <c r="CB120" s="671"/>
    </row>
    <row r="121" spans="1:80" s="211" customFormat="1" ht="28.5" customHeight="1">
      <c r="A121" s="984"/>
      <c r="B121" s="845"/>
      <c r="C121" s="848"/>
      <c r="D121" s="848"/>
      <c r="E121" s="801"/>
      <c r="F121" s="752"/>
      <c r="G121" s="819"/>
      <c r="H121" s="380">
        <v>19</v>
      </c>
      <c r="I121" s="831"/>
      <c r="J121" s="752"/>
      <c r="K121" s="752"/>
      <c r="L121" s="752"/>
      <c r="M121" s="801"/>
      <c r="N121" s="801"/>
      <c r="O121" s="801"/>
      <c r="P121" s="805"/>
      <c r="Q121" s="808"/>
      <c r="R121" s="811"/>
      <c r="S121" s="811"/>
      <c r="T121" s="811"/>
      <c r="U121" s="811"/>
      <c r="V121" s="814"/>
      <c r="W121" s="767"/>
      <c r="X121" s="817"/>
      <c r="Y121" s="761"/>
      <c r="Z121" s="764"/>
      <c r="AA121" s="767"/>
      <c r="AB121" s="770"/>
      <c r="AC121" s="773"/>
      <c r="AD121" s="776"/>
      <c r="AE121" s="779"/>
      <c r="AF121" s="205">
        <v>4</v>
      </c>
      <c r="AG121" s="494"/>
      <c r="AH121" s="497" t="str">
        <f t="shared" si="415"/>
        <v/>
      </c>
      <c r="AI121" s="336"/>
      <c r="AJ121" s="336"/>
      <c r="AK121" s="231" t="str">
        <f t="shared" si="416"/>
        <v/>
      </c>
      <c r="AL121" s="337"/>
      <c r="AM121" s="337"/>
      <c r="AN121" s="338"/>
      <c r="AO121" s="232" t="str">
        <f t="shared" ref="AO121" si="427">IF(ISBLANK(AD118),(IFERROR(IF(AND(AH120="Probabilidad",AH121="Probabilidad"),(AQ120-(+AQ120*AK121)),IF(AND(AH120="Impacto",AH121="Probabilidad"),(AQ119-(+AQ119*AK121)),IF(AH121="Impacto",AQ120,""))),""))," ")</f>
        <v/>
      </c>
      <c r="AP121" s="174" t="str">
        <f t="shared" ref="AP121" si="428">IF(ISBLANK(AD118),(IFERROR(IF(AO121="","",IF(AO121&lt;=0.2,"Muy Baja",IF(AO121&lt;=0.4,"Baja",IF(AO121&lt;=0.6,"Media",IF(AO121&lt;=0.8,"Alta","Muy Alta"))))),""))," ")</f>
        <v/>
      </c>
      <c r="AQ121" s="233" t="str">
        <f t="shared" si="292"/>
        <v/>
      </c>
      <c r="AR121" s="279" t="str">
        <f t="shared" si="293"/>
        <v/>
      </c>
      <c r="AS121" s="233" t="str">
        <f t="shared" si="426"/>
        <v/>
      </c>
      <c r="AT121" s="235" t="str">
        <f t="shared" si="294"/>
        <v/>
      </c>
      <c r="AU121" s="782"/>
      <c r="AV121" s="785"/>
      <c r="AW121" s="779"/>
      <c r="AX121" s="788"/>
      <c r="AY121" s="469"/>
      <c r="AZ121" s="462"/>
      <c r="BA121" s="463"/>
      <c r="BB121" s="463"/>
      <c r="BC121" s="464"/>
      <c r="BD121" s="464"/>
      <c r="BE121" s="464"/>
      <c r="BF121" s="462"/>
      <c r="BG121" s="752"/>
      <c r="BH121" s="212"/>
      <c r="BI121" s="209"/>
      <c r="BJ121" s="209"/>
      <c r="BK121" s="209"/>
      <c r="BL121" s="206"/>
      <c r="BM121" s="206"/>
      <c r="BN121" s="206"/>
      <c r="BO121" s="278"/>
      <c r="BP121" s="278"/>
      <c r="BQ121" s="593"/>
      <c r="BR121" s="682"/>
      <c r="BS121" s="683"/>
      <c r="BT121" s="682"/>
      <c r="BU121" s="683"/>
      <c r="BV121" s="682"/>
      <c r="BW121" s="683"/>
      <c r="BX121" s="682"/>
      <c r="BY121" s="688"/>
      <c r="BZ121" s="688"/>
      <c r="CA121" s="670"/>
      <c r="CB121" s="671"/>
    </row>
    <row r="122" spans="1:80" s="211" customFormat="1" ht="28.5" customHeight="1">
      <c r="A122" s="984"/>
      <c r="B122" s="845"/>
      <c r="C122" s="848"/>
      <c r="D122" s="848"/>
      <c r="E122" s="801"/>
      <c r="F122" s="752"/>
      <c r="G122" s="819"/>
      <c r="H122" s="380">
        <v>19</v>
      </c>
      <c r="I122" s="831"/>
      <c r="J122" s="752"/>
      <c r="K122" s="752"/>
      <c r="L122" s="752"/>
      <c r="M122" s="801"/>
      <c r="N122" s="801"/>
      <c r="O122" s="801"/>
      <c r="P122" s="805"/>
      <c r="Q122" s="808"/>
      <c r="R122" s="811"/>
      <c r="S122" s="811"/>
      <c r="T122" s="811"/>
      <c r="U122" s="811"/>
      <c r="V122" s="814"/>
      <c r="W122" s="767"/>
      <c r="X122" s="817"/>
      <c r="Y122" s="761"/>
      <c r="Z122" s="764"/>
      <c r="AA122" s="767"/>
      <c r="AB122" s="770"/>
      <c r="AC122" s="773"/>
      <c r="AD122" s="776"/>
      <c r="AE122" s="779"/>
      <c r="AF122" s="205">
        <v>5</v>
      </c>
      <c r="AG122" s="494"/>
      <c r="AH122" s="497" t="str">
        <f t="shared" si="415"/>
        <v/>
      </c>
      <c r="AI122" s="336"/>
      <c r="AJ122" s="336"/>
      <c r="AK122" s="231" t="str">
        <f t="shared" si="416"/>
        <v/>
      </c>
      <c r="AL122" s="337"/>
      <c r="AM122" s="337"/>
      <c r="AN122" s="338"/>
      <c r="AO122" s="232" t="str">
        <f t="shared" ref="AO122" si="429">IF(ISBLANK(AD118),(IFERROR(IF(AND(AH121="Probabilidad",AH122="Probabilidad"),(AQ121-(+AQ121*AK122)),IF(AND(AH121="Impacto",AH122="Probabilidad"),(AQ120-(+AQ120*AK122)),IF(AH122="Impacto",AQ121,""))),""))," ")</f>
        <v/>
      </c>
      <c r="AP122" s="174" t="str">
        <f t="shared" ref="AP122" si="430">IF(ISBLANK(AD118),(IFERROR(IF(AO122="","",IF(AO122&lt;=0.2,"Muy Baja",IF(AO122&lt;=0.4,"Baja",IF(AO122&lt;=0.6,"Media",IF(AO122&lt;=0.8,"Alta","Muy Alta"))))),""))," ")</f>
        <v/>
      </c>
      <c r="AQ122" s="233" t="str">
        <f t="shared" si="292"/>
        <v/>
      </c>
      <c r="AR122" s="279" t="str">
        <f t="shared" si="293"/>
        <v/>
      </c>
      <c r="AS122" s="233" t="str">
        <f t="shared" si="426"/>
        <v/>
      </c>
      <c r="AT122" s="235" t="str">
        <f t="shared" si="294"/>
        <v/>
      </c>
      <c r="AU122" s="782"/>
      <c r="AV122" s="785"/>
      <c r="AW122" s="779"/>
      <c r="AX122" s="788"/>
      <c r="AY122" s="469"/>
      <c r="AZ122" s="462"/>
      <c r="BA122" s="463"/>
      <c r="BB122" s="463"/>
      <c r="BC122" s="464"/>
      <c r="BD122" s="464"/>
      <c r="BE122" s="464"/>
      <c r="BF122" s="462"/>
      <c r="BG122" s="752"/>
      <c r="BH122" s="212"/>
      <c r="BI122" s="209"/>
      <c r="BJ122" s="209"/>
      <c r="BK122" s="209"/>
      <c r="BL122" s="206"/>
      <c r="BM122" s="206"/>
      <c r="BN122" s="206"/>
      <c r="BO122" s="278"/>
      <c r="BP122" s="278"/>
      <c r="BQ122" s="593"/>
      <c r="BR122" s="682"/>
      <c r="BS122" s="683"/>
      <c r="BT122" s="682"/>
      <c r="BU122" s="683"/>
      <c r="BV122" s="682"/>
      <c r="BW122" s="683"/>
      <c r="BX122" s="682"/>
      <c r="BY122" s="688"/>
      <c r="BZ122" s="688"/>
      <c r="CA122" s="670"/>
      <c r="CB122" s="671"/>
    </row>
    <row r="123" spans="1:80" s="211" customFormat="1" ht="28.5" customHeight="1">
      <c r="A123" s="984"/>
      <c r="B123" s="845"/>
      <c r="C123" s="848"/>
      <c r="D123" s="848"/>
      <c r="E123" s="801"/>
      <c r="F123" s="752"/>
      <c r="G123" s="819"/>
      <c r="H123" s="380">
        <v>19</v>
      </c>
      <c r="I123" s="832"/>
      <c r="J123" s="753"/>
      <c r="K123" s="753"/>
      <c r="L123" s="753"/>
      <c r="M123" s="802"/>
      <c r="N123" s="802"/>
      <c r="O123" s="802"/>
      <c r="P123" s="806"/>
      <c r="Q123" s="809"/>
      <c r="R123" s="812"/>
      <c r="S123" s="812"/>
      <c r="T123" s="812"/>
      <c r="U123" s="812"/>
      <c r="V123" s="820"/>
      <c r="W123" s="768"/>
      <c r="X123" s="818"/>
      <c r="Y123" s="762"/>
      <c r="Z123" s="765"/>
      <c r="AA123" s="768"/>
      <c r="AB123" s="771"/>
      <c r="AC123" s="774"/>
      <c r="AD123" s="777"/>
      <c r="AE123" s="780"/>
      <c r="AF123" s="205">
        <v>6</v>
      </c>
      <c r="AG123" s="494"/>
      <c r="AH123" s="497" t="str">
        <f t="shared" si="415"/>
        <v/>
      </c>
      <c r="AI123" s="336"/>
      <c r="AJ123" s="336"/>
      <c r="AK123" s="231" t="str">
        <f t="shared" si="416"/>
        <v/>
      </c>
      <c r="AL123" s="337"/>
      <c r="AM123" s="337"/>
      <c r="AN123" s="338"/>
      <c r="AO123" s="232" t="str">
        <f t="shared" ref="AO123" si="431">IF(ISBLANK(AD118),(IFERROR(IF(AND(AH122="Probabilidad",AH123="Probabilidad"),(AQ122-(+AQ122*AK123)),IF(AND(AH122="Impacto",AH123="Probabilidad"),(AQ121-(+AQ121*AK123)),IF(AH123="Impacto",AQ122,""))),""))," ")</f>
        <v/>
      </c>
      <c r="AP123" s="174" t="str">
        <f t="shared" ref="AP123" si="432">IF(ISBLANK(AD118),(IFERROR(IF(AO123="","",IF(AO123&lt;=0.2,"Muy Baja",IF(AO123&lt;=0.4,"Baja",IF(AO123&lt;=0.6,"Media",IF(AO123&lt;=0.8,"Alta","Muy Alta"))))),""))," ")</f>
        <v/>
      </c>
      <c r="AQ123" s="233" t="str">
        <f t="shared" si="292"/>
        <v/>
      </c>
      <c r="AR123" s="279" t="str">
        <f t="shared" si="293"/>
        <v/>
      </c>
      <c r="AS123" s="233" t="str">
        <f t="shared" si="426"/>
        <v/>
      </c>
      <c r="AT123" s="235" t="str">
        <f t="shared" si="294"/>
        <v/>
      </c>
      <c r="AU123" s="783"/>
      <c r="AV123" s="786"/>
      <c r="AW123" s="780"/>
      <c r="AX123" s="789"/>
      <c r="AY123" s="469"/>
      <c r="AZ123" s="462"/>
      <c r="BA123" s="463"/>
      <c r="BB123" s="463"/>
      <c r="BC123" s="464"/>
      <c r="BD123" s="464"/>
      <c r="BE123" s="464"/>
      <c r="BF123" s="462"/>
      <c r="BG123" s="753"/>
      <c r="BH123" s="212"/>
      <c r="BI123" s="209"/>
      <c r="BJ123" s="209"/>
      <c r="BK123" s="209"/>
      <c r="BL123" s="206"/>
      <c r="BM123" s="206"/>
      <c r="BN123" s="206"/>
      <c r="BO123" s="278"/>
      <c r="BP123" s="278"/>
      <c r="BQ123" s="593"/>
      <c r="BR123" s="684"/>
      <c r="BS123" s="685"/>
      <c r="BT123" s="684"/>
      <c r="BU123" s="685"/>
      <c r="BV123" s="684"/>
      <c r="BW123" s="685"/>
      <c r="BX123" s="684"/>
      <c r="BY123" s="689"/>
      <c r="BZ123" s="689"/>
      <c r="CA123" s="670"/>
      <c r="CB123" s="671"/>
    </row>
    <row r="124" spans="1:80" s="211" customFormat="1" ht="171" customHeight="1">
      <c r="A124" s="984"/>
      <c r="B124" s="845"/>
      <c r="C124" s="848"/>
      <c r="D124" s="848" t="str">
        <f>IFERROR((VLOOKUP($B124,'Listados Datos'!$D$3:$F$18,3,FALSE))," ")</f>
        <v xml:space="preserve"> </v>
      </c>
      <c r="E124" s="801"/>
      <c r="F124" s="752"/>
      <c r="G124" s="819">
        <v>20</v>
      </c>
      <c r="H124" s="380">
        <v>20</v>
      </c>
      <c r="I124" s="830" t="s">
        <v>1411</v>
      </c>
      <c r="J124" s="751" t="s">
        <v>241</v>
      </c>
      <c r="K124" s="751" t="s">
        <v>1122</v>
      </c>
      <c r="L124" s="751" t="s">
        <v>1117</v>
      </c>
      <c r="M124" s="803" t="s">
        <v>1411</v>
      </c>
      <c r="N124" s="799" t="s">
        <v>109</v>
      </c>
      <c r="O124" s="803" t="s">
        <v>830</v>
      </c>
      <c r="P124" s="804">
        <v>228</v>
      </c>
      <c r="Q124" s="807"/>
      <c r="R124" s="810"/>
      <c r="S124" s="810"/>
      <c r="T124" s="810"/>
      <c r="U124" s="810"/>
      <c r="V124" s="813" t="str">
        <f t="shared" ref="V124" si="433">IF(ISBLANK(AC124),(IF(P124&lt;=0,"",IF(P124&lt;=2,"Muy Baja",IF(P124&lt;=24,"Baja",IF(P124&lt;=500,"Media",IF(P124&lt;=5000,"Alta","Muy Alta"))))))," ")</f>
        <v xml:space="preserve"> </v>
      </c>
      <c r="W124" s="766" t="str">
        <f t="shared" ref="W124" si="434">IF(ISBLANK(AC124),(IF(V124="","",IF(V124="Muy Baja",20%,IF(V124="Baja",40%,IF(V124="Media",60%,IF(V124="Alta",80%,IF(V124="Muy Alta",100%,0)))))))," ")</f>
        <v xml:space="preserve"> </v>
      </c>
      <c r="X124" s="816"/>
      <c r="Y124" s="760" t="str">
        <f>IF(X124&gt;0,IF(NOT(ISERROR(MATCH(X124,'Listados Datos'!$N$3:$N$4,0))),'Listados Datos'!$N$6&amp;"Por favor no seleccionar este criterios de impacto (Afectación Económica o presupuestal y/o Pérdida Reputacional)",'Listados Datos'!$N$7),"")</f>
        <v/>
      </c>
      <c r="Z124" s="763" t="str">
        <f>IF(OR(X124='Listados Datos'!$R$3,X124='Listados Datos'!$S$3),"Leve",IF(OR(X124='Listados Datos'!$R$4,X124='Listados Datos'!$S$4),"Menor",IF(OR(X124='Listados Datos'!$R$5,X124='Listados Datos'!$S$5),"Moderado",IF(OR(X124='Listados Datos'!$R$6,X124='Listados Datos'!$S$6),"Mayor",IF(OR(X124='Listados Datos'!$R$7,X124='Listados Datos'!$S$7),"Catastrófico","")))))</f>
        <v/>
      </c>
      <c r="AA124" s="766" t="str">
        <f>IF(Z124="","",IF(Z124="Leve",20%,IF(Z124="Menor",40%,IF(Z124="Moderado",60%,IF(Z124="Mayor",80%,IF(Z124="Catastrófico",100%,0))))))</f>
        <v/>
      </c>
      <c r="AB124" s="769"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772" t="s">
        <v>344</v>
      </c>
      <c r="AD124" s="775" t="s">
        <v>11</v>
      </c>
      <c r="AE124" s="778" t="str">
        <f t="shared" ref="AE124" si="435">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494" t="s">
        <v>3354</v>
      </c>
      <c r="AH124" s="497" t="str">
        <f t="shared" ref="AH124:AH189" si="436">IF(OR(AI124="Preventivo",AI124="Detectivo"),"Probabilidad",IF(AI124="Correctivo","Impacto",""))</f>
        <v>Probabilidad</v>
      </c>
      <c r="AI124" s="336" t="s">
        <v>310</v>
      </c>
      <c r="AJ124" s="336" t="s">
        <v>315</v>
      </c>
      <c r="AK124" s="231" t="str">
        <f t="shared" ref="AK124:AK189" si="437">IF(AND(AI124="Preventivo",AJ124="Automático"),"50%",IF(AND(AI124="Preventivo",AJ124="Manual"),"40%",IF(AND(AI124="Detectivo",AJ124="Automático"),"40%",IF(AND(AI124="Detectivo",AJ124="Manual"),"30%",IF(AND(AI124="Correctivo",AJ124="Automático"),"35%",IF(AND(AI124="Correctivo",AJ124="Manual"),"25%",""))))))</f>
        <v>40%</v>
      </c>
      <c r="AL124" s="337" t="s">
        <v>319</v>
      </c>
      <c r="AM124" s="337" t="s">
        <v>323</v>
      </c>
      <c r="AN124" s="338" t="s">
        <v>326</v>
      </c>
      <c r="AO124" s="232" t="str">
        <f t="shared" ref="AO124" si="438">IF(ISBLANK(AD124),(IFERROR(IF(AH124="Probabilidad",(W124-(+W124*AK124)),IF(AH124="Impacto",W124,"")),""))," ")</f>
        <v xml:space="preserve"> </v>
      </c>
      <c r="AP124" s="174" t="str">
        <f t="shared" ref="AP124" si="439">IF(ISBLANK(AD124), (IFERROR(IF(AO124="","",IF(AO124&lt;=0.2,"Muy Baja",IF(AO124&lt;=0.4,"Baja",IF(AO124&lt;=0.6,"Media",IF(AO124&lt;=0.8,"Alta","Muy Alta"))))),""))," ")</f>
        <v xml:space="preserve"> </v>
      </c>
      <c r="AQ124" s="233" t="str">
        <f t="shared" si="292"/>
        <v xml:space="preserve"> </v>
      </c>
      <c r="AR124" s="279" t="str">
        <f t="shared" si="293"/>
        <v/>
      </c>
      <c r="AS124" s="233" t="str">
        <f t="shared" ref="AS124" si="440">IFERROR(IF(AH124="Impacto",(AA124-(+AA124*AK124)),IF(AH124="Probabilidad",AA124,"")),"")</f>
        <v/>
      </c>
      <c r="AT124" s="235" t="str">
        <f t="shared" si="294"/>
        <v/>
      </c>
      <c r="AU124" s="781" t="s">
        <v>344</v>
      </c>
      <c r="AV124" s="784" t="str">
        <f>IF(ISBLANK(AD124), " ", AD124)</f>
        <v>Mayor</v>
      </c>
      <c r="AW124" s="778" t="str">
        <f t="shared" ref="AW124" si="441">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787" t="s">
        <v>333</v>
      </c>
      <c r="AY124" s="594" t="s">
        <v>1126</v>
      </c>
      <c r="AZ124" s="462" t="s">
        <v>3259</v>
      </c>
      <c r="BA124" s="463" t="s">
        <v>968</v>
      </c>
      <c r="BB124" s="463" t="s">
        <v>1054</v>
      </c>
      <c r="BC124" s="464">
        <v>44927</v>
      </c>
      <c r="BD124" s="464">
        <v>45291</v>
      </c>
      <c r="BE124" s="464" t="s">
        <v>3260</v>
      </c>
      <c r="BF124" s="464" t="s">
        <v>3261</v>
      </c>
      <c r="BG124" s="751" t="s">
        <v>1125</v>
      </c>
      <c r="BH124" s="212" t="s">
        <v>113</v>
      </c>
      <c r="BI124" s="209" t="s">
        <v>3469</v>
      </c>
      <c r="BJ124" s="209" t="s">
        <v>1509</v>
      </c>
      <c r="BK124" s="209" t="s">
        <v>1509</v>
      </c>
      <c r="BL124" s="206" t="s">
        <v>1509</v>
      </c>
      <c r="BM124" s="206" t="s">
        <v>1509</v>
      </c>
      <c r="BN124" s="206" t="s">
        <v>1509</v>
      </c>
      <c r="BO124" s="499" t="s">
        <v>114</v>
      </c>
      <c r="BP124" s="499" t="s">
        <v>1509</v>
      </c>
      <c r="BQ124" s="593" t="s">
        <v>1509</v>
      </c>
      <c r="BR124" s="1294" t="s">
        <v>3648</v>
      </c>
      <c r="BS124" s="1294"/>
      <c r="BT124" s="1294" t="s">
        <v>3260</v>
      </c>
      <c r="BU124" s="1294"/>
      <c r="BV124" s="1294" t="s">
        <v>3760</v>
      </c>
      <c r="BW124" s="1294"/>
      <c r="BX124" s="1294" t="s">
        <v>3678</v>
      </c>
      <c r="BY124" s="1294"/>
      <c r="BZ124" s="680"/>
      <c r="CA124" s="670"/>
      <c r="CB124" s="671"/>
    </row>
    <row r="125" spans="1:80" s="211" customFormat="1" ht="108.75" customHeight="1">
      <c r="A125" s="984"/>
      <c r="B125" s="845"/>
      <c r="C125" s="848"/>
      <c r="D125" s="848"/>
      <c r="E125" s="801"/>
      <c r="F125" s="752"/>
      <c r="G125" s="819"/>
      <c r="H125" s="380">
        <v>20</v>
      </c>
      <c r="I125" s="831"/>
      <c r="J125" s="752"/>
      <c r="K125" s="752"/>
      <c r="L125" s="752"/>
      <c r="M125" s="801">
        <v>0</v>
      </c>
      <c r="N125" s="800"/>
      <c r="O125" s="801"/>
      <c r="P125" s="805"/>
      <c r="Q125" s="808"/>
      <c r="R125" s="811"/>
      <c r="S125" s="811"/>
      <c r="T125" s="811"/>
      <c r="U125" s="811"/>
      <c r="V125" s="814"/>
      <c r="W125" s="767"/>
      <c r="X125" s="817"/>
      <c r="Y125" s="761"/>
      <c r="Z125" s="764"/>
      <c r="AA125" s="767"/>
      <c r="AB125" s="770"/>
      <c r="AC125" s="773"/>
      <c r="AD125" s="776"/>
      <c r="AE125" s="779"/>
      <c r="AF125" s="205">
        <v>2</v>
      </c>
      <c r="AG125" s="494" t="s">
        <v>3355</v>
      </c>
      <c r="AH125" s="497" t="str">
        <f t="shared" si="436"/>
        <v>Probabilidad</v>
      </c>
      <c r="AI125" s="336" t="s">
        <v>310</v>
      </c>
      <c r="AJ125" s="336" t="s">
        <v>315</v>
      </c>
      <c r="AK125" s="231" t="str">
        <f t="shared" si="437"/>
        <v>40%</v>
      </c>
      <c r="AL125" s="337" t="s">
        <v>319</v>
      </c>
      <c r="AM125" s="337" t="s">
        <v>323</v>
      </c>
      <c r="AN125" s="338" t="s">
        <v>326</v>
      </c>
      <c r="AO125" s="232" t="str">
        <f t="shared" ref="AO125" si="442">IF(ISBLANK(AD124),(IFERROR(IF(AND(AH124="Probabilidad",AH125="Probabilidad"),(AQ124-(+AQ124*AK125)),IF(AH125="Probabilidad",(W124-(+W124*AK125)),IF(AH125="Impacto",AQ124,""))),""))," ")</f>
        <v xml:space="preserve"> </v>
      </c>
      <c r="AP125" s="174" t="str">
        <f t="shared" ref="AP125" si="443">IF(ISBLANK(AD124),(IFERROR(IF(AO125="","",IF(AO125&lt;=0.2,"Muy Baja",IF(AO125&lt;=0.4,"Baja",IF(AO125&lt;=0.6,"Media",IF(AO125&lt;=0.8,"Alta","Muy Alta"))))),""))," ")</f>
        <v xml:space="preserve"> </v>
      </c>
      <c r="AQ125" s="233" t="str">
        <f t="shared" si="292"/>
        <v xml:space="preserve"> </v>
      </c>
      <c r="AR125" s="279" t="str">
        <f t="shared" si="293"/>
        <v/>
      </c>
      <c r="AS125" s="233" t="str">
        <f t="shared" ref="AS125" si="444">IFERROR(IF(AND(AH124="Impacto",AH125="Impacto"),(AS124-(+AS124*AK125)),IF(AH125="Impacto",(AA124-(+AA124*AK125)),IF(AH125="Probabilidad",AS124,""))),"")</f>
        <v/>
      </c>
      <c r="AT125" s="235" t="str">
        <f t="shared" si="294"/>
        <v/>
      </c>
      <c r="AU125" s="782"/>
      <c r="AV125" s="785"/>
      <c r="AW125" s="779"/>
      <c r="AX125" s="788"/>
      <c r="AY125" s="594" t="s">
        <v>1127</v>
      </c>
      <c r="AZ125" s="462" t="s">
        <v>1139</v>
      </c>
      <c r="BA125" s="463" t="s">
        <v>968</v>
      </c>
      <c r="BB125" s="463" t="s">
        <v>1054</v>
      </c>
      <c r="BC125" s="464">
        <v>44927</v>
      </c>
      <c r="BD125" s="464">
        <v>45291</v>
      </c>
      <c r="BE125" s="462" t="s">
        <v>1139</v>
      </c>
      <c r="BF125" s="462" t="s">
        <v>1140</v>
      </c>
      <c r="BG125" s="752"/>
      <c r="BH125" s="212" t="s">
        <v>113</v>
      </c>
      <c r="BI125" s="209" t="s">
        <v>3469</v>
      </c>
      <c r="BJ125" s="209" t="s">
        <v>1509</v>
      </c>
      <c r="BK125" s="209" t="s">
        <v>1509</v>
      </c>
      <c r="BL125" s="206" t="s">
        <v>1509</v>
      </c>
      <c r="BM125" s="206" t="s">
        <v>1509</v>
      </c>
      <c r="BN125" s="206" t="s">
        <v>1509</v>
      </c>
      <c r="BO125" s="499" t="s">
        <v>114</v>
      </c>
      <c r="BP125" s="499" t="s">
        <v>1509</v>
      </c>
      <c r="BQ125" s="593" t="s">
        <v>1509</v>
      </c>
      <c r="BR125" s="709" t="s">
        <v>3649</v>
      </c>
      <c r="BS125" s="709"/>
      <c r="BT125" s="709" t="s">
        <v>1139</v>
      </c>
      <c r="BU125" s="709"/>
      <c r="BV125" s="680" t="s">
        <v>3761</v>
      </c>
      <c r="BW125" s="681"/>
      <c r="BX125" s="680" t="s">
        <v>3678</v>
      </c>
      <c r="BY125" s="687"/>
      <c r="BZ125" s="687"/>
      <c r="CA125" s="670"/>
      <c r="CB125" s="671"/>
    </row>
    <row r="126" spans="1:80" s="211" customFormat="1" ht="28.5" customHeight="1">
      <c r="A126" s="984"/>
      <c r="B126" s="845"/>
      <c r="C126" s="848"/>
      <c r="D126" s="848"/>
      <c r="E126" s="801"/>
      <c r="F126" s="752"/>
      <c r="G126" s="819"/>
      <c r="H126" s="380">
        <v>20</v>
      </c>
      <c r="I126" s="831"/>
      <c r="J126" s="752"/>
      <c r="K126" s="752"/>
      <c r="L126" s="752"/>
      <c r="M126" s="801">
        <v>0</v>
      </c>
      <c r="N126" s="801"/>
      <c r="O126" s="801"/>
      <c r="P126" s="805"/>
      <c r="Q126" s="808"/>
      <c r="R126" s="811"/>
      <c r="S126" s="811"/>
      <c r="T126" s="811"/>
      <c r="U126" s="811"/>
      <c r="V126" s="814"/>
      <c r="W126" s="767"/>
      <c r="X126" s="817"/>
      <c r="Y126" s="761"/>
      <c r="Z126" s="764"/>
      <c r="AA126" s="767"/>
      <c r="AB126" s="770"/>
      <c r="AC126" s="773"/>
      <c r="AD126" s="776"/>
      <c r="AE126" s="779"/>
      <c r="AF126" s="205">
        <v>3</v>
      </c>
      <c r="AG126" s="494"/>
      <c r="AH126" s="497" t="str">
        <f t="shared" si="436"/>
        <v/>
      </c>
      <c r="AI126" s="336"/>
      <c r="AJ126" s="336"/>
      <c r="AK126" s="231" t="str">
        <f t="shared" si="437"/>
        <v/>
      </c>
      <c r="AL126" s="337"/>
      <c r="AM126" s="337"/>
      <c r="AN126" s="338"/>
      <c r="AO126" s="232" t="str">
        <f t="shared" ref="AO126" si="445">IF(ISBLANK(AD124),(IFERROR(IF(AND(AH125="Probabilidad",AH126="Probabilidad"),(AQ125-(+AQ125*AK126)),IF(AND(AH125="Impacto",AH126="Probabilidad"),(AQ124-(+AQ124*AK126)),IF(AH126="Impacto",AQ125,""))),""))," ")</f>
        <v xml:space="preserve"> </v>
      </c>
      <c r="AP126" s="174" t="str">
        <f t="shared" ref="AP126" si="446">IF(ISBLANK(AD124),(IFERROR(IF(AO126="","",IF(AO126&lt;=0.2,"Muy Baja",IF(AO126&lt;=0.4,"Baja",IF(AO126&lt;=0.6,"Media",IF(AO126&lt;=0.8,"Alta","Muy Alta"))))),""))," ")</f>
        <v xml:space="preserve"> </v>
      </c>
      <c r="AQ126" s="233" t="str">
        <f t="shared" si="292"/>
        <v xml:space="preserve"> </v>
      </c>
      <c r="AR126" s="279" t="str">
        <f t="shared" si="293"/>
        <v/>
      </c>
      <c r="AS126" s="233" t="str">
        <f t="shared" ref="AS126:AS129" si="447">IFERROR(IF(AND(AH125="Impacto",AH126="Impacto"),(AS125-(+AS125*AK126)),IF(AND(AH125="Probabilidad",AH126="Impacto"),(AS124-(+AS124*AK126)),IF(AH126="Probabilidad",AS125,""))),"")</f>
        <v/>
      </c>
      <c r="AT126" s="235" t="str">
        <f t="shared" si="294"/>
        <v/>
      </c>
      <c r="AU126" s="782"/>
      <c r="AV126" s="785"/>
      <c r="AW126" s="779"/>
      <c r="AX126" s="788"/>
      <c r="AY126" s="469"/>
      <c r="AZ126" s="462"/>
      <c r="BA126" s="463"/>
      <c r="BB126" s="463"/>
      <c r="BC126" s="464"/>
      <c r="BD126" s="464"/>
      <c r="BE126" s="464"/>
      <c r="BF126" s="462"/>
      <c r="BG126" s="752"/>
      <c r="BH126" s="212"/>
      <c r="BI126" s="209"/>
      <c r="BJ126" s="209"/>
      <c r="BK126" s="209"/>
      <c r="BL126" s="206"/>
      <c r="BM126" s="206"/>
      <c r="BN126" s="206"/>
      <c r="BO126" s="278"/>
      <c r="BP126" s="278"/>
      <c r="BQ126" s="593"/>
      <c r="BR126" s="709"/>
      <c r="BS126" s="709"/>
      <c r="BT126" s="709"/>
      <c r="BU126" s="709"/>
      <c r="BV126" s="682"/>
      <c r="BW126" s="683"/>
      <c r="BX126" s="682"/>
      <c r="BY126" s="688"/>
      <c r="BZ126" s="688"/>
      <c r="CA126" s="670"/>
      <c r="CB126" s="671"/>
    </row>
    <row r="127" spans="1:80" s="211" customFormat="1" ht="28.5" customHeight="1">
      <c r="A127" s="984"/>
      <c r="B127" s="845"/>
      <c r="C127" s="848"/>
      <c r="D127" s="848"/>
      <c r="E127" s="801"/>
      <c r="F127" s="752"/>
      <c r="G127" s="819"/>
      <c r="H127" s="380">
        <v>20</v>
      </c>
      <c r="I127" s="831"/>
      <c r="J127" s="752"/>
      <c r="K127" s="752"/>
      <c r="L127" s="752"/>
      <c r="M127" s="801">
        <v>0</v>
      </c>
      <c r="N127" s="801"/>
      <c r="O127" s="801"/>
      <c r="P127" s="805"/>
      <c r="Q127" s="808"/>
      <c r="R127" s="811"/>
      <c r="S127" s="811"/>
      <c r="T127" s="811"/>
      <c r="U127" s="811"/>
      <c r="V127" s="814"/>
      <c r="W127" s="767"/>
      <c r="X127" s="817"/>
      <c r="Y127" s="761"/>
      <c r="Z127" s="764"/>
      <c r="AA127" s="767"/>
      <c r="AB127" s="770"/>
      <c r="AC127" s="773"/>
      <c r="AD127" s="776"/>
      <c r="AE127" s="779"/>
      <c r="AF127" s="205">
        <v>4</v>
      </c>
      <c r="AG127" s="494"/>
      <c r="AH127" s="497" t="str">
        <f t="shared" si="436"/>
        <v/>
      </c>
      <c r="AI127" s="336"/>
      <c r="AJ127" s="336"/>
      <c r="AK127" s="231" t="str">
        <f t="shared" si="437"/>
        <v/>
      </c>
      <c r="AL127" s="337"/>
      <c r="AM127" s="337"/>
      <c r="AN127" s="338"/>
      <c r="AO127" s="232" t="str">
        <f t="shared" ref="AO127" si="448">IF(ISBLANK(AD124),(IFERROR(IF(AND(AH126="Probabilidad",AH127="Probabilidad"),(AQ126-(+AQ126*AK127)),IF(AND(AH126="Impacto",AH127="Probabilidad"),(AQ125-(+AQ125*AK127)),IF(AH127="Impacto",AQ126,""))),""))," ")</f>
        <v xml:space="preserve"> </v>
      </c>
      <c r="AP127" s="174" t="str">
        <f t="shared" ref="AP127" si="449">IF(ISBLANK(AD124),(IFERROR(IF(AO127="","",IF(AO127&lt;=0.2,"Muy Baja",IF(AO127&lt;=0.4,"Baja",IF(AO127&lt;=0.6,"Media",IF(AO127&lt;=0.8,"Alta","Muy Alta"))))),""))," ")</f>
        <v xml:space="preserve"> </v>
      </c>
      <c r="AQ127" s="233" t="str">
        <f t="shared" si="292"/>
        <v xml:space="preserve"> </v>
      </c>
      <c r="AR127" s="279" t="str">
        <f t="shared" si="293"/>
        <v/>
      </c>
      <c r="AS127" s="233" t="str">
        <f t="shared" si="447"/>
        <v/>
      </c>
      <c r="AT127" s="235" t="str">
        <f t="shared" si="294"/>
        <v/>
      </c>
      <c r="AU127" s="782"/>
      <c r="AV127" s="785"/>
      <c r="AW127" s="779"/>
      <c r="AX127" s="788"/>
      <c r="AY127" s="469"/>
      <c r="AZ127" s="462"/>
      <c r="BA127" s="463"/>
      <c r="BB127" s="463"/>
      <c r="BC127" s="464"/>
      <c r="BD127" s="464"/>
      <c r="BE127" s="464"/>
      <c r="BF127" s="462"/>
      <c r="BG127" s="752"/>
      <c r="BH127" s="212"/>
      <c r="BI127" s="209"/>
      <c r="BJ127" s="209"/>
      <c r="BK127" s="209"/>
      <c r="BL127" s="206"/>
      <c r="BM127" s="206"/>
      <c r="BN127" s="206"/>
      <c r="BO127" s="278"/>
      <c r="BP127" s="278"/>
      <c r="BQ127" s="593"/>
      <c r="BR127" s="709"/>
      <c r="BS127" s="709"/>
      <c r="BT127" s="709"/>
      <c r="BU127" s="709"/>
      <c r="BV127" s="682"/>
      <c r="BW127" s="683"/>
      <c r="BX127" s="682"/>
      <c r="BY127" s="688"/>
      <c r="BZ127" s="688"/>
      <c r="CA127" s="670"/>
      <c r="CB127" s="671"/>
    </row>
    <row r="128" spans="1:80" s="211" customFormat="1" ht="28.5" customHeight="1">
      <c r="A128" s="984"/>
      <c r="B128" s="845"/>
      <c r="C128" s="848"/>
      <c r="D128" s="848"/>
      <c r="E128" s="801"/>
      <c r="F128" s="752"/>
      <c r="G128" s="819"/>
      <c r="H128" s="380">
        <v>20</v>
      </c>
      <c r="I128" s="831"/>
      <c r="J128" s="752"/>
      <c r="K128" s="752"/>
      <c r="L128" s="752"/>
      <c r="M128" s="801">
        <v>0</v>
      </c>
      <c r="N128" s="801"/>
      <c r="O128" s="801"/>
      <c r="P128" s="805"/>
      <c r="Q128" s="808"/>
      <c r="R128" s="811"/>
      <c r="S128" s="811"/>
      <c r="T128" s="811"/>
      <c r="U128" s="811"/>
      <c r="V128" s="814"/>
      <c r="W128" s="767"/>
      <c r="X128" s="817"/>
      <c r="Y128" s="761"/>
      <c r="Z128" s="764"/>
      <c r="AA128" s="767"/>
      <c r="AB128" s="770"/>
      <c r="AC128" s="773"/>
      <c r="AD128" s="776"/>
      <c r="AE128" s="779"/>
      <c r="AF128" s="205">
        <v>5</v>
      </c>
      <c r="AG128" s="494"/>
      <c r="AH128" s="497" t="str">
        <f t="shared" si="436"/>
        <v/>
      </c>
      <c r="AI128" s="336"/>
      <c r="AJ128" s="336"/>
      <c r="AK128" s="231" t="str">
        <f t="shared" si="437"/>
        <v/>
      </c>
      <c r="AL128" s="337"/>
      <c r="AM128" s="337"/>
      <c r="AN128" s="338"/>
      <c r="AO128" s="232" t="str">
        <f t="shared" ref="AO128" si="450">IF(ISBLANK(AD124),(IFERROR(IF(AND(AH127="Probabilidad",AH128="Probabilidad"),(AQ127-(+AQ127*AK128)),IF(AND(AH127="Impacto",AH128="Probabilidad"),(AQ126-(+AQ126*AK128)),IF(AH128="Impacto",AQ127,""))),""))," ")</f>
        <v xml:space="preserve"> </v>
      </c>
      <c r="AP128" s="174" t="str">
        <f t="shared" ref="AP128" si="451">IF(ISBLANK(AD124),(IFERROR(IF(AO128="","",IF(AO128&lt;=0.2,"Muy Baja",IF(AO128&lt;=0.4,"Baja",IF(AO128&lt;=0.6,"Media",IF(AO128&lt;=0.8,"Alta","Muy Alta"))))),""))," ")</f>
        <v xml:space="preserve"> </v>
      </c>
      <c r="AQ128" s="233" t="str">
        <f t="shared" si="292"/>
        <v xml:space="preserve"> </v>
      </c>
      <c r="AR128" s="279" t="str">
        <f t="shared" si="293"/>
        <v/>
      </c>
      <c r="AS128" s="233" t="str">
        <f t="shared" si="447"/>
        <v/>
      </c>
      <c r="AT128" s="235" t="str">
        <f t="shared" si="294"/>
        <v/>
      </c>
      <c r="AU128" s="782"/>
      <c r="AV128" s="785"/>
      <c r="AW128" s="779"/>
      <c r="AX128" s="788"/>
      <c r="AY128" s="469"/>
      <c r="AZ128" s="462"/>
      <c r="BA128" s="463"/>
      <c r="BB128" s="463"/>
      <c r="BC128" s="464"/>
      <c r="BD128" s="464"/>
      <c r="BE128" s="464"/>
      <c r="BF128" s="462"/>
      <c r="BG128" s="752"/>
      <c r="BH128" s="212"/>
      <c r="BI128" s="209"/>
      <c r="BJ128" s="209"/>
      <c r="BK128" s="209"/>
      <c r="BL128" s="206"/>
      <c r="BM128" s="206"/>
      <c r="BN128" s="206"/>
      <c r="BO128" s="278"/>
      <c r="BP128" s="278"/>
      <c r="BQ128" s="593"/>
      <c r="BR128" s="709"/>
      <c r="BS128" s="709"/>
      <c r="BT128" s="709"/>
      <c r="BU128" s="709"/>
      <c r="BV128" s="682"/>
      <c r="BW128" s="683"/>
      <c r="BX128" s="682"/>
      <c r="BY128" s="688"/>
      <c r="BZ128" s="688"/>
      <c r="CA128" s="670"/>
      <c r="CB128" s="671"/>
    </row>
    <row r="129" spans="1:80" s="211" customFormat="1" ht="28.5" customHeight="1">
      <c r="A129" s="984"/>
      <c r="B129" s="845"/>
      <c r="C129" s="848"/>
      <c r="D129" s="848"/>
      <c r="E129" s="801"/>
      <c r="F129" s="752"/>
      <c r="G129" s="819"/>
      <c r="H129" s="380">
        <v>20</v>
      </c>
      <c r="I129" s="832"/>
      <c r="J129" s="753"/>
      <c r="K129" s="753"/>
      <c r="L129" s="753"/>
      <c r="M129" s="802">
        <v>0</v>
      </c>
      <c r="N129" s="802"/>
      <c r="O129" s="802"/>
      <c r="P129" s="806"/>
      <c r="Q129" s="809"/>
      <c r="R129" s="812"/>
      <c r="S129" s="812"/>
      <c r="T129" s="812"/>
      <c r="U129" s="812"/>
      <c r="V129" s="820"/>
      <c r="W129" s="768"/>
      <c r="X129" s="818"/>
      <c r="Y129" s="762"/>
      <c r="Z129" s="765"/>
      <c r="AA129" s="768"/>
      <c r="AB129" s="771"/>
      <c r="AC129" s="774"/>
      <c r="AD129" s="777"/>
      <c r="AE129" s="780"/>
      <c r="AF129" s="205">
        <v>6</v>
      </c>
      <c r="AG129" s="494"/>
      <c r="AH129" s="497" t="str">
        <f t="shared" si="436"/>
        <v/>
      </c>
      <c r="AI129" s="336"/>
      <c r="AJ129" s="336"/>
      <c r="AK129" s="231" t="str">
        <f t="shared" si="437"/>
        <v/>
      </c>
      <c r="AL129" s="337"/>
      <c r="AM129" s="337"/>
      <c r="AN129" s="338"/>
      <c r="AO129" s="232" t="str">
        <f t="shared" ref="AO129" si="452">IF(ISBLANK(AD124),(IFERROR(IF(AND(AH128="Probabilidad",AH129="Probabilidad"),(AQ128-(+AQ128*AK129)),IF(AND(AH128="Impacto",AH129="Probabilidad"),(AQ127-(+AQ127*AK129)),IF(AH129="Impacto",AQ128,""))),""))," ")</f>
        <v xml:space="preserve"> </v>
      </c>
      <c r="AP129" s="174" t="str">
        <f t="shared" ref="AP129" si="453">IF(ISBLANK(AD124),(IFERROR(IF(AO129="","",IF(AO129&lt;=0.2,"Muy Baja",IF(AO129&lt;=0.4,"Baja",IF(AO129&lt;=0.6,"Media",IF(AO129&lt;=0.8,"Alta","Muy Alta"))))),""))," ")</f>
        <v xml:space="preserve"> </v>
      </c>
      <c r="AQ129" s="233" t="str">
        <f t="shared" si="292"/>
        <v xml:space="preserve"> </v>
      </c>
      <c r="AR129" s="279" t="str">
        <f t="shared" si="293"/>
        <v/>
      </c>
      <c r="AS129" s="233" t="str">
        <f t="shared" si="447"/>
        <v/>
      </c>
      <c r="AT129" s="235" t="str">
        <f t="shared" si="294"/>
        <v/>
      </c>
      <c r="AU129" s="783"/>
      <c r="AV129" s="786"/>
      <c r="AW129" s="780"/>
      <c r="AX129" s="789"/>
      <c r="AY129" s="469"/>
      <c r="AZ129" s="462"/>
      <c r="BA129" s="463"/>
      <c r="BB129" s="463"/>
      <c r="BC129" s="464"/>
      <c r="BD129" s="464"/>
      <c r="BE129" s="464"/>
      <c r="BF129" s="462"/>
      <c r="BG129" s="753"/>
      <c r="BH129" s="212"/>
      <c r="BI129" s="209"/>
      <c r="BJ129" s="209"/>
      <c r="BK129" s="209"/>
      <c r="BL129" s="206"/>
      <c r="BM129" s="206"/>
      <c r="BN129" s="206"/>
      <c r="BO129" s="278"/>
      <c r="BP129" s="278"/>
      <c r="BQ129" s="593"/>
      <c r="BR129" s="709"/>
      <c r="BS129" s="709"/>
      <c r="BT129" s="709"/>
      <c r="BU129" s="709"/>
      <c r="BV129" s="684"/>
      <c r="BW129" s="685"/>
      <c r="BX129" s="684"/>
      <c r="BY129" s="689"/>
      <c r="BZ129" s="689"/>
      <c r="CA129" s="670"/>
      <c r="CB129" s="671"/>
    </row>
    <row r="130" spans="1:80" s="211" customFormat="1" ht="180.75" customHeight="1">
      <c r="A130" s="984"/>
      <c r="B130" s="845"/>
      <c r="C130" s="848"/>
      <c r="D130" s="848"/>
      <c r="E130" s="801"/>
      <c r="F130" s="752"/>
      <c r="G130" s="819">
        <v>21</v>
      </c>
      <c r="H130" s="380">
        <v>21</v>
      </c>
      <c r="I130" s="830" t="s">
        <v>1433</v>
      </c>
      <c r="J130" s="751" t="s">
        <v>241</v>
      </c>
      <c r="K130" s="751" t="s">
        <v>1423</v>
      </c>
      <c r="L130" s="751" t="s">
        <v>1418</v>
      </c>
      <c r="M130" s="803" t="s">
        <v>1417</v>
      </c>
      <c r="N130" s="799" t="s">
        <v>109</v>
      </c>
      <c r="O130" s="803" t="s">
        <v>245</v>
      </c>
      <c r="P130" s="804">
        <v>228</v>
      </c>
      <c r="Q130" s="807"/>
      <c r="R130" s="810"/>
      <c r="S130" s="810"/>
      <c r="T130" s="810"/>
      <c r="U130" s="810"/>
      <c r="V130" s="813" t="str">
        <f t="shared" ref="V130" si="454">IF(ISBLANK(AC130),(IF(P130&lt;=0,"",IF(P130&lt;=2,"Muy Baja",IF(P130&lt;=24,"Baja",IF(P130&lt;=500,"Media",IF(P130&lt;=5000,"Alta","Muy Alta"))))))," ")</f>
        <v xml:space="preserve"> </v>
      </c>
      <c r="W130" s="766" t="str">
        <f t="shared" ref="W130" si="455">IF(ISBLANK(AC130),(IF(V130="","",IF(V130="Muy Baja",20%,IF(V130="Baja",40%,IF(V130="Media",60%,IF(V130="Alta",80%,IF(V130="Muy Alta",100%,0)))))))," ")</f>
        <v xml:space="preserve"> </v>
      </c>
      <c r="X130" s="816" t="s">
        <v>1491</v>
      </c>
      <c r="Y130" s="760" t="str">
        <f>IF(X130&gt;0,IF(NOT(ISERROR(MATCH(X130,'Listados Datos'!$N$3:$N$4,0))),'Listados Datos'!$N$6&amp;"Por favor no seleccionar este criterios de impacto (Afectación Económica o presupuestal y/o Pérdida Reputacional)",'Listados Datos'!$N$7),"")</f>
        <v>✔</v>
      </c>
      <c r="Z130" s="763" t="str">
        <f>IF(OR(X130='Listados Datos'!$R$3,X130='Listados Datos'!$S$3),"Leve",IF(OR(X130='Listados Datos'!$R$4,X130='Listados Datos'!$S$4),"Menor",IF(OR(X130='Listados Datos'!$R$5,X130='Listados Datos'!$S$5),"Moderado",IF(OR(X130='Listados Datos'!$R$6,X130='Listados Datos'!$S$6),"Mayor",IF(OR(X130='Listados Datos'!$R$7,X130='Listados Datos'!$S$7),"Catastrófico","")))))</f>
        <v>Mayor</v>
      </c>
      <c r="AA130" s="766">
        <f>IF(Z130="","",IF(Z130="Leve",20%,IF(Z130="Menor",40%,IF(Z130="Moderado",60%,IF(Z130="Mayor",80%,IF(Z130="Catastrófico",100%,0))))))</f>
        <v>0.8</v>
      </c>
      <c r="AB130" s="769"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772" t="s">
        <v>344</v>
      </c>
      <c r="AD130" s="775" t="s">
        <v>12</v>
      </c>
      <c r="AE130" s="778" t="str">
        <f t="shared" ref="AE130" si="456">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494" t="s">
        <v>1419</v>
      </c>
      <c r="AH130" s="497" t="str">
        <f t="shared" ref="AH130:AH135" si="457">IF(OR(AI130="Preventivo",AI130="Detectivo"),"Probabilidad",IF(AI130="Correctivo","Impacto",""))</f>
        <v>Probabilidad</v>
      </c>
      <c r="AI130" s="336" t="s">
        <v>310</v>
      </c>
      <c r="AJ130" s="336" t="s">
        <v>315</v>
      </c>
      <c r="AK130" s="231" t="str">
        <f t="shared" ref="AK130:AK135" si="458">IF(AND(AI130="Preventivo",AJ130="Automático"),"50%",IF(AND(AI130="Preventivo",AJ130="Manual"),"40%",IF(AND(AI130="Detectivo",AJ130="Automático"),"40%",IF(AND(AI130="Detectivo",AJ130="Manual"),"30%",IF(AND(AI130="Correctivo",AJ130="Automático"),"35%",IF(AND(AI130="Correctivo",AJ130="Manual"),"25%",""))))))</f>
        <v>40%</v>
      </c>
      <c r="AL130" s="337" t="s">
        <v>319</v>
      </c>
      <c r="AM130" s="337" t="s">
        <v>323</v>
      </c>
      <c r="AN130" s="338" t="s">
        <v>326</v>
      </c>
      <c r="AO130" s="232" t="str">
        <f t="shared" ref="AO130" si="459">IF(ISBLANK(AD130),(IFERROR(IF(AH130="Probabilidad",(W130-(+W130*AK130)),IF(AH130="Impacto",W130,"")),""))," ")</f>
        <v xml:space="preserve"> </v>
      </c>
      <c r="AP130" s="174" t="str">
        <f t="shared" ref="AP130" si="460">IF(ISBLANK(AD130), (IFERROR(IF(AO130="","",IF(AO130&lt;=0.2,"Muy Baja",IF(AO130&lt;=0.4,"Baja",IF(AO130&lt;=0.6,"Media",IF(AO130&lt;=0.8,"Alta","Muy Alta"))))),""))," ")</f>
        <v xml:space="preserve"> </v>
      </c>
      <c r="AQ130" s="233" t="str">
        <f t="shared" si="292"/>
        <v xml:space="preserve"> </v>
      </c>
      <c r="AR130" s="387" t="str">
        <f t="shared" si="293"/>
        <v>Mayor</v>
      </c>
      <c r="AS130" s="233">
        <f t="shared" ref="AS130" si="461">IFERROR(IF(AH130="Impacto",(AA130-(+AA130*AK130)),IF(AH130="Probabilidad",AA130,"")),"")</f>
        <v>0.8</v>
      </c>
      <c r="AT130" s="235" t="str">
        <f t="shared" si="294"/>
        <v/>
      </c>
      <c r="AU130" s="781" t="s">
        <v>344</v>
      </c>
      <c r="AV130" s="784" t="str">
        <f>IF(ISBLANK(AD130), " ", AD130)</f>
        <v>Moderado</v>
      </c>
      <c r="AW130" s="778" t="str">
        <f t="shared" ref="AW130" si="462">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787" t="s">
        <v>333</v>
      </c>
      <c r="AY130" s="594" t="s">
        <v>1420</v>
      </c>
      <c r="AZ130" s="462" t="s">
        <v>1421</v>
      </c>
      <c r="BA130" s="463" t="s">
        <v>968</v>
      </c>
      <c r="BB130" s="463" t="s">
        <v>1150</v>
      </c>
      <c r="BC130" s="464">
        <v>44927</v>
      </c>
      <c r="BD130" s="464">
        <v>45291</v>
      </c>
      <c r="BE130" s="464" t="s">
        <v>1346</v>
      </c>
      <c r="BF130" s="464" t="s">
        <v>3262</v>
      </c>
      <c r="BG130" s="751" t="s">
        <v>1422</v>
      </c>
      <c r="BH130" s="212" t="s">
        <v>113</v>
      </c>
      <c r="BI130" s="503" t="s">
        <v>3436</v>
      </c>
      <c r="BJ130" s="503">
        <v>1</v>
      </c>
      <c r="BK130" s="504">
        <v>45046</v>
      </c>
      <c r="BL130" s="478" t="s">
        <v>3437</v>
      </c>
      <c r="BM130" s="511" t="s">
        <v>3538</v>
      </c>
      <c r="BN130" s="478" t="s">
        <v>3438</v>
      </c>
      <c r="BO130" s="505" t="s">
        <v>114</v>
      </c>
      <c r="BP130" s="499" t="s">
        <v>1509</v>
      </c>
      <c r="BQ130" s="593" t="s">
        <v>1509</v>
      </c>
      <c r="BR130" s="680" t="s">
        <v>3615</v>
      </c>
      <c r="BS130" s="681"/>
      <c r="BT130" s="680" t="s">
        <v>3616</v>
      </c>
      <c r="BU130" s="681"/>
      <c r="BV130" s="680" t="s">
        <v>3693</v>
      </c>
      <c r="BW130" s="681"/>
      <c r="BX130" s="680" t="s">
        <v>3538</v>
      </c>
      <c r="BY130" s="687"/>
      <c r="BZ130" s="687"/>
      <c r="CA130" s="670"/>
      <c r="CB130" s="671"/>
    </row>
    <row r="131" spans="1:80" s="211" customFormat="1" ht="19.5">
      <c r="A131" s="984"/>
      <c r="B131" s="845"/>
      <c r="C131" s="848"/>
      <c r="D131" s="848"/>
      <c r="E131" s="801"/>
      <c r="F131" s="752"/>
      <c r="G131" s="819"/>
      <c r="H131" s="380">
        <v>21</v>
      </c>
      <c r="I131" s="831"/>
      <c r="J131" s="752"/>
      <c r="K131" s="752"/>
      <c r="L131" s="752"/>
      <c r="M131" s="801"/>
      <c r="N131" s="801"/>
      <c r="O131" s="801"/>
      <c r="P131" s="805"/>
      <c r="Q131" s="808"/>
      <c r="R131" s="811"/>
      <c r="S131" s="811"/>
      <c r="T131" s="811"/>
      <c r="U131" s="811"/>
      <c r="V131" s="814"/>
      <c r="W131" s="767"/>
      <c r="X131" s="817"/>
      <c r="Y131" s="761"/>
      <c r="Z131" s="764"/>
      <c r="AA131" s="767"/>
      <c r="AB131" s="770"/>
      <c r="AC131" s="773"/>
      <c r="AD131" s="776"/>
      <c r="AE131" s="779"/>
      <c r="AF131" s="205">
        <v>2</v>
      </c>
      <c r="AG131" s="494"/>
      <c r="AH131" s="497" t="str">
        <f t="shared" si="457"/>
        <v/>
      </c>
      <c r="AI131" s="336"/>
      <c r="AJ131" s="336"/>
      <c r="AK131" s="231" t="str">
        <f t="shared" si="458"/>
        <v/>
      </c>
      <c r="AL131" s="337"/>
      <c r="AM131" s="337"/>
      <c r="AN131" s="338"/>
      <c r="AO131" s="232" t="str">
        <f t="shared" ref="AO131" si="463">IF(ISBLANK(AD130),(IFERROR(IF(AND(AH130="Probabilidad",AH131="Probabilidad"),(AQ130-(+AQ130*AK131)),IF(AH131="Probabilidad",(W130-(+W130*AK131)),IF(AH131="Impacto",AQ130,""))),""))," ")</f>
        <v xml:space="preserve"> </v>
      </c>
      <c r="AP131" s="174" t="str">
        <f t="shared" ref="AP131" si="464">IF(ISBLANK(AD130),(IFERROR(IF(AO131="","",IF(AO131&lt;=0.2,"Muy Baja",IF(AO131&lt;=0.4,"Baja",IF(AO131&lt;=0.6,"Media",IF(AO131&lt;=0.8,"Alta","Muy Alta"))))),""))," ")</f>
        <v xml:space="preserve"> </v>
      </c>
      <c r="AQ131" s="233" t="str">
        <f t="shared" si="292"/>
        <v xml:space="preserve"> </v>
      </c>
      <c r="AR131" s="387" t="str">
        <f t="shared" si="293"/>
        <v/>
      </c>
      <c r="AS131" s="233" t="str">
        <f t="shared" ref="AS131" si="465">IFERROR(IF(AND(AH130="Impacto",AH131="Impacto"),(AS130-(+AS130*AK131)),IF(AH131="Impacto",(AA130-(+AA130*AK131)),IF(AH131="Probabilidad",AS130,""))),"")</f>
        <v/>
      </c>
      <c r="AT131" s="235" t="str">
        <f t="shared" si="294"/>
        <v/>
      </c>
      <c r="AU131" s="782"/>
      <c r="AV131" s="785"/>
      <c r="AW131" s="779"/>
      <c r="AX131" s="788"/>
      <c r="AY131" s="469"/>
      <c r="AZ131" s="462"/>
      <c r="BA131" s="463"/>
      <c r="BB131" s="463"/>
      <c r="BC131" s="464"/>
      <c r="BD131" s="464"/>
      <c r="BE131" s="462"/>
      <c r="BF131" s="462"/>
      <c r="BG131" s="752"/>
      <c r="BH131" s="212"/>
      <c r="BI131" s="209"/>
      <c r="BJ131" s="209"/>
      <c r="BK131" s="209"/>
      <c r="BL131" s="206"/>
      <c r="BM131" s="206"/>
      <c r="BN131" s="206"/>
      <c r="BO131" s="386"/>
      <c r="BP131" s="386"/>
      <c r="BQ131" s="593"/>
      <c r="BR131" s="682"/>
      <c r="BS131" s="683"/>
      <c r="BT131" s="682"/>
      <c r="BU131" s="683"/>
      <c r="BV131" s="682"/>
      <c r="BW131" s="683"/>
      <c r="BX131" s="682"/>
      <c r="BY131" s="688"/>
      <c r="BZ131" s="688"/>
      <c r="CA131" s="670"/>
      <c r="CB131" s="671"/>
    </row>
    <row r="132" spans="1:80" s="211" customFormat="1" ht="28.5" customHeight="1">
      <c r="A132" s="984"/>
      <c r="B132" s="845"/>
      <c r="C132" s="848"/>
      <c r="D132" s="848"/>
      <c r="E132" s="801"/>
      <c r="F132" s="752"/>
      <c r="G132" s="819"/>
      <c r="H132" s="380">
        <v>21</v>
      </c>
      <c r="I132" s="831"/>
      <c r="J132" s="752"/>
      <c r="K132" s="752"/>
      <c r="L132" s="752"/>
      <c r="M132" s="801"/>
      <c r="N132" s="801"/>
      <c r="O132" s="801"/>
      <c r="P132" s="805"/>
      <c r="Q132" s="808"/>
      <c r="R132" s="811"/>
      <c r="S132" s="811"/>
      <c r="T132" s="811"/>
      <c r="U132" s="811"/>
      <c r="V132" s="814"/>
      <c r="W132" s="767"/>
      <c r="X132" s="817"/>
      <c r="Y132" s="761"/>
      <c r="Z132" s="764"/>
      <c r="AA132" s="767"/>
      <c r="AB132" s="770"/>
      <c r="AC132" s="773"/>
      <c r="AD132" s="776"/>
      <c r="AE132" s="779"/>
      <c r="AF132" s="205">
        <v>3</v>
      </c>
      <c r="AG132" s="494"/>
      <c r="AH132" s="497" t="str">
        <f t="shared" si="457"/>
        <v/>
      </c>
      <c r="AI132" s="336"/>
      <c r="AJ132" s="336"/>
      <c r="AK132" s="231" t="str">
        <f t="shared" si="458"/>
        <v/>
      </c>
      <c r="AL132" s="337"/>
      <c r="AM132" s="337"/>
      <c r="AN132" s="338"/>
      <c r="AO132" s="232" t="str">
        <f t="shared" ref="AO132" si="466">IF(ISBLANK(AD130),(IFERROR(IF(AND(AH131="Probabilidad",AH132="Probabilidad"),(AQ131-(+AQ131*AK132)),IF(AND(AH131="Impacto",AH132="Probabilidad"),(AQ130-(+AQ130*AK132)),IF(AH132="Impacto",AQ131,""))),""))," ")</f>
        <v xml:space="preserve"> </v>
      </c>
      <c r="AP132" s="174" t="str">
        <f t="shared" ref="AP132" si="467">IF(ISBLANK(AD130),(IFERROR(IF(AO132="","",IF(AO132&lt;=0.2,"Muy Baja",IF(AO132&lt;=0.4,"Baja",IF(AO132&lt;=0.6,"Media",IF(AO132&lt;=0.8,"Alta","Muy Alta"))))),""))," ")</f>
        <v xml:space="preserve"> </v>
      </c>
      <c r="AQ132" s="233" t="str">
        <f t="shared" si="292"/>
        <v xml:space="preserve"> </v>
      </c>
      <c r="AR132" s="387" t="str">
        <f t="shared" si="293"/>
        <v/>
      </c>
      <c r="AS132" s="233" t="str">
        <f t="shared" ref="AS132:AS135" si="468">IFERROR(IF(AND(AH131="Impacto",AH132="Impacto"),(AS131-(+AS131*AK132)),IF(AND(AH131="Probabilidad",AH132="Impacto"),(AS130-(+AS130*AK132)),IF(AH132="Probabilidad",AS131,""))),"")</f>
        <v/>
      </c>
      <c r="AT132" s="235" t="str">
        <f t="shared" si="294"/>
        <v/>
      </c>
      <c r="AU132" s="782"/>
      <c r="AV132" s="785"/>
      <c r="AW132" s="779"/>
      <c r="AX132" s="788"/>
      <c r="AY132" s="469"/>
      <c r="AZ132" s="462"/>
      <c r="BA132" s="463"/>
      <c r="BB132" s="463"/>
      <c r="BC132" s="464"/>
      <c r="BD132" s="464"/>
      <c r="BE132" s="464"/>
      <c r="BF132" s="462"/>
      <c r="BG132" s="752"/>
      <c r="BH132" s="212"/>
      <c r="BI132" s="209"/>
      <c r="BJ132" s="209"/>
      <c r="BK132" s="209"/>
      <c r="BL132" s="206"/>
      <c r="BM132" s="206"/>
      <c r="BN132" s="206"/>
      <c r="BO132" s="386"/>
      <c r="BP132" s="386"/>
      <c r="BQ132" s="593"/>
      <c r="BR132" s="682"/>
      <c r="BS132" s="683"/>
      <c r="BT132" s="682"/>
      <c r="BU132" s="683"/>
      <c r="BV132" s="682"/>
      <c r="BW132" s="683"/>
      <c r="BX132" s="682"/>
      <c r="BY132" s="688"/>
      <c r="BZ132" s="688"/>
      <c r="CA132" s="670"/>
      <c r="CB132" s="671"/>
    </row>
    <row r="133" spans="1:80" s="211" customFormat="1" ht="28.5" customHeight="1">
      <c r="A133" s="984"/>
      <c r="B133" s="845"/>
      <c r="C133" s="848"/>
      <c r="D133" s="848"/>
      <c r="E133" s="801"/>
      <c r="F133" s="752"/>
      <c r="G133" s="819"/>
      <c r="H133" s="380">
        <v>21</v>
      </c>
      <c r="I133" s="831"/>
      <c r="J133" s="752"/>
      <c r="K133" s="752"/>
      <c r="L133" s="752"/>
      <c r="M133" s="801"/>
      <c r="N133" s="801"/>
      <c r="O133" s="801"/>
      <c r="P133" s="805"/>
      <c r="Q133" s="808"/>
      <c r="R133" s="811"/>
      <c r="S133" s="811"/>
      <c r="T133" s="811"/>
      <c r="U133" s="811"/>
      <c r="V133" s="814"/>
      <c r="W133" s="767"/>
      <c r="X133" s="817"/>
      <c r="Y133" s="761"/>
      <c r="Z133" s="764"/>
      <c r="AA133" s="767"/>
      <c r="AB133" s="770"/>
      <c r="AC133" s="773"/>
      <c r="AD133" s="776"/>
      <c r="AE133" s="779"/>
      <c r="AF133" s="205">
        <v>4</v>
      </c>
      <c r="AG133" s="494"/>
      <c r="AH133" s="497" t="str">
        <f t="shared" si="457"/>
        <v/>
      </c>
      <c r="AI133" s="336"/>
      <c r="AJ133" s="336"/>
      <c r="AK133" s="231" t="str">
        <f t="shared" si="458"/>
        <v/>
      </c>
      <c r="AL133" s="337"/>
      <c r="AM133" s="337"/>
      <c r="AN133" s="338"/>
      <c r="AO133" s="232" t="str">
        <f t="shared" ref="AO133" si="469">IF(ISBLANK(AD130),(IFERROR(IF(AND(AH132="Probabilidad",AH133="Probabilidad"),(AQ132-(+AQ132*AK133)),IF(AND(AH132="Impacto",AH133="Probabilidad"),(AQ131-(+AQ131*AK133)),IF(AH133="Impacto",AQ132,""))),""))," ")</f>
        <v xml:space="preserve"> </v>
      </c>
      <c r="AP133" s="174" t="str">
        <f t="shared" ref="AP133" si="470">IF(ISBLANK(AD130),(IFERROR(IF(AO133="","",IF(AO133&lt;=0.2,"Muy Baja",IF(AO133&lt;=0.4,"Baja",IF(AO133&lt;=0.6,"Media",IF(AO133&lt;=0.8,"Alta","Muy Alta"))))),""))," ")</f>
        <v xml:space="preserve"> </v>
      </c>
      <c r="AQ133" s="233" t="str">
        <f t="shared" si="292"/>
        <v xml:space="preserve"> </v>
      </c>
      <c r="AR133" s="387" t="str">
        <f t="shared" si="293"/>
        <v/>
      </c>
      <c r="AS133" s="233" t="str">
        <f t="shared" si="468"/>
        <v/>
      </c>
      <c r="AT133" s="235" t="str">
        <f t="shared" si="294"/>
        <v/>
      </c>
      <c r="AU133" s="782"/>
      <c r="AV133" s="785"/>
      <c r="AW133" s="779"/>
      <c r="AX133" s="788"/>
      <c r="AY133" s="469"/>
      <c r="AZ133" s="462"/>
      <c r="BA133" s="463"/>
      <c r="BB133" s="463"/>
      <c r="BC133" s="464"/>
      <c r="BD133" s="464"/>
      <c r="BE133" s="464"/>
      <c r="BF133" s="462"/>
      <c r="BG133" s="752"/>
      <c r="BH133" s="212"/>
      <c r="BI133" s="209"/>
      <c r="BJ133" s="209"/>
      <c r="BK133" s="209"/>
      <c r="BL133" s="206"/>
      <c r="BM133" s="206"/>
      <c r="BN133" s="206"/>
      <c r="BO133" s="386"/>
      <c r="BP133" s="386"/>
      <c r="BQ133" s="593"/>
      <c r="BR133" s="682"/>
      <c r="BS133" s="683"/>
      <c r="BT133" s="682"/>
      <c r="BU133" s="683"/>
      <c r="BV133" s="682"/>
      <c r="BW133" s="683"/>
      <c r="BX133" s="682"/>
      <c r="BY133" s="688"/>
      <c r="BZ133" s="688"/>
      <c r="CA133" s="670"/>
      <c r="CB133" s="671"/>
    </row>
    <row r="134" spans="1:80" s="211" customFormat="1" ht="28.5" customHeight="1">
      <c r="A134" s="984"/>
      <c r="B134" s="845"/>
      <c r="C134" s="848"/>
      <c r="D134" s="848"/>
      <c r="E134" s="801"/>
      <c r="F134" s="752"/>
      <c r="G134" s="819"/>
      <c r="H134" s="380">
        <v>21</v>
      </c>
      <c r="I134" s="831"/>
      <c r="J134" s="752"/>
      <c r="K134" s="752"/>
      <c r="L134" s="752"/>
      <c r="M134" s="801"/>
      <c r="N134" s="801"/>
      <c r="O134" s="801"/>
      <c r="P134" s="805"/>
      <c r="Q134" s="808"/>
      <c r="R134" s="811"/>
      <c r="S134" s="811"/>
      <c r="T134" s="811"/>
      <c r="U134" s="811"/>
      <c r="V134" s="814"/>
      <c r="W134" s="767"/>
      <c r="X134" s="817"/>
      <c r="Y134" s="761"/>
      <c r="Z134" s="764"/>
      <c r="AA134" s="767"/>
      <c r="AB134" s="770"/>
      <c r="AC134" s="773"/>
      <c r="AD134" s="776"/>
      <c r="AE134" s="779"/>
      <c r="AF134" s="205">
        <v>5</v>
      </c>
      <c r="AG134" s="494"/>
      <c r="AH134" s="497" t="str">
        <f t="shared" si="457"/>
        <v/>
      </c>
      <c r="AI134" s="336"/>
      <c r="AJ134" s="336"/>
      <c r="AK134" s="231" t="str">
        <f t="shared" si="458"/>
        <v/>
      </c>
      <c r="AL134" s="337"/>
      <c r="AM134" s="337"/>
      <c r="AN134" s="338"/>
      <c r="AO134" s="232" t="str">
        <f t="shared" ref="AO134" si="471">IF(ISBLANK(AD130),(IFERROR(IF(AND(AH133="Probabilidad",AH134="Probabilidad"),(AQ133-(+AQ133*AK134)),IF(AND(AH133="Impacto",AH134="Probabilidad"),(AQ132-(+AQ132*AK134)),IF(AH134="Impacto",AQ133,""))),""))," ")</f>
        <v xml:space="preserve"> </v>
      </c>
      <c r="AP134" s="174" t="str">
        <f t="shared" ref="AP134" si="472">IF(ISBLANK(AD130),(IFERROR(IF(AO134="","",IF(AO134&lt;=0.2,"Muy Baja",IF(AO134&lt;=0.4,"Baja",IF(AO134&lt;=0.6,"Media",IF(AO134&lt;=0.8,"Alta","Muy Alta"))))),""))," ")</f>
        <v xml:space="preserve"> </v>
      </c>
      <c r="AQ134" s="233" t="str">
        <f t="shared" si="292"/>
        <v xml:space="preserve"> </v>
      </c>
      <c r="AR134" s="387" t="str">
        <f t="shared" si="293"/>
        <v/>
      </c>
      <c r="AS134" s="233" t="str">
        <f t="shared" si="468"/>
        <v/>
      </c>
      <c r="AT134" s="235" t="str">
        <f t="shared" si="294"/>
        <v/>
      </c>
      <c r="AU134" s="782"/>
      <c r="AV134" s="785"/>
      <c r="AW134" s="779"/>
      <c r="AX134" s="788"/>
      <c r="AY134" s="469"/>
      <c r="AZ134" s="462"/>
      <c r="BA134" s="463"/>
      <c r="BB134" s="463"/>
      <c r="BC134" s="464"/>
      <c r="BD134" s="464"/>
      <c r="BE134" s="464"/>
      <c r="BF134" s="462"/>
      <c r="BG134" s="752"/>
      <c r="BH134" s="212"/>
      <c r="BI134" s="209"/>
      <c r="BJ134" s="209"/>
      <c r="BK134" s="209"/>
      <c r="BL134" s="206"/>
      <c r="BM134" s="206"/>
      <c r="BN134" s="206"/>
      <c r="BO134" s="386"/>
      <c r="BP134" s="386"/>
      <c r="BQ134" s="593"/>
      <c r="BR134" s="682"/>
      <c r="BS134" s="683"/>
      <c r="BT134" s="682"/>
      <c r="BU134" s="683"/>
      <c r="BV134" s="682"/>
      <c r="BW134" s="683"/>
      <c r="BX134" s="682"/>
      <c r="BY134" s="688"/>
      <c r="BZ134" s="688"/>
      <c r="CA134" s="670"/>
      <c r="CB134" s="671"/>
    </row>
    <row r="135" spans="1:80" s="211" customFormat="1" ht="28.5" customHeight="1">
      <c r="A135" s="984"/>
      <c r="B135" s="845"/>
      <c r="C135" s="848"/>
      <c r="D135" s="848"/>
      <c r="E135" s="801"/>
      <c r="F135" s="752"/>
      <c r="G135" s="819"/>
      <c r="H135" s="380">
        <v>21</v>
      </c>
      <c r="I135" s="832"/>
      <c r="J135" s="753"/>
      <c r="K135" s="753"/>
      <c r="L135" s="753"/>
      <c r="M135" s="802"/>
      <c r="N135" s="802"/>
      <c r="O135" s="802"/>
      <c r="P135" s="806"/>
      <c r="Q135" s="809"/>
      <c r="R135" s="812"/>
      <c r="S135" s="812"/>
      <c r="T135" s="812"/>
      <c r="U135" s="812"/>
      <c r="V135" s="820"/>
      <c r="W135" s="768"/>
      <c r="X135" s="818"/>
      <c r="Y135" s="762"/>
      <c r="Z135" s="765"/>
      <c r="AA135" s="768"/>
      <c r="AB135" s="771"/>
      <c r="AC135" s="774"/>
      <c r="AD135" s="777"/>
      <c r="AE135" s="780"/>
      <c r="AF135" s="205">
        <v>6</v>
      </c>
      <c r="AG135" s="494"/>
      <c r="AH135" s="497" t="str">
        <f t="shared" si="457"/>
        <v/>
      </c>
      <c r="AI135" s="336"/>
      <c r="AJ135" s="336"/>
      <c r="AK135" s="231" t="str">
        <f t="shared" si="458"/>
        <v/>
      </c>
      <c r="AL135" s="337"/>
      <c r="AM135" s="337"/>
      <c r="AN135" s="338"/>
      <c r="AO135" s="232" t="str">
        <f t="shared" ref="AO135" si="473">IF(ISBLANK(AD130),(IFERROR(IF(AND(AH134="Probabilidad",AH135="Probabilidad"),(AQ134-(+AQ134*AK135)),IF(AND(AH134="Impacto",AH135="Probabilidad"),(AQ133-(+AQ133*AK135)),IF(AH135="Impacto",AQ134,""))),""))," ")</f>
        <v xml:space="preserve"> </v>
      </c>
      <c r="AP135" s="174" t="str">
        <f t="shared" ref="AP135" si="474">IF(ISBLANK(AD130),(IFERROR(IF(AO135="","",IF(AO135&lt;=0.2,"Muy Baja",IF(AO135&lt;=0.4,"Baja",IF(AO135&lt;=0.6,"Media",IF(AO135&lt;=0.8,"Alta","Muy Alta"))))),""))," ")</f>
        <v xml:space="preserve"> </v>
      </c>
      <c r="AQ135" s="233" t="str">
        <f t="shared" si="292"/>
        <v xml:space="preserve"> </v>
      </c>
      <c r="AR135" s="387" t="str">
        <f t="shared" si="293"/>
        <v/>
      </c>
      <c r="AS135" s="233" t="str">
        <f t="shared" si="468"/>
        <v/>
      </c>
      <c r="AT135" s="235" t="str">
        <f t="shared" si="294"/>
        <v/>
      </c>
      <c r="AU135" s="783"/>
      <c r="AV135" s="786"/>
      <c r="AW135" s="780"/>
      <c r="AX135" s="789"/>
      <c r="AY135" s="469"/>
      <c r="AZ135" s="462"/>
      <c r="BA135" s="463"/>
      <c r="BB135" s="463"/>
      <c r="BC135" s="464"/>
      <c r="BD135" s="464"/>
      <c r="BE135" s="464"/>
      <c r="BF135" s="462"/>
      <c r="BG135" s="753"/>
      <c r="BH135" s="212"/>
      <c r="BI135" s="209"/>
      <c r="BJ135" s="209"/>
      <c r="BK135" s="209"/>
      <c r="BL135" s="206"/>
      <c r="BM135" s="206"/>
      <c r="BN135" s="206"/>
      <c r="BO135" s="386"/>
      <c r="BP135" s="386"/>
      <c r="BQ135" s="593"/>
      <c r="BR135" s="684"/>
      <c r="BS135" s="685"/>
      <c r="BT135" s="684"/>
      <c r="BU135" s="685"/>
      <c r="BV135" s="684"/>
      <c r="BW135" s="685"/>
      <c r="BX135" s="684"/>
      <c r="BY135" s="689"/>
      <c r="BZ135" s="689"/>
      <c r="CA135" s="670"/>
      <c r="CB135" s="671"/>
    </row>
    <row r="136" spans="1:80" s="211" customFormat="1" ht="117.75" customHeight="1">
      <c r="A136" s="984"/>
      <c r="B136" s="845"/>
      <c r="C136" s="848"/>
      <c r="D136" s="848" t="str">
        <f>IFERROR((VLOOKUP($B136,'Listados Datos'!$D$3:$F$18,3,FALSE))," ")</f>
        <v xml:space="preserve"> </v>
      </c>
      <c r="E136" s="801"/>
      <c r="F136" s="752"/>
      <c r="G136" s="819">
        <v>21</v>
      </c>
      <c r="H136" s="380">
        <v>21</v>
      </c>
      <c r="I136" s="830" t="s">
        <v>1111</v>
      </c>
      <c r="J136" s="751" t="s">
        <v>241</v>
      </c>
      <c r="K136" s="751" t="s">
        <v>1111</v>
      </c>
      <c r="L136" s="751" t="s">
        <v>1116</v>
      </c>
      <c r="M136" s="803" t="s">
        <v>3356</v>
      </c>
      <c r="N136" s="803" t="s">
        <v>926</v>
      </c>
      <c r="O136" s="803" t="s">
        <v>831</v>
      </c>
      <c r="P136" s="804">
        <v>228</v>
      </c>
      <c r="Q136" s="807" t="s">
        <v>153</v>
      </c>
      <c r="R136" s="810" t="s">
        <v>1114</v>
      </c>
      <c r="S136" s="810" t="s">
        <v>1115</v>
      </c>
      <c r="T136" s="810"/>
      <c r="U136" s="810"/>
      <c r="V136" s="813" t="str">
        <f t="shared" ref="V136" si="475">IF(ISBLANK(AC136),(IF(P136&lt;=0,"",IF(P136&lt;=2,"Muy Baja",IF(P136&lt;=24,"Baja",IF(P136&lt;=500,"Media",IF(P136&lt;=5000,"Alta","Muy Alta"))))))," ")</f>
        <v>Media</v>
      </c>
      <c r="W136" s="766">
        <f t="shared" ref="W136" si="476">IF(ISBLANK(AC136),(IF(V136="","",IF(V136="Muy Baja",20%,IF(V136="Baja",40%,IF(V136="Media",60%,IF(V136="Alta",80%,IF(V136="Muy Alta",100%,0)))))))," ")</f>
        <v>0.6</v>
      </c>
      <c r="X136" s="816" t="s">
        <v>304</v>
      </c>
      <c r="Y136" s="760" t="str">
        <f>IF(X136&gt;0,IF(NOT(ISERROR(MATCH(X136,'Listados Datos'!$N$3:$N$4,0))),'Listados Datos'!$N$6&amp;"Por favor no seleccionar este criterios de impacto (Afectación Económica o presupuestal y/o Pérdida Reputacional)",'Listados Datos'!$N$7),"")</f>
        <v>✔</v>
      </c>
      <c r="Z136" s="763"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766">
        <f>IF(Z136="","",IF(Z136="Leve",20%,IF(Z136="Menor",40%,IF(Z136="Moderado",60%,IF(Z136="Mayor",80%,IF(Z136="Catastrófico",100%,0))))))</f>
        <v>0.6</v>
      </c>
      <c r="AB136" s="769"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772"/>
      <c r="AD136" s="775"/>
      <c r="AE136" s="778" t="str">
        <f t="shared" ref="AE136" si="477">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494" t="s">
        <v>3357</v>
      </c>
      <c r="AH136" s="497" t="str">
        <f t="shared" si="436"/>
        <v>Probabilidad</v>
      </c>
      <c r="AI136" s="336" t="s">
        <v>310</v>
      </c>
      <c r="AJ136" s="336" t="s">
        <v>315</v>
      </c>
      <c r="AK136" s="231" t="str">
        <f t="shared" si="437"/>
        <v>40%</v>
      </c>
      <c r="AL136" s="337" t="s">
        <v>319</v>
      </c>
      <c r="AM136" s="337" t="s">
        <v>323</v>
      </c>
      <c r="AN136" s="338" t="s">
        <v>326</v>
      </c>
      <c r="AO136" s="232">
        <f t="shared" ref="AO136" si="478">IF(ISBLANK(AD136),(IFERROR(IF(AH136="Probabilidad",(W136-(+W136*AK136)),IF(AH136="Impacto",W136,"")),""))," ")</f>
        <v>0.36</v>
      </c>
      <c r="AP136" s="174" t="str">
        <f t="shared" ref="AP136" si="479">IF(ISBLANK(AD136), (IFERROR(IF(AO136="","",IF(AO136&lt;=0.2,"Muy Baja",IF(AO136&lt;=0.4,"Baja",IF(AO136&lt;=0.6,"Media",IF(AO136&lt;=0.8,"Alta","Muy Alta"))))),""))," ")</f>
        <v>Baja</v>
      </c>
      <c r="AQ136" s="233">
        <f t="shared" si="292"/>
        <v>0.36</v>
      </c>
      <c r="AR136" s="279" t="str">
        <f t="shared" si="293"/>
        <v>Moderado</v>
      </c>
      <c r="AS136" s="233">
        <f t="shared" ref="AS136" si="480">IFERROR(IF(AH136="Impacto",(AA136-(+AA136*AK136)),IF(AH136="Probabilidad",AA136,"")),"")</f>
        <v>0.6</v>
      </c>
      <c r="AT136" s="235" t="str">
        <f t="shared" si="294"/>
        <v>Moderado</v>
      </c>
      <c r="AU136" s="781"/>
      <c r="AV136" s="784" t="str">
        <f>IF(ISBLANK(AD136), " ", AD136)</f>
        <v xml:space="preserve"> </v>
      </c>
      <c r="AW136" s="778" t="str">
        <f t="shared" ref="AW136" si="481">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787" t="s">
        <v>333</v>
      </c>
      <c r="AY136" s="469" t="s">
        <v>1126</v>
      </c>
      <c r="AZ136" s="462" t="s">
        <v>3259</v>
      </c>
      <c r="BA136" s="463" t="s">
        <v>968</v>
      </c>
      <c r="BB136" s="463" t="s">
        <v>1054</v>
      </c>
      <c r="BC136" s="464">
        <v>44927</v>
      </c>
      <c r="BD136" s="464">
        <v>45291</v>
      </c>
      <c r="BE136" s="464" t="s">
        <v>3260</v>
      </c>
      <c r="BF136" s="464" t="s">
        <v>1138</v>
      </c>
      <c r="BG136" s="751" t="s">
        <v>1125</v>
      </c>
      <c r="BH136" s="212" t="s">
        <v>113</v>
      </c>
      <c r="BI136" s="506" t="s">
        <v>3469</v>
      </c>
      <c r="BJ136" s="506" t="s">
        <v>1509</v>
      </c>
      <c r="BK136" s="506" t="s">
        <v>1509</v>
      </c>
      <c r="BL136" s="507" t="s">
        <v>1509</v>
      </c>
      <c r="BM136" s="507" t="s">
        <v>1509</v>
      </c>
      <c r="BN136" s="507" t="s">
        <v>1509</v>
      </c>
      <c r="BO136" s="505" t="s">
        <v>114</v>
      </c>
      <c r="BP136" s="499" t="s">
        <v>1509</v>
      </c>
      <c r="BQ136" s="593" t="s">
        <v>1509</v>
      </c>
      <c r="BR136" s="1278" t="s">
        <v>3650</v>
      </c>
      <c r="BS136" s="1279"/>
      <c r="BT136" s="1278" t="s">
        <v>3259</v>
      </c>
      <c r="BU136" s="1279"/>
      <c r="BV136" s="1278" t="s">
        <v>3762</v>
      </c>
      <c r="BW136" s="1279"/>
      <c r="BX136" s="1278" t="s">
        <v>3678</v>
      </c>
      <c r="BY136" s="1283"/>
      <c r="BZ136" s="1283"/>
      <c r="CA136" s="670"/>
      <c r="CB136" s="671"/>
    </row>
    <row r="137" spans="1:80" s="211" customFormat="1" ht="74.25" customHeight="1">
      <c r="A137" s="984"/>
      <c r="B137" s="845"/>
      <c r="C137" s="848"/>
      <c r="D137" s="848"/>
      <c r="E137" s="801"/>
      <c r="F137" s="752"/>
      <c r="G137" s="819"/>
      <c r="H137" s="380">
        <v>21</v>
      </c>
      <c r="I137" s="831"/>
      <c r="J137" s="752"/>
      <c r="K137" s="752"/>
      <c r="L137" s="752"/>
      <c r="M137" s="801" t="s">
        <v>1479</v>
      </c>
      <c r="N137" s="801"/>
      <c r="O137" s="801"/>
      <c r="P137" s="805"/>
      <c r="Q137" s="808"/>
      <c r="R137" s="811"/>
      <c r="S137" s="811"/>
      <c r="T137" s="811"/>
      <c r="U137" s="811"/>
      <c r="V137" s="814"/>
      <c r="W137" s="767"/>
      <c r="X137" s="817"/>
      <c r="Y137" s="761"/>
      <c r="Z137" s="764"/>
      <c r="AA137" s="767"/>
      <c r="AB137" s="770"/>
      <c r="AC137" s="773"/>
      <c r="AD137" s="776"/>
      <c r="AE137" s="779"/>
      <c r="AF137" s="205">
        <v>2</v>
      </c>
      <c r="AG137" s="494" t="s">
        <v>3254</v>
      </c>
      <c r="AH137" s="497" t="str">
        <f t="shared" si="436"/>
        <v>Probabilidad</v>
      </c>
      <c r="AI137" s="336" t="s">
        <v>310</v>
      </c>
      <c r="AJ137" s="336" t="s">
        <v>315</v>
      </c>
      <c r="AK137" s="231" t="str">
        <f t="shared" si="437"/>
        <v>40%</v>
      </c>
      <c r="AL137" s="337" t="s">
        <v>319</v>
      </c>
      <c r="AM137" s="337" t="s">
        <v>323</v>
      </c>
      <c r="AN137" s="338" t="s">
        <v>326</v>
      </c>
      <c r="AO137" s="232">
        <f t="shared" ref="AO137" si="482">IF(ISBLANK(AD136),(IFERROR(IF(AND(AH136="Probabilidad",AH137="Probabilidad"),(AQ136-(+AQ136*AK137)),IF(AH137="Probabilidad",(W136-(+W136*AK137)),IF(AH137="Impacto",AQ136,""))),""))," ")</f>
        <v>0.216</v>
      </c>
      <c r="AP137" s="174" t="str">
        <f t="shared" ref="AP137" si="483">IF(ISBLANK(AD136),(IFERROR(IF(AO137="","",IF(AO137&lt;=0.2,"Muy Baja",IF(AO137&lt;=0.4,"Baja",IF(AO137&lt;=0.6,"Media",IF(AO137&lt;=0.8,"Alta","Muy Alta"))))),""))," ")</f>
        <v>Baja</v>
      </c>
      <c r="AQ137" s="233">
        <f t="shared" si="292"/>
        <v>0.216</v>
      </c>
      <c r="AR137" s="279" t="str">
        <f t="shared" si="293"/>
        <v>Moderado</v>
      </c>
      <c r="AS137" s="233">
        <f t="shared" ref="AS137" si="484">IFERROR(IF(AND(AH136="Impacto",AH137="Impacto"),(AS136-(+AS136*AK137)),IF(AH137="Impacto",(AA136-(+AA136*AK137)),IF(AH137="Probabilidad",AS136,""))),"")</f>
        <v>0.6</v>
      </c>
      <c r="AT137" s="235" t="str">
        <f t="shared" si="294"/>
        <v>Moderado</v>
      </c>
      <c r="AU137" s="782"/>
      <c r="AV137" s="785"/>
      <c r="AW137" s="779"/>
      <c r="AX137" s="788"/>
      <c r="AY137" s="469" t="s">
        <v>1141</v>
      </c>
      <c r="AZ137" s="462" t="s">
        <v>1139</v>
      </c>
      <c r="BA137" s="463" t="s">
        <v>968</v>
      </c>
      <c r="BB137" s="463" t="s">
        <v>1054</v>
      </c>
      <c r="BC137" s="464">
        <v>44927</v>
      </c>
      <c r="BD137" s="464">
        <v>45291</v>
      </c>
      <c r="BE137" s="462" t="s">
        <v>1139</v>
      </c>
      <c r="BF137" s="462" t="s">
        <v>1140</v>
      </c>
      <c r="BG137" s="752"/>
      <c r="BH137" s="212" t="s">
        <v>113</v>
      </c>
      <c r="BI137" s="506" t="s">
        <v>3469</v>
      </c>
      <c r="BJ137" s="506" t="s">
        <v>1509</v>
      </c>
      <c r="BK137" s="506" t="s">
        <v>1509</v>
      </c>
      <c r="BL137" s="507" t="s">
        <v>1509</v>
      </c>
      <c r="BM137" s="507" t="s">
        <v>1509</v>
      </c>
      <c r="BN137" s="507" t="s">
        <v>1509</v>
      </c>
      <c r="BO137" s="505" t="s">
        <v>114</v>
      </c>
      <c r="BP137" s="499" t="s">
        <v>1509</v>
      </c>
      <c r="BQ137" s="593" t="s">
        <v>1509</v>
      </c>
      <c r="BR137" s="709" t="s">
        <v>3651</v>
      </c>
      <c r="BS137" s="709"/>
      <c r="BT137" s="709" t="s">
        <v>1139</v>
      </c>
      <c r="BU137" s="709"/>
      <c r="BV137" s="680" t="s">
        <v>3762</v>
      </c>
      <c r="BW137" s="681"/>
      <c r="BX137" s="680" t="s">
        <v>3678</v>
      </c>
      <c r="BY137" s="687"/>
      <c r="BZ137" s="687"/>
      <c r="CA137" s="670"/>
      <c r="CB137" s="671"/>
    </row>
    <row r="138" spans="1:80" s="211" customFormat="1" ht="28.5" customHeight="1">
      <c r="A138" s="984"/>
      <c r="B138" s="845"/>
      <c r="C138" s="848"/>
      <c r="D138" s="848"/>
      <c r="E138" s="801"/>
      <c r="F138" s="752"/>
      <c r="G138" s="819"/>
      <c r="H138" s="380">
        <v>21</v>
      </c>
      <c r="I138" s="831"/>
      <c r="J138" s="752"/>
      <c r="K138" s="752"/>
      <c r="L138" s="752"/>
      <c r="M138" s="801" t="s">
        <v>1479</v>
      </c>
      <c r="N138" s="801"/>
      <c r="O138" s="801"/>
      <c r="P138" s="805"/>
      <c r="Q138" s="808"/>
      <c r="R138" s="811"/>
      <c r="S138" s="811"/>
      <c r="T138" s="811"/>
      <c r="U138" s="811"/>
      <c r="V138" s="814"/>
      <c r="W138" s="767"/>
      <c r="X138" s="817"/>
      <c r="Y138" s="761"/>
      <c r="Z138" s="764"/>
      <c r="AA138" s="767"/>
      <c r="AB138" s="770"/>
      <c r="AC138" s="773"/>
      <c r="AD138" s="776"/>
      <c r="AE138" s="779"/>
      <c r="AF138" s="205">
        <v>3</v>
      </c>
      <c r="AG138" s="494"/>
      <c r="AH138" s="497" t="str">
        <f t="shared" si="436"/>
        <v/>
      </c>
      <c r="AI138" s="336"/>
      <c r="AJ138" s="336"/>
      <c r="AK138" s="231" t="str">
        <f t="shared" si="437"/>
        <v/>
      </c>
      <c r="AL138" s="337"/>
      <c r="AM138" s="337"/>
      <c r="AN138" s="338"/>
      <c r="AO138" s="232" t="str">
        <f t="shared" ref="AO138" si="485">IF(ISBLANK(AD136),(IFERROR(IF(AND(AH137="Probabilidad",AH138="Probabilidad"),(AQ137-(+AQ137*AK138)),IF(AND(AH137="Impacto",AH138="Probabilidad"),(AQ136-(+AQ136*AK138)),IF(AH138="Impacto",AQ137,""))),""))," ")</f>
        <v/>
      </c>
      <c r="AP138" s="174" t="str">
        <f t="shared" ref="AP138" si="486">IF(ISBLANK(AD136),(IFERROR(IF(AO138="","",IF(AO138&lt;=0.2,"Muy Baja",IF(AO138&lt;=0.4,"Baja",IF(AO138&lt;=0.6,"Media",IF(AO138&lt;=0.8,"Alta","Muy Alta"))))),""))," ")</f>
        <v/>
      </c>
      <c r="AQ138" s="233" t="str">
        <f t="shared" si="292"/>
        <v/>
      </c>
      <c r="AR138" s="279" t="str">
        <f t="shared" si="293"/>
        <v/>
      </c>
      <c r="AS138" s="233" t="str">
        <f t="shared" ref="AS138:AS141" si="487">IFERROR(IF(AND(AH137="Impacto",AH138="Impacto"),(AS137-(+AS137*AK138)),IF(AND(AH137="Probabilidad",AH138="Impacto"),(AS136-(+AS136*AK138)),IF(AH138="Probabilidad",AS137,""))),"")</f>
        <v/>
      </c>
      <c r="AT138" s="235" t="str">
        <f t="shared" si="294"/>
        <v/>
      </c>
      <c r="AU138" s="782"/>
      <c r="AV138" s="785"/>
      <c r="AW138" s="779"/>
      <c r="AX138" s="788"/>
      <c r="AY138" s="469"/>
      <c r="AZ138" s="462"/>
      <c r="BA138" s="463"/>
      <c r="BB138" s="463"/>
      <c r="BC138" s="464"/>
      <c r="BD138" s="464"/>
      <c r="BE138" s="464"/>
      <c r="BF138" s="462"/>
      <c r="BG138" s="752"/>
      <c r="BH138" s="212"/>
      <c r="BI138" s="209"/>
      <c r="BJ138" s="209"/>
      <c r="BK138" s="209"/>
      <c r="BL138" s="206"/>
      <c r="BM138" s="206"/>
      <c r="BN138" s="206"/>
      <c r="BO138" s="278"/>
      <c r="BP138" s="278"/>
      <c r="BQ138" s="593"/>
      <c r="BR138" s="709"/>
      <c r="BS138" s="709"/>
      <c r="BT138" s="709"/>
      <c r="BU138" s="709"/>
      <c r="BV138" s="682"/>
      <c r="BW138" s="683"/>
      <c r="BX138" s="682"/>
      <c r="BY138" s="688"/>
      <c r="BZ138" s="688"/>
      <c r="CA138" s="670"/>
      <c r="CB138" s="671"/>
    </row>
    <row r="139" spans="1:80" s="211" customFormat="1" ht="28.5" customHeight="1">
      <c r="A139" s="984"/>
      <c r="B139" s="845"/>
      <c r="C139" s="848"/>
      <c r="D139" s="848"/>
      <c r="E139" s="801"/>
      <c r="F139" s="752"/>
      <c r="G139" s="819"/>
      <c r="H139" s="380">
        <v>21</v>
      </c>
      <c r="I139" s="831"/>
      <c r="J139" s="752"/>
      <c r="K139" s="752"/>
      <c r="L139" s="752"/>
      <c r="M139" s="801" t="s">
        <v>1479</v>
      </c>
      <c r="N139" s="801"/>
      <c r="O139" s="801"/>
      <c r="P139" s="805"/>
      <c r="Q139" s="808"/>
      <c r="R139" s="811"/>
      <c r="S139" s="811"/>
      <c r="T139" s="811"/>
      <c r="U139" s="811"/>
      <c r="V139" s="814"/>
      <c r="W139" s="767"/>
      <c r="X139" s="817"/>
      <c r="Y139" s="761"/>
      <c r="Z139" s="764"/>
      <c r="AA139" s="767"/>
      <c r="AB139" s="770"/>
      <c r="AC139" s="773"/>
      <c r="AD139" s="776"/>
      <c r="AE139" s="779"/>
      <c r="AF139" s="205">
        <v>4</v>
      </c>
      <c r="AG139" s="494"/>
      <c r="AH139" s="497" t="str">
        <f t="shared" si="436"/>
        <v/>
      </c>
      <c r="AI139" s="336"/>
      <c r="AJ139" s="336"/>
      <c r="AK139" s="231" t="str">
        <f t="shared" si="437"/>
        <v/>
      </c>
      <c r="AL139" s="337"/>
      <c r="AM139" s="337"/>
      <c r="AN139" s="338"/>
      <c r="AO139" s="232" t="str">
        <f t="shared" ref="AO139" si="488">IF(ISBLANK(AD136),(IFERROR(IF(AND(AH138="Probabilidad",AH139="Probabilidad"),(AQ138-(+AQ138*AK139)),IF(AND(AH138="Impacto",AH139="Probabilidad"),(AQ137-(+AQ137*AK139)),IF(AH139="Impacto",AQ138,""))),""))," ")</f>
        <v/>
      </c>
      <c r="AP139" s="174" t="str">
        <f t="shared" ref="AP139" si="489">IF(ISBLANK(AD136),(IFERROR(IF(AO139="","",IF(AO139&lt;=0.2,"Muy Baja",IF(AO139&lt;=0.4,"Baja",IF(AO139&lt;=0.6,"Media",IF(AO139&lt;=0.8,"Alta","Muy Alta"))))),""))," ")</f>
        <v/>
      </c>
      <c r="AQ139" s="233" t="str">
        <f t="shared" si="292"/>
        <v/>
      </c>
      <c r="AR139" s="279" t="str">
        <f t="shared" si="293"/>
        <v/>
      </c>
      <c r="AS139" s="233" t="str">
        <f t="shared" si="487"/>
        <v/>
      </c>
      <c r="AT139" s="235" t="str">
        <f t="shared" si="294"/>
        <v/>
      </c>
      <c r="AU139" s="782"/>
      <c r="AV139" s="785"/>
      <c r="AW139" s="779"/>
      <c r="AX139" s="788"/>
      <c r="AY139" s="469"/>
      <c r="AZ139" s="462"/>
      <c r="BA139" s="463"/>
      <c r="BB139" s="463"/>
      <c r="BC139" s="464"/>
      <c r="BD139" s="464"/>
      <c r="BE139" s="464"/>
      <c r="BF139" s="462"/>
      <c r="BG139" s="752"/>
      <c r="BH139" s="212"/>
      <c r="BI139" s="209"/>
      <c r="BJ139" s="209"/>
      <c r="BK139" s="209"/>
      <c r="BL139" s="206"/>
      <c r="BM139" s="206"/>
      <c r="BN139" s="206"/>
      <c r="BO139" s="278"/>
      <c r="BP139" s="278"/>
      <c r="BQ139" s="593"/>
      <c r="BR139" s="709"/>
      <c r="BS139" s="709"/>
      <c r="BT139" s="709"/>
      <c r="BU139" s="709"/>
      <c r="BV139" s="682"/>
      <c r="BW139" s="683"/>
      <c r="BX139" s="682"/>
      <c r="BY139" s="688"/>
      <c r="BZ139" s="688"/>
      <c r="CA139" s="670"/>
      <c r="CB139" s="671"/>
    </row>
    <row r="140" spans="1:80" s="211" customFormat="1" ht="28.5" customHeight="1">
      <c r="A140" s="984"/>
      <c r="B140" s="845"/>
      <c r="C140" s="848"/>
      <c r="D140" s="848"/>
      <c r="E140" s="801"/>
      <c r="F140" s="752"/>
      <c r="G140" s="819"/>
      <c r="H140" s="380">
        <v>21</v>
      </c>
      <c r="I140" s="831"/>
      <c r="J140" s="752"/>
      <c r="K140" s="752"/>
      <c r="L140" s="752"/>
      <c r="M140" s="801" t="s">
        <v>1479</v>
      </c>
      <c r="N140" s="801"/>
      <c r="O140" s="801"/>
      <c r="P140" s="805"/>
      <c r="Q140" s="808"/>
      <c r="R140" s="811"/>
      <c r="S140" s="811"/>
      <c r="T140" s="811"/>
      <c r="U140" s="811"/>
      <c r="V140" s="814"/>
      <c r="W140" s="767"/>
      <c r="X140" s="817"/>
      <c r="Y140" s="761"/>
      <c r="Z140" s="764"/>
      <c r="AA140" s="767"/>
      <c r="AB140" s="770"/>
      <c r="AC140" s="773"/>
      <c r="AD140" s="776"/>
      <c r="AE140" s="779"/>
      <c r="AF140" s="205">
        <v>5</v>
      </c>
      <c r="AG140" s="494"/>
      <c r="AH140" s="497" t="str">
        <f t="shared" si="436"/>
        <v/>
      </c>
      <c r="AI140" s="336"/>
      <c r="AJ140" s="336"/>
      <c r="AK140" s="231" t="str">
        <f t="shared" si="437"/>
        <v/>
      </c>
      <c r="AL140" s="337"/>
      <c r="AM140" s="337"/>
      <c r="AN140" s="338"/>
      <c r="AO140" s="232" t="str">
        <f t="shared" ref="AO140" si="490">IF(ISBLANK(AD136),(IFERROR(IF(AND(AH139="Probabilidad",AH140="Probabilidad"),(AQ139-(+AQ139*AK140)),IF(AND(AH139="Impacto",AH140="Probabilidad"),(AQ138-(+AQ138*AK140)),IF(AH140="Impacto",AQ139,""))),""))," ")</f>
        <v/>
      </c>
      <c r="AP140" s="174" t="str">
        <f t="shared" ref="AP140" si="491">IF(ISBLANK(AD136),(IFERROR(IF(AO140="","",IF(AO140&lt;=0.2,"Muy Baja",IF(AO140&lt;=0.4,"Baja",IF(AO140&lt;=0.6,"Media",IF(AO140&lt;=0.8,"Alta","Muy Alta"))))),""))," ")</f>
        <v/>
      </c>
      <c r="AQ140" s="233" t="str">
        <f t="shared" si="292"/>
        <v/>
      </c>
      <c r="AR140" s="279" t="str">
        <f t="shared" si="293"/>
        <v/>
      </c>
      <c r="AS140" s="233" t="str">
        <f t="shared" si="487"/>
        <v/>
      </c>
      <c r="AT140" s="235" t="str">
        <f t="shared" si="294"/>
        <v/>
      </c>
      <c r="AU140" s="782"/>
      <c r="AV140" s="785"/>
      <c r="AW140" s="779"/>
      <c r="AX140" s="788"/>
      <c r="AY140" s="469"/>
      <c r="AZ140" s="462"/>
      <c r="BA140" s="463"/>
      <c r="BB140" s="463"/>
      <c r="BC140" s="464"/>
      <c r="BD140" s="464"/>
      <c r="BE140" s="464"/>
      <c r="BF140" s="462"/>
      <c r="BG140" s="752"/>
      <c r="BH140" s="212"/>
      <c r="BI140" s="209"/>
      <c r="BJ140" s="209"/>
      <c r="BK140" s="209"/>
      <c r="BL140" s="206"/>
      <c r="BM140" s="206"/>
      <c r="BN140" s="206"/>
      <c r="BO140" s="278"/>
      <c r="BP140" s="278"/>
      <c r="BQ140" s="593"/>
      <c r="BR140" s="709"/>
      <c r="BS140" s="709"/>
      <c r="BT140" s="709"/>
      <c r="BU140" s="709"/>
      <c r="BV140" s="682"/>
      <c r="BW140" s="683"/>
      <c r="BX140" s="682"/>
      <c r="BY140" s="688"/>
      <c r="BZ140" s="688"/>
      <c r="CA140" s="670"/>
      <c r="CB140" s="671"/>
    </row>
    <row r="141" spans="1:80" s="211" customFormat="1" ht="28.5" customHeight="1">
      <c r="A141" s="985"/>
      <c r="B141" s="846"/>
      <c r="C141" s="849"/>
      <c r="D141" s="849"/>
      <c r="E141" s="802"/>
      <c r="F141" s="753"/>
      <c r="G141" s="819"/>
      <c r="H141" s="380">
        <v>21</v>
      </c>
      <c r="I141" s="832"/>
      <c r="J141" s="753"/>
      <c r="K141" s="753"/>
      <c r="L141" s="753"/>
      <c r="M141" s="802" t="s">
        <v>1479</v>
      </c>
      <c r="N141" s="802"/>
      <c r="O141" s="802"/>
      <c r="P141" s="806"/>
      <c r="Q141" s="809"/>
      <c r="R141" s="812"/>
      <c r="S141" s="812"/>
      <c r="T141" s="812"/>
      <c r="U141" s="812"/>
      <c r="V141" s="820"/>
      <c r="W141" s="768"/>
      <c r="X141" s="818"/>
      <c r="Y141" s="762"/>
      <c r="Z141" s="765"/>
      <c r="AA141" s="768"/>
      <c r="AB141" s="771"/>
      <c r="AC141" s="774"/>
      <c r="AD141" s="777"/>
      <c r="AE141" s="780"/>
      <c r="AF141" s="205">
        <v>6</v>
      </c>
      <c r="AG141" s="494"/>
      <c r="AH141" s="497" t="str">
        <f t="shared" si="436"/>
        <v/>
      </c>
      <c r="AI141" s="336"/>
      <c r="AJ141" s="336"/>
      <c r="AK141" s="231" t="str">
        <f t="shared" si="437"/>
        <v/>
      </c>
      <c r="AL141" s="337"/>
      <c r="AM141" s="337"/>
      <c r="AN141" s="338"/>
      <c r="AO141" s="232" t="str">
        <f t="shared" ref="AO141" si="492">IF(ISBLANK(AD136),(IFERROR(IF(AND(AH140="Probabilidad",AH141="Probabilidad"),(AQ140-(+AQ140*AK141)),IF(AND(AH140="Impacto",AH141="Probabilidad"),(AQ139-(+AQ139*AK141)),IF(AH141="Impacto",AQ140,""))),""))," ")</f>
        <v/>
      </c>
      <c r="AP141" s="174" t="str">
        <f t="shared" ref="AP141" si="493">IF(ISBLANK(AD136),(IFERROR(IF(AO141="","",IF(AO141&lt;=0.2,"Muy Baja",IF(AO141&lt;=0.4,"Baja",IF(AO141&lt;=0.6,"Media",IF(AO141&lt;=0.8,"Alta","Muy Alta"))))),""))," ")</f>
        <v/>
      </c>
      <c r="AQ141" s="233" t="str">
        <f t="shared" si="292"/>
        <v/>
      </c>
      <c r="AR141" s="279" t="str">
        <f t="shared" si="293"/>
        <v/>
      </c>
      <c r="AS141" s="233" t="str">
        <f t="shared" si="487"/>
        <v/>
      </c>
      <c r="AT141" s="235" t="str">
        <f t="shared" si="294"/>
        <v/>
      </c>
      <c r="AU141" s="783"/>
      <c r="AV141" s="786"/>
      <c r="AW141" s="780"/>
      <c r="AX141" s="789"/>
      <c r="AY141" s="469"/>
      <c r="AZ141" s="462"/>
      <c r="BA141" s="463"/>
      <c r="BB141" s="463"/>
      <c r="BC141" s="464"/>
      <c r="BD141" s="464"/>
      <c r="BE141" s="464"/>
      <c r="BF141" s="462"/>
      <c r="BG141" s="753"/>
      <c r="BH141" s="212"/>
      <c r="BI141" s="209"/>
      <c r="BJ141" s="209"/>
      <c r="BK141" s="209"/>
      <c r="BL141" s="206"/>
      <c r="BM141" s="206"/>
      <c r="BN141" s="206"/>
      <c r="BO141" s="278"/>
      <c r="BP141" s="278"/>
      <c r="BQ141" s="593"/>
      <c r="BR141" s="709"/>
      <c r="BS141" s="709"/>
      <c r="BT141" s="709"/>
      <c r="BU141" s="709"/>
      <c r="BV141" s="684"/>
      <c r="BW141" s="685"/>
      <c r="BX141" s="684"/>
      <c r="BY141" s="689"/>
      <c r="BZ141" s="689"/>
      <c r="CA141" s="670"/>
      <c r="CB141" s="671"/>
    </row>
    <row r="142" spans="1:80" s="211" customFormat="1" ht="106.5" customHeight="1">
      <c r="A142" s="983">
        <v>5</v>
      </c>
      <c r="B142" s="844" t="s">
        <v>951</v>
      </c>
      <c r="C142" s="847" t="str">
        <f>IFERROR((VLOOKUP($B142,'Listados Datos'!$D$3:$E$18,2,FALSE))," ")</f>
        <v>Ejercer el manejo efectivo del Inventario General de espacio público y de bienes fiscales a cargo del Departamento Administrativo de la Defensoría de Espacio Público.</v>
      </c>
      <c r="D142" s="847" t="str">
        <f>IFERROR((VLOOKUP($B142,'Listados Datos'!$D$3:$F$18,3,FALSE))," ")</f>
        <v>Inicia con la consulta en el Sistema de Información del Departamento Administrativo de la Defensoría de Espacio Público y finaliza con el seguimiento a los bienes inmuebles.</v>
      </c>
      <c r="E142" s="803" t="s">
        <v>1142</v>
      </c>
      <c r="F142" s="803" t="s">
        <v>3005</v>
      </c>
      <c r="G142" s="819">
        <v>22</v>
      </c>
      <c r="H142" s="380">
        <v>22</v>
      </c>
      <c r="I142" s="830" t="s">
        <v>1480</v>
      </c>
      <c r="J142" s="751" t="s">
        <v>242</v>
      </c>
      <c r="K142" s="751" t="s">
        <v>1444</v>
      </c>
      <c r="L142" s="751" t="s">
        <v>1481</v>
      </c>
      <c r="M142" s="803" t="s">
        <v>1482</v>
      </c>
      <c r="N142" s="803" t="s">
        <v>108</v>
      </c>
      <c r="O142" s="803" t="s">
        <v>833</v>
      </c>
      <c r="P142" s="804">
        <v>228</v>
      </c>
      <c r="Q142" s="807"/>
      <c r="R142" s="810"/>
      <c r="S142" s="810"/>
      <c r="T142" s="810"/>
      <c r="U142" s="810"/>
      <c r="V142" s="813" t="str">
        <f t="shared" ref="V142" si="494">IF(ISBLANK(AC142),(IF(P142&lt;=0,"",IF(P142&lt;=2,"Muy Baja",IF(P142&lt;=24,"Baja",IF(P142&lt;=500,"Media",IF(P142&lt;=5000,"Alta","Muy Alta"))))))," ")</f>
        <v>Media</v>
      </c>
      <c r="W142" s="766">
        <f t="shared" ref="W142" si="495">IF(ISBLANK(AC142),(IF(V142="","",IF(V142="Muy Baja",20%,IF(V142="Baja",40%,IF(V142="Media",60%,IF(V142="Alta",80%,IF(V142="Muy Alta",100%,0)))))))," ")</f>
        <v>0.6</v>
      </c>
      <c r="X142" s="816" t="s">
        <v>302</v>
      </c>
      <c r="Y142" s="760" t="str">
        <f>IF(X142&gt;0,IF(NOT(ISERROR(MATCH(X142,'Listados Datos'!$N$3:$N$4,0))),'Listados Datos'!$N$6&amp;"Por favor no seleccionar este criterios de impacto (Afectación Económica o presupuestal y/o Pérdida Reputacional)",'Listados Datos'!$N$7),"")</f>
        <v>✔</v>
      </c>
      <c r="Z142" s="763"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766">
        <f>IF(Z142="","",IF(Z142="Leve",20%,IF(Z142="Menor",40%,IF(Z142="Moderado",60%,IF(Z142="Mayor",80%,IF(Z142="Catastrófico",100%,0))))))</f>
        <v>1</v>
      </c>
      <c r="AB142" s="769"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772"/>
      <c r="AD142" s="775"/>
      <c r="AE142" s="778" t="str">
        <f t="shared" ref="AE142" si="496">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494" t="s">
        <v>1445</v>
      </c>
      <c r="AH142" s="497" t="str">
        <f t="shared" si="436"/>
        <v>Probabilidad</v>
      </c>
      <c r="AI142" s="336" t="s">
        <v>310</v>
      </c>
      <c r="AJ142" s="336" t="s">
        <v>315</v>
      </c>
      <c r="AK142" s="231" t="str">
        <f t="shared" si="437"/>
        <v>40%</v>
      </c>
      <c r="AL142" s="337" t="s">
        <v>319</v>
      </c>
      <c r="AM142" s="337" t="s">
        <v>323</v>
      </c>
      <c r="AN142" s="338" t="s">
        <v>326</v>
      </c>
      <c r="AO142" s="232">
        <f t="shared" ref="AO142" si="497">IF(ISBLANK(AD142),(IFERROR(IF(AH142="Probabilidad",(W142-(+W142*AK142)),IF(AH142="Impacto",W142,"")),""))," ")</f>
        <v>0.36</v>
      </c>
      <c r="AP142" s="174" t="str">
        <f t="shared" ref="AP142" si="498">IF(ISBLANK(AD142), (IFERROR(IF(AO142="","",IF(AO142&lt;=0.2,"Muy Baja",IF(AO142&lt;=0.4,"Baja",IF(AO142&lt;=0.6,"Media",IF(AO142&lt;=0.8,"Alta","Muy Alta"))))),""))," ")</f>
        <v>Baja</v>
      </c>
      <c r="AQ142" s="233">
        <f t="shared" si="292"/>
        <v>0.36</v>
      </c>
      <c r="AR142" s="279" t="str">
        <f t="shared" si="293"/>
        <v>Catastrófico</v>
      </c>
      <c r="AS142" s="233">
        <f t="shared" ref="AS142" si="499">IFERROR(IF(AH142="Impacto",(AA142-(+AA142*AK142)),IF(AH142="Probabilidad",AA142,"")),"")</f>
        <v>1</v>
      </c>
      <c r="AT142" s="235" t="str">
        <f t="shared" si="294"/>
        <v>Extremo</v>
      </c>
      <c r="AU142" s="781"/>
      <c r="AV142" s="784" t="str">
        <f>IF(ISBLANK(AD142), " ", AD142)</f>
        <v xml:space="preserve"> </v>
      </c>
      <c r="AW142" s="778" t="str">
        <f t="shared" ref="AW142" si="500">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787" t="s">
        <v>333</v>
      </c>
      <c r="AY142" s="469" t="s">
        <v>1447</v>
      </c>
      <c r="AZ142" s="462" t="s">
        <v>1448</v>
      </c>
      <c r="BA142" s="463" t="s">
        <v>3272</v>
      </c>
      <c r="BB142" s="463" t="s">
        <v>1054</v>
      </c>
      <c r="BC142" s="464">
        <v>44927</v>
      </c>
      <c r="BD142" s="464">
        <v>45291</v>
      </c>
      <c r="BE142" s="464" t="s">
        <v>1449</v>
      </c>
      <c r="BF142" s="464" t="s">
        <v>1450</v>
      </c>
      <c r="BG142" s="751" t="s">
        <v>1483</v>
      </c>
      <c r="BH142" s="508" t="s">
        <v>113</v>
      </c>
      <c r="BI142" s="503" t="s">
        <v>3470</v>
      </c>
      <c r="BJ142" s="503">
        <v>120</v>
      </c>
      <c r="BK142" s="523">
        <v>45048</v>
      </c>
      <c r="BL142" s="478" t="s">
        <v>3439</v>
      </c>
      <c r="BM142" s="511" t="s">
        <v>3440</v>
      </c>
      <c r="BN142" s="478" t="s">
        <v>1509</v>
      </c>
      <c r="BO142" s="505" t="s">
        <v>114</v>
      </c>
      <c r="BP142" s="505" t="s">
        <v>1509</v>
      </c>
      <c r="BQ142" s="592" t="s">
        <v>1509</v>
      </c>
      <c r="BR142" s="1278" t="s">
        <v>3652</v>
      </c>
      <c r="BS142" s="1279"/>
      <c r="BT142" s="1278" t="s">
        <v>1448</v>
      </c>
      <c r="BU142" s="1279"/>
      <c r="BV142" s="1278" t="s">
        <v>3694</v>
      </c>
      <c r="BW142" s="1279"/>
      <c r="BX142" s="1282" t="s">
        <v>3440</v>
      </c>
      <c r="BY142" s="1283"/>
      <c r="BZ142" s="1283"/>
      <c r="CA142" s="670"/>
      <c r="CB142" s="671"/>
    </row>
    <row r="143" spans="1:80" s="211" customFormat="1" ht="110.25" customHeight="1">
      <c r="A143" s="984"/>
      <c r="B143" s="845"/>
      <c r="C143" s="848"/>
      <c r="D143" s="848"/>
      <c r="E143" s="801"/>
      <c r="F143" s="801"/>
      <c r="G143" s="819"/>
      <c r="H143" s="380">
        <v>22</v>
      </c>
      <c r="I143" s="831"/>
      <c r="J143" s="752"/>
      <c r="K143" s="752"/>
      <c r="L143" s="752"/>
      <c r="M143" s="801"/>
      <c r="N143" s="801"/>
      <c r="O143" s="801"/>
      <c r="P143" s="805"/>
      <c r="Q143" s="808"/>
      <c r="R143" s="811"/>
      <c r="S143" s="811"/>
      <c r="T143" s="811"/>
      <c r="U143" s="811"/>
      <c r="V143" s="814"/>
      <c r="W143" s="767"/>
      <c r="X143" s="817"/>
      <c r="Y143" s="761"/>
      <c r="Z143" s="764"/>
      <c r="AA143" s="767"/>
      <c r="AB143" s="770"/>
      <c r="AC143" s="773"/>
      <c r="AD143" s="776"/>
      <c r="AE143" s="779"/>
      <c r="AF143" s="205">
        <v>2</v>
      </c>
      <c r="AG143" s="494" t="s">
        <v>1446</v>
      </c>
      <c r="AH143" s="497" t="str">
        <f t="shared" si="436"/>
        <v>Impacto</v>
      </c>
      <c r="AI143" s="336" t="s">
        <v>312</v>
      </c>
      <c r="AJ143" s="336" t="s">
        <v>315</v>
      </c>
      <c r="AK143" s="231" t="str">
        <f t="shared" si="437"/>
        <v>25%</v>
      </c>
      <c r="AL143" s="337" t="s">
        <v>319</v>
      </c>
      <c r="AM143" s="337" t="s">
        <v>323</v>
      </c>
      <c r="AN143" s="338" t="s">
        <v>326</v>
      </c>
      <c r="AO143" s="232">
        <f t="shared" ref="AO143" si="501">IF(ISBLANK(AD142),(IFERROR(IF(AND(AH142="Probabilidad",AH143="Probabilidad"),(AQ142-(+AQ142*AK143)),IF(AH143="Probabilidad",(W142-(+W142*AK143)),IF(AH143="Impacto",AQ142,""))),""))," ")</f>
        <v>0.36</v>
      </c>
      <c r="AP143" s="174" t="str">
        <f t="shared" ref="AP143" si="502">IF(ISBLANK(AD142),(IFERROR(IF(AO143="","",IF(AO143&lt;=0.2,"Muy Baja",IF(AO143&lt;=0.4,"Baja",IF(AO143&lt;=0.6,"Media",IF(AO143&lt;=0.8,"Alta","Muy Alta"))))),""))," ")</f>
        <v>Baja</v>
      </c>
      <c r="AQ143" s="233">
        <f t="shared" si="292"/>
        <v>0.36</v>
      </c>
      <c r="AR143" s="279" t="str">
        <f t="shared" si="293"/>
        <v>Mayor</v>
      </c>
      <c r="AS143" s="233">
        <f t="shared" ref="AS143" si="503">IFERROR(IF(AND(AH142="Impacto",AH143="Impacto"),(AS142-(+AS142*AK143)),IF(AH143="Impacto",(AA142-(+AA142*AK143)),IF(AH143="Probabilidad",AS142,""))),"")</f>
        <v>0.75</v>
      </c>
      <c r="AT143" s="235" t="str">
        <f t="shared" si="294"/>
        <v>Alto</v>
      </c>
      <c r="AU143" s="782"/>
      <c r="AV143" s="785"/>
      <c r="AW143" s="779"/>
      <c r="AX143" s="788"/>
      <c r="AY143" s="469" t="s">
        <v>1451</v>
      </c>
      <c r="AZ143" s="462" t="s">
        <v>1452</v>
      </c>
      <c r="BA143" s="463" t="s">
        <v>3272</v>
      </c>
      <c r="BB143" s="463" t="s">
        <v>1054</v>
      </c>
      <c r="BC143" s="464">
        <v>44927</v>
      </c>
      <c r="BD143" s="464">
        <v>45291</v>
      </c>
      <c r="BE143" s="464" t="s">
        <v>1453</v>
      </c>
      <c r="BF143" s="464" t="s">
        <v>1454</v>
      </c>
      <c r="BG143" s="752"/>
      <c r="BH143" s="508" t="s">
        <v>113</v>
      </c>
      <c r="BI143" s="503" t="s">
        <v>3441</v>
      </c>
      <c r="BJ143" s="503">
        <v>237</v>
      </c>
      <c r="BK143" s="523">
        <v>45048</v>
      </c>
      <c r="BL143" s="478" t="s">
        <v>3442</v>
      </c>
      <c r="BM143" s="511" t="s">
        <v>3443</v>
      </c>
      <c r="BN143" s="478" t="s">
        <v>1509</v>
      </c>
      <c r="BO143" s="505" t="s">
        <v>114</v>
      </c>
      <c r="BP143" s="505" t="s">
        <v>1509</v>
      </c>
      <c r="BQ143" s="592" t="s">
        <v>1509</v>
      </c>
      <c r="BR143" s="680" t="s">
        <v>3653</v>
      </c>
      <c r="BS143" s="681"/>
      <c r="BT143" s="680" t="s">
        <v>1452</v>
      </c>
      <c r="BU143" s="681"/>
      <c r="BV143" s="1272" t="s">
        <v>3612</v>
      </c>
      <c r="BW143" s="1273"/>
      <c r="BX143" s="686" t="s">
        <v>3443</v>
      </c>
      <c r="BY143" s="687"/>
      <c r="BZ143" s="687"/>
      <c r="CA143" s="670"/>
      <c r="CB143" s="671"/>
    </row>
    <row r="144" spans="1:80" s="211" customFormat="1" ht="28.5" customHeight="1">
      <c r="A144" s="984"/>
      <c r="B144" s="845"/>
      <c r="C144" s="848"/>
      <c r="D144" s="848"/>
      <c r="E144" s="801"/>
      <c r="F144" s="801"/>
      <c r="G144" s="819"/>
      <c r="H144" s="380">
        <v>22</v>
      </c>
      <c r="I144" s="831"/>
      <c r="J144" s="752"/>
      <c r="K144" s="752"/>
      <c r="L144" s="752"/>
      <c r="M144" s="801"/>
      <c r="N144" s="801"/>
      <c r="O144" s="801"/>
      <c r="P144" s="805"/>
      <c r="Q144" s="808"/>
      <c r="R144" s="811"/>
      <c r="S144" s="811"/>
      <c r="T144" s="811"/>
      <c r="U144" s="811"/>
      <c r="V144" s="814"/>
      <c r="W144" s="767"/>
      <c r="X144" s="817"/>
      <c r="Y144" s="761"/>
      <c r="Z144" s="764"/>
      <c r="AA144" s="767"/>
      <c r="AB144" s="770"/>
      <c r="AC144" s="773"/>
      <c r="AD144" s="776"/>
      <c r="AE144" s="779"/>
      <c r="AF144" s="205">
        <v>3</v>
      </c>
      <c r="AG144" s="494"/>
      <c r="AH144" s="497" t="str">
        <f t="shared" si="436"/>
        <v/>
      </c>
      <c r="AI144" s="336"/>
      <c r="AJ144" s="336"/>
      <c r="AK144" s="231" t="str">
        <f t="shared" si="437"/>
        <v/>
      </c>
      <c r="AL144" s="337"/>
      <c r="AM144" s="337"/>
      <c r="AN144" s="338"/>
      <c r="AO144" s="232" t="str">
        <f t="shared" ref="AO144" si="504">IF(ISBLANK(AD142),(IFERROR(IF(AND(AH143="Probabilidad",AH144="Probabilidad"),(AQ143-(+AQ143*AK144)),IF(AND(AH143="Impacto",AH144="Probabilidad"),(AQ142-(+AQ142*AK144)),IF(AH144="Impacto",AQ143,""))),""))," ")</f>
        <v/>
      </c>
      <c r="AP144" s="174" t="str">
        <f t="shared" ref="AP144" si="505">IF(ISBLANK(AD142),(IFERROR(IF(AO144="","",IF(AO144&lt;=0.2,"Muy Baja",IF(AO144&lt;=0.4,"Baja",IF(AO144&lt;=0.6,"Media",IF(AO144&lt;=0.8,"Alta","Muy Alta"))))),""))," ")</f>
        <v/>
      </c>
      <c r="AQ144" s="233" t="str">
        <f t="shared" si="292"/>
        <v/>
      </c>
      <c r="AR144" s="279" t="str">
        <f t="shared" si="293"/>
        <v/>
      </c>
      <c r="AS144" s="233" t="str">
        <f t="shared" ref="AS144:AS147" si="506">IFERROR(IF(AND(AH143="Impacto",AH144="Impacto"),(AS143-(+AS143*AK144)),IF(AND(AH143="Probabilidad",AH144="Impacto"),(AS142-(+AS142*AK144)),IF(AH144="Probabilidad",AS143,""))),"")</f>
        <v/>
      </c>
      <c r="AT144" s="235" t="str">
        <f t="shared" si="294"/>
        <v/>
      </c>
      <c r="AU144" s="782"/>
      <c r="AV144" s="785"/>
      <c r="AW144" s="779"/>
      <c r="AX144" s="788"/>
      <c r="AY144" s="469"/>
      <c r="AZ144" s="462"/>
      <c r="BA144" s="463"/>
      <c r="BB144" s="463"/>
      <c r="BC144" s="464"/>
      <c r="BD144" s="464"/>
      <c r="BE144" s="464"/>
      <c r="BF144" s="462"/>
      <c r="BG144" s="752"/>
      <c r="BH144" s="212"/>
      <c r="BI144" s="209"/>
      <c r="BJ144" s="209"/>
      <c r="BK144" s="209"/>
      <c r="BL144" s="206"/>
      <c r="BM144" s="206"/>
      <c r="BN144" s="206"/>
      <c r="BO144" s="278"/>
      <c r="BP144" s="278"/>
      <c r="BQ144" s="593"/>
      <c r="BR144" s="682"/>
      <c r="BS144" s="683"/>
      <c r="BT144" s="682"/>
      <c r="BU144" s="683"/>
      <c r="BV144" s="1274"/>
      <c r="BW144" s="1275"/>
      <c r="BX144" s="682"/>
      <c r="BY144" s="688"/>
      <c r="BZ144" s="688"/>
      <c r="CA144" s="670"/>
      <c r="CB144" s="671"/>
    </row>
    <row r="145" spans="1:80" s="211" customFormat="1" ht="28.5" customHeight="1">
      <c r="A145" s="984"/>
      <c r="B145" s="845"/>
      <c r="C145" s="848"/>
      <c r="D145" s="848"/>
      <c r="E145" s="801"/>
      <c r="F145" s="801"/>
      <c r="G145" s="819"/>
      <c r="H145" s="380">
        <v>22</v>
      </c>
      <c r="I145" s="831"/>
      <c r="J145" s="752"/>
      <c r="K145" s="752"/>
      <c r="L145" s="752"/>
      <c r="M145" s="801"/>
      <c r="N145" s="801"/>
      <c r="O145" s="801"/>
      <c r="P145" s="805"/>
      <c r="Q145" s="808"/>
      <c r="R145" s="811"/>
      <c r="S145" s="811"/>
      <c r="T145" s="811"/>
      <c r="U145" s="811"/>
      <c r="V145" s="814"/>
      <c r="W145" s="767"/>
      <c r="X145" s="817"/>
      <c r="Y145" s="761"/>
      <c r="Z145" s="764"/>
      <c r="AA145" s="767"/>
      <c r="AB145" s="770"/>
      <c r="AC145" s="773"/>
      <c r="AD145" s="776"/>
      <c r="AE145" s="779"/>
      <c r="AF145" s="205">
        <v>4</v>
      </c>
      <c r="AG145" s="494"/>
      <c r="AH145" s="497" t="str">
        <f t="shared" si="436"/>
        <v/>
      </c>
      <c r="AI145" s="336"/>
      <c r="AJ145" s="336"/>
      <c r="AK145" s="231" t="str">
        <f t="shared" si="437"/>
        <v/>
      </c>
      <c r="AL145" s="337"/>
      <c r="AM145" s="337"/>
      <c r="AN145" s="338"/>
      <c r="AO145" s="232" t="str">
        <f t="shared" ref="AO145" si="507">IF(ISBLANK(AD142),(IFERROR(IF(AND(AH144="Probabilidad",AH145="Probabilidad"),(AQ144-(+AQ144*AK145)),IF(AND(AH144="Impacto",AH145="Probabilidad"),(AQ143-(+AQ143*AK145)),IF(AH145="Impacto",AQ144,""))),""))," ")</f>
        <v/>
      </c>
      <c r="AP145" s="174" t="str">
        <f t="shared" ref="AP145" si="508">IF(ISBLANK(AD142),(IFERROR(IF(AO145="","",IF(AO145&lt;=0.2,"Muy Baja",IF(AO145&lt;=0.4,"Baja",IF(AO145&lt;=0.6,"Media",IF(AO145&lt;=0.8,"Alta","Muy Alta"))))),""))," ")</f>
        <v/>
      </c>
      <c r="AQ145" s="233" t="str">
        <f t="shared" si="292"/>
        <v/>
      </c>
      <c r="AR145" s="279" t="str">
        <f t="shared" si="293"/>
        <v/>
      </c>
      <c r="AS145" s="233" t="str">
        <f t="shared" si="506"/>
        <v/>
      </c>
      <c r="AT145" s="235" t="str">
        <f t="shared" si="294"/>
        <v/>
      </c>
      <c r="AU145" s="782"/>
      <c r="AV145" s="785"/>
      <c r="AW145" s="779"/>
      <c r="AX145" s="788"/>
      <c r="AY145" s="469"/>
      <c r="AZ145" s="462"/>
      <c r="BA145" s="463"/>
      <c r="BB145" s="463"/>
      <c r="BC145" s="464"/>
      <c r="BD145" s="464"/>
      <c r="BE145" s="464"/>
      <c r="BF145" s="462"/>
      <c r="BG145" s="752"/>
      <c r="BH145" s="212"/>
      <c r="BI145" s="209"/>
      <c r="BJ145" s="209"/>
      <c r="BK145" s="209"/>
      <c r="BL145" s="206"/>
      <c r="BM145" s="206"/>
      <c r="BN145" s="206"/>
      <c r="BO145" s="278"/>
      <c r="BP145" s="278"/>
      <c r="BQ145" s="593"/>
      <c r="BR145" s="682"/>
      <c r="BS145" s="683"/>
      <c r="BT145" s="682"/>
      <c r="BU145" s="683"/>
      <c r="BV145" s="1274"/>
      <c r="BW145" s="1275"/>
      <c r="BX145" s="682"/>
      <c r="BY145" s="688"/>
      <c r="BZ145" s="688"/>
      <c r="CA145" s="670"/>
      <c r="CB145" s="671"/>
    </row>
    <row r="146" spans="1:80" s="211" customFormat="1" ht="28.5" customHeight="1">
      <c r="A146" s="984"/>
      <c r="B146" s="845"/>
      <c r="C146" s="848"/>
      <c r="D146" s="848"/>
      <c r="E146" s="801"/>
      <c r="F146" s="801"/>
      <c r="G146" s="819"/>
      <c r="H146" s="380">
        <v>22</v>
      </c>
      <c r="I146" s="831"/>
      <c r="J146" s="752"/>
      <c r="K146" s="752"/>
      <c r="L146" s="752"/>
      <c r="M146" s="801"/>
      <c r="N146" s="801"/>
      <c r="O146" s="801"/>
      <c r="P146" s="805"/>
      <c r="Q146" s="808"/>
      <c r="R146" s="811"/>
      <c r="S146" s="811"/>
      <c r="T146" s="811"/>
      <c r="U146" s="811"/>
      <c r="V146" s="814"/>
      <c r="W146" s="767"/>
      <c r="X146" s="817"/>
      <c r="Y146" s="761"/>
      <c r="Z146" s="764"/>
      <c r="AA146" s="767"/>
      <c r="AB146" s="770"/>
      <c r="AC146" s="773"/>
      <c r="AD146" s="776"/>
      <c r="AE146" s="779"/>
      <c r="AF146" s="205">
        <v>5</v>
      </c>
      <c r="AG146" s="494"/>
      <c r="AH146" s="497" t="str">
        <f t="shared" si="436"/>
        <v/>
      </c>
      <c r="AI146" s="336"/>
      <c r="AJ146" s="336"/>
      <c r="AK146" s="231" t="str">
        <f t="shared" si="437"/>
        <v/>
      </c>
      <c r="AL146" s="337"/>
      <c r="AM146" s="337"/>
      <c r="AN146" s="338"/>
      <c r="AO146" s="232" t="str">
        <f t="shared" ref="AO146" si="509">IF(ISBLANK(AD142),(IFERROR(IF(AND(AH145="Probabilidad",AH146="Probabilidad"),(AQ145-(+AQ145*AK146)),IF(AND(AH145="Impacto",AH146="Probabilidad"),(AQ144-(+AQ144*AK146)),IF(AH146="Impacto",AQ145,""))),""))," ")</f>
        <v/>
      </c>
      <c r="AP146" s="174" t="str">
        <f t="shared" ref="AP146" si="510">IF(ISBLANK(AD142),(IFERROR(IF(AO146="","",IF(AO146&lt;=0.2,"Muy Baja",IF(AO146&lt;=0.4,"Baja",IF(AO146&lt;=0.6,"Media",IF(AO146&lt;=0.8,"Alta","Muy Alta"))))),""))," ")</f>
        <v/>
      </c>
      <c r="AQ146" s="233" t="str">
        <f t="shared" si="292"/>
        <v/>
      </c>
      <c r="AR146" s="279" t="str">
        <f t="shared" si="293"/>
        <v/>
      </c>
      <c r="AS146" s="233" t="str">
        <f t="shared" si="506"/>
        <v/>
      </c>
      <c r="AT146" s="235" t="str">
        <f t="shared" si="294"/>
        <v/>
      </c>
      <c r="AU146" s="782"/>
      <c r="AV146" s="785"/>
      <c r="AW146" s="779"/>
      <c r="AX146" s="788"/>
      <c r="AY146" s="469"/>
      <c r="AZ146" s="462"/>
      <c r="BA146" s="463"/>
      <c r="BB146" s="463"/>
      <c r="BC146" s="464"/>
      <c r="BD146" s="464"/>
      <c r="BE146" s="464"/>
      <c r="BF146" s="462"/>
      <c r="BG146" s="752"/>
      <c r="BH146" s="212"/>
      <c r="BI146" s="209"/>
      <c r="BJ146" s="209"/>
      <c r="BK146" s="209"/>
      <c r="BL146" s="206"/>
      <c r="BM146" s="206"/>
      <c r="BN146" s="206"/>
      <c r="BO146" s="278"/>
      <c r="BP146" s="278"/>
      <c r="BQ146" s="593"/>
      <c r="BR146" s="682"/>
      <c r="BS146" s="683"/>
      <c r="BT146" s="682"/>
      <c r="BU146" s="683"/>
      <c r="BV146" s="1274"/>
      <c r="BW146" s="1275"/>
      <c r="BX146" s="682"/>
      <c r="BY146" s="688"/>
      <c r="BZ146" s="688"/>
      <c r="CA146" s="670"/>
      <c r="CB146" s="671"/>
    </row>
    <row r="147" spans="1:80" s="211" customFormat="1" ht="28.5" customHeight="1">
      <c r="A147" s="984"/>
      <c r="B147" s="845"/>
      <c r="C147" s="848"/>
      <c r="D147" s="848"/>
      <c r="E147" s="801"/>
      <c r="F147" s="801"/>
      <c r="G147" s="819"/>
      <c r="H147" s="380">
        <v>22</v>
      </c>
      <c r="I147" s="832"/>
      <c r="J147" s="753"/>
      <c r="K147" s="753"/>
      <c r="L147" s="753"/>
      <c r="M147" s="802"/>
      <c r="N147" s="802"/>
      <c r="O147" s="802"/>
      <c r="P147" s="806"/>
      <c r="Q147" s="809"/>
      <c r="R147" s="812"/>
      <c r="S147" s="812"/>
      <c r="T147" s="812"/>
      <c r="U147" s="812"/>
      <c r="V147" s="820"/>
      <c r="W147" s="768"/>
      <c r="X147" s="818"/>
      <c r="Y147" s="762"/>
      <c r="Z147" s="765"/>
      <c r="AA147" s="768"/>
      <c r="AB147" s="771"/>
      <c r="AC147" s="774"/>
      <c r="AD147" s="777"/>
      <c r="AE147" s="780"/>
      <c r="AF147" s="205">
        <v>6</v>
      </c>
      <c r="AG147" s="494"/>
      <c r="AH147" s="497" t="str">
        <f t="shared" si="436"/>
        <v/>
      </c>
      <c r="AI147" s="336"/>
      <c r="AJ147" s="336"/>
      <c r="AK147" s="231" t="str">
        <f t="shared" si="437"/>
        <v/>
      </c>
      <c r="AL147" s="337"/>
      <c r="AM147" s="337"/>
      <c r="AN147" s="338"/>
      <c r="AO147" s="232" t="str">
        <f t="shared" ref="AO147" si="511">IF(ISBLANK(AD142),(IFERROR(IF(AND(AH146="Probabilidad",AH147="Probabilidad"),(AQ146-(+AQ146*AK147)),IF(AND(AH146="Impacto",AH147="Probabilidad"),(AQ145-(+AQ145*AK147)),IF(AH147="Impacto",AQ146,""))),""))," ")</f>
        <v/>
      </c>
      <c r="AP147" s="174" t="str">
        <f t="shared" ref="AP147" si="512">IF(ISBLANK(AD142),(IFERROR(IF(AO147="","",IF(AO147&lt;=0.2,"Muy Baja",IF(AO147&lt;=0.4,"Baja",IF(AO147&lt;=0.6,"Media",IF(AO147&lt;=0.8,"Alta","Muy Alta"))))),""))," ")</f>
        <v/>
      </c>
      <c r="AQ147" s="233" t="str">
        <f t="shared" si="292"/>
        <v/>
      </c>
      <c r="AR147" s="279" t="str">
        <f t="shared" si="293"/>
        <v/>
      </c>
      <c r="AS147" s="233" t="str">
        <f t="shared" si="506"/>
        <v/>
      </c>
      <c r="AT147" s="235" t="str">
        <f t="shared" si="294"/>
        <v/>
      </c>
      <c r="AU147" s="783"/>
      <c r="AV147" s="786"/>
      <c r="AW147" s="780"/>
      <c r="AX147" s="789"/>
      <c r="AY147" s="469"/>
      <c r="AZ147" s="462"/>
      <c r="BA147" s="463"/>
      <c r="BB147" s="463"/>
      <c r="BC147" s="464"/>
      <c r="BD147" s="464"/>
      <c r="BE147" s="464"/>
      <c r="BF147" s="462"/>
      <c r="BG147" s="753"/>
      <c r="BH147" s="212"/>
      <c r="BI147" s="209"/>
      <c r="BJ147" s="209"/>
      <c r="BK147" s="209"/>
      <c r="BL147" s="206"/>
      <c r="BM147" s="206"/>
      <c r="BN147" s="206"/>
      <c r="BO147" s="278"/>
      <c r="BP147" s="278"/>
      <c r="BQ147" s="593"/>
      <c r="BR147" s="684"/>
      <c r="BS147" s="685"/>
      <c r="BT147" s="684"/>
      <c r="BU147" s="685"/>
      <c r="BV147" s="1276"/>
      <c r="BW147" s="1277"/>
      <c r="BX147" s="684"/>
      <c r="BY147" s="689"/>
      <c r="BZ147" s="689"/>
      <c r="CA147" s="670"/>
      <c r="CB147" s="671"/>
    </row>
    <row r="148" spans="1:80" s="211" customFormat="1" ht="149.1" customHeight="1">
      <c r="A148" s="984"/>
      <c r="B148" s="845"/>
      <c r="C148" s="848"/>
      <c r="D148" s="848" t="str">
        <f>IFERROR((VLOOKUP($B148,'Listados Datos'!$D$3:$F$18,3,FALSE))," ")</f>
        <v xml:space="preserve"> </v>
      </c>
      <c r="E148" s="801"/>
      <c r="F148" s="801" t="s">
        <v>969</v>
      </c>
      <c r="G148" s="819">
        <v>23</v>
      </c>
      <c r="H148" s="380">
        <v>23</v>
      </c>
      <c r="I148" s="830" t="s">
        <v>1455</v>
      </c>
      <c r="J148" s="751" t="s">
        <v>241</v>
      </c>
      <c r="K148" s="751" t="s">
        <v>1456</v>
      </c>
      <c r="L148" s="751" t="s">
        <v>1145</v>
      </c>
      <c r="M148" s="803" t="s">
        <v>1458</v>
      </c>
      <c r="N148" s="803" t="s">
        <v>108</v>
      </c>
      <c r="O148" s="803" t="s">
        <v>830</v>
      </c>
      <c r="P148" s="804">
        <v>228</v>
      </c>
      <c r="Q148" s="807"/>
      <c r="R148" s="810"/>
      <c r="S148" s="810"/>
      <c r="T148" s="810"/>
      <c r="U148" s="810"/>
      <c r="V148" s="813" t="str">
        <f t="shared" ref="V148" si="513">IF(ISBLANK(AC148),(IF(P148&lt;=0,"",IF(P148&lt;=2,"Muy Baja",IF(P148&lt;=24,"Baja",IF(P148&lt;=500,"Media",IF(P148&lt;=5000,"Alta","Muy Alta"))))))," ")</f>
        <v>Media</v>
      </c>
      <c r="W148" s="766">
        <f t="shared" ref="W148" si="514">IF(ISBLANK(AC148),(IF(V148="","",IF(V148="Muy Baja",20%,IF(V148="Baja",40%,IF(V148="Media",60%,IF(V148="Alta",80%,IF(V148="Muy Alta",100%,0)))))))," ")</f>
        <v>0.6</v>
      </c>
      <c r="X148" s="816" t="s">
        <v>303</v>
      </c>
      <c r="Y148" s="760" t="str">
        <f>IF(X148&gt;0,IF(NOT(ISERROR(MATCH(X148,'Listados Datos'!$N$3:$N$4,0))),'Listados Datos'!$N$6&amp;"Por favor no seleccionar este criterios de impacto (Afectación Económica o presupuestal y/o Pérdida Reputacional)",'Listados Datos'!$N$7),"")</f>
        <v>✔</v>
      </c>
      <c r="Z148" s="763"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766">
        <f>IF(Z148="","",IF(Z148="Leve",20%,IF(Z148="Menor",40%,IF(Z148="Moderado",60%,IF(Z148="Mayor",80%,IF(Z148="Catastrófico",100%,0))))))</f>
        <v>0.2</v>
      </c>
      <c r="AB148" s="769"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772"/>
      <c r="AD148" s="775"/>
      <c r="AE148" s="778" t="str">
        <f t="shared" ref="AE148" si="515">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494" t="s">
        <v>1489</v>
      </c>
      <c r="AH148" s="497" t="str">
        <f t="shared" si="436"/>
        <v>Probabilidad</v>
      </c>
      <c r="AI148" s="336" t="s">
        <v>310</v>
      </c>
      <c r="AJ148" s="336" t="s">
        <v>315</v>
      </c>
      <c r="AK148" s="231" t="str">
        <f t="shared" si="437"/>
        <v>40%</v>
      </c>
      <c r="AL148" s="337" t="s">
        <v>319</v>
      </c>
      <c r="AM148" s="337" t="s">
        <v>323</v>
      </c>
      <c r="AN148" s="338" t="s">
        <v>326</v>
      </c>
      <c r="AO148" s="232">
        <f t="shared" ref="AO148" si="516">IF(ISBLANK(AD148),(IFERROR(IF(AH148="Probabilidad",(W148-(+W148*AK148)),IF(AH148="Impacto",W148,"")),""))," ")</f>
        <v>0.36</v>
      </c>
      <c r="AP148" s="174" t="str">
        <f t="shared" ref="AP148" si="517">IF(ISBLANK(AD148), (IFERROR(IF(AO148="","",IF(AO148&lt;=0.2,"Muy Baja",IF(AO148&lt;=0.4,"Baja",IF(AO148&lt;=0.6,"Media",IF(AO148&lt;=0.8,"Alta","Muy Alta"))))),""))," ")</f>
        <v>Baja</v>
      </c>
      <c r="AQ148" s="233">
        <f t="shared" si="292"/>
        <v>0.36</v>
      </c>
      <c r="AR148" s="279" t="str">
        <f t="shared" si="293"/>
        <v>Leve</v>
      </c>
      <c r="AS148" s="233">
        <f t="shared" ref="AS148" si="518">IFERROR(IF(AH148="Impacto",(AA148-(+AA148*AK148)),IF(AH148="Probabilidad",AA148,"")),"")</f>
        <v>0.2</v>
      </c>
      <c r="AT148" s="235" t="str">
        <f t="shared" si="294"/>
        <v>Bajo</v>
      </c>
      <c r="AU148" s="781"/>
      <c r="AV148" s="784" t="str">
        <f>IF(ISBLANK(AD148), " ", AD148)</f>
        <v xml:space="preserve"> </v>
      </c>
      <c r="AW148" s="778" t="str">
        <f t="shared" ref="AW148" si="519">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787" t="s">
        <v>333</v>
      </c>
      <c r="AY148" s="469" t="s">
        <v>1459</v>
      </c>
      <c r="AZ148" s="462" t="s">
        <v>1460</v>
      </c>
      <c r="BA148" s="463" t="s">
        <v>3272</v>
      </c>
      <c r="BB148" s="463" t="s">
        <v>1150</v>
      </c>
      <c r="BC148" s="464">
        <v>44927</v>
      </c>
      <c r="BD148" s="464">
        <v>45291</v>
      </c>
      <c r="BE148" s="464" t="s">
        <v>1461</v>
      </c>
      <c r="BF148" s="464" t="s">
        <v>1462</v>
      </c>
      <c r="BG148" s="751" t="s">
        <v>1463</v>
      </c>
      <c r="BH148" s="508" t="s">
        <v>113</v>
      </c>
      <c r="BI148" s="503" t="s">
        <v>3444</v>
      </c>
      <c r="BJ148" s="503">
        <v>6</v>
      </c>
      <c r="BK148" s="523">
        <v>45048</v>
      </c>
      <c r="BL148" s="478" t="s">
        <v>3445</v>
      </c>
      <c r="BM148" s="511" t="s">
        <v>3446</v>
      </c>
      <c r="BN148" s="478" t="s">
        <v>1509</v>
      </c>
      <c r="BO148" s="505" t="s">
        <v>114</v>
      </c>
      <c r="BP148" s="505" t="s">
        <v>1509</v>
      </c>
      <c r="BQ148" s="592" t="s">
        <v>1509</v>
      </c>
      <c r="BR148" s="680" t="s">
        <v>3654</v>
      </c>
      <c r="BS148" s="681"/>
      <c r="BT148" s="680" t="s">
        <v>1460</v>
      </c>
      <c r="BU148" s="681"/>
      <c r="BV148" s="1272" t="s">
        <v>3612</v>
      </c>
      <c r="BW148" s="1273"/>
      <c r="BX148" s="686" t="s">
        <v>3446</v>
      </c>
      <c r="BY148" s="687"/>
      <c r="BZ148" s="687"/>
      <c r="CA148" s="670"/>
      <c r="CB148" s="671"/>
    </row>
    <row r="149" spans="1:80" s="211" customFormat="1" ht="28.5" customHeight="1">
      <c r="A149" s="984"/>
      <c r="B149" s="845"/>
      <c r="C149" s="848"/>
      <c r="D149" s="848"/>
      <c r="E149" s="801"/>
      <c r="F149" s="801"/>
      <c r="G149" s="819"/>
      <c r="H149" s="380">
        <v>23</v>
      </c>
      <c r="I149" s="831"/>
      <c r="J149" s="752"/>
      <c r="K149" s="752"/>
      <c r="L149" s="752"/>
      <c r="M149" s="801"/>
      <c r="N149" s="801"/>
      <c r="O149" s="801"/>
      <c r="P149" s="805"/>
      <c r="Q149" s="808"/>
      <c r="R149" s="811"/>
      <c r="S149" s="811"/>
      <c r="T149" s="811"/>
      <c r="U149" s="811"/>
      <c r="V149" s="814"/>
      <c r="W149" s="767"/>
      <c r="X149" s="817"/>
      <c r="Y149" s="761"/>
      <c r="Z149" s="764"/>
      <c r="AA149" s="767"/>
      <c r="AB149" s="770"/>
      <c r="AC149" s="773"/>
      <c r="AD149" s="776"/>
      <c r="AE149" s="779"/>
      <c r="AF149" s="205">
        <v>2</v>
      </c>
      <c r="AG149" s="494"/>
      <c r="AH149" s="497" t="str">
        <f t="shared" si="436"/>
        <v/>
      </c>
      <c r="AI149" s="336"/>
      <c r="AJ149" s="336"/>
      <c r="AK149" s="231" t="str">
        <f t="shared" si="437"/>
        <v/>
      </c>
      <c r="AL149" s="337"/>
      <c r="AM149" s="337"/>
      <c r="AN149" s="338"/>
      <c r="AO149" s="232" t="str">
        <f t="shared" ref="AO149" si="520">IF(ISBLANK(AD148),(IFERROR(IF(AND(AH148="Probabilidad",AH149="Probabilidad"),(AQ148-(+AQ148*AK149)),IF(AH149="Probabilidad",(W148-(+W148*AK149)),IF(AH149="Impacto",AQ148,""))),""))," ")</f>
        <v/>
      </c>
      <c r="AP149" s="174" t="str">
        <f t="shared" ref="AP149" si="521">IF(ISBLANK(AD148),(IFERROR(IF(AO149="","",IF(AO149&lt;=0.2,"Muy Baja",IF(AO149&lt;=0.4,"Baja",IF(AO149&lt;=0.6,"Media",IF(AO149&lt;=0.8,"Alta","Muy Alta"))))),""))," ")</f>
        <v/>
      </c>
      <c r="AQ149" s="233" t="str">
        <f t="shared" ref="AQ149:AQ212" si="522">+AO149</f>
        <v/>
      </c>
      <c r="AR149" s="279" t="str">
        <f t="shared" ref="AR149:AR212" si="523">IFERROR(IF(AS149="","",IF(AS149&lt;=0.2,"Leve",IF(AS149&lt;=0.4,"Menor",IF(AS149&lt;=0.6,"Moderado",IF(AS149&lt;=0.8,"Mayor","Catastrófico"))))),"")</f>
        <v/>
      </c>
      <c r="AS149" s="233" t="str">
        <f t="shared" ref="AS149" si="524">IFERROR(IF(AND(AH148="Impacto",AH149="Impacto"),(AS148-(+AS148*AK149)),IF(AH149="Impacto",(AA148-(+AA148*AK149)),IF(AH149="Probabilidad",AS148,""))),"")</f>
        <v/>
      </c>
      <c r="AT149" s="235" t="str">
        <f t="shared" ref="AT149:AT212" si="525">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782"/>
      <c r="AV149" s="785"/>
      <c r="AW149" s="779"/>
      <c r="AX149" s="788"/>
      <c r="AY149" s="469"/>
      <c r="AZ149" s="462"/>
      <c r="BA149" s="463"/>
      <c r="BB149" s="463"/>
      <c r="BC149" s="464"/>
      <c r="BD149" s="464"/>
      <c r="BE149" s="464"/>
      <c r="BF149" s="462"/>
      <c r="BG149" s="752"/>
      <c r="BH149" s="212"/>
      <c r="BI149" s="209"/>
      <c r="BJ149" s="209"/>
      <c r="BK149" s="209"/>
      <c r="BL149" s="206"/>
      <c r="BM149" s="206"/>
      <c r="BN149" s="206"/>
      <c r="BO149" s="278"/>
      <c r="BP149" s="278"/>
      <c r="BQ149" s="593"/>
      <c r="BR149" s="682"/>
      <c r="BS149" s="683"/>
      <c r="BT149" s="682"/>
      <c r="BU149" s="683"/>
      <c r="BV149" s="1274"/>
      <c r="BW149" s="1275"/>
      <c r="BX149" s="682"/>
      <c r="BY149" s="688"/>
      <c r="BZ149" s="688"/>
      <c r="CA149" s="670"/>
      <c r="CB149" s="671"/>
    </row>
    <row r="150" spans="1:80" s="211" customFormat="1" ht="28.5" customHeight="1">
      <c r="A150" s="984"/>
      <c r="B150" s="845"/>
      <c r="C150" s="848"/>
      <c r="D150" s="848"/>
      <c r="E150" s="801"/>
      <c r="F150" s="801"/>
      <c r="G150" s="819"/>
      <c r="H150" s="380">
        <v>23</v>
      </c>
      <c r="I150" s="831"/>
      <c r="J150" s="752"/>
      <c r="K150" s="752"/>
      <c r="L150" s="752"/>
      <c r="M150" s="801"/>
      <c r="N150" s="801"/>
      <c r="O150" s="801"/>
      <c r="P150" s="805"/>
      <c r="Q150" s="808"/>
      <c r="R150" s="811"/>
      <c r="S150" s="811"/>
      <c r="T150" s="811"/>
      <c r="U150" s="811"/>
      <c r="V150" s="814"/>
      <c r="W150" s="767"/>
      <c r="X150" s="817"/>
      <c r="Y150" s="761"/>
      <c r="Z150" s="764"/>
      <c r="AA150" s="767"/>
      <c r="AB150" s="770"/>
      <c r="AC150" s="773"/>
      <c r="AD150" s="776"/>
      <c r="AE150" s="779"/>
      <c r="AF150" s="205">
        <v>3</v>
      </c>
      <c r="AG150" s="494"/>
      <c r="AH150" s="497" t="str">
        <f t="shared" si="436"/>
        <v/>
      </c>
      <c r="AI150" s="336"/>
      <c r="AJ150" s="336"/>
      <c r="AK150" s="231" t="str">
        <f t="shared" si="437"/>
        <v/>
      </c>
      <c r="AL150" s="337"/>
      <c r="AM150" s="337"/>
      <c r="AN150" s="338"/>
      <c r="AO150" s="232" t="str">
        <f t="shared" ref="AO150" si="526">IF(ISBLANK(AD148),(IFERROR(IF(AND(AH149="Probabilidad",AH150="Probabilidad"),(AQ149-(+AQ149*AK150)),IF(AND(AH149="Impacto",AH150="Probabilidad"),(AQ148-(+AQ148*AK150)),IF(AH150="Impacto",AQ149,""))),""))," ")</f>
        <v/>
      </c>
      <c r="AP150" s="174" t="str">
        <f t="shared" ref="AP150" si="527">IF(ISBLANK(AD148),(IFERROR(IF(AO150="","",IF(AO150&lt;=0.2,"Muy Baja",IF(AO150&lt;=0.4,"Baja",IF(AO150&lt;=0.6,"Media",IF(AO150&lt;=0.8,"Alta","Muy Alta"))))),""))," ")</f>
        <v/>
      </c>
      <c r="AQ150" s="233" t="str">
        <f t="shared" si="522"/>
        <v/>
      </c>
      <c r="AR150" s="279" t="str">
        <f t="shared" si="523"/>
        <v/>
      </c>
      <c r="AS150" s="233" t="str">
        <f t="shared" ref="AS150:AS153" si="528">IFERROR(IF(AND(AH149="Impacto",AH150="Impacto"),(AS149-(+AS149*AK150)),IF(AND(AH149="Probabilidad",AH150="Impacto"),(AS148-(+AS148*AK150)),IF(AH150="Probabilidad",AS149,""))),"")</f>
        <v/>
      </c>
      <c r="AT150" s="235" t="str">
        <f t="shared" si="525"/>
        <v/>
      </c>
      <c r="AU150" s="782"/>
      <c r="AV150" s="785"/>
      <c r="AW150" s="779"/>
      <c r="AX150" s="788"/>
      <c r="AY150" s="469"/>
      <c r="AZ150" s="462"/>
      <c r="BA150" s="463"/>
      <c r="BB150" s="463"/>
      <c r="BC150" s="464"/>
      <c r="BD150" s="464"/>
      <c r="BE150" s="464"/>
      <c r="BF150" s="462"/>
      <c r="BG150" s="752"/>
      <c r="BH150" s="212"/>
      <c r="BI150" s="209"/>
      <c r="BJ150" s="209"/>
      <c r="BK150" s="209"/>
      <c r="BL150" s="206"/>
      <c r="BM150" s="206"/>
      <c r="BN150" s="206"/>
      <c r="BO150" s="278"/>
      <c r="BP150" s="278"/>
      <c r="BQ150" s="593"/>
      <c r="BR150" s="682"/>
      <c r="BS150" s="683"/>
      <c r="BT150" s="682"/>
      <c r="BU150" s="683"/>
      <c r="BV150" s="1274"/>
      <c r="BW150" s="1275"/>
      <c r="BX150" s="682"/>
      <c r="BY150" s="688"/>
      <c r="BZ150" s="688"/>
      <c r="CA150" s="670"/>
      <c r="CB150" s="671"/>
    </row>
    <row r="151" spans="1:80" s="211" customFormat="1" ht="28.5" customHeight="1">
      <c r="A151" s="984"/>
      <c r="B151" s="845"/>
      <c r="C151" s="848"/>
      <c r="D151" s="848"/>
      <c r="E151" s="801"/>
      <c r="F151" s="801"/>
      <c r="G151" s="819"/>
      <c r="H151" s="380">
        <v>23</v>
      </c>
      <c r="I151" s="831"/>
      <c r="J151" s="752"/>
      <c r="K151" s="752"/>
      <c r="L151" s="752"/>
      <c r="M151" s="801"/>
      <c r="N151" s="801"/>
      <c r="O151" s="801"/>
      <c r="P151" s="805"/>
      <c r="Q151" s="808"/>
      <c r="R151" s="811"/>
      <c r="S151" s="811"/>
      <c r="T151" s="811"/>
      <c r="U151" s="811"/>
      <c r="V151" s="814"/>
      <c r="W151" s="767"/>
      <c r="X151" s="817"/>
      <c r="Y151" s="761"/>
      <c r="Z151" s="764"/>
      <c r="AA151" s="767"/>
      <c r="AB151" s="770"/>
      <c r="AC151" s="773"/>
      <c r="AD151" s="776"/>
      <c r="AE151" s="779"/>
      <c r="AF151" s="205">
        <v>4</v>
      </c>
      <c r="AG151" s="494"/>
      <c r="AH151" s="497" t="str">
        <f t="shared" si="436"/>
        <v/>
      </c>
      <c r="AI151" s="336"/>
      <c r="AJ151" s="336"/>
      <c r="AK151" s="231" t="str">
        <f t="shared" si="437"/>
        <v/>
      </c>
      <c r="AL151" s="337"/>
      <c r="AM151" s="337"/>
      <c r="AN151" s="338"/>
      <c r="AO151" s="232" t="str">
        <f t="shared" ref="AO151" si="529">IF(ISBLANK(AD148),(IFERROR(IF(AND(AH150="Probabilidad",AH151="Probabilidad"),(AQ150-(+AQ150*AK151)),IF(AND(AH150="Impacto",AH151="Probabilidad"),(AQ149-(+AQ149*AK151)),IF(AH151="Impacto",AQ150,""))),""))," ")</f>
        <v/>
      </c>
      <c r="AP151" s="174" t="str">
        <f t="shared" ref="AP151" si="530">IF(ISBLANK(AD148),(IFERROR(IF(AO151="","",IF(AO151&lt;=0.2,"Muy Baja",IF(AO151&lt;=0.4,"Baja",IF(AO151&lt;=0.6,"Media",IF(AO151&lt;=0.8,"Alta","Muy Alta"))))),""))," ")</f>
        <v/>
      </c>
      <c r="AQ151" s="233" t="str">
        <f t="shared" si="522"/>
        <v/>
      </c>
      <c r="AR151" s="279" t="str">
        <f t="shared" si="523"/>
        <v/>
      </c>
      <c r="AS151" s="233" t="str">
        <f t="shared" si="528"/>
        <v/>
      </c>
      <c r="AT151" s="235" t="str">
        <f t="shared" si="525"/>
        <v/>
      </c>
      <c r="AU151" s="782"/>
      <c r="AV151" s="785"/>
      <c r="AW151" s="779"/>
      <c r="AX151" s="788"/>
      <c r="AY151" s="469"/>
      <c r="AZ151" s="462"/>
      <c r="BA151" s="463"/>
      <c r="BB151" s="463"/>
      <c r="BC151" s="464"/>
      <c r="BD151" s="464"/>
      <c r="BE151" s="464"/>
      <c r="BF151" s="462"/>
      <c r="BG151" s="752"/>
      <c r="BH151" s="212"/>
      <c r="BI151" s="209"/>
      <c r="BJ151" s="209"/>
      <c r="BK151" s="209"/>
      <c r="BL151" s="206"/>
      <c r="BM151" s="206"/>
      <c r="BN151" s="206"/>
      <c r="BO151" s="278"/>
      <c r="BP151" s="278"/>
      <c r="BQ151" s="593"/>
      <c r="BR151" s="682"/>
      <c r="BS151" s="683"/>
      <c r="BT151" s="682"/>
      <c r="BU151" s="683"/>
      <c r="BV151" s="1274"/>
      <c r="BW151" s="1275"/>
      <c r="BX151" s="682"/>
      <c r="BY151" s="688"/>
      <c r="BZ151" s="688"/>
      <c r="CA151" s="670"/>
      <c r="CB151" s="671"/>
    </row>
    <row r="152" spans="1:80" s="211" customFormat="1" ht="28.5" customHeight="1">
      <c r="A152" s="984"/>
      <c r="B152" s="845"/>
      <c r="C152" s="848"/>
      <c r="D152" s="848"/>
      <c r="E152" s="801"/>
      <c r="F152" s="801"/>
      <c r="G152" s="819"/>
      <c r="H152" s="380">
        <v>23</v>
      </c>
      <c r="I152" s="831"/>
      <c r="J152" s="752"/>
      <c r="K152" s="752"/>
      <c r="L152" s="752"/>
      <c r="M152" s="801"/>
      <c r="N152" s="801"/>
      <c r="O152" s="801"/>
      <c r="P152" s="805"/>
      <c r="Q152" s="808"/>
      <c r="R152" s="811"/>
      <c r="S152" s="811"/>
      <c r="T152" s="811"/>
      <c r="U152" s="811"/>
      <c r="V152" s="814"/>
      <c r="W152" s="767"/>
      <c r="X152" s="817"/>
      <c r="Y152" s="761"/>
      <c r="Z152" s="764"/>
      <c r="AA152" s="767"/>
      <c r="AB152" s="770"/>
      <c r="AC152" s="773"/>
      <c r="AD152" s="776"/>
      <c r="AE152" s="779"/>
      <c r="AF152" s="205">
        <v>5</v>
      </c>
      <c r="AG152" s="494"/>
      <c r="AH152" s="497" t="str">
        <f t="shared" si="436"/>
        <v/>
      </c>
      <c r="AI152" s="336"/>
      <c r="AJ152" s="336"/>
      <c r="AK152" s="231" t="str">
        <f t="shared" si="437"/>
        <v/>
      </c>
      <c r="AL152" s="337"/>
      <c r="AM152" s="337"/>
      <c r="AN152" s="338"/>
      <c r="AO152" s="232" t="str">
        <f t="shared" ref="AO152" si="531">IF(ISBLANK(AD148),(IFERROR(IF(AND(AH151="Probabilidad",AH152="Probabilidad"),(AQ151-(+AQ151*AK152)),IF(AND(AH151="Impacto",AH152="Probabilidad"),(AQ150-(+AQ150*AK152)),IF(AH152="Impacto",AQ151,""))),""))," ")</f>
        <v/>
      </c>
      <c r="AP152" s="174" t="str">
        <f t="shared" ref="AP152" si="532">IF(ISBLANK(AD148),(IFERROR(IF(AO152="","",IF(AO152&lt;=0.2,"Muy Baja",IF(AO152&lt;=0.4,"Baja",IF(AO152&lt;=0.6,"Media",IF(AO152&lt;=0.8,"Alta","Muy Alta"))))),""))," ")</f>
        <v/>
      </c>
      <c r="AQ152" s="233" t="str">
        <f t="shared" si="522"/>
        <v/>
      </c>
      <c r="AR152" s="279" t="str">
        <f t="shared" si="523"/>
        <v/>
      </c>
      <c r="AS152" s="233" t="str">
        <f t="shared" si="528"/>
        <v/>
      </c>
      <c r="AT152" s="235" t="str">
        <f t="shared" si="525"/>
        <v/>
      </c>
      <c r="AU152" s="782"/>
      <c r="AV152" s="785"/>
      <c r="AW152" s="779"/>
      <c r="AX152" s="788"/>
      <c r="AY152" s="469"/>
      <c r="AZ152" s="462"/>
      <c r="BA152" s="463"/>
      <c r="BB152" s="463"/>
      <c r="BC152" s="464"/>
      <c r="BD152" s="464"/>
      <c r="BE152" s="464"/>
      <c r="BF152" s="462"/>
      <c r="BG152" s="752"/>
      <c r="BH152" s="212"/>
      <c r="BI152" s="209"/>
      <c r="BJ152" s="209"/>
      <c r="BK152" s="209"/>
      <c r="BL152" s="206"/>
      <c r="BM152" s="206"/>
      <c r="BN152" s="206"/>
      <c r="BO152" s="278"/>
      <c r="BP152" s="278"/>
      <c r="BQ152" s="593"/>
      <c r="BR152" s="682"/>
      <c r="BS152" s="683"/>
      <c r="BT152" s="682"/>
      <c r="BU152" s="683"/>
      <c r="BV152" s="1274"/>
      <c r="BW152" s="1275"/>
      <c r="BX152" s="682"/>
      <c r="BY152" s="688"/>
      <c r="BZ152" s="688"/>
      <c r="CA152" s="670"/>
      <c r="CB152" s="671"/>
    </row>
    <row r="153" spans="1:80" s="211" customFormat="1" ht="28.5" customHeight="1">
      <c r="A153" s="984"/>
      <c r="B153" s="845"/>
      <c r="C153" s="848"/>
      <c r="D153" s="848"/>
      <c r="E153" s="801"/>
      <c r="F153" s="801"/>
      <c r="G153" s="819"/>
      <c r="H153" s="380">
        <v>23</v>
      </c>
      <c r="I153" s="832"/>
      <c r="J153" s="753"/>
      <c r="K153" s="753"/>
      <c r="L153" s="753"/>
      <c r="M153" s="802"/>
      <c r="N153" s="802"/>
      <c r="O153" s="802"/>
      <c r="P153" s="806"/>
      <c r="Q153" s="809"/>
      <c r="R153" s="812"/>
      <c r="S153" s="812"/>
      <c r="T153" s="812"/>
      <c r="U153" s="812"/>
      <c r="V153" s="820"/>
      <c r="W153" s="768"/>
      <c r="X153" s="818"/>
      <c r="Y153" s="762"/>
      <c r="Z153" s="765"/>
      <c r="AA153" s="768"/>
      <c r="AB153" s="771"/>
      <c r="AC153" s="774"/>
      <c r="AD153" s="777"/>
      <c r="AE153" s="780"/>
      <c r="AF153" s="205">
        <v>6</v>
      </c>
      <c r="AG153" s="494"/>
      <c r="AH153" s="497" t="str">
        <f t="shared" si="436"/>
        <v/>
      </c>
      <c r="AI153" s="336"/>
      <c r="AJ153" s="336"/>
      <c r="AK153" s="231" t="str">
        <f t="shared" si="437"/>
        <v/>
      </c>
      <c r="AL153" s="337"/>
      <c r="AM153" s="337"/>
      <c r="AN153" s="338"/>
      <c r="AO153" s="232" t="str">
        <f t="shared" ref="AO153" si="533">IF(ISBLANK(AD148),(IFERROR(IF(AND(AH152="Probabilidad",AH153="Probabilidad"),(AQ152-(+AQ152*AK153)),IF(AND(AH152="Impacto",AH153="Probabilidad"),(AQ151-(+AQ151*AK153)),IF(AH153="Impacto",AQ152,""))),""))," ")</f>
        <v/>
      </c>
      <c r="AP153" s="174" t="str">
        <f t="shared" ref="AP153" si="534">IF(ISBLANK(AD148),(IFERROR(IF(AO153="","",IF(AO153&lt;=0.2,"Muy Baja",IF(AO153&lt;=0.4,"Baja",IF(AO153&lt;=0.6,"Media",IF(AO153&lt;=0.8,"Alta","Muy Alta"))))),""))," ")</f>
        <v/>
      </c>
      <c r="AQ153" s="233" t="str">
        <f t="shared" si="522"/>
        <v/>
      </c>
      <c r="AR153" s="279" t="str">
        <f t="shared" si="523"/>
        <v/>
      </c>
      <c r="AS153" s="233" t="str">
        <f t="shared" si="528"/>
        <v/>
      </c>
      <c r="AT153" s="235" t="str">
        <f t="shared" si="525"/>
        <v/>
      </c>
      <c r="AU153" s="783"/>
      <c r="AV153" s="786"/>
      <c r="AW153" s="780"/>
      <c r="AX153" s="789"/>
      <c r="AY153" s="469"/>
      <c r="AZ153" s="462"/>
      <c r="BA153" s="463"/>
      <c r="BB153" s="463"/>
      <c r="BC153" s="464"/>
      <c r="BD153" s="464"/>
      <c r="BE153" s="464"/>
      <c r="BF153" s="462"/>
      <c r="BG153" s="753"/>
      <c r="BH153" s="212"/>
      <c r="BI153" s="209"/>
      <c r="BJ153" s="209"/>
      <c r="BK153" s="209"/>
      <c r="BL153" s="206"/>
      <c r="BM153" s="206"/>
      <c r="BN153" s="206"/>
      <c r="BO153" s="278"/>
      <c r="BP153" s="278"/>
      <c r="BQ153" s="593"/>
      <c r="BR153" s="684"/>
      <c r="BS153" s="685"/>
      <c r="BT153" s="684"/>
      <c r="BU153" s="685"/>
      <c r="BV153" s="1276"/>
      <c r="BW153" s="1277"/>
      <c r="BX153" s="684"/>
      <c r="BY153" s="689"/>
      <c r="BZ153" s="689"/>
      <c r="CA153" s="670"/>
      <c r="CB153" s="671"/>
    </row>
    <row r="154" spans="1:80" s="211" customFormat="1" ht="342.75" customHeight="1">
      <c r="A154" s="984"/>
      <c r="B154" s="845"/>
      <c r="C154" s="848"/>
      <c r="D154" s="848" t="str">
        <f>IFERROR((VLOOKUP($B154,'Listados Datos'!$D$3:$F$18,3,FALSE))," ")</f>
        <v xml:space="preserve"> </v>
      </c>
      <c r="E154" s="801"/>
      <c r="F154" s="801" t="s">
        <v>969</v>
      </c>
      <c r="G154" s="819">
        <v>24</v>
      </c>
      <c r="H154" s="380">
        <v>24</v>
      </c>
      <c r="I154" s="830" t="s">
        <v>1457</v>
      </c>
      <c r="J154" s="751" t="s">
        <v>242</v>
      </c>
      <c r="K154" s="751" t="s">
        <v>1464</v>
      </c>
      <c r="L154" s="751" t="s">
        <v>1465</v>
      </c>
      <c r="M154" s="803" t="s">
        <v>1466</v>
      </c>
      <c r="N154" s="803" t="s">
        <v>108</v>
      </c>
      <c r="O154" s="803" t="s">
        <v>830</v>
      </c>
      <c r="P154" s="804">
        <v>228</v>
      </c>
      <c r="Q154" s="807"/>
      <c r="R154" s="810"/>
      <c r="S154" s="810"/>
      <c r="T154" s="810"/>
      <c r="U154" s="810"/>
      <c r="V154" s="813" t="str">
        <f t="shared" ref="V154" si="535">IF(ISBLANK(AC154),(IF(P154&lt;=0,"",IF(P154&lt;=2,"Muy Baja",IF(P154&lt;=24,"Baja",IF(P154&lt;=500,"Media",IF(P154&lt;=5000,"Alta","Muy Alta"))))))," ")</f>
        <v>Media</v>
      </c>
      <c r="W154" s="766">
        <f t="shared" ref="W154" si="536">IF(ISBLANK(AC154),(IF(V154="","",IF(V154="Muy Baja",20%,IF(V154="Baja",40%,IF(V154="Media",60%,IF(V154="Alta",80%,IF(V154="Muy Alta",100%,0)))))))," ")</f>
        <v>0.6</v>
      </c>
      <c r="X154" s="816" t="s">
        <v>304</v>
      </c>
      <c r="Y154" s="760" t="str">
        <f>IF(X154&gt;0,IF(NOT(ISERROR(MATCH(X154,'Listados Datos'!$N$3:$N$4,0))),'Listados Datos'!$N$6&amp;"Por favor no seleccionar este criterios de impacto (Afectación Económica o presupuestal y/o Pérdida Reputacional)",'Listados Datos'!$N$7),"")</f>
        <v>✔</v>
      </c>
      <c r="Z154" s="763"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766">
        <f>IF(Z154="","",IF(Z154="Leve",20%,IF(Z154="Menor",40%,IF(Z154="Moderado",60%,IF(Z154="Mayor",80%,IF(Z154="Catastrófico",100%,0))))))</f>
        <v>0.6</v>
      </c>
      <c r="AB154" s="769"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772"/>
      <c r="AD154" s="775"/>
      <c r="AE154" s="778" t="str">
        <f t="shared" ref="AE154" si="537">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494" t="s">
        <v>1484</v>
      </c>
      <c r="AH154" s="497" t="str">
        <f t="shared" si="436"/>
        <v>Probabilidad</v>
      </c>
      <c r="AI154" s="336" t="s">
        <v>310</v>
      </c>
      <c r="AJ154" s="336" t="s">
        <v>315</v>
      </c>
      <c r="AK154" s="231" t="str">
        <f t="shared" si="437"/>
        <v>40%</v>
      </c>
      <c r="AL154" s="337" t="s">
        <v>319</v>
      </c>
      <c r="AM154" s="337" t="s">
        <v>323</v>
      </c>
      <c r="AN154" s="338" t="s">
        <v>326</v>
      </c>
      <c r="AO154" s="232">
        <f t="shared" ref="AO154" si="538">IF(ISBLANK(AD154),(IFERROR(IF(AH154="Probabilidad",(W154-(+W154*AK154)),IF(AH154="Impacto",W154,"")),""))," ")</f>
        <v>0.36</v>
      </c>
      <c r="AP154" s="174" t="str">
        <f t="shared" ref="AP154" si="539">IF(ISBLANK(AD154), (IFERROR(IF(AO154="","",IF(AO154&lt;=0.2,"Muy Baja",IF(AO154&lt;=0.4,"Baja",IF(AO154&lt;=0.6,"Media",IF(AO154&lt;=0.8,"Alta","Muy Alta"))))),""))," ")</f>
        <v>Baja</v>
      </c>
      <c r="AQ154" s="233">
        <f t="shared" si="522"/>
        <v>0.36</v>
      </c>
      <c r="AR154" s="279" t="str">
        <f t="shared" si="523"/>
        <v>Moderado</v>
      </c>
      <c r="AS154" s="233">
        <f t="shared" ref="AS154" si="540">IFERROR(IF(AH154="Impacto",(AA154-(+AA154*AK154)),IF(AH154="Probabilidad",AA154,"")),"")</f>
        <v>0.6</v>
      </c>
      <c r="AT154" s="235" t="str">
        <f t="shared" si="525"/>
        <v>Moderado</v>
      </c>
      <c r="AU154" s="781"/>
      <c r="AV154" s="784" t="str">
        <f>IF(ISBLANK(AD154), " ", AD154)</f>
        <v xml:space="preserve"> </v>
      </c>
      <c r="AW154" s="778" t="str">
        <f t="shared" ref="AW154" si="541">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787" t="s">
        <v>333</v>
      </c>
      <c r="AY154" s="469" t="s">
        <v>1467</v>
      </c>
      <c r="AZ154" s="462" t="s">
        <v>1468</v>
      </c>
      <c r="BA154" s="463" t="s">
        <v>3272</v>
      </c>
      <c r="BB154" s="463" t="s">
        <v>1150</v>
      </c>
      <c r="BC154" s="464">
        <v>44927</v>
      </c>
      <c r="BD154" s="464">
        <v>45291</v>
      </c>
      <c r="BE154" s="464" t="s">
        <v>1469</v>
      </c>
      <c r="BF154" s="462" t="s">
        <v>1470</v>
      </c>
      <c r="BG154" s="751" t="s">
        <v>1471</v>
      </c>
      <c r="BH154" s="508" t="s">
        <v>113</v>
      </c>
      <c r="BI154" s="503" t="s">
        <v>3447</v>
      </c>
      <c r="BJ154" s="503" t="s">
        <v>3448</v>
      </c>
      <c r="BK154" s="523">
        <v>45048</v>
      </c>
      <c r="BL154" s="478" t="s">
        <v>3449</v>
      </c>
      <c r="BM154" s="511" t="s">
        <v>3450</v>
      </c>
      <c r="BN154" s="478" t="s">
        <v>1509</v>
      </c>
      <c r="BO154" s="505" t="s">
        <v>113</v>
      </c>
      <c r="BP154" s="505" t="s">
        <v>3451</v>
      </c>
      <c r="BQ154" s="592" t="s">
        <v>3452</v>
      </c>
      <c r="BR154" s="709" t="s">
        <v>3655</v>
      </c>
      <c r="BS154" s="709"/>
      <c r="BT154" s="709" t="s">
        <v>1468</v>
      </c>
      <c r="BU154" s="709"/>
      <c r="BV154" s="709" t="s">
        <v>3695</v>
      </c>
      <c r="BW154" s="709"/>
      <c r="BX154" s="1284" t="s">
        <v>3450</v>
      </c>
      <c r="BY154" s="709"/>
      <c r="BZ154" s="1278"/>
      <c r="CA154" s="670"/>
      <c r="CB154" s="671"/>
    </row>
    <row r="155" spans="1:80" s="211" customFormat="1" ht="28.5" customHeight="1">
      <c r="A155" s="984"/>
      <c r="B155" s="845"/>
      <c r="C155" s="848"/>
      <c r="D155" s="848"/>
      <c r="E155" s="801"/>
      <c r="F155" s="801"/>
      <c r="G155" s="819"/>
      <c r="H155" s="380">
        <v>24</v>
      </c>
      <c r="I155" s="831"/>
      <c r="J155" s="752"/>
      <c r="K155" s="752"/>
      <c r="L155" s="752"/>
      <c r="M155" s="801"/>
      <c r="N155" s="801"/>
      <c r="O155" s="801"/>
      <c r="P155" s="805"/>
      <c r="Q155" s="808"/>
      <c r="R155" s="811"/>
      <c r="S155" s="811"/>
      <c r="T155" s="811"/>
      <c r="U155" s="811"/>
      <c r="V155" s="814"/>
      <c r="W155" s="767"/>
      <c r="X155" s="817"/>
      <c r="Y155" s="761"/>
      <c r="Z155" s="764"/>
      <c r="AA155" s="767"/>
      <c r="AB155" s="770"/>
      <c r="AC155" s="773"/>
      <c r="AD155" s="776"/>
      <c r="AE155" s="779"/>
      <c r="AF155" s="205">
        <v>2</v>
      </c>
      <c r="AG155" s="494"/>
      <c r="AH155" s="497" t="str">
        <f t="shared" si="436"/>
        <v/>
      </c>
      <c r="AI155" s="336"/>
      <c r="AJ155" s="336"/>
      <c r="AK155" s="231" t="str">
        <f t="shared" si="437"/>
        <v/>
      </c>
      <c r="AL155" s="337"/>
      <c r="AM155" s="337"/>
      <c r="AN155" s="338"/>
      <c r="AO155" s="232" t="str">
        <f t="shared" ref="AO155" si="542">IF(ISBLANK(AD154),(IFERROR(IF(AND(AH154="Probabilidad",AH155="Probabilidad"),(AQ154-(+AQ154*AK155)),IF(AH155="Probabilidad",(W154-(+W154*AK155)),IF(AH155="Impacto",AQ154,""))),""))," ")</f>
        <v/>
      </c>
      <c r="AP155" s="174" t="str">
        <f t="shared" ref="AP155" si="543">IF(ISBLANK(AD154),(IFERROR(IF(AO155="","",IF(AO155&lt;=0.2,"Muy Baja",IF(AO155&lt;=0.4,"Baja",IF(AO155&lt;=0.6,"Media",IF(AO155&lt;=0.8,"Alta","Muy Alta"))))),""))," ")</f>
        <v/>
      </c>
      <c r="AQ155" s="233" t="str">
        <f t="shared" si="522"/>
        <v/>
      </c>
      <c r="AR155" s="279" t="str">
        <f t="shared" si="523"/>
        <v/>
      </c>
      <c r="AS155" s="233" t="str">
        <f t="shared" ref="AS155" si="544">IFERROR(IF(AND(AH154="Impacto",AH155="Impacto"),(AS154-(+AS154*AK155)),IF(AH155="Impacto",(AA154-(+AA154*AK155)),IF(AH155="Probabilidad",AS154,""))),"")</f>
        <v/>
      </c>
      <c r="AT155" s="235" t="str">
        <f t="shared" si="525"/>
        <v/>
      </c>
      <c r="AU155" s="782"/>
      <c r="AV155" s="785"/>
      <c r="AW155" s="779"/>
      <c r="AX155" s="788"/>
      <c r="AY155" s="469"/>
      <c r="AZ155" s="462"/>
      <c r="BA155" s="463"/>
      <c r="BB155" s="463"/>
      <c r="BC155" s="464"/>
      <c r="BD155" s="464"/>
      <c r="BE155" s="464"/>
      <c r="BF155" s="462"/>
      <c r="BG155" s="752"/>
      <c r="BH155" s="212"/>
      <c r="BI155" s="209"/>
      <c r="BJ155" s="209"/>
      <c r="BK155" s="209"/>
      <c r="BL155" s="206"/>
      <c r="BM155" s="206"/>
      <c r="BN155" s="206"/>
      <c r="BO155" s="278"/>
      <c r="BP155" s="278"/>
      <c r="BQ155" s="593"/>
      <c r="BR155" s="709"/>
      <c r="BS155" s="709"/>
      <c r="BT155" s="709"/>
      <c r="BU155" s="709"/>
      <c r="BV155" s="709"/>
      <c r="BW155" s="709"/>
      <c r="BX155" s="709"/>
      <c r="BY155" s="709"/>
      <c r="BZ155" s="1278"/>
      <c r="CA155" s="670"/>
      <c r="CB155" s="671"/>
    </row>
    <row r="156" spans="1:80" s="211" customFormat="1" ht="28.5" customHeight="1">
      <c r="A156" s="984"/>
      <c r="B156" s="845"/>
      <c r="C156" s="848"/>
      <c r="D156" s="848"/>
      <c r="E156" s="801"/>
      <c r="F156" s="801"/>
      <c r="G156" s="819"/>
      <c r="H156" s="380">
        <v>24</v>
      </c>
      <c r="I156" s="831"/>
      <c r="J156" s="752"/>
      <c r="K156" s="752"/>
      <c r="L156" s="752"/>
      <c r="M156" s="801"/>
      <c r="N156" s="801"/>
      <c r="O156" s="801"/>
      <c r="P156" s="805"/>
      <c r="Q156" s="808"/>
      <c r="R156" s="811"/>
      <c r="S156" s="811"/>
      <c r="T156" s="811"/>
      <c r="U156" s="811"/>
      <c r="V156" s="814"/>
      <c r="W156" s="767"/>
      <c r="X156" s="817"/>
      <c r="Y156" s="761"/>
      <c r="Z156" s="764"/>
      <c r="AA156" s="767"/>
      <c r="AB156" s="770"/>
      <c r="AC156" s="773"/>
      <c r="AD156" s="776"/>
      <c r="AE156" s="779"/>
      <c r="AF156" s="205">
        <v>3</v>
      </c>
      <c r="AG156" s="494"/>
      <c r="AH156" s="497" t="str">
        <f t="shared" si="436"/>
        <v/>
      </c>
      <c r="AI156" s="336"/>
      <c r="AJ156" s="336"/>
      <c r="AK156" s="231" t="str">
        <f t="shared" si="437"/>
        <v/>
      </c>
      <c r="AL156" s="337"/>
      <c r="AM156" s="337"/>
      <c r="AN156" s="338"/>
      <c r="AO156" s="232" t="str">
        <f t="shared" ref="AO156" si="545">IF(ISBLANK(AD154),(IFERROR(IF(AND(AH155="Probabilidad",AH156="Probabilidad"),(AQ155-(+AQ155*AK156)),IF(AND(AH155="Impacto",AH156="Probabilidad"),(AQ154-(+AQ154*AK156)),IF(AH156="Impacto",AQ155,""))),""))," ")</f>
        <v/>
      </c>
      <c r="AP156" s="174" t="str">
        <f t="shared" ref="AP156" si="546">IF(ISBLANK(AD154),(IFERROR(IF(AO156="","",IF(AO156&lt;=0.2,"Muy Baja",IF(AO156&lt;=0.4,"Baja",IF(AO156&lt;=0.6,"Media",IF(AO156&lt;=0.8,"Alta","Muy Alta"))))),""))," ")</f>
        <v/>
      </c>
      <c r="AQ156" s="233" t="str">
        <f t="shared" si="522"/>
        <v/>
      </c>
      <c r="AR156" s="279" t="str">
        <f t="shared" si="523"/>
        <v/>
      </c>
      <c r="AS156" s="233" t="str">
        <f t="shared" ref="AS156:AS159" si="547">IFERROR(IF(AND(AH155="Impacto",AH156="Impacto"),(AS155-(+AS155*AK156)),IF(AND(AH155="Probabilidad",AH156="Impacto"),(AS154-(+AS154*AK156)),IF(AH156="Probabilidad",AS155,""))),"")</f>
        <v/>
      </c>
      <c r="AT156" s="235" t="str">
        <f t="shared" si="525"/>
        <v/>
      </c>
      <c r="AU156" s="782"/>
      <c r="AV156" s="785"/>
      <c r="AW156" s="779"/>
      <c r="AX156" s="788"/>
      <c r="AY156" s="469"/>
      <c r="AZ156" s="462"/>
      <c r="BA156" s="463"/>
      <c r="BB156" s="463"/>
      <c r="BC156" s="464"/>
      <c r="BD156" s="464"/>
      <c r="BE156" s="464"/>
      <c r="BF156" s="462"/>
      <c r="BG156" s="752"/>
      <c r="BH156" s="212"/>
      <c r="BI156" s="209"/>
      <c r="BJ156" s="209"/>
      <c r="BK156" s="209"/>
      <c r="BL156" s="206"/>
      <c r="BM156" s="206"/>
      <c r="BN156" s="206"/>
      <c r="BO156" s="278"/>
      <c r="BP156" s="278"/>
      <c r="BQ156" s="593"/>
      <c r="BR156" s="709"/>
      <c r="BS156" s="709"/>
      <c r="BT156" s="709"/>
      <c r="BU156" s="709"/>
      <c r="BV156" s="709"/>
      <c r="BW156" s="709"/>
      <c r="BX156" s="709"/>
      <c r="BY156" s="709"/>
      <c r="BZ156" s="1278"/>
      <c r="CA156" s="670"/>
      <c r="CB156" s="671"/>
    </row>
    <row r="157" spans="1:80" s="211" customFormat="1" ht="28.5" customHeight="1">
      <c r="A157" s="984"/>
      <c r="B157" s="845"/>
      <c r="C157" s="848"/>
      <c r="D157" s="848"/>
      <c r="E157" s="801"/>
      <c r="F157" s="801"/>
      <c r="G157" s="819"/>
      <c r="H157" s="380">
        <v>24</v>
      </c>
      <c r="I157" s="831"/>
      <c r="J157" s="752"/>
      <c r="K157" s="752"/>
      <c r="L157" s="752"/>
      <c r="M157" s="801"/>
      <c r="N157" s="801"/>
      <c r="O157" s="801"/>
      <c r="P157" s="805"/>
      <c r="Q157" s="808"/>
      <c r="R157" s="811"/>
      <c r="S157" s="811"/>
      <c r="T157" s="811"/>
      <c r="U157" s="811"/>
      <c r="V157" s="814"/>
      <c r="W157" s="767"/>
      <c r="X157" s="817"/>
      <c r="Y157" s="761"/>
      <c r="Z157" s="764"/>
      <c r="AA157" s="767"/>
      <c r="AB157" s="770"/>
      <c r="AC157" s="773"/>
      <c r="AD157" s="776"/>
      <c r="AE157" s="779"/>
      <c r="AF157" s="205">
        <v>4</v>
      </c>
      <c r="AG157" s="494"/>
      <c r="AH157" s="497" t="str">
        <f t="shared" si="436"/>
        <v/>
      </c>
      <c r="AI157" s="336"/>
      <c r="AJ157" s="336"/>
      <c r="AK157" s="231" t="str">
        <f t="shared" si="437"/>
        <v/>
      </c>
      <c r="AL157" s="337"/>
      <c r="AM157" s="337"/>
      <c r="AN157" s="338"/>
      <c r="AO157" s="232" t="str">
        <f t="shared" ref="AO157" si="548">IF(ISBLANK(AD154),(IFERROR(IF(AND(AH156="Probabilidad",AH157="Probabilidad"),(AQ156-(+AQ156*AK157)),IF(AND(AH156="Impacto",AH157="Probabilidad"),(AQ155-(+AQ155*AK157)),IF(AH157="Impacto",AQ156,""))),""))," ")</f>
        <v/>
      </c>
      <c r="AP157" s="174" t="str">
        <f t="shared" ref="AP157" si="549">IF(ISBLANK(AD154),(IFERROR(IF(AO157="","",IF(AO157&lt;=0.2,"Muy Baja",IF(AO157&lt;=0.4,"Baja",IF(AO157&lt;=0.6,"Media",IF(AO157&lt;=0.8,"Alta","Muy Alta"))))),""))," ")</f>
        <v/>
      </c>
      <c r="AQ157" s="233" t="str">
        <f t="shared" si="522"/>
        <v/>
      </c>
      <c r="AR157" s="279" t="str">
        <f t="shared" si="523"/>
        <v/>
      </c>
      <c r="AS157" s="233" t="str">
        <f t="shared" si="547"/>
        <v/>
      </c>
      <c r="AT157" s="235" t="str">
        <f t="shared" si="525"/>
        <v/>
      </c>
      <c r="AU157" s="782"/>
      <c r="AV157" s="785"/>
      <c r="AW157" s="779"/>
      <c r="AX157" s="788"/>
      <c r="AY157" s="469"/>
      <c r="AZ157" s="462"/>
      <c r="BA157" s="463"/>
      <c r="BB157" s="463"/>
      <c r="BC157" s="464"/>
      <c r="BD157" s="464"/>
      <c r="BE157" s="464"/>
      <c r="BF157" s="462"/>
      <c r="BG157" s="752"/>
      <c r="BH157" s="212"/>
      <c r="BI157" s="209"/>
      <c r="BJ157" s="209"/>
      <c r="BK157" s="209"/>
      <c r="BL157" s="206"/>
      <c r="BM157" s="206"/>
      <c r="BN157" s="206"/>
      <c r="BO157" s="278"/>
      <c r="BP157" s="278"/>
      <c r="BQ157" s="593"/>
      <c r="BR157" s="709"/>
      <c r="BS157" s="709"/>
      <c r="BT157" s="709"/>
      <c r="BU157" s="709"/>
      <c r="BV157" s="709"/>
      <c r="BW157" s="709"/>
      <c r="BX157" s="709"/>
      <c r="BY157" s="709"/>
      <c r="BZ157" s="1278"/>
      <c r="CA157" s="670"/>
      <c r="CB157" s="671"/>
    </row>
    <row r="158" spans="1:80" s="211" customFormat="1" ht="28.5" customHeight="1">
      <c r="A158" s="984"/>
      <c r="B158" s="845"/>
      <c r="C158" s="848"/>
      <c r="D158" s="848"/>
      <c r="E158" s="801"/>
      <c r="F158" s="801"/>
      <c r="G158" s="819"/>
      <c r="H158" s="380">
        <v>24</v>
      </c>
      <c r="I158" s="831"/>
      <c r="J158" s="752"/>
      <c r="K158" s="752"/>
      <c r="L158" s="752"/>
      <c r="M158" s="801"/>
      <c r="N158" s="801"/>
      <c r="O158" s="801"/>
      <c r="P158" s="805"/>
      <c r="Q158" s="808"/>
      <c r="R158" s="811"/>
      <c r="S158" s="811"/>
      <c r="T158" s="811"/>
      <c r="U158" s="811"/>
      <c r="V158" s="814"/>
      <c r="W158" s="767"/>
      <c r="X158" s="817"/>
      <c r="Y158" s="761"/>
      <c r="Z158" s="764"/>
      <c r="AA158" s="767"/>
      <c r="AB158" s="770"/>
      <c r="AC158" s="773"/>
      <c r="AD158" s="776"/>
      <c r="AE158" s="779"/>
      <c r="AF158" s="205">
        <v>5</v>
      </c>
      <c r="AG158" s="494"/>
      <c r="AH158" s="497" t="str">
        <f t="shared" si="436"/>
        <v/>
      </c>
      <c r="AI158" s="336"/>
      <c r="AJ158" s="336"/>
      <c r="AK158" s="231" t="str">
        <f t="shared" si="437"/>
        <v/>
      </c>
      <c r="AL158" s="337"/>
      <c r="AM158" s="337"/>
      <c r="AN158" s="338"/>
      <c r="AO158" s="232" t="str">
        <f t="shared" ref="AO158" si="550">IF(ISBLANK(AD154),(IFERROR(IF(AND(AH157="Probabilidad",AH158="Probabilidad"),(AQ157-(+AQ157*AK158)),IF(AND(AH157="Impacto",AH158="Probabilidad"),(AQ156-(+AQ156*AK158)),IF(AH158="Impacto",AQ157,""))),""))," ")</f>
        <v/>
      </c>
      <c r="AP158" s="174" t="str">
        <f t="shared" ref="AP158" si="551">IF(ISBLANK(AD154),(IFERROR(IF(AO158="","",IF(AO158&lt;=0.2,"Muy Baja",IF(AO158&lt;=0.4,"Baja",IF(AO158&lt;=0.6,"Media",IF(AO158&lt;=0.8,"Alta","Muy Alta"))))),""))," ")</f>
        <v/>
      </c>
      <c r="AQ158" s="233" t="str">
        <f t="shared" si="522"/>
        <v/>
      </c>
      <c r="AR158" s="279" t="str">
        <f t="shared" si="523"/>
        <v/>
      </c>
      <c r="AS158" s="233" t="str">
        <f t="shared" si="547"/>
        <v/>
      </c>
      <c r="AT158" s="235" t="str">
        <f t="shared" si="525"/>
        <v/>
      </c>
      <c r="AU158" s="782"/>
      <c r="AV158" s="785"/>
      <c r="AW158" s="779"/>
      <c r="AX158" s="788"/>
      <c r="AY158" s="469"/>
      <c r="AZ158" s="462"/>
      <c r="BA158" s="463"/>
      <c r="BB158" s="463"/>
      <c r="BC158" s="464"/>
      <c r="BD158" s="464"/>
      <c r="BE158" s="464"/>
      <c r="BF158" s="462"/>
      <c r="BG158" s="752"/>
      <c r="BH158" s="212"/>
      <c r="BI158" s="209"/>
      <c r="BJ158" s="209"/>
      <c r="BK158" s="209"/>
      <c r="BL158" s="206"/>
      <c r="BM158" s="206"/>
      <c r="BN158" s="206"/>
      <c r="BO158" s="278"/>
      <c r="BP158" s="278"/>
      <c r="BQ158" s="593"/>
      <c r="BR158" s="709"/>
      <c r="BS158" s="709"/>
      <c r="BT158" s="709"/>
      <c r="BU158" s="709"/>
      <c r="BV158" s="709"/>
      <c r="BW158" s="709"/>
      <c r="BX158" s="709"/>
      <c r="BY158" s="709"/>
      <c r="BZ158" s="1278"/>
      <c r="CA158" s="670"/>
      <c r="CB158" s="671"/>
    </row>
    <row r="159" spans="1:80" s="211" customFormat="1" ht="28.5" customHeight="1">
      <c r="A159" s="984"/>
      <c r="B159" s="845"/>
      <c r="C159" s="848"/>
      <c r="D159" s="848"/>
      <c r="E159" s="801"/>
      <c r="F159" s="801"/>
      <c r="G159" s="819"/>
      <c r="H159" s="380">
        <v>24</v>
      </c>
      <c r="I159" s="832"/>
      <c r="J159" s="753"/>
      <c r="K159" s="753"/>
      <c r="L159" s="753"/>
      <c r="M159" s="802"/>
      <c r="N159" s="802"/>
      <c r="O159" s="802"/>
      <c r="P159" s="806"/>
      <c r="Q159" s="809"/>
      <c r="R159" s="812"/>
      <c r="S159" s="812"/>
      <c r="T159" s="812"/>
      <c r="U159" s="812"/>
      <c r="V159" s="820"/>
      <c r="W159" s="768"/>
      <c r="X159" s="818"/>
      <c r="Y159" s="762"/>
      <c r="Z159" s="765"/>
      <c r="AA159" s="768"/>
      <c r="AB159" s="771"/>
      <c r="AC159" s="774"/>
      <c r="AD159" s="777"/>
      <c r="AE159" s="780"/>
      <c r="AF159" s="205">
        <v>6</v>
      </c>
      <c r="AG159" s="494"/>
      <c r="AH159" s="497" t="str">
        <f t="shared" si="436"/>
        <v/>
      </c>
      <c r="AI159" s="336"/>
      <c r="AJ159" s="336"/>
      <c r="AK159" s="231" t="str">
        <f t="shared" si="437"/>
        <v/>
      </c>
      <c r="AL159" s="337"/>
      <c r="AM159" s="337"/>
      <c r="AN159" s="338"/>
      <c r="AO159" s="232" t="str">
        <f t="shared" ref="AO159" si="552">IF(ISBLANK(AD154),(IFERROR(IF(AND(AH158="Probabilidad",AH159="Probabilidad"),(AQ158-(+AQ158*AK159)),IF(AND(AH158="Impacto",AH159="Probabilidad"),(AQ157-(+AQ157*AK159)),IF(AH159="Impacto",AQ158,""))),""))," ")</f>
        <v/>
      </c>
      <c r="AP159" s="174" t="str">
        <f t="shared" ref="AP159" si="553">IF(ISBLANK(AD154),(IFERROR(IF(AO159="","",IF(AO159&lt;=0.2,"Muy Baja",IF(AO159&lt;=0.4,"Baja",IF(AO159&lt;=0.6,"Media",IF(AO159&lt;=0.8,"Alta","Muy Alta"))))),""))," ")</f>
        <v/>
      </c>
      <c r="AQ159" s="233" t="str">
        <f t="shared" si="522"/>
        <v/>
      </c>
      <c r="AR159" s="279" t="str">
        <f t="shared" si="523"/>
        <v/>
      </c>
      <c r="AS159" s="233" t="str">
        <f t="shared" si="547"/>
        <v/>
      </c>
      <c r="AT159" s="235" t="str">
        <f t="shared" si="525"/>
        <v/>
      </c>
      <c r="AU159" s="783"/>
      <c r="AV159" s="786"/>
      <c r="AW159" s="780"/>
      <c r="AX159" s="789"/>
      <c r="AY159" s="469"/>
      <c r="AZ159" s="462"/>
      <c r="BA159" s="463"/>
      <c r="BB159" s="463"/>
      <c r="BC159" s="464"/>
      <c r="BD159" s="464"/>
      <c r="BE159" s="464"/>
      <c r="BF159" s="462"/>
      <c r="BG159" s="753"/>
      <c r="BH159" s="212"/>
      <c r="BI159" s="209"/>
      <c r="BJ159" s="209"/>
      <c r="BK159" s="209"/>
      <c r="BL159" s="206"/>
      <c r="BM159" s="206"/>
      <c r="BN159" s="206"/>
      <c r="BO159" s="278"/>
      <c r="BP159" s="278"/>
      <c r="BQ159" s="593"/>
      <c r="BR159" s="709"/>
      <c r="BS159" s="709"/>
      <c r="BT159" s="709"/>
      <c r="BU159" s="709"/>
      <c r="BV159" s="709"/>
      <c r="BW159" s="709"/>
      <c r="BX159" s="709"/>
      <c r="BY159" s="709"/>
      <c r="BZ159" s="1278"/>
      <c r="CA159" s="670"/>
      <c r="CB159" s="671"/>
    </row>
    <row r="160" spans="1:80" s="211" customFormat="1" ht="304.5" customHeight="1">
      <c r="A160" s="984"/>
      <c r="B160" s="845"/>
      <c r="C160" s="848"/>
      <c r="D160" s="848" t="str">
        <f>IFERROR((VLOOKUP($B160,'Listados Datos'!$D$3:$F$18,3,FALSE))," ")</f>
        <v xml:space="preserve"> </v>
      </c>
      <c r="E160" s="801"/>
      <c r="F160" s="801" t="s">
        <v>969</v>
      </c>
      <c r="G160" s="819">
        <v>25</v>
      </c>
      <c r="H160" s="380">
        <v>25</v>
      </c>
      <c r="I160" s="830" t="s">
        <v>1472</v>
      </c>
      <c r="J160" s="751" t="s">
        <v>241</v>
      </c>
      <c r="K160" s="751" t="s">
        <v>1473</v>
      </c>
      <c r="L160" s="751" t="s">
        <v>1474</v>
      </c>
      <c r="M160" s="803" t="s">
        <v>1475</v>
      </c>
      <c r="N160" s="799" t="s">
        <v>109</v>
      </c>
      <c r="O160" s="803" t="s">
        <v>244</v>
      </c>
      <c r="P160" s="804">
        <v>50</v>
      </c>
      <c r="Q160" s="807"/>
      <c r="R160" s="810"/>
      <c r="S160" s="810"/>
      <c r="T160" s="810"/>
      <c r="U160" s="810"/>
      <c r="V160" s="813" t="str">
        <f t="shared" ref="V160" si="554">IF(ISBLANK(AC160),(IF(P160&lt;=0,"",IF(P160&lt;=2,"Muy Baja",IF(P160&lt;=24,"Baja",IF(P160&lt;=500,"Media",IF(P160&lt;=5000,"Alta","Muy Alta"))))))," ")</f>
        <v xml:space="preserve"> </v>
      </c>
      <c r="W160" s="766" t="str">
        <f t="shared" ref="W160" si="555">IF(ISBLANK(AC160),(IF(V160="","",IF(V160="Muy Baja",20%,IF(V160="Baja",40%,IF(V160="Media",60%,IF(V160="Alta",80%,IF(V160="Muy Alta",100%,0)))))))," ")</f>
        <v xml:space="preserve"> </v>
      </c>
      <c r="X160" s="816"/>
      <c r="Y160" s="760" t="str">
        <f>IF(X160&gt;0,IF(NOT(ISERROR(MATCH(X160,'Listados Datos'!$N$3:$N$4,0))),'Listados Datos'!$N$6&amp;"Por favor no seleccionar este criterios de impacto (Afectación Económica o presupuestal y/o Pérdida Reputacional)",'Listados Datos'!$N$7),"")</f>
        <v/>
      </c>
      <c r="Z160" s="763" t="str">
        <f>IF(OR(X160='Listados Datos'!$R$3,X160='Listados Datos'!$S$3),"Leve",IF(OR(X160='Listados Datos'!$R$4,X160='Listados Datos'!$S$4),"Menor",IF(OR(X160='Listados Datos'!$R$5,X160='Listados Datos'!$S$5),"Moderado",IF(OR(X160='Listados Datos'!$R$6,X160='Listados Datos'!$S$6),"Mayor",IF(OR(X160='Listados Datos'!$R$7,X160='Listados Datos'!$S$7),"Catastrófico","")))))</f>
        <v/>
      </c>
      <c r="AA160" s="766" t="str">
        <f>IF(Z160="","",IF(Z160="Leve",20%,IF(Z160="Menor",40%,IF(Z160="Moderado",60%,IF(Z160="Mayor",80%,IF(Z160="Catastrófico",100%,0))))))</f>
        <v/>
      </c>
      <c r="AB160" s="769"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772" t="s">
        <v>344</v>
      </c>
      <c r="AD160" s="775" t="s">
        <v>12</v>
      </c>
      <c r="AE160" s="778" t="str">
        <f t="shared" ref="AE160" si="556">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5">
        <v>1</v>
      </c>
      <c r="AG160" s="494" t="s">
        <v>1476</v>
      </c>
      <c r="AH160" s="497" t="str">
        <f t="shared" si="436"/>
        <v>Probabilidad</v>
      </c>
      <c r="AI160" s="336" t="s">
        <v>310</v>
      </c>
      <c r="AJ160" s="336" t="s">
        <v>315</v>
      </c>
      <c r="AK160" s="231" t="str">
        <f t="shared" si="437"/>
        <v>40%</v>
      </c>
      <c r="AL160" s="337" t="s">
        <v>319</v>
      </c>
      <c r="AM160" s="337" t="s">
        <v>323</v>
      </c>
      <c r="AN160" s="338" t="s">
        <v>326</v>
      </c>
      <c r="AO160" s="232" t="str">
        <f t="shared" ref="AO160" si="557">IF(ISBLANK(AD160),(IFERROR(IF(AH160="Probabilidad",(W160-(+W160*AK160)),IF(AH160="Impacto",W160,"")),""))," ")</f>
        <v xml:space="preserve"> </v>
      </c>
      <c r="AP160" s="174" t="str">
        <f t="shared" ref="AP160" si="558">IF(ISBLANK(AD160), (IFERROR(IF(AO160="","",IF(AO160&lt;=0.2,"Muy Baja",IF(AO160&lt;=0.4,"Baja",IF(AO160&lt;=0.6,"Media",IF(AO160&lt;=0.8,"Alta","Muy Alta"))))),""))," ")</f>
        <v xml:space="preserve"> </v>
      </c>
      <c r="AQ160" s="233" t="str">
        <f t="shared" si="522"/>
        <v xml:space="preserve"> </v>
      </c>
      <c r="AR160" s="279" t="str">
        <f t="shared" si="523"/>
        <v/>
      </c>
      <c r="AS160" s="233" t="str">
        <f t="shared" ref="AS160" si="559">IFERROR(IF(AH160="Impacto",(AA160-(+AA160*AK160)),IF(AH160="Probabilidad",AA160,"")),"")</f>
        <v/>
      </c>
      <c r="AT160" s="235" t="str">
        <f t="shared" si="525"/>
        <v/>
      </c>
      <c r="AU160" s="781" t="s">
        <v>344</v>
      </c>
      <c r="AV160" s="784" t="str">
        <f>IF(ISBLANK(AD160), " ", AD160)</f>
        <v>Moderado</v>
      </c>
      <c r="AW160" s="778" t="str">
        <f t="shared" ref="AW160" si="560">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MODERADA</v>
      </c>
      <c r="AX160" s="787" t="s">
        <v>333</v>
      </c>
      <c r="AY160" s="594" t="s">
        <v>1485</v>
      </c>
      <c r="AZ160" s="462" t="s">
        <v>1486</v>
      </c>
      <c r="BA160" s="463" t="s">
        <v>3272</v>
      </c>
      <c r="BB160" s="463" t="s">
        <v>1150</v>
      </c>
      <c r="BC160" s="464">
        <v>44927</v>
      </c>
      <c r="BD160" s="464">
        <v>45291</v>
      </c>
      <c r="BE160" s="464" t="s">
        <v>1477</v>
      </c>
      <c r="BF160" s="462" t="s">
        <v>1478</v>
      </c>
      <c r="BG160" s="929" t="s">
        <v>1203</v>
      </c>
      <c r="BH160" s="503" t="s">
        <v>113</v>
      </c>
      <c r="BI160" s="503" t="s">
        <v>3453</v>
      </c>
      <c r="BJ160" s="503">
        <v>55</v>
      </c>
      <c r="BK160" s="523">
        <v>45048</v>
      </c>
      <c r="BL160" s="478" t="s">
        <v>3454</v>
      </c>
      <c r="BM160" s="511" t="s">
        <v>3455</v>
      </c>
      <c r="BN160" s="478" t="s">
        <v>1509</v>
      </c>
      <c r="BO160" s="505" t="s">
        <v>114</v>
      </c>
      <c r="BP160" s="505" t="s">
        <v>1509</v>
      </c>
      <c r="BQ160" s="592" t="s">
        <v>1509</v>
      </c>
      <c r="BR160" s="709" t="s">
        <v>3625</v>
      </c>
      <c r="BS160" s="709"/>
      <c r="BT160" s="680" t="s">
        <v>1486</v>
      </c>
      <c r="BU160" s="681"/>
      <c r="BV160" s="1295" t="s">
        <v>3696</v>
      </c>
      <c r="BW160" s="681"/>
      <c r="BX160" s="686" t="s">
        <v>3455</v>
      </c>
      <c r="BY160" s="1296"/>
      <c r="BZ160" s="1296"/>
      <c r="CA160" s="670"/>
      <c r="CB160" s="671"/>
    </row>
    <row r="161" spans="1:80" s="211" customFormat="1" ht="68.25" customHeight="1">
      <c r="A161" s="984"/>
      <c r="B161" s="845"/>
      <c r="C161" s="848"/>
      <c r="D161" s="848"/>
      <c r="E161" s="801"/>
      <c r="F161" s="801"/>
      <c r="G161" s="819"/>
      <c r="H161" s="380">
        <v>25</v>
      </c>
      <c r="I161" s="831"/>
      <c r="J161" s="752"/>
      <c r="K161" s="752"/>
      <c r="L161" s="752"/>
      <c r="M161" s="801"/>
      <c r="N161" s="801"/>
      <c r="O161" s="801"/>
      <c r="P161" s="805"/>
      <c r="Q161" s="808"/>
      <c r="R161" s="811"/>
      <c r="S161" s="811"/>
      <c r="T161" s="811"/>
      <c r="U161" s="811"/>
      <c r="V161" s="814"/>
      <c r="W161" s="767"/>
      <c r="X161" s="817"/>
      <c r="Y161" s="761"/>
      <c r="Z161" s="764"/>
      <c r="AA161" s="767"/>
      <c r="AB161" s="770"/>
      <c r="AC161" s="773"/>
      <c r="AD161" s="776"/>
      <c r="AE161" s="779"/>
      <c r="AF161" s="205">
        <v>2</v>
      </c>
      <c r="AG161" s="494"/>
      <c r="AH161" s="497" t="str">
        <f t="shared" si="436"/>
        <v/>
      </c>
      <c r="AI161" s="336"/>
      <c r="AJ161" s="336"/>
      <c r="AK161" s="231" t="str">
        <f t="shared" si="437"/>
        <v/>
      </c>
      <c r="AL161" s="337"/>
      <c r="AM161" s="337"/>
      <c r="AN161" s="338"/>
      <c r="AO161" s="232" t="str">
        <f t="shared" ref="AO161" si="561">IF(ISBLANK(AD160),(IFERROR(IF(AND(AH160="Probabilidad",AH161="Probabilidad"),(AQ160-(+AQ160*AK161)),IF(AH161="Probabilidad",(W160-(+W160*AK161)),IF(AH161="Impacto",AQ160,""))),""))," ")</f>
        <v xml:space="preserve"> </v>
      </c>
      <c r="AP161" s="174" t="str">
        <f t="shared" ref="AP161" si="562">IF(ISBLANK(AD160),(IFERROR(IF(AO161="","",IF(AO161&lt;=0.2,"Muy Baja",IF(AO161&lt;=0.4,"Baja",IF(AO161&lt;=0.6,"Media",IF(AO161&lt;=0.8,"Alta","Muy Alta"))))),""))," ")</f>
        <v xml:space="preserve"> </v>
      </c>
      <c r="AQ161" s="233" t="str">
        <f t="shared" si="522"/>
        <v xml:space="preserve"> </v>
      </c>
      <c r="AR161" s="279" t="str">
        <f t="shared" si="523"/>
        <v/>
      </c>
      <c r="AS161" s="233" t="str">
        <f t="shared" ref="AS161" si="563">IFERROR(IF(AND(AH160="Impacto",AH161="Impacto"),(AS160-(+AS160*AK161)),IF(AH161="Impacto",(AA160-(+AA160*AK161)),IF(AH161="Probabilidad",AS160,""))),"")</f>
        <v/>
      </c>
      <c r="AT161" s="235" t="str">
        <f t="shared" si="525"/>
        <v/>
      </c>
      <c r="AU161" s="782"/>
      <c r="AV161" s="785"/>
      <c r="AW161" s="779"/>
      <c r="AX161" s="788"/>
      <c r="AY161" s="469"/>
      <c r="AZ161" s="462"/>
      <c r="BA161" s="463"/>
      <c r="BB161" s="463"/>
      <c r="BC161" s="464"/>
      <c r="BD161" s="464"/>
      <c r="BE161" s="464"/>
      <c r="BF161" s="462"/>
      <c r="BG161" s="752"/>
      <c r="BH161" s="212"/>
      <c r="BI161" s="209"/>
      <c r="BJ161" s="209"/>
      <c r="BK161" s="209"/>
      <c r="BL161" s="206"/>
      <c r="BM161" s="206"/>
      <c r="BN161" s="206"/>
      <c r="BO161" s="278"/>
      <c r="BP161" s="278"/>
      <c r="BQ161" s="593"/>
      <c r="BR161" s="709"/>
      <c r="BS161" s="709"/>
      <c r="BT161" s="682"/>
      <c r="BU161" s="683"/>
      <c r="BV161" s="682"/>
      <c r="BW161" s="683"/>
      <c r="BX161" s="1297"/>
      <c r="BY161" s="1298"/>
      <c r="BZ161" s="1298"/>
      <c r="CA161" s="670"/>
      <c r="CB161" s="671"/>
    </row>
    <row r="162" spans="1:80" s="211" customFormat="1" ht="28.5" customHeight="1">
      <c r="A162" s="984"/>
      <c r="B162" s="845"/>
      <c r="C162" s="848"/>
      <c r="D162" s="848"/>
      <c r="E162" s="801"/>
      <c r="F162" s="801"/>
      <c r="G162" s="819"/>
      <c r="H162" s="380">
        <v>25</v>
      </c>
      <c r="I162" s="831"/>
      <c r="J162" s="752"/>
      <c r="K162" s="752"/>
      <c r="L162" s="752"/>
      <c r="M162" s="801"/>
      <c r="N162" s="801"/>
      <c r="O162" s="801"/>
      <c r="P162" s="805"/>
      <c r="Q162" s="808"/>
      <c r="R162" s="811"/>
      <c r="S162" s="811"/>
      <c r="T162" s="811"/>
      <c r="U162" s="811"/>
      <c r="V162" s="814"/>
      <c r="W162" s="767"/>
      <c r="X162" s="817"/>
      <c r="Y162" s="761"/>
      <c r="Z162" s="764"/>
      <c r="AA162" s="767"/>
      <c r="AB162" s="770"/>
      <c r="AC162" s="773"/>
      <c r="AD162" s="776"/>
      <c r="AE162" s="779"/>
      <c r="AF162" s="205">
        <v>3</v>
      </c>
      <c r="AG162" s="494"/>
      <c r="AH162" s="497" t="str">
        <f t="shared" si="436"/>
        <v/>
      </c>
      <c r="AI162" s="336"/>
      <c r="AJ162" s="336"/>
      <c r="AK162" s="231" t="str">
        <f t="shared" si="437"/>
        <v/>
      </c>
      <c r="AL162" s="337"/>
      <c r="AM162" s="337"/>
      <c r="AN162" s="338"/>
      <c r="AO162" s="232" t="str">
        <f t="shared" ref="AO162" si="564">IF(ISBLANK(AD160),(IFERROR(IF(AND(AH161="Probabilidad",AH162="Probabilidad"),(AQ161-(+AQ161*AK162)),IF(AND(AH161="Impacto",AH162="Probabilidad"),(AQ160-(+AQ160*AK162)),IF(AH162="Impacto",AQ161,""))),""))," ")</f>
        <v xml:space="preserve"> </v>
      </c>
      <c r="AP162" s="174" t="str">
        <f t="shared" ref="AP162" si="565">IF(ISBLANK(AD160),(IFERROR(IF(AO162="","",IF(AO162&lt;=0.2,"Muy Baja",IF(AO162&lt;=0.4,"Baja",IF(AO162&lt;=0.6,"Media",IF(AO162&lt;=0.8,"Alta","Muy Alta"))))),""))," ")</f>
        <v xml:space="preserve"> </v>
      </c>
      <c r="AQ162" s="233" t="str">
        <f t="shared" si="522"/>
        <v xml:space="preserve"> </v>
      </c>
      <c r="AR162" s="279" t="str">
        <f t="shared" si="523"/>
        <v/>
      </c>
      <c r="AS162" s="233" t="str">
        <f t="shared" ref="AS162:AS165" si="566">IFERROR(IF(AND(AH161="Impacto",AH162="Impacto"),(AS161-(+AS161*AK162)),IF(AND(AH161="Probabilidad",AH162="Impacto"),(AS160-(+AS160*AK162)),IF(AH162="Probabilidad",AS161,""))),"")</f>
        <v/>
      </c>
      <c r="AT162" s="235" t="str">
        <f t="shared" si="525"/>
        <v/>
      </c>
      <c r="AU162" s="782"/>
      <c r="AV162" s="785"/>
      <c r="AW162" s="779"/>
      <c r="AX162" s="788"/>
      <c r="AY162" s="469"/>
      <c r="AZ162" s="462"/>
      <c r="BA162" s="463"/>
      <c r="BB162" s="463"/>
      <c r="BC162" s="464"/>
      <c r="BD162" s="464"/>
      <c r="BE162" s="464"/>
      <c r="BF162" s="462"/>
      <c r="BG162" s="752"/>
      <c r="BH162" s="212"/>
      <c r="BI162" s="209"/>
      <c r="BJ162" s="209"/>
      <c r="BK162" s="209"/>
      <c r="BL162" s="206"/>
      <c r="BM162" s="206"/>
      <c r="BN162" s="206"/>
      <c r="BO162" s="278"/>
      <c r="BP162" s="278"/>
      <c r="BQ162" s="593"/>
      <c r="BR162" s="709"/>
      <c r="BS162" s="709"/>
      <c r="BT162" s="682"/>
      <c r="BU162" s="683"/>
      <c r="BV162" s="682"/>
      <c r="BW162" s="683"/>
      <c r="BX162" s="1297"/>
      <c r="BY162" s="1298"/>
      <c r="BZ162" s="1298"/>
      <c r="CA162" s="670"/>
      <c r="CB162" s="671"/>
    </row>
    <row r="163" spans="1:80" s="211" customFormat="1" ht="28.5" customHeight="1">
      <c r="A163" s="984"/>
      <c r="B163" s="845"/>
      <c r="C163" s="848"/>
      <c r="D163" s="848"/>
      <c r="E163" s="801"/>
      <c r="F163" s="801"/>
      <c r="G163" s="819"/>
      <c r="H163" s="380">
        <v>25</v>
      </c>
      <c r="I163" s="831"/>
      <c r="J163" s="752"/>
      <c r="K163" s="752"/>
      <c r="L163" s="752"/>
      <c r="M163" s="801"/>
      <c r="N163" s="801"/>
      <c r="O163" s="801"/>
      <c r="P163" s="805"/>
      <c r="Q163" s="808"/>
      <c r="R163" s="811"/>
      <c r="S163" s="811"/>
      <c r="T163" s="811"/>
      <c r="U163" s="811"/>
      <c r="V163" s="814"/>
      <c r="W163" s="767"/>
      <c r="X163" s="817"/>
      <c r="Y163" s="761"/>
      <c r="Z163" s="764"/>
      <c r="AA163" s="767"/>
      <c r="AB163" s="770"/>
      <c r="AC163" s="773"/>
      <c r="AD163" s="776"/>
      <c r="AE163" s="779"/>
      <c r="AF163" s="205">
        <v>4</v>
      </c>
      <c r="AG163" s="494"/>
      <c r="AH163" s="497" t="str">
        <f t="shared" si="436"/>
        <v/>
      </c>
      <c r="AI163" s="336"/>
      <c r="AJ163" s="336"/>
      <c r="AK163" s="231" t="str">
        <f t="shared" si="437"/>
        <v/>
      </c>
      <c r="AL163" s="337"/>
      <c r="AM163" s="337"/>
      <c r="AN163" s="338"/>
      <c r="AO163" s="232" t="str">
        <f t="shared" ref="AO163" si="567">IF(ISBLANK(AD160),(IFERROR(IF(AND(AH162="Probabilidad",AH163="Probabilidad"),(AQ162-(+AQ162*AK163)),IF(AND(AH162="Impacto",AH163="Probabilidad"),(AQ161-(+AQ161*AK163)),IF(AH163="Impacto",AQ162,""))),""))," ")</f>
        <v xml:space="preserve"> </v>
      </c>
      <c r="AP163" s="174" t="str">
        <f t="shared" ref="AP163" si="568">IF(ISBLANK(AD160),(IFERROR(IF(AO163="","",IF(AO163&lt;=0.2,"Muy Baja",IF(AO163&lt;=0.4,"Baja",IF(AO163&lt;=0.6,"Media",IF(AO163&lt;=0.8,"Alta","Muy Alta"))))),""))," ")</f>
        <v xml:space="preserve"> </v>
      </c>
      <c r="AQ163" s="233" t="str">
        <f t="shared" si="522"/>
        <v xml:space="preserve"> </v>
      </c>
      <c r="AR163" s="279" t="str">
        <f t="shared" si="523"/>
        <v/>
      </c>
      <c r="AS163" s="233" t="str">
        <f t="shared" si="566"/>
        <v/>
      </c>
      <c r="AT163" s="235" t="str">
        <f t="shared" si="525"/>
        <v/>
      </c>
      <c r="AU163" s="782"/>
      <c r="AV163" s="785"/>
      <c r="AW163" s="779"/>
      <c r="AX163" s="788"/>
      <c r="AY163" s="469"/>
      <c r="AZ163" s="462"/>
      <c r="BA163" s="463"/>
      <c r="BB163" s="463"/>
      <c r="BC163" s="464"/>
      <c r="BD163" s="464"/>
      <c r="BE163" s="464"/>
      <c r="BF163" s="462"/>
      <c r="BG163" s="752"/>
      <c r="BH163" s="212"/>
      <c r="BI163" s="209"/>
      <c r="BJ163" s="209"/>
      <c r="BK163" s="209"/>
      <c r="BL163" s="206"/>
      <c r="BM163" s="206"/>
      <c r="BN163" s="206"/>
      <c r="BO163" s="278"/>
      <c r="BP163" s="278"/>
      <c r="BQ163" s="593"/>
      <c r="BR163" s="709"/>
      <c r="BS163" s="709"/>
      <c r="BT163" s="682"/>
      <c r="BU163" s="683"/>
      <c r="BV163" s="682"/>
      <c r="BW163" s="683"/>
      <c r="BX163" s="1297"/>
      <c r="BY163" s="1298"/>
      <c r="BZ163" s="1298"/>
      <c r="CA163" s="670"/>
      <c r="CB163" s="671"/>
    </row>
    <row r="164" spans="1:80" s="211" customFormat="1" ht="28.5" customHeight="1">
      <c r="A164" s="984"/>
      <c r="B164" s="845"/>
      <c r="C164" s="848"/>
      <c r="D164" s="848"/>
      <c r="E164" s="801"/>
      <c r="F164" s="801"/>
      <c r="G164" s="819"/>
      <c r="H164" s="380">
        <v>25</v>
      </c>
      <c r="I164" s="831"/>
      <c r="J164" s="752"/>
      <c r="K164" s="752"/>
      <c r="L164" s="752"/>
      <c r="M164" s="801"/>
      <c r="N164" s="801"/>
      <c r="O164" s="801"/>
      <c r="P164" s="805"/>
      <c r="Q164" s="808"/>
      <c r="R164" s="811"/>
      <c r="S164" s="811"/>
      <c r="T164" s="811"/>
      <c r="U164" s="811"/>
      <c r="V164" s="814"/>
      <c r="W164" s="767"/>
      <c r="X164" s="817"/>
      <c r="Y164" s="761"/>
      <c r="Z164" s="764"/>
      <c r="AA164" s="767"/>
      <c r="AB164" s="770"/>
      <c r="AC164" s="773"/>
      <c r="AD164" s="776"/>
      <c r="AE164" s="779"/>
      <c r="AF164" s="205">
        <v>5</v>
      </c>
      <c r="AG164" s="494"/>
      <c r="AH164" s="497" t="str">
        <f t="shared" si="436"/>
        <v/>
      </c>
      <c r="AI164" s="336"/>
      <c r="AJ164" s="336"/>
      <c r="AK164" s="231" t="str">
        <f t="shared" si="437"/>
        <v/>
      </c>
      <c r="AL164" s="337"/>
      <c r="AM164" s="337"/>
      <c r="AN164" s="338"/>
      <c r="AO164" s="232" t="str">
        <f t="shared" ref="AO164" si="569">IF(ISBLANK(AD160),(IFERROR(IF(AND(AH163="Probabilidad",AH164="Probabilidad"),(AQ163-(+AQ163*AK164)),IF(AND(AH163="Impacto",AH164="Probabilidad"),(AQ162-(+AQ162*AK164)),IF(AH164="Impacto",AQ163,""))),""))," ")</f>
        <v xml:space="preserve"> </v>
      </c>
      <c r="AP164" s="174" t="str">
        <f t="shared" ref="AP164" si="570">IF(ISBLANK(AD160),(IFERROR(IF(AO164="","",IF(AO164&lt;=0.2,"Muy Baja",IF(AO164&lt;=0.4,"Baja",IF(AO164&lt;=0.6,"Media",IF(AO164&lt;=0.8,"Alta","Muy Alta"))))),""))," ")</f>
        <v xml:space="preserve"> </v>
      </c>
      <c r="AQ164" s="233" t="str">
        <f t="shared" si="522"/>
        <v xml:space="preserve"> </v>
      </c>
      <c r="AR164" s="279" t="str">
        <f t="shared" si="523"/>
        <v/>
      </c>
      <c r="AS164" s="233" t="str">
        <f t="shared" si="566"/>
        <v/>
      </c>
      <c r="AT164" s="235" t="str">
        <f t="shared" si="525"/>
        <v/>
      </c>
      <c r="AU164" s="782"/>
      <c r="AV164" s="785"/>
      <c r="AW164" s="779"/>
      <c r="AX164" s="788"/>
      <c r="AY164" s="469"/>
      <c r="AZ164" s="462"/>
      <c r="BA164" s="463"/>
      <c r="BB164" s="463"/>
      <c r="BC164" s="464"/>
      <c r="BD164" s="464"/>
      <c r="BE164" s="464"/>
      <c r="BF164" s="462"/>
      <c r="BG164" s="752"/>
      <c r="BH164" s="212"/>
      <c r="BI164" s="209"/>
      <c r="BJ164" s="209"/>
      <c r="BK164" s="209"/>
      <c r="BL164" s="206"/>
      <c r="BM164" s="206"/>
      <c r="BN164" s="206"/>
      <c r="BO164" s="278"/>
      <c r="BP164" s="278"/>
      <c r="BQ164" s="593"/>
      <c r="BR164" s="709"/>
      <c r="BS164" s="709"/>
      <c r="BT164" s="682"/>
      <c r="BU164" s="683"/>
      <c r="BV164" s="682"/>
      <c r="BW164" s="683"/>
      <c r="BX164" s="1297"/>
      <c r="BY164" s="1298"/>
      <c r="BZ164" s="1298"/>
      <c r="CA164" s="670"/>
      <c r="CB164" s="671"/>
    </row>
    <row r="165" spans="1:80" s="211" customFormat="1" ht="74.45" customHeight="1">
      <c r="A165" s="984"/>
      <c r="B165" s="845"/>
      <c r="C165" s="848"/>
      <c r="D165" s="848"/>
      <c r="E165" s="801"/>
      <c r="F165" s="801"/>
      <c r="G165" s="819"/>
      <c r="H165" s="380">
        <v>25</v>
      </c>
      <c r="I165" s="832"/>
      <c r="J165" s="753"/>
      <c r="K165" s="753"/>
      <c r="L165" s="753"/>
      <c r="M165" s="802"/>
      <c r="N165" s="802"/>
      <c r="O165" s="802"/>
      <c r="P165" s="806"/>
      <c r="Q165" s="809"/>
      <c r="R165" s="812"/>
      <c r="S165" s="812"/>
      <c r="T165" s="812"/>
      <c r="U165" s="812"/>
      <c r="V165" s="820"/>
      <c r="W165" s="768"/>
      <c r="X165" s="818"/>
      <c r="Y165" s="762"/>
      <c r="Z165" s="765"/>
      <c r="AA165" s="768"/>
      <c r="AB165" s="771"/>
      <c r="AC165" s="774"/>
      <c r="AD165" s="777"/>
      <c r="AE165" s="780"/>
      <c r="AF165" s="205">
        <v>6</v>
      </c>
      <c r="AG165" s="494"/>
      <c r="AH165" s="497" t="str">
        <f t="shared" si="436"/>
        <v/>
      </c>
      <c r="AI165" s="336"/>
      <c r="AJ165" s="336"/>
      <c r="AK165" s="231" t="str">
        <f t="shared" si="437"/>
        <v/>
      </c>
      <c r="AL165" s="337"/>
      <c r="AM165" s="337"/>
      <c r="AN165" s="338"/>
      <c r="AO165" s="232" t="str">
        <f t="shared" ref="AO165" si="571">IF(ISBLANK(AD160),(IFERROR(IF(AND(AH164="Probabilidad",AH165="Probabilidad"),(AQ164-(+AQ164*AK165)),IF(AND(AH164="Impacto",AH165="Probabilidad"),(AQ163-(+AQ163*AK165)),IF(AH165="Impacto",AQ164,""))),""))," ")</f>
        <v xml:space="preserve"> </v>
      </c>
      <c r="AP165" s="174" t="str">
        <f t="shared" ref="AP165" si="572">IF(ISBLANK(AD160),(IFERROR(IF(AO165="","",IF(AO165&lt;=0.2,"Muy Baja",IF(AO165&lt;=0.4,"Baja",IF(AO165&lt;=0.6,"Media",IF(AO165&lt;=0.8,"Alta","Muy Alta"))))),""))," ")</f>
        <v xml:space="preserve"> </v>
      </c>
      <c r="AQ165" s="233" t="str">
        <f t="shared" si="522"/>
        <v xml:space="preserve"> </v>
      </c>
      <c r="AR165" s="279" t="str">
        <f t="shared" si="523"/>
        <v/>
      </c>
      <c r="AS165" s="233" t="str">
        <f t="shared" si="566"/>
        <v/>
      </c>
      <c r="AT165" s="235" t="str">
        <f t="shared" si="525"/>
        <v/>
      </c>
      <c r="AU165" s="783"/>
      <c r="AV165" s="786"/>
      <c r="AW165" s="780"/>
      <c r="AX165" s="789"/>
      <c r="AY165" s="469"/>
      <c r="AZ165" s="462"/>
      <c r="BA165" s="463"/>
      <c r="BB165" s="463"/>
      <c r="BC165" s="464"/>
      <c r="BD165" s="464"/>
      <c r="BE165" s="464"/>
      <c r="BF165" s="462"/>
      <c r="BG165" s="753"/>
      <c r="BH165" s="212"/>
      <c r="BI165" s="209"/>
      <c r="BJ165" s="209"/>
      <c r="BK165" s="209"/>
      <c r="BL165" s="206"/>
      <c r="BM165" s="206"/>
      <c r="BN165" s="206"/>
      <c r="BO165" s="278"/>
      <c r="BP165" s="278"/>
      <c r="BQ165" s="593"/>
      <c r="BR165" s="709"/>
      <c r="BS165" s="709"/>
      <c r="BT165" s="684"/>
      <c r="BU165" s="685"/>
      <c r="BV165" s="684"/>
      <c r="BW165" s="685"/>
      <c r="BX165" s="1299"/>
      <c r="BY165" s="1300"/>
      <c r="BZ165" s="1300"/>
      <c r="CA165" s="670"/>
      <c r="CB165" s="671"/>
    </row>
    <row r="166" spans="1:80" s="211" customFormat="1" ht="145.5" customHeight="1">
      <c r="A166" s="984"/>
      <c r="B166" s="845"/>
      <c r="C166" s="848"/>
      <c r="D166" s="848" t="str">
        <f>IFERROR((VLOOKUP($B166,'Listados Datos'!$D$3:$F$18,3,FALSE))," ")</f>
        <v xml:space="preserve"> </v>
      </c>
      <c r="E166" s="801"/>
      <c r="F166" s="801" t="s">
        <v>969</v>
      </c>
      <c r="G166" s="819">
        <v>26</v>
      </c>
      <c r="H166" s="380">
        <v>26</v>
      </c>
      <c r="I166" s="830" t="s">
        <v>1490</v>
      </c>
      <c r="J166" s="751" t="s">
        <v>241</v>
      </c>
      <c r="K166" s="751" t="s">
        <v>1490</v>
      </c>
      <c r="L166" s="751" t="s">
        <v>1146</v>
      </c>
      <c r="M166" s="803" t="s">
        <v>1487</v>
      </c>
      <c r="N166" s="803" t="s">
        <v>926</v>
      </c>
      <c r="O166" s="803" t="s">
        <v>831</v>
      </c>
      <c r="P166" s="804">
        <v>228</v>
      </c>
      <c r="Q166" s="807" t="s">
        <v>153</v>
      </c>
      <c r="R166" s="810" t="s">
        <v>1147</v>
      </c>
      <c r="S166" s="810" t="s">
        <v>1148</v>
      </c>
      <c r="T166" s="810"/>
      <c r="U166" s="810"/>
      <c r="V166" s="813" t="str">
        <f t="shared" ref="V166" si="573">IF(ISBLANK(AC166),(IF(P166&lt;=0,"",IF(P166&lt;=2,"Muy Baja",IF(P166&lt;=24,"Baja",IF(P166&lt;=500,"Media",IF(P166&lt;=5000,"Alta","Muy Alta"))))))," ")</f>
        <v>Media</v>
      </c>
      <c r="W166" s="766">
        <f t="shared" ref="W166" si="574">IF(ISBLANK(AC166),(IF(V166="","",IF(V166="Muy Baja",20%,IF(V166="Baja",40%,IF(V166="Media",60%,IF(V166="Alta",80%,IF(V166="Muy Alta",100%,0)))))))," ")</f>
        <v>0.6</v>
      </c>
      <c r="X166" s="816" t="s">
        <v>1424</v>
      </c>
      <c r="Y166" s="760" t="str">
        <f>IF(X166&gt;0,IF(NOT(ISERROR(MATCH(X166,'Listados Datos'!$N$3:$N$4,0))),'Listados Datos'!$N$6&amp;"Por favor no seleccionar este criterios de impacto (Afectación Económica o presupuestal y/o Pérdida Reputacional)",'Listados Datos'!$N$7),"")</f>
        <v>✔</v>
      </c>
      <c r="Z166" s="763"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766">
        <f>IF(Z166="","",IF(Z166="Leve",20%,IF(Z166="Menor",40%,IF(Z166="Moderado",60%,IF(Z166="Mayor",80%,IF(Z166="Catastrófico",100%,0))))))</f>
        <v>0.4</v>
      </c>
      <c r="AB166" s="769"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772"/>
      <c r="AD166" s="775"/>
      <c r="AE166" s="778" t="str">
        <f t="shared" ref="AE166" si="575">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494" t="s">
        <v>3358</v>
      </c>
      <c r="AH166" s="497" t="str">
        <f t="shared" si="436"/>
        <v>Probabilidad</v>
      </c>
      <c r="AI166" s="336" t="s">
        <v>310</v>
      </c>
      <c r="AJ166" s="336" t="s">
        <v>315</v>
      </c>
      <c r="AK166" s="231" t="str">
        <f t="shared" si="437"/>
        <v>40%</v>
      </c>
      <c r="AL166" s="337" t="s">
        <v>319</v>
      </c>
      <c r="AM166" s="337" t="s">
        <v>323</v>
      </c>
      <c r="AN166" s="338" t="s">
        <v>326</v>
      </c>
      <c r="AO166" s="232">
        <f t="shared" ref="AO166" si="576">IF(ISBLANK(AD166),(IFERROR(IF(AH166="Probabilidad",(W166-(+W166*AK166)),IF(AH166="Impacto",W166,"")),""))," ")</f>
        <v>0.36</v>
      </c>
      <c r="AP166" s="174" t="str">
        <f t="shared" ref="AP166" si="577">IF(ISBLANK(AD166), (IFERROR(IF(AO166="","",IF(AO166&lt;=0.2,"Muy Baja",IF(AO166&lt;=0.4,"Baja",IF(AO166&lt;=0.6,"Media",IF(AO166&lt;=0.8,"Alta","Muy Alta"))))),""))," ")</f>
        <v>Baja</v>
      </c>
      <c r="AQ166" s="233">
        <f t="shared" si="522"/>
        <v>0.36</v>
      </c>
      <c r="AR166" s="279" t="str">
        <f t="shared" si="523"/>
        <v>Menor</v>
      </c>
      <c r="AS166" s="233">
        <f t="shared" ref="AS166" si="578">IFERROR(IF(AH166="Impacto",(AA166-(+AA166*AK166)),IF(AH166="Probabilidad",AA166,"")),"")</f>
        <v>0.4</v>
      </c>
      <c r="AT166" s="235" t="str">
        <f t="shared" si="525"/>
        <v>Moderado</v>
      </c>
      <c r="AU166" s="781"/>
      <c r="AV166" s="784" t="str">
        <f>IF(ISBLANK(AD166), " ", AD166)</f>
        <v xml:space="preserve"> </v>
      </c>
      <c r="AW166" s="778" t="str">
        <f t="shared" ref="AW166" si="579">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787" t="s">
        <v>333</v>
      </c>
      <c r="AY166" s="469" t="s">
        <v>3596</v>
      </c>
      <c r="AZ166" s="462" t="s">
        <v>1440</v>
      </c>
      <c r="BA166" s="463" t="s">
        <v>3272</v>
      </c>
      <c r="BB166" s="463" t="s">
        <v>1054</v>
      </c>
      <c r="BC166" s="464">
        <v>44927</v>
      </c>
      <c r="BD166" s="464">
        <v>45291</v>
      </c>
      <c r="BE166" s="464" t="s">
        <v>1403</v>
      </c>
      <c r="BF166" s="464" t="s">
        <v>1441</v>
      </c>
      <c r="BG166" s="751" t="s">
        <v>1125</v>
      </c>
      <c r="BH166" s="508" t="s">
        <v>113</v>
      </c>
      <c r="BI166" s="503" t="s">
        <v>3456</v>
      </c>
      <c r="BJ166" s="503">
        <v>1</v>
      </c>
      <c r="BK166" s="523">
        <v>45048</v>
      </c>
      <c r="BL166" s="757" t="s">
        <v>3457</v>
      </c>
      <c r="BM166" s="1010" t="s">
        <v>3458</v>
      </c>
      <c r="BN166" s="478" t="s">
        <v>1509</v>
      </c>
      <c r="BO166" s="505" t="s">
        <v>114</v>
      </c>
      <c r="BP166" s="505" t="s">
        <v>1509</v>
      </c>
      <c r="BQ166" s="592" t="s">
        <v>1509</v>
      </c>
      <c r="BR166" s="1278" t="s">
        <v>3685</v>
      </c>
      <c r="BS166" s="1279"/>
      <c r="BT166" s="1280" t="s">
        <v>1440</v>
      </c>
      <c r="BU166" s="1281"/>
      <c r="BV166" s="1280" t="s">
        <v>3612</v>
      </c>
      <c r="BW166" s="1281"/>
      <c r="BX166" s="1282" t="s">
        <v>3458</v>
      </c>
      <c r="BY166" s="1283"/>
      <c r="BZ166" s="1283"/>
      <c r="CA166" s="670"/>
      <c r="CB166" s="671"/>
    </row>
    <row r="167" spans="1:80" s="211" customFormat="1" ht="68.25" customHeight="1">
      <c r="A167" s="984"/>
      <c r="B167" s="845"/>
      <c r="C167" s="848"/>
      <c r="D167" s="848"/>
      <c r="E167" s="801"/>
      <c r="F167" s="801"/>
      <c r="G167" s="819"/>
      <c r="H167" s="380">
        <v>26</v>
      </c>
      <c r="I167" s="831"/>
      <c r="J167" s="752"/>
      <c r="K167" s="752"/>
      <c r="L167" s="752"/>
      <c r="M167" s="801" t="s">
        <v>1479</v>
      </c>
      <c r="N167" s="801"/>
      <c r="O167" s="801"/>
      <c r="P167" s="805"/>
      <c r="Q167" s="808"/>
      <c r="R167" s="811"/>
      <c r="S167" s="811"/>
      <c r="T167" s="811"/>
      <c r="U167" s="811"/>
      <c r="V167" s="814"/>
      <c r="W167" s="767"/>
      <c r="X167" s="817"/>
      <c r="Y167" s="761"/>
      <c r="Z167" s="764"/>
      <c r="AA167" s="767"/>
      <c r="AB167" s="770"/>
      <c r="AC167" s="773"/>
      <c r="AD167" s="776"/>
      <c r="AE167" s="779"/>
      <c r="AF167" s="205">
        <v>2</v>
      </c>
      <c r="AG167" s="494" t="s">
        <v>3254</v>
      </c>
      <c r="AH167" s="497" t="str">
        <f t="shared" si="436"/>
        <v>Probabilidad</v>
      </c>
      <c r="AI167" s="336" t="s">
        <v>310</v>
      </c>
      <c r="AJ167" s="336" t="s">
        <v>315</v>
      </c>
      <c r="AK167" s="231" t="str">
        <f t="shared" si="437"/>
        <v>40%</v>
      </c>
      <c r="AL167" s="337" t="s">
        <v>319</v>
      </c>
      <c r="AM167" s="337" t="s">
        <v>323</v>
      </c>
      <c r="AN167" s="338" t="s">
        <v>326</v>
      </c>
      <c r="AO167" s="232">
        <f t="shared" ref="AO167" si="580">IF(ISBLANK(AD166),(IFERROR(IF(AND(AH166="Probabilidad",AH167="Probabilidad"),(AQ166-(+AQ166*AK167)),IF(AH167="Probabilidad",(W166-(+W166*AK167)),IF(AH167="Impacto",AQ166,""))),""))," ")</f>
        <v>0.216</v>
      </c>
      <c r="AP167" s="174" t="str">
        <f t="shared" ref="AP167" si="581">IF(ISBLANK(AD166),(IFERROR(IF(AO167="","",IF(AO167&lt;=0.2,"Muy Baja",IF(AO167&lt;=0.4,"Baja",IF(AO167&lt;=0.6,"Media",IF(AO167&lt;=0.8,"Alta","Muy Alta"))))),""))," ")</f>
        <v>Baja</v>
      </c>
      <c r="AQ167" s="233">
        <f t="shared" si="522"/>
        <v>0.216</v>
      </c>
      <c r="AR167" s="279" t="str">
        <f t="shared" si="523"/>
        <v>Menor</v>
      </c>
      <c r="AS167" s="233">
        <f t="shared" ref="AS167" si="582">IFERROR(IF(AND(AH166="Impacto",AH167="Impacto"),(AS166-(+AS166*AK167)),IF(AH167="Impacto",(AA166-(+AA166*AK167)),IF(AH167="Probabilidad",AS166,""))),"")</f>
        <v>0.4</v>
      </c>
      <c r="AT167" s="235" t="str">
        <f t="shared" si="525"/>
        <v>Moderado</v>
      </c>
      <c r="AU167" s="782"/>
      <c r="AV167" s="785"/>
      <c r="AW167" s="779"/>
      <c r="AX167" s="788"/>
      <c r="AY167" s="469" t="s">
        <v>1141</v>
      </c>
      <c r="AZ167" s="462" t="s">
        <v>1139</v>
      </c>
      <c r="BA167" s="463" t="s">
        <v>3272</v>
      </c>
      <c r="BB167" s="463" t="s">
        <v>1066</v>
      </c>
      <c r="BC167" s="464">
        <v>44927</v>
      </c>
      <c r="BD167" s="464">
        <v>45291</v>
      </c>
      <c r="BE167" s="464" t="s">
        <v>1442</v>
      </c>
      <c r="BF167" s="464" t="s">
        <v>1443</v>
      </c>
      <c r="BG167" s="752"/>
      <c r="BH167" s="508" t="s">
        <v>113</v>
      </c>
      <c r="BI167" s="503" t="s">
        <v>3459</v>
      </c>
      <c r="BJ167" s="503">
        <v>0</v>
      </c>
      <c r="BK167" s="523">
        <v>45048</v>
      </c>
      <c r="BL167" s="1009"/>
      <c r="BM167" s="1011"/>
      <c r="BN167" s="478" t="s">
        <v>1509</v>
      </c>
      <c r="BO167" s="505" t="s">
        <v>114</v>
      </c>
      <c r="BP167" s="505" t="s">
        <v>1509</v>
      </c>
      <c r="BQ167" s="592" t="s">
        <v>1509</v>
      </c>
      <c r="BR167" s="680" t="s">
        <v>3656</v>
      </c>
      <c r="BS167" s="681"/>
      <c r="BT167" s="680" t="s">
        <v>1139</v>
      </c>
      <c r="BU167" s="681"/>
      <c r="BV167" s="680" t="s">
        <v>3636</v>
      </c>
      <c r="BW167" s="681"/>
      <c r="BX167" s="680" t="s">
        <v>3678</v>
      </c>
      <c r="BY167" s="687"/>
      <c r="BZ167" s="687"/>
      <c r="CA167" s="670"/>
      <c r="CB167" s="671"/>
    </row>
    <row r="168" spans="1:80" s="211" customFormat="1" ht="68.25" customHeight="1">
      <c r="A168" s="984"/>
      <c r="B168" s="845"/>
      <c r="C168" s="848"/>
      <c r="D168" s="848"/>
      <c r="E168" s="801"/>
      <c r="F168" s="801"/>
      <c r="G168" s="819"/>
      <c r="H168" s="380">
        <v>26</v>
      </c>
      <c r="I168" s="831"/>
      <c r="J168" s="752"/>
      <c r="K168" s="752"/>
      <c r="L168" s="752"/>
      <c r="M168" s="801" t="s">
        <v>1479</v>
      </c>
      <c r="N168" s="801"/>
      <c r="O168" s="801"/>
      <c r="P168" s="805"/>
      <c r="Q168" s="808"/>
      <c r="R168" s="811"/>
      <c r="S168" s="811"/>
      <c r="T168" s="811"/>
      <c r="U168" s="811"/>
      <c r="V168" s="814"/>
      <c r="W168" s="767"/>
      <c r="X168" s="817"/>
      <c r="Y168" s="761"/>
      <c r="Z168" s="764"/>
      <c r="AA168" s="767"/>
      <c r="AB168" s="770"/>
      <c r="AC168" s="773"/>
      <c r="AD168" s="776"/>
      <c r="AE168" s="779"/>
      <c r="AF168" s="205">
        <v>3</v>
      </c>
      <c r="AG168" s="494"/>
      <c r="AH168" s="497" t="str">
        <f t="shared" si="436"/>
        <v/>
      </c>
      <c r="AI168" s="336"/>
      <c r="AJ168" s="336"/>
      <c r="AK168" s="231" t="str">
        <f t="shared" si="437"/>
        <v/>
      </c>
      <c r="AL168" s="337"/>
      <c r="AM168" s="337"/>
      <c r="AN168" s="338"/>
      <c r="AO168" s="232" t="str">
        <f t="shared" ref="AO168" si="583">IF(ISBLANK(AD166),(IFERROR(IF(AND(AH167="Probabilidad",AH168="Probabilidad"),(AQ167-(+AQ167*AK168)),IF(AND(AH167="Impacto",AH168="Probabilidad"),(AQ166-(+AQ166*AK168)),IF(AH168="Impacto",AQ167,""))),""))," ")</f>
        <v/>
      </c>
      <c r="AP168" s="174" t="str">
        <f t="shared" ref="AP168" si="584">IF(ISBLANK(AD166),(IFERROR(IF(AO168="","",IF(AO168&lt;=0.2,"Muy Baja",IF(AO168&lt;=0.4,"Baja",IF(AO168&lt;=0.6,"Media",IF(AO168&lt;=0.8,"Alta","Muy Alta"))))),""))," ")</f>
        <v/>
      </c>
      <c r="AQ168" s="233" t="str">
        <f t="shared" si="522"/>
        <v/>
      </c>
      <c r="AR168" s="279" t="str">
        <f t="shared" si="523"/>
        <v/>
      </c>
      <c r="AS168" s="233" t="str">
        <f t="shared" ref="AS168:AS171" si="585">IFERROR(IF(AND(AH167="Impacto",AH168="Impacto"),(AS167-(+AS167*AK168)),IF(AND(AH167="Probabilidad",AH168="Impacto"),(AS166-(+AS166*AK168)),IF(AH168="Probabilidad",AS167,""))),"")</f>
        <v/>
      </c>
      <c r="AT168" s="235" t="str">
        <f t="shared" si="525"/>
        <v/>
      </c>
      <c r="AU168" s="782"/>
      <c r="AV168" s="785"/>
      <c r="AW168" s="779"/>
      <c r="AX168" s="788"/>
      <c r="AY168" s="469"/>
      <c r="AZ168" s="462"/>
      <c r="BA168" s="463"/>
      <c r="BB168" s="463"/>
      <c r="BC168" s="464"/>
      <c r="BD168" s="464"/>
      <c r="BE168" s="464"/>
      <c r="BF168" s="472"/>
      <c r="BG168" s="752"/>
      <c r="BH168" s="212"/>
      <c r="BI168" s="209"/>
      <c r="BJ168" s="209"/>
      <c r="BK168" s="209"/>
      <c r="BL168" s="206"/>
      <c r="BM168" s="206"/>
      <c r="BN168" s="206"/>
      <c r="BO168" s="278"/>
      <c r="BP168" s="278"/>
      <c r="BQ168" s="593"/>
      <c r="BR168" s="682"/>
      <c r="BS168" s="683"/>
      <c r="BT168" s="682"/>
      <c r="BU168" s="683"/>
      <c r="BV168" s="682"/>
      <c r="BW168" s="683"/>
      <c r="BX168" s="682"/>
      <c r="BY168" s="688"/>
      <c r="BZ168" s="688"/>
      <c r="CA168" s="670"/>
      <c r="CB168" s="671"/>
    </row>
    <row r="169" spans="1:80" s="211" customFormat="1" ht="28.5" customHeight="1">
      <c r="A169" s="984"/>
      <c r="B169" s="845"/>
      <c r="C169" s="848"/>
      <c r="D169" s="848"/>
      <c r="E169" s="801"/>
      <c r="F169" s="801"/>
      <c r="G169" s="819"/>
      <c r="H169" s="380">
        <v>26</v>
      </c>
      <c r="I169" s="831"/>
      <c r="J169" s="752"/>
      <c r="K169" s="752"/>
      <c r="L169" s="752"/>
      <c r="M169" s="801" t="s">
        <v>1479</v>
      </c>
      <c r="N169" s="801"/>
      <c r="O169" s="801"/>
      <c r="P169" s="805"/>
      <c r="Q169" s="808"/>
      <c r="R169" s="811"/>
      <c r="S169" s="811"/>
      <c r="T169" s="811"/>
      <c r="U169" s="811"/>
      <c r="V169" s="814"/>
      <c r="W169" s="767"/>
      <c r="X169" s="817"/>
      <c r="Y169" s="761"/>
      <c r="Z169" s="764"/>
      <c r="AA169" s="767"/>
      <c r="AB169" s="770"/>
      <c r="AC169" s="773"/>
      <c r="AD169" s="776"/>
      <c r="AE169" s="779"/>
      <c r="AF169" s="205">
        <v>4</v>
      </c>
      <c r="AG169" s="494"/>
      <c r="AH169" s="497" t="str">
        <f t="shared" si="436"/>
        <v/>
      </c>
      <c r="AI169" s="336"/>
      <c r="AJ169" s="336"/>
      <c r="AK169" s="231" t="str">
        <f t="shared" si="437"/>
        <v/>
      </c>
      <c r="AL169" s="337"/>
      <c r="AM169" s="337"/>
      <c r="AN169" s="338"/>
      <c r="AO169" s="232" t="str">
        <f t="shared" ref="AO169" si="586">IF(ISBLANK(AD166),(IFERROR(IF(AND(AH168="Probabilidad",AH169="Probabilidad"),(AQ168-(+AQ168*AK169)),IF(AND(AH168="Impacto",AH169="Probabilidad"),(AQ167-(+AQ167*AK169)),IF(AH169="Impacto",AQ168,""))),""))," ")</f>
        <v/>
      </c>
      <c r="AP169" s="174" t="str">
        <f t="shared" ref="AP169" si="587">IF(ISBLANK(AD166),(IFERROR(IF(AO169="","",IF(AO169&lt;=0.2,"Muy Baja",IF(AO169&lt;=0.4,"Baja",IF(AO169&lt;=0.6,"Media",IF(AO169&lt;=0.8,"Alta","Muy Alta"))))),""))," ")</f>
        <v/>
      </c>
      <c r="AQ169" s="233" t="str">
        <f t="shared" si="522"/>
        <v/>
      </c>
      <c r="AR169" s="279" t="str">
        <f t="shared" si="523"/>
        <v/>
      </c>
      <c r="AS169" s="233" t="str">
        <f t="shared" si="585"/>
        <v/>
      </c>
      <c r="AT169" s="235" t="str">
        <f t="shared" si="525"/>
        <v/>
      </c>
      <c r="AU169" s="782"/>
      <c r="AV169" s="785"/>
      <c r="AW169" s="779"/>
      <c r="AX169" s="788"/>
      <c r="AY169" s="469"/>
      <c r="AZ169" s="462"/>
      <c r="BA169" s="463"/>
      <c r="BB169" s="463"/>
      <c r="BC169" s="464"/>
      <c r="BD169" s="464"/>
      <c r="BE169" s="464"/>
      <c r="BF169" s="462"/>
      <c r="BG169" s="752"/>
      <c r="BH169" s="212"/>
      <c r="BI169" s="209"/>
      <c r="BJ169" s="209"/>
      <c r="BK169" s="209"/>
      <c r="BL169" s="206"/>
      <c r="BM169" s="206"/>
      <c r="BN169" s="206"/>
      <c r="BO169" s="278"/>
      <c r="BP169" s="278"/>
      <c r="BQ169" s="593"/>
      <c r="BR169" s="682"/>
      <c r="BS169" s="683"/>
      <c r="BT169" s="682"/>
      <c r="BU169" s="683"/>
      <c r="BV169" s="682"/>
      <c r="BW169" s="683"/>
      <c r="BX169" s="682"/>
      <c r="BY169" s="688"/>
      <c r="BZ169" s="688"/>
      <c r="CA169" s="670"/>
      <c r="CB169" s="671"/>
    </row>
    <row r="170" spans="1:80" s="211" customFormat="1" ht="28.5" customHeight="1">
      <c r="A170" s="984"/>
      <c r="B170" s="845"/>
      <c r="C170" s="848"/>
      <c r="D170" s="848"/>
      <c r="E170" s="801"/>
      <c r="F170" s="801"/>
      <c r="G170" s="819"/>
      <c r="H170" s="380">
        <v>26</v>
      </c>
      <c r="I170" s="831"/>
      <c r="J170" s="752"/>
      <c r="K170" s="752"/>
      <c r="L170" s="752"/>
      <c r="M170" s="801" t="s">
        <v>1479</v>
      </c>
      <c r="N170" s="801"/>
      <c r="O170" s="801"/>
      <c r="P170" s="805"/>
      <c r="Q170" s="808"/>
      <c r="R170" s="811"/>
      <c r="S170" s="811"/>
      <c r="T170" s="811"/>
      <c r="U170" s="811"/>
      <c r="V170" s="814"/>
      <c r="W170" s="767"/>
      <c r="X170" s="817"/>
      <c r="Y170" s="761"/>
      <c r="Z170" s="764"/>
      <c r="AA170" s="767"/>
      <c r="AB170" s="770"/>
      <c r="AC170" s="773"/>
      <c r="AD170" s="776"/>
      <c r="AE170" s="779"/>
      <c r="AF170" s="205">
        <v>5</v>
      </c>
      <c r="AG170" s="494"/>
      <c r="AH170" s="497" t="str">
        <f t="shared" si="436"/>
        <v/>
      </c>
      <c r="AI170" s="336"/>
      <c r="AJ170" s="336"/>
      <c r="AK170" s="231" t="str">
        <f t="shared" si="437"/>
        <v/>
      </c>
      <c r="AL170" s="337"/>
      <c r="AM170" s="337"/>
      <c r="AN170" s="338"/>
      <c r="AO170" s="232" t="str">
        <f t="shared" ref="AO170" si="588">IF(ISBLANK(AD166),(IFERROR(IF(AND(AH169="Probabilidad",AH170="Probabilidad"),(AQ169-(+AQ169*AK170)),IF(AND(AH169="Impacto",AH170="Probabilidad"),(AQ168-(+AQ168*AK170)),IF(AH170="Impacto",AQ169,""))),""))," ")</f>
        <v/>
      </c>
      <c r="AP170" s="174" t="str">
        <f t="shared" ref="AP170" si="589">IF(ISBLANK(AD166),(IFERROR(IF(AO170="","",IF(AO170&lt;=0.2,"Muy Baja",IF(AO170&lt;=0.4,"Baja",IF(AO170&lt;=0.6,"Media",IF(AO170&lt;=0.8,"Alta","Muy Alta"))))),""))," ")</f>
        <v/>
      </c>
      <c r="AQ170" s="233" t="str">
        <f t="shared" si="522"/>
        <v/>
      </c>
      <c r="AR170" s="279" t="str">
        <f t="shared" si="523"/>
        <v/>
      </c>
      <c r="AS170" s="233" t="str">
        <f t="shared" si="585"/>
        <v/>
      </c>
      <c r="AT170" s="235" t="str">
        <f t="shared" si="525"/>
        <v/>
      </c>
      <c r="AU170" s="782"/>
      <c r="AV170" s="785"/>
      <c r="AW170" s="779"/>
      <c r="AX170" s="788"/>
      <c r="AY170" s="469"/>
      <c r="AZ170" s="462"/>
      <c r="BA170" s="463"/>
      <c r="BB170" s="463"/>
      <c r="BC170" s="464"/>
      <c r="BD170" s="464"/>
      <c r="BE170" s="464"/>
      <c r="BF170" s="462"/>
      <c r="BG170" s="752"/>
      <c r="BH170" s="212"/>
      <c r="BI170" s="209"/>
      <c r="BJ170" s="209"/>
      <c r="BK170" s="209"/>
      <c r="BL170" s="206"/>
      <c r="BM170" s="206"/>
      <c r="BN170" s="206"/>
      <c r="BO170" s="278"/>
      <c r="BP170" s="278"/>
      <c r="BQ170" s="593"/>
      <c r="BR170" s="682"/>
      <c r="BS170" s="683"/>
      <c r="BT170" s="682"/>
      <c r="BU170" s="683"/>
      <c r="BV170" s="682"/>
      <c r="BW170" s="683"/>
      <c r="BX170" s="682"/>
      <c r="BY170" s="688"/>
      <c r="BZ170" s="688"/>
      <c r="CA170" s="670"/>
      <c r="CB170" s="671"/>
    </row>
    <row r="171" spans="1:80" s="211" customFormat="1" ht="28.5" customHeight="1">
      <c r="A171" s="984"/>
      <c r="B171" s="845"/>
      <c r="C171" s="848"/>
      <c r="D171" s="848"/>
      <c r="E171" s="801"/>
      <c r="F171" s="801"/>
      <c r="G171" s="819"/>
      <c r="H171" s="380">
        <v>26</v>
      </c>
      <c r="I171" s="832"/>
      <c r="J171" s="753"/>
      <c r="K171" s="753"/>
      <c r="L171" s="753"/>
      <c r="M171" s="802" t="s">
        <v>1479</v>
      </c>
      <c r="N171" s="802"/>
      <c r="O171" s="802"/>
      <c r="P171" s="806"/>
      <c r="Q171" s="809"/>
      <c r="R171" s="812"/>
      <c r="S171" s="812"/>
      <c r="T171" s="812"/>
      <c r="U171" s="812"/>
      <c r="V171" s="820"/>
      <c r="W171" s="768"/>
      <c r="X171" s="818"/>
      <c r="Y171" s="762"/>
      <c r="Z171" s="765"/>
      <c r="AA171" s="768"/>
      <c r="AB171" s="771"/>
      <c r="AC171" s="774"/>
      <c r="AD171" s="777"/>
      <c r="AE171" s="780"/>
      <c r="AF171" s="205">
        <v>6</v>
      </c>
      <c r="AG171" s="494"/>
      <c r="AH171" s="497" t="str">
        <f t="shared" si="436"/>
        <v/>
      </c>
      <c r="AI171" s="336"/>
      <c r="AJ171" s="336"/>
      <c r="AK171" s="231" t="str">
        <f t="shared" si="437"/>
        <v/>
      </c>
      <c r="AL171" s="337"/>
      <c r="AM171" s="337"/>
      <c r="AN171" s="338"/>
      <c r="AO171" s="232" t="str">
        <f t="shared" ref="AO171" si="590">IF(ISBLANK(AD166),(IFERROR(IF(AND(AH170="Probabilidad",AH171="Probabilidad"),(AQ170-(+AQ170*AK171)),IF(AND(AH170="Impacto",AH171="Probabilidad"),(AQ169-(+AQ169*AK171)),IF(AH171="Impacto",AQ170,""))),""))," ")</f>
        <v/>
      </c>
      <c r="AP171" s="174" t="str">
        <f t="shared" ref="AP171" si="591">IF(ISBLANK(AD166),(IFERROR(IF(AO171="","",IF(AO171&lt;=0.2,"Muy Baja",IF(AO171&lt;=0.4,"Baja",IF(AO171&lt;=0.6,"Media",IF(AO171&lt;=0.8,"Alta","Muy Alta"))))),""))," ")</f>
        <v/>
      </c>
      <c r="AQ171" s="233" t="str">
        <f t="shared" si="522"/>
        <v/>
      </c>
      <c r="AR171" s="279" t="str">
        <f t="shared" si="523"/>
        <v/>
      </c>
      <c r="AS171" s="233" t="str">
        <f t="shared" si="585"/>
        <v/>
      </c>
      <c r="AT171" s="235" t="str">
        <f t="shared" si="525"/>
        <v/>
      </c>
      <c r="AU171" s="783"/>
      <c r="AV171" s="786"/>
      <c r="AW171" s="780"/>
      <c r="AX171" s="789"/>
      <c r="AY171" s="469"/>
      <c r="AZ171" s="462"/>
      <c r="BA171" s="463"/>
      <c r="BB171" s="463"/>
      <c r="BC171" s="464"/>
      <c r="BD171" s="464"/>
      <c r="BE171" s="464"/>
      <c r="BF171" s="462"/>
      <c r="BG171" s="753"/>
      <c r="BH171" s="212"/>
      <c r="BI171" s="209"/>
      <c r="BJ171" s="209"/>
      <c r="BK171" s="209"/>
      <c r="BL171" s="206"/>
      <c r="BM171" s="206"/>
      <c r="BN171" s="206"/>
      <c r="BO171" s="278"/>
      <c r="BP171" s="278"/>
      <c r="BQ171" s="593"/>
      <c r="BR171" s="682"/>
      <c r="BS171" s="683"/>
      <c r="BT171" s="682"/>
      <c r="BU171" s="683"/>
      <c r="BV171" s="682"/>
      <c r="BW171" s="683"/>
      <c r="BX171" s="682"/>
      <c r="BY171" s="688"/>
      <c r="BZ171" s="688"/>
      <c r="CA171" s="670"/>
      <c r="CB171" s="671"/>
    </row>
    <row r="172" spans="1:80" s="211" customFormat="1" ht="19.5" customHeight="1">
      <c r="A172" s="984"/>
      <c r="B172" s="845"/>
      <c r="C172" s="848"/>
      <c r="D172" s="848" t="str">
        <f>IFERROR((VLOOKUP($B172,'Listados Datos'!$D$3:$F$18,3,FALSE))," ")</f>
        <v xml:space="preserve"> </v>
      </c>
      <c r="E172" s="801"/>
      <c r="F172" s="801" t="s">
        <v>969</v>
      </c>
      <c r="G172" s="819">
        <v>27</v>
      </c>
      <c r="H172" s="380">
        <v>27</v>
      </c>
      <c r="I172" s="933"/>
      <c r="J172" s="751"/>
      <c r="K172" s="751"/>
      <c r="L172" s="751"/>
      <c r="M172" s="803"/>
      <c r="N172" s="803"/>
      <c r="O172" s="803"/>
      <c r="P172" s="804"/>
      <c r="Q172" s="807"/>
      <c r="R172" s="810"/>
      <c r="S172" s="810"/>
      <c r="T172" s="810"/>
      <c r="U172" s="810"/>
      <c r="V172" s="813" t="str">
        <f t="shared" ref="V172" si="592">IF(ISBLANK(AC172),(IF(P172&lt;=0,"",IF(P172&lt;=2,"Muy Baja",IF(P172&lt;=24,"Baja",IF(P172&lt;=500,"Media",IF(P172&lt;=5000,"Alta","Muy Alta"))))))," ")</f>
        <v/>
      </c>
      <c r="W172" s="766" t="str">
        <f t="shared" ref="W172" si="593">IF(ISBLANK(AC172),(IF(V172="","",IF(V172="Muy Baja",20%,IF(V172="Baja",40%,IF(V172="Media",60%,IF(V172="Alta",80%,IF(V172="Muy Alta",100%,0)))))))," ")</f>
        <v/>
      </c>
      <c r="X172" s="816"/>
      <c r="Y172" s="760" t="str">
        <f>IF(X172&gt;0,IF(NOT(ISERROR(MATCH(X172,'Listados Datos'!$N$3:$N$4,0))),'Listados Datos'!$N$6&amp;"Por favor no seleccionar este criterios de impacto (Afectación Económica o presupuestal y/o Pérdida Reputacional)",'Listados Datos'!$N$7),"")</f>
        <v/>
      </c>
      <c r="Z172" s="763" t="str">
        <f>IF(OR(X172='Listados Datos'!$R$3,X172='Listados Datos'!$S$3),"Leve",IF(OR(X172='Listados Datos'!$R$4,X172='Listados Datos'!$S$4),"Menor",IF(OR(X172='Listados Datos'!$R$5,X172='Listados Datos'!$S$5),"Moderado",IF(OR(X172='Listados Datos'!$R$6,X172='Listados Datos'!$S$6),"Mayor",IF(OR(X172='Listados Datos'!$R$7,X172='Listados Datos'!$S$7),"Catastrófico","")))))</f>
        <v/>
      </c>
      <c r="AA172" s="766" t="str">
        <f>IF(Z172="","",IF(Z172="Leve",20%,IF(Z172="Menor",40%,IF(Z172="Moderado",60%,IF(Z172="Mayor",80%,IF(Z172="Catastrófico",100%,0))))))</f>
        <v/>
      </c>
      <c r="AB172" s="769"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772"/>
      <c r="AD172" s="775"/>
      <c r="AE172" s="778" t="str">
        <f t="shared" ref="AE172" si="594">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5">
        <v>1</v>
      </c>
      <c r="AG172" s="494"/>
      <c r="AH172" s="497" t="str">
        <f t="shared" si="436"/>
        <v/>
      </c>
      <c r="AI172" s="336"/>
      <c r="AJ172" s="336"/>
      <c r="AK172" s="231" t="str">
        <f t="shared" si="437"/>
        <v/>
      </c>
      <c r="AL172" s="337"/>
      <c r="AM172" s="337"/>
      <c r="AN172" s="338"/>
      <c r="AO172" s="232" t="str">
        <f t="shared" ref="AO172" si="595">IF(ISBLANK(AD172),(IFERROR(IF(AH172="Probabilidad",(W172-(+W172*AK172)),IF(AH172="Impacto",W172,"")),""))," ")</f>
        <v/>
      </c>
      <c r="AP172" s="174" t="str">
        <f t="shared" ref="AP172" si="596">IF(ISBLANK(AD172), (IFERROR(IF(AO172="","",IF(AO172&lt;=0.2,"Muy Baja",IF(AO172&lt;=0.4,"Baja",IF(AO172&lt;=0.6,"Media",IF(AO172&lt;=0.8,"Alta","Muy Alta"))))),""))," ")</f>
        <v/>
      </c>
      <c r="AQ172" s="233" t="str">
        <f t="shared" si="522"/>
        <v/>
      </c>
      <c r="AR172" s="279" t="str">
        <f t="shared" si="523"/>
        <v/>
      </c>
      <c r="AS172" s="233" t="str">
        <f t="shared" ref="AS172" si="597">IFERROR(IF(AH172="Impacto",(AA172-(+AA172*AK172)),IF(AH172="Probabilidad",AA172,"")),"")</f>
        <v/>
      </c>
      <c r="AT172" s="235" t="str">
        <f t="shared" si="525"/>
        <v/>
      </c>
      <c r="AU172" s="781"/>
      <c r="AV172" s="784" t="str">
        <f>IF(ISBLANK(AD172), " ", AD172)</f>
        <v xml:space="preserve"> </v>
      </c>
      <c r="AW172" s="778" t="str">
        <f t="shared" ref="AW172" si="598">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787"/>
      <c r="AY172" s="827"/>
      <c r="AZ172" s="742"/>
      <c r="BA172" s="742"/>
      <c r="BB172" s="742"/>
      <c r="BC172" s="824"/>
      <c r="BD172" s="824"/>
      <c r="BE172" s="742"/>
      <c r="BF172" s="742"/>
      <c r="BG172" s="751"/>
      <c r="BH172" s="212"/>
      <c r="BI172" s="209"/>
      <c r="BJ172" s="209"/>
      <c r="BK172" s="209"/>
      <c r="BL172" s="206"/>
      <c r="BM172" s="206"/>
      <c r="BN172" s="206"/>
      <c r="BO172" s="278"/>
      <c r="BP172" s="278"/>
      <c r="BQ172" s="593"/>
      <c r="BR172" s="682"/>
      <c r="BS172" s="683"/>
      <c r="BT172" s="682"/>
      <c r="BU172" s="683"/>
      <c r="BV172" s="682"/>
      <c r="BW172" s="683"/>
      <c r="BX172" s="682"/>
      <c r="BY172" s="688"/>
      <c r="BZ172" s="688"/>
      <c r="CA172" s="670"/>
      <c r="CB172" s="671"/>
    </row>
    <row r="173" spans="1:80" s="211" customFormat="1" ht="19.5" customHeight="1">
      <c r="A173" s="984"/>
      <c r="B173" s="845"/>
      <c r="C173" s="848"/>
      <c r="D173" s="848"/>
      <c r="E173" s="801"/>
      <c r="F173" s="801"/>
      <c r="G173" s="819"/>
      <c r="H173" s="380">
        <v>27</v>
      </c>
      <c r="I173" s="934"/>
      <c r="J173" s="752"/>
      <c r="K173" s="752"/>
      <c r="L173" s="752"/>
      <c r="M173" s="801"/>
      <c r="N173" s="801"/>
      <c r="O173" s="801"/>
      <c r="P173" s="805"/>
      <c r="Q173" s="808"/>
      <c r="R173" s="811"/>
      <c r="S173" s="811"/>
      <c r="T173" s="811"/>
      <c r="U173" s="811"/>
      <c r="V173" s="814"/>
      <c r="W173" s="767"/>
      <c r="X173" s="817"/>
      <c r="Y173" s="761"/>
      <c r="Z173" s="764"/>
      <c r="AA173" s="767"/>
      <c r="AB173" s="770"/>
      <c r="AC173" s="773"/>
      <c r="AD173" s="776"/>
      <c r="AE173" s="779"/>
      <c r="AF173" s="205">
        <v>2</v>
      </c>
      <c r="AG173" s="494"/>
      <c r="AH173" s="497" t="str">
        <f t="shared" si="436"/>
        <v/>
      </c>
      <c r="AI173" s="336"/>
      <c r="AJ173" s="336"/>
      <c r="AK173" s="231" t="str">
        <f t="shared" si="437"/>
        <v/>
      </c>
      <c r="AL173" s="337"/>
      <c r="AM173" s="337"/>
      <c r="AN173" s="338"/>
      <c r="AO173" s="232" t="str">
        <f t="shared" ref="AO173" si="599">IF(ISBLANK(AD172),(IFERROR(IF(AND(AH172="Probabilidad",AH173="Probabilidad"),(AQ172-(+AQ172*AK173)),IF(AH173="Probabilidad",(W172-(+W172*AK173)),IF(AH173="Impacto",AQ172,""))),""))," ")</f>
        <v/>
      </c>
      <c r="AP173" s="174" t="str">
        <f t="shared" ref="AP173" si="600">IF(ISBLANK(AD172),(IFERROR(IF(AO173="","",IF(AO173&lt;=0.2,"Muy Baja",IF(AO173&lt;=0.4,"Baja",IF(AO173&lt;=0.6,"Media",IF(AO173&lt;=0.8,"Alta","Muy Alta"))))),""))," ")</f>
        <v/>
      </c>
      <c r="AQ173" s="233" t="str">
        <f t="shared" si="522"/>
        <v/>
      </c>
      <c r="AR173" s="279" t="str">
        <f t="shared" si="523"/>
        <v/>
      </c>
      <c r="AS173" s="233" t="str">
        <f t="shared" ref="AS173" si="601">IFERROR(IF(AND(AH172="Impacto",AH173="Impacto"),(AS172-(+AS172*AK173)),IF(AH173="Impacto",(AA172-(+AA172*AK173)),IF(AH173="Probabilidad",AS172,""))),"")</f>
        <v/>
      </c>
      <c r="AT173" s="235" t="str">
        <f t="shared" si="525"/>
        <v/>
      </c>
      <c r="AU173" s="782"/>
      <c r="AV173" s="785"/>
      <c r="AW173" s="779"/>
      <c r="AX173" s="788"/>
      <c r="AY173" s="829"/>
      <c r="AZ173" s="744"/>
      <c r="BA173" s="744"/>
      <c r="BB173" s="744"/>
      <c r="BC173" s="826"/>
      <c r="BD173" s="826"/>
      <c r="BE173" s="744"/>
      <c r="BF173" s="744"/>
      <c r="BG173" s="752"/>
      <c r="BH173" s="212"/>
      <c r="BI173" s="209"/>
      <c r="BJ173" s="209"/>
      <c r="BK173" s="209"/>
      <c r="BL173" s="206"/>
      <c r="BM173" s="206"/>
      <c r="BN173" s="206"/>
      <c r="BO173" s="278"/>
      <c r="BP173" s="278"/>
      <c r="BQ173" s="593"/>
      <c r="BR173" s="682"/>
      <c r="BS173" s="683"/>
      <c r="BT173" s="682"/>
      <c r="BU173" s="683"/>
      <c r="BV173" s="682"/>
      <c r="BW173" s="683"/>
      <c r="BX173" s="682"/>
      <c r="BY173" s="688"/>
      <c r="BZ173" s="688"/>
      <c r="CA173" s="670"/>
      <c r="CB173" s="671"/>
    </row>
    <row r="174" spans="1:80" s="211" customFormat="1" ht="19.5" customHeight="1">
      <c r="A174" s="984"/>
      <c r="B174" s="845"/>
      <c r="C174" s="848"/>
      <c r="D174" s="848"/>
      <c r="E174" s="801"/>
      <c r="F174" s="801"/>
      <c r="G174" s="819"/>
      <c r="H174" s="380">
        <v>27</v>
      </c>
      <c r="I174" s="934"/>
      <c r="J174" s="752"/>
      <c r="K174" s="752"/>
      <c r="L174" s="752"/>
      <c r="M174" s="801"/>
      <c r="N174" s="801"/>
      <c r="O174" s="801"/>
      <c r="P174" s="805"/>
      <c r="Q174" s="808"/>
      <c r="R174" s="811"/>
      <c r="S174" s="811"/>
      <c r="T174" s="811"/>
      <c r="U174" s="811"/>
      <c r="V174" s="814"/>
      <c r="W174" s="767"/>
      <c r="X174" s="817"/>
      <c r="Y174" s="761"/>
      <c r="Z174" s="764"/>
      <c r="AA174" s="767"/>
      <c r="AB174" s="770"/>
      <c r="AC174" s="773"/>
      <c r="AD174" s="776"/>
      <c r="AE174" s="779"/>
      <c r="AF174" s="205">
        <v>3</v>
      </c>
      <c r="AG174" s="494"/>
      <c r="AH174" s="497" t="str">
        <f t="shared" si="436"/>
        <v/>
      </c>
      <c r="AI174" s="336"/>
      <c r="AJ174" s="336"/>
      <c r="AK174" s="231" t="str">
        <f t="shared" si="437"/>
        <v/>
      </c>
      <c r="AL174" s="337"/>
      <c r="AM174" s="337"/>
      <c r="AN174" s="338"/>
      <c r="AO174" s="232" t="str">
        <f t="shared" ref="AO174" si="602">IF(ISBLANK(AD172),(IFERROR(IF(AND(AH173="Probabilidad",AH174="Probabilidad"),(AQ173-(+AQ173*AK174)),IF(AND(AH173="Impacto",AH174="Probabilidad"),(AQ172-(+AQ172*AK174)),IF(AH174="Impacto",AQ173,""))),""))," ")</f>
        <v/>
      </c>
      <c r="AP174" s="174" t="str">
        <f t="shared" ref="AP174" si="603">IF(ISBLANK(AD172),(IFERROR(IF(AO174="","",IF(AO174&lt;=0.2,"Muy Baja",IF(AO174&lt;=0.4,"Baja",IF(AO174&lt;=0.6,"Media",IF(AO174&lt;=0.8,"Alta","Muy Alta"))))),""))," ")</f>
        <v/>
      </c>
      <c r="AQ174" s="233" t="str">
        <f t="shared" si="522"/>
        <v/>
      </c>
      <c r="AR174" s="279" t="str">
        <f t="shared" si="523"/>
        <v/>
      </c>
      <c r="AS174" s="233" t="str">
        <f t="shared" ref="AS174:AS177" si="604">IFERROR(IF(AND(AH173="Impacto",AH174="Impacto"),(AS173-(+AS173*AK174)),IF(AND(AH173="Probabilidad",AH174="Impacto"),(AS172-(+AS172*AK174)),IF(AH174="Probabilidad",AS173,""))),"")</f>
        <v/>
      </c>
      <c r="AT174" s="235" t="str">
        <f t="shared" si="525"/>
        <v/>
      </c>
      <c r="AU174" s="782"/>
      <c r="AV174" s="785"/>
      <c r="AW174" s="779"/>
      <c r="AX174" s="788"/>
      <c r="AY174" s="339"/>
      <c r="AZ174" s="208"/>
      <c r="BA174" s="206"/>
      <c r="BB174" s="206"/>
      <c r="BC174" s="207"/>
      <c r="BD174" s="207"/>
      <c r="BE174" s="207"/>
      <c r="BF174" s="208"/>
      <c r="BG174" s="752"/>
      <c r="BH174" s="212"/>
      <c r="BI174" s="209"/>
      <c r="BJ174" s="209"/>
      <c r="BK174" s="209"/>
      <c r="BL174" s="206"/>
      <c r="BM174" s="206"/>
      <c r="BN174" s="206"/>
      <c r="BO174" s="278"/>
      <c r="BP174" s="278"/>
      <c r="BQ174" s="593"/>
      <c r="BR174" s="682"/>
      <c r="BS174" s="683"/>
      <c r="BT174" s="682"/>
      <c r="BU174" s="683"/>
      <c r="BV174" s="682"/>
      <c r="BW174" s="683"/>
      <c r="BX174" s="682"/>
      <c r="BY174" s="688"/>
      <c r="BZ174" s="688"/>
      <c r="CA174" s="670"/>
      <c r="CB174" s="671"/>
    </row>
    <row r="175" spans="1:80" s="211" customFormat="1" ht="19.5" customHeight="1">
      <c r="A175" s="984"/>
      <c r="B175" s="845"/>
      <c r="C175" s="848"/>
      <c r="D175" s="848"/>
      <c r="E175" s="801"/>
      <c r="F175" s="801"/>
      <c r="G175" s="819"/>
      <c r="H175" s="380">
        <v>27</v>
      </c>
      <c r="I175" s="934"/>
      <c r="J175" s="752"/>
      <c r="K175" s="752"/>
      <c r="L175" s="752"/>
      <c r="M175" s="801"/>
      <c r="N175" s="801"/>
      <c r="O175" s="801"/>
      <c r="P175" s="805"/>
      <c r="Q175" s="808"/>
      <c r="R175" s="811"/>
      <c r="S175" s="811"/>
      <c r="T175" s="811"/>
      <c r="U175" s="811"/>
      <c r="V175" s="814"/>
      <c r="W175" s="767"/>
      <c r="X175" s="817"/>
      <c r="Y175" s="761"/>
      <c r="Z175" s="764"/>
      <c r="AA175" s="767"/>
      <c r="AB175" s="770"/>
      <c r="AC175" s="773"/>
      <c r="AD175" s="776"/>
      <c r="AE175" s="779"/>
      <c r="AF175" s="205">
        <v>4</v>
      </c>
      <c r="AG175" s="494"/>
      <c r="AH175" s="497" t="str">
        <f t="shared" si="436"/>
        <v/>
      </c>
      <c r="AI175" s="336"/>
      <c r="AJ175" s="336"/>
      <c r="AK175" s="231" t="str">
        <f t="shared" si="437"/>
        <v/>
      </c>
      <c r="AL175" s="337"/>
      <c r="AM175" s="337"/>
      <c r="AN175" s="338"/>
      <c r="AO175" s="232" t="str">
        <f t="shared" ref="AO175" si="605">IF(ISBLANK(AD172),(IFERROR(IF(AND(AH174="Probabilidad",AH175="Probabilidad"),(AQ174-(+AQ174*AK175)),IF(AND(AH174="Impacto",AH175="Probabilidad"),(AQ173-(+AQ173*AK175)),IF(AH175="Impacto",AQ174,""))),""))," ")</f>
        <v/>
      </c>
      <c r="AP175" s="174" t="str">
        <f t="shared" ref="AP175" si="606">IF(ISBLANK(AD172),(IFERROR(IF(AO175="","",IF(AO175&lt;=0.2,"Muy Baja",IF(AO175&lt;=0.4,"Baja",IF(AO175&lt;=0.6,"Media",IF(AO175&lt;=0.8,"Alta","Muy Alta"))))),""))," ")</f>
        <v/>
      </c>
      <c r="AQ175" s="233" t="str">
        <f t="shared" si="522"/>
        <v/>
      </c>
      <c r="AR175" s="279" t="str">
        <f t="shared" si="523"/>
        <v/>
      </c>
      <c r="AS175" s="233" t="str">
        <f t="shared" si="604"/>
        <v/>
      </c>
      <c r="AT175" s="235" t="str">
        <f t="shared" si="525"/>
        <v/>
      </c>
      <c r="AU175" s="782"/>
      <c r="AV175" s="785"/>
      <c r="AW175" s="779"/>
      <c r="AX175" s="788"/>
      <c r="AY175" s="339"/>
      <c r="AZ175" s="208"/>
      <c r="BA175" s="206"/>
      <c r="BB175" s="206"/>
      <c r="BC175" s="207"/>
      <c r="BD175" s="207"/>
      <c r="BE175" s="207"/>
      <c r="BF175" s="208"/>
      <c r="BG175" s="752"/>
      <c r="BH175" s="212"/>
      <c r="BI175" s="209"/>
      <c r="BJ175" s="209"/>
      <c r="BK175" s="209"/>
      <c r="BL175" s="206"/>
      <c r="BM175" s="206"/>
      <c r="BN175" s="206"/>
      <c r="BO175" s="278"/>
      <c r="BP175" s="278"/>
      <c r="BQ175" s="593"/>
      <c r="BR175" s="682"/>
      <c r="BS175" s="683"/>
      <c r="BT175" s="682"/>
      <c r="BU175" s="683"/>
      <c r="BV175" s="682"/>
      <c r="BW175" s="683"/>
      <c r="BX175" s="682"/>
      <c r="BY175" s="688"/>
      <c r="BZ175" s="688"/>
      <c r="CA175" s="670"/>
      <c r="CB175" s="671"/>
    </row>
    <row r="176" spans="1:80" s="211" customFormat="1" ht="19.5" customHeight="1">
      <c r="A176" s="984"/>
      <c r="B176" s="845"/>
      <c r="C176" s="848"/>
      <c r="D176" s="848"/>
      <c r="E176" s="801"/>
      <c r="F176" s="801"/>
      <c r="G176" s="819"/>
      <c r="H176" s="380">
        <v>27</v>
      </c>
      <c r="I176" s="934"/>
      <c r="J176" s="752"/>
      <c r="K176" s="752"/>
      <c r="L176" s="752"/>
      <c r="M176" s="801"/>
      <c r="N176" s="801"/>
      <c r="O176" s="801"/>
      <c r="P176" s="805"/>
      <c r="Q176" s="808"/>
      <c r="R176" s="811"/>
      <c r="S176" s="811"/>
      <c r="T176" s="811"/>
      <c r="U176" s="811"/>
      <c r="V176" s="814"/>
      <c r="W176" s="767"/>
      <c r="X176" s="817"/>
      <c r="Y176" s="761"/>
      <c r="Z176" s="764"/>
      <c r="AA176" s="767"/>
      <c r="AB176" s="770"/>
      <c r="AC176" s="773"/>
      <c r="AD176" s="776"/>
      <c r="AE176" s="779"/>
      <c r="AF176" s="205">
        <v>5</v>
      </c>
      <c r="AG176" s="494"/>
      <c r="AH176" s="497" t="str">
        <f t="shared" si="436"/>
        <v/>
      </c>
      <c r="AI176" s="336"/>
      <c r="AJ176" s="336"/>
      <c r="AK176" s="231" t="str">
        <f t="shared" si="437"/>
        <v/>
      </c>
      <c r="AL176" s="337"/>
      <c r="AM176" s="337"/>
      <c r="AN176" s="338"/>
      <c r="AO176" s="232" t="str">
        <f t="shared" ref="AO176" si="607">IF(ISBLANK(AD172),(IFERROR(IF(AND(AH175="Probabilidad",AH176="Probabilidad"),(AQ175-(+AQ175*AK176)),IF(AND(AH175="Impacto",AH176="Probabilidad"),(AQ174-(+AQ174*AK176)),IF(AH176="Impacto",AQ175,""))),""))," ")</f>
        <v/>
      </c>
      <c r="AP176" s="174" t="str">
        <f t="shared" ref="AP176" si="608">IF(ISBLANK(AD172),(IFERROR(IF(AO176="","",IF(AO176&lt;=0.2,"Muy Baja",IF(AO176&lt;=0.4,"Baja",IF(AO176&lt;=0.6,"Media",IF(AO176&lt;=0.8,"Alta","Muy Alta"))))),""))," ")</f>
        <v/>
      </c>
      <c r="AQ176" s="233" t="str">
        <f t="shared" si="522"/>
        <v/>
      </c>
      <c r="AR176" s="279" t="str">
        <f t="shared" si="523"/>
        <v/>
      </c>
      <c r="AS176" s="233" t="str">
        <f t="shared" si="604"/>
        <v/>
      </c>
      <c r="AT176" s="235" t="str">
        <f t="shared" si="525"/>
        <v/>
      </c>
      <c r="AU176" s="782"/>
      <c r="AV176" s="785"/>
      <c r="AW176" s="779"/>
      <c r="AX176" s="788"/>
      <c r="AY176" s="339"/>
      <c r="AZ176" s="208"/>
      <c r="BA176" s="206"/>
      <c r="BB176" s="206"/>
      <c r="BC176" s="207"/>
      <c r="BD176" s="207"/>
      <c r="BE176" s="207"/>
      <c r="BF176" s="208"/>
      <c r="BG176" s="752"/>
      <c r="BH176" s="212"/>
      <c r="BI176" s="209"/>
      <c r="BJ176" s="209"/>
      <c r="BK176" s="209"/>
      <c r="BL176" s="206"/>
      <c r="BM176" s="206"/>
      <c r="BN176" s="206"/>
      <c r="BO176" s="278"/>
      <c r="BP176" s="278"/>
      <c r="BQ176" s="593"/>
      <c r="BR176" s="682"/>
      <c r="BS176" s="683"/>
      <c r="BT176" s="682"/>
      <c r="BU176" s="683"/>
      <c r="BV176" s="682"/>
      <c r="BW176" s="683"/>
      <c r="BX176" s="682"/>
      <c r="BY176" s="688"/>
      <c r="BZ176" s="688"/>
      <c r="CA176" s="670"/>
      <c r="CB176" s="671"/>
    </row>
    <row r="177" spans="1:80" s="211" customFormat="1" ht="19.5" customHeight="1">
      <c r="A177" s="984"/>
      <c r="B177" s="845"/>
      <c r="C177" s="848"/>
      <c r="D177" s="848"/>
      <c r="E177" s="801"/>
      <c r="F177" s="801"/>
      <c r="G177" s="819"/>
      <c r="H177" s="380">
        <v>27</v>
      </c>
      <c r="I177" s="935"/>
      <c r="J177" s="753"/>
      <c r="K177" s="753"/>
      <c r="L177" s="753"/>
      <c r="M177" s="802"/>
      <c r="N177" s="802"/>
      <c r="O177" s="802"/>
      <c r="P177" s="806"/>
      <c r="Q177" s="809"/>
      <c r="R177" s="812"/>
      <c r="S177" s="812"/>
      <c r="T177" s="812"/>
      <c r="U177" s="812"/>
      <c r="V177" s="820"/>
      <c r="W177" s="768"/>
      <c r="X177" s="818"/>
      <c r="Y177" s="762"/>
      <c r="Z177" s="765"/>
      <c r="AA177" s="768"/>
      <c r="AB177" s="771"/>
      <c r="AC177" s="774"/>
      <c r="AD177" s="777"/>
      <c r="AE177" s="780"/>
      <c r="AF177" s="205">
        <v>6</v>
      </c>
      <c r="AG177" s="494"/>
      <c r="AH177" s="497" t="str">
        <f t="shared" si="436"/>
        <v/>
      </c>
      <c r="AI177" s="336"/>
      <c r="AJ177" s="336"/>
      <c r="AK177" s="231" t="str">
        <f t="shared" si="437"/>
        <v/>
      </c>
      <c r="AL177" s="337"/>
      <c r="AM177" s="337"/>
      <c r="AN177" s="338"/>
      <c r="AO177" s="232" t="str">
        <f t="shared" ref="AO177" si="609">IF(ISBLANK(AD172),(IFERROR(IF(AND(AH176="Probabilidad",AH177="Probabilidad"),(AQ176-(+AQ176*AK177)),IF(AND(AH176="Impacto",AH177="Probabilidad"),(AQ175-(+AQ175*AK177)),IF(AH177="Impacto",AQ176,""))),""))," ")</f>
        <v/>
      </c>
      <c r="AP177" s="174" t="str">
        <f t="shared" ref="AP177" si="610">IF(ISBLANK(AD172),(IFERROR(IF(AO177="","",IF(AO177&lt;=0.2,"Muy Baja",IF(AO177&lt;=0.4,"Baja",IF(AO177&lt;=0.6,"Media",IF(AO177&lt;=0.8,"Alta","Muy Alta"))))),""))," ")</f>
        <v/>
      </c>
      <c r="AQ177" s="233" t="str">
        <f t="shared" si="522"/>
        <v/>
      </c>
      <c r="AR177" s="279" t="str">
        <f t="shared" si="523"/>
        <v/>
      </c>
      <c r="AS177" s="233" t="str">
        <f t="shared" si="604"/>
        <v/>
      </c>
      <c r="AT177" s="235" t="str">
        <f t="shared" si="525"/>
        <v/>
      </c>
      <c r="AU177" s="783"/>
      <c r="AV177" s="786"/>
      <c r="AW177" s="780"/>
      <c r="AX177" s="789"/>
      <c r="AY177" s="339"/>
      <c r="AZ177" s="208"/>
      <c r="BA177" s="206"/>
      <c r="BB177" s="206"/>
      <c r="BC177" s="207"/>
      <c r="BD177" s="207"/>
      <c r="BE177" s="207"/>
      <c r="BF177" s="208"/>
      <c r="BG177" s="753"/>
      <c r="BH177" s="212"/>
      <c r="BI177" s="209"/>
      <c r="BJ177" s="209"/>
      <c r="BK177" s="209"/>
      <c r="BL177" s="206"/>
      <c r="BM177" s="206"/>
      <c r="BN177" s="206"/>
      <c r="BO177" s="278"/>
      <c r="BP177" s="278"/>
      <c r="BQ177" s="593"/>
      <c r="BR177" s="682"/>
      <c r="BS177" s="683"/>
      <c r="BT177" s="682"/>
      <c r="BU177" s="683"/>
      <c r="BV177" s="682"/>
      <c r="BW177" s="683"/>
      <c r="BX177" s="682"/>
      <c r="BY177" s="688"/>
      <c r="BZ177" s="688"/>
      <c r="CA177" s="670"/>
      <c r="CB177" s="671"/>
    </row>
    <row r="178" spans="1:80" s="211" customFormat="1" ht="19.5" customHeight="1">
      <c r="A178" s="984"/>
      <c r="B178" s="845"/>
      <c r="C178" s="848"/>
      <c r="D178" s="848" t="str">
        <f>IFERROR((VLOOKUP($B178,'Listados Datos'!$D$3:$F$18,3,FALSE))," ")</f>
        <v xml:space="preserve"> </v>
      </c>
      <c r="E178" s="801"/>
      <c r="F178" s="801" t="s">
        <v>969</v>
      </c>
      <c r="G178" s="819">
        <v>28</v>
      </c>
      <c r="H178" s="380">
        <v>28</v>
      </c>
      <c r="I178" s="930"/>
      <c r="J178" s="751"/>
      <c r="K178" s="751"/>
      <c r="L178" s="751"/>
      <c r="M178" s="803"/>
      <c r="N178" s="803"/>
      <c r="O178" s="803"/>
      <c r="P178" s="804"/>
      <c r="Q178" s="807"/>
      <c r="R178" s="810"/>
      <c r="S178" s="810"/>
      <c r="T178" s="810"/>
      <c r="U178" s="810"/>
      <c r="V178" s="813" t="str">
        <f t="shared" ref="V178" si="611">IF(ISBLANK(AC178),(IF(P178&lt;=0,"",IF(P178&lt;=2,"Muy Baja",IF(P178&lt;=24,"Baja",IF(P178&lt;=500,"Media",IF(P178&lt;=5000,"Alta","Muy Alta"))))))," ")</f>
        <v/>
      </c>
      <c r="W178" s="766" t="str">
        <f t="shared" ref="W178" si="612">IF(ISBLANK(AC178),(IF(V178="","",IF(V178="Muy Baja",20%,IF(V178="Baja",40%,IF(V178="Media",60%,IF(V178="Alta",80%,IF(V178="Muy Alta",100%,0)))))))," ")</f>
        <v/>
      </c>
      <c r="X178" s="816"/>
      <c r="Y178" s="760" t="str">
        <f>IF(X178&gt;0,IF(NOT(ISERROR(MATCH(X178,'Listados Datos'!$N$3:$N$4,0))),'Listados Datos'!$N$6&amp;"Por favor no seleccionar este criterios de impacto (Afectación Económica o presupuestal y/o Pérdida Reputacional)",'Listados Datos'!$N$7),"")</f>
        <v/>
      </c>
      <c r="Z178" s="763" t="str">
        <f>IF(OR(X178='Listados Datos'!$R$3,X178='Listados Datos'!$S$3),"Leve",IF(OR(X178='Listados Datos'!$R$4,X178='Listados Datos'!$S$4),"Menor",IF(OR(X178='Listados Datos'!$R$5,X178='Listados Datos'!$S$5),"Moderado",IF(OR(X178='Listados Datos'!$R$6,X178='Listados Datos'!$S$6),"Mayor",IF(OR(X178='Listados Datos'!$R$7,X178='Listados Datos'!$S$7),"Catastrófico","")))))</f>
        <v/>
      </c>
      <c r="AA178" s="766" t="str">
        <f>IF(Z178="","",IF(Z178="Leve",20%,IF(Z178="Menor",40%,IF(Z178="Moderado",60%,IF(Z178="Mayor",80%,IF(Z178="Catastrófico",100%,0))))))</f>
        <v/>
      </c>
      <c r="AB178" s="769"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772"/>
      <c r="AD178" s="775"/>
      <c r="AE178" s="778" t="str">
        <f t="shared" ref="AE178" si="613">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5">
        <v>1</v>
      </c>
      <c r="AG178" s="494"/>
      <c r="AH178" s="497" t="str">
        <f t="shared" si="436"/>
        <v/>
      </c>
      <c r="AI178" s="336"/>
      <c r="AJ178" s="336"/>
      <c r="AK178" s="231" t="str">
        <f t="shared" si="437"/>
        <v/>
      </c>
      <c r="AL178" s="337"/>
      <c r="AM178" s="337"/>
      <c r="AN178" s="338"/>
      <c r="AO178" s="232" t="str">
        <f t="shared" ref="AO178" si="614">IF(ISBLANK(AD178),(IFERROR(IF(AH178="Probabilidad",(W178-(+W178*AK178)),IF(AH178="Impacto",W178,"")),""))," ")</f>
        <v/>
      </c>
      <c r="AP178" s="174" t="str">
        <f t="shared" ref="AP178" si="615">IF(ISBLANK(AD178), (IFERROR(IF(AO178="","",IF(AO178&lt;=0.2,"Muy Baja",IF(AO178&lt;=0.4,"Baja",IF(AO178&lt;=0.6,"Media",IF(AO178&lt;=0.8,"Alta","Muy Alta"))))),""))," ")</f>
        <v/>
      </c>
      <c r="AQ178" s="233" t="str">
        <f t="shared" si="522"/>
        <v/>
      </c>
      <c r="AR178" s="279" t="str">
        <f t="shared" si="523"/>
        <v/>
      </c>
      <c r="AS178" s="233" t="str">
        <f t="shared" ref="AS178" si="616">IFERROR(IF(AH178="Impacto",(AA178-(+AA178*AK178)),IF(AH178="Probabilidad",AA178,"")),"")</f>
        <v/>
      </c>
      <c r="AT178" s="235" t="str">
        <f t="shared" si="525"/>
        <v/>
      </c>
      <c r="AU178" s="781"/>
      <c r="AV178" s="784" t="str">
        <f>IF(ISBLANK(AD178), " ", AD178)</f>
        <v xml:space="preserve"> </v>
      </c>
      <c r="AW178" s="778" t="str">
        <f t="shared" ref="AW178" si="617">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787"/>
      <c r="AY178" s="339"/>
      <c r="AZ178" s="208"/>
      <c r="BA178" s="206"/>
      <c r="BB178" s="206"/>
      <c r="BC178" s="207"/>
      <c r="BD178" s="207"/>
      <c r="BE178" s="207"/>
      <c r="BF178" s="207"/>
      <c r="BG178" s="751"/>
      <c r="BH178" s="212"/>
      <c r="BI178" s="209"/>
      <c r="BJ178" s="209"/>
      <c r="BK178" s="209"/>
      <c r="BL178" s="206"/>
      <c r="BM178" s="206"/>
      <c r="BN178" s="206"/>
      <c r="BO178" s="278"/>
      <c r="BP178" s="278"/>
      <c r="BQ178" s="593"/>
      <c r="BR178" s="682"/>
      <c r="BS178" s="683"/>
      <c r="BT178" s="682"/>
      <c r="BU178" s="683"/>
      <c r="BV178" s="682"/>
      <c r="BW178" s="683"/>
      <c r="BX178" s="682"/>
      <c r="BY178" s="688"/>
      <c r="BZ178" s="688"/>
      <c r="CA178" s="670"/>
      <c r="CB178" s="671"/>
    </row>
    <row r="179" spans="1:80" s="211" customFormat="1" ht="19.5" customHeight="1">
      <c r="A179" s="984"/>
      <c r="B179" s="845"/>
      <c r="C179" s="848"/>
      <c r="D179" s="848"/>
      <c r="E179" s="801"/>
      <c r="F179" s="801"/>
      <c r="G179" s="819"/>
      <c r="H179" s="380">
        <v>28</v>
      </c>
      <c r="I179" s="931"/>
      <c r="J179" s="752"/>
      <c r="K179" s="752"/>
      <c r="L179" s="752"/>
      <c r="M179" s="801"/>
      <c r="N179" s="801"/>
      <c r="O179" s="801"/>
      <c r="P179" s="805"/>
      <c r="Q179" s="808"/>
      <c r="R179" s="811"/>
      <c r="S179" s="811"/>
      <c r="T179" s="811"/>
      <c r="U179" s="811"/>
      <c r="V179" s="814"/>
      <c r="W179" s="767"/>
      <c r="X179" s="817"/>
      <c r="Y179" s="761"/>
      <c r="Z179" s="764"/>
      <c r="AA179" s="767"/>
      <c r="AB179" s="770"/>
      <c r="AC179" s="773"/>
      <c r="AD179" s="776"/>
      <c r="AE179" s="779"/>
      <c r="AF179" s="205">
        <v>2</v>
      </c>
      <c r="AG179" s="494"/>
      <c r="AH179" s="497" t="str">
        <f t="shared" si="436"/>
        <v/>
      </c>
      <c r="AI179" s="336"/>
      <c r="AJ179" s="336"/>
      <c r="AK179" s="231" t="str">
        <f t="shared" si="437"/>
        <v/>
      </c>
      <c r="AL179" s="337"/>
      <c r="AM179" s="337"/>
      <c r="AN179" s="338"/>
      <c r="AO179" s="232" t="str">
        <f t="shared" ref="AO179" si="618">IF(ISBLANK(AD178),(IFERROR(IF(AND(AH178="Probabilidad",AH179="Probabilidad"),(AQ178-(+AQ178*AK179)),IF(AH179="Probabilidad",(W178-(+W178*AK179)),IF(AH179="Impacto",AQ178,""))),""))," ")</f>
        <v/>
      </c>
      <c r="AP179" s="174" t="str">
        <f t="shared" ref="AP179" si="619">IF(ISBLANK(AD178),(IFERROR(IF(AO179="","",IF(AO179&lt;=0.2,"Muy Baja",IF(AO179&lt;=0.4,"Baja",IF(AO179&lt;=0.6,"Media",IF(AO179&lt;=0.8,"Alta","Muy Alta"))))),""))," ")</f>
        <v/>
      </c>
      <c r="AQ179" s="233" t="str">
        <f t="shared" si="522"/>
        <v/>
      </c>
      <c r="AR179" s="279" t="str">
        <f t="shared" si="523"/>
        <v/>
      </c>
      <c r="AS179" s="233" t="str">
        <f t="shared" ref="AS179" si="620">IFERROR(IF(AND(AH178="Impacto",AH179="Impacto"),(AS178-(+AS178*AK179)),IF(AH179="Impacto",(AA178-(+AA178*AK179)),IF(AH179="Probabilidad",AS178,""))),"")</f>
        <v/>
      </c>
      <c r="AT179" s="235" t="str">
        <f t="shared" si="525"/>
        <v/>
      </c>
      <c r="AU179" s="782"/>
      <c r="AV179" s="785"/>
      <c r="AW179" s="779"/>
      <c r="AX179" s="788"/>
      <c r="AY179" s="339"/>
      <c r="AZ179" s="208"/>
      <c r="BA179" s="206"/>
      <c r="BB179" s="206"/>
      <c r="BC179" s="207"/>
      <c r="BD179" s="207"/>
      <c r="BE179" s="207"/>
      <c r="BF179" s="208"/>
      <c r="BG179" s="752"/>
      <c r="BH179" s="212"/>
      <c r="BI179" s="209"/>
      <c r="BJ179" s="209"/>
      <c r="BK179" s="209"/>
      <c r="BL179" s="206"/>
      <c r="BM179" s="206"/>
      <c r="BN179" s="206"/>
      <c r="BO179" s="278"/>
      <c r="BP179" s="278"/>
      <c r="BQ179" s="593"/>
      <c r="BR179" s="682"/>
      <c r="BS179" s="683"/>
      <c r="BT179" s="682"/>
      <c r="BU179" s="683"/>
      <c r="BV179" s="682"/>
      <c r="BW179" s="683"/>
      <c r="BX179" s="682"/>
      <c r="BY179" s="688"/>
      <c r="BZ179" s="688"/>
      <c r="CA179" s="670"/>
      <c r="CB179" s="671"/>
    </row>
    <row r="180" spans="1:80" s="211" customFormat="1" ht="19.5" customHeight="1">
      <c r="A180" s="984"/>
      <c r="B180" s="845"/>
      <c r="C180" s="848"/>
      <c r="D180" s="848"/>
      <c r="E180" s="801"/>
      <c r="F180" s="801"/>
      <c r="G180" s="819"/>
      <c r="H180" s="380">
        <v>28</v>
      </c>
      <c r="I180" s="931"/>
      <c r="J180" s="752"/>
      <c r="K180" s="752"/>
      <c r="L180" s="752"/>
      <c r="M180" s="801"/>
      <c r="N180" s="801"/>
      <c r="O180" s="801"/>
      <c r="P180" s="805"/>
      <c r="Q180" s="808"/>
      <c r="R180" s="811"/>
      <c r="S180" s="811"/>
      <c r="T180" s="811"/>
      <c r="U180" s="811"/>
      <c r="V180" s="814"/>
      <c r="W180" s="767"/>
      <c r="X180" s="817"/>
      <c r="Y180" s="761"/>
      <c r="Z180" s="764"/>
      <c r="AA180" s="767"/>
      <c r="AB180" s="770"/>
      <c r="AC180" s="773"/>
      <c r="AD180" s="776"/>
      <c r="AE180" s="779"/>
      <c r="AF180" s="205">
        <v>3</v>
      </c>
      <c r="AG180" s="494"/>
      <c r="AH180" s="497" t="str">
        <f t="shared" si="436"/>
        <v/>
      </c>
      <c r="AI180" s="336"/>
      <c r="AJ180" s="336"/>
      <c r="AK180" s="231" t="str">
        <f t="shared" si="437"/>
        <v/>
      </c>
      <c r="AL180" s="337"/>
      <c r="AM180" s="337"/>
      <c r="AN180" s="338"/>
      <c r="AO180" s="232" t="str">
        <f t="shared" ref="AO180" si="621">IF(ISBLANK(AD178),(IFERROR(IF(AND(AH179="Probabilidad",AH180="Probabilidad"),(AQ179-(+AQ179*AK180)),IF(AND(AH179="Impacto",AH180="Probabilidad"),(AQ178-(+AQ178*AK180)),IF(AH180="Impacto",AQ179,""))),""))," ")</f>
        <v/>
      </c>
      <c r="AP180" s="174" t="str">
        <f t="shared" ref="AP180" si="622">IF(ISBLANK(AD178),(IFERROR(IF(AO180="","",IF(AO180&lt;=0.2,"Muy Baja",IF(AO180&lt;=0.4,"Baja",IF(AO180&lt;=0.6,"Media",IF(AO180&lt;=0.8,"Alta","Muy Alta"))))),""))," ")</f>
        <v/>
      </c>
      <c r="AQ180" s="233" t="str">
        <f t="shared" si="522"/>
        <v/>
      </c>
      <c r="AR180" s="279" t="str">
        <f t="shared" si="523"/>
        <v/>
      </c>
      <c r="AS180" s="233" t="str">
        <f t="shared" ref="AS180:AS183" si="623">IFERROR(IF(AND(AH179="Impacto",AH180="Impacto"),(AS179-(+AS179*AK180)),IF(AND(AH179="Probabilidad",AH180="Impacto"),(AS178-(+AS178*AK180)),IF(AH180="Probabilidad",AS179,""))),"")</f>
        <v/>
      </c>
      <c r="AT180" s="235" t="str">
        <f t="shared" si="525"/>
        <v/>
      </c>
      <c r="AU180" s="782"/>
      <c r="AV180" s="785"/>
      <c r="AW180" s="779"/>
      <c r="AX180" s="788"/>
      <c r="AY180" s="339"/>
      <c r="AZ180" s="208"/>
      <c r="BA180" s="206"/>
      <c r="BB180" s="206"/>
      <c r="BC180" s="207"/>
      <c r="BD180" s="207"/>
      <c r="BE180" s="207"/>
      <c r="BF180" s="208"/>
      <c r="BG180" s="752"/>
      <c r="BH180" s="212"/>
      <c r="BI180" s="209"/>
      <c r="BJ180" s="209"/>
      <c r="BK180" s="209"/>
      <c r="BL180" s="206"/>
      <c r="BM180" s="206"/>
      <c r="BN180" s="206"/>
      <c r="BO180" s="278"/>
      <c r="BP180" s="278"/>
      <c r="BQ180" s="593"/>
      <c r="BR180" s="682"/>
      <c r="BS180" s="683"/>
      <c r="BT180" s="682"/>
      <c r="BU180" s="683"/>
      <c r="BV180" s="682"/>
      <c r="BW180" s="683"/>
      <c r="BX180" s="682"/>
      <c r="BY180" s="688"/>
      <c r="BZ180" s="688"/>
      <c r="CA180" s="670"/>
      <c r="CB180" s="671"/>
    </row>
    <row r="181" spans="1:80" s="211" customFormat="1" ht="19.5" customHeight="1">
      <c r="A181" s="984"/>
      <c r="B181" s="845"/>
      <c r="C181" s="848"/>
      <c r="D181" s="848"/>
      <c r="E181" s="801"/>
      <c r="F181" s="801"/>
      <c r="G181" s="819"/>
      <c r="H181" s="380">
        <v>28</v>
      </c>
      <c r="I181" s="931"/>
      <c r="J181" s="752"/>
      <c r="K181" s="752"/>
      <c r="L181" s="752"/>
      <c r="M181" s="801"/>
      <c r="N181" s="801"/>
      <c r="O181" s="801"/>
      <c r="P181" s="805"/>
      <c r="Q181" s="808"/>
      <c r="R181" s="811"/>
      <c r="S181" s="811"/>
      <c r="T181" s="811"/>
      <c r="U181" s="811"/>
      <c r="V181" s="814"/>
      <c r="W181" s="767"/>
      <c r="X181" s="817"/>
      <c r="Y181" s="761"/>
      <c r="Z181" s="764"/>
      <c r="AA181" s="767"/>
      <c r="AB181" s="770"/>
      <c r="AC181" s="773"/>
      <c r="AD181" s="776"/>
      <c r="AE181" s="779"/>
      <c r="AF181" s="205">
        <v>4</v>
      </c>
      <c r="AG181" s="494"/>
      <c r="AH181" s="497" t="str">
        <f t="shared" si="436"/>
        <v/>
      </c>
      <c r="AI181" s="336"/>
      <c r="AJ181" s="336"/>
      <c r="AK181" s="231" t="str">
        <f t="shared" si="437"/>
        <v/>
      </c>
      <c r="AL181" s="337"/>
      <c r="AM181" s="337"/>
      <c r="AN181" s="338"/>
      <c r="AO181" s="232" t="str">
        <f t="shared" ref="AO181" si="624">IF(ISBLANK(AD178),(IFERROR(IF(AND(AH180="Probabilidad",AH181="Probabilidad"),(AQ180-(+AQ180*AK181)),IF(AND(AH180="Impacto",AH181="Probabilidad"),(AQ179-(+AQ179*AK181)),IF(AH181="Impacto",AQ180,""))),""))," ")</f>
        <v/>
      </c>
      <c r="AP181" s="174" t="str">
        <f t="shared" ref="AP181" si="625">IF(ISBLANK(AD178),(IFERROR(IF(AO181="","",IF(AO181&lt;=0.2,"Muy Baja",IF(AO181&lt;=0.4,"Baja",IF(AO181&lt;=0.6,"Media",IF(AO181&lt;=0.8,"Alta","Muy Alta"))))),""))," ")</f>
        <v/>
      </c>
      <c r="AQ181" s="233" t="str">
        <f t="shared" si="522"/>
        <v/>
      </c>
      <c r="AR181" s="279" t="str">
        <f t="shared" si="523"/>
        <v/>
      </c>
      <c r="AS181" s="233" t="str">
        <f t="shared" si="623"/>
        <v/>
      </c>
      <c r="AT181" s="235" t="str">
        <f t="shared" si="525"/>
        <v/>
      </c>
      <c r="AU181" s="782"/>
      <c r="AV181" s="785"/>
      <c r="AW181" s="779"/>
      <c r="AX181" s="788"/>
      <c r="AY181" s="339"/>
      <c r="AZ181" s="208"/>
      <c r="BA181" s="206"/>
      <c r="BB181" s="206"/>
      <c r="BC181" s="207"/>
      <c r="BD181" s="207"/>
      <c r="BE181" s="207"/>
      <c r="BF181" s="208"/>
      <c r="BG181" s="752"/>
      <c r="BH181" s="212"/>
      <c r="BI181" s="209"/>
      <c r="BJ181" s="209"/>
      <c r="BK181" s="209"/>
      <c r="BL181" s="206"/>
      <c r="BM181" s="206"/>
      <c r="BN181" s="206"/>
      <c r="BO181" s="278"/>
      <c r="BP181" s="278"/>
      <c r="BQ181" s="593"/>
      <c r="BR181" s="682"/>
      <c r="BS181" s="683"/>
      <c r="BT181" s="682"/>
      <c r="BU181" s="683"/>
      <c r="BV181" s="682"/>
      <c r="BW181" s="683"/>
      <c r="BX181" s="682"/>
      <c r="BY181" s="688"/>
      <c r="BZ181" s="688"/>
      <c r="CA181" s="670"/>
      <c r="CB181" s="671"/>
    </row>
    <row r="182" spans="1:80" s="211" customFormat="1" ht="19.5" customHeight="1">
      <c r="A182" s="984"/>
      <c r="B182" s="845"/>
      <c r="C182" s="848"/>
      <c r="D182" s="848"/>
      <c r="E182" s="801"/>
      <c r="F182" s="801"/>
      <c r="G182" s="819"/>
      <c r="H182" s="380">
        <v>28</v>
      </c>
      <c r="I182" s="931"/>
      <c r="J182" s="752"/>
      <c r="K182" s="752"/>
      <c r="L182" s="752"/>
      <c r="M182" s="801"/>
      <c r="N182" s="801"/>
      <c r="O182" s="801"/>
      <c r="P182" s="805"/>
      <c r="Q182" s="808"/>
      <c r="R182" s="811"/>
      <c r="S182" s="811"/>
      <c r="T182" s="811"/>
      <c r="U182" s="811"/>
      <c r="V182" s="814"/>
      <c r="W182" s="767"/>
      <c r="X182" s="817"/>
      <c r="Y182" s="761"/>
      <c r="Z182" s="764"/>
      <c r="AA182" s="767"/>
      <c r="AB182" s="770"/>
      <c r="AC182" s="773"/>
      <c r="AD182" s="776"/>
      <c r="AE182" s="779"/>
      <c r="AF182" s="205">
        <v>5</v>
      </c>
      <c r="AG182" s="494"/>
      <c r="AH182" s="497" t="str">
        <f t="shared" si="436"/>
        <v/>
      </c>
      <c r="AI182" s="336"/>
      <c r="AJ182" s="336"/>
      <c r="AK182" s="231" t="str">
        <f t="shared" si="437"/>
        <v/>
      </c>
      <c r="AL182" s="337"/>
      <c r="AM182" s="337"/>
      <c r="AN182" s="338"/>
      <c r="AO182" s="232" t="str">
        <f t="shared" ref="AO182" si="626">IF(ISBLANK(AD178),(IFERROR(IF(AND(AH181="Probabilidad",AH182="Probabilidad"),(AQ181-(+AQ181*AK182)),IF(AND(AH181="Impacto",AH182="Probabilidad"),(AQ180-(+AQ180*AK182)),IF(AH182="Impacto",AQ181,""))),""))," ")</f>
        <v/>
      </c>
      <c r="AP182" s="174" t="str">
        <f t="shared" ref="AP182" si="627">IF(ISBLANK(AD178),(IFERROR(IF(AO182="","",IF(AO182&lt;=0.2,"Muy Baja",IF(AO182&lt;=0.4,"Baja",IF(AO182&lt;=0.6,"Media",IF(AO182&lt;=0.8,"Alta","Muy Alta"))))),""))," ")</f>
        <v/>
      </c>
      <c r="AQ182" s="233" t="str">
        <f t="shared" si="522"/>
        <v/>
      </c>
      <c r="AR182" s="279" t="str">
        <f t="shared" si="523"/>
        <v/>
      </c>
      <c r="AS182" s="233" t="str">
        <f t="shared" si="623"/>
        <v/>
      </c>
      <c r="AT182" s="235" t="str">
        <f t="shared" si="525"/>
        <v/>
      </c>
      <c r="AU182" s="782"/>
      <c r="AV182" s="785"/>
      <c r="AW182" s="779"/>
      <c r="AX182" s="788"/>
      <c r="AY182" s="339"/>
      <c r="AZ182" s="208"/>
      <c r="BA182" s="206"/>
      <c r="BB182" s="206"/>
      <c r="BC182" s="207"/>
      <c r="BD182" s="207"/>
      <c r="BE182" s="207"/>
      <c r="BF182" s="208"/>
      <c r="BG182" s="752"/>
      <c r="BH182" s="212"/>
      <c r="BI182" s="209"/>
      <c r="BJ182" s="209"/>
      <c r="BK182" s="209"/>
      <c r="BL182" s="206"/>
      <c r="BM182" s="206"/>
      <c r="BN182" s="206"/>
      <c r="BO182" s="278"/>
      <c r="BP182" s="278"/>
      <c r="BQ182" s="593"/>
      <c r="BR182" s="682"/>
      <c r="BS182" s="683"/>
      <c r="BT182" s="682"/>
      <c r="BU182" s="683"/>
      <c r="BV182" s="682"/>
      <c r="BW182" s="683"/>
      <c r="BX182" s="682"/>
      <c r="BY182" s="688"/>
      <c r="BZ182" s="688"/>
      <c r="CA182" s="670"/>
      <c r="CB182" s="671"/>
    </row>
    <row r="183" spans="1:80" s="211" customFormat="1" ht="19.5" customHeight="1">
      <c r="A183" s="984"/>
      <c r="B183" s="845"/>
      <c r="C183" s="848"/>
      <c r="D183" s="848"/>
      <c r="E183" s="801"/>
      <c r="F183" s="801"/>
      <c r="G183" s="819"/>
      <c r="H183" s="380">
        <v>28</v>
      </c>
      <c r="I183" s="932"/>
      <c r="J183" s="753"/>
      <c r="K183" s="753"/>
      <c r="L183" s="753"/>
      <c r="M183" s="802"/>
      <c r="N183" s="802"/>
      <c r="O183" s="802"/>
      <c r="P183" s="806"/>
      <c r="Q183" s="809"/>
      <c r="R183" s="812"/>
      <c r="S183" s="812"/>
      <c r="T183" s="812"/>
      <c r="U183" s="812"/>
      <c r="V183" s="820"/>
      <c r="W183" s="768"/>
      <c r="X183" s="818"/>
      <c r="Y183" s="762"/>
      <c r="Z183" s="765"/>
      <c r="AA183" s="768"/>
      <c r="AB183" s="771"/>
      <c r="AC183" s="774"/>
      <c r="AD183" s="777"/>
      <c r="AE183" s="780"/>
      <c r="AF183" s="205">
        <v>6</v>
      </c>
      <c r="AG183" s="494"/>
      <c r="AH183" s="497" t="str">
        <f t="shared" si="436"/>
        <v/>
      </c>
      <c r="AI183" s="336"/>
      <c r="AJ183" s="336"/>
      <c r="AK183" s="231" t="str">
        <f t="shared" si="437"/>
        <v/>
      </c>
      <c r="AL183" s="337"/>
      <c r="AM183" s="337"/>
      <c r="AN183" s="338"/>
      <c r="AO183" s="232" t="str">
        <f t="shared" ref="AO183" si="628">IF(ISBLANK(AD178),(IFERROR(IF(AND(AH182="Probabilidad",AH183="Probabilidad"),(AQ182-(+AQ182*AK183)),IF(AND(AH182="Impacto",AH183="Probabilidad"),(AQ181-(+AQ181*AK183)),IF(AH183="Impacto",AQ182,""))),""))," ")</f>
        <v/>
      </c>
      <c r="AP183" s="174" t="str">
        <f t="shared" ref="AP183" si="629">IF(ISBLANK(AD178),(IFERROR(IF(AO183="","",IF(AO183&lt;=0.2,"Muy Baja",IF(AO183&lt;=0.4,"Baja",IF(AO183&lt;=0.6,"Media",IF(AO183&lt;=0.8,"Alta","Muy Alta"))))),""))," ")</f>
        <v/>
      </c>
      <c r="AQ183" s="233" t="str">
        <f t="shared" si="522"/>
        <v/>
      </c>
      <c r="AR183" s="279" t="str">
        <f t="shared" si="523"/>
        <v/>
      </c>
      <c r="AS183" s="233" t="str">
        <f t="shared" si="623"/>
        <v/>
      </c>
      <c r="AT183" s="235" t="str">
        <f t="shared" si="525"/>
        <v/>
      </c>
      <c r="AU183" s="783"/>
      <c r="AV183" s="786"/>
      <c r="AW183" s="780"/>
      <c r="AX183" s="789"/>
      <c r="AY183" s="339"/>
      <c r="AZ183" s="208"/>
      <c r="BA183" s="206"/>
      <c r="BB183" s="206"/>
      <c r="BC183" s="207"/>
      <c r="BD183" s="207"/>
      <c r="BE183" s="207"/>
      <c r="BF183" s="208"/>
      <c r="BG183" s="753"/>
      <c r="BH183" s="212"/>
      <c r="BI183" s="209"/>
      <c r="BJ183" s="209"/>
      <c r="BK183" s="209"/>
      <c r="BL183" s="206"/>
      <c r="BM183" s="206"/>
      <c r="BN183" s="206"/>
      <c r="BO183" s="278"/>
      <c r="BP183" s="278"/>
      <c r="BQ183" s="593"/>
      <c r="BR183" s="682"/>
      <c r="BS183" s="683"/>
      <c r="BT183" s="682"/>
      <c r="BU183" s="683"/>
      <c r="BV183" s="682"/>
      <c r="BW183" s="683"/>
      <c r="BX183" s="682"/>
      <c r="BY183" s="688"/>
      <c r="BZ183" s="688"/>
      <c r="CA183" s="670"/>
      <c r="CB183" s="671"/>
    </row>
    <row r="184" spans="1:80" s="211" customFormat="1" ht="19.5" customHeight="1">
      <c r="A184" s="984"/>
      <c r="B184" s="845"/>
      <c r="C184" s="848"/>
      <c r="D184" s="848" t="str">
        <f>IFERROR((VLOOKUP($B184,'Listados Datos'!$D$3:$F$18,3,FALSE))," ")</f>
        <v xml:space="preserve"> </v>
      </c>
      <c r="E184" s="801"/>
      <c r="F184" s="801" t="s">
        <v>969</v>
      </c>
      <c r="G184" s="819">
        <v>29</v>
      </c>
      <c r="H184" s="380">
        <v>29</v>
      </c>
      <c r="I184" s="830"/>
      <c r="J184" s="751"/>
      <c r="K184" s="751"/>
      <c r="L184" s="751"/>
      <c r="M184" s="803"/>
      <c r="N184" s="803"/>
      <c r="O184" s="803"/>
      <c r="P184" s="804"/>
      <c r="Q184" s="807"/>
      <c r="R184" s="810"/>
      <c r="S184" s="810"/>
      <c r="T184" s="810"/>
      <c r="U184" s="810"/>
      <c r="V184" s="813" t="str">
        <f t="shared" ref="V184" si="630">IF(ISBLANK(AC184),(IF(P184&lt;=0,"",IF(P184&lt;=2,"Muy Baja",IF(P184&lt;=24,"Baja",IF(P184&lt;=500,"Media",IF(P184&lt;=5000,"Alta","Muy Alta"))))))," ")</f>
        <v/>
      </c>
      <c r="W184" s="766" t="str">
        <f t="shared" ref="W184" si="631">IF(ISBLANK(AC184),(IF(V184="","",IF(V184="Muy Baja",20%,IF(V184="Baja",40%,IF(V184="Media",60%,IF(V184="Alta",80%,IF(V184="Muy Alta",100%,0)))))))," ")</f>
        <v/>
      </c>
      <c r="X184" s="816"/>
      <c r="Y184" s="760" t="str">
        <f>IF(X184&gt;0,IF(NOT(ISERROR(MATCH(X184,'Listados Datos'!$N$3:$N$4,0))),'Listados Datos'!$N$6&amp;"Por favor no seleccionar este criterios de impacto (Afectación Económica o presupuestal y/o Pérdida Reputacional)",'Listados Datos'!$N$7),"")</f>
        <v/>
      </c>
      <c r="Z184" s="763" t="str">
        <f>IF(OR(X184='Listados Datos'!$R$3,X184='Listados Datos'!$S$3),"Leve",IF(OR(X184='Listados Datos'!$R$4,X184='Listados Datos'!$S$4),"Menor",IF(OR(X184='Listados Datos'!$R$5,X184='Listados Datos'!$S$5),"Moderado",IF(OR(X184='Listados Datos'!$R$6,X184='Listados Datos'!$S$6),"Mayor",IF(OR(X184='Listados Datos'!$R$7,X184='Listados Datos'!$S$7),"Catastrófico","")))))</f>
        <v/>
      </c>
      <c r="AA184" s="766" t="str">
        <f>IF(Z184="","",IF(Z184="Leve",20%,IF(Z184="Menor",40%,IF(Z184="Moderado",60%,IF(Z184="Mayor",80%,IF(Z184="Catastrófico",100%,0))))))</f>
        <v/>
      </c>
      <c r="AB184" s="769"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772"/>
      <c r="AD184" s="775"/>
      <c r="AE184" s="778" t="str">
        <f t="shared" ref="AE184" si="632">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494"/>
      <c r="AH184" s="497" t="str">
        <f t="shared" si="436"/>
        <v/>
      </c>
      <c r="AI184" s="336"/>
      <c r="AJ184" s="336"/>
      <c r="AK184" s="231" t="str">
        <f t="shared" si="437"/>
        <v/>
      </c>
      <c r="AL184" s="337"/>
      <c r="AM184" s="337"/>
      <c r="AN184" s="338"/>
      <c r="AO184" s="232" t="str">
        <f t="shared" ref="AO184" si="633">IF(ISBLANK(AD184),(IFERROR(IF(AH184="Probabilidad",(W184-(+W184*AK184)),IF(AH184="Impacto",W184,"")),""))," ")</f>
        <v/>
      </c>
      <c r="AP184" s="174" t="str">
        <f t="shared" ref="AP184" si="634">IF(ISBLANK(AD184), (IFERROR(IF(AO184="","",IF(AO184&lt;=0.2,"Muy Baja",IF(AO184&lt;=0.4,"Baja",IF(AO184&lt;=0.6,"Media",IF(AO184&lt;=0.8,"Alta","Muy Alta"))))),""))," ")</f>
        <v/>
      </c>
      <c r="AQ184" s="233" t="str">
        <f t="shared" si="522"/>
        <v/>
      </c>
      <c r="AR184" s="279" t="str">
        <f t="shared" si="523"/>
        <v/>
      </c>
      <c r="AS184" s="233" t="str">
        <f t="shared" ref="AS184" si="635">IFERROR(IF(AH184="Impacto",(AA184-(+AA184*AK184)),IF(AH184="Probabilidad",AA184,"")),"")</f>
        <v/>
      </c>
      <c r="AT184" s="235" t="str">
        <f t="shared" si="525"/>
        <v/>
      </c>
      <c r="AU184" s="781"/>
      <c r="AV184" s="784" t="str">
        <f>IF(ISBLANK(AD184), " ", AD184)</f>
        <v xml:space="preserve"> </v>
      </c>
      <c r="AW184" s="778" t="str">
        <f t="shared" ref="AW184" si="636">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787"/>
      <c r="AY184" s="339"/>
      <c r="AZ184" s="208"/>
      <c r="BA184" s="206"/>
      <c r="BB184" s="206"/>
      <c r="BC184" s="207"/>
      <c r="BD184" s="207"/>
      <c r="BE184" s="207"/>
      <c r="BF184" s="207"/>
      <c r="BG184" s="751"/>
      <c r="BH184" s="212"/>
      <c r="BI184" s="209"/>
      <c r="BJ184" s="209"/>
      <c r="BK184" s="209"/>
      <c r="BL184" s="206"/>
      <c r="BM184" s="206"/>
      <c r="BN184" s="206"/>
      <c r="BO184" s="278"/>
      <c r="BP184" s="278"/>
      <c r="BQ184" s="593"/>
      <c r="BR184" s="682"/>
      <c r="BS184" s="683"/>
      <c r="BT184" s="682"/>
      <c r="BU184" s="683"/>
      <c r="BV184" s="682"/>
      <c r="BW184" s="683"/>
      <c r="BX184" s="682"/>
      <c r="BY184" s="688"/>
      <c r="BZ184" s="688"/>
      <c r="CA184" s="670"/>
      <c r="CB184" s="671"/>
    </row>
    <row r="185" spans="1:80" s="211" customFormat="1" ht="19.5" customHeight="1">
      <c r="A185" s="984"/>
      <c r="B185" s="845"/>
      <c r="C185" s="848"/>
      <c r="D185" s="848"/>
      <c r="E185" s="801"/>
      <c r="F185" s="801"/>
      <c r="G185" s="819"/>
      <c r="H185" s="380">
        <v>29</v>
      </c>
      <c r="I185" s="831"/>
      <c r="J185" s="752"/>
      <c r="K185" s="752"/>
      <c r="L185" s="752"/>
      <c r="M185" s="801"/>
      <c r="N185" s="801"/>
      <c r="O185" s="801"/>
      <c r="P185" s="805"/>
      <c r="Q185" s="808"/>
      <c r="R185" s="811"/>
      <c r="S185" s="811"/>
      <c r="T185" s="811"/>
      <c r="U185" s="811"/>
      <c r="V185" s="814"/>
      <c r="W185" s="767"/>
      <c r="X185" s="817"/>
      <c r="Y185" s="761"/>
      <c r="Z185" s="764"/>
      <c r="AA185" s="767"/>
      <c r="AB185" s="770"/>
      <c r="AC185" s="773"/>
      <c r="AD185" s="776"/>
      <c r="AE185" s="779"/>
      <c r="AF185" s="205">
        <v>2</v>
      </c>
      <c r="AG185" s="494"/>
      <c r="AH185" s="497" t="str">
        <f t="shared" si="436"/>
        <v/>
      </c>
      <c r="AI185" s="336"/>
      <c r="AJ185" s="336"/>
      <c r="AK185" s="231" t="str">
        <f t="shared" si="437"/>
        <v/>
      </c>
      <c r="AL185" s="337"/>
      <c r="AM185" s="337"/>
      <c r="AN185" s="338"/>
      <c r="AO185" s="232" t="str">
        <f t="shared" ref="AO185" si="637">IF(ISBLANK(AD184),(IFERROR(IF(AND(AH184="Probabilidad",AH185="Probabilidad"),(AQ184-(+AQ184*AK185)),IF(AH185="Probabilidad",(W184-(+W184*AK185)),IF(AH185="Impacto",AQ184,""))),""))," ")</f>
        <v/>
      </c>
      <c r="AP185" s="174" t="str">
        <f t="shared" ref="AP185" si="638">IF(ISBLANK(AD184),(IFERROR(IF(AO185="","",IF(AO185&lt;=0.2,"Muy Baja",IF(AO185&lt;=0.4,"Baja",IF(AO185&lt;=0.6,"Media",IF(AO185&lt;=0.8,"Alta","Muy Alta"))))),""))," ")</f>
        <v/>
      </c>
      <c r="AQ185" s="233" t="str">
        <f t="shared" si="522"/>
        <v/>
      </c>
      <c r="AR185" s="279" t="str">
        <f t="shared" si="523"/>
        <v/>
      </c>
      <c r="AS185" s="233" t="str">
        <f t="shared" ref="AS185" si="639">IFERROR(IF(AND(AH184="Impacto",AH185="Impacto"),(AS184-(+AS184*AK185)),IF(AH185="Impacto",(AA184-(+AA184*AK185)),IF(AH185="Probabilidad",AS184,""))),"")</f>
        <v/>
      </c>
      <c r="AT185" s="235" t="str">
        <f t="shared" si="525"/>
        <v/>
      </c>
      <c r="AU185" s="782"/>
      <c r="AV185" s="785"/>
      <c r="AW185" s="779"/>
      <c r="AX185" s="788"/>
      <c r="AY185" s="339"/>
      <c r="AZ185" s="208"/>
      <c r="BA185" s="206"/>
      <c r="BB185" s="206"/>
      <c r="BC185" s="207"/>
      <c r="BD185" s="207"/>
      <c r="BE185" s="207"/>
      <c r="BF185" s="742"/>
      <c r="BG185" s="752"/>
      <c r="BH185" s="212"/>
      <c r="BI185" s="209"/>
      <c r="BJ185" s="209"/>
      <c r="BK185" s="209"/>
      <c r="BL185" s="206"/>
      <c r="BM185" s="206"/>
      <c r="BN185" s="206"/>
      <c r="BO185" s="278"/>
      <c r="BP185" s="278"/>
      <c r="BQ185" s="593"/>
      <c r="BR185" s="682"/>
      <c r="BS185" s="683"/>
      <c r="BT185" s="682"/>
      <c r="BU185" s="683"/>
      <c r="BV185" s="682"/>
      <c r="BW185" s="683"/>
      <c r="BX185" s="682"/>
      <c r="BY185" s="688"/>
      <c r="BZ185" s="688"/>
      <c r="CA185" s="670"/>
      <c r="CB185" s="671"/>
    </row>
    <row r="186" spans="1:80" s="211" customFormat="1" ht="19.5" customHeight="1">
      <c r="A186" s="984"/>
      <c r="B186" s="845"/>
      <c r="C186" s="848"/>
      <c r="D186" s="848"/>
      <c r="E186" s="801"/>
      <c r="F186" s="801"/>
      <c r="G186" s="819"/>
      <c r="H186" s="380">
        <v>29</v>
      </c>
      <c r="I186" s="831"/>
      <c r="J186" s="752"/>
      <c r="K186" s="752"/>
      <c r="L186" s="752"/>
      <c r="M186" s="801"/>
      <c r="N186" s="801"/>
      <c r="O186" s="801"/>
      <c r="P186" s="805"/>
      <c r="Q186" s="808"/>
      <c r="R186" s="811"/>
      <c r="S186" s="811"/>
      <c r="T186" s="811"/>
      <c r="U186" s="811"/>
      <c r="V186" s="814"/>
      <c r="W186" s="767"/>
      <c r="X186" s="817"/>
      <c r="Y186" s="761"/>
      <c r="Z186" s="764"/>
      <c r="AA186" s="767"/>
      <c r="AB186" s="770"/>
      <c r="AC186" s="773"/>
      <c r="AD186" s="776"/>
      <c r="AE186" s="779"/>
      <c r="AF186" s="205">
        <v>3</v>
      </c>
      <c r="AG186" s="494"/>
      <c r="AH186" s="497" t="str">
        <f t="shared" si="436"/>
        <v/>
      </c>
      <c r="AI186" s="336"/>
      <c r="AJ186" s="336"/>
      <c r="AK186" s="231" t="str">
        <f t="shared" si="437"/>
        <v/>
      </c>
      <c r="AL186" s="337"/>
      <c r="AM186" s="337"/>
      <c r="AN186" s="338"/>
      <c r="AO186" s="232" t="str">
        <f t="shared" ref="AO186" si="640">IF(ISBLANK(AD184),(IFERROR(IF(AND(AH185="Probabilidad",AH186="Probabilidad"),(AQ185-(+AQ185*AK186)),IF(AND(AH185="Impacto",AH186="Probabilidad"),(AQ184-(+AQ184*AK186)),IF(AH186="Impacto",AQ185,""))),""))," ")</f>
        <v/>
      </c>
      <c r="AP186" s="174" t="str">
        <f t="shared" ref="AP186" si="641">IF(ISBLANK(AD184),(IFERROR(IF(AO186="","",IF(AO186&lt;=0.2,"Muy Baja",IF(AO186&lt;=0.4,"Baja",IF(AO186&lt;=0.6,"Media",IF(AO186&lt;=0.8,"Alta","Muy Alta"))))),""))," ")</f>
        <v/>
      </c>
      <c r="AQ186" s="233" t="str">
        <f t="shared" si="522"/>
        <v/>
      </c>
      <c r="AR186" s="279" t="str">
        <f t="shared" si="523"/>
        <v/>
      </c>
      <c r="AS186" s="233" t="str">
        <f t="shared" ref="AS186:AS189" si="642">IFERROR(IF(AND(AH185="Impacto",AH186="Impacto"),(AS185-(+AS185*AK186)),IF(AND(AH185="Probabilidad",AH186="Impacto"),(AS184-(+AS184*AK186)),IF(AH186="Probabilidad",AS185,""))),"")</f>
        <v/>
      </c>
      <c r="AT186" s="235" t="str">
        <f t="shared" si="525"/>
        <v/>
      </c>
      <c r="AU186" s="782"/>
      <c r="AV186" s="785"/>
      <c r="AW186" s="779"/>
      <c r="AX186" s="788"/>
      <c r="AY186" s="339"/>
      <c r="AZ186" s="208"/>
      <c r="BA186" s="206"/>
      <c r="BB186" s="206"/>
      <c r="BC186" s="207"/>
      <c r="BD186" s="207"/>
      <c r="BE186" s="207"/>
      <c r="BF186" s="744"/>
      <c r="BG186" s="752"/>
      <c r="BH186" s="212"/>
      <c r="BI186" s="209"/>
      <c r="BJ186" s="209"/>
      <c r="BK186" s="209"/>
      <c r="BL186" s="206"/>
      <c r="BM186" s="206"/>
      <c r="BN186" s="206"/>
      <c r="BO186" s="278"/>
      <c r="BP186" s="278"/>
      <c r="BQ186" s="593"/>
      <c r="BR186" s="682"/>
      <c r="BS186" s="683"/>
      <c r="BT186" s="682"/>
      <c r="BU186" s="683"/>
      <c r="BV186" s="682"/>
      <c r="BW186" s="683"/>
      <c r="BX186" s="682"/>
      <c r="BY186" s="688"/>
      <c r="BZ186" s="688"/>
      <c r="CA186" s="670"/>
      <c r="CB186" s="671"/>
    </row>
    <row r="187" spans="1:80" s="211" customFormat="1" ht="19.5" customHeight="1">
      <c r="A187" s="984"/>
      <c r="B187" s="845"/>
      <c r="C187" s="848"/>
      <c r="D187" s="848"/>
      <c r="E187" s="801"/>
      <c r="F187" s="801"/>
      <c r="G187" s="819"/>
      <c r="H187" s="380">
        <v>29</v>
      </c>
      <c r="I187" s="831"/>
      <c r="J187" s="752"/>
      <c r="K187" s="752"/>
      <c r="L187" s="752"/>
      <c r="M187" s="801"/>
      <c r="N187" s="801"/>
      <c r="O187" s="801"/>
      <c r="P187" s="805"/>
      <c r="Q187" s="808"/>
      <c r="R187" s="811"/>
      <c r="S187" s="811"/>
      <c r="T187" s="811"/>
      <c r="U187" s="811"/>
      <c r="V187" s="814"/>
      <c r="W187" s="767"/>
      <c r="X187" s="817"/>
      <c r="Y187" s="761"/>
      <c r="Z187" s="764"/>
      <c r="AA187" s="767"/>
      <c r="AB187" s="770"/>
      <c r="AC187" s="773"/>
      <c r="AD187" s="776"/>
      <c r="AE187" s="779"/>
      <c r="AF187" s="205">
        <v>4</v>
      </c>
      <c r="AG187" s="494"/>
      <c r="AH187" s="497" t="str">
        <f t="shared" si="436"/>
        <v/>
      </c>
      <c r="AI187" s="336"/>
      <c r="AJ187" s="336"/>
      <c r="AK187" s="231" t="str">
        <f t="shared" si="437"/>
        <v/>
      </c>
      <c r="AL187" s="337"/>
      <c r="AM187" s="337"/>
      <c r="AN187" s="338"/>
      <c r="AO187" s="232" t="str">
        <f t="shared" ref="AO187" si="643">IF(ISBLANK(AD184),(IFERROR(IF(AND(AH186="Probabilidad",AH187="Probabilidad"),(AQ186-(+AQ186*AK187)),IF(AND(AH186="Impacto",AH187="Probabilidad"),(AQ185-(+AQ185*AK187)),IF(AH187="Impacto",AQ186,""))),""))," ")</f>
        <v/>
      </c>
      <c r="AP187" s="174" t="str">
        <f t="shared" ref="AP187" si="644">IF(ISBLANK(AD184),(IFERROR(IF(AO187="","",IF(AO187&lt;=0.2,"Muy Baja",IF(AO187&lt;=0.4,"Baja",IF(AO187&lt;=0.6,"Media",IF(AO187&lt;=0.8,"Alta","Muy Alta"))))),""))," ")</f>
        <v/>
      </c>
      <c r="AQ187" s="233" t="str">
        <f t="shared" si="522"/>
        <v/>
      </c>
      <c r="AR187" s="279" t="str">
        <f t="shared" si="523"/>
        <v/>
      </c>
      <c r="AS187" s="233" t="str">
        <f t="shared" si="642"/>
        <v/>
      </c>
      <c r="AT187" s="235" t="str">
        <f t="shared" si="525"/>
        <v/>
      </c>
      <c r="AU187" s="782"/>
      <c r="AV187" s="785"/>
      <c r="AW187" s="779"/>
      <c r="AX187" s="788"/>
      <c r="AY187" s="339"/>
      <c r="AZ187" s="208"/>
      <c r="BA187" s="206"/>
      <c r="BB187" s="206"/>
      <c r="BC187" s="207"/>
      <c r="BD187" s="207"/>
      <c r="BE187" s="207"/>
      <c r="BF187" s="208"/>
      <c r="BG187" s="752"/>
      <c r="BH187" s="212"/>
      <c r="BI187" s="209"/>
      <c r="BJ187" s="209"/>
      <c r="BK187" s="209"/>
      <c r="BL187" s="206"/>
      <c r="BM187" s="206"/>
      <c r="BN187" s="206"/>
      <c r="BO187" s="278"/>
      <c r="BP187" s="278"/>
      <c r="BQ187" s="593"/>
      <c r="BR187" s="682"/>
      <c r="BS187" s="683"/>
      <c r="BT187" s="682"/>
      <c r="BU187" s="683"/>
      <c r="BV187" s="682"/>
      <c r="BW187" s="683"/>
      <c r="BX187" s="682"/>
      <c r="BY187" s="688"/>
      <c r="BZ187" s="688"/>
      <c r="CA187" s="670"/>
      <c r="CB187" s="671"/>
    </row>
    <row r="188" spans="1:80" s="211" customFormat="1" ht="19.5" customHeight="1">
      <c r="A188" s="984"/>
      <c r="B188" s="845"/>
      <c r="C188" s="848"/>
      <c r="D188" s="848"/>
      <c r="E188" s="801"/>
      <c r="F188" s="801"/>
      <c r="G188" s="819"/>
      <c r="H188" s="380">
        <v>29</v>
      </c>
      <c r="I188" s="831"/>
      <c r="J188" s="752"/>
      <c r="K188" s="752"/>
      <c r="L188" s="752"/>
      <c r="M188" s="801"/>
      <c r="N188" s="801"/>
      <c r="O188" s="801"/>
      <c r="P188" s="805"/>
      <c r="Q188" s="808"/>
      <c r="R188" s="811"/>
      <c r="S188" s="811"/>
      <c r="T188" s="811"/>
      <c r="U188" s="811"/>
      <c r="V188" s="814"/>
      <c r="W188" s="767"/>
      <c r="X188" s="817"/>
      <c r="Y188" s="761"/>
      <c r="Z188" s="764"/>
      <c r="AA188" s="767"/>
      <c r="AB188" s="770"/>
      <c r="AC188" s="773"/>
      <c r="AD188" s="776"/>
      <c r="AE188" s="779"/>
      <c r="AF188" s="205">
        <v>5</v>
      </c>
      <c r="AG188" s="494"/>
      <c r="AH188" s="497" t="str">
        <f t="shared" si="436"/>
        <v/>
      </c>
      <c r="AI188" s="336"/>
      <c r="AJ188" s="336"/>
      <c r="AK188" s="231" t="str">
        <f t="shared" si="437"/>
        <v/>
      </c>
      <c r="AL188" s="337"/>
      <c r="AM188" s="337"/>
      <c r="AN188" s="338"/>
      <c r="AO188" s="232" t="str">
        <f t="shared" ref="AO188" si="645">IF(ISBLANK(AD184),(IFERROR(IF(AND(AH187="Probabilidad",AH188="Probabilidad"),(AQ187-(+AQ187*AK188)),IF(AND(AH187="Impacto",AH188="Probabilidad"),(AQ186-(+AQ186*AK188)),IF(AH188="Impacto",AQ187,""))),""))," ")</f>
        <v/>
      </c>
      <c r="AP188" s="174" t="str">
        <f t="shared" ref="AP188" si="646">IF(ISBLANK(AD184),(IFERROR(IF(AO188="","",IF(AO188&lt;=0.2,"Muy Baja",IF(AO188&lt;=0.4,"Baja",IF(AO188&lt;=0.6,"Media",IF(AO188&lt;=0.8,"Alta","Muy Alta"))))),""))," ")</f>
        <v/>
      </c>
      <c r="AQ188" s="233" t="str">
        <f t="shared" si="522"/>
        <v/>
      </c>
      <c r="AR188" s="279" t="str">
        <f t="shared" si="523"/>
        <v/>
      </c>
      <c r="AS188" s="233" t="str">
        <f t="shared" si="642"/>
        <v/>
      </c>
      <c r="AT188" s="235" t="str">
        <f t="shared" si="525"/>
        <v/>
      </c>
      <c r="AU188" s="782"/>
      <c r="AV188" s="785"/>
      <c r="AW188" s="779"/>
      <c r="AX188" s="788"/>
      <c r="AY188" s="339"/>
      <c r="AZ188" s="208"/>
      <c r="BA188" s="206"/>
      <c r="BB188" s="206"/>
      <c r="BC188" s="207"/>
      <c r="BD188" s="207"/>
      <c r="BE188" s="207"/>
      <c r="BF188" s="208"/>
      <c r="BG188" s="752"/>
      <c r="BH188" s="212"/>
      <c r="BI188" s="209"/>
      <c r="BJ188" s="209"/>
      <c r="BK188" s="209"/>
      <c r="BL188" s="206"/>
      <c r="BM188" s="206"/>
      <c r="BN188" s="206"/>
      <c r="BO188" s="278"/>
      <c r="BP188" s="278"/>
      <c r="BQ188" s="593"/>
      <c r="BR188" s="682"/>
      <c r="BS188" s="683"/>
      <c r="BT188" s="682"/>
      <c r="BU188" s="683"/>
      <c r="BV188" s="682"/>
      <c r="BW188" s="683"/>
      <c r="BX188" s="682"/>
      <c r="BY188" s="688"/>
      <c r="BZ188" s="688"/>
      <c r="CA188" s="670"/>
      <c r="CB188" s="671"/>
    </row>
    <row r="189" spans="1:80" s="211" customFormat="1" ht="19.5" customHeight="1">
      <c r="A189" s="985"/>
      <c r="B189" s="846"/>
      <c r="C189" s="849"/>
      <c r="D189" s="849"/>
      <c r="E189" s="802"/>
      <c r="F189" s="802"/>
      <c r="G189" s="819"/>
      <c r="H189" s="380">
        <v>29</v>
      </c>
      <c r="I189" s="832"/>
      <c r="J189" s="753"/>
      <c r="K189" s="753"/>
      <c r="L189" s="753"/>
      <c r="M189" s="802"/>
      <c r="N189" s="802"/>
      <c r="O189" s="802"/>
      <c r="P189" s="806"/>
      <c r="Q189" s="809"/>
      <c r="R189" s="812"/>
      <c r="S189" s="812"/>
      <c r="T189" s="812"/>
      <c r="U189" s="812"/>
      <c r="V189" s="820"/>
      <c r="W189" s="768"/>
      <c r="X189" s="818"/>
      <c r="Y189" s="762"/>
      <c r="Z189" s="765"/>
      <c r="AA189" s="768"/>
      <c r="AB189" s="771"/>
      <c r="AC189" s="774"/>
      <c r="AD189" s="777"/>
      <c r="AE189" s="780"/>
      <c r="AF189" s="205">
        <v>6</v>
      </c>
      <c r="AG189" s="494"/>
      <c r="AH189" s="497" t="str">
        <f t="shared" si="436"/>
        <v/>
      </c>
      <c r="AI189" s="336"/>
      <c r="AJ189" s="336"/>
      <c r="AK189" s="231" t="str">
        <f t="shared" si="437"/>
        <v/>
      </c>
      <c r="AL189" s="337"/>
      <c r="AM189" s="337"/>
      <c r="AN189" s="338"/>
      <c r="AO189" s="232" t="str">
        <f t="shared" ref="AO189" si="647">IF(ISBLANK(AD184),(IFERROR(IF(AND(AH188="Probabilidad",AH189="Probabilidad"),(AQ188-(+AQ188*AK189)),IF(AND(AH188="Impacto",AH189="Probabilidad"),(AQ187-(+AQ187*AK189)),IF(AH189="Impacto",AQ188,""))),""))," ")</f>
        <v/>
      </c>
      <c r="AP189" s="174" t="str">
        <f t="shared" ref="AP189" si="648">IF(ISBLANK(AD184),(IFERROR(IF(AO189="","",IF(AO189&lt;=0.2,"Muy Baja",IF(AO189&lt;=0.4,"Baja",IF(AO189&lt;=0.6,"Media",IF(AO189&lt;=0.8,"Alta","Muy Alta"))))),""))," ")</f>
        <v/>
      </c>
      <c r="AQ189" s="233" t="str">
        <f t="shared" si="522"/>
        <v/>
      </c>
      <c r="AR189" s="279" t="str">
        <f t="shared" si="523"/>
        <v/>
      </c>
      <c r="AS189" s="233" t="str">
        <f t="shared" si="642"/>
        <v/>
      </c>
      <c r="AT189" s="235" t="str">
        <f t="shared" si="525"/>
        <v/>
      </c>
      <c r="AU189" s="783"/>
      <c r="AV189" s="786"/>
      <c r="AW189" s="780"/>
      <c r="AX189" s="789"/>
      <c r="AY189" s="339"/>
      <c r="AZ189" s="208"/>
      <c r="BA189" s="206"/>
      <c r="BB189" s="206"/>
      <c r="BC189" s="207"/>
      <c r="BD189" s="207"/>
      <c r="BE189" s="207"/>
      <c r="BF189" s="208"/>
      <c r="BG189" s="753"/>
      <c r="BH189" s="212"/>
      <c r="BI189" s="209"/>
      <c r="BJ189" s="209"/>
      <c r="BK189" s="209"/>
      <c r="BL189" s="206"/>
      <c r="BM189" s="206"/>
      <c r="BN189" s="206"/>
      <c r="BO189" s="278"/>
      <c r="BP189" s="278"/>
      <c r="BQ189" s="593"/>
      <c r="BR189" s="684"/>
      <c r="BS189" s="685"/>
      <c r="BT189" s="684"/>
      <c r="BU189" s="685"/>
      <c r="BV189" s="684"/>
      <c r="BW189" s="685"/>
      <c r="BX189" s="684"/>
      <c r="BY189" s="689"/>
      <c r="BZ189" s="689"/>
      <c r="CA189" s="670"/>
      <c r="CB189" s="671"/>
    </row>
    <row r="190" spans="1:80" s="211" customFormat="1" ht="144" customHeight="1">
      <c r="A190" s="983">
        <v>6</v>
      </c>
      <c r="B190" s="844" t="s">
        <v>952</v>
      </c>
      <c r="C190" s="847" t="str">
        <f>IFERROR((VLOOKUP($B190,'Listados Datos'!$D$3:$E$18,2,FALSE))," ")</f>
        <v>Defender el Patrimonio Inmobiliario Distrital a cargo del Departamento Administrativo de la Defensoría del Espacio público.</v>
      </c>
      <c r="D190" s="847"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803" t="s">
        <v>1105</v>
      </c>
      <c r="F190" s="803" t="s">
        <v>3005</v>
      </c>
      <c r="G190" s="819">
        <v>30</v>
      </c>
      <c r="H190" s="380">
        <v>30</v>
      </c>
      <c r="I190" s="830" t="s">
        <v>1154</v>
      </c>
      <c r="J190" s="751" t="s">
        <v>242</v>
      </c>
      <c r="K190" s="751" t="s">
        <v>1154</v>
      </c>
      <c r="L190" s="751" t="s">
        <v>1280</v>
      </c>
      <c r="M190" s="803" t="s">
        <v>3273</v>
      </c>
      <c r="N190" s="803" t="s">
        <v>108</v>
      </c>
      <c r="O190" s="803" t="s">
        <v>830</v>
      </c>
      <c r="P190" s="804">
        <v>228</v>
      </c>
      <c r="Q190" s="807"/>
      <c r="R190" s="810"/>
      <c r="S190" s="810"/>
      <c r="T190" s="810"/>
      <c r="U190" s="810"/>
      <c r="V190" s="813" t="str">
        <f t="shared" ref="V190" si="649">IF(ISBLANK(AC190),(IF(P190&lt;=0,"",IF(P190&lt;=2,"Muy Baja",IF(P190&lt;=24,"Baja",IF(P190&lt;=500,"Media",IF(P190&lt;=5000,"Alta","Muy Alta"))))))," ")</f>
        <v>Media</v>
      </c>
      <c r="W190" s="766">
        <f t="shared" ref="W190" si="650">IF(ISBLANK(AC190),(IF(V190="","",IF(V190="Muy Baja",20%,IF(V190="Baja",40%,IF(V190="Media",60%,IF(V190="Alta",80%,IF(V190="Muy Alta",100%,0)))))))," ")</f>
        <v>0.6</v>
      </c>
      <c r="X190" s="816" t="s">
        <v>1424</v>
      </c>
      <c r="Y190" s="760" t="str">
        <f>IF(X190&gt;0,IF(NOT(ISERROR(MATCH(X190,'Listados Datos'!$N$3:$N$4,0))),'Listados Datos'!$N$6&amp;"Por favor no seleccionar este criterios de impacto (Afectación Económica o presupuestal y/o Pérdida Reputacional)",'Listados Datos'!$N$7),"")</f>
        <v>✔</v>
      </c>
      <c r="Z190" s="763"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766">
        <f>IF(Z190="","",IF(Z190="Leve",20%,IF(Z190="Menor",40%,IF(Z190="Moderado",60%,IF(Z190="Mayor",80%,IF(Z190="Catastrófico",100%,0))))))</f>
        <v>0.4</v>
      </c>
      <c r="AB190" s="769"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772"/>
      <c r="AD190" s="775"/>
      <c r="AE190" s="778" t="str">
        <f t="shared" ref="AE190" si="651">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494" t="s">
        <v>3359</v>
      </c>
      <c r="AH190" s="497" t="str">
        <f t="shared" ref="AH190:AH255" si="652">IF(OR(AI190="Preventivo",AI190="Detectivo"),"Probabilidad",IF(AI190="Correctivo","Impacto",""))</f>
        <v>Probabilidad</v>
      </c>
      <c r="AI190" s="336" t="s">
        <v>310</v>
      </c>
      <c r="AJ190" s="336" t="s">
        <v>315</v>
      </c>
      <c r="AK190" s="231" t="str">
        <f t="shared" ref="AK190:AK255" si="653">IF(AND(AI190="Preventivo",AJ190="Automático"),"50%",IF(AND(AI190="Preventivo",AJ190="Manual"),"40%",IF(AND(AI190="Detectivo",AJ190="Automático"),"40%",IF(AND(AI190="Detectivo",AJ190="Manual"),"30%",IF(AND(AI190="Correctivo",AJ190="Automático"),"35%",IF(AND(AI190="Correctivo",AJ190="Manual"),"25%",""))))))</f>
        <v>40%</v>
      </c>
      <c r="AL190" s="337" t="s">
        <v>319</v>
      </c>
      <c r="AM190" s="337" t="s">
        <v>323</v>
      </c>
      <c r="AN190" s="338" t="s">
        <v>326</v>
      </c>
      <c r="AO190" s="232">
        <f t="shared" ref="AO190" si="654">IF(ISBLANK(AD190),(IFERROR(IF(AH190="Probabilidad",(W190-(+W190*AK190)),IF(AH190="Impacto",W190,"")),""))," ")</f>
        <v>0.36</v>
      </c>
      <c r="AP190" s="174" t="str">
        <f t="shared" ref="AP190" si="655">IF(ISBLANK(AD190), (IFERROR(IF(AO190="","",IF(AO190&lt;=0.2,"Muy Baja",IF(AO190&lt;=0.4,"Baja",IF(AO190&lt;=0.6,"Media",IF(AO190&lt;=0.8,"Alta","Muy Alta"))))),""))," ")</f>
        <v>Baja</v>
      </c>
      <c r="AQ190" s="233">
        <f t="shared" si="522"/>
        <v>0.36</v>
      </c>
      <c r="AR190" s="279" t="str">
        <f t="shared" si="523"/>
        <v>Menor</v>
      </c>
      <c r="AS190" s="233">
        <f t="shared" ref="AS190" si="656">IFERROR(IF(AH190="Impacto",(AA190-(+AA190*AK190)),IF(AH190="Probabilidad",AA190,"")),"")</f>
        <v>0.4</v>
      </c>
      <c r="AT190" s="235" t="str">
        <f t="shared" si="525"/>
        <v>Moderado</v>
      </c>
      <c r="AU190" s="781"/>
      <c r="AV190" s="784" t="str">
        <f>IF(ISBLANK(AD190), " ", AD190)</f>
        <v xml:space="preserve"> </v>
      </c>
      <c r="AW190" s="778" t="str">
        <f t="shared" ref="AW190" si="657">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787" t="s">
        <v>333</v>
      </c>
      <c r="AY190" s="711" t="s">
        <v>1333</v>
      </c>
      <c r="AZ190" s="713" t="s">
        <v>1334</v>
      </c>
      <c r="BA190" s="713" t="s">
        <v>3272</v>
      </c>
      <c r="BB190" s="713" t="s">
        <v>1066</v>
      </c>
      <c r="BC190" s="745">
        <v>44927</v>
      </c>
      <c r="BD190" s="745">
        <v>45291</v>
      </c>
      <c r="BE190" s="713" t="s">
        <v>1344</v>
      </c>
      <c r="BF190" s="713" t="s">
        <v>1342</v>
      </c>
      <c r="BG190" s="751" t="s">
        <v>1149</v>
      </c>
      <c r="BH190" s="508" t="s">
        <v>113</v>
      </c>
      <c r="BI190" s="503" t="s">
        <v>3459</v>
      </c>
      <c r="BJ190" s="503">
        <v>0</v>
      </c>
      <c r="BK190" s="523">
        <v>45048</v>
      </c>
      <c r="BL190" s="478" t="s">
        <v>1509</v>
      </c>
      <c r="BM190" s="478" t="s">
        <v>1509</v>
      </c>
      <c r="BN190" s="478" t="s">
        <v>1509</v>
      </c>
      <c r="BO190" s="505" t="s">
        <v>114</v>
      </c>
      <c r="BP190" s="505" t="s">
        <v>1509</v>
      </c>
      <c r="BQ190" s="592" t="s">
        <v>1509</v>
      </c>
      <c r="BR190" s="680" t="s">
        <v>3668</v>
      </c>
      <c r="BS190" s="681"/>
      <c r="BT190" s="680" t="s">
        <v>1334</v>
      </c>
      <c r="BU190" s="681"/>
      <c r="BV190" s="680" t="s">
        <v>3637</v>
      </c>
      <c r="BW190" s="681"/>
      <c r="BX190" s="680" t="s">
        <v>3678</v>
      </c>
      <c r="BY190" s="687"/>
      <c r="BZ190" s="687"/>
      <c r="CA190" s="670"/>
      <c r="CB190" s="671"/>
    </row>
    <row r="191" spans="1:80" s="211" customFormat="1" ht="68.25" customHeight="1">
      <c r="A191" s="984"/>
      <c r="B191" s="845"/>
      <c r="C191" s="848"/>
      <c r="D191" s="848"/>
      <c r="E191" s="801"/>
      <c r="F191" s="801"/>
      <c r="G191" s="819"/>
      <c r="H191" s="380">
        <v>30</v>
      </c>
      <c r="I191" s="831"/>
      <c r="J191" s="752"/>
      <c r="K191" s="752"/>
      <c r="L191" s="752"/>
      <c r="M191" s="801"/>
      <c r="N191" s="801"/>
      <c r="O191" s="801"/>
      <c r="P191" s="805"/>
      <c r="Q191" s="808"/>
      <c r="R191" s="811"/>
      <c r="S191" s="811"/>
      <c r="T191" s="811"/>
      <c r="U191" s="811"/>
      <c r="V191" s="814"/>
      <c r="W191" s="767"/>
      <c r="X191" s="817"/>
      <c r="Y191" s="761"/>
      <c r="Z191" s="764"/>
      <c r="AA191" s="767"/>
      <c r="AB191" s="770"/>
      <c r="AC191" s="773"/>
      <c r="AD191" s="776"/>
      <c r="AE191" s="779"/>
      <c r="AF191" s="205">
        <v>2</v>
      </c>
      <c r="AG191" s="494" t="s">
        <v>3360</v>
      </c>
      <c r="AH191" s="497" t="str">
        <f t="shared" si="652"/>
        <v>Probabilidad</v>
      </c>
      <c r="AI191" s="336" t="s">
        <v>310</v>
      </c>
      <c r="AJ191" s="336" t="s">
        <v>315</v>
      </c>
      <c r="AK191" s="231" t="str">
        <f t="shared" si="653"/>
        <v>40%</v>
      </c>
      <c r="AL191" s="337" t="s">
        <v>319</v>
      </c>
      <c r="AM191" s="337" t="s">
        <v>323</v>
      </c>
      <c r="AN191" s="338" t="s">
        <v>326</v>
      </c>
      <c r="AO191" s="232">
        <f t="shared" ref="AO191" si="658">IF(ISBLANK(AD190),(IFERROR(IF(AND(AH190="Probabilidad",AH191="Probabilidad"),(AQ190-(+AQ190*AK191)),IF(AH191="Probabilidad",(W190-(+W190*AK191)),IF(AH191="Impacto",AQ190,""))),""))," ")</f>
        <v>0.216</v>
      </c>
      <c r="AP191" s="174" t="str">
        <f t="shared" ref="AP191" si="659">IF(ISBLANK(AD190),(IFERROR(IF(AO191="","",IF(AO191&lt;=0.2,"Muy Baja",IF(AO191&lt;=0.4,"Baja",IF(AO191&lt;=0.6,"Media",IF(AO191&lt;=0.8,"Alta","Muy Alta"))))),""))," ")</f>
        <v>Baja</v>
      </c>
      <c r="AQ191" s="233">
        <f t="shared" si="522"/>
        <v>0.216</v>
      </c>
      <c r="AR191" s="279" t="str">
        <f t="shared" si="523"/>
        <v>Menor</v>
      </c>
      <c r="AS191" s="233">
        <f t="shared" ref="AS191" si="660">IFERROR(IF(AND(AH190="Impacto",AH191="Impacto"),(AS190-(+AS190*AK191)),IF(AH191="Impacto",(AA190-(+AA190*AK191)),IF(AH191="Probabilidad",AS190,""))),"")</f>
        <v>0.4</v>
      </c>
      <c r="AT191" s="235" t="str">
        <f t="shared" si="525"/>
        <v>Moderado</v>
      </c>
      <c r="AU191" s="782"/>
      <c r="AV191" s="785"/>
      <c r="AW191" s="779"/>
      <c r="AX191" s="788"/>
      <c r="AY191" s="712"/>
      <c r="AZ191" s="714"/>
      <c r="BA191" s="714"/>
      <c r="BB191" s="714"/>
      <c r="BC191" s="747"/>
      <c r="BD191" s="747"/>
      <c r="BE191" s="714"/>
      <c r="BF191" s="714"/>
      <c r="BG191" s="752"/>
      <c r="BH191" s="212"/>
      <c r="BI191" s="209"/>
      <c r="BJ191" s="209"/>
      <c r="BK191" s="209"/>
      <c r="BL191" s="206"/>
      <c r="BM191" s="206"/>
      <c r="BN191" s="206"/>
      <c r="BO191" s="278"/>
      <c r="BP191" s="278"/>
      <c r="BQ191" s="593"/>
      <c r="BR191" s="682"/>
      <c r="BS191" s="683"/>
      <c r="BT191" s="682"/>
      <c r="BU191" s="683"/>
      <c r="BV191" s="682"/>
      <c r="BW191" s="683"/>
      <c r="BX191" s="682"/>
      <c r="BY191" s="688"/>
      <c r="BZ191" s="688"/>
      <c r="CA191" s="670"/>
      <c r="CB191" s="671"/>
    </row>
    <row r="192" spans="1:80" s="211" customFormat="1" ht="28.5" customHeight="1">
      <c r="A192" s="984"/>
      <c r="B192" s="845"/>
      <c r="C192" s="848"/>
      <c r="D192" s="848"/>
      <c r="E192" s="801"/>
      <c r="F192" s="801"/>
      <c r="G192" s="819"/>
      <c r="H192" s="380">
        <v>30</v>
      </c>
      <c r="I192" s="831"/>
      <c r="J192" s="752"/>
      <c r="K192" s="752"/>
      <c r="L192" s="752"/>
      <c r="M192" s="801"/>
      <c r="N192" s="801"/>
      <c r="O192" s="801"/>
      <c r="P192" s="805"/>
      <c r="Q192" s="808"/>
      <c r="R192" s="811"/>
      <c r="S192" s="811"/>
      <c r="T192" s="811"/>
      <c r="U192" s="811"/>
      <c r="V192" s="814"/>
      <c r="W192" s="767"/>
      <c r="X192" s="817"/>
      <c r="Y192" s="761"/>
      <c r="Z192" s="764"/>
      <c r="AA192" s="767"/>
      <c r="AB192" s="770"/>
      <c r="AC192" s="773"/>
      <c r="AD192" s="776"/>
      <c r="AE192" s="779"/>
      <c r="AF192" s="205">
        <v>3</v>
      </c>
      <c r="AG192" s="494"/>
      <c r="AH192" s="497" t="str">
        <f t="shared" si="652"/>
        <v/>
      </c>
      <c r="AI192" s="336"/>
      <c r="AJ192" s="336"/>
      <c r="AK192" s="231" t="str">
        <f t="shared" si="653"/>
        <v/>
      </c>
      <c r="AL192" s="337"/>
      <c r="AM192" s="337"/>
      <c r="AN192" s="338"/>
      <c r="AO192" s="232" t="str">
        <f t="shared" ref="AO192" si="661">IF(ISBLANK(AD190),(IFERROR(IF(AND(AH191="Probabilidad",AH192="Probabilidad"),(AQ191-(+AQ191*AK192)),IF(AND(AH191="Impacto",AH192="Probabilidad"),(AQ190-(+AQ190*AK192)),IF(AH192="Impacto",AQ191,""))),""))," ")</f>
        <v/>
      </c>
      <c r="AP192" s="174" t="str">
        <f t="shared" ref="AP192" si="662">IF(ISBLANK(AD190),(IFERROR(IF(AO192="","",IF(AO192&lt;=0.2,"Muy Baja",IF(AO192&lt;=0.4,"Baja",IF(AO192&lt;=0.6,"Media",IF(AO192&lt;=0.8,"Alta","Muy Alta"))))),""))," ")</f>
        <v/>
      </c>
      <c r="AQ192" s="233" t="str">
        <f t="shared" si="522"/>
        <v/>
      </c>
      <c r="AR192" s="279" t="str">
        <f t="shared" si="523"/>
        <v/>
      </c>
      <c r="AS192" s="233" t="str">
        <f t="shared" ref="AS192:AS195" si="663">IFERROR(IF(AND(AH191="Impacto",AH192="Impacto"),(AS191-(+AS191*AK192)),IF(AND(AH191="Probabilidad",AH192="Impacto"),(AS190-(+AS190*AK192)),IF(AH192="Probabilidad",AS191,""))),"")</f>
        <v/>
      </c>
      <c r="AT192" s="235" t="str">
        <f t="shared" si="525"/>
        <v/>
      </c>
      <c r="AU192" s="782"/>
      <c r="AV192" s="785"/>
      <c r="AW192" s="779"/>
      <c r="AX192" s="788"/>
      <c r="AY192" s="469"/>
      <c r="AZ192" s="462"/>
      <c r="BA192" s="463"/>
      <c r="BB192" s="463"/>
      <c r="BC192" s="464"/>
      <c r="BD192" s="464"/>
      <c r="BE192" s="464"/>
      <c r="BF192" s="462"/>
      <c r="BG192" s="752"/>
      <c r="BH192" s="212"/>
      <c r="BI192" s="209"/>
      <c r="BJ192" s="209"/>
      <c r="BK192" s="209"/>
      <c r="BL192" s="206"/>
      <c r="BM192" s="206"/>
      <c r="BN192" s="206"/>
      <c r="BO192" s="278"/>
      <c r="BP192" s="278"/>
      <c r="BQ192" s="593"/>
      <c r="BR192" s="682"/>
      <c r="BS192" s="683"/>
      <c r="BT192" s="682"/>
      <c r="BU192" s="683"/>
      <c r="BV192" s="682"/>
      <c r="BW192" s="683"/>
      <c r="BX192" s="682"/>
      <c r="BY192" s="688"/>
      <c r="BZ192" s="688"/>
      <c r="CA192" s="670"/>
      <c r="CB192" s="671"/>
    </row>
    <row r="193" spans="1:80" s="211" customFormat="1" ht="28.5" customHeight="1">
      <c r="A193" s="984"/>
      <c r="B193" s="845"/>
      <c r="C193" s="848"/>
      <c r="D193" s="848"/>
      <c r="E193" s="801"/>
      <c r="F193" s="801"/>
      <c r="G193" s="819"/>
      <c r="H193" s="380">
        <v>30</v>
      </c>
      <c r="I193" s="831"/>
      <c r="J193" s="752"/>
      <c r="K193" s="752"/>
      <c r="L193" s="752"/>
      <c r="M193" s="801"/>
      <c r="N193" s="801"/>
      <c r="O193" s="801"/>
      <c r="P193" s="805"/>
      <c r="Q193" s="808"/>
      <c r="R193" s="811"/>
      <c r="S193" s="811"/>
      <c r="T193" s="811"/>
      <c r="U193" s="811"/>
      <c r="V193" s="814"/>
      <c r="W193" s="767"/>
      <c r="X193" s="817"/>
      <c r="Y193" s="761"/>
      <c r="Z193" s="764"/>
      <c r="AA193" s="767"/>
      <c r="AB193" s="770"/>
      <c r="AC193" s="773"/>
      <c r="AD193" s="776"/>
      <c r="AE193" s="779"/>
      <c r="AF193" s="205">
        <v>4</v>
      </c>
      <c r="AG193" s="494"/>
      <c r="AH193" s="497" t="str">
        <f t="shared" si="652"/>
        <v/>
      </c>
      <c r="AI193" s="336"/>
      <c r="AJ193" s="336"/>
      <c r="AK193" s="231" t="str">
        <f t="shared" si="653"/>
        <v/>
      </c>
      <c r="AL193" s="337"/>
      <c r="AM193" s="337"/>
      <c r="AN193" s="338"/>
      <c r="AO193" s="232" t="str">
        <f t="shared" ref="AO193" si="664">IF(ISBLANK(AD190),(IFERROR(IF(AND(AH192="Probabilidad",AH193="Probabilidad"),(AQ192-(+AQ192*AK193)),IF(AND(AH192="Impacto",AH193="Probabilidad"),(AQ191-(+AQ191*AK193)),IF(AH193="Impacto",AQ192,""))),""))," ")</f>
        <v/>
      </c>
      <c r="AP193" s="174" t="str">
        <f t="shared" ref="AP193" si="665">IF(ISBLANK(AD190),(IFERROR(IF(AO193="","",IF(AO193&lt;=0.2,"Muy Baja",IF(AO193&lt;=0.4,"Baja",IF(AO193&lt;=0.6,"Media",IF(AO193&lt;=0.8,"Alta","Muy Alta"))))),""))," ")</f>
        <v/>
      </c>
      <c r="AQ193" s="233" t="str">
        <f t="shared" si="522"/>
        <v/>
      </c>
      <c r="AR193" s="279" t="str">
        <f t="shared" si="523"/>
        <v/>
      </c>
      <c r="AS193" s="233" t="str">
        <f t="shared" si="663"/>
        <v/>
      </c>
      <c r="AT193" s="235" t="str">
        <f t="shared" si="525"/>
        <v/>
      </c>
      <c r="AU193" s="782"/>
      <c r="AV193" s="785"/>
      <c r="AW193" s="779"/>
      <c r="AX193" s="788"/>
      <c r="AY193" s="469"/>
      <c r="AZ193" s="462"/>
      <c r="BA193" s="463"/>
      <c r="BB193" s="463"/>
      <c r="BC193" s="464"/>
      <c r="BD193" s="464"/>
      <c r="BE193" s="464"/>
      <c r="BF193" s="462"/>
      <c r="BG193" s="752"/>
      <c r="BH193" s="212"/>
      <c r="BI193" s="209"/>
      <c r="BJ193" s="209"/>
      <c r="BK193" s="209"/>
      <c r="BL193" s="206"/>
      <c r="BM193" s="206"/>
      <c r="BN193" s="206"/>
      <c r="BO193" s="278"/>
      <c r="BP193" s="278"/>
      <c r="BQ193" s="593"/>
      <c r="BR193" s="682"/>
      <c r="BS193" s="683"/>
      <c r="BT193" s="682"/>
      <c r="BU193" s="683"/>
      <c r="BV193" s="682"/>
      <c r="BW193" s="683"/>
      <c r="BX193" s="682"/>
      <c r="BY193" s="688"/>
      <c r="BZ193" s="688"/>
      <c r="CA193" s="670"/>
      <c r="CB193" s="671"/>
    </row>
    <row r="194" spans="1:80" s="211" customFormat="1" ht="28.5" customHeight="1">
      <c r="A194" s="984"/>
      <c r="B194" s="845"/>
      <c r="C194" s="848"/>
      <c r="D194" s="848"/>
      <c r="E194" s="801"/>
      <c r="F194" s="801"/>
      <c r="G194" s="819"/>
      <c r="H194" s="380">
        <v>30</v>
      </c>
      <c r="I194" s="831"/>
      <c r="J194" s="752"/>
      <c r="K194" s="752"/>
      <c r="L194" s="752"/>
      <c r="M194" s="801"/>
      <c r="N194" s="801"/>
      <c r="O194" s="801"/>
      <c r="P194" s="805"/>
      <c r="Q194" s="808"/>
      <c r="R194" s="811"/>
      <c r="S194" s="811"/>
      <c r="T194" s="811"/>
      <c r="U194" s="811"/>
      <c r="V194" s="814"/>
      <c r="W194" s="767"/>
      <c r="X194" s="817"/>
      <c r="Y194" s="761"/>
      <c r="Z194" s="764"/>
      <c r="AA194" s="767"/>
      <c r="AB194" s="770"/>
      <c r="AC194" s="773"/>
      <c r="AD194" s="776"/>
      <c r="AE194" s="779"/>
      <c r="AF194" s="205">
        <v>5</v>
      </c>
      <c r="AG194" s="494"/>
      <c r="AH194" s="497" t="str">
        <f t="shared" si="652"/>
        <v/>
      </c>
      <c r="AI194" s="336"/>
      <c r="AJ194" s="336"/>
      <c r="AK194" s="231" t="str">
        <f t="shared" si="653"/>
        <v/>
      </c>
      <c r="AL194" s="337"/>
      <c r="AM194" s="337"/>
      <c r="AN194" s="338"/>
      <c r="AO194" s="232" t="str">
        <f t="shared" ref="AO194" si="666">IF(ISBLANK(AD190),(IFERROR(IF(AND(AH193="Probabilidad",AH194="Probabilidad"),(AQ193-(+AQ193*AK194)),IF(AND(AH193="Impacto",AH194="Probabilidad"),(AQ192-(+AQ192*AK194)),IF(AH194="Impacto",AQ193,""))),""))," ")</f>
        <v/>
      </c>
      <c r="AP194" s="174" t="str">
        <f t="shared" ref="AP194" si="667">IF(ISBLANK(AD190),(IFERROR(IF(AO194="","",IF(AO194&lt;=0.2,"Muy Baja",IF(AO194&lt;=0.4,"Baja",IF(AO194&lt;=0.6,"Media",IF(AO194&lt;=0.8,"Alta","Muy Alta"))))),""))," ")</f>
        <v/>
      </c>
      <c r="AQ194" s="233" t="str">
        <f t="shared" si="522"/>
        <v/>
      </c>
      <c r="AR194" s="279" t="str">
        <f t="shared" si="523"/>
        <v/>
      </c>
      <c r="AS194" s="233" t="str">
        <f t="shared" si="663"/>
        <v/>
      </c>
      <c r="AT194" s="235" t="str">
        <f t="shared" si="525"/>
        <v/>
      </c>
      <c r="AU194" s="782"/>
      <c r="AV194" s="785"/>
      <c r="AW194" s="779"/>
      <c r="AX194" s="788"/>
      <c r="AY194" s="469"/>
      <c r="AZ194" s="462"/>
      <c r="BA194" s="463"/>
      <c r="BB194" s="463"/>
      <c r="BC194" s="464"/>
      <c r="BD194" s="464"/>
      <c r="BE194" s="464"/>
      <c r="BF194" s="462"/>
      <c r="BG194" s="752"/>
      <c r="BH194" s="212"/>
      <c r="BI194" s="209"/>
      <c r="BJ194" s="209"/>
      <c r="BK194" s="209"/>
      <c r="BL194" s="206"/>
      <c r="BM194" s="206"/>
      <c r="BN194" s="206"/>
      <c r="BO194" s="278"/>
      <c r="BP194" s="278"/>
      <c r="BQ194" s="593"/>
      <c r="BR194" s="682"/>
      <c r="BS194" s="683"/>
      <c r="BT194" s="682"/>
      <c r="BU194" s="683"/>
      <c r="BV194" s="682"/>
      <c r="BW194" s="683"/>
      <c r="BX194" s="682"/>
      <c r="BY194" s="688"/>
      <c r="BZ194" s="688"/>
      <c r="CA194" s="670"/>
      <c r="CB194" s="671"/>
    </row>
    <row r="195" spans="1:80" s="211" customFormat="1" ht="28.5" customHeight="1">
      <c r="A195" s="984"/>
      <c r="B195" s="845"/>
      <c r="C195" s="848"/>
      <c r="D195" s="848"/>
      <c r="E195" s="801"/>
      <c r="F195" s="801"/>
      <c r="G195" s="819"/>
      <c r="H195" s="380">
        <v>30</v>
      </c>
      <c r="I195" s="832"/>
      <c r="J195" s="753"/>
      <c r="K195" s="753"/>
      <c r="L195" s="753"/>
      <c r="M195" s="802"/>
      <c r="N195" s="802"/>
      <c r="O195" s="802"/>
      <c r="P195" s="806"/>
      <c r="Q195" s="809"/>
      <c r="R195" s="812"/>
      <c r="S195" s="812"/>
      <c r="T195" s="812"/>
      <c r="U195" s="812"/>
      <c r="V195" s="820"/>
      <c r="W195" s="768"/>
      <c r="X195" s="818"/>
      <c r="Y195" s="762"/>
      <c r="Z195" s="765"/>
      <c r="AA195" s="768"/>
      <c r="AB195" s="771"/>
      <c r="AC195" s="774"/>
      <c r="AD195" s="777"/>
      <c r="AE195" s="780"/>
      <c r="AF195" s="205">
        <v>6</v>
      </c>
      <c r="AG195" s="494"/>
      <c r="AH195" s="497" t="str">
        <f t="shared" si="652"/>
        <v/>
      </c>
      <c r="AI195" s="336"/>
      <c r="AJ195" s="336"/>
      <c r="AK195" s="231" t="str">
        <f t="shared" si="653"/>
        <v/>
      </c>
      <c r="AL195" s="337"/>
      <c r="AM195" s="337"/>
      <c r="AN195" s="338"/>
      <c r="AO195" s="232" t="str">
        <f t="shared" ref="AO195" si="668">IF(ISBLANK(AD190),(IFERROR(IF(AND(AH194="Probabilidad",AH195="Probabilidad"),(AQ194-(+AQ194*AK195)),IF(AND(AH194="Impacto",AH195="Probabilidad"),(AQ193-(+AQ193*AK195)),IF(AH195="Impacto",AQ194,""))),""))," ")</f>
        <v/>
      </c>
      <c r="AP195" s="174" t="str">
        <f t="shared" ref="AP195" si="669">IF(ISBLANK(AD190),(IFERROR(IF(AO195="","",IF(AO195&lt;=0.2,"Muy Baja",IF(AO195&lt;=0.4,"Baja",IF(AO195&lt;=0.6,"Media",IF(AO195&lt;=0.8,"Alta","Muy Alta"))))),""))," ")</f>
        <v/>
      </c>
      <c r="AQ195" s="233" t="str">
        <f t="shared" si="522"/>
        <v/>
      </c>
      <c r="AR195" s="279" t="str">
        <f t="shared" si="523"/>
        <v/>
      </c>
      <c r="AS195" s="233" t="str">
        <f t="shared" si="663"/>
        <v/>
      </c>
      <c r="AT195" s="235" t="str">
        <f t="shared" si="525"/>
        <v/>
      </c>
      <c r="AU195" s="783"/>
      <c r="AV195" s="786"/>
      <c r="AW195" s="780"/>
      <c r="AX195" s="789"/>
      <c r="AY195" s="469"/>
      <c r="AZ195" s="462"/>
      <c r="BA195" s="463"/>
      <c r="BB195" s="463"/>
      <c r="BC195" s="464"/>
      <c r="BD195" s="464"/>
      <c r="BE195" s="464"/>
      <c r="BF195" s="462"/>
      <c r="BG195" s="753"/>
      <c r="BH195" s="212"/>
      <c r="BI195" s="209"/>
      <c r="BJ195" s="209"/>
      <c r="BK195" s="209"/>
      <c r="BL195" s="206"/>
      <c r="BM195" s="206"/>
      <c r="BN195" s="206"/>
      <c r="BO195" s="278"/>
      <c r="BP195" s="278"/>
      <c r="BQ195" s="593"/>
      <c r="BR195" s="684"/>
      <c r="BS195" s="685"/>
      <c r="BT195" s="684"/>
      <c r="BU195" s="685"/>
      <c r="BV195" s="684"/>
      <c r="BW195" s="685"/>
      <c r="BX195" s="684"/>
      <c r="BY195" s="689"/>
      <c r="BZ195" s="689"/>
      <c r="CA195" s="670"/>
      <c r="CB195" s="671"/>
    </row>
    <row r="196" spans="1:80" s="211" customFormat="1" ht="105.75" customHeight="1">
      <c r="A196" s="984"/>
      <c r="B196" s="845"/>
      <c r="C196" s="848"/>
      <c r="D196" s="848" t="str">
        <f>IFERROR((VLOOKUP($B196,'Listados Datos'!$D$3:$F$18,3,FALSE))," ")</f>
        <v xml:space="preserve"> </v>
      </c>
      <c r="E196" s="801"/>
      <c r="F196" s="801" t="s">
        <v>969</v>
      </c>
      <c r="G196" s="819">
        <v>31</v>
      </c>
      <c r="H196" s="380">
        <v>31</v>
      </c>
      <c r="I196" s="830" t="s">
        <v>1155</v>
      </c>
      <c r="J196" s="751" t="s">
        <v>241</v>
      </c>
      <c r="K196" s="751" t="s">
        <v>1155</v>
      </c>
      <c r="L196" s="751" t="s">
        <v>1281</v>
      </c>
      <c r="M196" s="803" t="s">
        <v>3274</v>
      </c>
      <c r="N196" s="803" t="s">
        <v>108</v>
      </c>
      <c r="O196" s="803" t="s">
        <v>830</v>
      </c>
      <c r="P196" s="804">
        <v>228</v>
      </c>
      <c r="Q196" s="807"/>
      <c r="R196" s="810"/>
      <c r="S196" s="810"/>
      <c r="T196" s="810"/>
      <c r="U196" s="810"/>
      <c r="V196" s="813" t="str">
        <f t="shared" ref="V196" si="670">IF(ISBLANK(AC196),(IF(P196&lt;=0,"",IF(P196&lt;=2,"Muy Baja",IF(P196&lt;=24,"Baja",IF(P196&lt;=500,"Media",IF(P196&lt;=5000,"Alta","Muy Alta"))))))," ")</f>
        <v>Media</v>
      </c>
      <c r="W196" s="766">
        <f t="shared" ref="W196" si="671">IF(ISBLANK(AC196),(IF(V196="","",IF(V196="Muy Baja",20%,IF(V196="Baja",40%,IF(V196="Media",60%,IF(V196="Alta",80%,IF(V196="Muy Alta",100%,0)))))))," ")</f>
        <v>0.6</v>
      </c>
      <c r="X196" s="816" t="s">
        <v>1424</v>
      </c>
      <c r="Y196" s="760" t="str">
        <f>IF(X196&gt;0,IF(NOT(ISERROR(MATCH(X196,'Listados Datos'!$N$3:$N$4,0))),'Listados Datos'!$N$6&amp;"Por favor no seleccionar este criterios de impacto (Afectación Económica o presupuestal y/o Pérdida Reputacional)",'Listados Datos'!$N$7),"")</f>
        <v>✔</v>
      </c>
      <c r="Z196" s="763"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766">
        <f>IF(Z196="","",IF(Z196="Leve",20%,IF(Z196="Menor",40%,IF(Z196="Moderado",60%,IF(Z196="Mayor",80%,IF(Z196="Catastrófico",100%,0))))))</f>
        <v>0.4</v>
      </c>
      <c r="AB196" s="769"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772"/>
      <c r="AD196" s="775"/>
      <c r="AE196" s="778" t="str">
        <f t="shared" ref="AE196" si="672">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494" t="s">
        <v>3361</v>
      </c>
      <c r="AH196" s="497" t="str">
        <f t="shared" si="652"/>
        <v>Probabilidad</v>
      </c>
      <c r="AI196" s="336" t="s">
        <v>310</v>
      </c>
      <c r="AJ196" s="336" t="s">
        <v>315</v>
      </c>
      <c r="AK196" s="231" t="str">
        <f t="shared" si="653"/>
        <v>40%</v>
      </c>
      <c r="AL196" s="337" t="s">
        <v>319</v>
      </c>
      <c r="AM196" s="337" t="s">
        <v>323</v>
      </c>
      <c r="AN196" s="338" t="s">
        <v>326</v>
      </c>
      <c r="AO196" s="232">
        <f t="shared" ref="AO196" si="673">IF(ISBLANK(AD196),(IFERROR(IF(AH196="Probabilidad",(W196-(+W196*AK196)),IF(AH196="Impacto",W196,"")),""))," ")</f>
        <v>0.36</v>
      </c>
      <c r="AP196" s="174" t="str">
        <f t="shared" ref="AP196" si="674">IF(ISBLANK(AD196), (IFERROR(IF(AO196="","",IF(AO196&lt;=0.2,"Muy Baja",IF(AO196&lt;=0.4,"Baja",IF(AO196&lt;=0.6,"Media",IF(AO196&lt;=0.8,"Alta","Muy Alta"))))),""))," ")</f>
        <v>Baja</v>
      </c>
      <c r="AQ196" s="233">
        <f t="shared" si="522"/>
        <v>0.36</v>
      </c>
      <c r="AR196" s="279" t="str">
        <f t="shared" si="523"/>
        <v>Menor</v>
      </c>
      <c r="AS196" s="233">
        <f t="shared" ref="AS196" si="675">IFERROR(IF(AH196="Impacto",(AA196-(+AA196*AK196)),IF(AH196="Probabilidad",AA196,"")),"")</f>
        <v>0.4</v>
      </c>
      <c r="AT196" s="235" t="str">
        <f t="shared" si="525"/>
        <v>Moderado</v>
      </c>
      <c r="AU196" s="781"/>
      <c r="AV196" s="784" t="str">
        <f>IF(ISBLANK(AD196), " ", AD196)</f>
        <v xml:space="preserve"> </v>
      </c>
      <c r="AW196" s="778" t="str">
        <f t="shared" ref="AW196" si="676">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787" t="s">
        <v>333</v>
      </c>
      <c r="AY196" s="469" t="s">
        <v>1339</v>
      </c>
      <c r="AZ196" s="462" t="s">
        <v>1335</v>
      </c>
      <c r="BA196" s="463" t="s">
        <v>3272</v>
      </c>
      <c r="BB196" s="463" t="s">
        <v>1150</v>
      </c>
      <c r="BC196" s="464">
        <v>44927</v>
      </c>
      <c r="BD196" s="464">
        <v>45291</v>
      </c>
      <c r="BE196" s="464" t="s">
        <v>1346</v>
      </c>
      <c r="BF196" s="464" t="s">
        <v>1345</v>
      </c>
      <c r="BG196" s="751" t="s">
        <v>1151</v>
      </c>
      <c r="BH196" s="508" t="s">
        <v>113</v>
      </c>
      <c r="BI196" s="503" t="s">
        <v>3460</v>
      </c>
      <c r="BJ196" s="503">
        <v>1</v>
      </c>
      <c r="BK196" s="523">
        <v>45048</v>
      </c>
      <c r="BL196" s="478" t="s">
        <v>3461</v>
      </c>
      <c r="BM196" s="511" t="s">
        <v>3462</v>
      </c>
      <c r="BN196" s="478" t="s">
        <v>1509</v>
      </c>
      <c r="BO196" s="505" t="s">
        <v>114</v>
      </c>
      <c r="BP196" s="505" t="s">
        <v>1509</v>
      </c>
      <c r="BQ196" s="592" t="s">
        <v>1509</v>
      </c>
      <c r="BR196" s="680" t="s">
        <v>3669</v>
      </c>
      <c r="BS196" s="681"/>
      <c r="BT196" s="1272" t="s">
        <v>1335</v>
      </c>
      <c r="BU196" s="1273"/>
      <c r="BV196" s="1272" t="s">
        <v>3612</v>
      </c>
      <c r="BW196" s="1273"/>
      <c r="BX196" s="686" t="s">
        <v>3462</v>
      </c>
      <c r="BY196" s="687"/>
      <c r="BZ196" s="687"/>
      <c r="CA196" s="670"/>
      <c r="CB196" s="671"/>
    </row>
    <row r="197" spans="1:80" s="211" customFormat="1" ht="28.5" customHeight="1">
      <c r="A197" s="984"/>
      <c r="B197" s="845"/>
      <c r="C197" s="848"/>
      <c r="D197" s="848"/>
      <c r="E197" s="801"/>
      <c r="F197" s="801"/>
      <c r="G197" s="819"/>
      <c r="H197" s="380">
        <v>31</v>
      </c>
      <c r="I197" s="831"/>
      <c r="J197" s="752"/>
      <c r="K197" s="752"/>
      <c r="L197" s="752"/>
      <c r="M197" s="801"/>
      <c r="N197" s="801"/>
      <c r="O197" s="801"/>
      <c r="P197" s="805"/>
      <c r="Q197" s="808"/>
      <c r="R197" s="811"/>
      <c r="S197" s="811"/>
      <c r="T197" s="811"/>
      <c r="U197" s="811"/>
      <c r="V197" s="814"/>
      <c r="W197" s="767"/>
      <c r="X197" s="817"/>
      <c r="Y197" s="761"/>
      <c r="Z197" s="764"/>
      <c r="AA197" s="767"/>
      <c r="AB197" s="770"/>
      <c r="AC197" s="773"/>
      <c r="AD197" s="776"/>
      <c r="AE197" s="779"/>
      <c r="AF197" s="205">
        <v>2</v>
      </c>
      <c r="AG197" s="494"/>
      <c r="AH197" s="497" t="str">
        <f t="shared" si="652"/>
        <v/>
      </c>
      <c r="AI197" s="336"/>
      <c r="AJ197" s="336"/>
      <c r="AK197" s="231" t="str">
        <f t="shared" si="653"/>
        <v/>
      </c>
      <c r="AL197" s="337"/>
      <c r="AM197" s="337"/>
      <c r="AN197" s="338"/>
      <c r="AO197" s="232" t="str">
        <f t="shared" ref="AO197" si="677">IF(ISBLANK(AD196),(IFERROR(IF(AND(AH196="Probabilidad",AH197="Probabilidad"),(AQ196-(+AQ196*AK197)),IF(AH197="Probabilidad",(W196-(+W196*AK197)),IF(AH197="Impacto",AQ196,""))),""))," ")</f>
        <v/>
      </c>
      <c r="AP197" s="174" t="str">
        <f t="shared" ref="AP197" si="678">IF(ISBLANK(AD196),(IFERROR(IF(AO197="","",IF(AO197&lt;=0.2,"Muy Baja",IF(AO197&lt;=0.4,"Baja",IF(AO197&lt;=0.6,"Media",IF(AO197&lt;=0.8,"Alta","Muy Alta"))))),""))," ")</f>
        <v/>
      </c>
      <c r="AQ197" s="233" t="str">
        <f t="shared" si="522"/>
        <v/>
      </c>
      <c r="AR197" s="279" t="str">
        <f t="shared" si="523"/>
        <v/>
      </c>
      <c r="AS197" s="233" t="str">
        <f t="shared" ref="AS197" si="679">IFERROR(IF(AND(AH196="Impacto",AH197="Impacto"),(AS196-(+AS196*AK197)),IF(AH197="Impacto",(AA196-(+AA196*AK197)),IF(AH197="Probabilidad",AS196,""))),"")</f>
        <v/>
      </c>
      <c r="AT197" s="235" t="str">
        <f t="shared" si="525"/>
        <v/>
      </c>
      <c r="AU197" s="782"/>
      <c r="AV197" s="785"/>
      <c r="AW197" s="779"/>
      <c r="AX197" s="788"/>
      <c r="AY197" s="469"/>
      <c r="AZ197" s="462"/>
      <c r="BA197" s="463"/>
      <c r="BB197" s="463"/>
      <c r="BC197" s="464"/>
      <c r="BD197" s="464"/>
      <c r="BE197" s="464"/>
      <c r="BF197" s="462"/>
      <c r="BG197" s="752"/>
      <c r="BH197" s="212"/>
      <c r="BI197" s="209"/>
      <c r="BJ197" s="209"/>
      <c r="BK197" s="209"/>
      <c r="BL197" s="206"/>
      <c r="BM197" s="206"/>
      <c r="BN197" s="206"/>
      <c r="BO197" s="278"/>
      <c r="BP197" s="278"/>
      <c r="BQ197" s="593"/>
      <c r="BR197" s="682"/>
      <c r="BS197" s="683"/>
      <c r="BT197" s="1274"/>
      <c r="BU197" s="1275"/>
      <c r="BV197" s="1274"/>
      <c r="BW197" s="1275"/>
      <c r="BX197" s="682"/>
      <c r="BY197" s="688"/>
      <c r="BZ197" s="688"/>
      <c r="CA197" s="670"/>
      <c r="CB197" s="671"/>
    </row>
    <row r="198" spans="1:80" s="211" customFormat="1" ht="28.5" customHeight="1">
      <c r="A198" s="984"/>
      <c r="B198" s="845"/>
      <c r="C198" s="848"/>
      <c r="D198" s="848"/>
      <c r="E198" s="801"/>
      <c r="F198" s="801"/>
      <c r="G198" s="819"/>
      <c r="H198" s="380">
        <v>31</v>
      </c>
      <c r="I198" s="831"/>
      <c r="J198" s="752"/>
      <c r="K198" s="752"/>
      <c r="L198" s="752"/>
      <c r="M198" s="801"/>
      <c r="N198" s="801"/>
      <c r="O198" s="801"/>
      <c r="P198" s="805"/>
      <c r="Q198" s="808"/>
      <c r="R198" s="811"/>
      <c r="S198" s="811"/>
      <c r="T198" s="811"/>
      <c r="U198" s="811"/>
      <c r="V198" s="814"/>
      <c r="W198" s="767"/>
      <c r="X198" s="817"/>
      <c r="Y198" s="761"/>
      <c r="Z198" s="764"/>
      <c r="AA198" s="767"/>
      <c r="AB198" s="770"/>
      <c r="AC198" s="773"/>
      <c r="AD198" s="776"/>
      <c r="AE198" s="779"/>
      <c r="AF198" s="205">
        <v>3</v>
      </c>
      <c r="AG198" s="494"/>
      <c r="AH198" s="497" t="str">
        <f t="shared" si="652"/>
        <v/>
      </c>
      <c r="AI198" s="336"/>
      <c r="AJ198" s="336"/>
      <c r="AK198" s="231" t="str">
        <f t="shared" si="653"/>
        <v/>
      </c>
      <c r="AL198" s="337"/>
      <c r="AM198" s="337"/>
      <c r="AN198" s="338"/>
      <c r="AO198" s="232" t="str">
        <f t="shared" ref="AO198" si="680">IF(ISBLANK(AD196),(IFERROR(IF(AND(AH197="Probabilidad",AH198="Probabilidad"),(AQ197-(+AQ197*AK198)),IF(AND(AH197="Impacto",AH198="Probabilidad"),(AQ196-(+AQ196*AK198)),IF(AH198="Impacto",AQ197,""))),""))," ")</f>
        <v/>
      </c>
      <c r="AP198" s="174" t="str">
        <f t="shared" ref="AP198" si="681">IF(ISBLANK(AD196),(IFERROR(IF(AO198="","",IF(AO198&lt;=0.2,"Muy Baja",IF(AO198&lt;=0.4,"Baja",IF(AO198&lt;=0.6,"Media",IF(AO198&lt;=0.8,"Alta","Muy Alta"))))),""))," ")</f>
        <v/>
      </c>
      <c r="AQ198" s="233" t="str">
        <f t="shared" si="522"/>
        <v/>
      </c>
      <c r="AR198" s="279" t="str">
        <f t="shared" si="523"/>
        <v/>
      </c>
      <c r="AS198" s="233" t="str">
        <f t="shared" ref="AS198:AS201" si="682">IFERROR(IF(AND(AH197="Impacto",AH198="Impacto"),(AS197-(+AS197*AK198)),IF(AND(AH197="Probabilidad",AH198="Impacto"),(AS196-(+AS196*AK198)),IF(AH198="Probabilidad",AS197,""))),"")</f>
        <v/>
      </c>
      <c r="AT198" s="235" t="str">
        <f t="shared" si="525"/>
        <v/>
      </c>
      <c r="AU198" s="782"/>
      <c r="AV198" s="785"/>
      <c r="AW198" s="779"/>
      <c r="AX198" s="788"/>
      <c r="AY198" s="469"/>
      <c r="AZ198" s="462"/>
      <c r="BA198" s="463"/>
      <c r="BB198" s="463"/>
      <c r="BC198" s="464"/>
      <c r="BD198" s="464"/>
      <c r="BE198" s="464"/>
      <c r="BF198" s="462"/>
      <c r="BG198" s="752"/>
      <c r="BH198" s="212"/>
      <c r="BI198" s="209"/>
      <c r="BJ198" s="209"/>
      <c r="BK198" s="209"/>
      <c r="BL198" s="206"/>
      <c r="BM198" s="206"/>
      <c r="BN198" s="206"/>
      <c r="BO198" s="278"/>
      <c r="BP198" s="278"/>
      <c r="BQ198" s="593"/>
      <c r="BR198" s="682"/>
      <c r="BS198" s="683"/>
      <c r="BT198" s="1274"/>
      <c r="BU198" s="1275"/>
      <c r="BV198" s="1274"/>
      <c r="BW198" s="1275"/>
      <c r="BX198" s="682"/>
      <c r="BY198" s="688"/>
      <c r="BZ198" s="688"/>
      <c r="CA198" s="670"/>
      <c r="CB198" s="671"/>
    </row>
    <row r="199" spans="1:80" s="211" customFormat="1" ht="28.5" customHeight="1">
      <c r="A199" s="984"/>
      <c r="B199" s="845"/>
      <c r="C199" s="848"/>
      <c r="D199" s="848"/>
      <c r="E199" s="801"/>
      <c r="F199" s="801"/>
      <c r="G199" s="819"/>
      <c r="H199" s="380">
        <v>31</v>
      </c>
      <c r="I199" s="831"/>
      <c r="J199" s="752"/>
      <c r="K199" s="752"/>
      <c r="L199" s="752"/>
      <c r="M199" s="801"/>
      <c r="N199" s="801"/>
      <c r="O199" s="801"/>
      <c r="P199" s="805"/>
      <c r="Q199" s="808"/>
      <c r="R199" s="811"/>
      <c r="S199" s="811"/>
      <c r="T199" s="811"/>
      <c r="U199" s="811"/>
      <c r="V199" s="814"/>
      <c r="W199" s="767"/>
      <c r="X199" s="817"/>
      <c r="Y199" s="761"/>
      <c r="Z199" s="764"/>
      <c r="AA199" s="767"/>
      <c r="AB199" s="770"/>
      <c r="AC199" s="773"/>
      <c r="AD199" s="776"/>
      <c r="AE199" s="779"/>
      <c r="AF199" s="205">
        <v>4</v>
      </c>
      <c r="AG199" s="494"/>
      <c r="AH199" s="497" t="str">
        <f t="shared" si="652"/>
        <v/>
      </c>
      <c r="AI199" s="336"/>
      <c r="AJ199" s="336"/>
      <c r="AK199" s="231" t="str">
        <f t="shared" si="653"/>
        <v/>
      </c>
      <c r="AL199" s="337"/>
      <c r="AM199" s="337"/>
      <c r="AN199" s="338"/>
      <c r="AO199" s="232" t="str">
        <f t="shared" ref="AO199" si="683">IF(ISBLANK(AD196),(IFERROR(IF(AND(AH198="Probabilidad",AH199="Probabilidad"),(AQ198-(+AQ198*AK199)),IF(AND(AH198="Impacto",AH199="Probabilidad"),(AQ197-(+AQ197*AK199)),IF(AH199="Impacto",AQ198,""))),""))," ")</f>
        <v/>
      </c>
      <c r="AP199" s="174" t="str">
        <f t="shared" ref="AP199" si="684">IF(ISBLANK(AD196),(IFERROR(IF(AO199="","",IF(AO199&lt;=0.2,"Muy Baja",IF(AO199&lt;=0.4,"Baja",IF(AO199&lt;=0.6,"Media",IF(AO199&lt;=0.8,"Alta","Muy Alta"))))),""))," ")</f>
        <v/>
      </c>
      <c r="AQ199" s="233" t="str">
        <f t="shared" si="522"/>
        <v/>
      </c>
      <c r="AR199" s="279" t="str">
        <f t="shared" si="523"/>
        <v/>
      </c>
      <c r="AS199" s="233" t="str">
        <f t="shared" si="682"/>
        <v/>
      </c>
      <c r="AT199" s="235" t="str">
        <f t="shared" si="525"/>
        <v/>
      </c>
      <c r="AU199" s="782"/>
      <c r="AV199" s="785"/>
      <c r="AW199" s="779"/>
      <c r="AX199" s="788"/>
      <c r="AY199" s="469"/>
      <c r="AZ199" s="462"/>
      <c r="BA199" s="463"/>
      <c r="BB199" s="463"/>
      <c r="BC199" s="464"/>
      <c r="BD199" s="464"/>
      <c r="BE199" s="464"/>
      <c r="BF199" s="462"/>
      <c r="BG199" s="752"/>
      <c r="BH199" s="212"/>
      <c r="BI199" s="209"/>
      <c r="BJ199" s="209"/>
      <c r="BK199" s="209"/>
      <c r="BL199" s="206"/>
      <c r="BM199" s="206"/>
      <c r="BN199" s="206"/>
      <c r="BO199" s="278"/>
      <c r="BP199" s="278"/>
      <c r="BQ199" s="593"/>
      <c r="BR199" s="682"/>
      <c r="BS199" s="683"/>
      <c r="BT199" s="1274"/>
      <c r="BU199" s="1275"/>
      <c r="BV199" s="1274"/>
      <c r="BW199" s="1275"/>
      <c r="BX199" s="682"/>
      <c r="BY199" s="688"/>
      <c r="BZ199" s="688"/>
      <c r="CA199" s="670"/>
      <c r="CB199" s="671"/>
    </row>
    <row r="200" spans="1:80" s="211" customFormat="1" ht="28.5" customHeight="1">
      <c r="A200" s="984"/>
      <c r="B200" s="845"/>
      <c r="C200" s="848"/>
      <c r="D200" s="848"/>
      <c r="E200" s="801"/>
      <c r="F200" s="801"/>
      <c r="G200" s="819"/>
      <c r="H200" s="380">
        <v>31</v>
      </c>
      <c r="I200" s="831"/>
      <c r="J200" s="752"/>
      <c r="K200" s="752"/>
      <c r="L200" s="752"/>
      <c r="M200" s="801"/>
      <c r="N200" s="801"/>
      <c r="O200" s="801"/>
      <c r="P200" s="805"/>
      <c r="Q200" s="808"/>
      <c r="R200" s="811"/>
      <c r="S200" s="811"/>
      <c r="T200" s="811"/>
      <c r="U200" s="811"/>
      <c r="V200" s="814"/>
      <c r="W200" s="767"/>
      <c r="X200" s="817"/>
      <c r="Y200" s="761"/>
      <c r="Z200" s="764"/>
      <c r="AA200" s="767"/>
      <c r="AB200" s="770"/>
      <c r="AC200" s="773"/>
      <c r="AD200" s="776"/>
      <c r="AE200" s="779"/>
      <c r="AF200" s="205">
        <v>5</v>
      </c>
      <c r="AG200" s="494"/>
      <c r="AH200" s="497" t="str">
        <f t="shared" si="652"/>
        <v/>
      </c>
      <c r="AI200" s="336"/>
      <c r="AJ200" s="336"/>
      <c r="AK200" s="231" t="str">
        <f t="shared" si="653"/>
        <v/>
      </c>
      <c r="AL200" s="337"/>
      <c r="AM200" s="337"/>
      <c r="AN200" s="338"/>
      <c r="AO200" s="232" t="str">
        <f t="shared" ref="AO200" si="685">IF(ISBLANK(AD196),(IFERROR(IF(AND(AH199="Probabilidad",AH200="Probabilidad"),(AQ199-(+AQ199*AK200)),IF(AND(AH199="Impacto",AH200="Probabilidad"),(AQ198-(+AQ198*AK200)),IF(AH200="Impacto",AQ199,""))),""))," ")</f>
        <v/>
      </c>
      <c r="AP200" s="174" t="str">
        <f t="shared" ref="AP200" si="686">IF(ISBLANK(AD196),(IFERROR(IF(AO200="","",IF(AO200&lt;=0.2,"Muy Baja",IF(AO200&lt;=0.4,"Baja",IF(AO200&lt;=0.6,"Media",IF(AO200&lt;=0.8,"Alta","Muy Alta"))))),""))," ")</f>
        <v/>
      </c>
      <c r="AQ200" s="233" t="str">
        <f t="shared" si="522"/>
        <v/>
      </c>
      <c r="AR200" s="279" t="str">
        <f t="shared" si="523"/>
        <v/>
      </c>
      <c r="AS200" s="233" t="str">
        <f t="shared" si="682"/>
        <v/>
      </c>
      <c r="AT200" s="235" t="str">
        <f t="shared" si="525"/>
        <v/>
      </c>
      <c r="AU200" s="782"/>
      <c r="AV200" s="785"/>
      <c r="AW200" s="779"/>
      <c r="AX200" s="788"/>
      <c r="AY200" s="469"/>
      <c r="AZ200" s="462"/>
      <c r="BA200" s="463"/>
      <c r="BB200" s="463"/>
      <c r="BC200" s="464"/>
      <c r="BD200" s="464"/>
      <c r="BE200" s="464"/>
      <c r="BF200" s="462"/>
      <c r="BG200" s="752"/>
      <c r="BH200" s="212"/>
      <c r="BI200" s="209"/>
      <c r="BJ200" s="209"/>
      <c r="BK200" s="209"/>
      <c r="BL200" s="206"/>
      <c r="BM200" s="206"/>
      <c r="BN200" s="206"/>
      <c r="BO200" s="278"/>
      <c r="BP200" s="278"/>
      <c r="BQ200" s="593"/>
      <c r="BR200" s="682"/>
      <c r="BS200" s="683"/>
      <c r="BT200" s="1274"/>
      <c r="BU200" s="1275"/>
      <c r="BV200" s="1274"/>
      <c r="BW200" s="1275"/>
      <c r="BX200" s="682"/>
      <c r="BY200" s="688"/>
      <c r="BZ200" s="688"/>
      <c r="CA200" s="670"/>
      <c r="CB200" s="671"/>
    </row>
    <row r="201" spans="1:80" s="211" customFormat="1" ht="60" customHeight="1">
      <c r="A201" s="984"/>
      <c r="B201" s="845"/>
      <c r="C201" s="848"/>
      <c r="D201" s="848"/>
      <c r="E201" s="801"/>
      <c r="F201" s="801"/>
      <c r="G201" s="819"/>
      <c r="H201" s="380">
        <v>31</v>
      </c>
      <c r="I201" s="832"/>
      <c r="J201" s="753"/>
      <c r="K201" s="753"/>
      <c r="L201" s="753"/>
      <c r="M201" s="802"/>
      <c r="N201" s="802"/>
      <c r="O201" s="802"/>
      <c r="P201" s="806"/>
      <c r="Q201" s="809"/>
      <c r="R201" s="812"/>
      <c r="S201" s="812"/>
      <c r="T201" s="812"/>
      <c r="U201" s="812"/>
      <c r="V201" s="820"/>
      <c r="W201" s="768"/>
      <c r="X201" s="818"/>
      <c r="Y201" s="762"/>
      <c r="Z201" s="765"/>
      <c r="AA201" s="768"/>
      <c r="AB201" s="771"/>
      <c r="AC201" s="774"/>
      <c r="AD201" s="777"/>
      <c r="AE201" s="780"/>
      <c r="AF201" s="205">
        <v>6</v>
      </c>
      <c r="AG201" s="494"/>
      <c r="AH201" s="497" t="str">
        <f t="shared" si="652"/>
        <v/>
      </c>
      <c r="AI201" s="336"/>
      <c r="AJ201" s="336"/>
      <c r="AK201" s="231" t="str">
        <f t="shared" si="653"/>
        <v/>
      </c>
      <c r="AL201" s="337"/>
      <c r="AM201" s="337"/>
      <c r="AN201" s="338"/>
      <c r="AO201" s="232" t="str">
        <f t="shared" ref="AO201" si="687">IF(ISBLANK(AD196),(IFERROR(IF(AND(AH200="Probabilidad",AH201="Probabilidad"),(AQ200-(+AQ200*AK201)),IF(AND(AH200="Impacto",AH201="Probabilidad"),(AQ199-(+AQ199*AK201)),IF(AH201="Impacto",AQ200,""))),""))," ")</f>
        <v/>
      </c>
      <c r="AP201" s="174" t="str">
        <f t="shared" ref="AP201" si="688">IF(ISBLANK(AD196),(IFERROR(IF(AO201="","",IF(AO201&lt;=0.2,"Muy Baja",IF(AO201&lt;=0.4,"Baja",IF(AO201&lt;=0.6,"Media",IF(AO201&lt;=0.8,"Alta","Muy Alta"))))),""))," ")</f>
        <v/>
      </c>
      <c r="AQ201" s="233" t="str">
        <f t="shared" si="522"/>
        <v/>
      </c>
      <c r="AR201" s="279" t="str">
        <f t="shared" si="523"/>
        <v/>
      </c>
      <c r="AS201" s="233" t="str">
        <f t="shared" si="682"/>
        <v/>
      </c>
      <c r="AT201" s="235" t="str">
        <f t="shared" si="525"/>
        <v/>
      </c>
      <c r="AU201" s="783"/>
      <c r="AV201" s="786"/>
      <c r="AW201" s="780"/>
      <c r="AX201" s="789"/>
      <c r="AY201" s="469"/>
      <c r="AZ201" s="462"/>
      <c r="BA201" s="463"/>
      <c r="BB201" s="463"/>
      <c r="BC201" s="464"/>
      <c r="BD201" s="464"/>
      <c r="BE201" s="464"/>
      <c r="BF201" s="462"/>
      <c r="BG201" s="753"/>
      <c r="BH201" s="212"/>
      <c r="BI201" s="209"/>
      <c r="BJ201" s="209"/>
      <c r="BK201" s="209"/>
      <c r="BL201" s="206"/>
      <c r="BM201" s="206"/>
      <c r="BN201" s="206"/>
      <c r="BO201" s="278"/>
      <c r="BP201" s="278"/>
      <c r="BQ201" s="593"/>
      <c r="BR201" s="684"/>
      <c r="BS201" s="685"/>
      <c r="BT201" s="1276"/>
      <c r="BU201" s="1277"/>
      <c r="BV201" s="1276"/>
      <c r="BW201" s="1277"/>
      <c r="BX201" s="684"/>
      <c r="BY201" s="689"/>
      <c r="BZ201" s="689"/>
      <c r="CA201" s="670"/>
      <c r="CB201" s="671"/>
    </row>
    <row r="202" spans="1:80" s="211" customFormat="1" ht="213" customHeight="1">
      <c r="A202" s="984"/>
      <c r="B202" s="845"/>
      <c r="C202" s="848"/>
      <c r="D202" s="848" t="str">
        <f>IFERROR((VLOOKUP($B202,'Listados Datos'!$D$3:$F$18,3,FALSE))," ")</f>
        <v xml:space="preserve"> </v>
      </c>
      <c r="E202" s="801"/>
      <c r="F202" s="801" t="s">
        <v>969</v>
      </c>
      <c r="G202" s="819">
        <v>32</v>
      </c>
      <c r="H202" s="380">
        <v>32</v>
      </c>
      <c r="I202" s="830" t="s">
        <v>1412</v>
      </c>
      <c r="J202" s="751" t="s">
        <v>241</v>
      </c>
      <c r="K202" s="751" t="s">
        <v>1282</v>
      </c>
      <c r="L202" s="751" t="s">
        <v>1283</v>
      </c>
      <c r="M202" s="803" t="s">
        <v>1412</v>
      </c>
      <c r="N202" s="799" t="s">
        <v>109</v>
      </c>
      <c r="O202" s="803" t="s">
        <v>245</v>
      </c>
      <c r="P202" s="804">
        <v>228</v>
      </c>
      <c r="Q202" s="807"/>
      <c r="R202" s="810"/>
      <c r="S202" s="810"/>
      <c r="T202" s="810"/>
      <c r="U202" s="810"/>
      <c r="V202" s="813" t="str">
        <f t="shared" ref="V202" si="689">IF(ISBLANK(AC202),(IF(P202&lt;=0,"",IF(P202&lt;=2,"Muy Baja",IF(P202&lt;=24,"Baja",IF(P202&lt;=500,"Media",IF(P202&lt;=5000,"Alta","Muy Alta"))))))," ")</f>
        <v xml:space="preserve"> </v>
      </c>
      <c r="W202" s="766" t="str">
        <f t="shared" ref="W202" si="690">IF(ISBLANK(AC202),(IF(V202="","",IF(V202="Muy Baja",20%,IF(V202="Baja",40%,IF(V202="Media",60%,IF(V202="Alta",80%,IF(V202="Muy Alta",100%,0)))))))," ")</f>
        <v xml:space="preserve"> </v>
      </c>
      <c r="X202" s="816"/>
      <c r="Y202" s="760" t="str">
        <f>IF(X202&gt;0,IF(NOT(ISERROR(MATCH(X202,'Listados Datos'!$N$3:$N$4,0))),'Listados Datos'!$N$6&amp;"Por favor no seleccionar este criterios de impacto (Afectación Económica o presupuestal y/o Pérdida Reputacional)",'Listados Datos'!$N$7),"")</f>
        <v/>
      </c>
      <c r="Z202" s="763" t="str">
        <f>IF(OR(X202='Listados Datos'!$R$3,X202='Listados Datos'!$S$3),"Leve",IF(OR(X202='Listados Datos'!$R$4,X202='Listados Datos'!$S$4),"Menor",IF(OR(X202='Listados Datos'!$R$5,X202='Listados Datos'!$S$5),"Moderado",IF(OR(X202='Listados Datos'!$R$6,X202='Listados Datos'!$S$6),"Mayor",IF(OR(X202='Listados Datos'!$R$7,X202='Listados Datos'!$S$7),"Catastrófico","")))))</f>
        <v/>
      </c>
      <c r="AA202" s="766" t="str">
        <f>IF(Z202="","",IF(Z202="Leve",20%,IF(Z202="Menor",40%,IF(Z202="Moderado",60%,IF(Z202="Mayor",80%,IF(Z202="Catastrófico",100%,0))))))</f>
        <v/>
      </c>
      <c r="AB202" s="769"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772" t="s">
        <v>344</v>
      </c>
      <c r="AD202" s="775" t="s">
        <v>12</v>
      </c>
      <c r="AE202" s="778" t="str">
        <f t="shared" ref="AE202" si="691">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494" t="s">
        <v>3275</v>
      </c>
      <c r="AH202" s="497" t="str">
        <f t="shared" si="652"/>
        <v>Probabilidad</v>
      </c>
      <c r="AI202" s="336" t="s">
        <v>310</v>
      </c>
      <c r="AJ202" s="336" t="s">
        <v>315</v>
      </c>
      <c r="AK202" s="231" t="str">
        <f t="shared" si="653"/>
        <v>40%</v>
      </c>
      <c r="AL202" s="337" t="s">
        <v>319</v>
      </c>
      <c r="AM202" s="337" t="s">
        <v>323</v>
      </c>
      <c r="AN202" s="338" t="s">
        <v>326</v>
      </c>
      <c r="AO202" s="232" t="str">
        <f t="shared" ref="AO202" si="692">IF(ISBLANK(AD202),(IFERROR(IF(AH202="Probabilidad",(W202-(+W202*AK202)),IF(AH202="Impacto",W202,"")),""))," ")</f>
        <v xml:space="preserve"> </v>
      </c>
      <c r="AP202" s="174" t="str">
        <f t="shared" ref="AP202" si="693">IF(ISBLANK(AD202), (IFERROR(IF(AO202="","",IF(AO202&lt;=0.2,"Muy Baja",IF(AO202&lt;=0.4,"Baja",IF(AO202&lt;=0.6,"Media",IF(AO202&lt;=0.8,"Alta","Muy Alta"))))),""))," ")</f>
        <v xml:space="preserve"> </v>
      </c>
      <c r="AQ202" s="233" t="str">
        <f t="shared" si="522"/>
        <v xml:space="preserve"> </v>
      </c>
      <c r="AR202" s="279" t="str">
        <f t="shared" si="523"/>
        <v/>
      </c>
      <c r="AS202" s="233" t="str">
        <f t="shared" ref="AS202" si="694">IFERROR(IF(AH202="Impacto",(AA202-(+AA202*AK202)),IF(AH202="Probabilidad",AA202,"")),"")</f>
        <v/>
      </c>
      <c r="AT202" s="235" t="str">
        <f t="shared" si="525"/>
        <v/>
      </c>
      <c r="AU202" s="781" t="s">
        <v>344</v>
      </c>
      <c r="AV202" s="784" t="str">
        <f>IF(ISBLANK(AD202), " ", AD202)</f>
        <v>Moderado</v>
      </c>
      <c r="AW202" s="778" t="str">
        <f t="shared" ref="AW202" si="695">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787" t="s">
        <v>333</v>
      </c>
      <c r="AY202" s="594" t="s">
        <v>1338</v>
      </c>
      <c r="AZ202" s="462" t="s">
        <v>1336</v>
      </c>
      <c r="BA202" s="463" t="s">
        <v>3272</v>
      </c>
      <c r="BB202" s="463" t="s">
        <v>1054</v>
      </c>
      <c r="BC202" s="464">
        <v>44927</v>
      </c>
      <c r="BD202" s="464">
        <v>45291</v>
      </c>
      <c r="BE202" s="464" t="s">
        <v>1347</v>
      </c>
      <c r="BF202" s="464" t="s">
        <v>1348</v>
      </c>
      <c r="BG202" s="751" t="s">
        <v>1152</v>
      </c>
      <c r="BH202" s="508" t="s">
        <v>113</v>
      </c>
      <c r="BI202" s="503" t="s">
        <v>3463</v>
      </c>
      <c r="BJ202" s="503">
        <v>1</v>
      </c>
      <c r="BK202" s="523">
        <v>45048</v>
      </c>
      <c r="BL202" s="478" t="s">
        <v>3464</v>
      </c>
      <c r="BM202" s="511" t="s">
        <v>3465</v>
      </c>
      <c r="BN202" s="478" t="s">
        <v>1509</v>
      </c>
      <c r="BO202" s="505" t="s">
        <v>114</v>
      </c>
      <c r="BP202" s="505" t="s">
        <v>1509</v>
      </c>
      <c r="BQ202" s="592" t="s">
        <v>1509</v>
      </c>
      <c r="BR202" s="709" t="s">
        <v>3670</v>
      </c>
      <c r="BS202" s="709"/>
      <c r="BT202" s="709" t="s">
        <v>1336</v>
      </c>
      <c r="BU202" s="709"/>
      <c r="BV202" s="709" t="s">
        <v>3681</v>
      </c>
      <c r="BW202" s="709"/>
      <c r="BX202" s="1284" t="s">
        <v>3620</v>
      </c>
      <c r="BY202" s="709"/>
      <c r="BZ202" s="1278"/>
      <c r="CA202" s="670"/>
      <c r="CB202" s="671"/>
    </row>
    <row r="203" spans="1:80" s="211" customFormat="1" ht="105.75" customHeight="1">
      <c r="A203" s="984"/>
      <c r="B203" s="845"/>
      <c r="C203" s="848"/>
      <c r="D203" s="848"/>
      <c r="E203" s="801"/>
      <c r="F203" s="801"/>
      <c r="G203" s="819"/>
      <c r="H203" s="380">
        <v>32</v>
      </c>
      <c r="I203" s="831"/>
      <c r="J203" s="752"/>
      <c r="K203" s="752"/>
      <c r="L203" s="752"/>
      <c r="M203" s="801">
        <v>0</v>
      </c>
      <c r="N203" s="800"/>
      <c r="O203" s="801"/>
      <c r="P203" s="805"/>
      <c r="Q203" s="808"/>
      <c r="R203" s="811"/>
      <c r="S203" s="811"/>
      <c r="T203" s="811"/>
      <c r="U203" s="811"/>
      <c r="V203" s="814"/>
      <c r="W203" s="767"/>
      <c r="X203" s="817"/>
      <c r="Y203" s="761"/>
      <c r="Z203" s="764"/>
      <c r="AA203" s="767"/>
      <c r="AB203" s="770"/>
      <c r="AC203" s="773"/>
      <c r="AD203" s="776"/>
      <c r="AE203" s="779"/>
      <c r="AF203" s="205">
        <v>2</v>
      </c>
      <c r="AG203" s="494" t="s">
        <v>3276</v>
      </c>
      <c r="AH203" s="497" t="str">
        <f t="shared" si="652"/>
        <v>Probabilidad</v>
      </c>
      <c r="AI203" s="336" t="s">
        <v>310</v>
      </c>
      <c r="AJ203" s="336" t="s">
        <v>315</v>
      </c>
      <c r="AK203" s="231" t="str">
        <f t="shared" si="653"/>
        <v>40%</v>
      </c>
      <c r="AL203" s="337" t="s">
        <v>319</v>
      </c>
      <c r="AM203" s="337" t="s">
        <v>323</v>
      </c>
      <c r="AN203" s="338" t="s">
        <v>326</v>
      </c>
      <c r="AO203" s="232" t="str">
        <f t="shared" ref="AO203" si="696">IF(ISBLANK(AD202),(IFERROR(IF(AND(AH202="Probabilidad",AH203="Probabilidad"),(AQ202-(+AQ202*AK203)),IF(AH203="Probabilidad",(W202-(+W202*AK203)),IF(AH203="Impacto",AQ202,""))),""))," ")</f>
        <v xml:space="preserve"> </v>
      </c>
      <c r="AP203" s="174" t="str">
        <f t="shared" ref="AP203" si="697">IF(ISBLANK(AD202),(IFERROR(IF(AO203="","",IF(AO203&lt;=0.2,"Muy Baja",IF(AO203&lt;=0.4,"Baja",IF(AO203&lt;=0.6,"Media",IF(AO203&lt;=0.8,"Alta","Muy Alta"))))),""))," ")</f>
        <v xml:space="preserve"> </v>
      </c>
      <c r="AQ203" s="233" t="str">
        <f t="shared" si="522"/>
        <v xml:space="preserve"> </v>
      </c>
      <c r="AR203" s="279" t="str">
        <f t="shared" si="523"/>
        <v/>
      </c>
      <c r="AS203" s="233" t="str">
        <f t="shared" ref="AS203" si="698">IFERROR(IF(AND(AH202="Impacto",AH203="Impacto"),(AS202-(+AS202*AK203)),IF(AH203="Impacto",(AA202-(+AA202*AK203)),IF(AH203="Probabilidad",AS202,""))),"")</f>
        <v/>
      </c>
      <c r="AT203" s="235" t="str">
        <f t="shared" si="525"/>
        <v/>
      </c>
      <c r="AU203" s="782"/>
      <c r="AV203" s="785"/>
      <c r="AW203" s="779"/>
      <c r="AX203" s="788"/>
      <c r="AY203" s="750" t="s">
        <v>1351</v>
      </c>
      <c r="AZ203" s="713" t="s">
        <v>1337</v>
      </c>
      <c r="BA203" s="713" t="s">
        <v>3272</v>
      </c>
      <c r="BB203" s="713" t="s">
        <v>1054</v>
      </c>
      <c r="BC203" s="745" t="s">
        <v>1352</v>
      </c>
      <c r="BD203" s="745">
        <v>45291</v>
      </c>
      <c r="BE203" s="713" t="s">
        <v>1349</v>
      </c>
      <c r="BF203" s="713" t="s">
        <v>1350</v>
      </c>
      <c r="BG203" s="752"/>
      <c r="BH203" s="508" t="s">
        <v>113</v>
      </c>
      <c r="BI203" s="503" t="s">
        <v>3466</v>
      </c>
      <c r="BJ203" s="503">
        <v>0</v>
      </c>
      <c r="BK203" s="523">
        <v>45048</v>
      </c>
      <c r="BL203" s="478" t="s">
        <v>1509</v>
      </c>
      <c r="BM203" s="478" t="s">
        <v>1509</v>
      </c>
      <c r="BN203" s="478" t="s">
        <v>1509</v>
      </c>
      <c r="BO203" s="505" t="s">
        <v>114</v>
      </c>
      <c r="BP203" s="505" t="s">
        <v>1509</v>
      </c>
      <c r="BQ203" s="592" t="s">
        <v>1509</v>
      </c>
      <c r="BR203" s="680" t="s">
        <v>3671</v>
      </c>
      <c r="BS203" s="681"/>
      <c r="BT203" s="680" t="s">
        <v>1337</v>
      </c>
      <c r="BU203" s="681"/>
      <c r="BV203" s="1305" t="s">
        <v>3612</v>
      </c>
      <c r="BW203" s="1306"/>
      <c r="BX203" s="680" t="s">
        <v>3614</v>
      </c>
      <c r="BY203" s="687"/>
      <c r="BZ203" s="687"/>
      <c r="CA203" s="670"/>
      <c r="CB203" s="671"/>
    </row>
    <row r="204" spans="1:80" s="211" customFormat="1" ht="68.25" customHeight="1">
      <c r="A204" s="984"/>
      <c r="B204" s="845"/>
      <c r="C204" s="848"/>
      <c r="D204" s="848"/>
      <c r="E204" s="801"/>
      <c r="F204" s="801"/>
      <c r="G204" s="819"/>
      <c r="H204" s="380">
        <v>32</v>
      </c>
      <c r="I204" s="831"/>
      <c r="J204" s="752"/>
      <c r="K204" s="752"/>
      <c r="L204" s="752"/>
      <c r="M204" s="801">
        <v>0</v>
      </c>
      <c r="N204" s="801"/>
      <c r="O204" s="801"/>
      <c r="P204" s="805"/>
      <c r="Q204" s="808"/>
      <c r="R204" s="811"/>
      <c r="S204" s="811"/>
      <c r="T204" s="811"/>
      <c r="U204" s="811"/>
      <c r="V204" s="814"/>
      <c r="W204" s="767"/>
      <c r="X204" s="817"/>
      <c r="Y204" s="761"/>
      <c r="Z204" s="764"/>
      <c r="AA204" s="767"/>
      <c r="AB204" s="770"/>
      <c r="AC204" s="773"/>
      <c r="AD204" s="776"/>
      <c r="AE204" s="779"/>
      <c r="AF204" s="205">
        <v>3</v>
      </c>
      <c r="AG204" s="494" t="s">
        <v>3277</v>
      </c>
      <c r="AH204" s="497" t="str">
        <f t="shared" si="652"/>
        <v>Probabilidad</v>
      </c>
      <c r="AI204" s="336" t="s">
        <v>310</v>
      </c>
      <c r="AJ204" s="336" t="s">
        <v>315</v>
      </c>
      <c r="AK204" s="231" t="str">
        <f t="shared" si="653"/>
        <v>40%</v>
      </c>
      <c r="AL204" s="337" t="s">
        <v>319</v>
      </c>
      <c r="AM204" s="337" t="s">
        <v>323</v>
      </c>
      <c r="AN204" s="338" t="s">
        <v>326</v>
      </c>
      <c r="AO204" s="232" t="str">
        <f t="shared" ref="AO204" si="699">IF(ISBLANK(AD202),(IFERROR(IF(AND(AH203="Probabilidad",AH204="Probabilidad"),(AQ203-(+AQ203*AK204)),IF(AND(AH203="Impacto",AH204="Probabilidad"),(AQ202-(+AQ202*AK204)),IF(AH204="Impacto",AQ203,""))),""))," ")</f>
        <v xml:space="preserve"> </v>
      </c>
      <c r="AP204" s="174" t="str">
        <f t="shared" ref="AP204" si="700">IF(ISBLANK(AD202),(IFERROR(IF(AO204="","",IF(AO204&lt;=0.2,"Muy Baja",IF(AO204&lt;=0.4,"Baja",IF(AO204&lt;=0.6,"Media",IF(AO204&lt;=0.8,"Alta","Muy Alta"))))),""))," ")</f>
        <v xml:space="preserve"> </v>
      </c>
      <c r="AQ204" s="233" t="str">
        <f t="shared" si="522"/>
        <v xml:space="preserve"> </v>
      </c>
      <c r="AR204" s="279" t="str">
        <f t="shared" si="523"/>
        <v/>
      </c>
      <c r="AS204" s="233" t="str">
        <f t="shared" ref="AS204:AS207" si="701">IFERROR(IF(AND(AH203="Impacto",AH204="Impacto"),(AS203-(+AS203*AK204)),IF(AND(AH203="Probabilidad",AH204="Impacto"),(AS202-(+AS202*AK204)),IF(AH204="Probabilidad",AS203,""))),"")</f>
        <v/>
      </c>
      <c r="AT204" s="235" t="str">
        <f t="shared" si="525"/>
        <v/>
      </c>
      <c r="AU204" s="782"/>
      <c r="AV204" s="785"/>
      <c r="AW204" s="779"/>
      <c r="AX204" s="788"/>
      <c r="AY204" s="712"/>
      <c r="AZ204" s="714"/>
      <c r="BA204" s="714"/>
      <c r="BB204" s="714"/>
      <c r="BC204" s="747"/>
      <c r="BD204" s="747"/>
      <c r="BE204" s="714"/>
      <c r="BF204" s="714"/>
      <c r="BG204" s="752"/>
      <c r="BH204" s="212"/>
      <c r="BI204" s="209"/>
      <c r="BJ204" s="209"/>
      <c r="BK204" s="209"/>
      <c r="BL204" s="206"/>
      <c r="BM204" s="206"/>
      <c r="BN204" s="206"/>
      <c r="BO204" s="278"/>
      <c r="BP204" s="278"/>
      <c r="BQ204" s="593"/>
      <c r="BR204" s="682"/>
      <c r="BS204" s="683"/>
      <c r="BT204" s="682"/>
      <c r="BU204" s="683"/>
      <c r="BV204" s="1307"/>
      <c r="BW204" s="1308"/>
      <c r="BX204" s="682"/>
      <c r="BY204" s="688"/>
      <c r="BZ204" s="688"/>
      <c r="CA204" s="670"/>
      <c r="CB204" s="671"/>
    </row>
    <row r="205" spans="1:80" s="211" customFormat="1" ht="28.5" customHeight="1">
      <c r="A205" s="984"/>
      <c r="B205" s="845"/>
      <c r="C205" s="848"/>
      <c r="D205" s="848"/>
      <c r="E205" s="801"/>
      <c r="F205" s="801"/>
      <c r="G205" s="819"/>
      <c r="H205" s="380">
        <v>32</v>
      </c>
      <c r="I205" s="831"/>
      <c r="J205" s="752"/>
      <c r="K205" s="752"/>
      <c r="L205" s="752"/>
      <c r="M205" s="801">
        <v>0</v>
      </c>
      <c r="N205" s="801"/>
      <c r="O205" s="801"/>
      <c r="P205" s="805"/>
      <c r="Q205" s="808"/>
      <c r="R205" s="811"/>
      <c r="S205" s="811"/>
      <c r="T205" s="811"/>
      <c r="U205" s="811"/>
      <c r="V205" s="814"/>
      <c r="W205" s="767"/>
      <c r="X205" s="817"/>
      <c r="Y205" s="761"/>
      <c r="Z205" s="764"/>
      <c r="AA205" s="767"/>
      <c r="AB205" s="770"/>
      <c r="AC205" s="773"/>
      <c r="AD205" s="776"/>
      <c r="AE205" s="779"/>
      <c r="AF205" s="205">
        <v>4</v>
      </c>
      <c r="AG205" s="494"/>
      <c r="AH205" s="497" t="str">
        <f t="shared" si="652"/>
        <v/>
      </c>
      <c r="AI205" s="336"/>
      <c r="AJ205" s="336"/>
      <c r="AK205" s="231" t="str">
        <f t="shared" si="653"/>
        <v/>
      </c>
      <c r="AL205" s="337"/>
      <c r="AM205" s="337"/>
      <c r="AN205" s="338"/>
      <c r="AO205" s="232" t="str">
        <f t="shared" ref="AO205" si="702">IF(ISBLANK(AD202),(IFERROR(IF(AND(AH204="Probabilidad",AH205="Probabilidad"),(AQ204-(+AQ204*AK205)),IF(AND(AH204="Impacto",AH205="Probabilidad"),(AQ203-(+AQ203*AK205)),IF(AH205="Impacto",AQ204,""))),""))," ")</f>
        <v xml:space="preserve"> </v>
      </c>
      <c r="AP205" s="174" t="str">
        <f t="shared" ref="AP205" si="703">IF(ISBLANK(AD202),(IFERROR(IF(AO205="","",IF(AO205&lt;=0.2,"Muy Baja",IF(AO205&lt;=0.4,"Baja",IF(AO205&lt;=0.6,"Media",IF(AO205&lt;=0.8,"Alta","Muy Alta"))))),""))," ")</f>
        <v xml:space="preserve"> </v>
      </c>
      <c r="AQ205" s="233" t="str">
        <f t="shared" si="522"/>
        <v xml:space="preserve"> </v>
      </c>
      <c r="AR205" s="279" t="str">
        <f t="shared" si="523"/>
        <v/>
      </c>
      <c r="AS205" s="233" t="str">
        <f t="shared" si="701"/>
        <v/>
      </c>
      <c r="AT205" s="235" t="str">
        <f t="shared" si="525"/>
        <v/>
      </c>
      <c r="AU205" s="782"/>
      <c r="AV205" s="785"/>
      <c r="AW205" s="779"/>
      <c r="AX205" s="788"/>
      <c r="AY205" s="469"/>
      <c r="AZ205" s="462"/>
      <c r="BA205" s="463"/>
      <c r="BB205" s="463"/>
      <c r="BC205" s="464"/>
      <c r="BD205" s="464"/>
      <c r="BE205" s="464"/>
      <c r="BF205" s="462"/>
      <c r="BG205" s="752"/>
      <c r="BH205" s="212"/>
      <c r="BI205" s="209"/>
      <c r="BJ205" s="209"/>
      <c r="BK205" s="209"/>
      <c r="BL205" s="206"/>
      <c r="BM205" s="206"/>
      <c r="BN205" s="206"/>
      <c r="BO205" s="278"/>
      <c r="BP205" s="278"/>
      <c r="BQ205" s="593"/>
      <c r="BR205" s="682"/>
      <c r="BS205" s="683"/>
      <c r="BT205" s="682"/>
      <c r="BU205" s="683"/>
      <c r="BV205" s="1307"/>
      <c r="BW205" s="1308"/>
      <c r="BX205" s="682"/>
      <c r="BY205" s="688"/>
      <c r="BZ205" s="688"/>
      <c r="CA205" s="670"/>
      <c r="CB205" s="671"/>
    </row>
    <row r="206" spans="1:80" s="211" customFormat="1" ht="28.5" customHeight="1">
      <c r="A206" s="984"/>
      <c r="B206" s="845"/>
      <c r="C206" s="848"/>
      <c r="D206" s="848"/>
      <c r="E206" s="801"/>
      <c r="F206" s="801"/>
      <c r="G206" s="819"/>
      <c r="H206" s="380">
        <v>32</v>
      </c>
      <c r="I206" s="831"/>
      <c r="J206" s="752"/>
      <c r="K206" s="752"/>
      <c r="L206" s="752"/>
      <c r="M206" s="801">
        <v>0</v>
      </c>
      <c r="N206" s="801"/>
      <c r="O206" s="801"/>
      <c r="P206" s="805"/>
      <c r="Q206" s="808"/>
      <c r="R206" s="811"/>
      <c r="S206" s="811"/>
      <c r="T206" s="811"/>
      <c r="U206" s="811"/>
      <c r="V206" s="814"/>
      <c r="W206" s="767"/>
      <c r="X206" s="817"/>
      <c r="Y206" s="761"/>
      <c r="Z206" s="764"/>
      <c r="AA206" s="767"/>
      <c r="AB206" s="770"/>
      <c r="AC206" s="773"/>
      <c r="AD206" s="776"/>
      <c r="AE206" s="779"/>
      <c r="AF206" s="205">
        <v>5</v>
      </c>
      <c r="AG206" s="494"/>
      <c r="AH206" s="497" t="str">
        <f t="shared" si="652"/>
        <v/>
      </c>
      <c r="AI206" s="336"/>
      <c r="AJ206" s="336"/>
      <c r="AK206" s="231" t="str">
        <f t="shared" si="653"/>
        <v/>
      </c>
      <c r="AL206" s="337"/>
      <c r="AM206" s="337"/>
      <c r="AN206" s="338"/>
      <c r="AO206" s="232" t="str">
        <f t="shared" ref="AO206" si="704">IF(ISBLANK(AD202),(IFERROR(IF(AND(AH205="Probabilidad",AH206="Probabilidad"),(AQ205-(+AQ205*AK206)),IF(AND(AH205="Impacto",AH206="Probabilidad"),(AQ204-(+AQ204*AK206)),IF(AH206="Impacto",AQ205,""))),""))," ")</f>
        <v xml:space="preserve"> </v>
      </c>
      <c r="AP206" s="174" t="str">
        <f t="shared" ref="AP206" si="705">IF(ISBLANK(AD202),(IFERROR(IF(AO206="","",IF(AO206&lt;=0.2,"Muy Baja",IF(AO206&lt;=0.4,"Baja",IF(AO206&lt;=0.6,"Media",IF(AO206&lt;=0.8,"Alta","Muy Alta"))))),""))," ")</f>
        <v xml:space="preserve"> </v>
      </c>
      <c r="AQ206" s="233" t="str">
        <f t="shared" si="522"/>
        <v xml:space="preserve"> </v>
      </c>
      <c r="AR206" s="279" t="str">
        <f t="shared" si="523"/>
        <v/>
      </c>
      <c r="AS206" s="233" t="str">
        <f t="shared" si="701"/>
        <v/>
      </c>
      <c r="AT206" s="235" t="str">
        <f t="shared" si="525"/>
        <v/>
      </c>
      <c r="AU206" s="782"/>
      <c r="AV206" s="785"/>
      <c r="AW206" s="779"/>
      <c r="AX206" s="788"/>
      <c r="AY206" s="469"/>
      <c r="AZ206" s="462"/>
      <c r="BA206" s="463"/>
      <c r="BB206" s="463"/>
      <c r="BC206" s="464"/>
      <c r="BD206" s="464"/>
      <c r="BE206" s="464"/>
      <c r="BF206" s="462"/>
      <c r="BG206" s="752"/>
      <c r="BH206" s="212"/>
      <c r="BI206" s="209"/>
      <c r="BJ206" s="209"/>
      <c r="BK206" s="209"/>
      <c r="BL206" s="206"/>
      <c r="BM206" s="206"/>
      <c r="BN206" s="206"/>
      <c r="BO206" s="278"/>
      <c r="BP206" s="278"/>
      <c r="BQ206" s="593"/>
      <c r="BR206" s="682"/>
      <c r="BS206" s="683"/>
      <c r="BT206" s="682"/>
      <c r="BU206" s="683"/>
      <c r="BV206" s="1307"/>
      <c r="BW206" s="1308"/>
      <c r="BX206" s="682"/>
      <c r="BY206" s="688"/>
      <c r="BZ206" s="688"/>
      <c r="CA206" s="670"/>
      <c r="CB206" s="671"/>
    </row>
    <row r="207" spans="1:80" s="211" customFormat="1" ht="28.5" customHeight="1">
      <c r="A207" s="984"/>
      <c r="B207" s="845"/>
      <c r="C207" s="848"/>
      <c r="D207" s="848"/>
      <c r="E207" s="801"/>
      <c r="F207" s="801"/>
      <c r="G207" s="819"/>
      <c r="H207" s="380">
        <v>32</v>
      </c>
      <c r="I207" s="832"/>
      <c r="J207" s="753"/>
      <c r="K207" s="753"/>
      <c r="L207" s="753"/>
      <c r="M207" s="802">
        <v>0</v>
      </c>
      <c r="N207" s="802"/>
      <c r="O207" s="802"/>
      <c r="P207" s="806"/>
      <c r="Q207" s="809"/>
      <c r="R207" s="812"/>
      <c r="S207" s="812"/>
      <c r="T207" s="812"/>
      <c r="U207" s="812"/>
      <c r="V207" s="820"/>
      <c r="W207" s="768"/>
      <c r="X207" s="818"/>
      <c r="Y207" s="762"/>
      <c r="Z207" s="765"/>
      <c r="AA207" s="768"/>
      <c r="AB207" s="771"/>
      <c r="AC207" s="774"/>
      <c r="AD207" s="777"/>
      <c r="AE207" s="780"/>
      <c r="AF207" s="205">
        <v>6</v>
      </c>
      <c r="AG207" s="494"/>
      <c r="AH207" s="497" t="str">
        <f t="shared" si="652"/>
        <v/>
      </c>
      <c r="AI207" s="336"/>
      <c r="AJ207" s="336"/>
      <c r="AK207" s="231" t="str">
        <f t="shared" si="653"/>
        <v/>
      </c>
      <c r="AL207" s="337"/>
      <c r="AM207" s="337"/>
      <c r="AN207" s="338"/>
      <c r="AO207" s="232" t="str">
        <f t="shared" ref="AO207" si="706">IF(ISBLANK(AD202),(IFERROR(IF(AND(AH206="Probabilidad",AH207="Probabilidad"),(AQ206-(+AQ206*AK207)),IF(AND(AH206="Impacto",AH207="Probabilidad"),(AQ205-(+AQ205*AK207)),IF(AH207="Impacto",AQ206,""))),""))," ")</f>
        <v xml:space="preserve"> </v>
      </c>
      <c r="AP207" s="174" t="str">
        <f t="shared" ref="AP207" si="707">IF(ISBLANK(AD202),(IFERROR(IF(AO207="","",IF(AO207&lt;=0.2,"Muy Baja",IF(AO207&lt;=0.4,"Baja",IF(AO207&lt;=0.6,"Media",IF(AO207&lt;=0.8,"Alta","Muy Alta"))))),""))," ")</f>
        <v xml:space="preserve"> </v>
      </c>
      <c r="AQ207" s="233" t="str">
        <f t="shared" si="522"/>
        <v xml:space="preserve"> </v>
      </c>
      <c r="AR207" s="279" t="str">
        <f t="shared" si="523"/>
        <v/>
      </c>
      <c r="AS207" s="233" t="str">
        <f t="shared" si="701"/>
        <v/>
      </c>
      <c r="AT207" s="235" t="str">
        <f t="shared" si="525"/>
        <v/>
      </c>
      <c r="AU207" s="783"/>
      <c r="AV207" s="786"/>
      <c r="AW207" s="780"/>
      <c r="AX207" s="789"/>
      <c r="AY207" s="469"/>
      <c r="AZ207" s="462"/>
      <c r="BA207" s="463"/>
      <c r="BB207" s="463"/>
      <c r="BC207" s="464"/>
      <c r="BD207" s="464"/>
      <c r="BE207" s="464"/>
      <c r="BF207" s="462"/>
      <c r="BG207" s="753"/>
      <c r="BH207" s="515"/>
      <c r="BI207" s="516"/>
      <c r="BJ207" s="516"/>
      <c r="BK207" s="516"/>
      <c r="BL207" s="541"/>
      <c r="BM207" s="541"/>
      <c r="BN207" s="541"/>
      <c r="BO207" s="542"/>
      <c r="BP207" s="542"/>
      <c r="BQ207" s="600"/>
      <c r="BR207" s="684"/>
      <c r="BS207" s="685"/>
      <c r="BT207" s="684"/>
      <c r="BU207" s="685"/>
      <c r="BV207" s="1309"/>
      <c r="BW207" s="1310"/>
      <c r="BX207" s="684"/>
      <c r="BY207" s="689"/>
      <c r="BZ207" s="689"/>
      <c r="CA207" s="670"/>
      <c r="CB207" s="671"/>
    </row>
    <row r="208" spans="1:80" s="211" customFormat="1" ht="183" customHeight="1">
      <c r="A208" s="984"/>
      <c r="B208" s="845"/>
      <c r="C208" s="848"/>
      <c r="D208" s="848" t="str">
        <f>IFERROR((VLOOKUP($B208,'Listados Datos'!$D$3:$F$18,3,FALSE))," ")</f>
        <v xml:space="preserve"> </v>
      </c>
      <c r="E208" s="801"/>
      <c r="F208" s="801" t="s">
        <v>969</v>
      </c>
      <c r="G208" s="819">
        <v>33</v>
      </c>
      <c r="H208" s="380">
        <v>33</v>
      </c>
      <c r="I208" s="830" t="s">
        <v>1157</v>
      </c>
      <c r="J208" s="751" t="s">
        <v>241</v>
      </c>
      <c r="K208" s="751" t="s">
        <v>1157</v>
      </c>
      <c r="L208" s="751" t="s">
        <v>1146</v>
      </c>
      <c r="M208" s="803" t="s">
        <v>3278</v>
      </c>
      <c r="N208" s="803" t="s">
        <v>926</v>
      </c>
      <c r="O208" s="803" t="s">
        <v>831</v>
      </c>
      <c r="P208" s="804">
        <v>228</v>
      </c>
      <c r="Q208" s="807" t="s">
        <v>153</v>
      </c>
      <c r="R208" s="810" t="s">
        <v>1147</v>
      </c>
      <c r="S208" s="810" t="s">
        <v>1148</v>
      </c>
      <c r="T208" s="810"/>
      <c r="U208" s="810"/>
      <c r="V208" s="813" t="str">
        <f t="shared" ref="V208" si="708">IF(ISBLANK(AC208),(IF(P208&lt;=0,"",IF(P208&lt;=2,"Muy Baja",IF(P208&lt;=24,"Baja",IF(P208&lt;=500,"Media",IF(P208&lt;=5000,"Alta","Muy Alta"))))))," ")</f>
        <v>Media</v>
      </c>
      <c r="W208" s="766">
        <f t="shared" ref="W208" si="709">IF(ISBLANK(AC208),(IF(V208="","",IF(V208="Muy Baja",20%,IF(V208="Baja",40%,IF(V208="Media",60%,IF(V208="Alta",80%,IF(V208="Muy Alta",100%,0)))))))," ")</f>
        <v>0.6</v>
      </c>
      <c r="X208" s="816" t="s">
        <v>1424</v>
      </c>
      <c r="Y208" s="760" t="str">
        <f>IF(X208&gt;0,IF(NOT(ISERROR(MATCH(X208,'Listados Datos'!$N$3:$N$4,0))),'Listados Datos'!$N$6&amp;"Por favor no seleccionar este criterios de impacto (Afectación Económica o presupuestal y/o Pérdida Reputacional)",'Listados Datos'!$N$7),"")</f>
        <v>✔</v>
      </c>
      <c r="Z208" s="763"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766">
        <f>IF(Z208="","",IF(Z208="Leve",20%,IF(Z208="Menor",40%,IF(Z208="Moderado",60%,IF(Z208="Mayor",80%,IF(Z208="Catastrófico",100%,0))))))</f>
        <v>0.4</v>
      </c>
      <c r="AB208" s="769"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772"/>
      <c r="AD208" s="775"/>
      <c r="AE208" s="778" t="str">
        <f t="shared" ref="AE208" si="710">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494" t="s">
        <v>3279</v>
      </c>
      <c r="AH208" s="497" t="str">
        <f t="shared" si="652"/>
        <v>Probabilidad</v>
      </c>
      <c r="AI208" s="336" t="s">
        <v>310</v>
      </c>
      <c r="AJ208" s="336" t="s">
        <v>315</v>
      </c>
      <c r="AK208" s="231" t="str">
        <f t="shared" si="653"/>
        <v>40%</v>
      </c>
      <c r="AL208" s="337" t="s">
        <v>319</v>
      </c>
      <c r="AM208" s="337" t="s">
        <v>323</v>
      </c>
      <c r="AN208" s="338" t="s">
        <v>326</v>
      </c>
      <c r="AO208" s="232">
        <f t="shared" ref="AO208" si="711">IF(ISBLANK(AD208),(IFERROR(IF(AH208="Probabilidad",(W208-(+W208*AK208)),IF(AH208="Impacto",W208,"")),""))," ")</f>
        <v>0.36</v>
      </c>
      <c r="AP208" s="174" t="str">
        <f t="shared" ref="AP208" si="712">IF(ISBLANK(AD208), (IFERROR(IF(AO208="","",IF(AO208&lt;=0.2,"Muy Baja",IF(AO208&lt;=0.4,"Baja",IF(AO208&lt;=0.6,"Media",IF(AO208&lt;=0.8,"Alta","Muy Alta"))))),""))," ")</f>
        <v>Baja</v>
      </c>
      <c r="AQ208" s="233">
        <f t="shared" si="522"/>
        <v>0.36</v>
      </c>
      <c r="AR208" s="279" t="str">
        <f t="shared" si="523"/>
        <v>Menor</v>
      </c>
      <c r="AS208" s="233">
        <f t="shared" ref="AS208" si="713">IFERROR(IF(AH208="Impacto",(AA208-(+AA208*AK208)),IF(AH208="Probabilidad",AA208,"")),"")</f>
        <v>0.4</v>
      </c>
      <c r="AT208" s="235" t="str">
        <f t="shared" si="525"/>
        <v>Moderado</v>
      </c>
      <c r="AU208" s="781"/>
      <c r="AV208" s="784" t="str">
        <f>IF(ISBLANK(AD208), " ", AD208)</f>
        <v xml:space="preserve"> </v>
      </c>
      <c r="AW208" s="778" t="str">
        <f t="shared" ref="AW208" si="714">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787" t="s">
        <v>333</v>
      </c>
      <c r="AY208" s="469" t="s">
        <v>1126</v>
      </c>
      <c r="AZ208" s="462" t="s">
        <v>1204</v>
      </c>
      <c r="BA208" s="463" t="s">
        <v>3272</v>
      </c>
      <c r="BB208" s="463" t="s">
        <v>1054</v>
      </c>
      <c r="BC208" s="464">
        <v>44927</v>
      </c>
      <c r="BD208" s="464">
        <v>45291</v>
      </c>
      <c r="BE208" s="464" t="s">
        <v>1343</v>
      </c>
      <c r="BF208" s="464" t="s">
        <v>1353</v>
      </c>
      <c r="BG208" s="751" t="s">
        <v>1153</v>
      </c>
      <c r="BH208" s="508" t="s">
        <v>113</v>
      </c>
      <c r="BI208" s="503" t="s">
        <v>3456</v>
      </c>
      <c r="BJ208" s="503">
        <v>1</v>
      </c>
      <c r="BK208" s="523">
        <v>45048</v>
      </c>
      <c r="BL208" s="549" t="s">
        <v>3467</v>
      </c>
      <c r="BM208" s="511" t="s">
        <v>3468</v>
      </c>
      <c r="BN208" s="549" t="s">
        <v>1509</v>
      </c>
      <c r="BO208" s="549" t="s">
        <v>114</v>
      </c>
      <c r="BP208" s="549" t="s">
        <v>1509</v>
      </c>
      <c r="BQ208" s="564" t="s">
        <v>1509</v>
      </c>
      <c r="BR208" s="1278" t="s">
        <v>3672</v>
      </c>
      <c r="BS208" s="1279"/>
      <c r="BT208" s="1278" t="s">
        <v>1204</v>
      </c>
      <c r="BU208" s="1279"/>
      <c r="BV208" s="1278" t="s">
        <v>3697</v>
      </c>
      <c r="BW208" s="1279"/>
      <c r="BX208" s="1282" t="s">
        <v>3468</v>
      </c>
      <c r="BY208" s="1283"/>
      <c r="BZ208" s="1283"/>
      <c r="CA208" s="670"/>
      <c r="CB208" s="671"/>
    </row>
    <row r="209" spans="1:80" s="211" customFormat="1" ht="84.75" customHeight="1">
      <c r="A209" s="984"/>
      <c r="B209" s="845"/>
      <c r="C209" s="848"/>
      <c r="D209" s="848"/>
      <c r="E209" s="801"/>
      <c r="F209" s="801"/>
      <c r="G209" s="819"/>
      <c r="H209" s="380">
        <v>33</v>
      </c>
      <c r="I209" s="831"/>
      <c r="J209" s="752"/>
      <c r="K209" s="752"/>
      <c r="L209" s="752"/>
      <c r="M209" s="801" t="s">
        <v>1479</v>
      </c>
      <c r="N209" s="801"/>
      <c r="O209" s="801"/>
      <c r="P209" s="805"/>
      <c r="Q209" s="808"/>
      <c r="R209" s="811"/>
      <c r="S209" s="811"/>
      <c r="T209" s="811"/>
      <c r="U209" s="811"/>
      <c r="V209" s="814"/>
      <c r="W209" s="767"/>
      <c r="X209" s="817"/>
      <c r="Y209" s="761"/>
      <c r="Z209" s="764"/>
      <c r="AA209" s="767"/>
      <c r="AB209" s="770"/>
      <c r="AC209" s="773"/>
      <c r="AD209" s="776"/>
      <c r="AE209" s="779"/>
      <c r="AF209" s="205">
        <v>2</v>
      </c>
      <c r="AG209" s="494" t="s">
        <v>3254</v>
      </c>
      <c r="AH209" s="497" t="str">
        <f t="shared" si="652"/>
        <v>Probabilidad</v>
      </c>
      <c r="AI209" s="336" t="s">
        <v>310</v>
      </c>
      <c r="AJ209" s="336" t="s">
        <v>315</v>
      </c>
      <c r="AK209" s="231" t="str">
        <f t="shared" si="653"/>
        <v>40%</v>
      </c>
      <c r="AL209" s="337" t="s">
        <v>319</v>
      </c>
      <c r="AM209" s="337" t="s">
        <v>323</v>
      </c>
      <c r="AN209" s="338" t="s">
        <v>326</v>
      </c>
      <c r="AO209" s="232">
        <f t="shared" ref="AO209" si="715">IF(ISBLANK(AD208),(IFERROR(IF(AND(AH208="Probabilidad",AH209="Probabilidad"),(AQ208-(+AQ208*AK209)),IF(AH209="Probabilidad",(W208-(+W208*AK209)),IF(AH209="Impacto",AQ208,""))),""))," ")</f>
        <v>0.216</v>
      </c>
      <c r="AP209" s="174" t="str">
        <f t="shared" ref="AP209" si="716">IF(ISBLANK(AD208),(IFERROR(IF(AO209="","",IF(AO209&lt;=0.2,"Muy Baja",IF(AO209&lt;=0.4,"Baja",IF(AO209&lt;=0.6,"Media",IF(AO209&lt;=0.8,"Alta","Muy Alta"))))),""))," ")</f>
        <v>Baja</v>
      </c>
      <c r="AQ209" s="233">
        <f t="shared" si="522"/>
        <v>0.216</v>
      </c>
      <c r="AR209" s="279" t="str">
        <f t="shared" si="523"/>
        <v>Menor</v>
      </c>
      <c r="AS209" s="233">
        <f t="shared" ref="AS209" si="717">IFERROR(IF(AND(AH208="Impacto",AH209="Impacto"),(AS208-(+AS208*AK209)),IF(AH209="Impacto",(AA208-(+AA208*AK209)),IF(AH209="Probabilidad",AS208,""))),"")</f>
        <v>0.4</v>
      </c>
      <c r="AT209" s="235" t="str">
        <f t="shared" si="525"/>
        <v>Moderado</v>
      </c>
      <c r="AU209" s="782"/>
      <c r="AV209" s="785"/>
      <c r="AW209" s="779"/>
      <c r="AX209" s="788"/>
      <c r="AY209" s="469" t="s">
        <v>1141</v>
      </c>
      <c r="AZ209" s="462" t="s">
        <v>1139</v>
      </c>
      <c r="BA209" s="463" t="s">
        <v>3272</v>
      </c>
      <c r="BB209" s="463" t="s">
        <v>1054</v>
      </c>
      <c r="BC209" s="464">
        <v>44927</v>
      </c>
      <c r="BD209" s="464">
        <v>45291</v>
      </c>
      <c r="BE209" s="464" t="s">
        <v>1205</v>
      </c>
      <c r="BF209" s="464" t="s">
        <v>1354</v>
      </c>
      <c r="BG209" s="752"/>
      <c r="BH209" s="508" t="s">
        <v>113</v>
      </c>
      <c r="BI209" s="503" t="s">
        <v>3469</v>
      </c>
      <c r="BJ209" s="503" t="s">
        <v>1509</v>
      </c>
      <c r="BK209" s="523" t="s">
        <v>1509</v>
      </c>
      <c r="BL209" s="549" t="s">
        <v>1509</v>
      </c>
      <c r="BM209" s="549" t="s">
        <v>1509</v>
      </c>
      <c r="BN209" s="549" t="s">
        <v>1509</v>
      </c>
      <c r="BO209" s="549" t="s">
        <v>114</v>
      </c>
      <c r="BP209" s="549" t="s">
        <v>1509</v>
      </c>
      <c r="BQ209" s="564" t="s">
        <v>1509</v>
      </c>
      <c r="BR209" s="680" t="s">
        <v>3673</v>
      </c>
      <c r="BS209" s="681"/>
      <c r="BT209" s="680" t="s">
        <v>1139</v>
      </c>
      <c r="BU209" s="681"/>
      <c r="BV209" s="680" t="s">
        <v>3763</v>
      </c>
      <c r="BW209" s="681"/>
      <c r="BX209" s="680" t="s">
        <v>3678</v>
      </c>
      <c r="BY209" s="687"/>
      <c r="BZ209" s="687"/>
      <c r="CA209" s="670"/>
      <c r="CB209" s="671"/>
    </row>
    <row r="210" spans="1:80" s="211" customFormat="1" ht="28.5" customHeight="1">
      <c r="A210" s="984"/>
      <c r="B210" s="845"/>
      <c r="C210" s="848"/>
      <c r="D210" s="848"/>
      <c r="E210" s="801"/>
      <c r="F210" s="801"/>
      <c r="G210" s="819"/>
      <c r="H210" s="380">
        <v>33</v>
      </c>
      <c r="I210" s="831"/>
      <c r="J210" s="752"/>
      <c r="K210" s="752"/>
      <c r="L210" s="752"/>
      <c r="M210" s="801" t="s">
        <v>1479</v>
      </c>
      <c r="N210" s="801"/>
      <c r="O210" s="801"/>
      <c r="P210" s="805"/>
      <c r="Q210" s="808"/>
      <c r="R210" s="811"/>
      <c r="S210" s="811"/>
      <c r="T210" s="811"/>
      <c r="U210" s="811"/>
      <c r="V210" s="814"/>
      <c r="W210" s="767"/>
      <c r="X210" s="817"/>
      <c r="Y210" s="761"/>
      <c r="Z210" s="764"/>
      <c r="AA210" s="767"/>
      <c r="AB210" s="770"/>
      <c r="AC210" s="773"/>
      <c r="AD210" s="776"/>
      <c r="AE210" s="779"/>
      <c r="AF210" s="205">
        <v>3</v>
      </c>
      <c r="AG210" s="494"/>
      <c r="AH210" s="497" t="str">
        <f t="shared" si="652"/>
        <v/>
      </c>
      <c r="AI210" s="336"/>
      <c r="AJ210" s="336"/>
      <c r="AK210" s="231" t="str">
        <f t="shared" si="653"/>
        <v/>
      </c>
      <c r="AL210" s="337"/>
      <c r="AM210" s="337"/>
      <c r="AN210" s="338"/>
      <c r="AO210" s="232" t="str">
        <f t="shared" ref="AO210" si="718">IF(ISBLANK(AD208),(IFERROR(IF(AND(AH209="Probabilidad",AH210="Probabilidad"),(AQ209-(+AQ209*AK210)),IF(AND(AH209="Impacto",AH210="Probabilidad"),(AQ208-(+AQ208*AK210)),IF(AH210="Impacto",AQ209,""))),""))," ")</f>
        <v/>
      </c>
      <c r="AP210" s="174" t="str">
        <f t="shared" ref="AP210" si="719">IF(ISBLANK(AD208),(IFERROR(IF(AO210="","",IF(AO210&lt;=0.2,"Muy Baja",IF(AO210&lt;=0.4,"Baja",IF(AO210&lt;=0.6,"Media",IF(AO210&lt;=0.8,"Alta","Muy Alta"))))),""))," ")</f>
        <v/>
      </c>
      <c r="AQ210" s="233" t="str">
        <f t="shared" si="522"/>
        <v/>
      </c>
      <c r="AR210" s="279" t="str">
        <f t="shared" si="523"/>
        <v/>
      </c>
      <c r="AS210" s="233" t="str">
        <f t="shared" ref="AS210:AS213" si="720">IFERROR(IF(AND(AH209="Impacto",AH210="Impacto"),(AS209-(+AS209*AK210)),IF(AND(AH209="Probabilidad",AH210="Impacto"),(AS208-(+AS208*AK210)),IF(AH210="Probabilidad",AS209,""))),"")</f>
        <v/>
      </c>
      <c r="AT210" s="235" t="str">
        <f t="shared" si="525"/>
        <v/>
      </c>
      <c r="AU210" s="782"/>
      <c r="AV210" s="785"/>
      <c r="AW210" s="779"/>
      <c r="AX210" s="788"/>
      <c r="AY210" s="469"/>
      <c r="AZ210" s="462"/>
      <c r="BA210" s="463"/>
      <c r="BB210" s="463"/>
      <c r="BC210" s="464"/>
      <c r="BD210" s="464"/>
      <c r="BE210" s="464"/>
      <c r="BF210" s="462"/>
      <c r="BG210" s="752"/>
      <c r="BH210" s="517"/>
      <c r="BI210" s="518"/>
      <c r="BJ210" s="518"/>
      <c r="BK210" s="518"/>
      <c r="BL210" s="543"/>
      <c r="BM210" s="543"/>
      <c r="BN210" s="543"/>
      <c r="BO210" s="278"/>
      <c r="BP210" s="278"/>
      <c r="BQ210" s="593"/>
      <c r="BR210" s="682"/>
      <c r="BS210" s="683"/>
      <c r="BT210" s="682"/>
      <c r="BU210" s="683"/>
      <c r="BV210" s="682"/>
      <c r="BW210" s="683"/>
      <c r="BX210" s="682"/>
      <c r="BY210" s="688"/>
      <c r="BZ210" s="688"/>
      <c r="CA210" s="670"/>
      <c r="CB210" s="671"/>
    </row>
    <row r="211" spans="1:80" s="211" customFormat="1" ht="28.5" customHeight="1">
      <c r="A211" s="984"/>
      <c r="B211" s="845"/>
      <c r="C211" s="848"/>
      <c r="D211" s="848"/>
      <c r="E211" s="801"/>
      <c r="F211" s="801"/>
      <c r="G211" s="819"/>
      <c r="H211" s="380">
        <v>33</v>
      </c>
      <c r="I211" s="831"/>
      <c r="J211" s="752"/>
      <c r="K211" s="752"/>
      <c r="L211" s="752"/>
      <c r="M211" s="801" t="s">
        <v>1479</v>
      </c>
      <c r="N211" s="801"/>
      <c r="O211" s="801"/>
      <c r="P211" s="805"/>
      <c r="Q211" s="808"/>
      <c r="R211" s="811"/>
      <c r="S211" s="811"/>
      <c r="T211" s="811"/>
      <c r="U211" s="811"/>
      <c r="V211" s="814"/>
      <c r="W211" s="767"/>
      <c r="X211" s="817"/>
      <c r="Y211" s="761"/>
      <c r="Z211" s="764"/>
      <c r="AA211" s="767"/>
      <c r="AB211" s="770"/>
      <c r="AC211" s="773"/>
      <c r="AD211" s="776"/>
      <c r="AE211" s="779"/>
      <c r="AF211" s="205">
        <v>4</v>
      </c>
      <c r="AG211" s="494"/>
      <c r="AH211" s="497" t="str">
        <f t="shared" si="652"/>
        <v/>
      </c>
      <c r="AI211" s="336"/>
      <c r="AJ211" s="336"/>
      <c r="AK211" s="231" t="str">
        <f t="shared" si="653"/>
        <v/>
      </c>
      <c r="AL211" s="337"/>
      <c r="AM211" s="337"/>
      <c r="AN211" s="338"/>
      <c r="AO211" s="232" t="str">
        <f t="shared" ref="AO211" si="721">IF(ISBLANK(AD208),(IFERROR(IF(AND(AH210="Probabilidad",AH211="Probabilidad"),(AQ210-(+AQ210*AK211)),IF(AND(AH210="Impacto",AH211="Probabilidad"),(AQ209-(+AQ209*AK211)),IF(AH211="Impacto",AQ210,""))),""))," ")</f>
        <v/>
      </c>
      <c r="AP211" s="174" t="str">
        <f t="shared" ref="AP211" si="722">IF(ISBLANK(AD208),(IFERROR(IF(AO211="","",IF(AO211&lt;=0.2,"Muy Baja",IF(AO211&lt;=0.4,"Baja",IF(AO211&lt;=0.6,"Media",IF(AO211&lt;=0.8,"Alta","Muy Alta"))))),""))," ")</f>
        <v/>
      </c>
      <c r="AQ211" s="233" t="str">
        <f t="shared" si="522"/>
        <v/>
      </c>
      <c r="AR211" s="279" t="str">
        <f t="shared" si="523"/>
        <v/>
      </c>
      <c r="AS211" s="233" t="str">
        <f t="shared" si="720"/>
        <v/>
      </c>
      <c r="AT211" s="235" t="str">
        <f t="shared" si="525"/>
        <v/>
      </c>
      <c r="AU211" s="782"/>
      <c r="AV211" s="785"/>
      <c r="AW211" s="779"/>
      <c r="AX211" s="788"/>
      <c r="AY211" s="469"/>
      <c r="AZ211" s="462"/>
      <c r="BA211" s="463"/>
      <c r="BB211" s="463"/>
      <c r="BC211" s="464"/>
      <c r="BD211" s="464"/>
      <c r="BE211" s="464"/>
      <c r="BF211" s="462"/>
      <c r="BG211" s="752"/>
      <c r="BH211" s="212"/>
      <c r="BI211" s="209"/>
      <c r="BJ211" s="209"/>
      <c r="BK211" s="209"/>
      <c r="BL211" s="206"/>
      <c r="BM211" s="206"/>
      <c r="BN211" s="206"/>
      <c r="BO211" s="278"/>
      <c r="BP211" s="278"/>
      <c r="BQ211" s="593"/>
      <c r="BR211" s="682"/>
      <c r="BS211" s="683"/>
      <c r="BT211" s="682"/>
      <c r="BU211" s="683"/>
      <c r="BV211" s="682"/>
      <c r="BW211" s="683"/>
      <c r="BX211" s="682"/>
      <c r="BY211" s="688"/>
      <c r="BZ211" s="688"/>
      <c r="CA211" s="670"/>
      <c r="CB211" s="671"/>
    </row>
    <row r="212" spans="1:80" s="211" customFormat="1" ht="28.5" customHeight="1">
      <c r="A212" s="984"/>
      <c r="B212" s="845"/>
      <c r="C212" s="848"/>
      <c r="D212" s="848"/>
      <c r="E212" s="801"/>
      <c r="F212" s="801"/>
      <c r="G212" s="819"/>
      <c r="H212" s="380">
        <v>33</v>
      </c>
      <c r="I212" s="831"/>
      <c r="J212" s="752"/>
      <c r="K212" s="752"/>
      <c r="L212" s="752"/>
      <c r="M212" s="801" t="s">
        <v>1479</v>
      </c>
      <c r="N212" s="801"/>
      <c r="O212" s="801"/>
      <c r="P212" s="805"/>
      <c r="Q212" s="808"/>
      <c r="R212" s="811"/>
      <c r="S212" s="811"/>
      <c r="T212" s="811"/>
      <c r="U212" s="811"/>
      <c r="V212" s="814"/>
      <c r="W212" s="767"/>
      <c r="X212" s="817"/>
      <c r="Y212" s="761"/>
      <c r="Z212" s="764"/>
      <c r="AA212" s="767"/>
      <c r="AB212" s="770"/>
      <c r="AC212" s="773"/>
      <c r="AD212" s="776"/>
      <c r="AE212" s="779"/>
      <c r="AF212" s="205">
        <v>5</v>
      </c>
      <c r="AG212" s="494"/>
      <c r="AH212" s="497" t="str">
        <f t="shared" si="652"/>
        <v/>
      </c>
      <c r="AI212" s="336"/>
      <c r="AJ212" s="336"/>
      <c r="AK212" s="231" t="str">
        <f t="shared" si="653"/>
        <v/>
      </c>
      <c r="AL212" s="337"/>
      <c r="AM212" s="337"/>
      <c r="AN212" s="338"/>
      <c r="AO212" s="232" t="str">
        <f t="shared" ref="AO212" si="723">IF(ISBLANK(AD208),(IFERROR(IF(AND(AH211="Probabilidad",AH212="Probabilidad"),(AQ211-(+AQ211*AK212)),IF(AND(AH211="Impacto",AH212="Probabilidad"),(AQ210-(+AQ210*AK212)),IF(AH212="Impacto",AQ211,""))),""))," ")</f>
        <v/>
      </c>
      <c r="AP212" s="174" t="str">
        <f t="shared" ref="AP212" si="724">IF(ISBLANK(AD208),(IFERROR(IF(AO212="","",IF(AO212&lt;=0.2,"Muy Baja",IF(AO212&lt;=0.4,"Baja",IF(AO212&lt;=0.6,"Media",IF(AO212&lt;=0.8,"Alta","Muy Alta"))))),""))," ")</f>
        <v/>
      </c>
      <c r="AQ212" s="233" t="str">
        <f t="shared" si="522"/>
        <v/>
      </c>
      <c r="AR212" s="279" t="str">
        <f t="shared" si="523"/>
        <v/>
      </c>
      <c r="AS212" s="233" t="str">
        <f t="shared" si="720"/>
        <v/>
      </c>
      <c r="AT212" s="235" t="str">
        <f t="shared" si="525"/>
        <v/>
      </c>
      <c r="AU212" s="782"/>
      <c r="AV212" s="785"/>
      <c r="AW212" s="779"/>
      <c r="AX212" s="788"/>
      <c r="AY212" s="469"/>
      <c r="AZ212" s="462"/>
      <c r="BA212" s="463"/>
      <c r="BB212" s="463"/>
      <c r="BC212" s="464"/>
      <c r="BD212" s="464"/>
      <c r="BE212" s="464"/>
      <c r="BF212" s="462"/>
      <c r="BG212" s="752"/>
      <c r="BH212" s="212"/>
      <c r="BI212" s="209"/>
      <c r="BJ212" s="209"/>
      <c r="BK212" s="209"/>
      <c r="BL212" s="206"/>
      <c r="BM212" s="206"/>
      <c r="BN212" s="206"/>
      <c r="BO212" s="278"/>
      <c r="BP212" s="278"/>
      <c r="BQ212" s="593"/>
      <c r="BR212" s="682"/>
      <c r="BS212" s="683"/>
      <c r="BT212" s="682"/>
      <c r="BU212" s="683"/>
      <c r="BV212" s="682"/>
      <c r="BW212" s="683"/>
      <c r="BX212" s="682"/>
      <c r="BY212" s="688"/>
      <c r="BZ212" s="688"/>
      <c r="CA212" s="670"/>
      <c r="CB212" s="671"/>
    </row>
    <row r="213" spans="1:80" s="211" customFormat="1" ht="28.5" customHeight="1">
      <c r="A213" s="985"/>
      <c r="B213" s="846"/>
      <c r="C213" s="849"/>
      <c r="D213" s="849"/>
      <c r="E213" s="802"/>
      <c r="F213" s="802"/>
      <c r="G213" s="819"/>
      <c r="H213" s="380">
        <v>33</v>
      </c>
      <c r="I213" s="832"/>
      <c r="J213" s="753"/>
      <c r="K213" s="753"/>
      <c r="L213" s="753"/>
      <c r="M213" s="802" t="s">
        <v>1479</v>
      </c>
      <c r="N213" s="802"/>
      <c r="O213" s="802"/>
      <c r="P213" s="806"/>
      <c r="Q213" s="809"/>
      <c r="R213" s="812"/>
      <c r="S213" s="812"/>
      <c r="T213" s="812"/>
      <c r="U213" s="812"/>
      <c r="V213" s="820"/>
      <c r="W213" s="768"/>
      <c r="X213" s="818"/>
      <c r="Y213" s="762"/>
      <c r="Z213" s="765"/>
      <c r="AA213" s="768"/>
      <c r="AB213" s="771"/>
      <c r="AC213" s="774"/>
      <c r="AD213" s="777"/>
      <c r="AE213" s="780"/>
      <c r="AF213" s="205">
        <v>6</v>
      </c>
      <c r="AG213" s="494"/>
      <c r="AH213" s="497" t="str">
        <f t="shared" si="652"/>
        <v/>
      </c>
      <c r="AI213" s="336"/>
      <c r="AJ213" s="336"/>
      <c r="AK213" s="231" t="str">
        <f t="shared" si="653"/>
        <v/>
      </c>
      <c r="AL213" s="337"/>
      <c r="AM213" s="337"/>
      <c r="AN213" s="338"/>
      <c r="AO213" s="232" t="str">
        <f t="shared" ref="AO213" si="725">IF(ISBLANK(AD208),(IFERROR(IF(AND(AH212="Probabilidad",AH213="Probabilidad"),(AQ212-(+AQ212*AK213)),IF(AND(AH212="Impacto",AH213="Probabilidad"),(AQ211-(+AQ211*AK213)),IF(AH213="Impacto",AQ212,""))),""))," ")</f>
        <v/>
      </c>
      <c r="AP213" s="174" t="str">
        <f t="shared" ref="AP213" si="726">IF(ISBLANK(AD208),(IFERROR(IF(AO213="","",IF(AO213&lt;=0.2,"Muy Baja",IF(AO213&lt;=0.4,"Baja",IF(AO213&lt;=0.6,"Media",IF(AO213&lt;=0.8,"Alta","Muy Alta"))))),""))," ")</f>
        <v/>
      </c>
      <c r="AQ213" s="233" t="str">
        <f t="shared" ref="AQ213:AQ282" si="727">+AO213</f>
        <v/>
      </c>
      <c r="AR213" s="279" t="str">
        <f t="shared" ref="AR213:AR282" si="728">IFERROR(IF(AS213="","",IF(AS213&lt;=0.2,"Leve",IF(AS213&lt;=0.4,"Menor",IF(AS213&lt;=0.6,"Moderado",IF(AS213&lt;=0.8,"Mayor","Catastrófico"))))),"")</f>
        <v/>
      </c>
      <c r="AS213" s="233" t="str">
        <f t="shared" si="720"/>
        <v/>
      </c>
      <c r="AT213" s="235" t="str">
        <f t="shared" ref="AT213:AT282" si="729">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783"/>
      <c r="AV213" s="786"/>
      <c r="AW213" s="780"/>
      <c r="AX213" s="789"/>
      <c r="AY213" s="469"/>
      <c r="AZ213" s="462"/>
      <c r="BA213" s="463"/>
      <c r="BB213" s="463"/>
      <c r="BC213" s="464"/>
      <c r="BD213" s="464"/>
      <c r="BE213" s="464"/>
      <c r="BF213" s="462"/>
      <c r="BG213" s="753"/>
      <c r="BH213" s="515"/>
      <c r="BI213" s="516"/>
      <c r="BJ213" s="516"/>
      <c r="BK213" s="516"/>
      <c r="BL213" s="541"/>
      <c r="BM213" s="541"/>
      <c r="BN213" s="541"/>
      <c r="BO213" s="542"/>
      <c r="BP213" s="542"/>
      <c r="BQ213" s="600"/>
      <c r="BR213" s="684"/>
      <c r="BS213" s="685"/>
      <c r="BT213" s="684"/>
      <c r="BU213" s="685"/>
      <c r="BV213" s="684"/>
      <c r="BW213" s="685"/>
      <c r="BX213" s="684"/>
      <c r="BY213" s="689"/>
      <c r="BZ213" s="689"/>
      <c r="CA213" s="672"/>
      <c r="CB213" s="673"/>
    </row>
    <row r="214" spans="1:80" s="211" customFormat="1" ht="152.25" customHeight="1">
      <c r="A214" s="986">
        <v>7</v>
      </c>
      <c r="B214" s="968" t="s">
        <v>953</v>
      </c>
      <c r="C214" s="847" t="str">
        <f>IFERROR((VLOOKUP($B214,'Listados Datos'!$D$3:$E$18,2,FALSE))," ")</f>
        <v xml:space="preserve">Garantizar la disponibilidad de las Tecnologías de la Información y Comunicaciones -TIC's, manteniendo la integridad y confidencialidad de la información. </v>
      </c>
      <c r="D214" s="847"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803" t="s">
        <v>1167</v>
      </c>
      <c r="F214" s="803" t="s">
        <v>3007</v>
      </c>
      <c r="G214" s="819">
        <v>34</v>
      </c>
      <c r="H214" s="380">
        <v>34</v>
      </c>
      <c r="I214" s="830" t="s">
        <v>3131</v>
      </c>
      <c r="J214" s="751" t="s">
        <v>241</v>
      </c>
      <c r="K214" s="751" t="s">
        <v>3132</v>
      </c>
      <c r="L214" s="751" t="s">
        <v>3367</v>
      </c>
      <c r="M214" s="803" t="str">
        <f t="shared" ref="M214:M220" si="730">+CONCATENATE("Posibilidad de afectación ", J214, " por ", K214," debido a ", L214)</f>
        <v>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v>
      </c>
      <c r="N214" s="803" t="s">
        <v>108</v>
      </c>
      <c r="O214" s="803" t="s">
        <v>830</v>
      </c>
      <c r="P214" s="804">
        <v>228</v>
      </c>
      <c r="Q214" s="807"/>
      <c r="R214" s="810"/>
      <c r="S214" s="810"/>
      <c r="T214" s="810"/>
      <c r="U214" s="810"/>
      <c r="V214" s="813" t="str">
        <f t="shared" ref="V214" si="731">IF(ISBLANK(AC214),(IF(P214&lt;=0,"",IF(P214&lt;=2,"Muy Baja",IF(P214&lt;=24,"Baja",IF(P214&lt;=500,"Media",IF(P214&lt;=5000,"Alta","Muy Alta"))))))," ")</f>
        <v>Media</v>
      </c>
      <c r="W214" s="766">
        <f t="shared" ref="W214" si="732">IF(ISBLANK(AC214),(IF(V214="","",IF(V214="Muy Baja",20%,IF(V214="Baja",40%,IF(V214="Media",60%,IF(V214="Alta",80%,IF(V214="Muy Alta",100%,0)))))))," ")</f>
        <v>0.6</v>
      </c>
      <c r="X214" s="816" t="s">
        <v>304</v>
      </c>
      <c r="Y214" s="760" t="str">
        <f>IF(X214&gt;0,IF(NOT(ISERROR(MATCH(X214,'Listados Datos'!$N$3:$N$4,0))),'Listados Datos'!$N$6&amp;"Por favor no seleccionar este criterios de impacto (Afectación Económica o presupuestal y/o Pérdida Reputacional)",'Listados Datos'!$N$7),"")</f>
        <v>✔</v>
      </c>
      <c r="Z214" s="763" t="str">
        <f>IF(OR(X214='Listados Datos'!$R$3,X214='Listados Datos'!$S$3),"Leve",IF(OR(X214='Listados Datos'!$R$4,X214='Listados Datos'!$S$4),"Menor",IF(OR(X214='Listados Datos'!$R$5,X214='Listados Datos'!$S$5),"Moderado",IF(OR(X214='Listados Datos'!$R$6,X214='Listados Datos'!$S$6),"Mayor",IF(OR(X214='Listados Datos'!$R$7,X214='Listados Datos'!$S$7),"Catastrófico","")))))</f>
        <v>Moderado</v>
      </c>
      <c r="AA214" s="766">
        <f>IF(Z214="","",IF(Z214="Leve",20%,IF(Z214="Menor",40%,IF(Z214="Moderado",60%,IF(Z214="Mayor",80%,IF(Z214="Catastrófico",100%,0))))))</f>
        <v>0.6</v>
      </c>
      <c r="AB214" s="769"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Moderado</v>
      </c>
      <c r="AC214" s="772"/>
      <c r="AD214" s="775"/>
      <c r="AE214" s="778" t="str">
        <f t="shared" ref="AE214" si="733">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494" t="s">
        <v>3139</v>
      </c>
      <c r="AH214" s="497" t="str">
        <f t="shared" si="652"/>
        <v>Probabilidad</v>
      </c>
      <c r="AI214" s="336" t="s">
        <v>310</v>
      </c>
      <c r="AJ214" s="336" t="s">
        <v>316</v>
      </c>
      <c r="AK214" s="231" t="str">
        <f t="shared" si="653"/>
        <v>50%</v>
      </c>
      <c r="AL214" s="337" t="s">
        <v>319</v>
      </c>
      <c r="AM214" s="337" t="s">
        <v>323</v>
      </c>
      <c r="AN214" s="338" t="s">
        <v>326</v>
      </c>
      <c r="AO214" s="232">
        <f t="shared" ref="AO214" si="734">IF(ISBLANK(AD214),(IFERROR(IF(AH214="Probabilidad",(W214-(+W214*AK214)),IF(AH214="Impacto",W214,"")),""))," ")</f>
        <v>0.3</v>
      </c>
      <c r="AP214" s="174" t="str">
        <f t="shared" ref="AP214" si="735">IF(ISBLANK(AD214), (IFERROR(IF(AO214="","",IF(AO214&lt;=0.2,"Muy Baja",IF(AO214&lt;=0.4,"Baja",IF(AO214&lt;=0.6,"Media",IF(AO214&lt;=0.8,"Alta","Muy Alta"))))),""))," ")</f>
        <v>Baja</v>
      </c>
      <c r="AQ214" s="233">
        <f t="shared" si="727"/>
        <v>0.3</v>
      </c>
      <c r="AR214" s="279" t="str">
        <f t="shared" si="728"/>
        <v>Moderado</v>
      </c>
      <c r="AS214" s="233">
        <f t="shared" ref="AS214" si="736">IFERROR(IF(AH214="Impacto",(AA214-(+AA214*AK214)),IF(AH214="Probabilidad",AA214,"")),"")</f>
        <v>0.6</v>
      </c>
      <c r="AT214" s="235" t="str">
        <f t="shared" si="729"/>
        <v>Moderado</v>
      </c>
      <c r="AU214" s="781"/>
      <c r="AV214" s="784" t="str">
        <f>IF(ISBLANK(AD214), " ", AD214)</f>
        <v xml:space="preserve"> </v>
      </c>
      <c r="AW214" s="778" t="str">
        <f t="shared" ref="AW214" si="737">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787" t="s">
        <v>333</v>
      </c>
      <c r="AY214" s="480" t="s">
        <v>3166</v>
      </c>
      <c r="AZ214" s="481" t="s">
        <v>3167</v>
      </c>
      <c r="BA214" s="482" t="s">
        <v>3409</v>
      </c>
      <c r="BB214" s="482" t="s">
        <v>1262</v>
      </c>
      <c r="BC214" s="483">
        <v>44927</v>
      </c>
      <c r="BD214" s="483">
        <v>44938</v>
      </c>
      <c r="BE214" s="483" t="s">
        <v>3168</v>
      </c>
      <c r="BF214" s="484" t="s">
        <v>3169</v>
      </c>
      <c r="BG214" s="751" t="s">
        <v>3170</v>
      </c>
      <c r="BH214" s="508" t="s">
        <v>113</v>
      </c>
      <c r="BI214" s="503" t="s">
        <v>3469</v>
      </c>
      <c r="BJ214" s="503" t="s">
        <v>1509</v>
      </c>
      <c r="BK214" s="523" t="s">
        <v>1509</v>
      </c>
      <c r="BL214" s="549" t="s">
        <v>1509</v>
      </c>
      <c r="BM214" s="549" t="s">
        <v>1509</v>
      </c>
      <c r="BN214" s="549" t="s">
        <v>1509</v>
      </c>
      <c r="BO214" s="549" t="s">
        <v>114</v>
      </c>
      <c r="BP214" s="549" t="s">
        <v>1509</v>
      </c>
      <c r="BQ214" s="564" t="s">
        <v>1509</v>
      </c>
      <c r="BR214" s="1278" t="s">
        <v>3667</v>
      </c>
      <c r="BS214" s="1279"/>
      <c r="BT214" s="1278" t="s">
        <v>3167</v>
      </c>
      <c r="BU214" s="1279"/>
      <c r="BV214" s="1278" t="s">
        <v>3737</v>
      </c>
      <c r="BW214" s="1279"/>
      <c r="BX214" s="1278" t="s">
        <v>3678</v>
      </c>
      <c r="BY214" s="1283"/>
      <c r="BZ214" s="1283"/>
      <c r="CA214" s="668" t="s">
        <v>3756</v>
      </c>
      <c r="CB214" s="669"/>
    </row>
    <row r="215" spans="1:80" s="211" customFormat="1" ht="90" customHeight="1">
      <c r="A215" s="987"/>
      <c r="B215" s="969"/>
      <c r="C215" s="848"/>
      <c r="D215" s="848"/>
      <c r="E215" s="801"/>
      <c r="F215" s="801"/>
      <c r="G215" s="819"/>
      <c r="H215" s="380">
        <v>34</v>
      </c>
      <c r="I215" s="831"/>
      <c r="J215" s="752"/>
      <c r="K215" s="752"/>
      <c r="L215" s="752"/>
      <c r="M215" s="801"/>
      <c r="N215" s="801"/>
      <c r="O215" s="801"/>
      <c r="P215" s="805"/>
      <c r="Q215" s="808"/>
      <c r="R215" s="811"/>
      <c r="S215" s="811"/>
      <c r="T215" s="811"/>
      <c r="U215" s="811"/>
      <c r="V215" s="814"/>
      <c r="W215" s="767"/>
      <c r="X215" s="817"/>
      <c r="Y215" s="761"/>
      <c r="Z215" s="764"/>
      <c r="AA215" s="767"/>
      <c r="AB215" s="770"/>
      <c r="AC215" s="773"/>
      <c r="AD215" s="776"/>
      <c r="AE215" s="779"/>
      <c r="AF215" s="205">
        <v>2</v>
      </c>
      <c r="AG215" s="494" t="s">
        <v>3140</v>
      </c>
      <c r="AH215" s="497" t="str">
        <f t="shared" si="652"/>
        <v>Probabilidad</v>
      </c>
      <c r="AI215" s="336" t="s">
        <v>310</v>
      </c>
      <c r="AJ215" s="336" t="s">
        <v>316</v>
      </c>
      <c r="AK215" s="231" t="str">
        <f t="shared" si="653"/>
        <v>50%</v>
      </c>
      <c r="AL215" s="337" t="s">
        <v>319</v>
      </c>
      <c r="AM215" s="337" t="s">
        <v>323</v>
      </c>
      <c r="AN215" s="338" t="s">
        <v>326</v>
      </c>
      <c r="AO215" s="232">
        <f t="shared" ref="AO215" si="738">IF(ISBLANK(AD214),(IFERROR(IF(AND(AH214="Probabilidad",AH215="Probabilidad"),(AQ214-(+AQ214*AK215)),IF(AH215="Probabilidad",(W214-(+W214*AK215)),IF(AH215="Impacto",AQ214,""))),""))," ")</f>
        <v>0.15</v>
      </c>
      <c r="AP215" s="174" t="str">
        <f t="shared" ref="AP215" si="739">IF(ISBLANK(AD214),(IFERROR(IF(AO215="","",IF(AO215&lt;=0.2,"Muy Baja",IF(AO215&lt;=0.4,"Baja",IF(AO215&lt;=0.6,"Media",IF(AO215&lt;=0.8,"Alta","Muy Alta"))))),""))," ")</f>
        <v>Muy Baja</v>
      </c>
      <c r="AQ215" s="233">
        <f t="shared" si="727"/>
        <v>0.15</v>
      </c>
      <c r="AR215" s="279" t="str">
        <f t="shared" si="728"/>
        <v>Moderado</v>
      </c>
      <c r="AS215" s="233">
        <f t="shared" ref="AS215" si="740">IFERROR(IF(AND(AH214="Impacto",AH215="Impacto"),(AS214-(+AS214*AK215)),IF(AH215="Impacto",(AA214-(+AA214*AK215)),IF(AH215="Probabilidad",AS214,""))),"")</f>
        <v>0.6</v>
      </c>
      <c r="AT215" s="235" t="str">
        <f t="shared" si="729"/>
        <v>Moderado</v>
      </c>
      <c r="AU215" s="782"/>
      <c r="AV215" s="785"/>
      <c r="AW215" s="779"/>
      <c r="AX215" s="788"/>
      <c r="AY215" s="480" t="s">
        <v>3280</v>
      </c>
      <c r="AZ215" s="481" t="s">
        <v>3171</v>
      </c>
      <c r="BA215" s="482" t="s">
        <v>3409</v>
      </c>
      <c r="BB215" s="482" t="s">
        <v>1066</v>
      </c>
      <c r="BC215" s="483">
        <v>44927</v>
      </c>
      <c r="BD215" s="483">
        <v>44938</v>
      </c>
      <c r="BE215" s="483" t="s">
        <v>3172</v>
      </c>
      <c r="BF215" s="484" t="s">
        <v>3281</v>
      </c>
      <c r="BG215" s="752"/>
      <c r="BH215" s="508" t="s">
        <v>113</v>
      </c>
      <c r="BI215" s="503" t="s">
        <v>3469</v>
      </c>
      <c r="BJ215" s="503" t="s">
        <v>1509</v>
      </c>
      <c r="BK215" s="523" t="s">
        <v>1509</v>
      </c>
      <c r="BL215" s="549" t="s">
        <v>1509</v>
      </c>
      <c r="BM215" s="549" t="s">
        <v>1509</v>
      </c>
      <c r="BN215" s="549" t="s">
        <v>1509</v>
      </c>
      <c r="BO215" s="549" t="s">
        <v>114</v>
      </c>
      <c r="BP215" s="549" t="s">
        <v>1509</v>
      </c>
      <c r="BQ215" s="564" t="s">
        <v>1509</v>
      </c>
      <c r="BR215" s="680" t="s">
        <v>3666</v>
      </c>
      <c r="BS215" s="681"/>
      <c r="BT215" s="1272" t="s">
        <v>3171</v>
      </c>
      <c r="BU215" s="1273"/>
      <c r="BV215" s="680" t="s">
        <v>3682</v>
      </c>
      <c r="BW215" s="681"/>
      <c r="BX215" s="680" t="s">
        <v>3678</v>
      </c>
      <c r="BY215" s="687"/>
      <c r="BZ215" s="687"/>
      <c r="CA215" s="670"/>
      <c r="CB215" s="671"/>
    </row>
    <row r="216" spans="1:80" s="211" customFormat="1" ht="28.5" customHeight="1">
      <c r="A216" s="987"/>
      <c r="B216" s="969"/>
      <c r="C216" s="848"/>
      <c r="D216" s="848"/>
      <c r="E216" s="801"/>
      <c r="F216" s="801"/>
      <c r="G216" s="819"/>
      <c r="H216" s="380">
        <v>34</v>
      </c>
      <c r="I216" s="831"/>
      <c r="J216" s="752"/>
      <c r="K216" s="752"/>
      <c r="L216" s="752"/>
      <c r="M216" s="801"/>
      <c r="N216" s="801"/>
      <c r="O216" s="801"/>
      <c r="P216" s="805"/>
      <c r="Q216" s="808"/>
      <c r="R216" s="811"/>
      <c r="S216" s="811"/>
      <c r="T216" s="811"/>
      <c r="U216" s="811"/>
      <c r="V216" s="814"/>
      <c r="W216" s="767"/>
      <c r="X216" s="817"/>
      <c r="Y216" s="761"/>
      <c r="Z216" s="764"/>
      <c r="AA216" s="767"/>
      <c r="AB216" s="770"/>
      <c r="AC216" s="773"/>
      <c r="AD216" s="776"/>
      <c r="AE216" s="779"/>
      <c r="AF216" s="205">
        <v>3</v>
      </c>
      <c r="AG216" s="494"/>
      <c r="AH216" s="497" t="str">
        <f t="shared" si="652"/>
        <v/>
      </c>
      <c r="AI216" s="336"/>
      <c r="AJ216" s="336"/>
      <c r="AK216" s="231" t="str">
        <f t="shared" si="653"/>
        <v/>
      </c>
      <c r="AL216" s="337"/>
      <c r="AM216" s="337"/>
      <c r="AN216" s="338"/>
      <c r="AO216" s="232" t="str">
        <f t="shared" ref="AO216" si="741">IF(ISBLANK(AD214),(IFERROR(IF(AND(AH215="Probabilidad",AH216="Probabilidad"),(AQ215-(+AQ215*AK216)),IF(AND(AH215="Impacto",AH216="Probabilidad"),(AQ214-(+AQ214*AK216)),IF(AH216="Impacto",AQ215,""))),""))," ")</f>
        <v/>
      </c>
      <c r="AP216" s="174" t="str">
        <f t="shared" ref="AP216" si="742">IF(ISBLANK(AD214),(IFERROR(IF(AO216="","",IF(AO216&lt;=0.2,"Muy Baja",IF(AO216&lt;=0.4,"Baja",IF(AO216&lt;=0.6,"Media",IF(AO216&lt;=0.8,"Alta","Muy Alta"))))),""))," ")</f>
        <v/>
      </c>
      <c r="AQ216" s="233" t="str">
        <f t="shared" si="727"/>
        <v/>
      </c>
      <c r="AR216" s="279" t="str">
        <f t="shared" si="728"/>
        <v/>
      </c>
      <c r="AS216" s="233" t="str">
        <f t="shared" ref="AS216:AS219" si="743">IFERROR(IF(AND(AH215="Impacto",AH216="Impacto"),(AS215-(+AS215*AK216)),IF(AND(AH215="Probabilidad",AH216="Impacto"),(AS214-(+AS214*AK216)),IF(AH216="Probabilidad",AS215,""))),"")</f>
        <v/>
      </c>
      <c r="AT216" s="235" t="str">
        <f t="shared" si="729"/>
        <v/>
      </c>
      <c r="AU216" s="782"/>
      <c r="AV216" s="785"/>
      <c r="AW216" s="779"/>
      <c r="AX216" s="788"/>
      <c r="AY216" s="469"/>
      <c r="AZ216" s="462"/>
      <c r="BA216" s="463"/>
      <c r="BB216" s="463"/>
      <c r="BC216" s="464"/>
      <c r="BD216" s="464"/>
      <c r="BE216" s="464"/>
      <c r="BF216" s="462"/>
      <c r="BG216" s="752"/>
      <c r="BH216" s="517"/>
      <c r="BI216" s="518"/>
      <c r="BJ216" s="518"/>
      <c r="BK216" s="518"/>
      <c r="BL216" s="543"/>
      <c r="BM216" s="543"/>
      <c r="BN216" s="543"/>
      <c r="BO216" s="278"/>
      <c r="BP216" s="278"/>
      <c r="BQ216" s="593"/>
      <c r="BR216" s="682"/>
      <c r="BS216" s="683"/>
      <c r="BT216" s="1274"/>
      <c r="BU216" s="1275"/>
      <c r="BV216" s="682"/>
      <c r="BW216" s="683"/>
      <c r="BX216" s="682"/>
      <c r="BY216" s="688"/>
      <c r="BZ216" s="688"/>
      <c r="CA216" s="670"/>
      <c r="CB216" s="671"/>
    </row>
    <row r="217" spans="1:80" s="211" customFormat="1" ht="28.5" customHeight="1">
      <c r="A217" s="987"/>
      <c r="B217" s="969"/>
      <c r="C217" s="848"/>
      <c r="D217" s="848"/>
      <c r="E217" s="801"/>
      <c r="F217" s="801"/>
      <c r="G217" s="819"/>
      <c r="H217" s="380">
        <v>34</v>
      </c>
      <c r="I217" s="831"/>
      <c r="J217" s="752"/>
      <c r="K217" s="752"/>
      <c r="L217" s="752"/>
      <c r="M217" s="801"/>
      <c r="N217" s="801"/>
      <c r="O217" s="801"/>
      <c r="P217" s="805"/>
      <c r="Q217" s="808"/>
      <c r="R217" s="811"/>
      <c r="S217" s="811"/>
      <c r="T217" s="811"/>
      <c r="U217" s="811"/>
      <c r="V217" s="814"/>
      <c r="W217" s="767"/>
      <c r="X217" s="817"/>
      <c r="Y217" s="761"/>
      <c r="Z217" s="764"/>
      <c r="AA217" s="767"/>
      <c r="AB217" s="770"/>
      <c r="AC217" s="773"/>
      <c r="AD217" s="776"/>
      <c r="AE217" s="779"/>
      <c r="AF217" s="205">
        <v>4</v>
      </c>
      <c r="AG217" s="494"/>
      <c r="AH217" s="497" t="str">
        <f t="shared" si="652"/>
        <v/>
      </c>
      <c r="AI217" s="336"/>
      <c r="AJ217" s="336"/>
      <c r="AK217" s="231" t="str">
        <f t="shared" si="653"/>
        <v/>
      </c>
      <c r="AL217" s="337"/>
      <c r="AM217" s="337"/>
      <c r="AN217" s="338"/>
      <c r="AO217" s="232" t="str">
        <f t="shared" ref="AO217" si="744">IF(ISBLANK(AD214),(IFERROR(IF(AND(AH216="Probabilidad",AH217="Probabilidad"),(AQ216-(+AQ216*AK217)),IF(AND(AH216="Impacto",AH217="Probabilidad"),(AQ215-(+AQ215*AK217)),IF(AH217="Impacto",AQ216,""))),""))," ")</f>
        <v/>
      </c>
      <c r="AP217" s="174" t="str">
        <f t="shared" ref="AP217" si="745">IF(ISBLANK(AD214),(IFERROR(IF(AO217="","",IF(AO217&lt;=0.2,"Muy Baja",IF(AO217&lt;=0.4,"Baja",IF(AO217&lt;=0.6,"Media",IF(AO217&lt;=0.8,"Alta","Muy Alta"))))),""))," ")</f>
        <v/>
      </c>
      <c r="AQ217" s="233" t="str">
        <f t="shared" si="727"/>
        <v/>
      </c>
      <c r="AR217" s="279" t="str">
        <f t="shared" si="728"/>
        <v/>
      </c>
      <c r="AS217" s="233" t="str">
        <f t="shared" si="743"/>
        <v/>
      </c>
      <c r="AT217" s="235" t="str">
        <f t="shared" si="729"/>
        <v/>
      </c>
      <c r="AU217" s="782"/>
      <c r="AV217" s="785"/>
      <c r="AW217" s="779"/>
      <c r="AX217" s="788"/>
      <c r="AY217" s="469"/>
      <c r="AZ217" s="462"/>
      <c r="BA217" s="463"/>
      <c r="BB217" s="463"/>
      <c r="BC217" s="464"/>
      <c r="BD217" s="464"/>
      <c r="BE217" s="464"/>
      <c r="BF217" s="462"/>
      <c r="BG217" s="752"/>
      <c r="BH217" s="212"/>
      <c r="BI217" s="209"/>
      <c r="BJ217" s="209"/>
      <c r="BK217" s="209"/>
      <c r="BL217" s="206"/>
      <c r="BM217" s="206"/>
      <c r="BN217" s="206"/>
      <c r="BO217" s="278"/>
      <c r="BP217" s="278"/>
      <c r="BQ217" s="593"/>
      <c r="BR217" s="682"/>
      <c r="BS217" s="683"/>
      <c r="BT217" s="1274"/>
      <c r="BU217" s="1275"/>
      <c r="BV217" s="682"/>
      <c r="BW217" s="683"/>
      <c r="BX217" s="682"/>
      <c r="BY217" s="688"/>
      <c r="BZ217" s="688"/>
      <c r="CA217" s="670"/>
      <c r="CB217" s="671"/>
    </row>
    <row r="218" spans="1:80" s="211" customFormat="1" ht="28.5" customHeight="1">
      <c r="A218" s="987"/>
      <c r="B218" s="969"/>
      <c r="C218" s="848"/>
      <c r="D218" s="848"/>
      <c r="E218" s="801"/>
      <c r="F218" s="801"/>
      <c r="G218" s="819"/>
      <c r="H218" s="380">
        <v>34</v>
      </c>
      <c r="I218" s="831"/>
      <c r="J218" s="752"/>
      <c r="K218" s="752"/>
      <c r="L218" s="752"/>
      <c r="M218" s="801"/>
      <c r="N218" s="801"/>
      <c r="O218" s="801"/>
      <c r="P218" s="805"/>
      <c r="Q218" s="808"/>
      <c r="R218" s="811"/>
      <c r="S218" s="811"/>
      <c r="T218" s="811"/>
      <c r="U218" s="811"/>
      <c r="V218" s="814"/>
      <c r="W218" s="767"/>
      <c r="X218" s="817"/>
      <c r="Y218" s="761"/>
      <c r="Z218" s="764"/>
      <c r="AA218" s="767"/>
      <c r="AB218" s="770"/>
      <c r="AC218" s="773"/>
      <c r="AD218" s="776"/>
      <c r="AE218" s="779"/>
      <c r="AF218" s="205">
        <v>5</v>
      </c>
      <c r="AG218" s="494"/>
      <c r="AH218" s="497" t="str">
        <f t="shared" si="652"/>
        <v/>
      </c>
      <c r="AI218" s="336"/>
      <c r="AJ218" s="336"/>
      <c r="AK218" s="231" t="str">
        <f t="shared" si="653"/>
        <v/>
      </c>
      <c r="AL218" s="337"/>
      <c r="AM218" s="337"/>
      <c r="AN218" s="338"/>
      <c r="AO218" s="232" t="str">
        <f t="shared" ref="AO218" si="746">IF(ISBLANK(AD214),(IFERROR(IF(AND(AH217="Probabilidad",AH218="Probabilidad"),(AQ217-(+AQ217*AK218)),IF(AND(AH217="Impacto",AH218="Probabilidad"),(AQ216-(+AQ216*AK218)),IF(AH218="Impacto",AQ217,""))),""))," ")</f>
        <v/>
      </c>
      <c r="AP218" s="174" t="str">
        <f t="shared" ref="AP218" si="747">IF(ISBLANK(AD214),(IFERROR(IF(AO218="","",IF(AO218&lt;=0.2,"Muy Baja",IF(AO218&lt;=0.4,"Baja",IF(AO218&lt;=0.6,"Media",IF(AO218&lt;=0.8,"Alta","Muy Alta"))))),""))," ")</f>
        <v/>
      </c>
      <c r="AQ218" s="233" t="str">
        <f t="shared" si="727"/>
        <v/>
      </c>
      <c r="AR218" s="279" t="str">
        <f t="shared" si="728"/>
        <v/>
      </c>
      <c r="AS218" s="233" t="str">
        <f t="shared" si="743"/>
        <v/>
      </c>
      <c r="AT218" s="235" t="str">
        <f t="shared" si="729"/>
        <v/>
      </c>
      <c r="AU218" s="782"/>
      <c r="AV218" s="785"/>
      <c r="AW218" s="779"/>
      <c r="AX218" s="788"/>
      <c r="AY218" s="469"/>
      <c r="AZ218" s="462"/>
      <c r="BA218" s="463"/>
      <c r="BB218" s="463"/>
      <c r="BC218" s="464"/>
      <c r="BD218" s="464"/>
      <c r="BE218" s="464"/>
      <c r="BF218" s="462"/>
      <c r="BG218" s="752"/>
      <c r="BH218" s="212"/>
      <c r="BI218" s="209"/>
      <c r="BJ218" s="209"/>
      <c r="BK218" s="209"/>
      <c r="BL218" s="206"/>
      <c r="BM218" s="206"/>
      <c r="BN218" s="206"/>
      <c r="BO218" s="278"/>
      <c r="BP218" s="278"/>
      <c r="BQ218" s="593"/>
      <c r="BR218" s="682"/>
      <c r="BS218" s="683"/>
      <c r="BT218" s="1274"/>
      <c r="BU218" s="1275"/>
      <c r="BV218" s="682"/>
      <c r="BW218" s="683"/>
      <c r="BX218" s="682"/>
      <c r="BY218" s="688"/>
      <c r="BZ218" s="688"/>
      <c r="CA218" s="670"/>
      <c r="CB218" s="671"/>
    </row>
    <row r="219" spans="1:80" s="211" customFormat="1" ht="28.5" customHeight="1">
      <c r="A219" s="987"/>
      <c r="B219" s="969"/>
      <c r="C219" s="848"/>
      <c r="D219" s="848"/>
      <c r="E219" s="801"/>
      <c r="F219" s="801"/>
      <c r="G219" s="819"/>
      <c r="H219" s="380">
        <v>34</v>
      </c>
      <c r="I219" s="832"/>
      <c r="J219" s="753"/>
      <c r="K219" s="753"/>
      <c r="L219" s="753"/>
      <c r="M219" s="802"/>
      <c r="N219" s="802"/>
      <c r="O219" s="802"/>
      <c r="P219" s="806"/>
      <c r="Q219" s="809"/>
      <c r="R219" s="812"/>
      <c r="S219" s="812"/>
      <c r="T219" s="812"/>
      <c r="U219" s="812"/>
      <c r="V219" s="820"/>
      <c r="W219" s="768"/>
      <c r="X219" s="818"/>
      <c r="Y219" s="762"/>
      <c r="Z219" s="765"/>
      <c r="AA219" s="768"/>
      <c r="AB219" s="771"/>
      <c r="AC219" s="774"/>
      <c r="AD219" s="777"/>
      <c r="AE219" s="780"/>
      <c r="AF219" s="205">
        <v>6</v>
      </c>
      <c r="AG219" s="494"/>
      <c r="AH219" s="497" t="str">
        <f t="shared" si="652"/>
        <v/>
      </c>
      <c r="AI219" s="336"/>
      <c r="AJ219" s="336"/>
      <c r="AK219" s="231" t="str">
        <f t="shared" si="653"/>
        <v/>
      </c>
      <c r="AL219" s="337"/>
      <c r="AM219" s="337"/>
      <c r="AN219" s="338"/>
      <c r="AO219" s="232" t="str">
        <f t="shared" ref="AO219" si="748">IF(ISBLANK(AD214),(IFERROR(IF(AND(AH218="Probabilidad",AH219="Probabilidad"),(AQ218-(+AQ218*AK219)),IF(AND(AH218="Impacto",AH219="Probabilidad"),(AQ217-(+AQ217*AK219)),IF(AH219="Impacto",AQ218,""))),""))," ")</f>
        <v/>
      </c>
      <c r="AP219" s="174" t="str">
        <f t="shared" ref="AP219" si="749">IF(ISBLANK(AD214),(IFERROR(IF(AO219="","",IF(AO219&lt;=0.2,"Muy Baja",IF(AO219&lt;=0.4,"Baja",IF(AO219&lt;=0.6,"Media",IF(AO219&lt;=0.8,"Alta","Muy Alta"))))),""))," ")</f>
        <v/>
      </c>
      <c r="AQ219" s="233" t="str">
        <f t="shared" si="727"/>
        <v/>
      </c>
      <c r="AR219" s="279" t="str">
        <f t="shared" si="728"/>
        <v/>
      </c>
      <c r="AS219" s="233" t="str">
        <f t="shared" si="743"/>
        <v/>
      </c>
      <c r="AT219" s="235" t="str">
        <f t="shared" si="729"/>
        <v/>
      </c>
      <c r="AU219" s="783"/>
      <c r="AV219" s="786"/>
      <c r="AW219" s="780"/>
      <c r="AX219" s="789"/>
      <c r="AY219" s="469"/>
      <c r="AZ219" s="462"/>
      <c r="BA219" s="463"/>
      <c r="BB219" s="463"/>
      <c r="BC219" s="464"/>
      <c r="BD219" s="464"/>
      <c r="BE219" s="464"/>
      <c r="BF219" s="462"/>
      <c r="BG219" s="753"/>
      <c r="BH219" s="515"/>
      <c r="BI219" s="516"/>
      <c r="BJ219" s="516"/>
      <c r="BK219" s="516"/>
      <c r="BL219" s="541"/>
      <c r="BM219" s="541"/>
      <c r="BN219" s="541"/>
      <c r="BO219" s="542"/>
      <c r="BP219" s="542"/>
      <c r="BQ219" s="600"/>
      <c r="BR219" s="684"/>
      <c r="BS219" s="685"/>
      <c r="BT219" s="1276"/>
      <c r="BU219" s="1277"/>
      <c r="BV219" s="684"/>
      <c r="BW219" s="685"/>
      <c r="BX219" s="684"/>
      <c r="BY219" s="689"/>
      <c r="BZ219" s="689"/>
      <c r="CA219" s="670"/>
      <c r="CB219" s="671"/>
    </row>
    <row r="220" spans="1:80" s="211" customFormat="1" ht="136.5" customHeight="1">
      <c r="A220" s="987"/>
      <c r="B220" s="969" t="s">
        <v>953</v>
      </c>
      <c r="C220" s="848"/>
      <c r="D220" s="848"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801"/>
      <c r="F220" s="801" t="s">
        <v>967</v>
      </c>
      <c r="G220" s="819">
        <v>35</v>
      </c>
      <c r="H220" s="380">
        <v>35</v>
      </c>
      <c r="I220" s="830" t="s">
        <v>3133</v>
      </c>
      <c r="J220" s="751" t="s">
        <v>241</v>
      </c>
      <c r="K220" s="751" t="s">
        <v>3134</v>
      </c>
      <c r="L220" s="751" t="s">
        <v>3135</v>
      </c>
      <c r="M220" s="803" t="str">
        <f t="shared" si="730"/>
        <v>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v>
      </c>
      <c r="N220" s="803" t="s">
        <v>108</v>
      </c>
      <c r="O220" s="803" t="s">
        <v>830</v>
      </c>
      <c r="P220" s="804">
        <v>228</v>
      </c>
      <c r="Q220" s="807"/>
      <c r="R220" s="810"/>
      <c r="S220" s="810"/>
      <c r="T220" s="810"/>
      <c r="U220" s="810"/>
      <c r="V220" s="813" t="str">
        <f t="shared" ref="V220" si="750">IF(ISBLANK(AC220),(IF(P220&lt;=0,"",IF(P220&lt;=2,"Muy Baja",IF(P220&lt;=24,"Baja",IF(P220&lt;=500,"Media",IF(P220&lt;=5000,"Alta","Muy Alta"))))))," ")</f>
        <v>Media</v>
      </c>
      <c r="W220" s="766">
        <f t="shared" ref="W220" si="751">IF(ISBLANK(AC220),(IF(V220="","",IF(V220="Muy Baja",20%,IF(V220="Baja",40%,IF(V220="Media",60%,IF(V220="Alta",80%,IF(V220="Muy Alta",100%,0)))))))," ")</f>
        <v>0.6</v>
      </c>
      <c r="X220" s="816" t="s">
        <v>1491</v>
      </c>
      <c r="Y220" s="760" t="str">
        <f>IF(X220&gt;0,IF(NOT(ISERROR(MATCH(X220,'Listados Datos'!$N$3:$N$4,0))),'Listados Datos'!$N$6&amp;"Por favor no seleccionar este criterios de impacto (Afectación Económica o presupuestal y/o Pérdida Reputacional)",'Listados Datos'!$N$7),"")</f>
        <v>✔</v>
      </c>
      <c r="Z220" s="763" t="str">
        <f>IF(OR(X220='Listados Datos'!$R$3,X220='Listados Datos'!$S$3),"Leve",IF(OR(X220='Listados Datos'!$R$4,X220='Listados Datos'!$S$4),"Menor",IF(OR(X220='Listados Datos'!$R$5,X220='Listados Datos'!$S$5),"Moderado",IF(OR(X220='Listados Datos'!$R$6,X220='Listados Datos'!$S$6),"Mayor",IF(OR(X220='Listados Datos'!$R$7,X220='Listados Datos'!$S$7),"Catastrófico","")))))</f>
        <v>Mayor</v>
      </c>
      <c r="AA220" s="766">
        <f>IF(Z220="","",IF(Z220="Leve",20%,IF(Z220="Menor",40%,IF(Z220="Moderado",60%,IF(Z220="Mayor",80%,IF(Z220="Catastrófico",100%,0))))))</f>
        <v>0.8</v>
      </c>
      <c r="AB220" s="769"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Alto</v>
      </c>
      <c r="AC220" s="772"/>
      <c r="AD220" s="775"/>
      <c r="AE220" s="778" t="str">
        <f t="shared" ref="AE220" si="75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494" t="s">
        <v>3141</v>
      </c>
      <c r="AH220" s="497" t="str">
        <f t="shared" si="652"/>
        <v>Probabilidad</v>
      </c>
      <c r="AI220" s="336" t="s">
        <v>310</v>
      </c>
      <c r="AJ220" s="336" t="s">
        <v>316</v>
      </c>
      <c r="AK220" s="231" t="str">
        <f t="shared" si="653"/>
        <v>50%</v>
      </c>
      <c r="AL220" s="337" t="s">
        <v>319</v>
      </c>
      <c r="AM220" s="337" t="s">
        <v>323</v>
      </c>
      <c r="AN220" s="338" t="s">
        <v>326</v>
      </c>
      <c r="AO220" s="232">
        <f t="shared" ref="AO220" si="753">IF(ISBLANK(AD220),(IFERROR(IF(AH220="Probabilidad",(W220-(+W220*AK220)),IF(AH220="Impacto",W220,"")),""))," ")</f>
        <v>0.3</v>
      </c>
      <c r="AP220" s="174" t="str">
        <f t="shared" ref="AP220" si="754">IF(ISBLANK(AD220), (IFERROR(IF(AO220="","",IF(AO220&lt;=0.2,"Muy Baja",IF(AO220&lt;=0.4,"Baja",IF(AO220&lt;=0.6,"Media",IF(AO220&lt;=0.8,"Alta","Muy Alta"))))),""))," ")</f>
        <v>Baja</v>
      </c>
      <c r="AQ220" s="233">
        <f t="shared" si="727"/>
        <v>0.3</v>
      </c>
      <c r="AR220" s="458" t="str">
        <f t="shared" si="728"/>
        <v>Mayor</v>
      </c>
      <c r="AS220" s="233">
        <f t="shared" ref="AS220" si="755">IFERROR(IF(AH220="Impacto",(AA220-(+AA220*AK220)),IF(AH220="Probabilidad",AA220,"")),"")</f>
        <v>0.8</v>
      </c>
      <c r="AT220" s="235" t="str">
        <f t="shared" si="729"/>
        <v>Alto</v>
      </c>
      <c r="AU220" s="781"/>
      <c r="AV220" s="784" t="str">
        <f>IF(ISBLANK(AD220), " ", AD220)</f>
        <v xml:space="preserve"> </v>
      </c>
      <c r="AW220" s="778" t="str">
        <f t="shared" ref="AW220" si="75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787" t="s">
        <v>333</v>
      </c>
      <c r="AY220" s="469" t="s">
        <v>3173</v>
      </c>
      <c r="AZ220" s="462" t="s">
        <v>3174</v>
      </c>
      <c r="BA220" s="463" t="s">
        <v>3409</v>
      </c>
      <c r="BB220" s="463" t="s">
        <v>1211</v>
      </c>
      <c r="BC220" s="485">
        <v>44927</v>
      </c>
      <c r="BD220" s="464">
        <v>44938</v>
      </c>
      <c r="BE220" s="464" t="s">
        <v>3174</v>
      </c>
      <c r="BF220" s="486" t="s">
        <v>3175</v>
      </c>
      <c r="BG220" s="790" t="s">
        <v>3170</v>
      </c>
      <c r="BH220" s="508" t="s">
        <v>113</v>
      </c>
      <c r="BI220" s="503" t="s">
        <v>3379</v>
      </c>
      <c r="BJ220" s="503">
        <v>1</v>
      </c>
      <c r="BK220" s="523">
        <v>45048</v>
      </c>
      <c r="BL220" s="549" t="s">
        <v>3380</v>
      </c>
      <c r="BM220" s="511" t="s">
        <v>3539</v>
      </c>
      <c r="BN220" s="549" t="s">
        <v>1509</v>
      </c>
      <c r="BO220" s="549" t="s">
        <v>114</v>
      </c>
      <c r="BP220" s="549" t="s">
        <v>1509</v>
      </c>
      <c r="BQ220" s="564" t="s">
        <v>1509</v>
      </c>
      <c r="BR220" s="680" t="s">
        <v>3665</v>
      </c>
      <c r="BS220" s="681"/>
      <c r="BT220" s="1272" t="s">
        <v>3174</v>
      </c>
      <c r="BU220" s="1273"/>
      <c r="BV220" s="680" t="s">
        <v>3738</v>
      </c>
      <c r="BW220" s="681"/>
      <c r="BX220" s="686" t="s">
        <v>3539</v>
      </c>
      <c r="BY220" s="1296"/>
      <c r="BZ220" s="1296"/>
      <c r="CA220" s="670"/>
      <c r="CB220" s="671"/>
    </row>
    <row r="221" spans="1:80" s="211" customFormat="1" ht="28.5" customHeight="1">
      <c r="A221" s="987"/>
      <c r="B221" s="969"/>
      <c r="C221" s="848"/>
      <c r="D221" s="848"/>
      <c r="E221" s="801"/>
      <c r="F221" s="801"/>
      <c r="G221" s="819"/>
      <c r="H221" s="380">
        <v>35</v>
      </c>
      <c r="I221" s="831"/>
      <c r="J221" s="752"/>
      <c r="K221" s="752"/>
      <c r="L221" s="752"/>
      <c r="M221" s="801"/>
      <c r="N221" s="801"/>
      <c r="O221" s="801"/>
      <c r="P221" s="805"/>
      <c r="Q221" s="808"/>
      <c r="R221" s="811"/>
      <c r="S221" s="811"/>
      <c r="T221" s="811"/>
      <c r="U221" s="811"/>
      <c r="V221" s="814"/>
      <c r="W221" s="767"/>
      <c r="X221" s="817"/>
      <c r="Y221" s="761"/>
      <c r="Z221" s="764"/>
      <c r="AA221" s="767"/>
      <c r="AB221" s="770"/>
      <c r="AC221" s="773"/>
      <c r="AD221" s="776"/>
      <c r="AE221" s="779"/>
      <c r="AF221" s="205">
        <v>2</v>
      </c>
      <c r="AG221" s="494"/>
      <c r="AH221" s="497" t="str">
        <f t="shared" si="652"/>
        <v/>
      </c>
      <c r="AI221" s="336"/>
      <c r="AJ221" s="336"/>
      <c r="AK221" s="231" t="str">
        <f t="shared" si="653"/>
        <v/>
      </c>
      <c r="AL221" s="337"/>
      <c r="AM221" s="337"/>
      <c r="AN221" s="338"/>
      <c r="AO221" s="232" t="str">
        <f t="shared" ref="AO221" si="757">IF(ISBLANK(AD220),(IFERROR(IF(AND(AH220="Probabilidad",AH221="Probabilidad"),(AQ220-(+AQ220*AK221)),IF(AH221="Probabilidad",(W220-(+W220*AK221)),IF(AH221="Impacto",AQ220,""))),""))," ")</f>
        <v/>
      </c>
      <c r="AP221" s="174" t="str">
        <f t="shared" ref="AP221" si="758">IF(ISBLANK(AD220),(IFERROR(IF(AO221="","",IF(AO221&lt;=0.2,"Muy Baja",IF(AO221&lt;=0.4,"Baja",IF(AO221&lt;=0.6,"Media",IF(AO221&lt;=0.8,"Alta","Muy Alta"))))),""))," ")</f>
        <v/>
      </c>
      <c r="AQ221" s="233" t="str">
        <f t="shared" si="727"/>
        <v/>
      </c>
      <c r="AR221" s="458" t="str">
        <f t="shared" si="728"/>
        <v/>
      </c>
      <c r="AS221" s="233" t="str">
        <f t="shared" ref="AS221" si="759">IFERROR(IF(AND(AH220="Impacto",AH221="Impacto"),(AS220-(+AS220*AK221)),IF(AH221="Impacto",(AA220-(+AA220*AK221)),IF(AH221="Probabilidad",AS220,""))),"")</f>
        <v/>
      </c>
      <c r="AT221" s="235" t="str">
        <f t="shared" si="729"/>
        <v/>
      </c>
      <c r="AU221" s="782"/>
      <c r="AV221" s="785"/>
      <c r="AW221" s="779"/>
      <c r="AX221" s="788"/>
      <c r="AY221" s="469"/>
      <c r="AZ221" s="462"/>
      <c r="BA221" s="463"/>
      <c r="BB221" s="463"/>
      <c r="BC221" s="485"/>
      <c r="BD221" s="464"/>
      <c r="BE221" s="464"/>
      <c r="BF221" s="486"/>
      <c r="BG221" s="791"/>
      <c r="BH221" s="517"/>
      <c r="BI221" s="518"/>
      <c r="BJ221" s="518"/>
      <c r="BK221" s="518"/>
      <c r="BL221" s="543"/>
      <c r="BM221" s="543"/>
      <c r="BN221" s="543"/>
      <c r="BO221" s="459"/>
      <c r="BP221" s="459"/>
      <c r="BQ221" s="593"/>
      <c r="BR221" s="682"/>
      <c r="BS221" s="683"/>
      <c r="BT221" s="1274"/>
      <c r="BU221" s="1275"/>
      <c r="BV221" s="682"/>
      <c r="BW221" s="683"/>
      <c r="BX221" s="1297"/>
      <c r="BY221" s="1298"/>
      <c r="BZ221" s="1298"/>
      <c r="CA221" s="670"/>
      <c r="CB221" s="671"/>
    </row>
    <row r="222" spans="1:80" s="211" customFormat="1" ht="28.5" customHeight="1">
      <c r="A222" s="987"/>
      <c r="B222" s="969"/>
      <c r="C222" s="848"/>
      <c r="D222" s="848"/>
      <c r="E222" s="801"/>
      <c r="F222" s="801"/>
      <c r="G222" s="819"/>
      <c r="H222" s="380">
        <v>35</v>
      </c>
      <c r="I222" s="831"/>
      <c r="J222" s="752"/>
      <c r="K222" s="752"/>
      <c r="L222" s="752"/>
      <c r="M222" s="801"/>
      <c r="N222" s="801"/>
      <c r="O222" s="801"/>
      <c r="P222" s="805"/>
      <c r="Q222" s="808"/>
      <c r="R222" s="811"/>
      <c r="S222" s="811"/>
      <c r="T222" s="811"/>
      <c r="U222" s="811"/>
      <c r="V222" s="814"/>
      <c r="W222" s="767"/>
      <c r="X222" s="817"/>
      <c r="Y222" s="761"/>
      <c r="Z222" s="764"/>
      <c r="AA222" s="767"/>
      <c r="AB222" s="770"/>
      <c r="AC222" s="773"/>
      <c r="AD222" s="776"/>
      <c r="AE222" s="779"/>
      <c r="AF222" s="205">
        <v>3</v>
      </c>
      <c r="AG222" s="494"/>
      <c r="AH222" s="497" t="str">
        <f t="shared" si="652"/>
        <v/>
      </c>
      <c r="AI222" s="336"/>
      <c r="AJ222" s="336"/>
      <c r="AK222" s="231" t="str">
        <f t="shared" si="653"/>
        <v/>
      </c>
      <c r="AL222" s="337"/>
      <c r="AM222" s="337"/>
      <c r="AN222" s="338"/>
      <c r="AO222" s="232" t="str">
        <f t="shared" ref="AO222" si="760">IF(ISBLANK(AD220),(IFERROR(IF(AND(AH221="Probabilidad",AH222="Probabilidad"),(AQ221-(+AQ221*AK222)),IF(AND(AH221="Impacto",AH222="Probabilidad"),(AQ220-(+AQ220*AK222)),IF(AH222="Impacto",AQ221,""))),""))," ")</f>
        <v/>
      </c>
      <c r="AP222" s="174" t="str">
        <f t="shared" ref="AP222" si="761">IF(ISBLANK(AD220),(IFERROR(IF(AO222="","",IF(AO222&lt;=0.2,"Muy Baja",IF(AO222&lt;=0.4,"Baja",IF(AO222&lt;=0.6,"Media",IF(AO222&lt;=0.8,"Alta","Muy Alta"))))),""))," ")</f>
        <v/>
      </c>
      <c r="AQ222" s="233" t="str">
        <f t="shared" si="727"/>
        <v/>
      </c>
      <c r="AR222" s="458" t="str">
        <f t="shared" si="728"/>
        <v/>
      </c>
      <c r="AS222" s="233" t="str">
        <f t="shared" ref="AS222:AS225" si="762">IFERROR(IF(AND(AH221="Impacto",AH222="Impacto"),(AS221-(+AS221*AK222)),IF(AND(AH221="Probabilidad",AH222="Impacto"),(AS220-(+AS220*AK222)),IF(AH222="Probabilidad",AS221,""))),"")</f>
        <v/>
      </c>
      <c r="AT222" s="235" t="str">
        <f t="shared" si="729"/>
        <v/>
      </c>
      <c r="AU222" s="782"/>
      <c r="AV222" s="785"/>
      <c r="AW222" s="779"/>
      <c r="AX222" s="788"/>
      <c r="AY222" s="469"/>
      <c r="AZ222" s="462"/>
      <c r="BA222" s="463"/>
      <c r="BB222" s="463"/>
      <c r="BC222" s="485"/>
      <c r="BD222" s="464"/>
      <c r="BE222" s="464"/>
      <c r="BF222" s="486"/>
      <c r="BG222" s="791"/>
      <c r="BH222" s="212"/>
      <c r="BI222" s="209"/>
      <c r="BJ222" s="209"/>
      <c r="BK222" s="209"/>
      <c r="BL222" s="206"/>
      <c r="BM222" s="206"/>
      <c r="BN222" s="206"/>
      <c r="BO222" s="459"/>
      <c r="BP222" s="459"/>
      <c r="BQ222" s="593"/>
      <c r="BR222" s="682"/>
      <c r="BS222" s="683"/>
      <c r="BT222" s="1274"/>
      <c r="BU222" s="1275"/>
      <c r="BV222" s="682"/>
      <c r="BW222" s="683"/>
      <c r="BX222" s="1297"/>
      <c r="BY222" s="1298"/>
      <c r="BZ222" s="1298"/>
      <c r="CA222" s="670"/>
      <c r="CB222" s="671"/>
    </row>
    <row r="223" spans="1:80" s="211" customFormat="1" ht="28.5" customHeight="1">
      <c r="A223" s="987"/>
      <c r="B223" s="969"/>
      <c r="C223" s="848"/>
      <c r="D223" s="848"/>
      <c r="E223" s="801"/>
      <c r="F223" s="801"/>
      <c r="G223" s="819"/>
      <c r="H223" s="380">
        <v>35</v>
      </c>
      <c r="I223" s="831"/>
      <c r="J223" s="752"/>
      <c r="K223" s="752"/>
      <c r="L223" s="752"/>
      <c r="M223" s="801"/>
      <c r="N223" s="801"/>
      <c r="O223" s="801"/>
      <c r="P223" s="805"/>
      <c r="Q223" s="808"/>
      <c r="R223" s="811"/>
      <c r="S223" s="811"/>
      <c r="T223" s="811"/>
      <c r="U223" s="811"/>
      <c r="V223" s="814"/>
      <c r="W223" s="767"/>
      <c r="X223" s="817"/>
      <c r="Y223" s="761"/>
      <c r="Z223" s="764"/>
      <c r="AA223" s="767"/>
      <c r="AB223" s="770"/>
      <c r="AC223" s="773"/>
      <c r="AD223" s="776"/>
      <c r="AE223" s="779"/>
      <c r="AF223" s="205">
        <v>4</v>
      </c>
      <c r="AG223" s="494"/>
      <c r="AH223" s="497" t="str">
        <f t="shared" si="652"/>
        <v/>
      </c>
      <c r="AI223" s="336"/>
      <c r="AJ223" s="336"/>
      <c r="AK223" s="231" t="str">
        <f t="shared" si="653"/>
        <v/>
      </c>
      <c r="AL223" s="337"/>
      <c r="AM223" s="337"/>
      <c r="AN223" s="338"/>
      <c r="AO223" s="232" t="str">
        <f t="shared" ref="AO223" si="763">IF(ISBLANK(AD220),(IFERROR(IF(AND(AH222="Probabilidad",AH223="Probabilidad"),(AQ222-(+AQ222*AK223)),IF(AND(AH222="Impacto",AH223="Probabilidad"),(AQ221-(+AQ221*AK223)),IF(AH223="Impacto",AQ222,""))),""))," ")</f>
        <v/>
      </c>
      <c r="AP223" s="174" t="str">
        <f t="shared" ref="AP223" si="764">IF(ISBLANK(AD220),(IFERROR(IF(AO223="","",IF(AO223&lt;=0.2,"Muy Baja",IF(AO223&lt;=0.4,"Baja",IF(AO223&lt;=0.6,"Media",IF(AO223&lt;=0.8,"Alta","Muy Alta"))))),""))," ")</f>
        <v/>
      </c>
      <c r="AQ223" s="233" t="str">
        <f t="shared" si="727"/>
        <v/>
      </c>
      <c r="AR223" s="458" t="str">
        <f t="shared" si="728"/>
        <v/>
      </c>
      <c r="AS223" s="233" t="str">
        <f t="shared" si="762"/>
        <v/>
      </c>
      <c r="AT223" s="235" t="str">
        <f t="shared" si="729"/>
        <v/>
      </c>
      <c r="AU223" s="782"/>
      <c r="AV223" s="785"/>
      <c r="AW223" s="779"/>
      <c r="AX223" s="788"/>
      <c r="AY223" s="469"/>
      <c r="AZ223" s="462"/>
      <c r="BA223" s="463"/>
      <c r="BB223" s="463"/>
      <c r="BC223" s="485"/>
      <c r="BD223" s="464"/>
      <c r="BE223" s="464"/>
      <c r="BF223" s="486"/>
      <c r="BG223" s="791"/>
      <c r="BH223" s="212"/>
      <c r="BI223" s="209"/>
      <c r="BJ223" s="209"/>
      <c r="BK223" s="209"/>
      <c r="BL223" s="206"/>
      <c r="BM223" s="206"/>
      <c r="BN223" s="206"/>
      <c r="BO223" s="459"/>
      <c r="BP223" s="459"/>
      <c r="BQ223" s="593"/>
      <c r="BR223" s="682"/>
      <c r="BS223" s="683"/>
      <c r="BT223" s="1274"/>
      <c r="BU223" s="1275"/>
      <c r="BV223" s="682"/>
      <c r="BW223" s="683"/>
      <c r="BX223" s="1297"/>
      <c r="BY223" s="1298"/>
      <c r="BZ223" s="1298"/>
      <c r="CA223" s="670"/>
      <c r="CB223" s="671"/>
    </row>
    <row r="224" spans="1:80" s="211" customFormat="1" ht="28.5" customHeight="1">
      <c r="A224" s="987"/>
      <c r="B224" s="969"/>
      <c r="C224" s="848"/>
      <c r="D224" s="848"/>
      <c r="E224" s="801"/>
      <c r="F224" s="801"/>
      <c r="G224" s="819"/>
      <c r="H224" s="380">
        <v>35</v>
      </c>
      <c r="I224" s="831"/>
      <c r="J224" s="752"/>
      <c r="K224" s="752"/>
      <c r="L224" s="752"/>
      <c r="M224" s="801"/>
      <c r="N224" s="801"/>
      <c r="O224" s="801"/>
      <c r="P224" s="805"/>
      <c r="Q224" s="808"/>
      <c r="R224" s="811"/>
      <c r="S224" s="811"/>
      <c r="T224" s="811"/>
      <c r="U224" s="811"/>
      <c r="V224" s="814"/>
      <c r="W224" s="767"/>
      <c r="X224" s="817"/>
      <c r="Y224" s="761"/>
      <c r="Z224" s="764"/>
      <c r="AA224" s="767"/>
      <c r="AB224" s="770"/>
      <c r="AC224" s="773"/>
      <c r="AD224" s="776"/>
      <c r="AE224" s="779"/>
      <c r="AF224" s="205">
        <v>5</v>
      </c>
      <c r="AG224" s="494"/>
      <c r="AH224" s="497" t="str">
        <f t="shared" si="652"/>
        <v/>
      </c>
      <c r="AI224" s="336"/>
      <c r="AJ224" s="336"/>
      <c r="AK224" s="231" t="str">
        <f t="shared" si="653"/>
        <v/>
      </c>
      <c r="AL224" s="337"/>
      <c r="AM224" s="337"/>
      <c r="AN224" s="338"/>
      <c r="AO224" s="232" t="str">
        <f t="shared" ref="AO224" si="765">IF(ISBLANK(AD220),(IFERROR(IF(AND(AH223="Probabilidad",AH224="Probabilidad"),(AQ223-(+AQ223*AK224)),IF(AND(AH223="Impacto",AH224="Probabilidad"),(AQ222-(+AQ222*AK224)),IF(AH224="Impacto",AQ223,""))),""))," ")</f>
        <v/>
      </c>
      <c r="AP224" s="174" t="str">
        <f t="shared" ref="AP224" si="766">IF(ISBLANK(AD220),(IFERROR(IF(AO224="","",IF(AO224&lt;=0.2,"Muy Baja",IF(AO224&lt;=0.4,"Baja",IF(AO224&lt;=0.6,"Media",IF(AO224&lt;=0.8,"Alta","Muy Alta"))))),""))," ")</f>
        <v/>
      </c>
      <c r="AQ224" s="233" t="str">
        <f t="shared" si="727"/>
        <v/>
      </c>
      <c r="AR224" s="458" t="str">
        <f t="shared" si="728"/>
        <v/>
      </c>
      <c r="AS224" s="233" t="str">
        <f t="shared" si="762"/>
        <v/>
      </c>
      <c r="AT224" s="235" t="str">
        <f t="shared" si="729"/>
        <v/>
      </c>
      <c r="AU224" s="782"/>
      <c r="AV224" s="785"/>
      <c r="AW224" s="779"/>
      <c r="AX224" s="788"/>
      <c r="AY224" s="469"/>
      <c r="AZ224" s="462"/>
      <c r="BA224" s="463"/>
      <c r="BB224" s="463"/>
      <c r="BC224" s="485"/>
      <c r="BD224" s="464"/>
      <c r="BE224" s="464"/>
      <c r="BF224" s="486"/>
      <c r="BG224" s="791"/>
      <c r="BH224" s="212"/>
      <c r="BI224" s="209"/>
      <c r="BJ224" s="209"/>
      <c r="BK224" s="209"/>
      <c r="BL224" s="206"/>
      <c r="BM224" s="206"/>
      <c r="BN224" s="206"/>
      <c r="BO224" s="459"/>
      <c r="BP224" s="459"/>
      <c r="BQ224" s="593"/>
      <c r="BR224" s="684"/>
      <c r="BS224" s="685"/>
      <c r="BT224" s="1276"/>
      <c r="BU224" s="1277"/>
      <c r="BV224" s="684"/>
      <c r="BW224" s="685"/>
      <c r="BX224" s="1297"/>
      <c r="BY224" s="1298"/>
      <c r="BZ224" s="1298"/>
      <c r="CA224" s="670"/>
      <c r="CB224" s="671"/>
    </row>
    <row r="225" spans="1:80" s="211" customFormat="1" ht="0.75" customHeight="1">
      <c r="A225" s="987"/>
      <c r="B225" s="969"/>
      <c r="C225" s="848"/>
      <c r="D225" s="848"/>
      <c r="E225" s="801"/>
      <c r="F225" s="801"/>
      <c r="G225" s="819"/>
      <c r="H225" s="380">
        <v>35</v>
      </c>
      <c r="I225" s="832"/>
      <c r="J225" s="753"/>
      <c r="K225" s="753"/>
      <c r="L225" s="753"/>
      <c r="M225" s="802"/>
      <c r="N225" s="802"/>
      <c r="O225" s="802"/>
      <c r="P225" s="806"/>
      <c r="Q225" s="809"/>
      <c r="R225" s="812"/>
      <c r="S225" s="812"/>
      <c r="T225" s="812"/>
      <c r="U225" s="812"/>
      <c r="V225" s="815"/>
      <c r="W225" s="768"/>
      <c r="X225" s="818"/>
      <c r="Y225" s="762"/>
      <c r="Z225" s="765"/>
      <c r="AA225" s="768"/>
      <c r="AB225" s="771"/>
      <c r="AC225" s="774"/>
      <c r="AD225" s="777"/>
      <c r="AE225" s="780"/>
      <c r="AF225" s="205">
        <v>6</v>
      </c>
      <c r="AG225" s="494"/>
      <c r="AH225" s="497" t="str">
        <f t="shared" si="652"/>
        <v/>
      </c>
      <c r="AI225" s="336"/>
      <c r="AJ225" s="336"/>
      <c r="AK225" s="231" t="str">
        <f t="shared" si="653"/>
        <v/>
      </c>
      <c r="AL225" s="337"/>
      <c r="AM225" s="337"/>
      <c r="AN225" s="338"/>
      <c r="AO225" s="232" t="str">
        <f t="shared" ref="AO225" si="767">IF(ISBLANK(AD220),(IFERROR(IF(AND(AH224="Probabilidad",AH225="Probabilidad"),(AQ224-(+AQ224*AK225)),IF(AND(AH224="Impacto",AH225="Probabilidad"),(AQ223-(+AQ223*AK225)),IF(AH225="Impacto",AQ224,""))),""))," ")</f>
        <v/>
      </c>
      <c r="AP225" s="174" t="str">
        <f t="shared" ref="AP225" si="768">IF(ISBLANK(AD220),(IFERROR(IF(AO225="","",IF(AO225&lt;=0.2,"Muy Baja",IF(AO225&lt;=0.4,"Baja",IF(AO225&lt;=0.6,"Media",IF(AO225&lt;=0.8,"Alta","Muy Alta"))))),""))," ")</f>
        <v/>
      </c>
      <c r="AQ225" s="233" t="str">
        <f t="shared" si="727"/>
        <v/>
      </c>
      <c r="AR225" s="458" t="str">
        <f t="shared" si="728"/>
        <v/>
      </c>
      <c r="AS225" s="233" t="str">
        <f t="shared" si="762"/>
        <v/>
      </c>
      <c r="AT225" s="235" t="str">
        <f t="shared" si="729"/>
        <v/>
      </c>
      <c r="AU225" s="783"/>
      <c r="AV225" s="786"/>
      <c r="AW225" s="780"/>
      <c r="AX225" s="789"/>
      <c r="AY225" s="469"/>
      <c r="AZ225" s="462"/>
      <c r="BA225" s="463"/>
      <c r="BB225" s="463"/>
      <c r="BC225" s="485"/>
      <c r="BD225" s="464"/>
      <c r="BE225" s="464"/>
      <c r="BF225" s="486"/>
      <c r="BG225" s="792"/>
      <c r="BH225" s="515"/>
      <c r="BI225" s="516"/>
      <c r="BJ225" s="516"/>
      <c r="BK225" s="516"/>
      <c r="BL225" s="541"/>
      <c r="BM225" s="541"/>
      <c r="BN225" s="541"/>
      <c r="BO225" s="542"/>
      <c r="BP225" s="542"/>
      <c r="BQ225" s="544"/>
      <c r="BR225" s="1301"/>
      <c r="BS225" s="1301"/>
      <c r="BT225" s="1301"/>
      <c r="BU225" s="1301"/>
      <c r="BV225" s="1301"/>
      <c r="BW225" s="1301"/>
      <c r="BX225" s="1301"/>
      <c r="BY225" s="1301"/>
      <c r="BZ225" s="1301"/>
      <c r="CA225" s="670"/>
      <c r="CB225" s="671"/>
    </row>
    <row r="226" spans="1:80" s="211" customFormat="1" ht="141.75" customHeight="1">
      <c r="A226" s="987"/>
      <c r="B226" s="969"/>
      <c r="C226" s="848"/>
      <c r="D226" s="848"/>
      <c r="E226" s="801"/>
      <c r="F226" s="801"/>
      <c r="G226" s="819">
        <v>36</v>
      </c>
      <c r="H226" s="380">
        <f>+G226</f>
        <v>36</v>
      </c>
      <c r="I226" s="830" t="s">
        <v>3136</v>
      </c>
      <c r="J226" s="751" t="s">
        <v>241</v>
      </c>
      <c r="K226" s="751" t="s">
        <v>3137</v>
      </c>
      <c r="L226" s="751" t="s">
        <v>3138</v>
      </c>
      <c r="M226" s="803" t="str">
        <f t="shared" ref="M226" si="769">+I226</f>
        <v>Divulgación indebida de la información confidencial registrada en las bases de datos y sistemas de información administradas por el proceso Gestión de la Información y la Tecnología, en beneficio propio o de terceros</v>
      </c>
      <c r="N226" s="799" t="s">
        <v>109</v>
      </c>
      <c r="O226" s="803" t="s">
        <v>245</v>
      </c>
      <c r="P226" s="804">
        <v>228</v>
      </c>
      <c r="Q226" s="807"/>
      <c r="R226" s="810"/>
      <c r="S226" s="810"/>
      <c r="T226" s="810"/>
      <c r="U226" s="810"/>
      <c r="V226" s="813" t="str">
        <f t="shared" ref="V226" si="770">IF(ISBLANK(AC226),(IF(P226&lt;=0,"",IF(P226&lt;=2,"Muy Baja",IF(P226&lt;=24,"Baja",IF(P226&lt;=500,"Media",IF(P226&lt;=5000,"Alta","Muy Alta"))))))," ")</f>
        <v xml:space="preserve"> </v>
      </c>
      <c r="W226" s="766" t="str">
        <f t="shared" ref="W226" si="771">IF(ISBLANK(AC226),(IF(V226="","",IF(V226="Muy Baja",20%,IF(V226="Baja",40%,IF(V226="Media",60%,IF(V226="Alta",80%,IF(V226="Muy Alta",100%,0)))))))," ")</f>
        <v xml:space="preserve"> </v>
      </c>
      <c r="X226" s="816"/>
      <c r="Y226" s="760" t="str">
        <f>IF(X226&gt;0,IF(NOT(ISERROR(MATCH(X226,'Listados Datos'!$N$3:$N$4,0))),'Listados Datos'!$N$6&amp;"Por favor no seleccionar este criterios de impacto (Afectación Económica o presupuestal y/o Pérdida Reputacional)",'Listados Datos'!$N$7),"")</f>
        <v/>
      </c>
      <c r="Z226" s="763" t="str">
        <f>IF(OR(X226='Listados Datos'!$R$3,X226='Listados Datos'!$S$3),"Leve",IF(OR(X226='Listados Datos'!$R$4,X226='Listados Datos'!$S$4),"Menor",IF(OR(X226='Listados Datos'!$R$5,X226='Listados Datos'!$S$5),"Moderado",IF(OR(X226='Listados Datos'!$R$6,X226='Listados Datos'!$S$6),"Mayor",IF(OR(X226='Listados Datos'!$R$7,X226='Listados Datos'!$S$7),"Catastrófico","")))))</f>
        <v/>
      </c>
      <c r="AA226" s="766" t="str">
        <f>IF(Z226="","",IF(Z226="Leve",20%,IF(Z226="Menor",40%,IF(Z226="Moderado",60%,IF(Z226="Mayor",80%,IF(Z226="Catastrófico",100%,0))))))</f>
        <v/>
      </c>
      <c r="AB226" s="769"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
      </c>
      <c r="AC226" s="772" t="s">
        <v>344</v>
      </c>
      <c r="AD226" s="775" t="s">
        <v>12</v>
      </c>
      <c r="AE226" s="778" t="str">
        <f t="shared" ref="AE226" si="77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MODERADA</v>
      </c>
      <c r="AF226" s="205">
        <v>1</v>
      </c>
      <c r="AG226" s="494" t="s">
        <v>3282</v>
      </c>
      <c r="AH226" s="497" t="str">
        <f t="shared" ref="AH226:AH231" si="773">IF(OR(AI226="Preventivo",AI226="Detectivo"),"Probabilidad",IF(AI226="Correctivo","Impacto",""))</f>
        <v>Probabilidad</v>
      </c>
      <c r="AI226" s="336" t="s">
        <v>310</v>
      </c>
      <c r="AJ226" s="336" t="s">
        <v>316</v>
      </c>
      <c r="AK226" s="231" t="str">
        <f t="shared" ref="AK226:AK231" si="774">IF(AND(AI226="Preventivo",AJ226="Automático"),"50%",IF(AND(AI226="Preventivo",AJ226="Manual"),"40%",IF(AND(AI226="Detectivo",AJ226="Automático"),"40%",IF(AND(AI226="Detectivo",AJ226="Manual"),"30%",IF(AND(AI226="Correctivo",AJ226="Automático"),"35%",IF(AND(AI226="Correctivo",AJ226="Manual"),"25%",""))))))</f>
        <v>50%</v>
      </c>
      <c r="AL226" s="337" t="s">
        <v>319</v>
      </c>
      <c r="AM226" s="337" t="s">
        <v>323</v>
      </c>
      <c r="AN226" s="338" t="s">
        <v>326</v>
      </c>
      <c r="AO226" s="232" t="str">
        <f t="shared" ref="AO226" si="775">IF(ISBLANK(AD226),(IFERROR(IF(AH226="Probabilidad",(W226-(+W226*AK226)),IF(AH226="Impacto",W226,"")),""))," ")</f>
        <v xml:space="preserve"> </v>
      </c>
      <c r="AP226" s="174" t="str">
        <f t="shared" ref="AP226" si="776">IF(ISBLANK(AD226), (IFERROR(IF(AO226="","",IF(AO226&lt;=0.2,"Muy Baja",IF(AO226&lt;=0.4,"Baja",IF(AO226&lt;=0.6,"Media",IF(AO226&lt;=0.8,"Alta","Muy Alta"))))),""))," ")</f>
        <v xml:space="preserve"> </v>
      </c>
      <c r="AQ226" s="233" t="str">
        <f t="shared" ref="AQ226:AQ231" si="777">+AO226</f>
        <v xml:space="preserve"> </v>
      </c>
      <c r="AR226" s="458" t="str">
        <f t="shared" ref="AR226:AR231" si="778">IFERROR(IF(AS226="","",IF(AS226&lt;=0.2,"Leve",IF(AS226&lt;=0.4,"Menor",IF(AS226&lt;=0.6,"Moderado",IF(AS226&lt;=0.8,"Mayor","Catastrófico"))))),"")</f>
        <v/>
      </c>
      <c r="AS226" s="233" t="str">
        <f t="shared" ref="AS226" si="779">IFERROR(IF(AH226="Impacto",(AA226-(+AA226*AK226)),IF(AH226="Probabilidad",AA226,"")),"")</f>
        <v/>
      </c>
      <c r="AT226" s="235" t="str">
        <f t="shared" ref="AT226:AT231" si="780">IFERROR(IF(OR(AND(AP226="Muy Baja",AR226="Leve"),AND(AP226="Muy Baja",AR226="Menor"),AND(AP226="Baja",AR226="Leve")),"Bajo",IF(OR(AND(AP226="Muy baja",AR226="Moderado"),AND(AP226="Baja",AR226="Menor"),AND(AP226="Baja",AR226="Moderado"),AND(AP226="Media",AR226="Leve"),AND(AP226="Media",AR226="Menor"),AND(AP226="Media",AR226="Moderado"),AND(AP226="Alta",AR226="Leve"),AND(AP226="Alta",AR226="Menor")),"Moderado",IF(OR(AND(AP226="Muy Baja",AR226="Mayor"),AND(AP226="Baja",AR226="Mayor"),AND(AP226="Media",AR226="Mayor"),AND(AP226="Alta",AR226="Moderado"),AND(AP226="Alta",AR226="Mayor"),AND(AP226="Muy Alta",AR226="Leve"),AND(AP226="Muy Alta",AR226="Menor"),AND(AP226="Muy Alta",AR226="Moderado"),AND(AP226="Muy Alta",AR226="Mayor")),"Alto",IF(OR(AND(AP226="Muy Baja",AR226="Catastrófico"),AND(AP226="Baja",AR226="Catastrófico"),AND(AP226="Media",AR226="Catastrófico"),AND(AP226="Alta",AR226="Catastrófico"),AND(AP226="Muy Alta",AR226="Catastrófico")),"Extremo","")))),"")</f>
        <v/>
      </c>
      <c r="AU226" s="781" t="s">
        <v>344</v>
      </c>
      <c r="AV226" s="784" t="str">
        <f>IF(ISBLANK(AD226), " ", AD226)</f>
        <v>Moderado</v>
      </c>
      <c r="AW226" s="778" t="str">
        <f t="shared" ref="AW226" si="781">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MODERADA</v>
      </c>
      <c r="AX226" s="787" t="s">
        <v>333</v>
      </c>
      <c r="AY226" s="594" t="s">
        <v>3176</v>
      </c>
      <c r="AZ226" s="481" t="s">
        <v>3283</v>
      </c>
      <c r="BA226" s="482" t="s">
        <v>3409</v>
      </c>
      <c r="BB226" s="482" t="s">
        <v>1050</v>
      </c>
      <c r="BC226" s="487">
        <v>44927</v>
      </c>
      <c r="BD226" s="488">
        <v>45291</v>
      </c>
      <c r="BE226" s="488" t="s">
        <v>3177</v>
      </c>
      <c r="BF226" s="489" t="s">
        <v>3178</v>
      </c>
      <c r="BG226" s="790" t="s">
        <v>3170</v>
      </c>
      <c r="BH226" s="508" t="s">
        <v>113</v>
      </c>
      <c r="BI226" s="503" t="s">
        <v>3382</v>
      </c>
      <c r="BJ226" s="503">
        <f>(142/142)*100</f>
        <v>100</v>
      </c>
      <c r="BK226" s="523">
        <v>45048</v>
      </c>
      <c r="BL226" s="549" t="s">
        <v>3383</v>
      </c>
      <c r="BM226" s="511" t="s">
        <v>3540</v>
      </c>
      <c r="BN226" s="549" t="s">
        <v>1509</v>
      </c>
      <c r="BO226" s="549" t="s">
        <v>114</v>
      </c>
      <c r="BP226" s="549" t="s">
        <v>1509</v>
      </c>
      <c r="BQ226" s="564" t="s">
        <v>1509</v>
      </c>
      <c r="BR226" s="709" t="s">
        <v>3657</v>
      </c>
      <c r="BS226" s="709"/>
      <c r="BT226" s="709" t="s">
        <v>3617</v>
      </c>
      <c r="BU226" s="709"/>
      <c r="BV226" s="709" t="s">
        <v>3618</v>
      </c>
      <c r="BW226" s="709"/>
      <c r="BX226" s="1284" t="s">
        <v>3540</v>
      </c>
      <c r="BY226" s="1302"/>
      <c r="BZ226" s="1303"/>
      <c r="CA226" s="670"/>
      <c r="CB226" s="671"/>
    </row>
    <row r="227" spans="1:80" s="211" customFormat="1" ht="123" customHeight="1">
      <c r="A227" s="987"/>
      <c r="B227" s="969"/>
      <c r="C227" s="848"/>
      <c r="D227" s="848"/>
      <c r="E227" s="801"/>
      <c r="F227" s="801"/>
      <c r="G227" s="819"/>
      <c r="H227" s="380">
        <f>+H226</f>
        <v>36</v>
      </c>
      <c r="I227" s="831"/>
      <c r="J227" s="752"/>
      <c r="K227" s="752"/>
      <c r="L227" s="752"/>
      <c r="M227" s="801"/>
      <c r="N227" s="800"/>
      <c r="O227" s="801"/>
      <c r="P227" s="805"/>
      <c r="Q227" s="808"/>
      <c r="R227" s="811"/>
      <c r="S227" s="811"/>
      <c r="T227" s="811"/>
      <c r="U227" s="811"/>
      <c r="V227" s="814"/>
      <c r="W227" s="767"/>
      <c r="X227" s="817"/>
      <c r="Y227" s="761"/>
      <c r="Z227" s="764"/>
      <c r="AA227" s="767"/>
      <c r="AB227" s="770"/>
      <c r="AC227" s="773"/>
      <c r="AD227" s="776"/>
      <c r="AE227" s="779"/>
      <c r="AF227" s="205">
        <v>2</v>
      </c>
      <c r="AG227" s="494" t="s">
        <v>3142</v>
      </c>
      <c r="AH227" s="497" t="str">
        <f t="shared" si="773"/>
        <v>Probabilidad</v>
      </c>
      <c r="AI227" s="336" t="s">
        <v>310</v>
      </c>
      <c r="AJ227" s="336" t="s">
        <v>316</v>
      </c>
      <c r="AK227" s="231" t="str">
        <f t="shared" si="774"/>
        <v>50%</v>
      </c>
      <c r="AL227" s="337" t="s">
        <v>319</v>
      </c>
      <c r="AM227" s="337" t="s">
        <v>323</v>
      </c>
      <c r="AN227" s="338" t="s">
        <v>326</v>
      </c>
      <c r="AO227" s="232" t="str">
        <f t="shared" ref="AO227" si="782">IF(ISBLANK(AD226),(IFERROR(IF(AND(AH226="Probabilidad",AH227="Probabilidad"),(AQ226-(+AQ226*AK227)),IF(AH227="Probabilidad",(W226-(+W226*AK227)),IF(AH227="Impacto",AQ226,""))),""))," ")</f>
        <v xml:space="preserve"> </v>
      </c>
      <c r="AP227" s="174" t="str">
        <f t="shared" ref="AP227" si="783">IF(ISBLANK(AD226),(IFERROR(IF(AO227="","",IF(AO227&lt;=0.2,"Muy Baja",IF(AO227&lt;=0.4,"Baja",IF(AO227&lt;=0.6,"Media",IF(AO227&lt;=0.8,"Alta","Muy Alta"))))),""))," ")</f>
        <v xml:space="preserve"> </v>
      </c>
      <c r="AQ227" s="233" t="str">
        <f t="shared" si="777"/>
        <v xml:space="preserve"> </v>
      </c>
      <c r="AR227" s="458" t="str">
        <f t="shared" si="778"/>
        <v/>
      </c>
      <c r="AS227" s="233" t="str">
        <f t="shared" ref="AS227" si="784">IFERROR(IF(AND(AH226="Impacto",AH227="Impacto"),(AS226-(+AS226*AK227)),IF(AH227="Impacto",(AA226-(+AA226*AK227)),IF(AH227="Probabilidad",AS226,""))),"")</f>
        <v/>
      </c>
      <c r="AT227" s="235" t="str">
        <f t="shared" si="780"/>
        <v/>
      </c>
      <c r="AU227" s="782"/>
      <c r="AV227" s="785"/>
      <c r="AW227" s="779"/>
      <c r="AX227" s="788"/>
      <c r="AY227" s="594" t="s">
        <v>3179</v>
      </c>
      <c r="AZ227" s="462" t="s">
        <v>1363</v>
      </c>
      <c r="BA227" s="463" t="s">
        <v>3409</v>
      </c>
      <c r="BB227" s="463" t="s">
        <v>1054</v>
      </c>
      <c r="BC227" s="487">
        <v>44927</v>
      </c>
      <c r="BD227" s="490">
        <v>45291</v>
      </c>
      <c r="BE227" s="471" t="s">
        <v>1349</v>
      </c>
      <c r="BF227" s="462" t="s">
        <v>1350</v>
      </c>
      <c r="BG227" s="791"/>
      <c r="BH227" s="508" t="s">
        <v>113</v>
      </c>
      <c r="BI227" s="503" t="s">
        <v>3469</v>
      </c>
      <c r="BJ227" s="503" t="s">
        <v>1509</v>
      </c>
      <c r="BK227" s="523" t="s">
        <v>1509</v>
      </c>
      <c r="BL227" s="549" t="s">
        <v>1509</v>
      </c>
      <c r="BM227" s="549" t="s">
        <v>1509</v>
      </c>
      <c r="BN227" s="549" t="s">
        <v>1509</v>
      </c>
      <c r="BO227" s="549" t="s">
        <v>114</v>
      </c>
      <c r="BP227" s="549" t="s">
        <v>1509</v>
      </c>
      <c r="BQ227" s="564" t="s">
        <v>1509</v>
      </c>
      <c r="BR227" s="709" t="s">
        <v>3621</v>
      </c>
      <c r="BS227" s="709"/>
      <c r="BT227" s="1272" t="s">
        <v>1363</v>
      </c>
      <c r="BU227" s="1273"/>
      <c r="BV227" s="1305" t="s">
        <v>3612</v>
      </c>
      <c r="BW227" s="1306"/>
      <c r="BX227" s="680" t="s">
        <v>3613</v>
      </c>
      <c r="BY227" s="687"/>
      <c r="BZ227" s="687"/>
      <c r="CA227" s="670"/>
      <c r="CB227" s="671"/>
    </row>
    <row r="228" spans="1:80" s="211" customFormat="1" ht="28.5" customHeight="1">
      <c r="A228" s="987"/>
      <c r="B228" s="969"/>
      <c r="C228" s="848"/>
      <c r="D228" s="848"/>
      <c r="E228" s="801"/>
      <c r="F228" s="801"/>
      <c r="G228" s="819"/>
      <c r="H228" s="380">
        <f t="shared" ref="H228:H231" si="785">+H227</f>
        <v>36</v>
      </c>
      <c r="I228" s="831"/>
      <c r="J228" s="752"/>
      <c r="K228" s="752"/>
      <c r="L228" s="752"/>
      <c r="M228" s="801"/>
      <c r="N228" s="801"/>
      <c r="O228" s="801"/>
      <c r="P228" s="805"/>
      <c r="Q228" s="808"/>
      <c r="R228" s="811"/>
      <c r="S228" s="811"/>
      <c r="T228" s="811"/>
      <c r="U228" s="811"/>
      <c r="V228" s="814"/>
      <c r="W228" s="767"/>
      <c r="X228" s="817"/>
      <c r="Y228" s="761"/>
      <c r="Z228" s="764"/>
      <c r="AA228" s="767"/>
      <c r="AB228" s="770"/>
      <c r="AC228" s="773"/>
      <c r="AD228" s="776"/>
      <c r="AE228" s="779"/>
      <c r="AF228" s="205">
        <v>3</v>
      </c>
      <c r="AG228" s="494"/>
      <c r="AH228" s="497" t="str">
        <f t="shared" si="773"/>
        <v/>
      </c>
      <c r="AI228" s="336"/>
      <c r="AJ228" s="336"/>
      <c r="AK228" s="231" t="str">
        <f t="shared" si="774"/>
        <v/>
      </c>
      <c r="AL228" s="337"/>
      <c r="AM228" s="337"/>
      <c r="AN228" s="338"/>
      <c r="AO228" s="232" t="str">
        <f t="shared" ref="AO228" si="786">IF(ISBLANK(AD226),(IFERROR(IF(AND(AH227="Probabilidad",AH228="Probabilidad"),(AQ227-(+AQ227*AK228)),IF(AND(AH227="Impacto",AH228="Probabilidad"),(AQ226-(+AQ226*AK228)),IF(AH228="Impacto",AQ227,""))),""))," ")</f>
        <v xml:space="preserve"> </v>
      </c>
      <c r="AP228" s="174" t="str">
        <f t="shared" ref="AP228" si="787">IF(ISBLANK(AD226),(IFERROR(IF(AO228="","",IF(AO228&lt;=0.2,"Muy Baja",IF(AO228&lt;=0.4,"Baja",IF(AO228&lt;=0.6,"Media",IF(AO228&lt;=0.8,"Alta","Muy Alta"))))),""))," ")</f>
        <v xml:space="preserve"> </v>
      </c>
      <c r="AQ228" s="233" t="str">
        <f t="shared" si="777"/>
        <v xml:space="preserve"> </v>
      </c>
      <c r="AR228" s="458" t="str">
        <f t="shared" si="778"/>
        <v/>
      </c>
      <c r="AS228" s="233" t="str">
        <f t="shared" ref="AS228:AS231" si="788">IFERROR(IF(AND(AH227="Impacto",AH228="Impacto"),(AS227-(+AS227*AK228)),IF(AND(AH227="Probabilidad",AH228="Impacto"),(AS226-(+AS226*AK228)),IF(AH228="Probabilidad",AS227,""))),"")</f>
        <v/>
      </c>
      <c r="AT228" s="235" t="str">
        <f t="shared" si="780"/>
        <v/>
      </c>
      <c r="AU228" s="782"/>
      <c r="AV228" s="785"/>
      <c r="AW228" s="779"/>
      <c r="AX228" s="788"/>
      <c r="AY228" s="339"/>
      <c r="AZ228" s="460"/>
      <c r="BA228" s="206"/>
      <c r="BB228" s="206"/>
      <c r="BC228" s="207"/>
      <c r="BD228" s="207"/>
      <c r="BE228" s="207"/>
      <c r="BF228" s="460"/>
      <c r="BG228" s="791"/>
      <c r="BH228" s="517"/>
      <c r="BI228" s="518"/>
      <c r="BJ228" s="518"/>
      <c r="BK228" s="518"/>
      <c r="BL228" s="543"/>
      <c r="BM228" s="543"/>
      <c r="BN228" s="543"/>
      <c r="BO228" s="459"/>
      <c r="BP228" s="459"/>
      <c r="BQ228" s="593"/>
      <c r="BR228" s="709"/>
      <c r="BS228" s="709"/>
      <c r="BT228" s="1274"/>
      <c r="BU228" s="1275"/>
      <c r="BV228" s="1307"/>
      <c r="BW228" s="1308"/>
      <c r="BX228" s="682"/>
      <c r="BY228" s="688"/>
      <c r="BZ228" s="688"/>
      <c r="CA228" s="670"/>
      <c r="CB228" s="671"/>
    </row>
    <row r="229" spans="1:80" s="211" customFormat="1" ht="28.5" customHeight="1">
      <c r="A229" s="987"/>
      <c r="B229" s="969"/>
      <c r="C229" s="848"/>
      <c r="D229" s="848"/>
      <c r="E229" s="801"/>
      <c r="F229" s="801"/>
      <c r="G229" s="819"/>
      <c r="H229" s="380">
        <f t="shared" si="785"/>
        <v>36</v>
      </c>
      <c r="I229" s="831"/>
      <c r="J229" s="752"/>
      <c r="K229" s="752"/>
      <c r="L229" s="752"/>
      <c r="M229" s="801"/>
      <c r="N229" s="801"/>
      <c r="O229" s="801"/>
      <c r="P229" s="805"/>
      <c r="Q229" s="808"/>
      <c r="R229" s="811"/>
      <c r="S229" s="811"/>
      <c r="T229" s="811"/>
      <c r="U229" s="811"/>
      <c r="V229" s="814"/>
      <c r="W229" s="767"/>
      <c r="X229" s="817"/>
      <c r="Y229" s="761"/>
      <c r="Z229" s="764"/>
      <c r="AA229" s="767"/>
      <c r="AB229" s="770"/>
      <c r="AC229" s="773"/>
      <c r="AD229" s="776"/>
      <c r="AE229" s="779"/>
      <c r="AF229" s="205">
        <v>4</v>
      </c>
      <c r="AG229" s="494"/>
      <c r="AH229" s="497" t="str">
        <f t="shared" si="773"/>
        <v/>
      </c>
      <c r="AI229" s="336"/>
      <c r="AJ229" s="336"/>
      <c r="AK229" s="231" t="str">
        <f t="shared" si="774"/>
        <v/>
      </c>
      <c r="AL229" s="337"/>
      <c r="AM229" s="337"/>
      <c r="AN229" s="338"/>
      <c r="AO229" s="232" t="str">
        <f t="shared" ref="AO229" si="789">IF(ISBLANK(AD226),(IFERROR(IF(AND(AH228="Probabilidad",AH229="Probabilidad"),(AQ228-(+AQ228*AK229)),IF(AND(AH228="Impacto",AH229="Probabilidad"),(AQ227-(+AQ227*AK229)),IF(AH229="Impacto",AQ228,""))),""))," ")</f>
        <v xml:space="preserve"> </v>
      </c>
      <c r="AP229" s="174" t="str">
        <f t="shared" ref="AP229" si="790">IF(ISBLANK(AD226),(IFERROR(IF(AO229="","",IF(AO229&lt;=0.2,"Muy Baja",IF(AO229&lt;=0.4,"Baja",IF(AO229&lt;=0.6,"Media",IF(AO229&lt;=0.8,"Alta","Muy Alta"))))),""))," ")</f>
        <v xml:space="preserve"> </v>
      </c>
      <c r="AQ229" s="233" t="str">
        <f t="shared" si="777"/>
        <v xml:space="preserve"> </v>
      </c>
      <c r="AR229" s="458" t="str">
        <f t="shared" si="778"/>
        <v/>
      </c>
      <c r="AS229" s="233" t="str">
        <f t="shared" si="788"/>
        <v/>
      </c>
      <c r="AT229" s="235" t="str">
        <f t="shared" si="780"/>
        <v/>
      </c>
      <c r="AU229" s="782"/>
      <c r="AV229" s="785"/>
      <c r="AW229" s="779"/>
      <c r="AX229" s="788"/>
      <c r="AY229" s="339"/>
      <c r="AZ229" s="460"/>
      <c r="BA229" s="206"/>
      <c r="BB229" s="206"/>
      <c r="BC229" s="207"/>
      <c r="BD229" s="207"/>
      <c r="BE229" s="207"/>
      <c r="BF229" s="460"/>
      <c r="BG229" s="791"/>
      <c r="BH229" s="212"/>
      <c r="BI229" s="209"/>
      <c r="BJ229" s="209"/>
      <c r="BK229" s="209"/>
      <c r="BL229" s="206"/>
      <c r="BM229" s="206"/>
      <c r="BN229" s="206"/>
      <c r="BO229" s="459"/>
      <c r="BP229" s="459"/>
      <c r="BQ229" s="593"/>
      <c r="BR229" s="709"/>
      <c r="BS229" s="709"/>
      <c r="BT229" s="1274"/>
      <c r="BU229" s="1275"/>
      <c r="BV229" s="1307"/>
      <c r="BW229" s="1308"/>
      <c r="BX229" s="682"/>
      <c r="BY229" s="688"/>
      <c r="BZ229" s="688"/>
      <c r="CA229" s="670"/>
      <c r="CB229" s="671"/>
    </row>
    <row r="230" spans="1:80" s="211" customFormat="1" ht="28.5" customHeight="1">
      <c r="A230" s="987"/>
      <c r="B230" s="969"/>
      <c r="C230" s="848"/>
      <c r="D230" s="848"/>
      <c r="E230" s="801"/>
      <c r="F230" s="801"/>
      <c r="G230" s="819"/>
      <c r="H230" s="380">
        <f t="shared" si="785"/>
        <v>36</v>
      </c>
      <c r="I230" s="831"/>
      <c r="J230" s="752"/>
      <c r="K230" s="752"/>
      <c r="L230" s="752"/>
      <c r="M230" s="801"/>
      <c r="N230" s="801"/>
      <c r="O230" s="801"/>
      <c r="P230" s="805"/>
      <c r="Q230" s="808"/>
      <c r="R230" s="811"/>
      <c r="S230" s="811"/>
      <c r="T230" s="811"/>
      <c r="U230" s="811"/>
      <c r="V230" s="814"/>
      <c r="W230" s="767"/>
      <c r="X230" s="817"/>
      <c r="Y230" s="761"/>
      <c r="Z230" s="764"/>
      <c r="AA230" s="767"/>
      <c r="AB230" s="770"/>
      <c r="AC230" s="773"/>
      <c r="AD230" s="776"/>
      <c r="AE230" s="779"/>
      <c r="AF230" s="205">
        <v>5</v>
      </c>
      <c r="AG230" s="494"/>
      <c r="AH230" s="497" t="str">
        <f t="shared" si="773"/>
        <v/>
      </c>
      <c r="AI230" s="336"/>
      <c r="AJ230" s="336"/>
      <c r="AK230" s="231" t="str">
        <f t="shared" si="774"/>
        <v/>
      </c>
      <c r="AL230" s="337"/>
      <c r="AM230" s="337"/>
      <c r="AN230" s="338"/>
      <c r="AO230" s="232" t="str">
        <f t="shared" ref="AO230" si="791">IF(ISBLANK(AD226),(IFERROR(IF(AND(AH229="Probabilidad",AH230="Probabilidad"),(AQ229-(+AQ229*AK230)),IF(AND(AH229="Impacto",AH230="Probabilidad"),(AQ228-(+AQ228*AK230)),IF(AH230="Impacto",AQ229,""))),""))," ")</f>
        <v xml:space="preserve"> </v>
      </c>
      <c r="AP230" s="174" t="str">
        <f t="shared" ref="AP230" si="792">IF(ISBLANK(AD226),(IFERROR(IF(AO230="","",IF(AO230&lt;=0.2,"Muy Baja",IF(AO230&lt;=0.4,"Baja",IF(AO230&lt;=0.6,"Media",IF(AO230&lt;=0.8,"Alta","Muy Alta"))))),""))," ")</f>
        <v xml:space="preserve"> </v>
      </c>
      <c r="AQ230" s="233" t="str">
        <f t="shared" si="777"/>
        <v xml:space="preserve"> </v>
      </c>
      <c r="AR230" s="458" t="str">
        <f t="shared" si="778"/>
        <v/>
      </c>
      <c r="AS230" s="233" t="str">
        <f t="shared" si="788"/>
        <v/>
      </c>
      <c r="AT230" s="235" t="str">
        <f t="shared" si="780"/>
        <v/>
      </c>
      <c r="AU230" s="782"/>
      <c r="AV230" s="785"/>
      <c r="AW230" s="779"/>
      <c r="AX230" s="788"/>
      <c r="AY230" s="339"/>
      <c r="AZ230" s="460"/>
      <c r="BA230" s="206"/>
      <c r="BB230" s="206"/>
      <c r="BC230" s="207"/>
      <c r="BD230" s="207"/>
      <c r="BE230" s="207"/>
      <c r="BF230" s="460"/>
      <c r="BG230" s="791"/>
      <c r="BH230" s="212"/>
      <c r="BI230" s="209"/>
      <c r="BJ230" s="209"/>
      <c r="BK230" s="209"/>
      <c r="BL230" s="206"/>
      <c r="BM230" s="206"/>
      <c r="BN230" s="206"/>
      <c r="BO230" s="459"/>
      <c r="BP230" s="459"/>
      <c r="BQ230" s="593"/>
      <c r="BR230" s="709"/>
      <c r="BS230" s="709"/>
      <c r="BT230" s="1274"/>
      <c r="BU230" s="1275"/>
      <c r="BV230" s="1307"/>
      <c r="BW230" s="1308"/>
      <c r="BX230" s="682"/>
      <c r="BY230" s="688"/>
      <c r="BZ230" s="688"/>
      <c r="CA230" s="670"/>
      <c r="CB230" s="671"/>
    </row>
    <row r="231" spans="1:80" s="211" customFormat="1" ht="28.5" customHeight="1">
      <c r="A231" s="987"/>
      <c r="B231" s="969"/>
      <c r="C231" s="848"/>
      <c r="D231" s="848"/>
      <c r="E231" s="801"/>
      <c r="F231" s="801"/>
      <c r="G231" s="819"/>
      <c r="H231" s="380">
        <f t="shared" si="785"/>
        <v>36</v>
      </c>
      <c r="I231" s="832"/>
      <c r="J231" s="753"/>
      <c r="K231" s="753"/>
      <c r="L231" s="753"/>
      <c r="M231" s="802"/>
      <c r="N231" s="802"/>
      <c r="O231" s="802"/>
      <c r="P231" s="806"/>
      <c r="Q231" s="809"/>
      <c r="R231" s="812"/>
      <c r="S231" s="812"/>
      <c r="T231" s="812"/>
      <c r="U231" s="812"/>
      <c r="V231" s="815"/>
      <c r="W231" s="768"/>
      <c r="X231" s="818"/>
      <c r="Y231" s="762"/>
      <c r="Z231" s="765"/>
      <c r="AA231" s="768"/>
      <c r="AB231" s="771"/>
      <c r="AC231" s="774"/>
      <c r="AD231" s="777"/>
      <c r="AE231" s="780"/>
      <c r="AF231" s="205">
        <v>6</v>
      </c>
      <c r="AG231" s="494"/>
      <c r="AH231" s="497" t="str">
        <f t="shared" si="773"/>
        <v/>
      </c>
      <c r="AI231" s="336"/>
      <c r="AJ231" s="336"/>
      <c r="AK231" s="231" t="str">
        <f t="shared" si="774"/>
        <v/>
      </c>
      <c r="AL231" s="337"/>
      <c r="AM231" s="337"/>
      <c r="AN231" s="338"/>
      <c r="AO231" s="232" t="str">
        <f t="shared" ref="AO231" si="793">IF(ISBLANK(AD226),(IFERROR(IF(AND(AH230="Probabilidad",AH231="Probabilidad"),(AQ230-(+AQ230*AK231)),IF(AND(AH230="Impacto",AH231="Probabilidad"),(AQ229-(+AQ229*AK231)),IF(AH231="Impacto",AQ230,""))),""))," ")</f>
        <v xml:space="preserve"> </v>
      </c>
      <c r="AP231" s="174" t="str">
        <f t="shared" ref="AP231" si="794">IF(ISBLANK(AD226),(IFERROR(IF(AO231="","",IF(AO231&lt;=0.2,"Muy Baja",IF(AO231&lt;=0.4,"Baja",IF(AO231&lt;=0.6,"Media",IF(AO231&lt;=0.8,"Alta","Muy Alta"))))),""))," ")</f>
        <v xml:space="preserve"> </v>
      </c>
      <c r="AQ231" s="233" t="str">
        <f t="shared" si="777"/>
        <v xml:space="preserve"> </v>
      </c>
      <c r="AR231" s="458" t="str">
        <f t="shared" si="778"/>
        <v/>
      </c>
      <c r="AS231" s="233" t="str">
        <f t="shared" si="788"/>
        <v/>
      </c>
      <c r="AT231" s="235" t="str">
        <f t="shared" si="780"/>
        <v/>
      </c>
      <c r="AU231" s="783"/>
      <c r="AV231" s="786"/>
      <c r="AW231" s="780"/>
      <c r="AX231" s="789"/>
      <c r="AY231" s="339"/>
      <c r="AZ231" s="460"/>
      <c r="BA231" s="206"/>
      <c r="BB231" s="206"/>
      <c r="BC231" s="207"/>
      <c r="BD231" s="207"/>
      <c r="BE231" s="207"/>
      <c r="BF231" s="460"/>
      <c r="BG231" s="792"/>
      <c r="BH231" s="515"/>
      <c r="BI231" s="516"/>
      <c r="BJ231" s="516"/>
      <c r="BK231" s="516"/>
      <c r="BL231" s="541"/>
      <c r="BM231" s="541"/>
      <c r="BN231" s="541"/>
      <c r="BO231" s="542"/>
      <c r="BP231" s="542"/>
      <c r="BQ231" s="600"/>
      <c r="BR231" s="709"/>
      <c r="BS231" s="709"/>
      <c r="BT231" s="1276"/>
      <c r="BU231" s="1277"/>
      <c r="BV231" s="1309"/>
      <c r="BW231" s="1310"/>
      <c r="BX231" s="684"/>
      <c r="BY231" s="689"/>
      <c r="BZ231" s="689"/>
      <c r="CA231" s="670"/>
      <c r="CB231" s="671"/>
    </row>
    <row r="232" spans="1:80" s="211" customFormat="1" ht="112.5" customHeight="1">
      <c r="A232" s="987"/>
      <c r="B232" s="969" t="s">
        <v>953</v>
      </c>
      <c r="C232" s="848"/>
      <c r="D232" s="848"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801"/>
      <c r="F232" s="801" t="s">
        <v>967</v>
      </c>
      <c r="G232" s="819">
        <v>37</v>
      </c>
      <c r="H232" s="380">
        <f t="shared" ref="H232" si="795">+G232</f>
        <v>37</v>
      </c>
      <c r="I232" s="830" t="s">
        <v>1158</v>
      </c>
      <c r="J232" s="751" t="s">
        <v>241</v>
      </c>
      <c r="K232" s="751" t="s">
        <v>1158</v>
      </c>
      <c r="L232" s="751" t="s">
        <v>1284</v>
      </c>
      <c r="M232" s="803" t="s">
        <v>3284</v>
      </c>
      <c r="N232" s="803" t="s">
        <v>926</v>
      </c>
      <c r="O232" s="803" t="s">
        <v>831</v>
      </c>
      <c r="P232" s="804">
        <v>228</v>
      </c>
      <c r="Q232" s="807" t="s">
        <v>153</v>
      </c>
      <c r="R232" s="810" t="s">
        <v>1293</v>
      </c>
      <c r="S232" s="810" t="s">
        <v>1158</v>
      </c>
      <c r="T232" s="810"/>
      <c r="U232" s="810"/>
      <c r="V232" s="813" t="str">
        <f t="shared" ref="V232" si="796">IF(ISBLANK(AC232),(IF(P232&lt;=0,"",IF(P232&lt;=2,"Muy Baja",IF(P232&lt;=24,"Baja",IF(P232&lt;=500,"Media",IF(P232&lt;=5000,"Alta","Muy Alta"))))))," ")</f>
        <v>Media</v>
      </c>
      <c r="W232" s="766">
        <f t="shared" ref="W232" si="797">IF(ISBLANK(AC232),(IF(V232="","",IF(V232="Muy Baja",20%,IF(V232="Baja",40%,IF(V232="Media",60%,IF(V232="Alta",80%,IF(V232="Muy Alta",100%,0)))))))," ")</f>
        <v>0.6</v>
      </c>
      <c r="X232" s="816" t="s">
        <v>304</v>
      </c>
      <c r="Y232" s="760" t="str">
        <f>IF(X232&gt;0,IF(NOT(ISERROR(MATCH(X232,'Listados Datos'!$N$3:$N$4,0))),'Listados Datos'!$N$6&amp;"Por favor no seleccionar este criterios de impacto (Afectación Económica o presupuestal y/o Pérdida Reputacional)",'Listados Datos'!$N$7),"")</f>
        <v>✔</v>
      </c>
      <c r="Z232" s="763"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766">
        <f>IF(Z232="","",IF(Z232="Leve",20%,IF(Z232="Menor",40%,IF(Z232="Moderado",60%,IF(Z232="Mayor",80%,IF(Z232="Catastrófico",100%,0))))))</f>
        <v>0.6</v>
      </c>
      <c r="AB232" s="769"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772"/>
      <c r="AD232" s="775"/>
      <c r="AE232" s="778" t="str">
        <f t="shared" ref="AE232" si="798">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494" t="s">
        <v>3143</v>
      </c>
      <c r="AH232" s="497" t="str">
        <f t="shared" si="652"/>
        <v>Probabilidad</v>
      </c>
      <c r="AI232" s="336" t="s">
        <v>310</v>
      </c>
      <c r="AJ232" s="336" t="s">
        <v>316</v>
      </c>
      <c r="AK232" s="231" t="str">
        <f t="shared" si="653"/>
        <v>50%</v>
      </c>
      <c r="AL232" s="337" t="s">
        <v>319</v>
      </c>
      <c r="AM232" s="337" t="s">
        <v>323</v>
      </c>
      <c r="AN232" s="338" t="s">
        <v>326</v>
      </c>
      <c r="AO232" s="232">
        <f t="shared" ref="AO232" si="799">IF(ISBLANK(AD232),(IFERROR(IF(AH232="Probabilidad",(W232-(+W232*AK232)),IF(AH232="Impacto",W232,"")),""))," ")</f>
        <v>0.3</v>
      </c>
      <c r="AP232" s="174" t="str">
        <f t="shared" ref="AP232" si="800">IF(ISBLANK(AD232), (IFERROR(IF(AO232="","",IF(AO232&lt;=0.2,"Muy Baja",IF(AO232&lt;=0.4,"Baja",IF(AO232&lt;=0.6,"Media",IF(AO232&lt;=0.8,"Alta","Muy Alta"))))),""))," ")</f>
        <v>Baja</v>
      </c>
      <c r="AQ232" s="233">
        <f t="shared" si="727"/>
        <v>0.3</v>
      </c>
      <c r="AR232" s="279" t="str">
        <f t="shared" si="728"/>
        <v>Moderado</v>
      </c>
      <c r="AS232" s="233">
        <f t="shared" ref="AS232" si="801">IFERROR(IF(AH232="Impacto",(AA232-(+AA232*AK232)),IF(AH232="Probabilidad",AA232,"")),"")</f>
        <v>0.6</v>
      </c>
      <c r="AT232" s="235" t="str">
        <f t="shared" si="729"/>
        <v>Moderado</v>
      </c>
      <c r="AU232" s="781"/>
      <c r="AV232" s="784" t="str">
        <f>IF(ISBLANK(AD232), " ", AD232)</f>
        <v xml:space="preserve"> </v>
      </c>
      <c r="AW232" s="778" t="str">
        <f t="shared" ref="AW232" si="802">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787" t="s">
        <v>333</v>
      </c>
      <c r="AY232" s="711" t="s">
        <v>1358</v>
      </c>
      <c r="AZ232" s="713" t="s">
        <v>1357</v>
      </c>
      <c r="BA232" s="713" t="s">
        <v>3409</v>
      </c>
      <c r="BB232" s="713" t="s">
        <v>1054</v>
      </c>
      <c r="BC232" s="745">
        <v>44927</v>
      </c>
      <c r="BD232" s="745" t="s">
        <v>3053</v>
      </c>
      <c r="BE232" s="713" t="s">
        <v>1355</v>
      </c>
      <c r="BF232" s="713" t="s">
        <v>1356</v>
      </c>
      <c r="BG232" s="751" t="s">
        <v>1206</v>
      </c>
      <c r="BH232" s="508" t="s">
        <v>113</v>
      </c>
      <c r="BI232" s="503" t="s">
        <v>3379</v>
      </c>
      <c r="BJ232" s="503">
        <f>(141/141)*100</f>
        <v>100</v>
      </c>
      <c r="BK232" s="523">
        <v>45048</v>
      </c>
      <c r="BL232" s="549" t="s">
        <v>3384</v>
      </c>
      <c r="BM232" s="549" t="s">
        <v>3541</v>
      </c>
      <c r="BN232" s="549" t="s">
        <v>1509</v>
      </c>
      <c r="BO232" s="549" t="s">
        <v>114</v>
      </c>
      <c r="BP232" s="549" t="s">
        <v>1509</v>
      </c>
      <c r="BQ232" s="606" t="s">
        <v>1509</v>
      </c>
      <c r="BR232" s="680" t="s">
        <v>1358</v>
      </c>
      <c r="BS232" s="681"/>
      <c r="BT232" s="680" t="s">
        <v>1357</v>
      </c>
      <c r="BU232" s="681"/>
      <c r="BV232" s="680" t="s">
        <v>3739</v>
      </c>
      <c r="BW232" s="681"/>
      <c r="BX232" s="680" t="s">
        <v>3740</v>
      </c>
      <c r="BY232" s="687"/>
      <c r="BZ232" s="687"/>
      <c r="CA232" s="670"/>
      <c r="CB232" s="671"/>
    </row>
    <row r="233" spans="1:80" s="211" customFormat="1" ht="78.75" customHeight="1" thickBot="1">
      <c r="A233" s="987"/>
      <c r="B233" s="969"/>
      <c r="C233" s="848"/>
      <c r="D233" s="848"/>
      <c r="E233" s="801"/>
      <c r="F233" s="801"/>
      <c r="G233" s="819"/>
      <c r="H233" s="380">
        <f t="shared" ref="H233:H296" si="803">+H232</f>
        <v>37</v>
      </c>
      <c r="I233" s="831"/>
      <c r="J233" s="752"/>
      <c r="K233" s="752"/>
      <c r="L233" s="752"/>
      <c r="M233" s="801" t="s">
        <v>1479</v>
      </c>
      <c r="N233" s="801"/>
      <c r="O233" s="801"/>
      <c r="P233" s="805"/>
      <c r="Q233" s="808"/>
      <c r="R233" s="811"/>
      <c r="S233" s="811"/>
      <c r="T233" s="811"/>
      <c r="U233" s="811"/>
      <c r="V233" s="814"/>
      <c r="W233" s="767"/>
      <c r="X233" s="817"/>
      <c r="Y233" s="761"/>
      <c r="Z233" s="764"/>
      <c r="AA233" s="767"/>
      <c r="AB233" s="770"/>
      <c r="AC233" s="773"/>
      <c r="AD233" s="776"/>
      <c r="AE233" s="779"/>
      <c r="AF233" s="205">
        <v>2</v>
      </c>
      <c r="AG233" s="494" t="s">
        <v>3144</v>
      </c>
      <c r="AH233" s="497" t="str">
        <f t="shared" si="652"/>
        <v>Probabilidad</v>
      </c>
      <c r="AI233" s="336" t="s">
        <v>310</v>
      </c>
      <c r="AJ233" s="336" t="s">
        <v>315</v>
      </c>
      <c r="AK233" s="231" t="str">
        <f t="shared" si="653"/>
        <v>40%</v>
      </c>
      <c r="AL233" s="337" t="s">
        <v>319</v>
      </c>
      <c r="AM233" s="337" t="s">
        <v>323</v>
      </c>
      <c r="AN233" s="338" t="s">
        <v>326</v>
      </c>
      <c r="AO233" s="232">
        <f t="shared" ref="AO233" si="804">IF(ISBLANK(AD232),(IFERROR(IF(AND(AH232="Probabilidad",AH233="Probabilidad"),(AQ232-(+AQ232*AK233)),IF(AH233="Probabilidad",(W232-(+W232*AK233)),IF(AH233="Impacto",AQ232,""))),""))," ")</f>
        <v>0.18</v>
      </c>
      <c r="AP233" s="174" t="str">
        <f t="shared" ref="AP233" si="805">IF(ISBLANK(AD232),(IFERROR(IF(AO233="","",IF(AO233&lt;=0.2,"Muy Baja",IF(AO233&lt;=0.4,"Baja",IF(AO233&lt;=0.6,"Media",IF(AO233&lt;=0.8,"Alta","Muy Alta"))))),""))," ")</f>
        <v>Muy Baja</v>
      </c>
      <c r="AQ233" s="233">
        <f t="shared" si="727"/>
        <v>0.18</v>
      </c>
      <c r="AR233" s="279" t="str">
        <f t="shared" si="728"/>
        <v>Moderado</v>
      </c>
      <c r="AS233" s="233">
        <f t="shared" ref="AS233" si="806">IFERROR(IF(AND(AH232="Impacto",AH233="Impacto"),(AS232-(+AS232*AK233)),IF(AH233="Impacto",(AA232-(+AA232*AK233)),IF(AH233="Probabilidad",AS232,""))),"")</f>
        <v>0.6</v>
      </c>
      <c r="AT233" s="235" t="str">
        <f t="shared" si="729"/>
        <v>Moderado</v>
      </c>
      <c r="AU233" s="782"/>
      <c r="AV233" s="785"/>
      <c r="AW233" s="779"/>
      <c r="AX233" s="788"/>
      <c r="AY233" s="748"/>
      <c r="AZ233" s="749"/>
      <c r="BA233" s="749"/>
      <c r="BB233" s="749"/>
      <c r="BC233" s="746"/>
      <c r="BD233" s="746"/>
      <c r="BE233" s="749"/>
      <c r="BF233" s="749"/>
      <c r="BG233" s="752"/>
      <c r="BH233" s="550" t="s">
        <v>113</v>
      </c>
      <c r="BI233" s="551" t="s">
        <v>3385</v>
      </c>
      <c r="BJ233" s="551">
        <v>0</v>
      </c>
      <c r="BK233" s="552">
        <v>45048</v>
      </c>
      <c r="BL233" s="500"/>
      <c r="BM233" s="500"/>
      <c r="BN233" s="500"/>
      <c r="BO233" s="500" t="s">
        <v>114</v>
      </c>
      <c r="BP233" s="500"/>
      <c r="BQ233" s="616"/>
      <c r="BR233" s="682"/>
      <c r="BS233" s="683"/>
      <c r="BT233" s="682"/>
      <c r="BU233" s="683"/>
      <c r="BV233" s="682"/>
      <c r="BW233" s="683"/>
      <c r="BX233" s="682"/>
      <c r="BY233" s="688"/>
      <c r="BZ233" s="688"/>
      <c r="CA233" s="670"/>
      <c r="CB233" s="671"/>
    </row>
    <row r="234" spans="1:80" s="211" customFormat="1" ht="78.75" customHeight="1">
      <c r="A234" s="987"/>
      <c r="B234" s="969"/>
      <c r="C234" s="848"/>
      <c r="D234" s="848"/>
      <c r="E234" s="801"/>
      <c r="F234" s="801"/>
      <c r="G234" s="819"/>
      <c r="H234" s="380">
        <f t="shared" si="803"/>
        <v>37</v>
      </c>
      <c r="I234" s="831"/>
      <c r="J234" s="752"/>
      <c r="K234" s="752"/>
      <c r="L234" s="752"/>
      <c r="M234" s="801" t="s">
        <v>1479</v>
      </c>
      <c r="N234" s="801"/>
      <c r="O234" s="801"/>
      <c r="P234" s="805"/>
      <c r="Q234" s="808"/>
      <c r="R234" s="811"/>
      <c r="S234" s="811"/>
      <c r="T234" s="811"/>
      <c r="U234" s="811"/>
      <c r="V234" s="814"/>
      <c r="W234" s="767"/>
      <c r="X234" s="817"/>
      <c r="Y234" s="761"/>
      <c r="Z234" s="764"/>
      <c r="AA234" s="767"/>
      <c r="AB234" s="770"/>
      <c r="AC234" s="773"/>
      <c r="AD234" s="776"/>
      <c r="AE234" s="779"/>
      <c r="AF234" s="205">
        <v>3</v>
      </c>
      <c r="AG234" s="494" t="s">
        <v>3145</v>
      </c>
      <c r="AH234" s="497" t="str">
        <f t="shared" si="652"/>
        <v>Probabilidad</v>
      </c>
      <c r="AI234" s="336" t="s">
        <v>310</v>
      </c>
      <c r="AJ234" s="336" t="s">
        <v>315</v>
      </c>
      <c r="AK234" s="231" t="str">
        <f t="shared" si="653"/>
        <v>40%</v>
      </c>
      <c r="AL234" s="337" t="s">
        <v>319</v>
      </c>
      <c r="AM234" s="337" t="s">
        <v>323</v>
      </c>
      <c r="AN234" s="338" t="s">
        <v>326</v>
      </c>
      <c r="AO234" s="232">
        <f t="shared" ref="AO234" si="807">IF(ISBLANK(AD232),(IFERROR(IF(AND(AH233="Probabilidad",AH234="Probabilidad"),(AQ233-(+AQ233*AK234)),IF(AND(AH233="Impacto",AH234="Probabilidad"),(AQ232-(+AQ232*AK234)),IF(AH234="Impacto",AQ233,""))),""))," ")</f>
        <v>0.108</v>
      </c>
      <c r="AP234" s="174" t="str">
        <f t="shared" ref="AP234" si="808">IF(ISBLANK(AD232),(IFERROR(IF(AO234="","",IF(AO234&lt;=0.2,"Muy Baja",IF(AO234&lt;=0.4,"Baja",IF(AO234&lt;=0.6,"Media",IF(AO234&lt;=0.8,"Alta","Muy Alta"))))),""))," ")</f>
        <v>Muy Baja</v>
      </c>
      <c r="AQ234" s="233">
        <f t="shared" si="727"/>
        <v>0.108</v>
      </c>
      <c r="AR234" s="279" t="str">
        <f t="shared" si="728"/>
        <v>Moderado</v>
      </c>
      <c r="AS234" s="233">
        <f t="shared" ref="AS234:AS237" si="809">IFERROR(IF(AND(AH233="Impacto",AH234="Impacto"),(AS233-(+AS233*AK234)),IF(AND(AH233="Probabilidad",AH234="Impacto"),(AS232-(+AS232*AK234)),IF(AH234="Probabilidad",AS233,""))),"")</f>
        <v>0.6</v>
      </c>
      <c r="AT234" s="235" t="str">
        <f t="shared" si="729"/>
        <v>Moderado</v>
      </c>
      <c r="AU234" s="782"/>
      <c r="AV234" s="785"/>
      <c r="AW234" s="779"/>
      <c r="AX234" s="788"/>
      <c r="AY234" s="748"/>
      <c r="AZ234" s="749"/>
      <c r="BA234" s="749"/>
      <c r="BB234" s="749"/>
      <c r="BC234" s="746"/>
      <c r="BD234" s="746"/>
      <c r="BE234" s="749"/>
      <c r="BF234" s="749"/>
      <c r="BG234" s="752"/>
      <c r="BH234" s="212"/>
      <c r="BI234" s="209"/>
      <c r="BJ234" s="209"/>
      <c r="BK234" s="209"/>
      <c r="BL234" s="206"/>
      <c r="BM234" s="206"/>
      <c r="BN234" s="206"/>
      <c r="BO234" s="278"/>
      <c r="BP234" s="278"/>
      <c r="BQ234" s="593"/>
      <c r="BR234" s="682"/>
      <c r="BS234" s="683"/>
      <c r="BT234" s="682"/>
      <c r="BU234" s="683"/>
      <c r="BV234" s="682"/>
      <c r="BW234" s="683"/>
      <c r="BX234" s="682"/>
      <c r="BY234" s="688"/>
      <c r="BZ234" s="688"/>
      <c r="CA234" s="670"/>
      <c r="CB234" s="671"/>
    </row>
    <row r="235" spans="1:80" s="211" customFormat="1" ht="78.75" customHeight="1">
      <c r="A235" s="987"/>
      <c r="B235" s="969"/>
      <c r="C235" s="848"/>
      <c r="D235" s="848"/>
      <c r="E235" s="801"/>
      <c r="F235" s="801"/>
      <c r="G235" s="819"/>
      <c r="H235" s="380">
        <f t="shared" si="803"/>
        <v>37</v>
      </c>
      <c r="I235" s="831"/>
      <c r="J235" s="752"/>
      <c r="K235" s="752"/>
      <c r="L235" s="752"/>
      <c r="M235" s="801" t="s">
        <v>1479</v>
      </c>
      <c r="N235" s="801"/>
      <c r="O235" s="801"/>
      <c r="P235" s="805"/>
      <c r="Q235" s="808"/>
      <c r="R235" s="811"/>
      <c r="S235" s="811"/>
      <c r="T235" s="811"/>
      <c r="U235" s="811"/>
      <c r="V235" s="814"/>
      <c r="W235" s="767"/>
      <c r="X235" s="817"/>
      <c r="Y235" s="761"/>
      <c r="Z235" s="764"/>
      <c r="AA235" s="767"/>
      <c r="AB235" s="770"/>
      <c r="AC235" s="773"/>
      <c r="AD235" s="776"/>
      <c r="AE235" s="779"/>
      <c r="AF235" s="205">
        <v>4</v>
      </c>
      <c r="AG235" s="494" t="s">
        <v>3285</v>
      </c>
      <c r="AH235" s="497" t="str">
        <f t="shared" si="652"/>
        <v>Probabilidad</v>
      </c>
      <c r="AI235" s="336" t="s">
        <v>310</v>
      </c>
      <c r="AJ235" s="336" t="s">
        <v>315</v>
      </c>
      <c r="AK235" s="231" t="str">
        <f t="shared" si="653"/>
        <v>40%</v>
      </c>
      <c r="AL235" s="337" t="s">
        <v>319</v>
      </c>
      <c r="AM235" s="337" t="s">
        <v>323</v>
      </c>
      <c r="AN235" s="338" t="s">
        <v>326</v>
      </c>
      <c r="AO235" s="232">
        <f t="shared" ref="AO235" si="810">IF(ISBLANK(AD232),(IFERROR(IF(AND(AH234="Probabilidad",AH235="Probabilidad"),(AQ234-(+AQ234*AK235)),IF(AND(AH234="Impacto",AH235="Probabilidad"),(AQ233-(+AQ233*AK235)),IF(AH235="Impacto",AQ234,""))),""))," ")</f>
        <v>6.4799999999999996E-2</v>
      </c>
      <c r="AP235" s="174" t="str">
        <f t="shared" ref="AP235" si="811">IF(ISBLANK(AD232),(IFERROR(IF(AO235="","",IF(AO235&lt;=0.2,"Muy Baja",IF(AO235&lt;=0.4,"Baja",IF(AO235&lt;=0.6,"Media",IF(AO235&lt;=0.8,"Alta","Muy Alta"))))),""))," ")</f>
        <v>Muy Baja</v>
      </c>
      <c r="AQ235" s="233">
        <f t="shared" si="727"/>
        <v>6.4799999999999996E-2</v>
      </c>
      <c r="AR235" s="279" t="str">
        <f t="shared" si="728"/>
        <v>Moderado</v>
      </c>
      <c r="AS235" s="233">
        <f t="shared" si="809"/>
        <v>0.6</v>
      </c>
      <c r="AT235" s="235" t="str">
        <f t="shared" si="729"/>
        <v>Moderado</v>
      </c>
      <c r="AU235" s="782"/>
      <c r="AV235" s="785"/>
      <c r="AW235" s="779"/>
      <c r="AX235" s="788"/>
      <c r="AY235" s="748"/>
      <c r="AZ235" s="749"/>
      <c r="BA235" s="749"/>
      <c r="BB235" s="749"/>
      <c r="BC235" s="746"/>
      <c r="BD235" s="746"/>
      <c r="BE235" s="749"/>
      <c r="BF235" s="749"/>
      <c r="BG235" s="752"/>
      <c r="BH235" s="212"/>
      <c r="BI235" s="209"/>
      <c r="BJ235" s="209"/>
      <c r="BK235" s="209"/>
      <c r="BL235" s="206"/>
      <c r="BM235" s="206"/>
      <c r="BN235" s="206"/>
      <c r="BO235" s="278"/>
      <c r="BP235" s="278"/>
      <c r="BQ235" s="593"/>
      <c r="BR235" s="682"/>
      <c r="BS235" s="683"/>
      <c r="BT235" s="682"/>
      <c r="BU235" s="683"/>
      <c r="BV235" s="682"/>
      <c r="BW235" s="683"/>
      <c r="BX235" s="682"/>
      <c r="BY235" s="688"/>
      <c r="BZ235" s="688"/>
      <c r="CA235" s="670"/>
      <c r="CB235" s="671"/>
    </row>
    <row r="236" spans="1:80" s="211" customFormat="1" ht="78.75" customHeight="1">
      <c r="A236" s="987"/>
      <c r="B236" s="969"/>
      <c r="C236" s="848"/>
      <c r="D236" s="848"/>
      <c r="E236" s="801"/>
      <c r="F236" s="801"/>
      <c r="G236" s="819"/>
      <c r="H236" s="380">
        <f t="shared" si="803"/>
        <v>37</v>
      </c>
      <c r="I236" s="831"/>
      <c r="J236" s="752"/>
      <c r="K236" s="752"/>
      <c r="L236" s="752"/>
      <c r="M236" s="801" t="s">
        <v>1479</v>
      </c>
      <c r="N236" s="801"/>
      <c r="O236" s="801"/>
      <c r="P236" s="805"/>
      <c r="Q236" s="808"/>
      <c r="R236" s="811"/>
      <c r="S236" s="811"/>
      <c r="T236" s="811"/>
      <c r="U236" s="811"/>
      <c r="V236" s="814"/>
      <c r="W236" s="767"/>
      <c r="X236" s="817"/>
      <c r="Y236" s="761"/>
      <c r="Z236" s="764"/>
      <c r="AA236" s="767"/>
      <c r="AB236" s="770"/>
      <c r="AC236" s="773"/>
      <c r="AD236" s="776"/>
      <c r="AE236" s="779"/>
      <c r="AF236" s="205">
        <v>5</v>
      </c>
      <c r="AG236" s="494" t="s">
        <v>3146</v>
      </c>
      <c r="AH236" s="497" t="str">
        <f t="shared" si="652"/>
        <v>Probabilidad</v>
      </c>
      <c r="AI236" s="336" t="s">
        <v>310</v>
      </c>
      <c r="AJ236" s="336" t="s">
        <v>315</v>
      </c>
      <c r="AK236" s="231" t="str">
        <f t="shared" si="653"/>
        <v>40%</v>
      </c>
      <c r="AL236" s="337" t="s">
        <v>319</v>
      </c>
      <c r="AM236" s="337" t="s">
        <v>323</v>
      </c>
      <c r="AN236" s="338" t="s">
        <v>326</v>
      </c>
      <c r="AO236" s="232">
        <f t="shared" ref="AO236" si="812">IF(ISBLANK(AD232),(IFERROR(IF(AND(AH235="Probabilidad",AH236="Probabilidad"),(AQ235-(+AQ235*AK236)),IF(AND(AH235="Impacto",AH236="Probabilidad"),(AQ234-(+AQ234*AK236)),IF(AH236="Impacto",AQ235,""))),""))," ")</f>
        <v>3.8879999999999998E-2</v>
      </c>
      <c r="AP236" s="174" t="str">
        <f t="shared" ref="AP236" si="813">IF(ISBLANK(AD232),(IFERROR(IF(AO236="","",IF(AO236&lt;=0.2,"Muy Baja",IF(AO236&lt;=0.4,"Baja",IF(AO236&lt;=0.6,"Media",IF(AO236&lt;=0.8,"Alta","Muy Alta"))))),""))," ")</f>
        <v>Muy Baja</v>
      </c>
      <c r="AQ236" s="233">
        <f t="shared" si="727"/>
        <v>3.8879999999999998E-2</v>
      </c>
      <c r="AR236" s="279" t="str">
        <f t="shared" si="728"/>
        <v>Moderado</v>
      </c>
      <c r="AS236" s="233">
        <f t="shared" si="809"/>
        <v>0.6</v>
      </c>
      <c r="AT236" s="235" t="str">
        <f t="shared" si="729"/>
        <v>Moderado</v>
      </c>
      <c r="AU236" s="782"/>
      <c r="AV236" s="785"/>
      <c r="AW236" s="779"/>
      <c r="AX236" s="788"/>
      <c r="AY236" s="712"/>
      <c r="AZ236" s="714"/>
      <c r="BA236" s="714"/>
      <c r="BB236" s="714"/>
      <c r="BC236" s="747"/>
      <c r="BD236" s="747"/>
      <c r="BE236" s="714"/>
      <c r="BF236" s="714"/>
      <c r="BG236" s="752"/>
      <c r="BH236" s="212"/>
      <c r="BI236" s="209"/>
      <c r="BJ236" s="209"/>
      <c r="BK236" s="209"/>
      <c r="BL236" s="206"/>
      <c r="BM236" s="206"/>
      <c r="BN236" s="206"/>
      <c r="BO236" s="278"/>
      <c r="BP236" s="278"/>
      <c r="BQ236" s="593"/>
      <c r="BR236" s="682"/>
      <c r="BS236" s="683"/>
      <c r="BT236" s="682"/>
      <c r="BU236" s="683"/>
      <c r="BV236" s="682"/>
      <c r="BW236" s="683"/>
      <c r="BX236" s="682"/>
      <c r="BY236" s="688"/>
      <c r="BZ236" s="688"/>
      <c r="CA236" s="670"/>
      <c r="CB236" s="671"/>
    </row>
    <row r="237" spans="1:80" s="211" customFormat="1" ht="28.5" customHeight="1">
      <c r="A237" s="987"/>
      <c r="B237" s="969"/>
      <c r="C237" s="848"/>
      <c r="D237" s="848"/>
      <c r="E237" s="801"/>
      <c r="F237" s="801"/>
      <c r="G237" s="819"/>
      <c r="H237" s="380">
        <f t="shared" si="803"/>
        <v>37</v>
      </c>
      <c r="I237" s="832"/>
      <c r="J237" s="753"/>
      <c r="K237" s="753"/>
      <c r="L237" s="753"/>
      <c r="M237" s="802" t="s">
        <v>1479</v>
      </c>
      <c r="N237" s="802"/>
      <c r="O237" s="802"/>
      <c r="P237" s="806"/>
      <c r="Q237" s="809"/>
      <c r="R237" s="812"/>
      <c r="S237" s="812"/>
      <c r="T237" s="812"/>
      <c r="U237" s="812"/>
      <c r="V237" s="820"/>
      <c r="W237" s="768"/>
      <c r="X237" s="818"/>
      <c r="Y237" s="762"/>
      <c r="Z237" s="765"/>
      <c r="AA237" s="768"/>
      <c r="AB237" s="771"/>
      <c r="AC237" s="774"/>
      <c r="AD237" s="777"/>
      <c r="AE237" s="780"/>
      <c r="AF237" s="205">
        <v>6</v>
      </c>
      <c r="AG237" s="494"/>
      <c r="AH237" s="497" t="str">
        <f t="shared" si="652"/>
        <v/>
      </c>
      <c r="AI237" s="336"/>
      <c r="AJ237" s="336"/>
      <c r="AK237" s="231" t="str">
        <f t="shared" si="653"/>
        <v/>
      </c>
      <c r="AL237" s="337"/>
      <c r="AM237" s="337"/>
      <c r="AN237" s="338"/>
      <c r="AO237" s="232" t="str">
        <f t="shared" ref="AO237" si="814">IF(ISBLANK(AD232),(IFERROR(IF(AND(AH236="Probabilidad",AH237="Probabilidad"),(AQ236-(+AQ236*AK237)),IF(AND(AH236="Impacto",AH237="Probabilidad"),(AQ235-(+AQ235*AK237)),IF(AH237="Impacto",AQ236,""))),""))," ")</f>
        <v/>
      </c>
      <c r="AP237" s="174" t="str">
        <f t="shared" ref="AP237" si="815">IF(ISBLANK(AD232),(IFERROR(IF(AO237="","",IF(AO237&lt;=0.2,"Muy Baja",IF(AO237&lt;=0.4,"Baja",IF(AO237&lt;=0.6,"Media",IF(AO237&lt;=0.8,"Alta","Muy Alta"))))),""))," ")</f>
        <v/>
      </c>
      <c r="AQ237" s="233" t="str">
        <f t="shared" si="727"/>
        <v/>
      </c>
      <c r="AR237" s="279" t="str">
        <f t="shared" si="728"/>
        <v/>
      </c>
      <c r="AS237" s="233" t="str">
        <f t="shared" si="809"/>
        <v/>
      </c>
      <c r="AT237" s="235" t="str">
        <f t="shared" si="729"/>
        <v/>
      </c>
      <c r="AU237" s="783"/>
      <c r="AV237" s="786"/>
      <c r="AW237" s="780"/>
      <c r="AX237" s="789"/>
      <c r="AY237" s="469"/>
      <c r="AZ237" s="462"/>
      <c r="BA237" s="463"/>
      <c r="BB237" s="463"/>
      <c r="BC237" s="464"/>
      <c r="BD237" s="464"/>
      <c r="BE237" s="464"/>
      <c r="BF237" s="462"/>
      <c r="BG237" s="753"/>
      <c r="BH237" s="515"/>
      <c r="BI237" s="516"/>
      <c r="BJ237" s="516"/>
      <c r="BK237" s="516"/>
      <c r="BL237" s="541"/>
      <c r="BM237" s="541"/>
      <c r="BN237" s="541"/>
      <c r="BO237" s="542"/>
      <c r="BP237" s="542"/>
      <c r="BQ237" s="600"/>
      <c r="BR237" s="684"/>
      <c r="BS237" s="685"/>
      <c r="BT237" s="684"/>
      <c r="BU237" s="685"/>
      <c r="BV237" s="684"/>
      <c r="BW237" s="685"/>
      <c r="BX237" s="684"/>
      <c r="BY237" s="689"/>
      <c r="BZ237" s="689"/>
      <c r="CA237" s="670"/>
      <c r="CB237" s="671"/>
    </row>
    <row r="238" spans="1:80" s="211" customFormat="1" ht="190.5" customHeight="1">
      <c r="A238" s="987"/>
      <c r="B238" s="969" t="s">
        <v>953</v>
      </c>
      <c r="C238" s="848"/>
      <c r="D238" s="848"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801"/>
      <c r="F238" s="801" t="s">
        <v>967</v>
      </c>
      <c r="G238" s="819">
        <v>38</v>
      </c>
      <c r="H238" s="380">
        <f t="shared" ref="H238" si="816">+G238</f>
        <v>38</v>
      </c>
      <c r="I238" s="830" t="s">
        <v>1159</v>
      </c>
      <c r="J238" s="751" t="s">
        <v>241</v>
      </c>
      <c r="K238" s="751" t="s">
        <v>1159</v>
      </c>
      <c r="L238" s="751" t="s">
        <v>1285</v>
      </c>
      <c r="M238" s="803" t="s">
        <v>3286</v>
      </c>
      <c r="N238" s="803" t="s">
        <v>926</v>
      </c>
      <c r="O238" s="803" t="s">
        <v>831</v>
      </c>
      <c r="P238" s="804">
        <v>228</v>
      </c>
      <c r="Q238" s="807" t="s">
        <v>87</v>
      </c>
      <c r="R238" s="810" t="s">
        <v>1293</v>
      </c>
      <c r="S238" s="810" t="s">
        <v>1159</v>
      </c>
      <c r="T238" s="810"/>
      <c r="U238" s="810"/>
      <c r="V238" s="813" t="str">
        <f t="shared" ref="V238" si="817">IF(ISBLANK(AC238),(IF(P238&lt;=0,"",IF(P238&lt;=2,"Muy Baja",IF(P238&lt;=24,"Baja",IF(P238&lt;=500,"Media",IF(P238&lt;=5000,"Alta","Muy Alta"))))))," ")</f>
        <v>Media</v>
      </c>
      <c r="W238" s="766">
        <f t="shared" ref="W238" si="818">IF(ISBLANK(AC238),(IF(V238="","",IF(V238="Muy Baja",20%,IF(V238="Baja",40%,IF(V238="Media",60%,IF(V238="Alta",80%,IF(V238="Muy Alta",100%,0)))))))," ")</f>
        <v>0.6</v>
      </c>
      <c r="X238" s="816" t="s">
        <v>304</v>
      </c>
      <c r="Y238" s="760" t="str">
        <f>IF(X238&gt;0,IF(NOT(ISERROR(MATCH(X238,'Listados Datos'!$N$3:$N$4,0))),'Listados Datos'!$N$6&amp;"Por favor no seleccionar este criterios de impacto (Afectación Económica o presupuestal y/o Pérdida Reputacional)",'Listados Datos'!$N$7),"")</f>
        <v>✔</v>
      </c>
      <c r="Z238" s="763"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766">
        <f>IF(Z238="","",IF(Z238="Leve",20%,IF(Z238="Menor",40%,IF(Z238="Moderado",60%,IF(Z238="Mayor",80%,IF(Z238="Catastrófico",100%,0))))))</f>
        <v>0.6</v>
      </c>
      <c r="AB238" s="769"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772"/>
      <c r="AD238" s="775"/>
      <c r="AE238" s="778" t="str">
        <f t="shared" ref="AE238" si="819">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494" t="s">
        <v>3147</v>
      </c>
      <c r="AH238" s="497" t="str">
        <f t="shared" si="652"/>
        <v>Probabilidad</v>
      </c>
      <c r="AI238" s="336" t="s">
        <v>310</v>
      </c>
      <c r="AJ238" s="336" t="s">
        <v>315</v>
      </c>
      <c r="AK238" s="231" t="str">
        <f t="shared" si="653"/>
        <v>40%</v>
      </c>
      <c r="AL238" s="337" t="s">
        <v>319</v>
      </c>
      <c r="AM238" s="337" t="s">
        <v>323</v>
      </c>
      <c r="AN238" s="338" t="s">
        <v>326</v>
      </c>
      <c r="AO238" s="232">
        <f t="shared" ref="AO238" si="820">IF(ISBLANK(AD238),(IFERROR(IF(AH238="Probabilidad",(W238-(+W238*AK238)),IF(AH238="Impacto",W238,"")),""))," ")</f>
        <v>0.36</v>
      </c>
      <c r="AP238" s="174" t="str">
        <f t="shared" ref="AP238" si="821">IF(ISBLANK(AD238), (IFERROR(IF(AO238="","",IF(AO238&lt;=0.2,"Muy Baja",IF(AO238&lt;=0.4,"Baja",IF(AO238&lt;=0.6,"Media",IF(AO238&lt;=0.8,"Alta","Muy Alta"))))),""))," ")</f>
        <v>Baja</v>
      </c>
      <c r="AQ238" s="233">
        <f t="shared" si="727"/>
        <v>0.36</v>
      </c>
      <c r="AR238" s="279" t="str">
        <f t="shared" si="728"/>
        <v>Moderado</v>
      </c>
      <c r="AS238" s="233">
        <f t="shared" ref="AS238" si="822">IFERROR(IF(AH238="Impacto",(AA238-(+AA238*AK238)),IF(AH238="Probabilidad",AA238,"")),"")</f>
        <v>0.6</v>
      </c>
      <c r="AT238" s="235" t="str">
        <f t="shared" si="729"/>
        <v>Moderado</v>
      </c>
      <c r="AU238" s="781"/>
      <c r="AV238" s="784" t="str">
        <f>IF(ISBLANK(AD238), " ", AD238)</f>
        <v xml:space="preserve"> </v>
      </c>
      <c r="AW238" s="778" t="str">
        <f t="shared" ref="AW238" si="823">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787" t="s">
        <v>333</v>
      </c>
      <c r="AY238" s="469" t="s">
        <v>3362</v>
      </c>
      <c r="AZ238" s="462" t="s">
        <v>3363</v>
      </c>
      <c r="BA238" s="463" t="s">
        <v>3409</v>
      </c>
      <c r="BB238" s="617" t="s">
        <v>3364</v>
      </c>
      <c r="BC238" s="464">
        <v>44927</v>
      </c>
      <c r="BD238" s="464">
        <v>45291</v>
      </c>
      <c r="BE238" s="464" t="s">
        <v>3365</v>
      </c>
      <c r="BF238" s="462" t="s">
        <v>3366</v>
      </c>
      <c r="BG238" s="751" t="s">
        <v>1206</v>
      </c>
      <c r="BH238" s="508" t="s">
        <v>113</v>
      </c>
      <c r="BI238" s="503" t="s">
        <v>3469</v>
      </c>
      <c r="BJ238" s="503" t="s">
        <v>1509</v>
      </c>
      <c r="BK238" s="523" t="s">
        <v>1509</v>
      </c>
      <c r="BL238" s="549" t="s">
        <v>1509</v>
      </c>
      <c r="BM238" s="549" t="s">
        <v>1509</v>
      </c>
      <c r="BN238" s="549" t="s">
        <v>1509</v>
      </c>
      <c r="BO238" s="549" t="s">
        <v>114</v>
      </c>
      <c r="BP238" s="549" t="s">
        <v>1509</v>
      </c>
      <c r="BQ238" s="606" t="s">
        <v>1509</v>
      </c>
      <c r="BR238" s="680" t="s">
        <v>3362</v>
      </c>
      <c r="BS238" s="681"/>
      <c r="BT238" s="680" t="s">
        <v>3363</v>
      </c>
      <c r="BU238" s="681"/>
      <c r="BV238" s="680" t="s">
        <v>3683</v>
      </c>
      <c r="BW238" s="681"/>
      <c r="BX238" s="680" t="s">
        <v>3678</v>
      </c>
      <c r="BY238" s="687"/>
      <c r="BZ238" s="687"/>
      <c r="CA238" s="670"/>
      <c r="CB238" s="671"/>
    </row>
    <row r="239" spans="1:80" s="211" customFormat="1" ht="28.5" customHeight="1" thickBot="1">
      <c r="A239" s="987"/>
      <c r="B239" s="969"/>
      <c r="C239" s="848"/>
      <c r="D239" s="848"/>
      <c r="E239" s="801"/>
      <c r="F239" s="801"/>
      <c r="G239" s="819"/>
      <c r="H239" s="380">
        <f t="shared" ref="H239" si="824">+H238</f>
        <v>38</v>
      </c>
      <c r="I239" s="831"/>
      <c r="J239" s="752"/>
      <c r="K239" s="752"/>
      <c r="L239" s="752"/>
      <c r="M239" s="801" t="s">
        <v>1479</v>
      </c>
      <c r="N239" s="801"/>
      <c r="O239" s="801"/>
      <c r="P239" s="805"/>
      <c r="Q239" s="808"/>
      <c r="R239" s="811"/>
      <c r="S239" s="811"/>
      <c r="T239" s="811"/>
      <c r="U239" s="811"/>
      <c r="V239" s="814"/>
      <c r="W239" s="767"/>
      <c r="X239" s="817"/>
      <c r="Y239" s="761"/>
      <c r="Z239" s="764"/>
      <c r="AA239" s="767"/>
      <c r="AB239" s="770"/>
      <c r="AC239" s="773"/>
      <c r="AD239" s="776"/>
      <c r="AE239" s="779"/>
      <c r="AF239" s="205">
        <v>2</v>
      </c>
      <c r="AG239" s="494"/>
      <c r="AH239" s="497" t="str">
        <f t="shared" si="652"/>
        <v/>
      </c>
      <c r="AI239" s="336"/>
      <c r="AJ239" s="336"/>
      <c r="AK239" s="231" t="str">
        <f t="shared" si="653"/>
        <v/>
      </c>
      <c r="AL239" s="337"/>
      <c r="AM239" s="337"/>
      <c r="AN239" s="338"/>
      <c r="AO239" s="232" t="str">
        <f t="shared" ref="AO239" si="825">IF(ISBLANK(AD238),(IFERROR(IF(AND(AH238="Probabilidad",AH239="Probabilidad"),(AQ238-(+AQ238*AK239)),IF(AH239="Probabilidad",(W238-(+W238*AK239)),IF(AH239="Impacto",AQ238,""))),""))," ")</f>
        <v/>
      </c>
      <c r="AP239" s="174" t="str">
        <f t="shared" ref="AP239" si="826">IF(ISBLANK(AD238),(IFERROR(IF(AO239="","",IF(AO239&lt;=0.2,"Muy Baja",IF(AO239&lt;=0.4,"Baja",IF(AO239&lt;=0.6,"Media",IF(AO239&lt;=0.8,"Alta","Muy Alta"))))),""))," ")</f>
        <v/>
      </c>
      <c r="AQ239" s="233" t="str">
        <f t="shared" si="727"/>
        <v/>
      </c>
      <c r="AR239" s="279" t="str">
        <f t="shared" si="728"/>
        <v/>
      </c>
      <c r="AS239" s="233" t="str">
        <f t="shared" ref="AS239" si="827">IFERROR(IF(AND(AH238="Impacto",AH239="Impacto"),(AS238-(+AS238*AK239)),IF(AH239="Impacto",(AA238-(+AA238*AK239)),IF(AH239="Probabilidad",AS238,""))),"")</f>
        <v/>
      </c>
      <c r="AT239" s="235" t="str">
        <f t="shared" si="729"/>
        <v/>
      </c>
      <c r="AU239" s="782"/>
      <c r="AV239" s="785"/>
      <c r="AW239" s="779"/>
      <c r="AX239" s="788"/>
      <c r="AY239" s="480"/>
      <c r="AZ239" s="484"/>
      <c r="BA239" s="482"/>
      <c r="BB239" s="482"/>
      <c r="BC239" s="483"/>
      <c r="BD239" s="483"/>
      <c r="BE239" s="483"/>
      <c r="BF239" s="483"/>
      <c r="BG239" s="936"/>
      <c r="BH239" s="550" t="s">
        <v>113</v>
      </c>
      <c r="BI239" s="551" t="s">
        <v>3385</v>
      </c>
      <c r="BJ239" s="551">
        <v>0</v>
      </c>
      <c r="BK239" s="552">
        <v>45048</v>
      </c>
      <c r="BL239" s="500"/>
      <c r="BM239" s="500"/>
      <c r="BN239" s="500"/>
      <c r="BO239" s="500" t="s">
        <v>114</v>
      </c>
      <c r="BP239" s="500"/>
      <c r="BQ239" s="616"/>
      <c r="BR239" s="682"/>
      <c r="BS239" s="683"/>
      <c r="BT239" s="682"/>
      <c r="BU239" s="683"/>
      <c r="BV239" s="682"/>
      <c r="BW239" s="683"/>
      <c r="BX239" s="682"/>
      <c r="BY239" s="688"/>
      <c r="BZ239" s="688"/>
      <c r="CA239" s="670"/>
      <c r="CB239" s="671"/>
    </row>
    <row r="240" spans="1:80" s="211" customFormat="1" ht="28.5" customHeight="1">
      <c r="A240" s="987"/>
      <c r="B240" s="969"/>
      <c r="C240" s="848"/>
      <c r="D240" s="848"/>
      <c r="E240" s="801"/>
      <c r="F240" s="801"/>
      <c r="G240" s="819"/>
      <c r="H240" s="380">
        <f t="shared" si="803"/>
        <v>38</v>
      </c>
      <c r="I240" s="831"/>
      <c r="J240" s="752"/>
      <c r="K240" s="752"/>
      <c r="L240" s="752"/>
      <c r="M240" s="801" t="s">
        <v>1479</v>
      </c>
      <c r="N240" s="801"/>
      <c r="O240" s="801"/>
      <c r="P240" s="805"/>
      <c r="Q240" s="808"/>
      <c r="R240" s="811"/>
      <c r="S240" s="811"/>
      <c r="T240" s="811"/>
      <c r="U240" s="811"/>
      <c r="V240" s="814"/>
      <c r="W240" s="767"/>
      <c r="X240" s="817"/>
      <c r="Y240" s="761"/>
      <c r="Z240" s="764"/>
      <c r="AA240" s="767"/>
      <c r="AB240" s="770"/>
      <c r="AC240" s="773"/>
      <c r="AD240" s="776"/>
      <c r="AE240" s="779"/>
      <c r="AF240" s="205">
        <v>3</v>
      </c>
      <c r="AG240" s="494"/>
      <c r="AH240" s="497" t="str">
        <f t="shared" si="652"/>
        <v/>
      </c>
      <c r="AI240" s="336"/>
      <c r="AJ240" s="336"/>
      <c r="AK240" s="231" t="str">
        <f t="shared" si="653"/>
        <v/>
      </c>
      <c r="AL240" s="337"/>
      <c r="AM240" s="337"/>
      <c r="AN240" s="338"/>
      <c r="AO240" s="232" t="str">
        <f t="shared" ref="AO240" si="828">IF(ISBLANK(AD238),(IFERROR(IF(AND(AH239="Probabilidad",AH240="Probabilidad"),(AQ239-(+AQ239*AK240)),IF(AND(AH239="Impacto",AH240="Probabilidad"),(AQ238-(+AQ238*AK240)),IF(AH240="Impacto",AQ239,""))),""))," ")</f>
        <v/>
      </c>
      <c r="AP240" s="174" t="str">
        <f t="shared" ref="AP240" si="829">IF(ISBLANK(AD238),(IFERROR(IF(AO240="","",IF(AO240&lt;=0.2,"Muy Baja",IF(AO240&lt;=0.4,"Baja",IF(AO240&lt;=0.6,"Media",IF(AO240&lt;=0.8,"Alta","Muy Alta"))))),""))," ")</f>
        <v/>
      </c>
      <c r="AQ240" s="233" t="str">
        <f t="shared" si="727"/>
        <v/>
      </c>
      <c r="AR240" s="279" t="str">
        <f t="shared" si="728"/>
        <v/>
      </c>
      <c r="AS240" s="233" t="str">
        <f t="shared" ref="AS240:AS243" si="830">IFERROR(IF(AND(AH239="Impacto",AH240="Impacto"),(AS239-(+AS239*AK240)),IF(AND(AH239="Probabilidad",AH240="Impacto"),(AS238-(+AS238*AK240)),IF(AH240="Probabilidad",AS239,""))),"")</f>
        <v/>
      </c>
      <c r="AT240" s="235" t="str">
        <f t="shared" si="729"/>
        <v/>
      </c>
      <c r="AU240" s="782"/>
      <c r="AV240" s="785"/>
      <c r="AW240" s="779"/>
      <c r="AX240" s="788"/>
      <c r="AY240" s="480"/>
      <c r="AZ240" s="484"/>
      <c r="BA240" s="482"/>
      <c r="BB240" s="482"/>
      <c r="BC240" s="483"/>
      <c r="BD240" s="483"/>
      <c r="BE240" s="483"/>
      <c r="BF240" s="484"/>
      <c r="BG240" s="936"/>
      <c r="BH240" s="212"/>
      <c r="BI240" s="209"/>
      <c r="BJ240" s="209"/>
      <c r="BK240" s="209"/>
      <c r="BL240" s="206"/>
      <c r="BM240" s="206"/>
      <c r="BN240" s="206"/>
      <c r="BO240" s="278"/>
      <c r="BP240" s="278"/>
      <c r="BQ240" s="593"/>
      <c r="BR240" s="682"/>
      <c r="BS240" s="683"/>
      <c r="BT240" s="682"/>
      <c r="BU240" s="683"/>
      <c r="BV240" s="682"/>
      <c r="BW240" s="683"/>
      <c r="BX240" s="682"/>
      <c r="BY240" s="688"/>
      <c r="BZ240" s="688"/>
      <c r="CA240" s="670"/>
      <c r="CB240" s="671"/>
    </row>
    <row r="241" spans="1:80" s="211" customFormat="1" ht="28.5" customHeight="1">
      <c r="A241" s="987"/>
      <c r="B241" s="969"/>
      <c r="C241" s="848"/>
      <c r="D241" s="848"/>
      <c r="E241" s="801"/>
      <c r="F241" s="801"/>
      <c r="G241" s="819"/>
      <c r="H241" s="380">
        <f t="shared" si="803"/>
        <v>38</v>
      </c>
      <c r="I241" s="831"/>
      <c r="J241" s="752"/>
      <c r="K241" s="752"/>
      <c r="L241" s="752"/>
      <c r="M241" s="801" t="s">
        <v>1479</v>
      </c>
      <c r="N241" s="801"/>
      <c r="O241" s="801"/>
      <c r="P241" s="805"/>
      <c r="Q241" s="808"/>
      <c r="R241" s="811"/>
      <c r="S241" s="811"/>
      <c r="T241" s="811"/>
      <c r="U241" s="811"/>
      <c r="V241" s="814"/>
      <c r="W241" s="767"/>
      <c r="X241" s="817"/>
      <c r="Y241" s="761"/>
      <c r="Z241" s="764"/>
      <c r="AA241" s="767"/>
      <c r="AB241" s="770"/>
      <c r="AC241" s="773"/>
      <c r="AD241" s="776"/>
      <c r="AE241" s="779"/>
      <c r="AF241" s="205">
        <v>4</v>
      </c>
      <c r="AG241" s="494"/>
      <c r="AH241" s="497" t="str">
        <f t="shared" si="652"/>
        <v/>
      </c>
      <c r="AI241" s="336"/>
      <c r="AJ241" s="336"/>
      <c r="AK241" s="231" t="str">
        <f t="shared" si="653"/>
        <v/>
      </c>
      <c r="AL241" s="337"/>
      <c r="AM241" s="337"/>
      <c r="AN241" s="338"/>
      <c r="AO241" s="232"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33" t="str">
        <f t="shared" si="727"/>
        <v/>
      </c>
      <c r="AR241" s="279" t="str">
        <f t="shared" si="728"/>
        <v/>
      </c>
      <c r="AS241" s="233" t="str">
        <f t="shared" si="830"/>
        <v/>
      </c>
      <c r="AT241" s="235" t="str">
        <f t="shared" si="729"/>
        <v/>
      </c>
      <c r="AU241" s="782"/>
      <c r="AV241" s="785"/>
      <c r="AW241" s="779"/>
      <c r="AX241" s="788"/>
      <c r="AY241" s="480"/>
      <c r="AZ241" s="484"/>
      <c r="BA241" s="482"/>
      <c r="BB241" s="482"/>
      <c r="BC241" s="483"/>
      <c r="BD241" s="483"/>
      <c r="BE241" s="483"/>
      <c r="BF241" s="484"/>
      <c r="BG241" s="936"/>
      <c r="BH241" s="212"/>
      <c r="BI241" s="209"/>
      <c r="BJ241" s="209"/>
      <c r="BK241" s="209"/>
      <c r="BL241" s="206"/>
      <c r="BM241" s="206"/>
      <c r="BN241" s="206"/>
      <c r="BO241" s="278"/>
      <c r="BP241" s="278"/>
      <c r="BQ241" s="593"/>
      <c r="BR241" s="682"/>
      <c r="BS241" s="683"/>
      <c r="BT241" s="682"/>
      <c r="BU241" s="683"/>
      <c r="BV241" s="682"/>
      <c r="BW241" s="683"/>
      <c r="BX241" s="682"/>
      <c r="BY241" s="688"/>
      <c r="BZ241" s="688"/>
      <c r="CA241" s="670"/>
      <c r="CB241" s="671"/>
    </row>
    <row r="242" spans="1:80" s="211" customFormat="1" ht="28.5" customHeight="1">
      <c r="A242" s="987"/>
      <c r="B242" s="969"/>
      <c r="C242" s="848"/>
      <c r="D242" s="848"/>
      <c r="E242" s="801"/>
      <c r="F242" s="801"/>
      <c r="G242" s="819"/>
      <c r="H242" s="380">
        <f t="shared" si="803"/>
        <v>38</v>
      </c>
      <c r="I242" s="831"/>
      <c r="J242" s="752"/>
      <c r="K242" s="752"/>
      <c r="L242" s="752"/>
      <c r="M242" s="801" t="s">
        <v>1479</v>
      </c>
      <c r="N242" s="801"/>
      <c r="O242" s="801"/>
      <c r="P242" s="805"/>
      <c r="Q242" s="808"/>
      <c r="R242" s="811"/>
      <c r="S242" s="811"/>
      <c r="T242" s="811"/>
      <c r="U242" s="811"/>
      <c r="V242" s="814"/>
      <c r="W242" s="767"/>
      <c r="X242" s="817"/>
      <c r="Y242" s="761"/>
      <c r="Z242" s="764"/>
      <c r="AA242" s="767"/>
      <c r="AB242" s="770"/>
      <c r="AC242" s="773"/>
      <c r="AD242" s="776"/>
      <c r="AE242" s="779"/>
      <c r="AF242" s="205">
        <v>5</v>
      </c>
      <c r="AG242" s="494"/>
      <c r="AH242" s="497" t="str">
        <f t="shared" si="652"/>
        <v/>
      </c>
      <c r="AI242" s="336"/>
      <c r="AJ242" s="336"/>
      <c r="AK242" s="231" t="str">
        <f t="shared" si="653"/>
        <v/>
      </c>
      <c r="AL242" s="337"/>
      <c r="AM242" s="337"/>
      <c r="AN242" s="338"/>
      <c r="AO242" s="232"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33" t="str">
        <f t="shared" si="727"/>
        <v/>
      </c>
      <c r="AR242" s="279" t="str">
        <f t="shared" si="728"/>
        <v/>
      </c>
      <c r="AS242" s="233" t="str">
        <f t="shared" si="830"/>
        <v/>
      </c>
      <c r="AT242" s="235" t="str">
        <f t="shared" si="729"/>
        <v/>
      </c>
      <c r="AU242" s="782"/>
      <c r="AV242" s="785"/>
      <c r="AW242" s="779"/>
      <c r="AX242" s="788"/>
      <c r="AY242" s="480"/>
      <c r="AZ242" s="484"/>
      <c r="BA242" s="482"/>
      <c r="BB242" s="482"/>
      <c r="BC242" s="483"/>
      <c r="BD242" s="483"/>
      <c r="BE242" s="483"/>
      <c r="BF242" s="484"/>
      <c r="BG242" s="936"/>
      <c r="BH242" s="212"/>
      <c r="BI242" s="209"/>
      <c r="BJ242" s="209"/>
      <c r="BK242" s="209"/>
      <c r="BL242" s="206"/>
      <c r="BM242" s="206"/>
      <c r="BN242" s="206"/>
      <c r="BO242" s="278"/>
      <c r="BP242" s="278"/>
      <c r="BQ242" s="593"/>
      <c r="BR242" s="682"/>
      <c r="BS242" s="683"/>
      <c r="BT242" s="682"/>
      <c r="BU242" s="683"/>
      <c r="BV242" s="682"/>
      <c r="BW242" s="683"/>
      <c r="BX242" s="682"/>
      <c r="BY242" s="688"/>
      <c r="BZ242" s="688"/>
      <c r="CA242" s="670"/>
      <c r="CB242" s="671"/>
    </row>
    <row r="243" spans="1:80" s="211" customFormat="1" ht="28.5" customHeight="1">
      <c r="A243" s="987"/>
      <c r="B243" s="969"/>
      <c r="C243" s="848"/>
      <c r="D243" s="848"/>
      <c r="E243" s="801"/>
      <c r="F243" s="801"/>
      <c r="G243" s="819"/>
      <c r="H243" s="380">
        <f t="shared" si="803"/>
        <v>38</v>
      </c>
      <c r="I243" s="832"/>
      <c r="J243" s="753"/>
      <c r="K243" s="753"/>
      <c r="L243" s="753"/>
      <c r="M243" s="802" t="s">
        <v>1479</v>
      </c>
      <c r="N243" s="802"/>
      <c r="O243" s="802"/>
      <c r="P243" s="806"/>
      <c r="Q243" s="809"/>
      <c r="R243" s="812"/>
      <c r="S243" s="812"/>
      <c r="T243" s="812"/>
      <c r="U243" s="812"/>
      <c r="V243" s="820"/>
      <c r="W243" s="768"/>
      <c r="X243" s="818"/>
      <c r="Y243" s="762"/>
      <c r="Z243" s="765"/>
      <c r="AA243" s="768"/>
      <c r="AB243" s="771"/>
      <c r="AC243" s="774"/>
      <c r="AD243" s="777"/>
      <c r="AE243" s="780"/>
      <c r="AF243" s="205">
        <v>6</v>
      </c>
      <c r="AG243" s="494"/>
      <c r="AH243" s="497" t="str">
        <f t="shared" si="652"/>
        <v/>
      </c>
      <c r="AI243" s="336"/>
      <c r="AJ243" s="336"/>
      <c r="AK243" s="231" t="str">
        <f t="shared" si="653"/>
        <v/>
      </c>
      <c r="AL243" s="337"/>
      <c r="AM243" s="337"/>
      <c r="AN243" s="338"/>
      <c r="AO243" s="232"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33" t="str">
        <f t="shared" si="727"/>
        <v/>
      </c>
      <c r="AR243" s="279" t="str">
        <f t="shared" si="728"/>
        <v/>
      </c>
      <c r="AS243" s="233" t="str">
        <f t="shared" si="830"/>
        <v/>
      </c>
      <c r="AT243" s="235" t="str">
        <f t="shared" si="729"/>
        <v/>
      </c>
      <c r="AU243" s="783"/>
      <c r="AV243" s="786"/>
      <c r="AW243" s="780"/>
      <c r="AX243" s="789"/>
      <c r="AY243" s="480"/>
      <c r="AZ243" s="484"/>
      <c r="BA243" s="482"/>
      <c r="BB243" s="482"/>
      <c r="BC243" s="483"/>
      <c r="BD243" s="491"/>
      <c r="BE243" s="491"/>
      <c r="BF243" s="492"/>
      <c r="BG243" s="937"/>
      <c r="BH243" s="515"/>
      <c r="BI243" s="516"/>
      <c r="BJ243" s="516"/>
      <c r="BK243" s="516"/>
      <c r="BL243" s="541"/>
      <c r="BM243" s="541"/>
      <c r="BN243" s="541"/>
      <c r="BO243" s="542"/>
      <c r="BP243" s="542"/>
      <c r="BQ243" s="600"/>
      <c r="BR243" s="684"/>
      <c r="BS243" s="685"/>
      <c r="BT243" s="684"/>
      <c r="BU243" s="685"/>
      <c r="BV243" s="684"/>
      <c r="BW243" s="685"/>
      <c r="BX243" s="684"/>
      <c r="BY243" s="689"/>
      <c r="BZ243" s="689"/>
      <c r="CA243" s="670"/>
      <c r="CB243" s="671"/>
    </row>
    <row r="244" spans="1:80" s="211" customFormat="1" ht="206.25" customHeight="1">
      <c r="A244" s="987"/>
      <c r="B244" s="969" t="s">
        <v>953</v>
      </c>
      <c r="C244" s="848"/>
      <c r="D244" s="848"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801"/>
      <c r="F244" s="801" t="s">
        <v>967</v>
      </c>
      <c r="G244" s="819">
        <v>39</v>
      </c>
      <c r="H244" s="380">
        <f t="shared" ref="H244" si="837">+G244</f>
        <v>39</v>
      </c>
      <c r="I244" s="830" t="s">
        <v>1160</v>
      </c>
      <c r="J244" s="751" t="s">
        <v>241</v>
      </c>
      <c r="K244" s="751" t="s">
        <v>1160</v>
      </c>
      <c r="L244" s="751" t="s">
        <v>1286</v>
      </c>
      <c r="M244" s="803" t="s">
        <v>3287</v>
      </c>
      <c r="N244" s="803" t="s">
        <v>926</v>
      </c>
      <c r="O244" s="803" t="s">
        <v>831</v>
      </c>
      <c r="P244" s="804">
        <v>228</v>
      </c>
      <c r="Q244" s="807" t="s">
        <v>87</v>
      </c>
      <c r="R244" s="810" t="s">
        <v>1293</v>
      </c>
      <c r="S244" s="810" t="s">
        <v>1160</v>
      </c>
      <c r="T244" s="810"/>
      <c r="U244" s="810"/>
      <c r="V244" s="813" t="str">
        <f t="shared" ref="V244" si="838">IF(ISBLANK(AC244),(IF(P244&lt;=0,"",IF(P244&lt;=2,"Muy Baja",IF(P244&lt;=24,"Baja",IF(P244&lt;=500,"Media",IF(P244&lt;=5000,"Alta","Muy Alta"))))))," ")</f>
        <v>Media</v>
      </c>
      <c r="W244" s="766">
        <f t="shared" ref="W244" si="839">IF(ISBLANK(AC244),(IF(V244="","",IF(V244="Muy Baja",20%,IF(V244="Baja",40%,IF(V244="Media",60%,IF(V244="Alta",80%,IF(V244="Muy Alta",100%,0)))))))," ")</f>
        <v>0.6</v>
      </c>
      <c r="X244" s="816" t="s">
        <v>304</v>
      </c>
      <c r="Y244" s="760" t="str">
        <f>IF(X244&gt;0,IF(NOT(ISERROR(MATCH(X244,'Listados Datos'!$N$3:$N$4,0))),'Listados Datos'!$N$6&amp;"Por favor no seleccionar este criterios de impacto (Afectación Económica o presupuestal y/o Pérdida Reputacional)",'Listados Datos'!$N$7),"")</f>
        <v>✔</v>
      </c>
      <c r="Z244" s="763"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766">
        <f>IF(Z244="","",IF(Z244="Leve",20%,IF(Z244="Menor",40%,IF(Z244="Moderado",60%,IF(Z244="Mayor",80%,IF(Z244="Catastrófico",100%,0))))))</f>
        <v>0.6</v>
      </c>
      <c r="AB244" s="769"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772"/>
      <c r="AD244" s="775"/>
      <c r="AE244" s="778" t="str">
        <f t="shared" ref="AE244" si="840">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494" t="s">
        <v>3148</v>
      </c>
      <c r="AH244" s="497" t="str">
        <f t="shared" si="652"/>
        <v>Probabilidad</v>
      </c>
      <c r="AI244" s="336" t="s">
        <v>310</v>
      </c>
      <c r="AJ244" s="336" t="s">
        <v>315</v>
      </c>
      <c r="AK244" s="231" t="str">
        <f t="shared" si="653"/>
        <v>40%</v>
      </c>
      <c r="AL244" s="337" t="s">
        <v>319</v>
      </c>
      <c r="AM244" s="337" t="s">
        <v>323</v>
      </c>
      <c r="AN244" s="338" t="s">
        <v>326</v>
      </c>
      <c r="AO244" s="232">
        <f t="shared" ref="AO244" si="841">IF(ISBLANK(AD244),(IFERROR(IF(AH244="Probabilidad",(W244-(+W244*AK244)),IF(AH244="Impacto",W244,"")),""))," ")</f>
        <v>0.36</v>
      </c>
      <c r="AP244" s="174" t="str">
        <f t="shared" ref="AP244" si="842">IF(ISBLANK(AD244), (IFERROR(IF(AO244="","",IF(AO244&lt;=0.2,"Muy Baja",IF(AO244&lt;=0.4,"Baja",IF(AO244&lt;=0.6,"Media",IF(AO244&lt;=0.8,"Alta","Muy Alta"))))),""))," ")</f>
        <v>Baja</v>
      </c>
      <c r="AQ244" s="233">
        <f t="shared" si="727"/>
        <v>0.36</v>
      </c>
      <c r="AR244" s="279" t="str">
        <f t="shared" si="728"/>
        <v>Moderado</v>
      </c>
      <c r="AS244" s="233">
        <f t="shared" ref="AS244" si="843">IFERROR(IF(AH244="Impacto",(AA244-(+AA244*AK244)),IF(AH244="Probabilidad",AA244,"")),"")</f>
        <v>0.6</v>
      </c>
      <c r="AT244" s="235" t="str">
        <f t="shared" si="729"/>
        <v>Moderado</v>
      </c>
      <c r="AU244" s="781"/>
      <c r="AV244" s="784" t="str">
        <f>IF(ISBLANK(AD244), " ", AD244)</f>
        <v xml:space="preserve"> </v>
      </c>
      <c r="AW244" s="778" t="str">
        <f t="shared" ref="AW244" si="844">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787" t="s">
        <v>333</v>
      </c>
      <c r="AY244" s="480" t="s">
        <v>3180</v>
      </c>
      <c r="AZ244" s="484" t="s">
        <v>3181</v>
      </c>
      <c r="BA244" s="482" t="s">
        <v>3409</v>
      </c>
      <c r="BB244" s="482" t="s">
        <v>1050</v>
      </c>
      <c r="BC244" s="487">
        <v>44927</v>
      </c>
      <c r="BD244" s="490">
        <v>45291</v>
      </c>
      <c r="BE244" s="493" t="s">
        <v>3182</v>
      </c>
      <c r="BF244" s="493" t="s">
        <v>3183</v>
      </c>
      <c r="BG244" s="939" t="s">
        <v>1207</v>
      </c>
      <c r="BH244" s="508" t="s">
        <v>113</v>
      </c>
      <c r="BI244" s="503" t="s">
        <v>3386</v>
      </c>
      <c r="BJ244" s="503">
        <v>1</v>
      </c>
      <c r="BK244" s="523">
        <v>45048</v>
      </c>
      <c r="BL244" s="549" t="s">
        <v>3387</v>
      </c>
      <c r="BM244" s="511" t="s">
        <v>3542</v>
      </c>
      <c r="BN244" s="549" t="s">
        <v>1509</v>
      </c>
      <c r="BO244" s="549" t="s">
        <v>114</v>
      </c>
      <c r="BP244" s="549" t="s">
        <v>1509</v>
      </c>
      <c r="BQ244" s="606" t="s">
        <v>1509</v>
      </c>
      <c r="BR244" s="1278" t="s">
        <v>3180</v>
      </c>
      <c r="BS244" s="1279"/>
      <c r="BT244" s="1278" t="s">
        <v>3181</v>
      </c>
      <c r="BU244" s="1279"/>
      <c r="BV244" s="1278" t="s">
        <v>3741</v>
      </c>
      <c r="BW244" s="1279"/>
      <c r="BX244" s="1282" t="s">
        <v>3542</v>
      </c>
      <c r="BY244" s="1283"/>
      <c r="BZ244" s="1283"/>
      <c r="CA244" s="670"/>
      <c r="CB244" s="671"/>
    </row>
    <row r="245" spans="1:80" s="211" customFormat="1" ht="84" customHeight="1">
      <c r="A245" s="987"/>
      <c r="B245" s="969"/>
      <c r="C245" s="848"/>
      <c r="D245" s="848"/>
      <c r="E245" s="801"/>
      <c r="F245" s="801"/>
      <c r="G245" s="819"/>
      <c r="H245" s="380">
        <f t="shared" ref="H245" si="845">+H244</f>
        <v>39</v>
      </c>
      <c r="I245" s="831"/>
      <c r="J245" s="752"/>
      <c r="K245" s="752"/>
      <c r="L245" s="752"/>
      <c r="M245" s="801" t="s">
        <v>1479</v>
      </c>
      <c r="N245" s="801"/>
      <c r="O245" s="801"/>
      <c r="P245" s="805"/>
      <c r="Q245" s="808"/>
      <c r="R245" s="811"/>
      <c r="S245" s="811"/>
      <c r="T245" s="811"/>
      <c r="U245" s="811"/>
      <c r="V245" s="814"/>
      <c r="W245" s="767"/>
      <c r="X245" s="817"/>
      <c r="Y245" s="761"/>
      <c r="Z245" s="764"/>
      <c r="AA245" s="767"/>
      <c r="AB245" s="770"/>
      <c r="AC245" s="773"/>
      <c r="AD245" s="776"/>
      <c r="AE245" s="779"/>
      <c r="AF245" s="205">
        <v>2</v>
      </c>
      <c r="AG245" s="494" t="s">
        <v>3149</v>
      </c>
      <c r="AH245" s="497" t="str">
        <f t="shared" si="652"/>
        <v>Probabilidad</v>
      </c>
      <c r="AI245" s="336" t="s">
        <v>310</v>
      </c>
      <c r="AJ245" s="336" t="s">
        <v>315</v>
      </c>
      <c r="AK245" s="231" t="str">
        <f t="shared" si="653"/>
        <v>40%</v>
      </c>
      <c r="AL245" s="337" t="s">
        <v>319</v>
      </c>
      <c r="AM245" s="337" t="s">
        <v>323</v>
      </c>
      <c r="AN245" s="338" t="s">
        <v>326</v>
      </c>
      <c r="AO245" s="232">
        <f t="shared" ref="AO245" si="846">IF(ISBLANK(AD244),(IFERROR(IF(AND(AH244="Probabilidad",AH245="Probabilidad"),(AQ244-(+AQ244*AK245)),IF(AH245="Probabilidad",(W244-(+W244*AK245)),IF(AH245="Impacto",AQ244,""))),""))," ")</f>
        <v>0.216</v>
      </c>
      <c r="AP245" s="174" t="str">
        <f t="shared" ref="AP245" si="847">IF(ISBLANK(AD244),(IFERROR(IF(AO245="","",IF(AO245&lt;=0.2,"Muy Baja",IF(AO245&lt;=0.4,"Baja",IF(AO245&lt;=0.6,"Media",IF(AO245&lt;=0.8,"Alta","Muy Alta"))))),""))," ")</f>
        <v>Baja</v>
      </c>
      <c r="AQ245" s="233">
        <f t="shared" si="727"/>
        <v>0.216</v>
      </c>
      <c r="AR245" s="279" t="str">
        <f t="shared" si="728"/>
        <v>Moderado</v>
      </c>
      <c r="AS245" s="233">
        <f t="shared" ref="AS245" si="848">IFERROR(IF(AND(AH244="Impacto",AH245="Impacto"),(AS244-(+AS244*AK245)),IF(AH245="Impacto",(AA244-(+AA244*AK245)),IF(AH245="Probabilidad",AS244,""))),"")</f>
        <v>0.6</v>
      </c>
      <c r="AT245" s="235" t="str">
        <f t="shared" si="729"/>
        <v>Moderado</v>
      </c>
      <c r="AU245" s="782"/>
      <c r="AV245" s="785"/>
      <c r="AW245" s="779"/>
      <c r="AX245" s="788"/>
      <c r="AY245" s="480" t="s">
        <v>3184</v>
      </c>
      <c r="AZ245" s="484" t="s">
        <v>3185</v>
      </c>
      <c r="BA245" s="482" t="s">
        <v>3409</v>
      </c>
      <c r="BB245" s="482" t="s">
        <v>1050</v>
      </c>
      <c r="BC245" s="483">
        <v>44927</v>
      </c>
      <c r="BD245" s="483" t="s">
        <v>3053</v>
      </c>
      <c r="BE245" s="483" t="s">
        <v>1360</v>
      </c>
      <c r="BF245" s="484" t="s">
        <v>1359</v>
      </c>
      <c r="BG245" s="936"/>
      <c r="BH245" s="508" t="s">
        <v>113</v>
      </c>
      <c r="BI245" s="503" t="s">
        <v>3388</v>
      </c>
      <c r="BJ245" s="503">
        <v>488</v>
      </c>
      <c r="BK245" s="523">
        <v>45048</v>
      </c>
      <c r="BL245" s="549" t="s">
        <v>3389</v>
      </c>
      <c r="BM245" s="511" t="s">
        <v>3543</v>
      </c>
      <c r="BN245" s="549" t="s">
        <v>1509</v>
      </c>
      <c r="BO245" s="549" t="s">
        <v>114</v>
      </c>
      <c r="BP245" s="549" t="s">
        <v>1509</v>
      </c>
      <c r="BQ245" s="606" t="s">
        <v>1509</v>
      </c>
      <c r="BR245" s="1278" t="s">
        <v>3184</v>
      </c>
      <c r="BS245" s="1279"/>
      <c r="BT245" s="1280" t="s">
        <v>3185</v>
      </c>
      <c r="BU245" s="1281"/>
      <c r="BV245" s="1280" t="s">
        <v>3612</v>
      </c>
      <c r="BW245" s="1281"/>
      <c r="BX245" s="1282" t="s">
        <v>3543</v>
      </c>
      <c r="BY245" s="1283"/>
      <c r="BZ245" s="1283"/>
      <c r="CA245" s="670"/>
      <c r="CB245" s="671"/>
    </row>
    <row r="246" spans="1:80" s="211" customFormat="1" ht="84" customHeight="1">
      <c r="A246" s="987"/>
      <c r="B246" s="969"/>
      <c r="C246" s="848"/>
      <c r="D246" s="848"/>
      <c r="E246" s="801"/>
      <c r="F246" s="801"/>
      <c r="G246" s="819"/>
      <c r="H246" s="380">
        <f t="shared" si="803"/>
        <v>39</v>
      </c>
      <c r="I246" s="831"/>
      <c r="J246" s="752"/>
      <c r="K246" s="752"/>
      <c r="L246" s="752"/>
      <c r="M246" s="801" t="s">
        <v>1479</v>
      </c>
      <c r="N246" s="801"/>
      <c r="O246" s="801"/>
      <c r="P246" s="805"/>
      <c r="Q246" s="808"/>
      <c r="R246" s="811"/>
      <c r="S246" s="811"/>
      <c r="T246" s="811"/>
      <c r="U246" s="811"/>
      <c r="V246" s="814"/>
      <c r="W246" s="767"/>
      <c r="X246" s="817"/>
      <c r="Y246" s="761"/>
      <c r="Z246" s="764"/>
      <c r="AA246" s="767"/>
      <c r="AB246" s="770"/>
      <c r="AC246" s="773"/>
      <c r="AD246" s="776"/>
      <c r="AE246" s="779"/>
      <c r="AF246" s="205">
        <v>3</v>
      </c>
      <c r="AG246" s="494" t="s">
        <v>3288</v>
      </c>
      <c r="AH246" s="497" t="str">
        <f t="shared" si="652"/>
        <v>Probabilidad</v>
      </c>
      <c r="AI246" s="336" t="s">
        <v>310</v>
      </c>
      <c r="AJ246" s="336" t="s">
        <v>315</v>
      </c>
      <c r="AK246" s="231" t="str">
        <f t="shared" si="653"/>
        <v>40%</v>
      </c>
      <c r="AL246" s="337" t="s">
        <v>319</v>
      </c>
      <c r="AM246" s="337" t="s">
        <v>323</v>
      </c>
      <c r="AN246" s="338" t="s">
        <v>326</v>
      </c>
      <c r="AO246" s="232">
        <f t="shared" ref="AO246" si="849">IF(ISBLANK(AD244),(IFERROR(IF(AND(AH245="Probabilidad",AH246="Probabilidad"),(AQ245-(+AQ245*AK246)),IF(AND(AH245="Impacto",AH246="Probabilidad"),(AQ244-(+AQ244*AK246)),IF(AH246="Impacto",AQ245,""))),""))," ")</f>
        <v>0.12959999999999999</v>
      </c>
      <c r="AP246" s="174" t="str">
        <f t="shared" ref="AP246" si="850">IF(ISBLANK(AD244),(IFERROR(IF(AO246="","",IF(AO246&lt;=0.2,"Muy Baja",IF(AO246&lt;=0.4,"Baja",IF(AO246&lt;=0.6,"Media",IF(AO246&lt;=0.8,"Alta","Muy Alta"))))),""))," ")</f>
        <v>Muy Baja</v>
      </c>
      <c r="AQ246" s="233">
        <f t="shared" si="727"/>
        <v>0.12959999999999999</v>
      </c>
      <c r="AR246" s="279" t="str">
        <f t="shared" si="728"/>
        <v>Moderado</v>
      </c>
      <c r="AS246" s="233">
        <f t="shared" ref="AS246:AS249" si="851">IFERROR(IF(AND(AH245="Impacto",AH246="Impacto"),(AS245-(+AS245*AK246)),IF(AND(AH245="Probabilidad",AH246="Impacto"),(AS244-(+AS244*AK246)),IF(AH246="Probabilidad",AS245,""))),"")</f>
        <v>0.6</v>
      </c>
      <c r="AT246" s="235" t="str">
        <f t="shared" si="729"/>
        <v>Moderado</v>
      </c>
      <c r="AU246" s="782"/>
      <c r="AV246" s="785"/>
      <c r="AW246" s="779"/>
      <c r="AX246" s="788"/>
      <c r="AY246" s="480" t="s">
        <v>3289</v>
      </c>
      <c r="AZ246" s="484" t="s">
        <v>3186</v>
      </c>
      <c r="BA246" s="482" t="s">
        <v>3409</v>
      </c>
      <c r="BB246" s="482" t="s">
        <v>1054</v>
      </c>
      <c r="BC246" s="483">
        <v>44927</v>
      </c>
      <c r="BD246" s="483" t="s">
        <v>3053</v>
      </c>
      <c r="BE246" s="483" t="s">
        <v>1133</v>
      </c>
      <c r="BF246" s="484" t="s">
        <v>3290</v>
      </c>
      <c r="BG246" s="936"/>
      <c r="BH246" s="508" t="s">
        <v>113</v>
      </c>
      <c r="BI246" s="503" t="s">
        <v>3469</v>
      </c>
      <c r="BJ246" s="503" t="s">
        <v>1509</v>
      </c>
      <c r="BK246" s="523" t="s">
        <v>1509</v>
      </c>
      <c r="BL246" s="549" t="s">
        <v>1509</v>
      </c>
      <c r="BM246" s="549" t="s">
        <v>1509</v>
      </c>
      <c r="BN246" s="549" t="s">
        <v>1509</v>
      </c>
      <c r="BO246" s="549" t="s">
        <v>114</v>
      </c>
      <c r="BP246" s="549" t="s">
        <v>1509</v>
      </c>
      <c r="BQ246" s="606" t="s">
        <v>1509</v>
      </c>
      <c r="BR246" s="680" t="s">
        <v>3289</v>
      </c>
      <c r="BS246" s="681"/>
      <c r="BT246" s="1272" t="s">
        <v>3186</v>
      </c>
      <c r="BU246" s="1273"/>
      <c r="BV246" s="1272" t="s">
        <v>3612</v>
      </c>
      <c r="BW246" s="1273"/>
      <c r="BX246" s="680" t="s">
        <v>3613</v>
      </c>
      <c r="BY246" s="687"/>
      <c r="BZ246" s="687"/>
      <c r="CA246" s="670"/>
      <c r="CB246" s="671"/>
    </row>
    <row r="247" spans="1:80" s="211" customFormat="1" ht="28.5" customHeight="1">
      <c r="A247" s="987"/>
      <c r="B247" s="969"/>
      <c r="C247" s="848"/>
      <c r="D247" s="848"/>
      <c r="E247" s="801"/>
      <c r="F247" s="801"/>
      <c r="G247" s="819"/>
      <c r="H247" s="380">
        <f t="shared" si="803"/>
        <v>39</v>
      </c>
      <c r="I247" s="831"/>
      <c r="J247" s="752"/>
      <c r="K247" s="752"/>
      <c r="L247" s="752"/>
      <c r="M247" s="801" t="s">
        <v>1479</v>
      </c>
      <c r="N247" s="801"/>
      <c r="O247" s="801"/>
      <c r="P247" s="805"/>
      <c r="Q247" s="808"/>
      <c r="R247" s="811"/>
      <c r="S247" s="811"/>
      <c r="T247" s="811"/>
      <c r="U247" s="811"/>
      <c r="V247" s="814"/>
      <c r="W247" s="767"/>
      <c r="X247" s="817"/>
      <c r="Y247" s="761"/>
      <c r="Z247" s="764"/>
      <c r="AA247" s="767"/>
      <c r="AB247" s="770"/>
      <c r="AC247" s="773"/>
      <c r="AD247" s="776"/>
      <c r="AE247" s="779"/>
      <c r="AF247" s="205">
        <v>4</v>
      </c>
      <c r="AG247" s="494"/>
      <c r="AH247" s="497" t="str">
        <f t="shared" si="652"/>
        <v/>
      </c>
      <c r="AI247" s="336"/>
      <c r="AJ247" s="336"/>
      <c r="AK247" s="231" t="str">
        <f t="shared" si="653"/>
        <v/>
      </c>
      <c r="AL247" s="337"/>
      <c r="AM247" s="337"/>
      <c r="AN247" s="338"/>
      <c r="AO247" s="232" t="str">
        <f t="shared" ref="AO247" si="852">IF(ISBLANK(AD244),(IFERROR(IF(AND(AH246="Probabilidad",AH247="Probabilidad"),(AQ246-(+AQ246*AK247)),IF(AND(AH246="Impacto",AH247="Probabilidad"),(AQ245-(+AQ245*AK247)),IF(AH247="Impacto",AQ246,""))),""))," ")</f>
        <v/>
      </c>
      <c r="AP247" s="174" t="str">
        <f t="shared" ref="AP247" si="853">IF(ISBLANK(AD244),(IFERROR(IF(AO247="","",IF(AO247&lt;=0.2,"Muy Baja",IF(AO247&lt;=0.4,"Baja",IF(AO247&lt;=0.6,"Media",IF(AO247&lt;=0.8,"Alta","Muy Alta"))))),""))," ")</f>
        <v/>
      </c>
      <c r="AQ247" s="233" t="str">
        <f t="shared" si="727"/>
        <v/>
      </c>
      <c r="AR247" s="279" t="str">
        <f t="shared" si="728"/>
        <v/>
      </c>
      <c r="AS247" s="233" t="str">
        <f t="shared" si="851"/>
        <v/>
      </c>
      <c r="AT247" s="235" t="str">
        <f t="shared" si="729"/>
        <v/>
      </c>
      <c r="AU247" s="782"/>
      <c r="AV247" s="785"/>
      <c r="AW247" s="779"/>
      <c r="AX247" s="788"/>
      <c r="AY247" s="480"/>
      <c r="AZ247" s="484"/>
      <c r="BA247" s="482"/>
      <c r="BB247" s="482"/>
      <c r="BC247" s="483"/>
      <c r="BD247" s="483"/>
      <c r="BE247" s="483"/>
      <c r="BF247" s="484"/>
      <c r="BG247" s="936"/>
      <c r="BH247" s="517"/>
      <c r="BI247" s="518"/>
      <c r="BJ247" s="518"/>
      <c r="BK247" s="518"/>
      <c r="BL247" s="543"/>
      <c r="BM247" s="543"/>
      <c r="BN247" s="543"/>
      <c r="BO247" s="278"/>
      <c r="BP247" s="278"/>
      <c r="BQ247" s="593"/>
      <c r="BR247" s="682"/>
      <c r="BS247" s="683"/>
      <c r="BT247" s="1274"/>
      <c r="BU247" s="1275"/>
      <c r="BV247" s="1274"/>
      <c r="BW247" s="1275"/>
      <c r="BX247" s="682"/>
      <c r="BY247" s="688"/>
      <c r="BZ247" s="688"/>
      <c r="CA247" s="670"/>
      <c r="CB247" s="671"/>
    </row>
    <row r="248" spans="1:80" s="211" customFormat="1" ht="28.5" customHeight="1">
      <c r="A248" s="987"/>
      <c r="B248" s="969"/>
      <c r="C248" s="848"/>
      <c r="D248" s="848"/>
      <c r="E248" s="801"/>
      <c r="F248" s="801"/>
      <c r="G248" s="819"/>
      <c r="H248" s="380">
        <f t="shared" si="803"/>
        <v>39</v>
      </c>
      <c r="I248" s="831"/>
      <c r="J248" s="752"/>
      <c r="K248" s="752"/>
      <c r="L248" s="752"/>
      <c r="M248" s="801" t="s">
        <v>1479</v>
      </c>
      <c r="N248" s="801"/>
      <c r="O248" s="801"/>
      <c r="P248" s="805"/>
      <c r="Q248" s="808"/>
      <c r="R248" s="811"/>
      <c r="S248" s="811"/>
      <c r="T248" s="811"/>
      <c r="U248" s="811"/>
      <c r="V248" s="814"/>
      <c r="W248" s="767"/>
      <c r="X248" s="817"/>
      <c r="Y248" s="761"/>
      <c r="Z248" s="764"/>
      <c r="AA248" s="767"/>
      <c r="AB248" s="770"/>
      <c r="AC248" s="773"/>
      <c r="AD248" s="776"/>
      <c r="AE248" s="779"/>
      <c r="AF248" s="205">
        <v>5</v>
      </c>
      <c r="AG248" s="494"/>
      <c r="AH248" s="497" t="str">
        <f t="shared" si="652"/>
        <v/>
      </c>
      <c r="AI248" s="336"/>
      <c r="AJ248" s="336"/>
      <c r="AK248" s="231" t="str">
        <f t="shared" si="653"/>
        <v/>
      </c>
      <c r="AL248" s="337"/>
      <c r="AM248" s="337"/>
      <c r="AN248" s="338"/>
      <c r="AO248" s="232" t="str">
        <f t="shared" ref="AO248" si="854">IF(ISBLANK(AD244),(IFERROR(IF(AND(AH247="Probabilidad",AH248="Probabilidad"),(AQ247-(+AQ247*AK248)),IF(AND(AH247="Impacto",AH248="Probabilidad"),(AQ246-(+AQ246*AK248)),IF(AH248="Impacto",AQ247,""))),""))," ")</f>
        <v/>
      </c>
      <c r="AP248" s="174" t="str">
        <f t="shared" ref="AP248" si="855">IF(ISBLANK(AD244),(IFERROR(IF(AO248="","",IF(AO248&lt;=0.2,"Muy Baja",IF(AO248&lt;=0.4,"Baja",IF(AO248&lt;=0.6,"Media",IF(AO248&lt;=0.8,"Alta","Muy Alta"))))),""))," ")</f>
        <v/>
      </c>
      <c r="AQ248" s="233" t="str">
        <f t="shared" si="727"/>
        <v/>
      </c>
      <c r="AR248" s="279" t="str">
        <f t="shared" si="728"/>
        <v/>
      </c>
      <c r="AS248" s="233" t="str">
        <f t="shared" si="851"/>
        <v/>
      </c>
      <c r="AT248" s="235" t="str">
        <f t="shared" si="729"/>
        <v/>
      </c>
      <c r="AU248" s="782"/>
      <c r="AV248" s="785"/>
      <c r="AW248" s="779"/>
      <c r="AX248" s="788"/>
      <c r="AY248" s="480"/>
      <c r="AZ248" s="484"/>
      <c r="BA248" s="482"/>
      <c r="BB248" s="482"/>
      <c r="BC248" s="483"/>
      <c r="BD248" s="483"/>
      <c r="BE248" s="483"/>
      <c r="BF248" s="484"/>
      <c r="BG248" s="936"/>
      <c r="BH248" s="212"/>
      <c r="BI248" s="209"/>
      <c r="BJ248" s="209"/>
      <c r="BK248" s="209"/>
      <c r="BL248" s="206"/>
      <c r="BM248" s="206"/>
      <c r="BN248" s="206"/>
      <c r="BO248" s="278"/>
      <c r="BP248" s="278"/>
      <c r="BQ248" s="593"/>
      <c r="BR248" s="682"/>
      <c r="BS248" s="683"/>
      <c r="BT248" s="1274"/>
      <c r="BU248" s="1275"/>
      <c r="BV248" s="1274"/>
      <c r="BW248" s="1275"/>
      <c r="BX248" s="682"/>
      <c r="BY248" s="688"/>
      <c r="BZ248" s="688"/>
      <c r="CA248" s="670"/>
      <c r="CB248" s="671"/>
    </row>
    <row r="249" spans="1:80" s="211" customFormat="1" ht="28.5" customHeight="1">
      <c r="A249" s="987"/>
      <c r="B249" s="969"/>
      <c r="C249" s="848"/>
      <c r="D249" s="848"/>
      <c r="E249" s="801"/>
      <c r="F249" s="801"/>
      <c r="G249" s="819"/>
      <c r="H249" s="380">
        <f t="shared" si="803"/>
        <v>39</v>
      </c>
      <c r="I249" s="832"/>
      <c r="J249" s="753"/>
      <c r="K249" s="753"/>
      <c r="L249" s="753"/>
      <c r="M249" s="802" t="s">
        <v>1479</v>
      </c>
      <c r="N249" s="802"/>
      <c r="O249" s="802"/>
      <c r="P249" s="806"/>
      <c r="Q249" s="809"/>
      <c r="R249" s="812"/>
      <c r="S249" s="812"/>
      <c r="T249" s="812"/>
      <c r="U249" s="812"/>
      <c r="V249" s="820"/>
      <c r="W249" s="768"/>
      <c r="X249" s="818"/>
      <c r="Y249" s="762"/>
      <c r="Z249" s="765"/>
      <c r="AA249" s="768"/>
      <c r="AB249" s="771"/>
      <c r="AC249" s="774"/>
      <c r="AD249" s="777"/>
      <c r="AE249" s="780"/>
      <c r="AF249" s="205">
        <v>6</v>
      </c>
      <c r="AG249" s="494"/>
      <c r="AH249" s="497" t="str">
        <f t="shared" si="652"/>
        <v/>
      </c>
      <c r="AI249" s="336"/>
      <c r="AJ249" s="336"/>
      <c r="AK249" s="231" t="str">
        <f t="shared" si="653"/>
        <v/>
      </c>
      <c r="AL249" s="337"/>
      <c r="AM249" s="337"/>
      <c r="AN249" s="338"/>
      <c r="AO249" s="232" t="str">
        <f t="shared" ref="AO249" si="856">IF(ISBLANK(AD244),(IFERROR(IF(AND(AH248="Probabilidad",AH249="Probabilidad"),(AQ248-(+AQ248*AK249)),IF(AND(AH248="Impacto",AH249="Probabilidad"),(AQ247-(+AQ247*AK249)),IF(AH249="Impacto",AQ248,""))),""))," ")</f>
        <v/>
      </c>
      <c r="AP249" s="174" t="str">
        <f t="shared" ref="AP249" si="857">IF(ISBLANK(AD244),(IFERROR(IF(AO249="","",IF(AO249&lt;=0.2,"Muy Baja",IF(AO249&lt;=0.4,"Baja",IF(AO249&lt;=0.6,"Media",IF(AO249&lt;=0.8,"Alta","Muy Alta"))))),""))," ")</f>
        <v/>
      </c>
      <c r="AQ249" s="233" t="str">
        <f t="shared" si="727"/>
        <v/>
      </c>
      <c r="AR249" s="279" t="str">
        <f t="shared" si="728"/>
        <v/>
      </c>
      <c r="AS249" s="233" t="str">
        <f t="shared" si="851"/>
        <v/>
      </c>
      <c r="AT249" s="235" t="str">
        <f t="shared" si="729"/>
        <v/>
      </c>
      <c r="AU249" s="783"/>
      <c r="AV249" s="786"/>
      <c r="AW249" s="780"/>
      <c r="AX249" s="789"/>
      <c r="AY249" s="480"/>
      <c r="AZ249" s="484"/>
      <c r="BA249" s="482"/>
      <c r="BB249" s="482"/>
      <c r="BC249" s="483"/>
      <c r="BD249" s="483"/>
      <c r="BE249" s="483"/>
      <c r="BF249" s="484"/>
      <c r="BG249" s="937"/>
      <c r="BH249" s="515"/>
      <c r="BI249" s="516"/>
      <c r="BJ249" s="516"/>
      <c r="BK249" s="516"/>
      <c r="BL249" s="541"/>
      <c r="BM249" s="541"/>
      <c r="BN249" s="541"/>
      <c r="BO249" s="542"/>
      <c r="BP249" s="542"/>
      <c r="BQ249" s="600"/>
      <c r="BR249" s="684"/>
      <c r="BS249" s="685"/>
      <c r="BT249" s="1276"/>
      <c r="BU249" s="1277"/>
      <c r="BV249" s="1276"/>
      <c r="BW249" s="1277"/>
      <c r="BX249" s="684"/>
      <c r="BY249" s="689"/>
      <c r="BZ249" s="689"/>
      <c r="CA249" s="670"/>
      <c r="CB249" s="671"/>
    </row>
    <row r="250" spans="1:80" s="211" customFormat="1" ht="67.5" customHeight="1">
      <c r="A250" s="987"/>
      <c r="B250" s="969" t="s">
        <v>953</v>
      </c>
      <c r="C250" s="848"/>
      <c r="D250" s="848"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801"/>
      <c r="F250" s="801" t="s">
        <v>967</v>
      </c>
      <c r="G250" s="819">
        <v>40</v>
      </c>
      <c r="H250" s="380">
        <f t="shared" ref="H250" si="858">+G250</f>
        <v>40</v>
      </c>
      <c r="I250" s="830" t="s">
        <v>1161</v>
      </c>
      <c r="J250" s="751" t="s">
        <v>241</v>
      </c>
      <c r="K250" s="751" t="s">
        <v>1161</v>
      </c>
      <c r="L250" s="751" t="s">
        <v>1287</v>
      </c>
      <c r="M250" s="803" t="s">
        <v>3291</v>
      </c>
      <c r="N250" s="803" t="s">
        <v>926</v>
      </c>
      <c r="O250" s="803" t="s">
        <v>831</v>
      </c>
      <c r="P250" s="804">
        <v>228</v>
      </c>
      <c r="Q250" s="807" t="s">
        <v>88</v>
      </c>
      <c r="R250" s="810" t="s">
        <v>1293</v>
      </c>
      <c r="S250" s="810" t="s">
        <v>1161</v>
      </c>
      <c r="T250" s="810"/>
      <c r="U250" s="810"/>
      <c r="V250" s="813" t="str">
        <f t="shared" ref="V250" si="859">IF(ISBLANK(AC250),(IF(P250&lt;=0,"",IF(P250&lt;=2,"Muy Baja",IF(P250&lt;=24,"Baja",IF(P250&lt;=500,"Media",IF(P250&lt;=5000,"Alta","Muy Alta"))))))," ")</f>
        <v>Media</v>
      </c>
      <c r="W250" s="766">
        <f t="shared" ref="W250" si="860">IF(ISBLANK(AC250),(IF(V250="","",IF(V250="Muy Baja",20%,IF(V250="Baja",40%,IF(V250="Media",60%,IF(V250="Alta",80%,IF(V250="Muy Alta",100%,0)))))))," ")</f>
        <v>0.6</v>
      </c>
      <c r="X250" s="816" t="s">
        <v>304</v>
      </c>
      <c r="Y250" s="760" t="str">
        <f>IF(X250&gt;0,IF(NOT(ISERROR(MATCH(X250,'Listados Datos'!$N$3:$N$4,0))),'Listados Datos'!$N$6&amp;"Por favor no seleccionar este criterios de impacto (Afectación Económica o presupuestal y/o Pérdida Reputacional)",'Listados Datos'!$N$7),"")</f>
        <v>✔</v>
      </c>
      <c r="Z250" s="763"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766">
        <f>IF(Z250="","",IF(Z250="Leve",20%,IF(Z250="Menor",40%,IF(Z250="Moderado",60%,IF(Z250="Mayor",80%,IF(Z250="Catastrófico",100%,0))))))</f>
        <v>0.6</v>
      </c>
      <c r="AB250" s="769"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772"/>
      <c r="AD250" s="775"/>
      <c r="AE250" s="778" t="str">
        <f t="shared" ref="AE250" si="861">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494" t="s">
        <v>3150</v>
      </c>
      <c r="AH250" s="497" t="str">
        <f t="shared" si="652"/>
        <v>Probabilidad</v>
      </c>
      <c r="AI250" s="336" t="s">
        <v>310</v>
      </c>
      <c r="AJ250" s="336" t="s">
        <v>315</v>
      </c>
      <c r="AK250" s="231" t="str">
        <f t="shared" si="653"/>
        <v>40%</v>
      </c>
      <c r="AL250" s="337" t="s">
        <v>319</v>
      </c>
      <c r="AM250" s="337" t="s">
        <v>323</v>
      </c>
      <c r="AN250" s="338" t="s">
        <v>326</v>
      </c>
      <c r="AO250" s="232">
        <f t="shared" ref="AO250" si="862">IF(ISBLANK(AD250),(IFERROR(IF(AH250="Probabilidad",(W250-(+W250*AK250)),IF(AH250="Impacto",W250,"")),""))," ")</f>
        <v>0.36</v>
      </c>
      <c r="AP250" s="174" t="str">
        <f t="shared" ref="AP250" si="863">IF(ISBLANK(AD250), (IFERROR(IF(AO250="","",IF(AO250&lt;=0.2,"Muy Baja",IF(AO250&lt;=0.4,"Baja",IF(AO250&lt;=0.6,"Media",IF(AO250&lt;=0.8,"Alta","Muy Alta"))))),""))," ")</f>
        <v>Baja</v>
      </c>
      <c r="AQ250" s="233">
        <f t="shared" si="727"/>
        <v>0.36</v>
      </c>
      <c r="AR250" s="279" t="str">
        <f t="shared" si="728"/>
        <v>Moderado</v>
      </c>
      <c r="AS250" s="233">
        <f t="shared" ref="AS250" si="864">IFERROR(IF(AH250="Impacto",(AA250-(+AA250*AK250)),IF(AH250="Probabilidad",AA250,"")),"")</f>
        <v>0.6</v>
      </c>
      <c r="AT250" s="235" t="str">
        <f t="shared" si="729"/>
        <v>Moderado</v>
      </c>
      <c r="AU250" s="781"/>
      <c r="AV250" s="784" t="str">
        <f>IF(ISBLANK(AD250), " ", AD250)</f>
        <v xml:space="preserve"> </v>
      </c>
      <c r="AW250" s="778" t="str">
        <f t="shared" ref="AW250" si="865">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787" t="s">
        <v>333</v>
      </c>
      <c r="AY250" s="793" t="s">
        <v>1361</v>
      </c>
      <c r="AZ250" s="796" t="s">
        <v>1363</v>
      </c>
      <c r="BA250" s="796" t="s">
        <v>3409</v>
      </c>
      <c r="BB250" s="796" t="s">
        <v>1054</v>
      </c>
      <c r="BC250" s="821">
        <v>44927</v>
      </c>
      <c r="BD250" s="821" t="s">
        <v>3053</v>
      </c>
      <c r="BE250" s="796" t="s">
        <v>1349</v>
      </c>
      <c r="BF250" s="796" t="s">
        <v>1350</v>
      </c>
      <c r="BG250" s="938" t="s">
        <v>1208</v>
      </c>
      <c r="BH250" s="508" t="s">
        <v>113</v>
      </c>
      <c r="BI250" s="503" t="s">
        <v>3588</v>
      </c>
      <c r="BJ250" s="503">
        <v>2</v>
      </c>
      <c r="BK250" s="523">
        <v>45048</v>
      </c>
      <c r="BL250" s="549" t="s">
        <v>3390</v>
      </c>
      <c r="BM250" s="511" t="s">
        <v>3544</v>
      </c>
      <c r="BN250" s="549" t="s">
        <v>1509</v>
      </c>
      <c r="BO250" s="549" t="s">
        <v>114</v>
      </c>
      <c r="BP250" s="549" t="s">
        <v>1509</v>
      </c>
      <c r="BQ250" s="606" t="s">
        <v>1509</v>
      </c>
      <c r="BR250" s="680" t="s">
        <v>1361</v>
      </c>
      <c r="BS250" s="681"/>
      <c r="BT250" s="1272" t="s">
        <v>1363</v>
      </c>
      <c r="BU250" s="1273"/>
      <c r="BV250" s="680" t="s">
        <v>3684</v>
      </c>
      <c r="BW250" s="681"/>
      <c r="BX250" s="686" t="s">
        <v>3544</v>
      </c>
      <c r="BY250" s="687"/>
      <c r="BZ250" s="687"/>
      <c r="CA250" s="670"/>
      <c r="CB250" s="671"/>
    </row>
    <row r="251" spans="1:80" s="211" customFormat="1" ht="67.5" customHeight="1">
      <c r="A251" s="987"/>
      <c r="B251" s="969"/>
      <c r="C251" s="848"/>
      <c r="D251" s="848"/>
      <c r="E251" s="801"/>
      <c r="F251" s="801"/>
      <c r="G251" s="819"/>
      <c r="H251" s="380">
        <f t="shared" ref="H251" si="866">+H250</f>
        <v>40</v>
      </c>
      <c r="I251" s="831"/>
      <c r="J251" s="752"/>
      <c r="K251" s="752"/>
      <c r="L251" s="752"/>
      <c r="M251" s="801" t="s">
        <v>1479</v>
      </c>
      <c r="N251" s="801"/>
      <c r="O251" s="801"/>
      <c r="P251" s="805"/>
      <c r="Q251" s="808"/>
      <c r="R251" s="811"/>
      <c r="S251" s="811"/>
      <c r="T251" s="811"/>
      <c r="U251" s="811"/>
      <c r="V251" s="814"/>
      <c r="W251" s="767"/>
      <c r="X251" s="817"/>
      <c r="Y251" s="761"/>
      <c r="Z251" s="764"/>
      <c r="AA251" s="767"/>
      <c r="AB251" s="770"/>
      <c r="AC251" s="773"/>
      <c r="AD251" s="776"/>
      <c r="AE251" s="779"/>
      <c r="AF251" s="205">
        <v>2</v>
      </c>
      <c r="AG251" s="494" t="s">
        <v>3292</v>
      </c>
      <c r="AH251" s="497" t="str">
        <f t="shared" si="652"/>
        <v>Probabilidad</v>
      </c>
      <c r="AI251" s="336" t="s">
        <v>310</v>
      </c>
      <c r="AJ251" s="336" t="s">
        <v>315</v>
      </c>
      <c r="AK251" s="231" t="str">
        <f t="shared" si="653"/>
        <v>40%</v>
      </c>
      <c r="AL251" s="337" t="s">
        <v>319</v>
      </c>
      <c r="AM251" s="337" t="s">
        <v>323</v>
      </c>
      <c r="AN251" s="338" t="s">
        <v>326</v>
      </c>
      <c r="AO251" s="232">
        <f t="shared" ref="AO251" si="867">IF(ISBLANK(AD250),(IFERROR(IF(AND(AH250="Probabilidad",AH251="Probabilidad"),(AQ250-(+AQ250*AK251)),IF(AH251="Probabilidad",(W250-(+W250*AK251)),IF(AH251="Impacto",AQ250,""))),""))," ")</f>
        <v>0.216</v>
      </c>
      <c r="AP251" s="174" t="str">
        <f t="shared" ref="AP251" si="868">IF(ISBLANK(AD250),(IFERROR(IF(AO251="","",IF(AO251&lt;=0.2,"Muy Baja",IF(AO251&lt;=0.4,"Baja",IF(AO251&lt;=0.6,"Media",IF(AO251&lt;=0.8,"Alta","Muy Alta"))))),""))," ")</f>
        <v>Baja</v>
      </c>
      <c r="AQ251" s="233">
        <f t="shared" si="727"/>
        <v>0.216</v>
      </c>
      <c r="AR251" s="279" t="str">
        <f t="shared" si="728"/>
        <v>Moderado</v>
      </c>
      <c r="AS251" s="233">
        <f t="shared" ref="AS251" si="869">IFERROR(IF(AND(AH250="Impacto",AH251="Impacto"),(AS250-(+AS250*AK251)),IF(AH251="Impacto",(AA250-(+AA250*AK251)),IF(AH251="Probabilidad",AS250,""))),"")</f>
        <v>0.6</v>
      </c>
      <c r="AT251" s="235" t="str">
        <f t="shared" si="729"/>
        <v>Moderado</v>
      </c>
      <c r="AU251" s="782"/>
      <c r="AV251" s="785"/>
      <c r="AW251" s="779"/>
      <c r="AX251" s="788"/>
      <c r="AY251" s="795"/>
      <c r="AZ251" s="798"/>
      <c r="BA251" s="798"/>
      <c r="BB251" s="798"/>
      <c r="BC251" s="823"/>
      <c r="BD251" s="823"/>
      <c r="BE251" s="798"/>
      <c r="BF251" s="798"/>
      <c r="BG251" s="936"/>
      <c r="BH251" s="547" t="s">
        <v>113</v>
      </c>
      <c r="BI251" s="557" t="s">
        <v>3391</v>
      </c>
      <c r="BJ251" s="557">
        <v>488</v>
      </c>
      <c r="BK251" s="558">
        <v>45048</v>
      </c>
      <c r="BL251" s="548" t="s">
        <v>3392</v>
      </c>
      <c r="BM251" s="548" t="s">
        <v>3381</v>
      </c>
      <c r="BN251" s="548"/>
      <c r="BO251" s="548" t="s">
        <v>114</v>
      </c>
      <c r="BP251" s="548"/>
      <c r="BQ251" s="607"/>
      <c r="BR251" s="684"/>
      <c r="BS251" s="685"/>
      <c r="BT251" s="1276"/>
      <c r="BU251" s="1277"/>
      <c r="BV251" s="684"/>
      <c r="BW251" s="685"/>
      <c r="BX251" s="684"/>
      <c r="BY251" s="689"/>
      <c r="BZ251" s="689"/>
      <c r="CA251" s="670"/>
      <c r="CB251" s="671"/>
    </row>
    <row r="252" spans="1:80" s="211" customFormat="1" ht="67.5" customHeight="1">
      <c r="A252" s="987"/>
      <c r="B252" s="969"/>
      <c r="C252" s="848"/>
      <c r="D252" s="848"/>
      <c r="E252" s="801"/>
      <c r="F252" s="801"/>
      <c r="G252" s="819"/>
      <c r="H252" s="380">
        <f t="shared" si="803"/>
        <v>40</v>
      </c>
      <c r="I252" s="831"/>
      <c r="J252" s="752"/>
      <c r="K252" s="752"/>
      <c r="L252" s="752"/>
      <c r="M252" s="801" t="s">
        <v>1479</v>
      </c>
      <c r="N252" s="801"/>
      <c r="O252" s="801"/>
      <c r="P252" s="805"/>
      <c r="Q252" s="808"/>
      <c r="R252" s="811"/>
      <c r="S252" s="811"/>
      <c r="T252" s="811"/>
      <c r="U252" s="811"/>
      <c r="V252" s="814"/>
      <c r="W252" s="767"/>
      <c r="X252" s="817"/>
      <c r="Y252" s="761"/>
      <c r="Z252" s="764"/>
      <c r="AA252" s="767"/>
      <c r="AB252" s="770"/>
      <c r="AC252" s="773"/>
      <c r="AD252" s="776"/>
      <c r="AE252" s="779"/>
      <c r="AF252" s="205">
        <v>3</v>
      </c>
      <c r="AG252" s="494" t="s">
        <v>3151</v>
      </c>
      <c r="AH252" s="497" t="str">
        <f t="shared" si="652"/>
        <v>Probabilidad</v>
      </c>
      <c r="AI252" s="336" t="s">
        <v>310</v>
      </c>
      <c r="AJ252" s="336" t="s">
        <v>315</v>
      </c>
      <c r="AK252" s="231" t="str">
        <f t="shared" si="653"/>
        <v>40%</v>
      </c>
      <c r="AL252" s="337" t="s">
        <v>319</v>
      </c>
      <c r="AM252" s="337" t="s">
        <v>323</v>
      </c>
      <c r="AN252" s="338" t="s">
        <v>326</v>
      </c>
      <c r="AO252" s="232">
        <f t="shared" ref="AO252" si="870">IF(ISBLANK(AD250),(IFERROR(IF(AND(AH251="Probabilidad",AH252="Probabilidad"),(AQ251-(+AQ251*AK252)),IF(AND(AH251="Impacto",AH252="Probabilidad"),(AQ250-(+AQ250*AK252)),IF(AH252="Impacto",AQ251,""))),""))," ")</f>
        <v>0.12959999999999999</v>
      </c>
      <c r="AP252" s="174" t="str">
        <f t="shared" ref="AP252" si="871">IF(ISBLANK(AD250),(IFERROR(IF(AO252="","",IF(AO252&lt;=0.2,"Muy Baja",IF(AO252&lt;=0.4,"Baja",IF(AO252&lt;=0.6,"Media",IF(AO252&lt;=0.8,"Alta","Muy Alta"))))),""))," ")</f>
        <v>Muy Baja</v>
      </c>
      <c r="AQ252" s="233">
        <f t="shared" si="727"/>
        <v>0.12959999999999999</v>
      </c>
      <c r="AR252" s="279" t="str">
        <f t="shared" si="728"/>
        <v>Moderado</v>
      </c>
      <c r="AS252" s="233">
        <f t="shared" ref="AS252:AS255" si="872">IFERROR(IF(AND(AH251="Impacto",AH252="Impacto"),(AS251-(+AS251*AK252)),IF(AND(AH251="Probabilidad",AH252="Impacto"),(AS250-(+AS250*AK252)),IF(AH252="Probabilidad",AS251,""))),"")</f>
        <v>0.6</v>
      </c>
      <c r="AT252" s="235" t="str">
        <f t="shared" si="729"/>
        <v>Moderado</v>
      </c>
      <c r="AU252" s="782"/>
      <c r="AV252" s="785"/>
      <c r="AW252" s="779"/>
      <c r="AX252" s="788"/>
      <c r="AY252" s="793" t="s">
        <v>1362</v>
      </c>
      <c r="AZ252" s="796" t="s">
        <v>1297</v>
      </c>
      <c r="BA252" s="796" t="s">
        <v>3409</v>
      </c>
      <c r="BB252" s="796" t="s">
        <v>1050</v>
      </c>
      <c r="BC252" s="821">
        <v>44927</v>
      </c>
      <c r="BD252" s="821" t="s">
        <v>3053</v>
      </c>
      <c r="BE252" s="796" t="s">
        <v>1360</v>
      </c>
      <c r="BF252" s="796" t="s">
        <v>1359</v>
      </c>
      <c r="BG252" s="936"/>
      <c r="BH252" s="508" t="s">
        <v>113</v>
      </c>
      <c r="BI252" s="503" t="s">
        <v>3588</v>
      </c>
      <c r="BJ252" s="503">
        <v>2</v>
      </c>
      <c r="BK252" s="523">
        <v>45048</v>
      </c>
      <c r="BL252" s="549" t="s">
        <v>3390</v>
      </c>
      <c r="BM252" s="511" t="s">
        <v>3544</v>
      </c>
      <c r="BN252" s="549" t="s">
        <v>1509</v>
      </c>
      <c r="BO252" s="549" t="s">
        <v>114</v>
      </c>
      <c r="BP252" s="549" t="s">
        <v>1509</v>
      </c>
      <c r="BQ252" s="606" t="s">
        <v>1509</v>
      </c>
      <c r="BR252" s="680" t="s">
        <v>1362</v>
      </c>
      <c r="BS252" s="681"/>
      <c r="BT252" s="1272" t="s">
        <v>1297</v>
      </c>
      <c r="BU252" s="1273"/>
      <c r="BV252" s="1272" t="s">
        <v>3612</v>
      </c>
      <c r="BW252" s="1273"/>
      <c r="BX252" s="686" t="s">
        <v>3544</v>
      </c>
      <c r="BY252" s="687"/>
      <c r="BZ252" s="687"/>
      <c r="CA252" s="670"/>
      <c r="CB252" s="671"/>
    </row>
    <row r="253" spans="1:80" s="211" customFormat="1" ht="67.5" customHeight="1" thickBot="1">
      <c r="A253" s="987"/>
      <c r="B253" s="969"/>
      <c r="C253" s="848"/>
      <c r="D253" s="848"/>
      <c r="E253" s="801"/>
      <c r="F253" s="801"/>
      <c r="G253" s="819"/>
      <c r="H253" s="380">
        <f t="shared" si="803"/>
        <v>40</v>
      </c>
      <c r="I253" s="831"/>
      <c r="J253" s="752"/>
      <c r="K253" s="752"/>
      <c r="L253" s="752"/>
      <c r="M253" s="801" t="s">
        <v>1479</v>
      </c>
      <c r="N253" s="801"/>
      <c r="O253" s="801"/>
      <c r="P253" s="805"/>
      <c r="Q253" s="808"/>
      <c r="R253" s="811"/>
      <c r="S253" s="811"/>
      <c r="T253" s="811"/>
      <c r="U253" s="811"/>
      <c r="V253" s="814"/>
      <c r="W253" s="767"/>
      <c r="X253" s="817"/>
      <c r="Y253" s="761"/>
      <c r="Z253" s="764"/>
      <c r="AA253" s="767"/>
      <c r="AB253" s="770"/>
      <c r="AC253" s="773"/>
      <c r="AD253" s="776"/>
      <c r="AE253" s="779"/>
      <c r="AF253" s="205">
        <v>4</v>
      </c>
      <c r="AG253" s="494" t="s">
        <v>3152</v>
      </c>
      <c r="AH253" s="497" t="str">
        <f t="shared" si="652"/>
        <v>Probabilidad</v>
      </c>
      <c r="AI253" s="336" t="s">
        <v>310</v>
      </c>
      <c r="AJ253" s="336" t="s">
        <v>315</v>
      </c>
      <c r="AK253" s="231" t="str">
        <f t="shared" si="653"/>
        <v>40%</v>
      </c>
      <c r="AL253" s="337" t="s">
        <v>319</v>
      </c>
      <c r="AM253" s="337" t="s">
        <v>323</v>
      </c>
      <c r="AN253" s="338" t="s">
        <v>326</v>
      </c>
      <c r="AO253" s="232">
        <f t="shared" ref="AO253" si="873">IF(ISBLANK(AD250),(IFERROR(IF(AND(AH252="Probabilidad",AH253="Probabilidad"),(AQ252-(+AQ252*AK253)),IF(AND(AH252="Impacto",AH253="Probabilidad"),(AQ251-(+AQ251*AK253)),IF(AH253="Impacto",AQ252,""))),""))," ")</f>
        <v>7.7759999999999996E-2</v>
      </c>
      <c r="AP253" s="174" t="str">
        <f t="shared" ref="AP253" si="874">IF(ISBLANK(AD250),(IFERROR(IF(AO253="","",IF(AO253&lt;=0.2,"Muy Baja",IF(AO253&lt;=0.4,"Baja",IF(AO253&lt;=0.6,"Media",IF(AO253&lt;=0.8,"Alta","Muy Alta"))))),""))," ")</f>
        <v>Muy Baja</v>
      </c>
      <c r="AQ253" s="233">
        <f t="shared" si="727"/>
        <v>7.7759999999999996E-2</v>
      </c>
      <c r="AR253" s="279" t="str">
        <f t="shared" si="728"/>
        <v>Moderado</v>
      </c>
      <c r="AS253" s="233">
        <f t="shared" si="872"/>
        <v>0.6</v>
      </c>
      <c r="AT253" s="235" t="str">
        <f t="shared" si="729"/>
        <v>Moderado</v>
      </c>
      <c r="AU253" s="782"/>
      <c r="AV253" s="785"/>
      <c r="AW253" s="779"/>
      <c r="AX253" s="788"/>
      <c r="AY253" s="795"/>
      <c r="AZ253" s="798"/>
      <c r="BA253" s="798"/>
      <c r="BB253" s="798"/>
      <c r="BC253" s="823"/>
      <c r="BD253" s="823"/>
      <c r="BE253" s="798"/>
      <c r="BF253" s="798"/>
      <c r="BG253" s="936"/>
      <c r="BH253" s="550" t="s">
        <v>113</v>
      </c>
      <c r="BI253" s="551" t="s">
        <v>3391</v>
      </c>
      <c r="BJ253" s="551">
        <v>488</v>
      </c>
      <c r="BK253" s="552">
        <v>45048</v>
      </c>
      <c r="BL253" s="500" t="s">
        <v>3392</v>
      </c>
      <c r="BM253" s="500" t="s">
        <v>3381</v>
      </c>
      <c r="BN253" s="500"/>
      <c r="BO253" s="500" t="s">
        <v>114</v>
      </c>
      <c r="BP253" s="500"/>
      <c r="BQ253" s="616"/>
      <c r="BR253" s="682"/>
      <c r="BS253" s="683"/>
      <c r="BT253" s="1274"/>
      <c r="BU253" s="1275"/>
      <c r="BV253" s="1274"/>
      <c r="BW253" s="1275"/>
      <c r="BX253" s="682"/>
      <c r="BY253" s="688"/>
      <c r="BZ253" s="688"/>
      <c r="CA253" s="670"/>
      <c r="CB253" s="671"/>
    </row>
    <row r="254" spans="1:80" s="211" customFormat="1" ht="28.5" customHeight="1">
      <c r="A254" s="987"/>
      <c r="B254" s="969"/>
      <c r="C254" s="848"/>
      <c r="D254" s="848"/>
      <c r="E254" s="801"/>
      <c r="F254" s="801"/>
      <c r="G254" s="819"/>
      <c r="H254" s="380">
        <f t="shared" si="803"/>
        <v>40</v>
      </c>
      <c r="I254" s="831"/>
      <c r="J254" s="752"/>
      <c r="K254" s="752"/>
      <c r="L254" s="752"/>
      <c r="M254" s="801" t="s">
        <v>1479</v>
      </c>
      <c r="N254" s="801"/>
      <c r="O254" s="801"/>
      <c r="P254" s="805"/>
      <c r="Q254" s="808"/>
      <c r="R254" s="811"/>
      <c r="S254" s="811"/>
      <c r="T254" s="811"/>
      <c r="U254" s="811"/>
      <c r="V254" s="814"/>
      <c r="W254" s="767"/>
      <c r="X254" s="817"/>
      <c r="Y254" s="761"/>
      <c r="Z254" s="764"/>
      <c r="AA254" s="767"/>
      <c r="AB254" s="770"/>
      <c r="AC254" s="773"/>
      <c r="AD254" s="776"/>
      <c r="AE254" s="779"/>
      <c r="AF254" s="205">
        <v>5</v>
      </c>
      <c r="AG254" s="494"/>
      <c r="AH254" s="497" t="str">
        <f t="shared" si="652"/>
        <v/>
      </c>
      <c r="AI254" s="336"/>
      <c r="AJ254" s="336"/>
      <c r="AK254" s="231" t="str">
        <f t="shared" si="653"/>
        <v/>
      </c>
      <c r="AL254" s="337"/>
      <c r="AM254" s="337"/>
      <c r="AN254" s="338"/>
      <c r="AO254" s="232" t="str">
        <f t="shared" ref="AO254" si="875">IF(ISBLANK(AD250),(IFERROR(IF(AND(AH253="Probabilidad",AH254="Probabilidad"),(AQ253-(+AQ253*AK254)),IF(AND(AH253="Impacto",AH254="Probabilidad"),(AQ252-(+AQ252*AK254)),IF(AH254="Impacto",AQ253,""))),""))," ")</f>
        <v/>
      </c>
      <c r="AP254" s="174" t="str">
        <f t="shared" ref="AP254" si="876">IF(ISBLANK(AD250),(IFERROR(IF(AO254="","",IF(AO254&lt;=0.2,"Muy Baja",IF(AO254&lt;=0.4,"Baja",IF(AO254&lt;=0.6,"Media",IF(AO254&lt;=0.8,"Alta","Muy Alta"))))),""))," ")</f>
        <v/>
      </c>
      <c r="AQ254" s="233" t="str">
        <f t="shared" si="727"/>
        <v/>
      </c>
      <c r="AR254" s="279" t="str">
        <f t="shared" si="728"/>
        <v/>
      </c>
      <c r="AS254" s="233" t="str">
        <f t="shared" si="872"/>
        <v/>
      </c>
      <c r="AT254" s="235" t="str">
        <f t="shared" si="729"/>
        <v/>
      </c>
      <c r="AU254" s="782"/>
      <c r="AV254" s="785"/>
      <c r="AW254" s="779"/>
      <c r="AX254" s="788"/>
      <c r="AY254" s="480"/>
      <c r="AZ254" s="484"/>
      <c r="BA254" s="482"/>
      <c r="BB254" s="482"/>
      <c r="BC254" s="483"/>
      <c r="BD254" s="483"/>
      <c r="BE254" s="483"/>
      <c r="BF254" s="484"/>
      <c r="BG254" s="936"/>
      <c r="BH254" s="212"/>
      <c r="BI254" s="209"/>
      <c r="BJ254" s="209"/>
      <c r="BK254" s="209"/>
      <c r="BL254" s="206"/>
      <c r="BM254" s="206"/>
      <c r="BN254" s="206"/>
      <c r="BO254" s="278"/>
      <c r="BP254" s="278"/>
      <c r="BQ254" s="593"/>
      <c r="BR254" s="682"/>
      <c r="BS254" s="683"/>
      <c r="BT254" s="1274"/>
      <c r="BU254" s="1275"/>
      <c r="BV254" s="1274"/>
      <c r="BW254" s="1275"/>
      <c r="BX254" s="682"/>
      <c r="BY254" s="688"/>
      <c r="BZ254" s="688"/>
      <c r="CA254" s="670"/>
      <c r="CB254" s="671"/>
    </row>
    <row r="255" spans="1:80" s="211" customFormat="1" ht="28.5" customHeight="1">
      <c r="A255" s="987"/>
      <c r="B255" s="969"/>
      <c r="C255" s="848"/>
      <c r="D255" s="848"/>
      <c r="E255" s="801"/>
      <c r="F255" s="801"/>
      <c r="G255" s="819"/>
      <c r="H255" s="380">
        <f t="shared" si="803"/>
        <v>40</v>
      </c>
      <c r="I255" s="832"/>
      <c r="J255" s="753"/>
      <c r="K255" s="753"/>
      <c r="L255" s="753"/>
      <c r="M255" s="802" t="s">
        <v>1479</v>
      </c>
      <c r="N255" s="802"/>
      <c r="O255" s="802"/>
      <c r="P255" s="806"/>
      <c r="Q255" s="809"/>
      <c r="R255" s="812"/>
      <c r="S255" s="812"/>
      <c r="T255" s="812"/>
      <c r="U255" s="812"/>
      <c r="V255" s="820"/>
      <c r="W255" s="768"/>
      <c r="X255" s="818"/>
      <c r="Y255" s="762"/>
      <c r="Z255" s="765"/>
      <c r="AA255" s="768"/>
      <c r="AB255" s="771"/>
      <c r="AC255" s="774"/>
      <c r="AD255" s="777"/>
      <c r="AE255" s="780"/>
      <c r="AF255" s="205">
        <v>6</v>
      </c>
      <c r="AG255" s="494"/>
      <c r="AH255" s="497" t="str">
        <f t="shared" si="652"/>
        <v/>
      </c>
      <c r="AI255" s="336"/>
      <c r="AJ255" s="336"/>
      <c r="AK255" s="231" t="str">
        <f t="shared" si="653"/>
        <v/>
      </c>
      <c r="AL255" s="337"/>
      <c r="AM255" s="337"/>
      <c r="AN255" s="338"/>
      <c r="AO255" s="232" t="str">
        <f t="shared" ref="AO255" si="877">IF(ISBLANK(AD250),(IFERROR(IF(AND(AH254="Probabilidad",AH255="Probabilidad"),(AQ254-(+AQ254*AK255)),IF(AND(AH254="Impacto",AH255="Probabilidad"),(AQ253-(+AQ253*AK255)),IF(AH255="Impacto",AQ254,""))),""))," ")</f>
        <v/>
      </c>
      <c r="AP255" s="174" t="str">
        <f t="shared" ref="AP255" si="878">IF(ISBLANK(AD250),(IFERROR(IF(AO255="","",IF(AO255&lt;=0.2,"Muy Baja",IF(AO255&lt;=0.4,"Baja",IF(AO255&lt;=0.6,"Media",IF(AO255&lt;=0.8,"Alta","Muy Alta"))))),""))," ")</f>
        <v/>
      </c>
      <c r="AQ255" s="233" t="str">
        <f t="shared" si="727"/>
        <v/>
      </c>
      <c r="AR255" s="279" t="str">
        <f t="shared" si="728"/>
        <v/>
      </c>
      <c r="AS255" s="233" t="str">
        <f t="shared" si="872"/>
        <v/>
      </c>
      <c r="AT255" s="235" t="str">
        <f t="shared" si="729"/>
        <v/>
      </c>
      <c r="AU255" s="783"/>
      <c r="AV255" s="786"/>
      <c r="AW255" s="780"/>
      <c r="AX255" s="789"/>
      <c r="AY255" s="480"/>
      <c r="AZ255" s="484"/>
      <c r="BA255" s="482"/>
      <c r="BB255" s="482"/>
      <c r="BC255" s="483"/>
      <c r="BD255" s="483"/>
      <c r="BE255" s="483"/>
      <c r="BF255" s="484"/>
      <c r="BG255" s="937"/>
      <c r="BH255" s="515"/>
      <c r="BI255" s="516"/>
      <c r="BJ255" s="516"/>
      <c r="BK255" s="516"/>
      <c r="BL255" s="541"/>
      <c r="BM255" s="541"/>
      <c r="BN255" s="541"/>
      <c r="BO255" s="542"/>
      <c r="BP255" s="542"/>
      <c r="BQ255" s="600"/>
      <c r="BR255" s="684"/>
      <c r="BS255" s="685"/>
      <c r="BT255" s="1276"/>
      <c r="BU255" s="1277"/>
      <c r="BV255" s="1276"/>
      <c r="BW255" s="1277"/>
      <c r="BX255" s="684"/>
      <c r="BY255" s="689"/>
      <c r="BZ255" s="689"/>
      <c r="CA255" s="670"/>
      <c r="CB255" s="671"/>
    </row>
    <row r="256" spans="1:80" s="211" customFormat="1" ht="204" customHeight="1">
      <c r="A256" s="987"/>
      <c r="B256" s="969" t="s">
        <v>953</v>
      </c>
      <c r="C256" s="848"/>
      <c r="D256" s="848"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801"/>
      <c r="F256" s="801" t="s">
        <v>967</v>
      </c>
      <c r="G256" s="819">
        <v>41</v>
      </c>
      <c r="H256" s="380">
        <f t="shared" ref="H256" si="879">+G256</f>
        <v>41</v>
      </c>
      <c r="I256" s="830" t="s">
        <v>1438</v>
      </c>
      <c r="J256" s="751" t="s">
        <v>241</v>
      </c>
      <c r="K256" s="751" t="s">
        <v>1162</v>
      </c>
      <c r="L256" s="751" t="s">
        <v>1288</v>
      </c>
      <c r="M256" s="803" t="s">
        <v>3293</v>
      </c>
      <c r="N256" s="803" t="s">
        <v>926</v>
      </c>
      <c r="O256" s="803" t="s">
        <v>831</v>
      </c>
      <c r="P256" s="804">
        <v>228</v>
      </c>
      <c r="Q256" s="807" t="s">
        <v>90</v>
      </c>
      <c r="R256" s="810" t="s">
        <v>1293</v>
      </c>
      <c r="S256" s="810" t="s">
        <v>1162</v>
      </c>
      <c r="T256" s="810"/>
      <c r="U256" s="810"/>
      <c r="V256" s="813" t="str">
        <f t="shared" ref="V256" si="880">IF(ISBLANK(AC256),(IF(P256&lt;=0,"",IF(P256&lt;=2,"Muy Baja",IF(P256&lt;=24,"Baja",IF(P256&lt;=500,"Media",IF(P256&lt;=5000,"Alta","Muy Alta"))))))," ")</f>
        <v>Media</v>
      </c>
      <c r="W256" s="766">
        <f t="shared" ref="W256" si="881">IF(ISBLANK(AC256),(IF(V256="","",IF(V256="Muy Baja",20%,IF(V256="Baja",40%,IF(V256="Media",60%,IF(V256="Alta",80%,IF(V256="Muy Alta",100%,0)))))))," ")</f>
        <v>0.6</v>
      </c>
      <c r="X256" s="816" t="s">
        <v>304</v>
      </c>
      <c r="Y256" s="760" t="str">
        <f>IF(X256&gt;0,IF(NOT(ISERROR(MATCH(X256,'Listados Datos'!$N$3:$N$4,0))),'Listados Datos'!$N$6&amp;"Por favor no seleccionar este criterios de impacto (Afectación Económica o presupuestal y/o Pérdida Reputacional)",'Listados Datos'!$N$7),"")</f>
        <v>✔</v>
      </c>
      <c r="Z256" s="763"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766">
        <f>IF(Z256="","",IF(Z256="Leve",20%,IF(Z256="Menor",40%,IF(Z256="Moderado",60%,IF(Z256="Mayor",80%,IF(Z256="Catastrófico",100%,0))))))</f>
        <v>0.6</v>
      </c>
      <c r="AB256" s="769"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772"/>
      <c r="AD256" s="775"/>
      <c r="AE256" s="778" t="str">
        <f t="shared" ref="AE256" si="882">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494" t="s">
        <v>3153</v>
      </c>
      <c r="AH256" s="497" t="str">
        <f t="shared" ref="AH256:AH315" si="883">IF(OR(AI256="Preventivo",AI256="Detectivo"),"Probabilidad",IF(AI256="Correctivo","Impacto",""))</f>
        <v>Probabilidad</v>
      </c>
      <c r="AI256" s="336" t="s">
        <v>310</v>
      </c>
      <c r="AJ256" s="336" t="s">
        <v>315</v>
      </c>
      <c r="AK256" s="231" t="str">
        <f t="shared" ref="AK256:AK315" si="884">IF(AND(AI256="Preventivo",AJ256="Automático"),"50%",IF(AND(AI256="Preventivo",AJ256="Manual"),"40%",IF(AND(AI256="Detectivo",AJ256="Automático"),"40%",IF(AND(AI256="Detectivo",AJ256="Manual"),"30%",IF(AND(AI256="Correctivo",AJ256="Automático"),"35%",IF(AND(AI256="Correctivo",AJ256="Manual"),"25%",""))))))</f>
        <v>40%</v>
      </c>
      <c r="AL256" s="337" t="s">
        <v>319</v>
      </c>
      <c r="AM256" s="337" t="s">
        <v>323</v>
      </c>
      <c r="AN256" s="338" t="s">
        <v>326</v>
      </c>
      <c r="AO256" s="232">
        <f t="shared" ref="AO256" si="885">IF(ISBLANK(AD256),(IFERROR(IF(AH256="Probabilidad",(W256-(+W256*AK256)),IF(AH256="Impacto",W256,"")),""))," ")</f>
        <v>0.36</v>
      </c>
      <c r="AP256" s="174" t="str">
        <f t="shared" ref="AP256" si="886">IF(ISBLANK(AD256), (IFERROR(IF(AO256="","",IF(AO256&lt;=0.2,"Muy Baja",IF(AO256&lt;=0.4,"Baja",IF(AO256&lt;=0.6,"Media",IF(AO256&lt;=0.8,"Alta","Muy Alta"))))),""))," ")</f>
        <v>Baja</v>
      </c>
      <c r="AQ256" s="233">
        <f t="shared" si="727"/>
        <v>0.36</v>
      </c>
      <c r="AR256" s="279" t="str">
        <f t="shared" si="728"/>
        <v>Moderado</v>
      </c>
      <c r="AS256" s="233">
        <f t="shared" ref="AS256" si="887">IFERROR(IF(AH256="Impacto",(AA256-(+AA256*AK256)),IF(AH256="Probabilidad",AA256,"")),"")</f>
        <v>0.6</v>
      </c>
      <c r="AT256" s="235" t="str">
        <f t="shared" si="729"/>
        <v>Moderado</v>
      </c>
      <c r="AU256" s="781"/>
      <c r="AV256" s="784" t="str">
        <f>IF(ISBLANK(AD256), " ", AD256)</f>
        <v xml:space="preserve"> </v>
      </c>
      <c r="AW256" s="778" t="str">
        <f t="shared" ref="AW256" si="888">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787" t="s">
        <v>333</v>
      </c>
      <c r="AY256" s="480" t="s">
        <v>1364</v>
      </c>
      <c r="AZ256" s="484" t="s">
        <v>3283</v>
      </c>
      <c r="BA256" s="482" t="s">
        <v>3409</v>
      </c>
      <c r="BB256" s="482" t="s">
        <v>1050</v>
      </c>
      <c r="BC256" s="483">
        <v>44927</v>
      </c>
      <c r="BD256" s="483">
        <v>45291</v>
      </c>
      <c r="BE256" s="483" t="s">
        <v>3187</v>
      </c>
      <c r="BF256" s="484" t="s">
        <v>3188</v>
      </c>
      <c r="BG256" s="938" t="s">
        <v>1209</v>
      </c>
      <c r="BH256" s="508" t="s">
        <v>113</v>
      </c>
      <c r="BI256" s="503" t="s">
        <v>3589</v>
      </c>
      <c r="BJ256" s="503">
        <v>139</v>
      </c>
      <c r="BK256" s="523">
        <v>45048</v>
      </c>
      <c r="BL256" s="549" t="s">
        <v>3393</v>
      </c>
      <c r="BM256" s="549" t="s">
        <v>3545</v>
      </c>
      <c r="BN256" s="549" t="s">
        <v>1509</v>
      </c>
      <c r="BO256" s="549" t="s">
        <v>114</v>
      </c>
      <c r="BP256" s="549" t="s">
        <v>1509</v>
      </c>
      <c r="BQ256" s="606" t="s">
        <v>1509</v>
      </c>
      <c r="BR256" s="1278" t="s">
        <v>1364</v>
      </c>
      <c r="BS256" s="1279"/>
      <c r="BT256" s="1278" t="s">
        <v>3283</v>
      </c>
      <c r="BU256" s="1279"/>
      <c r="BV256" s="1278" t="s">
        <v>3742</v>
      </c>
      <c r="BW256" s="1279"/>
      <c r="BX256" s="1282" t="s">
        <v>3545</v>
      </c>
      <c r="BY256" s="1283"/>
      <c r="BZ256" s="1283"/>
      <c r="CA256" s="670"/>
      <c r="CB256" s="671"/>
    </row>
    <row r="257" spans="1:80" s="211" customFormat="1" ht="92.25" customHeight="1">
      <c r="A257" s="987"/>
      <c r="B257" s="969"/>
      <c r="C257" s="848"/>
      <c r="D257" s="848"/>
      <c r="E257" s="801"/>
      <c r="F257" s="801"/>
      <c r="G257" s="819"/>
      <c r="H257" s="380">
        <f t="shared" ref="H257" si="889">+H256</f>
        <v>41</v>
      </c>
      <c r="I257" s="831"/>
      <c r="J257" s="752"/>
      <c r="K257" s="752"/>
      <c r="L257" s="752"/>
      <c r="M257" s="801" t="s">
        <v>1479</v>
      </c>
      <c r="N257" s="801"/>
      <c r="O257" s="801"/>
      <c r="P257" s="805"/>
      <c r="Q257" s="808"/>
      <c r="R257" s="811"/>
      <c r="S257" s="811"/>
      <c r="T257" s="811"/>
      <c r="U257" s="811"/>
      <c r="V257" s="814"/>
      <c r="W257" s="767"/>
      <c r="X257" s="817"/>
      <c r="Y257" s="761"/>
      <c r="Z257" s="764"/>
      <c r="AA257" s="767"/>
      <c r="AB257" s="770"/>
      <c r="AC257" s="773"/>
      <c r="AD257" s="776"/>
      <c r="AE257" s="779"/>
      <c r="AF257" s="205">
        <v>2</v>
      </c>
      <c r="AG257" s="494" t="s">
        <v>3294</v>
      </c>
      <c r="AH257" s="497" t="str">
        <f t="shared" si="883"/>
        <v>Probabilidad</v>
      </c>
      <c r="AI257" s="336" t="s">
        <v>310</v>
      </c>
      <c r="AJ257" s="336" t="s">
        <v>315</v>
      </c>
      <c r="AK257" s="231" t="str">
        <f t="shared" si="884"/>
        <v>40%</v>
      </c>
      <c r="AL257" s="337" t="s">
        <v>319</v>
      </c>
      <c r="AM257" s="337" t="s">
        <v>323</v>
      </c>
      <c r="AN257" s="338" t="s">
        <v>326</v>
      </c>
      <c r="AO257" s="232">
        <f t="shared" ref="AO257" si="890">IF(ISBLANK(AD256),(IFERROR(IF(AND(AH256="Probabilidad",AH257="Probabilidad"),(AQ256-(+AQ256*AK257)),IF(AH257="Probabilidad",(W256-(+W256*AK257)),IF(AH257="Impacto",AQ256,""))),""))," ")</f>
        <v>0.216</v>
      </c>
      <c r="AP257" s="174" t="str">
        <f t="shared" ref="AP257" si="891">IF(ISBLANK(AD256),(IFERROR(IF(AO257="","",IF(AO257&lt;=0.2,"Muy Baja",IF(AO257&lt;=0.4,"Baja",IF(AO257&lt;=0.6,"Media",IF(AO257&lt;=0.8,"Alta","Muy Alta"))))),""))," ")</f>
        <v>Baja</v>
      </c>
      <c r="AQ257" s="233">
        <f t="shared" si="727"/>
        <v>0.216</v>
      </c>
      <c r="AR257" s="279" t="str">
        <f t="shared" si="728"/>
        <v>Moderado</v>
      </c>
      <c r="AS257" s="233">
        <f t="shared" ref="AS257" si="892">IFERROR(IF(AND(AH256="Impacto",AH257="Impacto"),(AS256-(+AS256*AK257)),IF(AH257="Impacto",(AA256-(+AA256*AK257)),IF(AH257="Probabilidad",AS256,""))),"")</f>
        <v>0.6</v>
      </c>
      <c r="AT257" s="235" t="str">
        <f t="shared" si="729"/>
        <v>Moderado</v>
      </c>
      <c r="AU257" s="782"/>
      <c r="AV257" s="785"/>
      <c r="AW257" s="779"/>
      <c r="AX257" s="788"/>
      <c r="AY257" s="793" t="s">
        <v>1365</v>
      </c>
      <c r="AZ257" s="796" t="s">
        <v>3295</v>
      </c>
      <c r="BA257" s="796" t="s">
        <v>3409</v>
      </c>
      <c r="BB257" s="796" t="s">
        <v>1050</v>
      </c>
      <c r="BC257" s="821">
        <v>44927</v>
      </c>
      <c r="BD257" s="821" t="s">
        <v>3053</v>
      </c>
      <c r="BE257" s="796" t="s">
        <v>1366</v>
      </c>
      <c r="BF257" s="796" t="s">
        <v>1367</v>
      </c>
      <c r="BG257" s="936"/>
      <c r="BH257" s="508" t="s">
        <v>113</v>
      </c>
      <c r="BI257" s="503" t="s">
        <v>3394</v>
      </c>
      <c r="BJ257" s="503">
        <v>2</v>
      </c>
      <c r="BK257" s="523">
        <v>45048</v>
      </c>
      <c r="BL257" s="549" t="s">
        <v>3395</v>
      </c>
      <c r="BM257" s="549" t="s">
        <v>3545</v>
      </c>
      <c r="BN257" s="549" t="s">
        <v>1509</v>
      </c>
      <c r="BO257" s="549" t="s">
        <v>114</v>
      </c>
      <c r="BP257" s="549" t="s">
        <v>1509</v>
      </c>
      <c r="BQ257" s="606" t="s">
        <v>1509</v>
      </c>
      <c r="BR257" s="680" t="s">
        <v>1365</v>
      </c>
      <c r="BS257" s="681"/>
      <c r="BT257" s="1272" t="s">
        <v>3295</v>
      </c>
      <c r="BU257" s="1273"/>
      <c r="BV257" s="1272" t="s">
        <v>3612</v>
      </c>
      <c r="BW257" s="1273"/>
      <c r="BX257" s="686" t="s">
        <v>3545</v>
      </c>
      <c r="BY257" s="687"/>
      <c r="BZ257" s="687"/>
      <c r="CA257" s="670"/>
      <c r="CB257" s="671"/>
    </row>
    <row r="258" spans="1:80" s="211" customFormat="1" ht="60.6" customHeight="1">
      <c r="A258" s="987"/>
      <c r="B258" s="969"/>
      <c r="C258" s="848"/>
      <c r="D258" s="848"/>
      <c r="E258" s="801"/>
      <c r="F258" s="801"/>
      <c r="G258" s="819"/>
      <c r="H258" s="380">
        <f t="shared" si="803"/>
        <v>41</v>
      </c>
      <c r="I258" s="831"/>
      <c r="J258" s="752"/>
      <c r="K258" s="752"/>
      <c r="L258" s="752"/>
      <c r="M258" s="801" t="s">
        <v>1479</v>
      </c>
      <c r="N258" s="801"/>
      <c r="O258" s="801"/>
      <c r="P258" s="805"/>
      <c r="Q258" s="808"/>
      <c r="R258" s="811"/>
      <c r="S258" s="811"/>
      <c r="T258" s="811"/>
      <c r="U258" s="811"/>
      <c r="V258" s="814"/>
      <c r="W258" s="767"/>
      <c r="X258" s="817"/>
      <c r="Y258" s="761"/>
      <c r="Z258" s="764"/>
      <c r="AA258" s="767"/>
      <c r="AB258" s="770"/>
      <c r="AC258" s="773"/>
      <c r="AD258" s="776"/>
      <c r="AE258" s="779"/>
      <c r="AF258" s="205">
        <v>3</v>
      </c>
      <c r="AG258" s="494" t="s">
        <v>3296</v>
      </c>
      <c r="AH258" s="497" t="str">
        <f t="shared" si="883"/>
        <v>Probabilidad</v>
      </c>
      <c r="AI258" s="336" t="s">
        <v>310</v>
      </c>
      <c r="AJ258" s="336" t="s">
        <v>315</v>
      </c>
      <c r="AK258" s="231" t="str">
        <f t="shared" si="884"/>
        <v>40%</v>
      </c>
      <c r="AL258" s="337" t="s">
        <v>319</v>
      </c>
      <c r="AM258" s="337" t="s">
        <v>323</v>
      </c>
      <c r="AN258" s="338" t="s">
        <v>326</v>
      </c>
      <c r="AO258" s="232">
        <f t="shared" ref="AO258" si="893">IF(ISBLANK(AD256),(IFERROR(IF(AND(AH257="Probabilidad",AH258="Probabilidad"),(AQ257-(+AQ257*AK258)),IF(AND(AH257="Impacto",AH258="Probabilidad"),(AQ256-(+AQ256*AK258)),IF(AH258="Impacto",AQ257,""))),""))," ")</f>
        <v>0.12959999999999999</v>
      </c>
      <c r="AP258" s="174" t="str">
        <f t="shared" ref="AP258" si="894">IF(ISBLANK(AD256),(IFERROR(IF(AO258="","",IF(AO258&lt;=0.2,"Muy Baja",IF(AO258&lt;=0.4,"Baja",IF(AO258&lt;=0.6,"Media",IF(AO258&lt;=0.8,"Alta","Muy Alta"))))),""))," ")</f>
        <v>Muy Baja</v>
      </c>
      <c r="AQ258" s="233">
        <f t="shared" si="727"/>
        <v>0.12959999999999999</v>
      </c>
      <c r="AR258" s="279" t="str">
        <f t="shared" si="728"/>
        <v>Moderado</v>
      </c>
      <c r="AS258" s="233">
        <f t="shared" ref="AS258:AS261" si="895">IFERROR(IF(AND(AH257="Impacto",AH258="Impacto"),(AS257-(+AS257*AK258)),IF(AND(AH257="Probabilidad",AH258="Impacto"),(AS256-(+AS256*AK258)),IF(AH258="Probabilidad",AS257,""))),"")</f>
        <v>0.6</v>
      </c>
      <c r="AT258" s="235" t="str">
        <f t="shared" si="729"/>
        <v>Moderado</v>
      </c>
      <c r="AU258" s="782"/>
      <c r="AV258" s="785"/>
      <c r="AW258" s="779"/>
      <c r="AX258" s="788"/>
      <c r="AY258" s="795"/>
      <c r="AZ258" s="798"/>
      <c r="BA258" s="798"/>
      <c r="BB258" s="798"/>
      <c r="BC258" s="823"/>
      <c r="BD258" s="823"/>
      <c r="BE258" s="798"/>
      <c r="BF258" s="798"/>
      <c r="BG258" s="936"/>
      <c r="BH258" s="517"/>
      <c r="BI258" s="518"/>
      <c r="BJ258" s="518"/>
      <c r="BK258" s="518"/>
      <c r="BL258" s="543"/>
      <c r="BM258" s="543"/>
      <c r="BN258" s="543"/>
      <c r="BO258" s="278"/>
      <c r="BP258" s="278"/>
      <c r="BQ258" s="593"/>
      <c r="BR258" s="682"/>
      <c r="BS258" s="683"/>
      <c r="BT258" s="1274"/>
      <c r="BU258" s="1275"/>
      <c r="BV258" s="1274"/>
      <c r="BW258" s="1275"/>
      <c r="BX258" s="682"/>
      <c r="BY258" s="688"/>
      <c r="BZ258" s="688"/>
      <c r="CA258" s="670"/>
      <c r="CB258" s="671"/>
    </row>
    <row r="259" spans="1:80" s="211" customFormat="1" ht="28.5" customHeight="1">
      <c r="A259" s="987"/>
      <c r="B259" s="969"/>
      <c r="C259" s="848"/>
      <c r="D259" s="848"/>
      <c r="E259" s="801"/>
      <c r="F259" s="801"/>
      <c r="G259" s="819"/>
      <c r="H259" s="380">
        <f t="shared" si="803"/>
        <v>41</v>
      </c>
      <c r="I259" s="831"/>
      <c r="J259" s="752"/>
      <c r="K259" s="752"/>
      <c r="L259" s="752"/>
      <c r="M259" s="801" t="s">
        <v>1479</v>
      </c>
      <c r="N259" s="801"/>
      <c r="O259" s="801"/>
      <c r="P259" s="805"/>
      <c r="Q259" s="808"/>
      <c r="R259" s="811"/>
      <c r="S259" s="811"/>
      <c r="T259" s="811"/>
      <c r="U259" s="811"/>
      <c r="V259" s="814"/>
      <c r="W259" s="767"/>
      <c r="X259" s="817"/>
      <c r="Y259" s="761"/>
      <c r="Z259" s="764"/>
      <c r="AA259" s="767"/>
      <c r="AB259" s="770"/>
      <c r="AC259" s="773"/>
      <c r="AD259" s="776"/>
      <c r="AE259" s="779"/>
      <c r="AF259" s="205">
        <v>4</v>
      </c>
      <c r="AG259" s="494"/>
      <c r="AH259" s="497" t="str">
        <f t="shared" si="883"/>
        <v/>
      </c>
      <c r="AI259" s="336"/>
      <c r="AJ259" s="336"/>
      <c r="AK259" s="231" t="str">
        <f t="shared" si="884"/>
        <v/>
      </c>
      <c r="AL259" s="337"/>
      <c r="AM259" s="337"/>
      <c r="AN259" s="338"/>
      <c r="AO259" s="232" t="str">
        <f t="shared" ref="AO259" si="896">IF(ISBLANK(AD256),(IFERROR(IF(AND(AH258="Probabilidad",AH259="Probabilidad"),(AQ258-(+AQ258*AK259)),IF(AND(AH258="Impacto",AH259="Probabilidad"),(AQ257-(+AQ257*AK259)),IF(AH259="Impacto",AQ258,""))),""))," ")</f>
        <v/>
      </c>
      <c r="AP259" s="174" t="str">
        <f t="shared" ref="AP259" si="897">IF(ISBLANK(AD256),(IFERROR(IF(AO259="","",IF(AO259&lt;=0.2,"Muy Baja",IF(AO259&lt;=0.4,"Baja",IF(AO259&lt;=0.6,"Media",IF(AO259&lt;=0.8,"Alta","Muy Alta"))))),""))," ")</f>
        <v/>
      </c>
      <c r="AQ259" s="233" t="str">
        <f t="shared" si="727"/>
        <v/>
      </c>
      <c r="AR259" s="279" t="str">
        <f t="shared" si="728"/>
        <v/>
      </c>
      <c r="AS259" s="233" t="str">
        <f t="shared" si="895"/>
        <v/>
      </c>
      <c r="AT259" s="235" t="str">
        <f t="shared" si="729"/>
        <v/>
      </c>
      <c r="AU259" s="782"/>
      <c r="AV259" s="785"/>
      <c r="AW259" s="779"/>
      <c r="AX259" s="788"/>
      <c r="AY259" s="480"/>
      <c r="AZ259" s="484"/>
      <c r="BA259" s="482"/>
      <c r="BB259" s="482"/>
      <c r="BC259" s="483"/>
      <c r="BD259" s="483"/>
      <c r="BE259" s="483"/>
      <c r="BF259" s="484"/>
      <c r="BG259" s="936"/>
      <c r="BH259" s="212"/>
      <c r="BI259" s="209"/>
      <c r="BJ259" s="209"/>
      <c r="BK259" s="209"/>
      <c r="BL259" s="206"/>
      <c r="BM259" s="206"/>
      <c r="BN259" s="206"/>
      <c r="BO259" s="278"/>
      <c r="BP259" s="278"/>
      <c r="BQ259" s="593"/>
      <c r="BR259" s="682"/>
      <c r="BS259" s="683"/>
      <c r="BT259" s="1274"/>
      <c r="BU259" s="1275"/>
      <c r="BV259" s="1274"/>
      <c r="BW259" s="1275"/>
      <c r="BX259" s="682"/>
      <c r="BY259" s="688"/>
      <c r="BZ259" s="688"/>
      <c r="CA259" s="670"/>
      <c r="CB259" s="671"/>
    </row>
    <row r="260" spans="1:80" s="211" customFormat="1" ht="28.5" customHeight="1">
      <c r="A260" s="987"/>
      <c r="B260" s="969"/>
      <c r="C260" s="848"/>
      <c r="D260" s="848"/>
      <c r="E260" s="801"/>
      <c r="F260" s="801"/>
      <c r="G260" s="819"/>
      <c r="H260" s="380">
        <f t="shared" si="803"/>
        <v>41</v>
      </c>
      <c r="I260" s="831"/>
      <c r="J260" s="752"/>
      <c r="K260" s="752"/>
      <c r="L260" s="752"/>
      <c r="M260" s="801" t="s">
        <v>1479</v>
      </c>
      <c r="N260" s="801"/>
      <c r="O260" s="801"/>
      <c r="P260" s="805"/>
      <c r="Q260" s="808"/>
      <c r="R260" s="811"/>
      <c r="S260" s="811"/>
      <c r="T260" s="811"/>
      <c r="U260" s="811"/>
      <c r="V260" s="814"/>
      <c r="W260" s="767"/>
      <c r="X260" s="817"/>
      <c r="Y260" s="761"/>
      <c r="Z260" s="764"/>
      <c r="AA260" s="767"/>
      <c r="AB260" s="770"/>
      <c r="AC260" s="773"/>
      <c r="AD260" s="776"/>
      <c r="AE260" s="779"/>
      <c r="AF260" s="205">
        <v>5</v>
      </c>
      <c r="AG260" s="494"/>
      <c r="AH260" s="497" t="str">
        <f t="shared" si="883"/>
        <v/>
      </c>
      <c r="AI260" s="336"/>
      <c r="AJ260" s="336"/>
      <c r="AK260" s="231" t="str">
        <f t="shared" si="884"/>
        <v/>
      </c>
      <c r="AL260" s="337"/>
      <c r="AM260" s="337"/>
      <c r="AN260" s="338"/>
      <c r="AO260" s="232" t="str">
        <f t="shared" ref="AO260" si="898">IF(ISBLANK(AD256),(IFERROR(IF(AND(AH259="Probabilidad",AH260="Probabilidad"),(AQ259-(+AQ259*AK260)),IF(AND(AH259="Impacto",AH260="Probabilidad"),(AQ258-(+AQ258*AK260)),IF(AH260="Impacto",AQ259,""))),""))," ")</f>
        <v/>
      </c>
      <c r="AP260" s="174" t="str">
        <f t="shared" ref="AP260" si="899">IF(ISBLANK(AD256),(IFERROR(IF(AO260="","",IF(AO260&lt;=0.2,"Muy Baja",IF(AO260&lt;=0.4,"Baja",IF(AO260&lt;=0.6,"Media",IF(AO260&lt;=0.8,"Alta","Muy Alta"))))),""))," ")</f>
        <v/>
      </c>
      <c r="AQ260" s="233" t="str">
        <f t="shared" si="727"/>
        <v/>
      </c>
      <c r="AR260" s="279" t="str">
        <f t="shared" si="728"/>
        <v/>
      </c>
      <c r="AS260" s="233" t="str">
        <f t="shared" si="895"/>
        <v/>
      </c>
      <c r="AT260" s="235" t="str">
        <f t="shared" si="729"/>
        <v/>
      </c>
      <c r="AU260" s="782"/>
      <c r="AV260" s="785"/>
      <c r="AW260" s="779"/>
      <c r="AX260" s="788"/>
      <c r="AY260" s="480"/>
      <c r="AZ260" s="484"/>
      <c r="BA260" s="482"/>
      <c r="BB260" s="482"/>
      <c r="BC260" s="483"/>
      <c r="BD260" s="483"/>
      <c r="BE260" s="483"/>
      <c r="BF260" s="484"/>
      <c r="BG260" s="936"/>
      <c r="BH260" s="212"/>
      <c r="BI260" s="209"/>
      <c r="BJ260" s="209"/>
      <c r="BK260" s="209"/>
      <c r="BL260" s="206"/>
      <c r="BM260" s="206"/>
      <c r="BN260" s="206"/>
      <c r="BO260" s="278"/>
      <c r="BP260" s="278"/>
      <c r="BQ260" s="593"/>
      <c r="BR260" s="682"/>
      <c r="BS260" s="683"/>
      <c r="BT260" s="1274"/>
      <c r="BU260" s="1275"/>
      <c r="BV260" s="1274"/>
      <c r="BW260" s="1275"/>
      <c r="BX260" s="682"/>
      <c r="BY260" s="688"/>
      <c r="BZ260" s="688"/>
      <c r="CA260" s="670"/>
      <c r="CB260" s="671"/>
    </row>
    <row r="261" spans="1:80" s="211" customFormat="1" ht="28.5" customHeight="1">
      <c r="A261" s="987"/>
      <c r="B261" s="969"/>
      <c r="C261" s="848"/>
      <c r="D261" s="848"/>
      <c r="E261" s="801"/>
      <c r="F261" s="801"/>
      <c r="G261" s="819"/>
      <c r="H261" s="380">
        <f t="shared" si="803"/>
        <v>41</v>
      </c>
      <c r="I261" s="832"/>
      <c r="J261" s="753"/>
      <c r="K261" s="753"/>
      <c r="L261" s="753"/>
      <c r="M261" s="802" t="s">
        <v>1479</v>
      </c>
      <c r="N261" s="802"/>
      <c r="O261" s="802"/>
      <c r="P261" s="806"/>
      <c r="Q261" s="809"/>
      <c r="R261" s="812"/>
      <c r="S261" s="812"/>
      <c r="T261" s="812"/>
      <c r="U261" s="812"/>
      <c r="V261" s="820"/>
      <c r="W261" s="768"/>
      <c r="X261" s="818"/>
      <c r="Y261" s="762"/>
      <c r="Z261" s="765"/>
      <c r="AA261" s="768"/>
      <c r="AB261" s="771"/>
      <c r="AC261" s="774"/>
      <c r="AD261" s="777"/>
      <c r="AE261" s="780"/>
      <c r="AF261" s="205">
        <v>6</v>
      </c>
      <c r="AG261" s="494"/>
      <c r="AH261" s="497" t="str">
        <f t="shared" si="883"/>
        <v/>
      </c>
      <c r="AI261" s="336"/>
      <c r="AJ261" s="336"/>
      <c r="AK261" s="231" t="str">
        <f t="shared" si="884"/>
        <v/>
      </c>
      <c r="AL261" s="337"/>
      <c r="AM261" s="337"/>
      <c r="AN261" s="338"/>
      <c r="AO261" s="232" t="str">
        <f t="shared" ref="AO261" si="900">IF(ISBLANK(AD256),(IFERROR(IF(AND(AH260="Probabilidad",AH261="Probabilidad"),(AQ260-(+AQ260*AK261)),IF(AND(AH260="Impacto",AH261="Probabilidad"),(AQ259-(+AQ259*AK261)),IF(AH261="Impacto",AQ260,""))),""))," ")</f>
        <v/>
      </c>
      <c r="AP261" s="174" t="str">
        <f t="shared" ref="AP261" si="901">IF(ISBLANK(AD256),(IFERROR(IF(AO261="","",IF(AO261&lt;=0.2,"Muy Baja",IF(AO261&lt;=0.4,"Baja",IF(AO261&lt;=0.6,"Media",IF(AO261&lt;=0.8,"Alta","Muy Alta"))))),""))," ")</f>
        <v/>
      </c>
      <c r="AQ261" s="233" t="str">
        <f t="shared" si="727"/>
        <v/>
      </c>
      <c r="AR261" s="279" t="str">
        <f t="shared" si="728"/>
        <v/>
      </c>
      <c r="AS261" s="233" t="str">
        <f t="shared" si="895"/>
        <v/>
      </c>
      <c r="AT261" s="235" t="str">
        <f t="shared" si="729"/>
        <v/>
      </c>
      <c r="AU261" s="783"/>
      <c r="AV261" s="786"/>
      <c r="AW261" s="780"/>
      <c r="AX261" s="789"/>
      <c r="AY261" s="480"/>
      <c r="AZ261" s="484"/>
      <c r="BA261" s="482"/>
      <c r="BB261" s="482"/>
      <c r="BC261" s="483"/>
      <c r="BD261" s="483"/>
      <c r="BE261" s="483"/>
      <c r="BF261" s="484"/>
      <c r="BG261" s="937"/>
      <c r="BH261" s="515"/>
      <c r="BI261" s="516"/>
      <c r="BJ261" s="516"/>
      <c r="BK261" s="516"/>
      <c r="BL261" s="541"/>
      <c r="BM261" s="541"/>
      <c r="BN261" s="541"/>
      <c r="BO261" s="542"/>
      <c r="BP261" s="542"/>
      <c r="BQ261" s="600"/>
      <c r="BR261" s="684"/>
      <c r="BS261" s="685"/>
      <c r="BT261" s="1276"/>
      <c r="BU261" s="1277"/>
      <c r="BV261" s="1276"/>
      <c r="BW261" s="1277"/>
      <c r="BX261" s="684"/>
      <c r="BY261" s="689"/>
      <c r="BZ261" s="689"/>
      <c r="CA261" s="670"/>
      <c r="CB261" s="671"/>
    </row>
    <row r="262" spans="1:80" s="211" customFormat="1" ht="101.1" customHeight="1">
      <c r="A262" s="987"/>
      <c r="B262" s="969" t="s">
        <v>953</v>
      </c>
      <c r="C262" s="848"/>
      <c r="D262" s="848"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801"/>
      <c r="F262" s="801" t="s">
        <v>967</v>
      </c>
      <c r="G262" s="819">
        <v>42</v>
      </c>
      <c r="H262" s="380">
        <f t="shared" ref="H262" si="902">+G262</f>
        <v>42</v>
      </c>
      <c r="I262" s="830" t="s">
        <v>1163</v>
      </c>
      <c r="J262" s="751" t="s">
        <v>242</v>
      </c>
      <c r="K262" s="751" t="s">
        <v>1163</v>
      </c>
      <c r="L262" s="751" t="s">
        <v>1289</v>
      </c>
      <c r="M262" s="803" t="s">
        <v>3297</v>
      </c>
      <c r="N262" s="803" t="s">
        <v>926</v>
      </c>
      <c r="O262" s="803" t="s">
        <v>831</v>
      </c>
      <c r="P262" s="804">
        <v>228</v>
      </c>
      <c r="Q262" s="807" t="s">
        <v>90</v>
      </c>
      <c r="R262" s="810" t="s">
        <v>1294</v>
      </c>
      <c r="S262" s="810" t="s">
        <v>1163</v>
      </c>
      <c r="T262" s="810"/>
      <c r="U262" s="810"/>
      <c r="V262" s="813" t="str">
        <f t="shared" ref="V262" si="903">IF(ISBLANK(AC262),(IF(P262&lt;=0,"",IF(P262&lt;=2,"Muy Baja",IF(P262&lt;=24,"Baja",IF(P262&lt;=500,"Media",IF(P262&lt;=5000,"Alta","Muy Alta"))))))," ")</f>
        <v>Media</v>
      </c>
      <c r="W262" s="766">
        <f t="shared" ref="W262" si="904">IF(ISBLANK(AC262),(IF(V262="","",IF(V262="Muy Baja",20%,IF(V262="Baja",40%,IF(V262="Media",60%,IF(V262="Alta",80%,IF(V262="Muy Alta",100%,0)))))))," ")</f>
        <v>0.6</v>
      </c>
      <c r="X262" s="816" t="s">
        <v>304</v>
      </c>
      <c r="Y262" s="760" t="str">
        <f>IF(X262&gt;0,IF(NOT(ISERROR(MATCH(X262,'Listados Datos'!$N$3:$N$4,0))),'Listados Datos'!$N$6&amp;"Por favor no seleccionar este criterios de impacto (Afectación Económica o presupuestal y/o Pérdida Reputacional)",'Listados Datos'!$N$7),"")</f>
        <v>✔</v>
      </c>
      <c r="Z262" s="763"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766">
        <f>IF(Z262="","",IF(Z262="Leve",20%,IF(Z262="Menor",40%,IF(Z262="Moderado",60%,IF(Z262="Mayor",80%,IF(Z262="Catastrófico",100%,0))))))</f>
        <v>0.6</v>
      </c>
      <c r="AB262" s="769"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772"/>
      <c r="AD262" s="775"/>
      <c r="AE262" s="778" t="str">
        <f t="shared" ref="AE262" si="905">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494" t="s">
        <v>3154</v>
      </c>
      <c r="AH262" s="497" t="str">
        <f t="shared" si="883"/>
        <v>Probabilidad</v>
      </c>
      <c r="AI262" s="336" t="s">
        <v>310</v>
      </c>
      <c r="AJ262" s="336" t="s">
        <v>315</v>
      </c>
      <c r="AK262" s="231" t="str">
        <f t="shared" si="884"/>
        <v>40%</v>
      </c>
      <c r="AL262" s="337" t="s">
        <v>319</v>
      </c>
      <c r="AM262" s="337" t="s">
        <v>323</v>
      </c>
      <c r="AN262" s="338" t="s">
        <v>326</v>
      </c>
      <c r="AO262" s="232">
        <f t="shared" ref="AO262" si="906">IF(ISBLANK(AD262),(IFERROR(IF(AH262="Probabilidad",(W262-(+W262*AK262)),IF(AH262="Impacto",W262,"")),""))," ")</f>
        <v>0.36</v>
      </c>
      <c r="AP262" s="174" t="str">
        <f t="shared" ref="AP262" si="907">IF(ISBLANK(AD262), (IFERROR(IF(AO262="","",IF(AO262&lt;=0.2,"Muy Baja",IF(AO262&lt;=0.4,"Baja",IF(AO262&lt;=0.6,"Media",IF(AO262&lt;=0.8,"Alta","Muy Alta"))))),""))," ")</f>
        <v>Baja</v>
      </c>
      <c r="AQ262" s="233">
        <f t="shared" si="727"/>
        <v>0.36</v>
      </c>
      <c r="AR262" s="279" t="str">
        <f t="shared" si="728"/>
        <v>Moderado</v>
      </c>
      <c r="AS262" s="233">
        <f t="shared" ref="AS262" si="908">IFERROR(IF(AH262="Impacto",(AA262-(+AA262*AK262)),IF(AH262="Probabilidad",AA262,"")),"")</f>
        <v>0.6</v>
      </c>
      <c r="AT262" s="235" t="str">
        <f t="shared" si="729"/>
        <v>Moderado</v>
      </c>
      <c r="AU262" s="781"/>
      <c r="AV262" s="784" t="str">
        <f>IF(ISBLANK(AD262), " ", AD262)</f>
        <v xml:space="preserve"> </v>
      </c>
      <c r="AW262" s="778" t="str">
        <f t="shared" ref="AW262" si="909">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787" t="s">
        <v>333</v>
      </c>
      <c r="AY262" s="793" t="s">
        <v>3597</v>
      </c>
      <c r="AZ262" s="796" t="s">
        <v>3189</v>
      </c>
      <c r="BA262" s="796" t="s">
        <v>3409</v>
      </c>
      <c r="BB262" s="796" t="s">
        <v>1050</v>
      </c>
      <c r="BC262" s="821">
        <v>44927</v>
      </c>
      <c r="BD262" s="821" t="s">
        <v>3053</v>
      </c>
      <c r="BE262" s="796" t="s">
        <v>1368</v>
      </c>
      <c r="BF262" s="839" t="s">
        <v>3190</v>
      </c>
      <c r="BG262" s="940" t="s">
        <v>1210</v>
      </c>
      <c r="BH262" s="508" t="s">
        <v>113</v>
      </c>
      <c r="BI262" s="503" t="s">
        <v>3599</v>
      </c>
      <c r="BJ262" s="503">
        <v>1</v>
      </c>
      <c r="BK262" s="523">
        <v>45048</v>
      </c>
      <c r="BL262" s="549" t="s">
        <v>3396</v>
      </c>
      <c r="BM262" s="511" t="s">
        <v>3546</v>
      </c>
      <c r="BN262" s="549" t="s">
        <v>1509</v>
      </c>
      <c r="BO262" s="549" t="s">
        <v>114</v>
      </c>
      <c r="BP262" s="549" t="s">
        <v>1509</v>
      </c>
      <c r="BQ262" s="606" t="s">
        <v>1509</v>
      </c>
      <c r="BR262" s="680" t="s">
        <v>3597</v>
      </c>
      <c r="BS262" s="681"/>
      <c r="BT262" s="680" t="s">
        <v>3189</v>
      </c>
      <c r="BU262" s="681"/>
      <c r="BV262" s="680" t="s">
        <v>3744</v>
      </c>
      <c r="BW262" s="681"/>
      <c r="BX262" s="686" t="s">
        <v>3638</v>
      </c>
      <c r="BY262" s="687"/>
      <c r="BZ262" s="687"/>
      <c r="CA262" s="670"/>
      <c r="CB262" s="671"/>
    </row>
    <row r="263" spans="1:80" s="211" customFormat="1" ht="60.95" customHeight="1" thickBot="1">
      <c r="A263" s="987"/>
      <c r="B263" s="969"/>
      <c r="C263" s="848"/>
      <c r="D263" s="848"/>
      <c r="E263" s="801"/>
      <c r="F263" s="801"/>
      <c r="G263" s="819"/>
      <c r="H263" s="380">
        <f t="shared" ref="H263" si="910">+H262</f>
        <v>42</v>
      </c>
      <c r="I263" s="831"/>
      <c r="J263" s="752"/>
      <c r="K263" s="752"/>
      <c r="L263" s="752"/>
      <c r="M263" s="801" t="s">
        <v>1479</v>
      </c>
      <c r="N263" s="801"/>
      <c r="O263" s="801"/>
      <c r="P263" s="805"/>
      <c r="Q263" s="808"/>
      <c r="R263" s="811"/>
      <c r="S263" s="811"/>
      <c r="T263" s="811"/>
      <c r="U263" s="811"/>
      <c r="V263" s="814"/>
      <c r="W263" s="767"/>
      <c r="X263" s="817"/>
      <c r="Y263" s="761"/>
      <c r="Z263" s="764"/>
      <c r="AA263" s="767"/>
      <c r="AB263" s="770"/>
      <c r="AC263" s="773"/>
      <c r="AD263" s="776"/>
      <c r="AE263" s="779"/>
      <c r="AF263" s="205">
        <v>2</v>
      </c>
      <c r="AG263" s="494" t="s">
        <v>3155</v>
      </c>
      <c r="AH263" s="497" t="str">
        <f t="shared" si="883"/>
        <v>Probabilidad</v>
      </c>
      <c r="AI263" s="336" t="s">
        <v>310</v>
      </c>
      <c r="AJ263" s="336" t="s">
        <v>315</v>
      </c>
      <c r="AK263" s="231" t="str">
        <f t="shared" si="884"/>
        <v>40%</v>
      </c>
      <c r="AL263" s="337" t="s">
        <v>319</v>
      </c>
      <c r="AM263" s="337" t="s">
        <v>323</v>
      </c>
      <c r="AN263" s="338" t="s">
        <v>326</v>
      </c>
      <c r="AO263" s="232">
        <f t="shared" ref="AO263" si="911">IF(ISBLANK(AD262),(IFERROR(IF(AND(AH262="Probabilidad",AH263="Probabilidad"),(AQ262-(+AQ262*AK263)),IF(AH263="Probabilidad",(W262-(+W262*AK263)),IF(AH263="Impacto",AQ262,""))),""))," ")</f>
        <v>0.216</v>
      </c>
      <c r="AP263" s="174" t="str">
        <f t="shared" ref="AP263" si="912">IF(ISBLANK(AD262),(IFERROR(IF(AO263="","",IF(AO263&lt;=0.2,"Muy Baja",IF(AO263&lt;=0.4,"Baja",IF(AO263&lt;=0.6,"Media",IF(AO263&lt;=0.8,"Alta","Muy Alta"))))),""))," ")</f>
        <v>Baja</v>
      </c>
      <c r="AQ263" s="233">
        <f t="shared" si="727"/>
        <v>0.216</v>
      </c>
      <c r="AR263" s="279" t="str">
        <f t="shared" si="728"/>
        <v>Moderado</v>
      </c>
      <c r="AS263" s="233">
        <f t="shared" ref="AS263" si="913">IFERROR(IF(AND(AH262="Impacto",AH263="Impacto"),(AS262-(+AS262*AK263)),IF(AH263="Impacto",(AA262-(+AA262*AK263)),IF(AH263="Probabilidad",AS262,""))),"")</f>
        <v>0.6</v>
      </c>
      <c r="AT263" s="235" t="str">
        <f t="shared" si="729"/>
        <v>Moderado</v>
      </c>
      <c r="AU263" s="782"/>
      <c r="AV263" s="785"/>
      <c r="AW263" s="779"/>
      <c r="AX263" s="788"/>
      <c r="AY263" s="794"/>
      <c r="AZ263" s="797"/>
      <c r="BA263" s="797"/>
      <c r="BB263" s="797"/>
      <c r="BC263" s="822"/>
      <c r="BD263" s="822"/>
      <c r="BE263" s="797"/>
      <c r="BF263" s="797"/>
      <c r="BG263" s="936"/>
      <c r="BH263" s="550" t="s">
        <v>113</v>
      </c>
      <c r="BI263" s="551" t="s">
        <v>3397</v>
      </c>
      <c r="BJ263" s="551">
        <v>2</v>
      </c>
      <c r="BK263" s="552">
        <v>45048</v>
      </c>
      <c r="BL263" s="500" t="s">
        <v>3398</v>
      </c>
      <c r="BM263" s="500" t="s">
        <v>3381</v>
      </c>
      <c r="BN263" s="500"/>
      <c r="BO263" s="500" t="s">
        <v>114</v>
      </c>
      <c r="BP263" s="500"/>
      <c r="BQ263" s="616"/>
      <c r="BR263" s="682"/>
      <c r="BS263" s="683"/>
      <c r="BT263" s="682"/>
      <c r="BU263" s="683"/>
      <c r="BV263" s="682"/>
      <c r="BW263" s="683"/>
      <c r="BX263" s="682"/>
      <c r="BY263" s="688"/>
      <c r="BZ263" s="688"/>
      <c r="CA263" s="670"/>
      <c r="CB263" s="671"/>
    </row>
    <row r="264" spans="1:80" s="211" customFormat="1" ht="60.95" customHeight="1">
      <c r="A264" s="987"/>
      <c r="B264" s="969"/>
      <c r="C264" s="848"/>
      <c r="D264" s="848"/>
      <c r="E264" s="801"/>
      <c r="F264" s="801"/>
      <c r="G264" s="819"/>
      <c r="H264" s="380">
        <f t="shared" si="803"/>
        <v>42</v>
      </c>
      <c r="I264" s="831"/>
      <c r="J264" s="752"/>
      <c r="K264" s="752"/>
      <c r="L264" s="752"/>
      <c r="M264" s="801" t="s">
        <v>1479</v>
      </c>
      <c r="N264" s="801"/>
      <c r="O264" s="801"/>
      <c r="P264" s="805"/>
      <c r="Q264" s="808"/>
      <c r="R264" s="811"/>
      <c r="S264" s="811"/>
      <c r="T264" s="811"/>
      <c r="U264" s="811"/>
      <c r="V264" s="814"/>
      <c r="W264" s="767"/>
      <c r="X264" s="817"/>
      <c r="Y264" s="761"/>
      <c r="Z264" s="764"/>
      <c r="AA264" s="767"/>
      <c r="AB264" s="770"/>
      <c r="AC264" s="773"/>
      <c r="AD264" s="776"/>
      <c r="AE264" s="779"/>
      <c r="AF264" s="205">
        <v>3</v>
      </c>
      <c r="AG264" s="494" t="s">
        <v>3156</v>
      </c>
      <c r="AH264" s="497" t="str">
        <f t="shared" si="883"/>
        <v>Probabilidad</v>
      </c>
      <c r="AI264" s="336" t="s">
        <v>310</v>
      </c>
      <c r="AJ264" s="336" t="s">
        <v>315</v>
      </c>
      <c r="AK264" s="231" t="str">
        <f t="shared" si="884"/>
        <v>40%</v>
      </c>
      <c r="AL264" s="337" t="s">
        <v>319</v>
      </c>
      <c r="AM264" s="337" t="s">
        <v>323</v>
      </c>
      <c r="AN264" s="338" t="s">
        <v>326</v>
      </c>
      <c r="AO264" s="232">
        <f t="shared" ref="AO264" si="914">IF(ISBLANK(AD262),(IFERROR(IF(AND(AH263="Probabilidad",AH264="Probabilidad"),(AQ263-(+AQ263*AK264)),IF(AND(AH263="Impacto",AH264="Probabilidad"),(AQ262-(+AQ262*AK264)),IF(AH264="Impacto",AQ263,""))),""))," ")</f>
        <v>0.12959999999999999</v>
      </c>
      <c r="AP264" s="174" t="str">
        <f t="shared" ref="AP264" si="915">IF(ISBLANK(AD262),(IFERROR(IF(AO264="","",IF(AO264&lt;=0.2,"Muy Baja",IF(AO264&lt;=0.4,"Baja",IF(AO264&lt;=0.6,"Media",IF(AO264&lt;=0.8,"Alta","Muy Alta"))))),""))," ")</f>
        <v>Muy Baja</v>
      </c>
      <c r="AQ264" s="233">
        <f t="shared" si="727"/>
        <v>0.12959999999999999</v>
      </c>
      <c r="AR264" s="279" t="str">
        <f t="shared" si="728"/>
        <v>Moderado</v>
      </c>
      <c r="AS264" s="233">
        <f t="shared" ref="AS264:AS267" si="916">IFERROR(IF(AND(AH263="Impacto",AH264="Impacto"),(AS263-(+AS263*AK264)),IF(AND(AH263="Probabilidad",AH264="Impacto"),(AS262-(+AS262*AK264)),IF(AH264="Probabilidad",AS263,""))),"")</f>
        <v>0.6</v>
      </c>
      <c r="AT264" s="235" t="str">
        <f t="shared" si="729"/>
        <v>Moderado</v>
      </c>
      <c r="AU264" s="782"/>
      <c r="AV264" s="785"/>
      <c r="AW264" s="779"/>
      <c r="AX264" s="788"/>
      <c r="AY264" s="795"/>
      <c r="AZ264" s="798"/>
      <c r="BA264" s="798"/>
      <c r="BB264" s="798"/>
      <c r="BC264" s="823"/>
      <c r="BD264" s="823"/>
      <c r="BE264" s="798"/>
      <c r="BF264" s="798"/>
      <c r="BG264" s="936"/>
      <c r="BH264" s="212"/>
      <c r="BI264" s="209"/>
      <c r="BJ264" s="209"/>
      <c r="BK264" s="209"/>
      <c r="BL264" s="206"/>
      <c r="BM264" s="206"/>
      <c r="BN264" s="206"/>
      <c r="BO264" s="278"/>
      <c r="BP264" s="278"/>
      <c r="BQ264" s="593"/>
      <c r="BR264" s="682"/>
      <c r="BS264" s="683"/>
      <c r="BT264" s="682"/>
      <c r="BU264" s="683"/>
      <c r="BV264" s="682"/>
      <c r="BW264" s="683"/>
      <c r="BX264" s="682"/>
      <c r="BY264" s="688"/>
      <c r="BZ264" s="688"/>
      <c r="CA264" s="670"/>
      <c r="CB264" s="671"/>
    </row>
    <row r="265" spans="1:80" s="211" customFormat="1" ht="28.5" customHeight="1">
      <c r="A265" s="987"/>
      <c r="B265" s="969"/>
      <c r="C265" s="848"/>
      <c r="D265" s="848"/>
      <c r="E265" s="801"/>
      <c r="F265" s="801"/>
      <c r="G265" s="819"/>
      <c r="H265" s="380">
        <f t="shared" si="803"/>
        <v>42</v>
      </c>
      <c r="I265" s="831"/>
      <c r="J265" s="752"/>
      <c r="K265" s="752"/>
      <c r="L265" s="752"/>
      <c r="M265" s="801" t="s">
        <v>1479</v>
      </c>
      <c r="N265" s="801"/>
      <c r="O265" s="801"/>
      <c r="P265" s="805"/>
      <c r="Q265" s="808"/>
      <c r="R265" s="811"/>
      <c r="S265" s="811"/>
      <c r="T265" s="811"/>
      <c r="U265" s="811"/>
      <c r="V265" s="814"/>
      <c r="W265" s="767"/>
      <c r="X265" s="817"/>
      <c r="Y265" s="761"/>
      <c r="Z265" s="764"/>
      <c r="AA265" s="767"/>
      <c r="AB265" s="770"/>
      <c r="AC265" s="773"/>
      <c r="AD265" s="776"/>
      <c r="AE265" s="779"/>
      <c r="AF265" s="205">
        <v>4</v>
      </c>
      <c r="AG265" s="494"/>
      <c r="AH265" s="497" t="str">
        <f t="shared" si="883"/>
        <v/>
      </c>
      <c r="AI265" s="336"/>
      <c r="AJ265" s="336"/>
      <c r="AK265" s="231" t="str">
        <f t="shared" si="884"/>
        <v/>
      </c>
      <c r="AL265" s="337"/>
      <c r="AM265" s="337"/>
      <c r="AN265" s="338"/>
      <c r="AO265" s="232" t="str">
        <f t="shared" ref="AO265" si="917">IF(ISBLANK(AD262),(IFERROR(IF(AND(AH264="Probabilidad",AH265="Probabilidad"),(AQ264-(+AQ264*AK265)),IF(AND(AH264="Impacto",AH265="Probabilidad"),(AQ263-(+AQ263*AK265)),IF(AH265="Impacto",AQ264,""))),""))," ")</f>
        <v/>
      </c>
      <c r="AP265" s="174" t="str">
        <f t="shared" ref="AP265" si="918">IF(ISBLANK(AD262),(IFERROR(IF(AO265="","",IF(AO265&lt;=0.2,"Muy Baja",IF(AO265&lt;=0.4,"Baja",IF(AO265&lt;=0.6,"Media",IF(AO265&lt;=0.8,"Alta","Muy Alta"))))),""))," ")</f>
        <v/>
      </c>
      <c r="AQ265" s="233" t="str">
        <f t="shared" si="727"/>
        <v/>
      </c>
      <c r="AR265" s="279" t="str">
        <f t="shared" si="728"/>
        <v/>
      </c>
      <c r="AS265" s="233" t="str">
        <f t="shared" si="916"/>
        <v/>
      </c>
      <c r="AT265" s="235" t="str">
        <f t="shared" si="729"/>
        <v/>
      </c>
      <c r="AU265" s="782"/>
      <c r="AV265" s="785"/>
      <c r="AW265" s="779"/>
      <c r="AX265" s="788"/>
      <c r="AY265" s="480"/>
      <c r="AZ265" s="484"/>
      <c r="BA265" s="482"/>
      <c r="BB265" s="482"/>
      <c r="BC265" s="483"/>
      <c r="BD265" s="483"/>
      <c r="BE265" s="483"/>
      <c r="BF265" s="484"/>
      <c r="BG265" s="936"/>
      <c r="BH265" s="212"/>
      <c r="BI265" s="209"/>
      <c r="BJ265" s="209"/>
      <c r="BK265" s="209"/>
      <c r="BL265" s="206"/>
      <c r="BM265" s="206"/>
      <c r="BN265" s="206"/>
      <c r="BO265" s="278"/>
      <c r="BP265" s="278"/>
      <c r="BQ265" s="593"/>
      <c r="BR265" s="682"/>
      <c r="BS265" s="683"/>
      <c r="BT265" s="682"/>
      <c r="BU265" s="683"/>
      <c r="BV265" s="682"/>
      <c r="BW265" s="683"/>
      <c r="BX265" s="682"/>
      <c r="BY265" s="688"/>
      <c r="BZ265" s="688"/>
      <c r="CA265" s="670"/>
      <c r="CB265" s="671"/>
    </row>
    <row r="266" spans="1:80" s="211" customFormat="1" ht="28.5" customHeight="1">
      <c r="A266" s="987"/>
      <c r="B266" s="969"/>
      <c r="C266" s="848"/>
      <c r="D266" s="848"/>
      <c r="E266" s="801"/>
      <c r="F266" s="801"/>
      <c r="G266" s="819"/>
      <c r="H266" s="380">
        <f t="shared" si="803"/>
        <v>42</v>
      </c>
      <c r="I266" s="831"/>
      <c r="J266" s="752"/>
      <c r="K266" s="752"/>
      <c r="L266" s="752"/>
      <c r="M266" s="801" t="s">
        <v>1479</v>
      </c>
      <c r="N266" s="801"/>
      <c r="O266" s="801"/>
      <c r="P266" s="805"/>
      <c r="Q266" s="808"/>
      <c r="R266" s="811"/>
      <c r="S266" s="811"/>
      <c r="T266" s="811"/>
      <c r="U266" s="811"/>
      <c r="V266" s="814"/>
      <c r="W266" s="767"/>
      <c r="X266" s="817"/>
      <c r="Y266" s="761"/>
      <c r="Z266" s="764"/>
      <c r="AA266" s="767"/>
      <c r="AB266" s="770"/>
      <c r="AC266" s="773"/>
      <c r="AD266" s="776"/>
      <c r="AE266" s="779"/>
      <c r="AF266" s="205">
        <v>5</v>
      </c>
      <c r="AG266" s="494"/>
      <c r="AH266" s="497" t="str">
        <f t="shared" si="883"/>
        <v/>
      </c>
      <c r="AI266" s="336"/>
      <c r="AJ266" s="336"/>
      <c r="AK266" s="231" t="str">
        <f t="shared" si="884"/>
        <v/>
      </c>
      <c r="AL266" s="337"/>
      <c r="AM266" s="337"/>
      <c r="AN266" s="338"/>
      <c r="AO266" s="232" t="str">
        <f t="shared" ref="AO266" si="919">IF(ISBLANK(AD262),(IFERROR(IF(AND(AH265="Probabilidad",AH266="Probabilidad"),(AQ265-(+AQ265*AK266)),IF(AND(AH265="Impacto",AH266="Probabilidad"),(AQ264-(+AQ264*AK266)),IF(AH266="Impacto",AQ265,""))),""))," ")</f>
        <v/>
      </c>
      <c r="AP266" s="174" t="str">
        <f t="shared" ref="AP266" si="920">IF(ISBLANK(AD262),(IFERROR(IF(AO266="","",IF(AO266&lt;=0.2,"Muy Baja",IF(AO266&lt;=0.4,"Baja",IF(AO266&lt;=0.6,"Media",IF(AO266&lt;=0.8,"Alta","Muy Alta"))))),""))," ")</f>
        <v/>
      </c>
      <c r="AQ266" s="233" t="str">
        <f t="shared" si="727"/>
        <v/>
      </c>
      <c r="AR266" s="279" t="str">
        <f t="shared" si="728"/>
        <v/>
      </c>
      <c r="AS266" s="233" t="str">
        <f t="shared" si="916"/>
        <v/>
      </c>
      <c r="AT266" s="235" t="str">
        <f t="shared" si="729"/>
        <v/>
      </c>
      <c r="AU266" s="782"/>
      <c r="AV266" s="785"/>
      <c r="AW266" s="779"/>
      <c r="AX266" s="788"/>
      <c r="AY266" s="480"/>
      <c r="AZ266" s="484"/>
      <c r="BA266" s="482"/>
      <c r="BB266" s="482"/>
      <c r="BC266" s="483"/>
      <c r="BD266" s="483"/>
      <c r="BE266" s="483"/>
      <c r="BF266" s="484"/>
      <c r="BG266" s="936"/>
      <c r="BH266" s="212"/>
      <c r="BI266" s="209"/>
      <c r="BJ266" s="209"/>
      <c r="BK266" s="209"/>
      <c r="BL266" s="206"/>
      <c r="BM266" s="206"/>
      <c r="BN266" s="206"/>
      <c r="BO266" s="278"/>
      <c r="BP266" s="278"/>
      <c r="BQ266" s="593"/>
      <c r="BR266" s="682"/>
      <c r="BS266" s="683"/>
      <c r="BT266" s="682"/>
      <c r="BU266" s="683"/>
      <c r="BV266" s="682"/>
      <c r="BW266" s="683"/>
      <c r="BX266" s="682"/>
      <c r="BY266" s="688"/>
      <c r="BZ266" s="688"/>
      <c r="CA266" s="670"/>
      <c r="CB266" s="671"/>
    </row>
    <row r="267" spans="1:80" s="211" customFormat="1" ht="98.25" customHeight="1">
      <c r="A267" s="987"/>
      <c r="B267" s="969"/>
      <c r="C267" s="848"/>
      <c r="D267" s="848"/>
      <c r="E267" s="801"/>
      <c r="F267" s="801"/>
      <c r="G267" s="819"/>
      <c r="H267" s="380">
        <f t="shared" si="803"/>
        <v>42</v>
      </c>
      <c r="I267" s="832"/>
      <c r="J267" s="753"/>
      <c r="K267" s="753"/>
      <c r="L267" s="753"/>
      <c r="M267" s="802" t="s">
        <v>1479</v>
      </c>
      <c r="N267" s="802"/>
      <c r="O267" s="802"/>
      <c r="P267" s="806"/>
      <c r="Q267" s="809"/>
      <c r="R267" s="812"/>
      <c r="S267" s="812"/>
      <c r="T267" s="812"/>
      <c r="U267" s="812"/>
      <c r="V267" s="820"/>
      <c r="W267" s="768"/>
      <c r="X267" s="818"/>
      <c r="Y267" s="762"/>
      <c r="Z267" s="765"/>
      <c r="AA267" s="768"/>
      <c r="AB267" s="771"/>
      <c r="AC267" s="774"/>
      <c r="AD267" s="777"/>
      <c r="AE267" s="780"/>
      <c r="AF267" s="205">
        <v>6</v>
      </c>
      <c r="AG267" s="494"/>
      <c r="AH267" s="497" t="str">
        <f t="shared" si="883"/>
        <v/>
      </c>
      <c r="AI267" s="336"/>
      <c r="AJ267" s="336"/>
      <c r="AK267" s="231" t="str">
        <f t="shared" si="884"/>
        <v/>
      </c>
      <c r="AL267" s="337"/>
      <c r="AM267" s="337"/>
      <c r="AN267" s="338"/>
      <c r="AO267" s="232" t="str">
        <f t="shared" ref="AO267" si="921">IF(ISBLANK(AD262),(IFERROR(IF(AND(AH266="Probabilidad",AH267="Probabilidad"),(AQ266-(+AQ266*AK267)),IF(AND(AH266="Impacto",AH267="Probabilidad"),(AQ265-(+AQ265*AK267)),IF(AH267="Impacto",AQ266,""))),""))," ")</f>
        <v/>
      </c>
      <c r="AP267" s="174" t="str">
        <f t="shared" ref="AP267" si="922">IF(ISBLANK(AD262),(IFERROR(IF(AO267="","",IF(AO267&lt;=0.2,"Muy Baja",IF(AO267&lt;=0.4,"Baja",IF(AO267&lt;=0.6,"Media",IF(AO267&lt;=0.8,"Alta","Muy Alta"))))),""))," ")</f>
        <v/>
      </c>
      <c r="AQ267" s="233" t="str">
        <f t="shared" si="727"/>
        <v/>
      </c>
      <c r="AR267" s="279" t="str">
        <f t="shared" si="728"/>
        <v/>
      </c>
      <c r="AS267" s="233" t="str">
        <f t="shared" si="916"/>
        <v/>
      </c>
      <c r="AT267" s="235" t="str">
        <f t="shared" si="729"/>
        <v/>
      </c>
      <c r="AU267" s="783"/>
      <c r="AV267" s="786"/>
      <c r="AW267" s="780"/>
      <c r="AX267" s="789"/>
      <c r="AY267" s="480"/>
      <c r="AZ267" s="484"/>
      <c r="BA267" s="482"/>
      <c r="BB267" s="482"/>
      <c r="BC267" s="483"/>
      <c r="BD267" s="483"/>
      <c r="BE267" s="483"/>
      <c r="BF267" s="484"/>
      <c r="BG267" s="937"/>
      <c r="BH267" s="515"/>
      <c r="BI267" s="516"/>
      <c r="BJ267" s="516"/>
      <c r="BK267" s="516"/>
      <c r="BL267" s="541"/>
      <c r="BM267" s="541"/>
      <c r="BN267" s="541"/>
      <c r="BO267" s="542"/>
      <c r="BP267" s="542"/>
      <c r="BQ267" s="600"/>
      <c r="BR267" s="684"/>
      <c r="BS267" s="685"/>
      <c r="BT267" s="684"/>
      <c r="BU267" s="685"/>
      <c r="BV267" s="684"/>
      <c r="BW267" s="685"/>
      <c r="BX267" s="684"/>
      <c r="BY267" s="689"/>
      <c r="BZ267" s="689"/>
      <c r="CA267" s="670"/>
      <c r="CB267" s="671"/>
    </row>
    <row r="268" spans="1:80" s="211" customFormat="1" ht="87" customHeight="1">
      <c r="A268" s="987"/>
      <c r="B268" s="969" t="s">
        <v>953</v>
      </c>
      <c r="C268" s="848"/>
      <c r="D268" s="848"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801"/>
      <c r="F268" s="801" t="s">
        <v>967</v>
      </c>
      <c r="G268" s="819">
        <v>43</v>
      </c>
      <c r="H268" s="380">
        <f t="shared" ref="H268" si="923">+G268</f>
        <v>43</v>
      </c>
      <c r="I268" s="830" t="s">
        <v>1164</v>
      </c>
      <c r="J268" s="751" t="s">
        <v>241</v>
      </c>
      <c r="K268" s="751" t="s">
        <v>1164</v>
      </c>
      <c r="L268" s="751" t="s">
        <v>1290</v>
      </c>
      <c r="M268" s="803" t="s">
        <v>3298</v>
      </c>
      <c r="N268" s="803" t="s">
        <v>926</v>
      </c>
      <c r="O268" s="803" t="s">
        <v>831</v>
      </c>
      <c r="P268" s="804">
        <v>228</v>
      </c>
      <c r="Q268" s="807" t="s">
        <v>88</v>
      </c>
      <c r="R268" s="810" t="s">
        <v>1293</v>
      </c>
      <c r="S268" s="810" t="s">
        <v>1164</v>
      </c>
      <c r="T268" s="810"/>
      <c r="U268" s="810"/>
      <c r="V268" s="813" t="str">
        <f t="shared" ref="V268" si="924">IF(ISBLANK(AC268),(IF(P268&lt;=0,"",IF(P268&lt;=2,"Muy Baja",IF(P268&lt;=24,"Baja",IF(P268&lt;=500,"Media",IF(P268&lt;=5000,"Alta","Muy Alta"))))))," ")</f>
        <v>Media</v>
      </c>
      <c r="W268" s="766">
        <f t="shared" ref="W268" si="925">IF(ISBLANK(AC268),(IF(V268="","",IF(V268="Muy Baja",20%,IF(V268="Baja",40%,IF(V268="Media",60%,IF(V268="Alta",80%,IF(V268="Muy Alta",100%,0)))))))," ")</f>
        <v>0.6</v>
      </c>
      <c r="X268" s="816" t="s">
        <v>304</v>
      </c>
      <c r="Y268" s="760" t="str">
        <f>IF(X268&gt;0,IF(NOT(ISERROR(MATCH(X268,'Listados Datos'!$N$3:$N$4,0))),'Listados Datos'!$N$6&amp;"Por favor no seleccionar este criterios de impacto (Afectación Económica o presupuestal y/o Pérdida Reputacional)",'Listados Datos'!$N$7),"")</f>
        <v>✔</v>
      </c>
      <c r="Z268" s="763"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766">
        <f>IF(Z268="","",IF(Z268="Leve",20%,IF(Z268="Menor",40%,IF(Z268="Moderado",60%,IF(Z268="Mayor",80%,IF(Z268="Catastrófico",100%,0))))))</f>
        <v>0.6</v>
      </c>
      <c r="AB268" s="769"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772"/>
      <c r="AD268" s="775"/>
      <c r="AE268" s="778" t="str">
        <f t="shared" ref="AE268" si="926">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494" t="s">
        <v>3157</v>
      </c>
      <c r="AH268" s="497" t="str">
        <f t="shared" si="883"/>
        <v>Probabilidad</v>
      </c>
      <c r="AI268" s="336" t="s">
        <v>310</v>
      </c>
      <c r="AJ268" s="336" t="s">
        <v>315</v>
      </c>
      <c r="AK268" s="231" t="str">
        <f t="shared" si="884"/>
        <v>40%</v>
      </c>
      <c r="AL268" s="337" t="s">
        <v>319</v>
      </c>
      <c r="AM268" s="337" t="s">
        <v>323</v>
      </c>
      <c r="AN268" s="338" t="s">
        <v>326</v>
      </c>
      <c r="AO268" s="232">
        <f t="shared" ref="AO268" si="927">IF(ISBLANK(AD268),(IFERROR(IF(AH268="Probabilidad",(W268-(+W268*AK268)),IF(AH268="Impacto",W268,"")),""))," ")</f>
        <v>0.36</v>
      </c>
      <c r="AP268" s="174" t="str">
        <f t="shared" ref="AP268" si="928">IF(ISBLANK(AD268), (IFERROR(IF(AO268="","",IF(AO268&lt;=0.2,"Muy Baja",IF(AO268&lt;=0.4,"Baja",IF(AO268&lt;=0.6,"Media",IF(AO268&lt;=0.8,"Alta","Muy Alta"))))),""))," ")</f>
        <v>Baja</v>
      </c>
      <c r="AQ268" s="233">
        <f t="shared" si="727"/>
        <v>0.36</v>
      </c>
      <c r="AR268" s="279" t="str">
        <f t="shared" si="728"/>
        <v>Moderado</v>
      </c>
      <c r="AS268" s="233">
        <f t="shared" ref="AS268" si="929">IFERROR(IF(AH268="Impacto",(AA268-(+AA268*AK268)),IF(AH268="Probabilidad",AA268,"")),"")</f>
        <v>0.6</v>
      </c>
      <c r="AT268" s="235" t="str">
        <f t="shared" si="729"/>
        <v>Moderado</v>
      </c>
      <c r="AU268" s="781"/>
      <c r="AV268" s="784" t="str">
        <f>IF(ISBLANK(AD268), " ", AD268)</f>
        <v xml:space="preserve"> </v>
      </c>
      <c r="AW268" s="778" t="str">
        <f t="shared" ref="AW268" si="930">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787" t="s">
        <v>333</v>
      </c>
      <c r="AY268" s="793" t="s">
        <v>1369</v>
      </c>
      <c r="AZ268" s="796" t="s">
        <v>3191</v>
      </c>
      <c r="BA268" s="796" t="s">
        <v>3409</v>
      </c>
      <c r="BB268" s="796" t="s">
        <v>1211</v>
      </c>
      <c r="BC268" s="821">
        <v>44927</v>
      </c>
      <c r="BD268" s="821" t="s">
        <v>3053</v>
      </c>
      <c r="BE268" s="796" t="s">
        <v>3192</v>
      </c>
      <c r="BF268" s="839" t="s">
        <v>3193</v>
      </c>
      <c r="BG268" s="940" t="s">
        <v>1212</v>
      </c>
      <c r="BH268" s="508" t="s">
        <v>113</v>
      </c>
      <c r="BI268" s="503" t="s">
        <v>3598</v>
      </c>
      <c r="BJ268" s="503">
        <v>1</v>
      </c>
      <c r="BK268" s="523">
        <v>45048</v>
      </c>
      <c r="BL268" s="549" t="s">
        <v>3396</v>
      </c>
      <c r="BM268" s="511" t="s">
        <v>3547</v>
      </c>
      <c r="BN268" s="549" t="s">
        <v>1509</v>
      </c>
      <c r="BO268" s="549" t="s">
        <v>114</v>
      </c>
      <c r="BP268" s="549" t="s">
        <v>1509</v>
      </c>
      <c r="BQ268" s="606" t="s">
        <v>1509</v>
      </c>
      <c r="BR268" s="680" t="s">
        <v>1369</v>
      </c>
      <c r="BS268" s="681"/>
      <c r="BT268" s="1272" t="s">
        <v>3191</v>
      </c>
      <c r="BU268" s="1273"/>
      <c r="BV268" s="680" t="s">
        <v>3745</v>
      </c>
      <c r="BW268" s="681"/>
      <c r="BX268" s="686" t="s">
        <v>3547</v>
      </c>
      <c r="BY268" s="687"/>
      <c r="BZ268" s="687"/>
      <c r="CA268" s="670"/>
      <c r="CB268" s="671"/>
    </row>
    <row r="269" spans="1:80" s="211" customFormat="1" ht="59.45" customHeight="1" thickBot="1">
      <c r="A269" s="987"/>
      <c r="B269" s="969"/>
      <c r="C269" s="848"/>
      <c r="D269" s="848"/>
      <c r="E269" s="801"/>
      <c r="F269" s="801"/>
      <c r="G269" s="819"/>
      <c r="H269" s="380">
        <f t="shared" ref="H269" si="931">+H268</f>
        <v>43</v>
      </c>
      <c r="I269" s="831"/>
      <c r="J269" s="752"/>
      <c r="K269" s="752"/>
      <c r="L269" s="752"/>
      <c r="M269" s="801" t="s">
        <v>1479</v>
      </c>
      <c r="N269" s="801"/>
      <c r="O269" s="801"/>
      <c r="P269" s="805"/>
      <c r="Q269" s="808"/>
      <c r="R269" s="811"/>
      <c r="S269" s="811"/>
      <c r="T269" s="811"/>
      <c r="U269" s="811"/>
      <c r="V269" s="814"/>
      <c r="W269" s="767"/>
      <c r="X269" s="817"/>
      <c r="Y269" s="761"/>
      <c r="Z269" s="764"/>
      <c r="AA269" s="767"/>
      <c r="AB269" s="770"/>
      <c r="AC269" s="773"/>
      <c r="AD269" s="776"/>
      <c r="AE269" s="779"/>
      <c r="AF269" s="205">
        <v>2</v>
      </c>
      <c r="AG269" s="494" t="s">
        <v>3158</v>
      </c>
      <c r="AH269" s="497" t="str">
        <f t="shared" si="883"/>
        <v>Probabilidad</v>
      </c>
      <c r="AI269" s="336" t="s">
        <v>310</v>
      </c>
      <c r="AJ269" s="336" t="s">
        <v>315</v>
      </c>
      <c r="AK269" s="231" t="str">
        <f t="shared" si="884"/>
        <v>40%</v>
      </c>
      <c r="AL269" s="337" t="s">
        <v>319</v>
      </c>
      <c r="AM269" s="337" t="s">
        <v>323</v>
      </c>
      <c r="AN269" s="338" t="s">
        <v>326</v>
      </c>
      <c r="AO269" s="232">
        <f t="shared" ref="AO269" si="932">IF(ISBLANK(AD268),(IFERROR(IF(AND(AH268="Probabilidad",AH269="Probabilidad"),(AQ268-(+AQ268*AK269)),IF(AH269="Probabilidad",(W268-(+W268*AK269)),IF(AH269="Impacto",AQ268,""))),""))," ")</f>
        <v>0.216</v>
      </c>
      <c r="AP269" s="174" t="str">
        <f t="shared" ref="AP269" si="933">IF(ISBLANK(AD268),(IFERROR(IF(AO269="","",IF(AO269&lt;=0.2,"Muy Baja",IF(AO269&lt;=0.4,"Baja",IF(AO269&lt;=0.6,"Media",IF(AO269&lt;=0.8,"Alta","Muy Alta"))))),""))," ")</f>
        <v>Baja</v>
      </c>
      <c r="AQ269" s="233">
        <f t="shared" si="727"/>
        <v>0.216</v>
      </c>
      <c r="AR269" s="279" t="str">
        <f t="shared" si="728"/>
        <v>Moderado</v>
      </c>
      <c r="AS269" s="233">
        <f t="shared" ref="AS269" si="934">IFERROR(IF(AND(AH268="Impacto",AH269="Impacto"),(AS268-(+AS268*AK269)),IF(AH269="Impacto",(AA268-(+AA268*AK269)),IF(AH269="Probabilidad",AS268,""))),"")</f>
        <v>0.6</v>
      </c>
      <c r="AT269" s="235" t="str">
        <f t="shared" si="729"/>
        <v>Moderado</v>
      </c>
      <c r="AU269" s="782"/>
      <c r="AV269" s="785"/>
      <c r="AW269" s="779"/>
      <c r="AX269" s="788"/>
      <c r="AY269" s="794"/>
      <c r="AZ269" s="797"/>
      <c r="BA269" s="797"/>
      <c r="BB269" s="797"/>
      <c r="BC269" s="822"/>
      <c r="BD269" s="822"/>
      <c r="BE269" s="797"/>
      <c r="BF269" s="797"/>
      <c r="BG269" s="936"/>
      <c r="BH269" s="550" t="s">
        <v>113</v>
      </c>
      <c r="BI269" s="551" t="s">
        <v>3397</v>
      </c>
      <c r="BJ269" s="551">
        <v>2</v>
      </c>
      <c r="BK269" s="552">
        <v>45048</v>
      </c>
      <c r="BL269" s="500" t="s">
        <v>3398</v>
      </c>
      <c r="BM269" s="500" t="s">
        <v>3381</v>
      </c>
      <c r="BN269" s="500"/>
      <c r="BO269" s="500" t="s">
        <v>114</v>
      </c>
      <c r="BP269" s="500"/>
      <c r="BQ269" s="616"/>
      <c r="BR269" s="682"/>
      <c r="BS269" s="683"/>
      <c r="BT269" s="1274"/>
      <c r="BU269" s="1275"/>
      <c r="BV269" s="682"/>
      <c r="BW269" s="683"/>
      <c r="BX269" s="682"/>
      <c r="BY269" s="688"/>
      <c r="BZ269" s="688"/>
      <c r="CA269" s="670"/>
      <c r="CB269" s="671"/>
    </row>
    <row r="270" spans="1:80" s="211" customFormat="1" ht="59.45" customHeight="1">
      <c r="A270" s="987"/>
      <c r="B270" s="969"/>
      <c r="C270" s="848"/>
      <c r="D270" s="848"/>
      <c r="E270" s="801"/>
      <c r="F270" s="801"/>
      <c r="G270" s="819"/>
      <c r="H270" s="380">
        <f t="shared" si="803"/>
        <v>43</v>
      </c>
      <c r="I270" s="831"/>
      <c r="J270" s="752"/>
      <c r="K270" s="752"/>
      <c r="L270" s="752"/>
      <c r="M270" s="801" t="s">
        <v>1479</v>
      </c>
      <c r="N270" s="801"/>
      <c r="O270" s="801"/>
      <c r="P270" s="805"/>
      <c r="Q270" s="808"/>
      <c r="R270" s="811"/>
      <c r="S270" s="811"/>
      <c r="T270" s="811"/>
      <c r="U270" s="811"/>
      <c r="V270" s="814"/>
      <c r="W270" s="767"/>
      <c r="X270" s="817"/>
      <c r="Y270" s="761"/>
      <c r="Z270" s="764"/>
      <c r="AA270" s="767"/>
      <c r="AB270" s="770"/>
      <c r="AC270" s="773"/>
      <c r="AD270" s="776"/>
      <c r="AE270" s="779"/>
      <c r="AF270" s="205">
        <v>3</v>
      </c>
      <c r="AG270" s="494" t="s">
        <v>3159</v>
      </c>
      <c r="AH270" s="497" t="str">
        <f t="shared" si="883"/>
        <v>Probabilidad</v>
      </c>
      <c r="AI270" s="336" t="s">
        <v>310</v>
      </c>
      <c r="AJ270" s="336" t="s">
        <v>315</v>
      </c>
      <c r="AK270" s="231" t="str">
        <f t="shared" si="884"/>
        <v>40%</v>
      </c>
      <c r="AL270" s="337" t="s">
        <v>319</v>
      </c>
      <c r="AM270" s="337" t="s">
        <v>323</v>
      </c>
      <c r="AN270" s="338" t="s">
        <v>326</v>
      </c>
      <c r="AO270" s="232">
        <f t="shared" ref="AO270" si="935">IF(ISBLANK(AD268),(IFERROR(IF(AND(AH269="Probabilidad",AH270="Probabilidad"),(AQ269-(+AQ269*AK270)),IF(AND(AH269="Impacto",AH270="Probabilidad"),(AQ268-(+AQ268*AK270)),IF(AH270="Impacto",AQ269,""))),""))," ")</f>
        <v>0.12959999999999999</v>
      </c>
      <c r="AP270" s="174" t="str">
        <f t="shared" ref="AP270" si="936">IF(ISBLANK(AD268),(IFERROR(IF(AO270="","",IF(AO270&lt;=0.2,"Muy Baja",IF(AO270&lt;=0.4,"Baja",IF(AO270&lt;=0.6,"Media",IF(AO270&lt;=0.8,"Alta","Muy Alta"))))),""))," ")</f>
        <v>Muy Baja</v>
      </c>
      <c r="AQ270" s="233">
        <f t="shared" si="727"/>
        <v>0.12959999999999999</v>
      </c>
      <c r="AR270" s="279" t="str">
        <f t="shared" si="728"/>
        <v>Moderado</v>
      </c>
      <c r="AS270" s="233">
        <f t="shared" ref="AS270:AS273" si="937">IFERROR(IF(AND(AH269="Impacto",AH270="Impacto"),(AS269-(+AS269*AK270)),IF(AND(AH269="Probabilidad",AH270="Impacto"),(AS268-(+AS268*AK270)),IF(AH270="Probabilidad",AS269,""))),"")</f>
        <v>0.6</v>
      </c>
      <c r="AT270" s="235" t="str">
        <f t="shared" si="729"/>
        <v>Moderado</v>
      </c>
      <c r="AU270" s="782"/>
      <c r="AV270" s="785"/>
      <c r="AW270" s="779"/>
      <c r="AX270" s="788"/>
      <c r="AY270" s="794"/>
      <c r="AZ270" s="797"/>
      <c r="BA270" s="797"/>
      <c r="BB270" s="797"/>
      <c r="BC270" s="822"/>
      <c r="BD270" s="822"/>
      <c r="BE270" s="797"/>
      <c r="BF270" s="797"/>
      <c r="BG270" s="936"/>
      <c r="BH270" s="212"/>
      <c r="BI270" s="209"/>
      <c r="BJ270" s="209"/>
      <c r="BK270" s="209"/>
      <c r="BL270" s="206"/>
      <c r="BM270" s="206"/>
      <c r="BN270" s="206"/>
      <c r="BO270" s="278"/>
      <c r="BP270" s="278"/>
      <c r="BQ270" s="593"/>
      <c r="BR270" s="682"/>
      <c r="BS270" s="683"/>
      <c r="BT270" s="1274"/>
      <c r="BU270" s="1275"/>
      <c r="BV270" s="682"/>
      <c r="BW270" s="683"/>
      <c r="BX270" s="682"/>
      <c r="BY270" s="688"/>
      <c r="BZ270" s="688"/>
      <c r="CA270" s="670"/>
      <c r="CB270" s="671"/>
    </row>
    <row r="271" spans="1:80" s="211" customFormat="1" ht="59.45" customHeight="1">
      <c r="A271" s="987"/>
      <c r="B271" s="969"/>
      <c r="C271" s="848"/>
      <c r="D271" s="848"/>
      <c r="E271" s="801"/>
      <c r="F271" s="801"/>
      <c r="G271" s="819"/>
      <c r="H271" s="380">
        <f t="shared" si="803"/>
        <v>43</v>
      </c>
      <c r="I271" s="831"/>
      <c r="J271" s="752"/>
      <c r="K271" s="752"/>
      <c r="L271" s="752"/>
      <c r="M271" s="801" t="s">
        <v>1479</v>
      </c>
      <c r="N271" s="801"/>
      <c r="O271" s="801"/>
      <c r="P271" s="805"/>
      <c r="Q271" s="808"/>
      <c r="R271" s="811"/>
      <c r="S271" s="811"/>
      <c r="T271" s="811"/>
      <c r="U271" s="811"/>
      <c r="V271" s="814"/>
      <c r="W271" s="767"/>
      <c r="X271" s="817"/>
      <c r="Y271" s="761"/>
      <c r="Z271" s="764"/>
      <c r="AA271" s="767"/>
      <c r="AB271" s="770"/>
      <c r="AC271" s="773"/>
      <c r="AD271" s="776"/>
      <c r="AE271" s="779"/>
      <c r="AF271" s="205">
        <v>4</v>
      </c>
      <c r="AG271" s="494" t="s">
        <v>3160</v>
      </c>
      <c r="AH271" s="497" t="str">
        <f t="shared" si="883"/>
        <v>Probabilidad</v>
      </c>
      <c r="AI271" s="336" t="s">
        <v>310</v>
      </c>
      <c r="AJ271" s="336" t="s">
        <v>315</v>
      </c>
      <c r="AK271" s="231" t="str">
        <f t="shared" si="884"/>
        <v>40%</v>
      </c>
      <c r="AL271" s="337" t="s">
        <v>319</v>
      </c>
      <c r="AM271" s="337" t="s">
        <v>323</v>
      </c>
      <c r="AN271" s="338" t="s">
        <v>326</v>
      </c>
      <c r="AO271" s="232">
        <f t="shared" ref="AO271" si="938">IF(ISBLANK(AD268),(IFERROR(IF(AND(AH270="Probabilidad",AH271="Probabilidad"),(AQ270-(+AQ270*AK271)),IF(AND(AH270="Impacto",AH271="Probabilidad"),(AQ269-(+AQ269*AK271)),IF(AH271="Impacto",AQ270,""))),""))," ")</f>
        <v>7.7759999999999996E-2</v>
      </c>
      <c r="AP271" s="174" t="str">
        <f t="shared" ref="AP271" si="939">IF(ISBLANK(AD268),(IFERROR(IF(AO271="","",IF(AO271&lt;=0.2,"Muy Baja",IF(AO271&lt;=0.4,"Baja",IF(AO271&lt;=0.6,"Media",IF(AO271&lt;=0.8,"Alta","Muy Alta"))))),""))," ")</f>
        <v>Muy Baja</v>
      </c>
      <c r="AQ271" s="233">
        <f t="shared" si="727"/>
        <v>7.7759999999999996E-2</v>
      </c>
      <c r="AR271" s="279" t="str">
        <f t="shared" si="728"/>
        <v>Moderado</v>
      </c>
      <c r="AS271" s="233">
        <f t="shared" si="937"/>
        <v>0.6</v>
      </c>
      <c r="AT271" s="235" t="str">
        <f t="shared" si="729"/>
        <v>Moderado</v>
      </c>
      <c r="AU271" s="782"/>
      <c r="AV271" s="785"/>
      <c r="AW271" s="779"/>
      <c r="AX271" s="788"/>
      <c r="AY271" s="795"/>
      <c r="AZ271" s="798"/>
      <c r="BA271" s="798"/>
      <c r="BB271" s="798"/>
      <c r="BC271" s="823"/>
      <c r="BD271" s="823"/>
      <c r="BE271" s="798"/>
      <c r="BF271" s="798"/>
      <c r="BG271" s="936"/>
      <c r="BH271" s="212"/>
      <c r="BI271" s="209"/>
      <c r="BJ271" s="209"/>
      <c r="BK271" s="209"/>
      <c r="BL271" s="206"/>
      <c r="BM271" s="206"/>
      <c r="BN271" s="206"/>
      <c r="BO271" s="278"/>
      <c r="BP271" s="278"/>
      <c r="BQ271" s="593"/>
      <c r="BR271" s="682"/>
      <c r="BS271" s="683"/>
      <c r="BT271" s="1274"/>
      <c r="BU271" s="1275"/>
      <c r="BV271" s="682"/>
      <c r="BW271" s="683"/>
      <c r="BX271" s="682"/>
      <c r="BY271" s="688"/>
      <c r="BZ271" s="688"/>
      <c r="CA271" s="670"/>
      <c r="CB271" s="671"/>
    </row>
    <row r="272" spans="1:80" s="211" customFormat="1" ht="28.5" customHeight="1">
      <c r="A272" s="987"/>
      <c r="B272" s="969"/>
      <c r="C272" s="848"/>
      <c r="D272" s="848"/>
      <c r="E272" s="801"/>
      <c r="F272" s="801"/>
      <c r="G272" s="819"/>
      <c r="H272" s="380">
        <f t="shared" si="803"/>
        <v>43</v>
      </c>
      <c r="I272" s="831"/>
      <c r="J272" s="752"/>
      <c r="K272" s="752"/>
      <c r="L272" s="752"/>
      <c r="M272" s="801" t="s">
        <v>1479</v>
      </c>
      <c r="N272" s="801"/>
      <c r="O272" s="801"/>
      <c r="P272" s="805"/>
      <c r="Q272" s="808"/>
      <c r="R272" s="811"/>
      <c r="S272" s="811"/>
      <c r="T272" s="811"/>
      <c r="U272" s="811"/>
      <c r="V272" s="814"/>
      <c r="W272" s="767"/>
      <c r="X272" s="817"/>
      <c r="Y272" s="761"/>
      <c r="Z272" s="764"/>
      <c r="AA272" s="767"/>
      <c r="AB272" s="770"/>
      <c r="AC272" s="773"/>
      <c r="AD272" s="776"/>
      <c r="AE272" s="779"/>
      <c r="AF272" s="205">
        <v>5</v>
      </c>
      <c r="AG272" s="494"/>
      <c r="AH272" s="497" t="str">
        <f t="shared" si="883"/>
        <v/>
      </c>
      <c r="AI272" s="336"/>
      <c r="AJ272" s="336"/>
      <c r="AK272" s="231" t="str">
        <f t="shared" si="884"/>
        <v/>
      </c>
      <c r="AL272" s="337"/>
      <c r="AM272" s="337"/>
      <c r="AN272" s="338"/>
      <c r="AO272" s="232" t="str">
        <f t="shared" ref="AO272" si="940">IF(ISBLANK(AD268),(IFERROR(IF(AND(AH271="Probabilidad",AH272="Probabilidad"),(AQ271-(+AQ271*AK272)),IF(AND(AH271="Impacto",AH272="Probabilidad"),(AQ270-(+AQ270*AK272)),IF(AH272="Impacto",AQ271,""))),""))," ")</f>
        <v/>
      </c>
      <c r="AP272" s="174" t="str">
        <f t="shared" ref="AP272" si="941">IF(ISBLANK(AD268),(IFERROR(IF(AO272="","",IF(AO272&lt;=0.2,"Muy Baja",IF(AO272&lt;=0.4,"Baja",IF(AO272&lt;=0.6,"Media",IF(AO272&lt;=0.8,"Alta","Muy Alta"))))),""))," ")</f>
        <v/>
      </c>
      <c r="AQ272" s="233" t="str">
        <f t="shared" si="727"/>
        <v/>
      </c>
      <c r="AR272" s="279" t="str">
        <f t="shared" si="728"/>
        <v/>
      </c>
      <c r="AS272" s="233" t="str">
        <f t="shared" si="937"/>
        <v/>
      </c>
      <c r="AT272" s="235" t="str">
        <f t="shared" si="729"/>
        <v/>
      </c>
      <c r="AU272" s="782"/>
      <c r="AV272" s="785"/>
      <c r="AW272" s="779"/>
      <c r="AX272" s="788"/>
      <c r="AY272" s="480"/>
      <c r="AZ272" s="484"/>
      <c r="BA272" s="482"/>
      <c r="BB272" s="482"/>
      <c r="BC272" s="483"/>
      <c r="BD272" s="483"/>
      <c r="BE272" s="483"/>
      <c r="BF272" s="484"/>
      <c r="BG272" s="936"/>
      <c r="BH272" s="212"/>
      <c r="BI272" s="209"/>
      <c r="BJ272" s="209"/>
      <c r="BK272" s="209"/>
      <c r="BL272" s="206"/>
      <c r="BM272" s="206"/>
      <c r="BN272" s="206"/>
      <c r="BO272" s="278"/>
      <c r="BP272" s="278"/>
      <c r="BQ272" s="593"/>
      <c r="BR272" s="682"/>
      <c r="BS272" s="683"/>
      <c r="BT272" s="1274"/>
      <c r="BU272" s="1275"/>
      <c r="BV272" s="682"/>
      <c r="BW272" s="683"/>
      <c r="BX272" s="682"/>
      <c r="BY272" s="688"/>
      <c r="BZ272" s="688"/>
      <c r="CA272" s="670"/>
      <c r="CB272" s="671"/>
    </row>
    <row r="273" spans="1:80" s="211" customFormat="1" ht="28.5" customHeight="1">
      <c r="A273" s="987"/>
      <c r="B273" s="969"/>
      <c r="C273" s="848"/>
      <c r="D273" s="848"/>
      <c r="E273" s="801"/>
      <c r="F273" s="801"/>
      <c r="G273" s="819"/>
      <c r="H273" s="380">
        <f t="shared" si="803"/>
        <v>43</v>
      </c>
      <c r="I273" s="832"/>
      <c r="J273" s="753"/>
      <c r="K273" s="753"/>
      <c r="L273" s="753"/>
      <c r="M273" s="802" t="s">
        <v>1479</v>
      </c>
      <c r="N273" s="802"/>
      <c r="O273" s="802"/>
      <c r="P273" s="806"/>
      <c r="Q273" s="809"/>
      <c r="R273" s="812"/>
      <c r="S273" s="812"/>
      <c r="T273" s="812"/>
      <c r="U273" s="812"/>
      <c r="V273" s="820"/>
      <c r="W273" s="768"/>
      <c r="X273" s="818"/>
      <c r="Y273" s="762"/>
      <c r="Z273" s="765"/>
      <c r="AA273" s="768"/>
      <c r="AB273" s="771"/>
      <c r="AC273" s="774"/>
      <c r="AD273" s="777"/>
      <c r="AE273" s="780"/>
      <c r="AF273" s="205">
        <v>6</v>
      </c>
      <c r="AG273" s="494"/>
      <c r="AH273" s="497" t="str">
        <f t="shared" si="883"/>
        <v/>
      </c>
      <c r="AI273" s="336"/>
      <c r="AJ273" s="336"/>
      <c r="AK273" s="231" t="str">
        <f t="shared" si="884"/>
        <v/>
      </c>
      <c r="AL273" s="337"/>
      <c r="AM273" s="337"/>
      <c r="AN273" s="338"/>
      <c r="AO273" s="232" t="str">
        <f t="shared" ref="AO273" si="942">IF(ISBLANK(AD268),(IFERROR(IF(AND(AH272="Probabilidad",AH273="Probabilidad"),(AQ272-(+AQ272*AK273)),IF(AND(AH272="Impacto",AH273="Probabilidad"),(AQ271-(+AQ271*AK273)),IF(AH273="Impacto",AQ272,""))),""))," ")</f>
        <v/>
      </c>
      <c r="AP273" s="174" t="str">
        <f t="shared" ref="AP273" si="943">IF(ISBLANK(AD268),(IFERROR(IF(AO273="","",IF(AO273&lt;=0.2,"Muy Baja",IF(AO273&lt;=0.4,"Baja",IF(AO273&lt;=0.6,"Media",IF(AO273&lt;=0.8,"Alta","Muy Alta"))))),""))," ")</f>
        <v/>
      </c>
      <c r="AQ273" s="233" t="str">
        <f t="shared" si="727"/>
        <v/>
      </c>
      <c r="AR273" s="279" t="str">
        <f t="shared" si="728"/>
        <v/>
      </c>
      <c r="AS273" s="233" t="str">
        <f t="shared" si="937"/>
        <v/>
      </c>
      <c r="AT273" s="235" t="str">
        <f t="shared" si="729"/>
        <v/>
      </c>
      <c r="AU273" s="783"/>
      <c r="AV273" s="786"/>
      <c r="AW273" s="780"/>
      <c r="AX273" s="789"/>
      <c r="AY273" s="480"/>
      <c r="AZ273" s="484"/>
      <c r="BA273" s="482"/>
      <c r="BB273" s="482"/>
      <c r="BC273" s="483"/>
      <c r="BD273" s="483"/>
      <c r="BE273" s="483"/>
      <c r="BF273" s="484"/>
      <c r="BG273" s="937"/>
      <c r="BH273" s="515"/>
      <c r="BI273" s="516"/>
      <c r="BJ273" s="516"/>
      <c r="BK273" s="516"/>
      <c r="BL273" s="541"/>
      <c r="BM273" s="541"/>
      <c r="BN273" s="541"/>
      <c r="BO273" s="542"/>
      <c r="BP273" s="542"/>
      <c r="BQ273" s="600"/>
      <c r="BR273" s="684"/>
      <c r="BS273" s="685"/>
      <c r="BT273" s="1276"/>
      <c r="BU273" s="1277"/>
      <c r="BV273" s="684"/>
      <c r="BW273" s="685"/>
      <c r="BX273" s="684"/>
      <c r="BY273" s="689"/>
      <c r="BZ273" s="689"/>
      <c r="CA273" s="670"/>
      <c r="CB273" s="671"/>
    </row>
    <row r="274" spans="1:80" s="211" customFormat="1" ht="90.6" customHeight="1">
      <c r="A274" s="987"/>
      <c r="B274" s="969" t="s">
        <v>953</v>
      </c>
      <c r="C274" s="848"/>
      <c r="D274" s="848"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801"/>
      <c r="F274" s="801" t="s">
        <v>967</v>
      </c>
      <c r="G274" s="819">
        <v>44</v>
      </c>
      <c r="H274" s="380">
        <f t="shared" ref="H274" si="944">+G274</f>
        <v>44</v>
      </c>
      <c r="I274" s="830" t="s">
        <v>1165</v>
      </c>
      <c r="J274" s="751" t="s">
        <v>241</v>
      </c>
      <c r="K274" s="751" t="s">
        <v>1165</v>
      </c>
      <c r="L274" s="751" t="s">
        <v>1291</v>
      </c>
      <c r="M274" s="803" t="s">
        <v>3299</v>
      </c>
      <c r="N274" s="803" t="s">
        <v>926</v>
      </c>
      <c r="O274" s="803" t="s">
        <v>831</v>
      </c>
      <c r="P274" s="804">
        <v>228</v>
      </c>
      <c r="Q274" s="807" t="s">
        <v>88</v>
      </c>
      <c r="R274" s="810" t="s">
        <v>1295</v>
      </c>
      <c r="S274" s="810" t="s">
        <v>1165</v>
      </c>
      <c r="T274" s="810"/>
      <c r="U274" s="810"/>
      <c r="V274" s="813" t="str">
        <f t="shared" ref="V274" si="945">IF(ISBLANK(AC274),(IF(P274&lt;=0,"",IF(P274&lt;=2,"Muy Baja",IF(P274&lt;=24,"Baja",IF(P274&lt;=500,"Media",IF(P274&lt;=5000,"Alta","Muy Alta"))))))," ")</f>
        <v>Media</v>
      </c>
      <c r="W274" s="766">
        <f t="shared" ref="W274" si="946">IF(ISBLANK(AC274),(IF(V274="","",IF(V274="Muy Baja",20%,IF(V274="Baja",40%,IF(V274="Media",60%,IF(V274="Alta",80%,IF(V274="Muy Alta",100%,0)))))))," ")</f>
        <v>0.6</v>
      </c>
      <c r="X274" s="816" t="s">
        <v>304</v>
      </c>
      <c r="Y274" s="760" t="str">
        <f>IF(X274&gt;0,IF(NOT(ISERROR(MATCH(X274,'Listados Datos'!$N$3:$N$4,0))),'Listados Datos'!$N$6&amp;"Por favor no seleccionar este criterios de impacto (Afectación Económica o presupuestal y/o Pérdida Reputacional)",'Listados Datos'!$N$7),"")</f>
        <v>✔</v>
      </c>
      <c r="Z274" s="763"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766">
        <f>IF(Z274="","",IF(Z274="Leve",20%,IF(Z274="Menor",40%,IF(Z274="Moderado",60%,IF(Z274="Mayor",80%,IF(Z274="Catastrófico",100%,0))))))</f>
        <v>0.6</v>
      </c>
      <c r="AB274" s="769"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772"/>
      <c r="AD274" s="775"/>
      <c r="AE274" s="778" t="str">
        <f t="shared" ref="AE274" si="947">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494" t="s">
        <v>3161</v>
      </c>
      <c r="AH274" s="497" t="str">
        <f t="shared" si="883"/>
        <v>Probabilidad</v>
      </c>
      <c r="AI274" s="336" t="s">
        <v>310</v>
      </c>
      <c r="AJ274" s="336" t="s">
        <v>315</v>
      </c>
      <c r="AK274" s="231" t="str">
        <f t="shared" si="884"/>
        <v>40%</v>
      </c>
      <c r="AL274" s="337" t="s">
        <v>319</v>
      </c>
      <c r="AM274" s="337" t="s">
        <v>323</v>
      </c>
      <c r="AN274" s="338" t="s">
        <v>326</v>
      </c>
      <c r="AO274" s="232">
        <f t="shared" ref="AO274" si="948">IF(ISBLANK(AD274),(IFERROR(IF(AH274="Probabilidad",(W274-(+W274*AK274)),IF(AH274="Impacto",W274,"")),""))," ")</f>
        <v>0.36</v>
      </c>
      <c r="AP274" s="174" t="str">
        <f t="shared" ref="AP274" si="949">IF(ISBLANK(AD274), (IFERROR(IF(AO274="","",IF(AO274&lt;=0.2,"Muy Baja",IF(AO274&lt;=0.4,"Baja",IF(AO274&lt;=0.6,"Media",IF(AO274&lt;=0.8,"Alta","Muy Alta"))))),""))," ")</f>
        <v>Baja</v>
      </c>
      <c r="AQ274" s="233">
        <f t="shared" si="727"/>
        <v>0.36</v>
      </c>
      <c r="AR274" s="279" t="str">
        <f t="shared" si="728"/>
        <v>Moderado</v>
      </c>
      <c r="AS274" s="233">
        <f t="shared" ref="AS274" si="950">IFERROR(IF(AH274="Impacto",(AA274-(+AA274*AK274)),IF(AH274="Probabilidad",AA274,"")),"")</f>
        <v>0.6</v>
      </c>
      <c r="AT274" s="235" t="str">
        <f t="shared" si="729"/>
        <v>Moderado</v>
      </c>
      <c r="AU274" s="781"/>
      <c r="AV274" s="784" t="str">
        <f>IF(ISBLANK(AD274), " ", AD274)</f>
        <v xml:space="preserve"> </v>
      </c>
      <c r="AW274" s="778" t="str">
        <f t="shared" ref="AW274" si="951">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787" t="s">
        <v>333</v>
      </c>
      <c r="AY274" s="793" t="s">
        <v>3194</v>
      </c>
      <c r="AZ274" s="796" t="s">
        <v>3195</v>
      </c>
      <c r="BA274" s="796" t="s">
        <v>3409</v>
      </c>
      <c r="BB274" s="796" t="s">
        <v>1050</v>
      </c>
      <c r="BC274" s="821">
        <v>44927</v>
      </c>
      <c r="BD274" s="821">
        <v>45291</v>
      </c>
      <c r="BE274" s="796" t="s">
        <v>3196</v>
      </c>
      <c r="BF274" s="796" t="s">
        <v>3193</v>
      </c>
      <c r="BG274" s="938" t="s">
        <v>1213</v>
      </c>
      <c r="BH274" s="508" t="s">
        <v>113</v>
      </c>
      <c r="BI274" s="503" t="s">
        <v>3590</v>
      </c>
      <c r="BJ274" s="503">
        <v>5</v>
      </c>
      <c r="BK274" s="523">
        <v>45048</v>
      </c>
      <c r="BL274" s="549" t="s">
        <v>3400</v>
      </c>
      <c r="BM274" s="511" t="s">
        <v>3548</v>
      </c>
      <c r="BN274" s="549" t="s">
        <v>1509</v>
      </c>
      <c r="BO274" s="549" t="s">
        <v>114</v>
      </c>
      <c r="BP274" s="549" t="s">
        <v>1509</v>
      </c>
      <c r="BQ274" s="606" t="s">
        <v>1509</v>
      </c>
      <c r="BR274" s="680" t="s">
        <v>3194</v>
      </c>
      <c r="BS274" s="681"/>
      <c r="BT274" s="680" t="s">
        <v>3195</v>
      </c>
      <c r="BU274" s="681"/>
      <c r="BV274" s="1272" t="s">
        <v>3612</v>
      </c>
      <c r="BW274" s="1273"/>
      <c r="BX274" s="686" t="s">
        <v>3548</v>
      </c>
      <c r="BY274" s="687"/>
      <c r="BZ274" s="687"/>
      <c r="CA274" s="670"/>
      <c r="CB274" s="671"/>
    </row>
    <row r="275" spans="1:80" s="211" customFormat="1" ht="54.95" customHeight="1" thickBot="1">
      <c r="A275" s="987"/>
      <c r="B275" s="969"/>
      <c r="C275" s="848"/>
      <c r="D275" s="848"/>
      <c r="E275" s="801"/>
      <c r="F275" s="801"/>
      <c r="G275" s="819"/>
      <c r="H275" s="380">
        <f t="shared" ref="H275" si="952">+H274</f>
        <v>44</v>
      </c>
      <c r="I275" s="831"/>
      <c r="J275" s="752"/>
      <c r="K275" s="752"/>
      <c r="L275" s="752"/>
      <c r="M275" s="801" t="s">
        <v>1479</v>
      </c>
      <c r="N275" s="801"/>
      <c r="O275" s="801"/>
      <c r="P275" s="805"/>
      <c r="Q275" s="808"/>
      <c r="R275" s="811"/>
      <c r="S275" s="811"/>
      <c r="T275" s="811"/>
      <c r="U275" s="811"/>
      <c r="V275" s="814"/>
      <c r="W275" s="767"/>
      <c r="X275" s="817"/>
      <c r="Y275" s="761"/>
      <c r="Z275" s="764"/>
      <c r="AA275" s="767"/>
      <c r="AB275" s="770"/>
      <c r="AC275" s="773"/>
      <c r="AD275" s="776"/>
      <c r="AE275" s="779"/>
      <c r="AF275" s="205">
        <v>2</v>
      </c>
      <c r="AG275" s="494" t="s">
        <v>3158</v>
      </c>
      <c r="AH275" s="497" t="str">
        <f t="shared" si="883"/>
        <v>Probabilidad</v>
      </c>
      <c r="AI275" s="336" t="s">
        <v>310</v>
      </c>
      <c r="AJ275" s="336" t="s">
        <v>315</v>
      </c>
      <c r="AK275" s="231" t="str">
        <f t="shared" si="884"/>
        <v>40%</v>
      </c>
      <c r="AL275" s="337" t="s">
        <v>319</v>
      </c>
      <c r="AM275" s="337" t="s">
        <v>323</v>
      </c>
      <c r="AN275" s="338" t="s">
        <v>326</v>
      </c>
      <c r="AO275" s="232">
        <f t="shared" ref="AO275" si="953">IF(ISBLANK(AD274),(IFERROR(IF(AND(AH274="Probabilidad",AH275="Probabilidad"),(AQ274-(+AQ274*AK275)),IF(AH275="Probabilidad",(W274-(+W274*AK275)),IF(AH275="Impacto",AQ274,""))),""))," ")</f>
        <v>0.216</v>
      </c>
      <c r="AP275" s="174" t="str">
        <f t="shared" ref="AP275" si="954">IF(ISBLANK(AD274),(IFERROR(IF(AO275="","",IF(AO275&lt;=0.2,"Muy Baja",IF(AO275&lt;=0.4,"Baja",IF(AO275&lt;=0.6,"Media",IF(AO275&lt;=0.8,"Alta","Muy Alta"))))),""))," ")</f>
        <v>Baja</v>
      </c>
      <c r="AQ275" s="233">
        <f t="shared" si="727"/>
        <v>0.216</v>
      </c>
      <c r="AR275" s="279" t="str">
        <f t="shared" si="728"/>
        <v>Moderado</v>
      </c>
      <c r="AS275" s="233">
        <f t="shared" ref="AS275" si="955">IFERROR(IF(AND(AH274="Impacto",AH275="Impacto"),(AS274-(+AS274*AK275)),IF(AH275="Impacto",(AA274-(+AA274*AK275)),IF(AH275="Probabilidad",AS274,""))),"")</f>
        <v>0.6</v>
      </c>
      <c r="AT275" s="235" t="str">
        <f t="shared" si="729"/>
        <v>Moderado</v>
      </c>
      <c r="AU275" s="782"/>
      <c r="AV275" s="785"/>
      <c r="AW275" s="779"/>
      <c r="AX275" s="788"/>
      <c r="AY275" s="794"/>
      <c r="AZ275" s="797"/>
      <c r="BA275" s="797"/>
      <c r="BB275" s="797"/>
      <c r="BC275" s="822"/>
      <c r="BD275" s="822"/>
      <c r="BE275" s="797"/>
      <c r="BF275" s="797"/>
      <c r="BG275" s="936"/>
      <c r="BH275" s="550" t="s">
        <v>113</v>
      </c>
      <c r="BI275" s="551" t="s">
        <v>3401</v>
      </c>
      <c r="BJ275" s="551">
        <v>3</v>
      </c>
      <c r="BK275" s="552">
        <v>45048</v>
      </c>
      <c r="BL275" s="500" t="s">
        <v>3402</v>
      </c>
      <c r="BM275" s="500" t="s">
        <v>3381</v>
      </c>
      <c r="BN275" s="500"/>
      <c r="BO275" s="500" t="s">
        <v>114</v>
      </c>
      <c r="BP275" s="500"/>
      <c r="BQ275" s="616"/>
      <c r="BR275" s="682"/>
      <c r="BS275" s="683"/>
      <c r="BT275" s="682"/>
      <c r="BU275" s="683"/>
      <c r="BV275" s="1274"/>
      <c r="BW275" s="1275"/>
      <c r="BX275" s="682"/>
      <c r="BY275" s="688"/>
      <c r="BZ275" s="688"/>
      <c r="CA275" s="670"/>
      <c r="CB275" s="671"/>
    </row>
    <row r="276" spans="1:80" s="211" customFormat="1" ht="54.95" customHeight="1">
      <c r="A276" s="987"/>
      <c r="B276" s="969"/>
      <c r="C276" s="848"/>
      <c r="D276" s="848"/>
      <c r="E276" s="801"/>
      <c r="F276" s="801"/>
      <c r="G276" s="819"/>
      <c r="H276" s="380">
        <f t="shared" si="803"/>
        <v>44</v>
      </c>
      <c r="I276" s="831"/>
      <c r="J276" s="752"/>
      <c r="K276" s="752"/>
      <c r="L276" s="752"/>
      <c r="M276" s="801" t="s">
        <v>1479</v>
      </c>
      <c r="N276" s="801"/>
      <c r="O276" s="801"/>
      <c r="P276" s="805"/>
      <c r="Q276" s="808"/>
      <c r="R276" s="811"/>
      <c r="S276" s="811"/>
      <c r="T276" s="811"/>
      <c r="U276" s="811"/>
      <c r="V276" s="814"/>
      <c r="W276" s="767"/>
      <c r="X276" s="817"/>
      <c r="Y276" s="761"/>
      <c r="Z276" s="764"/>
      <c r="AA276" s="767"/>
      <c r="AB276" s="770"/>
      <c r="AC276" s="773"/>
      <c r="AD276" s="776"/>
      <c r="AE276" s="779"/>
      <c r="AF276" s="205">
        <v>3</v>
      </c>
      <c r="AG276" s="494" t="s">
        <v>3162</v>
      </c>
      <c r="AH276" s="497" t="str">
        <f t="shared" si="883"/>
        <v>Probabilidad</v>
      </c>
      <c r="AI276" s="336" t="s">
        <v>310</v>
      </c>
      <c r="AJ276" s="336" t="s">
        <v>315</v>
      </c>
      <c r="AK276" s="231" t="str">
        <f t="shared" si="884"/>
        <v>40%</v>
      </c>
      <c r="AL276" s="337" t="s">
        <v>319</v>
      </c>
      <c r="AM276" s="337" t="s">
        <v>323</v>
      </c>
      <c r="AN276" s="338" t="s">
        <v>326</v>
      </c>
      <c r="AO276" s="232">
        <f t="shared" ref="AO276" si="956">IF(ISBLANK(AD274),(IFERROR(IF(AND(AH275="Probabilidad",AH276="Probabilidad"),(AQ275-(+AQ275*AK276)),IF(AND(AH275="Impacto",AH276="Probabilidad"),(AQ274-(+AQ274*AK276)),IF(AH276="Impacto",AQ275,""))),""))," ")</f>
        <v>0.12959999999999999</v>
      </c>
      <c r="AP276" s="174" t="str">
        <f t="shared" ref="AP276" si="957">IF(ISBLANK(AD274),(IFERROR(IF(AO276="","",IF(AO276&lt;=0.2,"Muy Baja",IF(AO276&lt;=0.4,"Baja",IF(AO276&lt;=0.6,"Media",IF(AO276&lt;=0.8,"Alta","Muy Alta"))))),""))," ")</f>
        <v>Muy Baja</v>
      </c>
      <c r="AQ276" s="233">
        <f t="shared" si="727"/>
        <v>0.12959999999999999</v>
      </c>
      <c r="AR276" s="279" t="str">
        <f t="shared" si="728"/>
        <v>Moderado</v>
      </c>
      <c r="AS276" s="233">
        <f t="shared" ref="AS276:AS279" si="958">IFERROR(IF(AND(AH275="Impacto",AH276="Impacto"),(AS275-(+AS275*AK276)),IF(AND(AH275="Probabilidad",AH276="Impacto"),(AS274-(+AS274*AK276)),IF(AH276="Probabilidad",AS275,""))),"")</f>
        <v>0.6</v>
      </c>
      <c r="AT276" s="235" t="str">
        <f t="shared" si="729"/>
        <v>Moderado</v>
      </c>
      <c r="AU276" s="782"/>
      <c r="AV276" s="785"/>
      <c r="AW276" s="779"/>
      <c r="AX276" s="788"/>
      <c r="AY276" s="794"/>
      <c r="AZ276" s="797"/>
      <c r="BA276" s="797"/>
      <c r="BB276" s="797"/>
      <c r="BC276" s="822"/>
      <c r="BD276" s="822"/>
      <c r="BE276" s="797"/>
      <c r="BF276" s="797"/>
      <c r="BG276" s="936"/>
      <c r="BH276" s="212"/>
      <c r="BI276" s="209"/>
      <c r="BJ276" s="209"/>
      <c r="BK276" s="209"/>
      <c r="BL276" s="206"/>
      <c r="BM276" s="206"/>
      <c r="BN276" s="206"/>
      <c r="BO276" s="278"/>
      <c r="BP276" s="278"/>
      <c r="BQ276" s="593"/>
      <c r="BR276" s="682"/>
      <c r="BS276" s="683"/>
      <c r="BT276" s="682"/>
      <c r="BU276" s="683"/>
      <c r="BV276" s="1274"/>
      <c r="BW276" s="1275"/>
      <c r="BX276" s="682"/>
      <c r="BY276" s="688"/>
      <c r="BZ276" s="688"/>
      <c r="CA276" s="670"/>
      <c r="CB276" s="671"/>
    </row>
    <row r="277" spans="1:80" s="211" customFormat="1" ht="54.95" customHeight="1">
      <c r="A277" s="987"/>
      <c r="B277" s="969"/>
      <c r="C277" s="848"/>
      <c r="D277" s="848"/>
      <c r="E277" s="801"/>
      <c r="F277" s="801"/>
      <c r="G277" s="819"/>
      <c r="H277" s="380">
        <f t="shared" si="803"/>
        <v>44</v>
      </c>
      <c r="I277" s="831"/>
      <c r="J277" s="752"/>
      <c r="K277" s="752"/>
      <c r="L277" s="752"/>
      <c r="M277" s="801" t="s">
        <v>1479</v>
      </c>
      <c r="N277" s="801"/>
      <c r="O277" s="801"/>
      <c r="P277" s="805"/>
      <c r="Q277" s="808"/>
      <c r="R277" s="811"/>
      <c r="S277" s="811"/>
      <c r="T277" s="811"/>
      <c r="U277" s="811"/>
      <c r="V277" s="814"/>
      <c r="W277" s="767"/>
      <c r="X277" s="817"/>
      <c r="Y277" s="761"/>
      <c r="Z277" s="764"/>
      <c r="AA277" s="767"/>
      <c r="AB277" s="770"/>
      <c r="AC277" s="773"/>
      <c r="AD277" s="776"/>
      <c r="AE277" s="779"/>
      <c r="AF277" s="205">
        <v>4</v>
      </c>
      <c r="AG277" s="494" t="s">
        <v>3160</v>
      </c>
      <c r="AH277" s="497" t="str">
        <f t="shared" si="883"/>
        <v>Probabilidad</v>
      </c>
      <c r="AI277" s="336" t="s">
        <v>310</v>
      </c>
      <c r="AJ277" s="336" t="s">
        <v>315</v>
      </c>
      <c r="AK277" s="231" t="str">
        <f t="shared" si="884"/>
        <v>40%</v>
      </c>
      <c r="AL277" s="337" t="s">
        <v>319</v>
      </c>
      <c r="AM277" s="337" t="s">
        <v>323</v>
      </c>
      <c r="AN277" s="338" t="s">
        <v>326</v>
      </c>
      <c r="AO277" s="232">
        <f t="shared" ref="AO277" si="959">IF(ISBLANK(AD274),(IFERROR(IF(AND(AH276="Probabilidad",AH277="Probabilidad"),(AQ276-(+AQ276*AK277)),IF(AND(AH276="Impacto",AH277="Probabilidad"),(AQ275-(+AQ275*AK277)),IF(AH277="Impacto",AQ276,""))),""))," ")</f>
        <v>7.7759999999999996E-2</v>
      </c>
      <c r="AP277" s="174" t="str">
        <f t="shared" ref="AP277" si="960">IF(ISBLANK(AD274),(IFERROR(IF(AO277="","",IF(AO277&lt;=0.2,"Muy Baja",IF(AO277&lt;=0.4,"Baja",IF(AO277&lt;=0.6,"Media",IF(AO277&lt;=0.8,"Alta","Muy Alta"))))),""))," ")</f>
        <v>Muy Baja</v>
      </c>
      <c r="AQ277" s="233">
        <f t="shared" si="727"/>
        <v>7.7759999999999996E-2</v>
      </c>
      <c r="AR277" s="279" t="str">
        <f t="shared" si="728"/>
        <v>Moderado</v>
      </c>
      <c r="AS277" s="233">
        <f t="shared" si="958"/>
        <v>0.6</v>
      </c>
      <c r="AT277" s="235" t="str">
        <f t="shared" si="729"/>
        <v>Moderado</v>
      </c>
      <c r="AU277" s="782"/>
      <c r="AV277" s="785"/>
      <c r="AW277" s="779"/>
      <c r="AX277" s="788"/>
      <c r="AY277" s="795"/>
      <c r="AZ277" s="798"/>
      <c r="BA277" s="798"/>
      <c r="BB277" s="798"/>
      <c r="BC277" s="823"/>
      <c r="BD277" s="823"/>
      <c r="BE277" s="798"/>
      <c r="BF277" s="798"/>
      <c r="BG277" s="936"/>
      <c r="BH277" s="212"/>
      <c r="BI277" s="209"/>
      <c r="BJ277" s="209"/>
      <c r="BK277" s="209"/>
      <c r="BL277" s="206"/>
      <c r="BM277" s="206"/>
      <c r="BN277" s="206"/>
      <c r="BO277" s="278"/>
      <c r="BP277" s="278"/>
      <c r="BQ277" s="593"/>
      <c r="BR277" s="682"/>
      <c r="BS277" s="683"/>
      <c r="BT277" s="682"/>
      <c r="BU277" s="683"/>
      <c r="BV277" s="1274"/>
      <c r="BW277" s="1275"/>
      <c r="BX277" s="682"/>
      <c r="BY277" s="688"/>
      <c r="BZ277" s="688"/>
      <c r="CA277" s="670"/>
      <c r="CB277" s="671"/>
    </row>
    <row r="278" spans="1:80" s="211" customFormat="1" ht="28.5" customHeight="1">
      <c r="A278" s="987"/>
      <c r="B278" s="969"/>
      <c r="C278" s="848"/>
      <c r="D278" s="848"/>
      <c r="E278" s="801"/>
      <c r="F278" s="801"/>
      <c r="G278" s="819"/>
      <c r="H278" s="380">
        <f t="shared" si="803"/>
        <v>44</v>
      </c>
      <c r="I278" s="831"/>
      <c r="J278" s="752"/>
      <c r="K278" s="752"/>
      <c r="L278" s="752"/>
      <c r="M278" s="801" t="s">
        <v>1479</v>
      </c>
      <c r="N278" s="801"/>
      <c r="O278" s="801"/>
      <c r="P278" s="805"/>
      <c r="Q278" s="808"/>
      <c r="R278" s="811"/>
      <c r="S278" s="811"/>
      <c r="T278" s="811"/>
      <c r="U278" s="811"/>
      <c r="V278" s="814"/>
      <c r="W278" s="767"/>
      <c r="X278" s="817"/>
      <c r="Y278" s="761"/>
      <c r="Z278" s="764"/>
      <c r="AA278" s="767"/>
      <c r="AB278" s="770"/>
      <c r="AC278" s="773"/>
      <c r="AD278" s="776"/>
      <c r="AE278" s="779"/>
      <c r="AF278" s="205">
        <v>5</v>
      </c>
      <c r="AG278" s="494"/>
      <c r="AH278" s="497" t="str">
        <f t="shared" si="883"/>
        <v/>
      </c>
      <c r="AI278" s="336"/>
      <c r="AJ278" s="336"/>
      <c r="AK278" s="231" t="str">
        <f t="shared" si="884"/>
        <v/>
      </c>
      <c r="AL278" s="337"/>
      <c r="AM278" s="337"/>
      <c r="AN278" s="338"/>
      <c r="AO278" s="232" t="str">
        <f t="shared" ref="AO278" si="961">IF(ISBLANK(AD274),(IFERROR(IF(AND(AH277="Probabilidad",AH278="Probabilidad"),(AQ277-(+AQ277*AK278)),IF(AND(AH277="Impacto",AH278="Probabilidad"),(AQ276-(+AQ276*AK278)),IF(AH278="Impacto",AQ277,""))),""))," ")</f>
        <v/>
      </c>
      <c r="AP278" s="174" t="str">
        <f t="shared" ref="AP278" si="962">IF(ISBLANK(AD274),(IFERROR(IF(AO278="","",IF(AO278&lt;=0.2,"Muy Baja",IF(AO278&lt;=0.4,"Baja",IF(AO278&lt;=0.6,"Media",IF(AO278&lt;=0.8,"Alta","Muy Alta"))))),""))," ")</f>
        <v/>
      </c>
      <c r="AQ278" s="233" t="str">
        <f t="shared" si="727"/>
        <v/>
      </c>
      <c r="AR278" s="279" t="str">
        <f t="shared" si="728"/>
        <v/>
      </c>
      <c r="AS278" s="233" t="str">
        <f t="shared" si="958"/>
        <v/>
      </c>
      <c r="AT278" s="235" t="str">
        <f t="shared" si="729"/>
        <v/>
      </c>
      <c r="AU278" s="782"/>
      <c r="AV278" s="785"/>
      <c r="AW278" s="779"/>
      <c r="AX278" s="788"/>
      <c r="AY278" s="480"/>
      <c r="AZ278" s="484"/>
      <c r="BA278" s="482"/>
      <c r="BB278" s="482"/>
      <c r="BC278" s="483"/>
      <c r="BD278" s="483"/>
      <c r="BE278" s="483"/>
      <c r="BF278" s="484"/>
      <c r="BG278" s="936"/>
      <c r="BH278" s="212"/>
      <c r="BI278" s="209"/>
      <c r="BJ278" s="209"/>
      <c r="BK278" s="209"/>
      <c r="BL278" s="206"/>
      <c r="BM278" s="206"/>
      <c r="BN278" s="206"/>
      <c r="BO278" s="278"/>
      <c r="BP278" s="278"/>
      <c r="BQ278" s="593"/>
      <c r="BR278" s="682"/>
      <c r="BS278" s="683"/>
      <c r="BT278" s="682"/>
      <c r="BU278" s="683"/>
      <c r="BV278" s="1274"/>
      <c r="BW278" s="1275"/>
      <c r="BX278" s="682"/>
      <c r="BY278" s="688"/>
      <c r="BZ278" s="688"/>
      <c r="CA278" s="670"/>
      <c r="CB278" s="671"/>
    </row>
    <row r="279" spans="1:80" s="211" customFormat="1" ht="28.5" customHeight="1">
      <c r="A279" s="987"/>
      <c r="B279" s="969"/>
      <c r="C279" s="848"/>
      <c r="D279" s="848"/>
      <c r="E279" s="801"/>
      <c r="F279" s="801"/>
      <c r="G279" s="819"/>
      <c r="H279" s="380">
        <f t="shared" si="803"/>
        <v>44</v>
      </c>
      <c r="I279" s="832"/>
      <c r="J279" s="753"/>
      <c r="K279" s="753"/>
      <c r="L279" s="753"/>
      <c r="M279" s="802" t="s">
        <v>1479</v>
      </c>
      <c r="N279" s="802"/>
      <c r="O279" s="802"/>
      <c r="P279" s="806"/>
      <c r="Q279" s="809"/>
      <c r="R279" s="812"/>
      <c r="S279" s="812"/>
      <c r="T279" s="812"/>
      <c r="U279" s="812"/>
      <c r="V279" s="820"/>
      <c r="W279" s="768"/>
      <c r="X279" s="818"/>
      <c r="Y279" s="762"/>
      <c r="Z279" s="765"/>
      <c r="AA279" s="768"/>
      <c r="AB279" s="771"/>
      <c r="AC279" s="774"/>
      <c r="AD279" s="777"/>
      <c r="AE279" s="780"/>
      <c r="AF279" s="205">
        <v>6</v>
      </c>
      <c r="AG279" s="494"/>
      <c r="AH279" s="497" t="str">
        <f t="shared" si="883"/>
        <v/>
      </c>
      <c r="AI279" s="336"/>
      <c r="AJ279" s="336"/>
      <c r="AK279" s="231" t="str">
        <f t="shared" si="884"/>
        <v/>
      </c>
      <c r="AL279" s="337"/>
      <c r="AM279" s="337"/>
      <c r="AN279" s="338"/>
      <c r="AO279" s="232" t="str">
        <f t="shared" ref="AO279" si="963">IF(ISBLANK(AD274),(IFERROR(IF(AND(AH278="Probabilidad",AH279="Probabilidad"),(AQ278-(+AQ278*AK279)),IF(AND(AH278="Impacto",AH279="Probabilidad"),(AQ277-(+AQ277*AK279)),IF(AH279="Impacto",AQ278,""))),""))," ")</f>
        <v/>
      </c>
      <c r="AP279" s="174" t="str">
        <f t="shared" ref="AP279" si="964">IF(ISBLANK(AD274),(IFERROR(IF(AO279="","",IF(AO279&lt;=0.2,"Muy Baja",IF(AO279&lt;=0.4,"Baja",IF(AO279&lt;=0.6,"Media",IF(AO279&lt;=0.8,"Alta","Muy Alta"))))),""))," ")</f>
        <v/>
      </c>
      <c r="AQ279" s="233" t="str">
        <f t="shared" si="727"/>
        <v/>
      </c>
      <c r="AR279" s="279" t="str">
        <f t="shared" si="728"/>
        <v/>
      </c>
      <c r="AS279" s="233" t="str">
        <f t="shared" si="958"/>
        <v/>
      </c>
      <c r="AT279" s="235" t="str">
        <f t="shared" si="729"/>
        <v/>
      </c>
      <c r="AU279" s="783"/>
      <c r="AV279" s="786"/>
      <c r="AW279" s="780"/>
      <c r="AX279" s="789"/>
      <c r="AY279" s="480"/>
      <c r="AZ279" s="484"/>
      <c r="BA279" s="482"/>
      <c r="BB279" s="482"/>
      <c r="BC279" s="483"/>
      <c r="BD279" s="483"/>
      <c r="BE279" s="483"/>
      <c r="BF279" s="484"/>
      <c r="BG279" s="937"/>
      <c r="BH279" s="515"/>
      <c r="BI279" s="516"/>
      <c r="BJ279" s="516"/>
      <c r="BK279" s="516"/>
      <c r="BL279" s="541"/>
      <c r="BM279" s="541"/>
      <c r="BN279" s="541"/>
      <c r="BO279" s="542"/>
      <c r="BP279" s="542"/>
      <c r="BQ279" s="600"/>
      <c r="BR279" s="684"/>
      <c r="BS279" s="685"/>
      <c r="BT279" s="684"/>
      <c r="BU279" s="685"/>
      <c r="BV279" s="1276"/>
      <c r="BW279" s="1277"/>
      <c r="BX279" s="684"/>
      <c r="BY279" s="689"/>
      <c r="BZ279" s="689"/>
      <c r="CA279" s="670"/>
      <c r="CB279" s="671"/>
    </row>
    <row r="280" spans="1:80" s="211" customFormat="1" ht="114" customHeight="1">
      <c r="A280" s="987"/>
      <c r="B280" s="969" t="s">
        <v>953</v>
      </c>
      <c r="C280" s="848"/>
      <c r="D280" s="848" t="str">
        <f>IFERROR((VLOOKUP($B280,'Listados Datos'!$D$3:$F$18,3,FALSE))," ")</f>
        <v xml:space="preserve">Disponer de herramientas tecnológicas que apoyen de manera eficiente y oportuna las labores misionales y estratégicas de la entidad. Según lo establecido en el Plan Operativo Anual de la entidad. </v>
      </c>
      <c r="E280" s="801"/>
      <c r="F280" s="801" t="s">
        <v>967</v>
      </c>
      <c r="G280" s="819">
        <v>45</v>
      </c>
      <c r="H280" s="380">
        <f t="shared" ref="H280" si="965">+G280</f>
        <v>45</v>
      </c>
      <c r="I280" s="830" t="s">
        <v>1439</v>
      </c>
      <c r="J280" s="751" t="s">
        <v>241</v>
      </c>
      <c r="K280" s="751" t="s">
        <v>1166</v>
      </c>
      <c r="L280" s="751" t="s">
        <v>1292</v>
      </c>
      <c r="M280" s="803" t="s">
        <v>3300</v>
      </c>
      <c r="N280" s="803" t="s">
        <v>926</v>
      </c>
      <c r="O280" s="803" t="s">
        <v>831</v>
      </c>
      <c r="P280" s="804">
        <v>228</v>
      </c>
      <c r="Q280" s="807" t="s">
        <v>89</v>
      </c>
      <c r="R280" s="810" t="s">
        <v>1296</v>
      </c>
      <c r="S280" s="810" t="s">
        <v>1166</v>
      </c>
      <c r="T280" s="810"/>
      <c r="U280" s="810"/>
      <c r="V280" s="813" t="str">
        <f t="shared" ref="V280" si="966">IF(ISBLANK(AC280),(IF(P280&lt;=0,"",IF(P280&lt;=2,"Muy Baja",IF(P280&lt;=24,"Baja",IF(P280&lt;=500,"Media",IF(P280&lt;=5000,"Alta","Muy Alta"))))))," ")</f>
        <v>Media</v>
      </c>
      <c r="W280" s="766">
        <f t="shared" ref="W280" si="967">IF(ISBLANK(AC280),(IF(V280="","",IF(V280="Muy Baja",20%,IF(V280="Baja",40%,IF(V280="Media",60%,IF(V280="Alta",80%,IF(V280="Muy Alta",100%,0)))))))," ")</f>
        <v>0.6</v>
      </c>
      <c r="X280" s="816" t="s">
        <v>304</v>
      </c>
      <c r="Y280" s="760" t="str">
        <f>IF(X280&gt;0,IF(NOT(ISERROR(MATCH(X280,'Listados Datos'!$N$3:$N$4,0))),'Listados Datos'!$N$6&amp;"Por favor no seleccionar este criterios de impacto (Afectación Económica o presupuestal y/o Pérdida Reputacional)",'Listados Datos'!$N$7),"")</f>
        <v>✔</v>
      </c>
      <c r="Z280" s="763" t="str">
        <f>IF(OR(X280='Listados Datos'!$R$3,X280='Listados Datos'!$S$3),"Leve",IF(OR(X280='Listados Datos'!$R$4,X280='Listados Datos'!$S$4),"Menor",IF(OR(X280='Listados Datos'!$R$5,X280='Listados Datos'!$S$5),"Moderado",IF(OR(X280='Listados Datos'!$R$6,X280='Listados Datos'!$S$6),"Mayor",IF(OR(X280='Listados Datos'!$R$7,X280='Listados Datos'!$S$7),"Catastrófico","")))))</f>
        <v>Moderado</v>
      </c>
      <c r="AA280" s="766">
        <f>IF(Z280="","",IF(Z280="Leve",20%,IF(Z280="Menor",40%,IF(Z280="Moderado",60%,IF(Z280="Mayor",80%,IF(Z280="Catastrófico",100%,0))))))</f>
        <v>0.6</v>
      </c>
      <c r="AB280" s="769"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772"/>
      <c r="AD280" s="775"/>
      <c r="AE280" s="778" t="str">
        <f t="shared" ref="AE280" si="968">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494" t="s">
        <v>3163</v>
      </c>
      <c r="AH280" s="497" t="str">
        <f t="shared" si="883"/>
        <v>Probabilidad</v>
      </c>
      <c r="AI280" s="336" t="s">
        <v>310</v>
      </c>
      <c r="AJ280" s="336" t="s">
        <v>315</v>
      </c>
      <c r="AK280" s="231" t="str">
        <f t="shared" si="884"/>
        <v>40%</v>
      </c>
      <c r="AL280" s="337" t="s">
        <v>319</v>
      </c>
      <c r="AM280" s="337" t="s">
        <v>323</v>
      </c>
      <c r="AN280" s="338" t="s">
        <v>326</v>
      </c>
      <c r="AO280" s="232">
        <f t="shared" ref="AO280" si="969">IF(ISBLANK(AD280),(IFERROR(IF(AH280="Probabilidad",(W280-(+W280*AK280)),IF(AH280="Impacto",W280,"")),""))," ")</f>
        <v>0.36</v>
      </c>
      <c r="AP280" s="174" t="str">
        <f t="shared" ref="AP280" si="970">IF(ISBLANK(AD280), (IFERROR(IF(AO280="","",IF(AO280&lt;=0.2,"Muy Baja",IF(AO280&lt;=0.4,"Baja",IF(AO280&lt;=0.6,"Media",IF(AO280&lt;=0.8,"Alta","Muy Alta"))))),""))," ")</f>
        <v>Baja</v>
      </c>
      <c r="AQ280" s="233">
        <f t="shared" si="727"/>
        <v>0.36</v>
      </c>
      <c r="AR280" s="279" t="str">
        <f t="shared" si="728"/>
        <v>Moderado</v>
      </c>
      <c r="AS280" s="233">
        <f t="shared" ref="AS280" si="971">IFERROR(IF(AH280="Impacto",(AA280-(+AA280*AK280)),IF(AH280="Probabilidad",AA280,"")),"")</f>
        <v>0.6</v>
      </c>
      <c r="AT280" s="235" t="str">
        <f t="shared" si="729"/>
        <v>Moderado</v>
      </c>
      <c r="AU280" s="781"/>
      <c r="AV280" s="784" t="str">
        <f>IF(ISBLANK(AD280), " ", AD280)</f>
        <v xml:space="preserve"> </v>
      </c>
      <c r="AW280" s="778" t="str">
        <f t="shared" ref="AW280" si="972">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787" t="s">
        <v>333</v>
      </c>
      <c r="AY280" s="793" t="s">
        <v>3197</v>
      </c>
      <c r="AZ280" s="796" t="s">
        <v>3198</v>
      </c>
      <c r="BA280" s="796" t="s">
        <v>3409</v>
      </c>
      <c r="BB280" s="796" t="s">
        <v>1211</v>
      </c>
      <c r="BC280" s="821">
        <v>44927</v>
      </c>
      <c r="BD280" s="821">
        <v>45291</v>
      </c>
      <c r="BE280" s="796" t="s">
        <v>3199</v>
      </c>
      <c r="BF280" s="796" t="s">
        <v>3200</v>
      </c>
      <c r="BG280" s="938" t="s">
        <v>1214</v>
      </c>
      <c r="BH280" s="508" t="s">
        <v>113</v>
      </c>
      <c r="BI280" s="503" t="s">
        <v>3399</v>
      </c>
      <c r="BJ280" s="503">
        <v>5</v>
      </c>
      <c r="BK280" s="523">
        <v>45048</v>
      </c>
      <c r="BL280" s="549" t="s">
        <v>3400</v>
      </c>
      <c r="BM280" s="511" t="s">
        <v>3549</v>
      </c>
      <c r="BN280" s="549" t="s">
        <v>1509</v>
      </c>
      <c r="BO280" s="549" t="s">
        <v>114</v>
      </c>
      <c r="BP280" s="549" t="s">
        <v>1509</v>
      </c>
      <c r="BQ280" s="606" t="s">
        <v>1509</v>
      </c>
      <c r="BR280" s="680" t="s">
        <v>3197</v>
      </c>
      <c r="BS280" s="681"/>
      <c r="BT280" s="680" t="s">
        <v>3198</v>
      </c>
      <c r="BU280" s="681"/>
      <c r="BV280" s="680" t="s">
        <v>3743</v>
      </c>
      <c r="BW280" s="681"/>
      <c r="BX280" s="686" t="s">
        <v>3549</v>
      </c>
      <c r="BY280" s="687"/>
      <c r="BZ280" s="687"/>
      <c r="CA280" s="670"/>
      <c r="CB280" s="671"/>
    </row>
    <row r="281" spans="1:80" s="211" customFormat="1" ht="54.95" customHeight="1" thickBot="1">
      <c r="A281" s="987"/>
      <c r="B281" s="969"/>
      <c r="C281" s="848"/>
      <c r="D281" s="848"/>
      <c r="E281" s="801"/>
      <c r="F281" s="801"/>
      <c r="G281" s="819"/>
      <c r="H281" s="380">
        <f t="shared" ref="H281" si="973">+H280</f>
        <v>45</v>
      </c>
      <c r="I281" s="831"/>
      <c r="J281" s="752"/>
      <c r="K281" s="752"/>
      <c r="L281" s="752"/>
      <c r="M281" s="801" t="s">
        <v>1479</v>
      </c>
      <c r="N281" s="801"/>
      <c r="O281" s="801"/>
      <c r="P281" s="805"/>
      <c r="Q281" s="808"/>
      <c r="R281" s="811"/>
      <c r="S281" s="811"/>
      <c r="T281" s="811"/>
      <c r="U281" s="811"/>
      <c r="V281" s="814"/>
      <c r="W281" s="767"/>
      <c r="X281" s="817"/>
      <c r="Y281" s="761"/>
      <c r="Z281" s="764"/>
      <c r="AA281" s="767"/>
      <c r="AB281" s="770"/>
      <c r="AC281" s="773"/>
      <c r="AD281" s="776"/>
      <c r="AE281" s="779"/>
      <c r="AF281" s="205">
        <v>2</v>
      </c>
      <c r="AG281" s="494" t="s">
        <v>3164</v>
      </c>
      <c r="AH281" s="497" t="str">
        <f t="shared" si="883"/>
        <v>Probabilidad</v>
      </c>
      <c r="AI281" s="336" t="s">
        <v>310</v>
      </c>
      <c r="AJ281" s="336" t="s">
        <v>315</v>
      </c>
      <c r="AK281" s="231" t="str">
        <f t="shared" si="884"/>
        <v>40%</v>
      </c>
      <c r="AL281" s="337" t="s">
        <v>319</v>
      </c>
      <c r="AM281" s="337" t="s">
        <v>323</v>
      </c>
      <c r="AN281" s="338" t="s">
        <v>326</v>
      </c>
      <c r="AO281" s="232">
        <f t="shared" ref="AO281" si="974">IF(ISBLANK(AD280),(IFERROR(IF(AND(AH280="Probabilidad",AH281="Probabilidad"),(AQ280-(+AQ280*AK281)),IF(AH281="Probabilidad",(W280-(+W280*AK281)),IF(AH281="Impacto",AQ280,""))),""))," ")</f>
        <v>0.216</v>
      </c>
      <c r="AP281" s="174" t="str">
        <f t="shared" ref="AP281" si="975">IF(ISBLANK(AD280),(IFERROR(IF(AO281="","",IF(AO281&lt;=0.2,"Muy Baja",IF(AO281&lt;=0.4,"Baja",IF(AO281&lt;=0.6,"Media",IF(AO281&lt;=0.8,"Alta","Muy Alta"))))),""))," ")</f>
        <v>Baja</v>
      </c>
      <c r="AQ281" s="233">
        <f t="shared" si="727"/>
        <v>0.216</v>
      </c>
      <c r="AR281" s="279" t="str">
        <f t="shared" si="728"/>
        <v>Moderado</v>
      </c>
      <c r="AS281" s="233">
        <f t="shared" ref="AS281" si="976">IFERROR(IF(AND(AH280="Impacto",AH281="Impacto"),(AS280-(+AS280*AK281)),IF(AH281="Impacto",(AA280-(+AA280*AK281)),IF(AH281="Probabilidad",AS280,""))),"")</f>
        <v>0.6</v>
      </c>
      <c r="AT281" s="235" t="str">
        <f t="shared" si="729"/>
        <v>Moderado</v>
      </c>
      <c r="AU281" s="782"/>
      <c r="AV281" s="785"/>
      <c r="AW281" s="779"/>
      <c r="AX281" s="788"/>
      <c r="AY281" s="794"/>
      <c r="AZ281" s="797"/>
      <c r="BA281" s="797"/>
      <c r="BB281" s="797"/>
      <c r="BC281" s="822"/>
      <c r="BD281" s="822"/>
      <c r="BE281" s="797"/>
      <c r="BF281" s="797"/>
      <c r="BG281" s="936"/>
      <c r="BH281" s="550" t="s">
        <v>113</v>
      </c>
      <c r="BI281" s="551" t="s">
        <v>3401</v>
      </c>
      <c r="BJ281" s="551">
        <v>3</v>
      </c>
      <c r="BK281" s="552">
        <v>45048</v>
      </c>
      <c r="BL281" s="500" t="s">
        <v>3402</v>
      </c>
      <c r="BM281" s="500" t="s">
        <v>3381</v>
      </c>
      <c r="BN281" s="500"/>
      <c r="BO281" s="500" t="s">
        <v>114</v>
      </c>
      <c r="BP281" s="500"/>
      <c r="BQ281" s="616"/>
      <c r="BR281" s="682"/>
      <c r="BS281" s="683"/>
      <c r="BT281" s="682"/>
      <c r="BU281" s="683"/>
      <c r="BV281" s="682"/>
      <c r="BW281" s="683"/>
      <c r="BX281" s="682"/>
      <c r="BY281" s="688"/>
      <c r="BZ281" s="688"/>
      <c r="CA281" s="670"/>
      <c r="CB281" s="671"/>
    </row>
    <row r="282" spans="1:80" s="211" customFormat="1" ht="54.95" customHeight="1">
      <c r="A282" s="987"/>
      <c r="B282" s="969"/>
      <c r="C282" s="848"/>
      <c r="D282" s="848"/>
      <c r="E282" s="801"/>
      <c r="F282" s="801"/>
      <c r="G282" s="819"/>
      <c r="H282" s="380">
        <f t="shared" si="803"/>
        <v>45</v>
      </c>
      <c r="I282" s="831"/>
      <c r="J282" s="752"/>
      <c r="K282" s="752"/>
      <c r="L282" s="752"/>
      <c r="M282" s="801" t="s">
        <v>1479</v>
      </c>
      <c r="N282" s="801"/>
      <c r="O282" s="801"/>
      <c r="P282" s="805"/>
      <c r="Q282" s="808"/>
      <c r="R282" s="811"/>
      <c r="S282" s="811"/>
      <c r="T282" s="811"/>
      <c r="U282" s="811"/>
      <c r="V282" s="814"/>
      <c r="W282" s="767"/>
      <c r="X282" s="817"/>
      <c r="Y282" s="761"/>
      <c r="Z282" s="764"/>
      <c r="AA282" s="767"/>
      <c r="AB282" s="770"/>
      <c r="AC282" s="773"/>
      <c r="AD282" s="776"/>
      <c r="AE282" s="779"/>
      <c r="AF282" s="205">
        <v>3</v>
      </c>
      <c r="AG282" s="494" t="s">
        <v>3165</v>
      </c>
      <c r="AH282" s="497" t="str">
        <f t="shared" si="883"/>
        <v>Probabilidad</v>
      </c>
      <c r="AI282" s="336" t="s">
        <v>310</v>
      </c>
      <c r="AJ282" s="336" t="s">
        <v>315</v>
      </c>
      <c r="AK282" s="231" t="str">
        <f t="shared" si="884"/>
        <v>40%</v>
      </c>
      <c r="AL282" s="337" t="s">
        <v>319</v>
      </c>
      <c r="AM282" s="337" t="s">
        <v>323</v>
      </c>
      <c r="AN282" s="338" t="s">
        <v>326</v>
      </c>
      <c r="AO282" s="232">
        <f t="shared" ref="AO282" si="977">IF(ISBLANK(AD280),(IFERROR(IF(AND(AH281="Probabilidad",AH282="Probabilidad"),(AQ281-(+AQ281*AK282)),IF(AND(AH281="Impacto",AH282="Probabilidad"),(AQ280-(+AQ280*AK282)),IF(AH282="Impacto",AQ281,""))),""))," ")</f>
        <v>0.12959999999999999</v>
      </c>
      <c r="AP282" s="174" t="str">
        <f t="shared" ref="AP282" si="978">IF(ISBLANK(AD280),(IFERROR(IF(AO282="","",IF(AO282&lt;=0.2,"Muy Baja",IF(AO282&lt;=0.4,"Baja",IF(AO282&lt;=0.6,"Media",IF(AO282&lt;=0.8,"Alta","Muy Alta"))))),""))," ")</f>
        <v>Muy Baja</v>
      </c>
      <c r="AQ282" s="233">
        <f t="shared" si="727"/>
        <v>0.12959999999999999</v>
      </c>
      <c r="AR282" s="279" t="str">
        <f t="shared" si="728"/>
        <v>Moderado</v>
      </c>
      <c r="AS282" s="233">
        <f t="shared" ref="AS282:AS285" si="979">IFERROR(IF(AND(AH281="Impacto",AH282="Impacto"),(AS281-(+AS281*AK282)),IF(AND(AH281="Probabilidad",AH282="Impacto"),(AS280-(+AS280*AK282)),IF(AH282="Probabilidad",AS281,""))),"")</f>
        <v>0.6</v>
      </c>
      <c r="AT282" s="235" t="str">
        <f t="shared" si="729"/>
        <v>Moderado</v>
      </c>
      <c r="AU282" s="782"/>
      <c r="AV282" s="785"/>
      <c r="AW282" s="779"/>
      <c r="AX282" s="788"/>
      <c r="AY282" s="795"/>
      <c r="AZ282" s="798"/>
      <c r="BA282" s="798"/>
      <c r="BB282" s="798"/>
      <c r="BC282" s="823"/>
      <c r="BD282" s="823"/>
      <c r="BE282" s="798"/>
      <c r="BF282" s="798"/>
      <c r="BG282" s="936"/>
      <c r="BH282" s="212"/>
      <c r="BI282" s="209"/>
      <c r="BJ282" s="209"/>
      <c r="BK282" s="209"/>
      <c r="BL282" s="206"/>
      <c r="BM282" s="206"/>
      <c r="BN282" s="206"/>
      <c r="BO282" s="278"/>
      <c r="BP282" s="278"/>
      <c r="BQ282" s="593"/>
      <c r="BR282" s="682"/>
      <c r="BS282" s="683"/>
      <c r="BT282" s="682"/>
      <c r="BU282" s="683"/>
      <c r="BV282" s="682"/>
      <c r="BW282" s="683"/>
      <c r="BX282" s="682"/>
      <c r="BY282" s="688"/>
      <c r="BZ282" s="688"/>
      <c r="CA282" s="670"/>
      <c r="CB282" s="671"/>
    </row>
    <row r="283" spans="1:80" s="211" customFormat="1" ht="28.5" customHeight="1">
      <c r="A283" s="987"/>
      <c r="B283" s="969"/>
      <c r="C283" s="848"/>
      <c r="D283" s="848"/>
      <c r="E283" s="801"/>
      <c r="F283" s="801"/>
      <c r="G283" s="819"/>
      <c r="H283" s="380">
        <f t="shared" si="803"/>
        <v>45</v>
      </c>
      <c r="I283" s="831"/>
      <c r="J283" s="752"/>
      <c r="K283" s="752"/>
      <c r="L283" s="752"/>
      <c r="M283" s="801" t="s">
        <v>1479</v>
      </c>
      <c r="N283" s="801"/>
      <c r="O283" s="801"/>
      <c r="P283" s="805"/>
      <c r="Q283" s="808"/>
      <c r="R283" s="811"/>
      <c r="S283" s="811"/>
      <c r="T283" s="811"/>
      <c r="U283" s="811"/>
      <c r="V283" s="814"/>
      <c r="W283" s="767"/>
      <c r="X283" s="817"/>
      <c r="Y283" s="761"/>
      <c r="Z283" s="764"/>
      <c r="AA283" s="767"/>
      <c r="AB283" s="770"/>
      <c r="AC283" s="773"/>
      <c r="AD283" s="776"/>
      <c r="AE283" s="779"/>
      <c r="AF283" s="205">
        <v>4</v>
      </c>
      <c r="AG283" s="494"/>
      <c r="AH283" s="497" t="str">
        <f t="shared" si="883"/>
        <v/>
      </c>
      <c r="AI283" s="336"/>
      <c r="AJ283" s="336"/>
      <c r="AK283" s="231" t="str">
        <f t="shared" si="884"/>
        <v/>
      </c>
      <c r="AL283" s="337"/>
      <c r="AM283" s="337"/>
      <c r="AN283" s="338"/>
      <c r="AO283" s="232" t="str">
        <f t="shared" ref="AO283" si="980">IF(ISBLANK(AD280),(IFERROR(IF(AND(AH282="Probabilidad",AH283="Probabilidad"),(AQ282-(+AQ282*AK283)),IF(AND(AH282="Impacto",AH283="Probabilidad"),(AQ281-(+AQ281*AK283)),IF(AH283="Impacto",AQ282,""))),""))," ")</f>
        <v/>
      </c>
      <c r="AP283" s="174" t="str">
        <f t="shared" ref="AP283" si="981">IF(ISBLANK(AD280),(IFERROR(IF(AO283="","",IF(AO283&lt;=0.2,"Muy Baja",IF(AO283&lt;=0.4,"Baja",IF(AO283&lt;=0.6,"Media",IF(AO283&lt;=0.8,"Alta","Muy Alta"))))),""))," ")</f>
        <v/>
      </c>
      <c r="AQ283" s="233" t="str">
        <f t="shared" ref="AQ283:AQ346" si="982">+AO283</f>
        <v/>
      </c>
      <c r="AR283" s="279" t="str">
        <f t="shared" ref="AR283:AR346" si="983">IFERROR(IF(AS283="","",IF(AS283&lt;=0.2,"Leve",IF(AS283&lt;=0.4,"Menor",IF(AS283&lt;=0.6,"Moderado",IF(AS283&lt;=0.8,"Mayor","Catastrófico"))))),"")</f>
        <v/>
      </c>
      <c r="AS283" s="233" t="str">
        <f t="shared" si="979"/>
        <v/>
      </c>
      <c r="AT283" s="235" t="str">
        <f t="shared" ref="AT283:AT346" si="984">IFERROR(IF(OR(AND(AP283="Muy Baja",AR283="Leve"),AND(AP283="Muy Baja",AR283="Menor"),AND(AP283="Baja",AR283="Leve")),"Bajo",IF(OR(AND(AP283="Muy baja",AR283="Moderado"),AND(AP283="Baja",AR283="Menor"),AND(AP283="Baja",AR283="Moderado"),AND(AP283="Media",AR283="Leve"),AND(AP283="Media",AR283="Menor"),AND(AP283="Media",AR283="Moderado"),AND(AP283="Alta",AR283="Leve"),AND(AP283="Alta",AR283="Menor")),"Moderado",IF(OR(AND(AP283="Muy Baja",AR283="Mayor"),AND(AP283="Baja",AR283="Mayor"),AND(AP283="Media",AR283="Mayor"),AND(AP283="Alta",AR283="Moderado"),AND(AP283="Alta",AR283="Mayor"),AND(AP283="Muy Alta",AR283="Leve"),AND(AP283="Muy Alta",AR283="Menor"),AND(AP283="Muy Alta",AR283="Moderado"),AND(AP283="Muy Alta",AR283="Mayor")),"Alto",IF(OR(AND(AP283="Muy Baja",AR283="Catastrófico"),AND(AP283="Baja",AR283="Catastrófico"),AND(AP283="Media",AR283="Catastrófico"),AND(AP283="Alta",AR283="Catastrófico"),AND(AP283="Muy Alta",AR283="Catastrófico")),"Extremo","")))),"")</f>
        <v/>
      </c>
      <c r="AU283" s="782"/>
      <c r="AV283" s="785"/>
      <c r="AW283" s="779"/>
      <c r="AX283" s="788"/>
      <c r="AY283" s="480"/>
      <c r="AZ283" s="484"/>
      <c r="BA283" s="482"/>
      <c r="BB283" s="482"/>
      <c r="BC283" s="483"/>
      <c r="BD283" s="483"/>
      <c r="BE283" s="483"/>
      <c r="BF283" s="484"/>
      <c r="BG283" s="936"/>
      <c r="BH283" s="212"/>
      <c r="BI283" s="209"/>
      <c r="BJ283" s="209"/>
      <c r="BK283" s="209"/>
      <c r="BL283" s="206"/>
      <c r="BM283" s="206"/>
      <c r="BN283" s="206"/>
      <c r="BO283" s="278"/>
      <c r="BP283" s="278"/>
      <c r="BQ283" s="593"/>
      <c r="BR283" s="682"/>
      <c r="BS283" s="683"/>
      <c r="BT283" s="682"/>
      <c r="BU283" s="683"/>
      <c r="BV283" s="682"/>
      <c r="BW283" s="683"/>
      <c r="BX283" s="682"/>
      <c r="BY283" s="688"/>
      <c r="BZ283" s="688"/>
      <c r="CA283" s="670"/>
      <c r="CB283" s="671"/>
    </row>
    <row r="284" spans="1:80" s="211" customFormat="1" ht="28.5" customHeight="1">
      <c r="A284" s="987"/>
      <c r="B284" s="969"/>
      <c r="C284" s="848"/>
      <c r="D284" s="848"/>
      <c r="E284" s="801"/>
      <c r="F284" s="801"/>
      <c r="G284" s="819"/>
      <c r="H284" s="380">
        <f t="shared" si="803"/>
        <v>45</v>
      </c>
      <c r="I284" s="831"/>
      <c r="J284" s="752"/>
      <c r="K284" s="752"/>
      <c r="L284" s="752"/>
      <c r="M284" s="801" t="s">
        <v>1479</v>
      </c>
      <c r="N284" s="801"/>
      <c r="O284" s="801"/>
      <c r="P284" s="805"/>
      <c r="Q284" s="808"/>
      <c r="R284" s="811"/>
      <c r="S284" s="811"/>
      <c r="T284" s="811"/>
      <c r="U284" s="811"/>
      <c r="V284" s="814"/>
      <c r="W284" s="767"/>
      <c r="X284" s="817"/>
      <c r="Y284" s="761"/>
      <c r="Z284" s="764"/>
      <c r="AA284" s="767"/>
      <c r="AB284" s="770"/>
      <c r="AC284" s="773"/>
      <c r="AD284" s="776"/>
      <c r="AE284" s="779"/>
      <c r="AF284" s="205">
        <v>5</v>
      </c>
      <c r="AG284" s="494"/>
      <c r="AH284" s="497" t="str">
        <f t="shared" si="883"/>
        <v/>
      </c>
      <c r="AI284" s="336"/>
      <c r="AJ284" s="336"/>
      <c r="AK284" s="231" t="str">
        <f t="shared" si="884"/>
        <v/>
      </c>
      <c r="AL284" s="337"/>
      <c r="AM284" s="337"/>
      <c r="AN284" s="338"/>
      <c r="AO284" s="232" t="str">
        <f t="shared" ref="AO284" si="985">IF(ISBLANK(AD280),(IFERROR(IF(AND(AH283="Probabilidad",AH284="Probabilidad"),(AQ283-(+AQ283*AK284)),IF(AND(AH283="Impacto",AH284="Probabilidad"),(AQ282-(+AQ282*AK284)),IF(AH284="Impacto",AQ283,""))),""))," ")</f>
        <v/>
      </c>
      <c r="AP284" s="174" t="str">
        <f t="shared" ref="AP284" si="986">IF(ISBLANK(AD280),(IFERROR(IF(AO284="","",IF(AO284&lt;=0.2,"Muy Baja",IF(AO284&lt;=0.4,"Baja",IF(AO284&lt;=0.6,"Media",IF(AO284&lt;=0.8,"Alta","Muy Alta"))))),""))," ")</f>
        <v/>
      </c>
      <c r="AQ284" s="233" t="str">
        <f t="shared" si="982"/>
        <v/>
      </c>
      <c r="AR284" s="279" t="str">
        <f t="shared" si="983"/>
        <v/>
      </c>
      <c r="AS284" s="233" t="str">
        <f t="shared" si="979"/>
        <v/>
      </c>
      <c r="AT284" s="235" t="str">
        <f t="shared" si="984"/>
        <v/>
      </c>
      <c r="AU284" s="782"/>
      <c r="AV284" s="785"/>
      <c r="AW284" s="779"/>
      <c r="AX284" s="788"/>
      <c r="AY284" s="480"/>
      <c r="AZ284" s="484"/>
      <c r="BA284" s="482"/>
      <c r="BB284" s="482"/>
      <c r="BC284" s="483"/>
      <c r="BD284" s="483"/>
      <c r="BE284" s="483"/>
      <c r="BF284" s="484"/>
      <c r="BG284" s="936"/>
      <c r="BH284" s="212"/>
      <c r="BI284" s="209"/>
      <c r="BJ284" s="209"/>
      <c r="BK284" s="209"/>
      <c r="BL284" s="206"/>
      <c r="BM284" s="206"/>
      <c r="BN284" s="206"/>
      <c r="BO284" s="278"/>
      <c r="BP284" s="278"/>
      <c r="BQ284" s="593"/>
      <c r="BR284" s="682"/>
      <c r="BS284" s="683"/>
      <c r="BT284" s="682"/>
      <c r="BU284" s="683"/>
      <c r="BV284" s="682"/>
      <c r="BW284" s="683"/>
      <c r="BX284" s="682"/>
      <c r="BY284" s="688"/>
      <c r="BZ284" s="688"/>
      <c r="CA284" s="670"/>
      <c r="CB284" s="671"/>
    </row>
    <row r="285" spans="1:80" s="211" customFormat="1" ht="110.25" customHeight="1">
      <c r="A285" s="988"/>
      <c r="B285" s="970"/>
      <c r="C285" s="849"/>
      <c r="D285" s="849"/>
      <c r="E285" s="802"/>
      <c r="F285" s="802"/>
      <c r="G285" s="819"/>
      <c r="H285" s="380">
        <f t="shared" si="803"/>
        <v>45</v>
      </c>
      <c r="I285" s="832"/>
      <c r="J285" s="753"/>
      <c r="K285" s="753"/>
      <c r="L285" s="753"/>
      <c r="M285" s="802" t="s">
        <v>1479</v>
      </c>
      <c r="N285" s="802"/>
      <c r="O285" s="802"/>
      <c r="P285" s="806"/>
      <c r="Q285" s="809"/>
      <c r="R285" s="812"/>
      <c r="S285" s="812"/>
      <c r="T285" s="812"/>
      <c r="U285" s="812"/>
      <c r="V285" s="820"/>
      <c r="W285" s="768"/>
      <c r="X285" s="818"/>
      <c r="Y285" s="762"/>
      <c r="Z285" s="765"/>
      <c r="AA285" s="768"/>
      <c r="AB285" s="771"/>
      <c r="AC285" s="774"/>
      <c r="AD285" s="777"/>
      <c r="AE285" s="780"/>
      <c r="AF285" s="205">
        <v>6</v>
      </c>
      <c r="AG285" s="494"/>
      <c r="AH285" s="497" t="str">
        <f t="shared" si="883"/>
        <v/>
      </c>
      <c r="AI285" s="336"/>
      <c r="AJ285" s="336"/>
      <c r="AK285" s="231" t="str">
        <f t="shared" si="884"/>
        <v/>
      </c>
      <c r="AL285" s="337"/>
      <c r="AM285" s="337"/>
      <c r="AN285" s="338"/>
      <c r="AO285" s="232" t="str">
        <f t="shared" ref="AO285" si="987">IF(ISBLANK(AD280),(IFERROR(IF(AND(AH284="Probabilidad",AH285="Probabilidad"),(AQ284-(+AQ284*AK285)),IF(AND(AH284="Impacto",AH285="Probabilidad"),(AQ283-(+AQ283*AK285)),IF(AH285="Impacto",AQ284,""))),""))," ")</f>
        <v/>
      </c>
      <c r="AP285" s="174" t="str">
        <f t="shared" ref="AP285" si="988">IF(ISBLANK(AD280),(IFERROR(IF(AO285="","",IF(AO285&lt;=0.2,"Muy Baja",IF(AO285&lt;=0.4,"Baja",IF(AO285&lt;=0.6,"Media",IF(AO285&lt;=0.8,"Alta","Muy Alta"))))),""))," ")</f>
        <v/>
      </c>
      <c r="AQ285" s="233" t="str">
        <f t="shared" si="982"/>
        <v/>
      </c>
      <c r="AR285" s="279" t="str">
        <f t="shared" si="983"/>
        <v/>
      </c>
      <c r="AS285" s="233" t="str">
        <f t="shared" si="979"/>
        <v/>
      </c>
      <c r="AT285" s="235" t="str">
        <f t="shared" si="984"/>
        <v/>
      </c>
      <c r="AU285" s="783"/>
      <c r="AV285" s="786"/>
      <c r="AW285" s="780"/>
      <c r="AX285" s="789"/>
      <c r="AY285" s="480"/>
      <c r="AZ285" s="484"/>
      <c r="BA285" s="482"/>
      <c r="BB285" s="482"/>
      <c r="BC285" s="483"/>
      <c r="BD285" s="483"/>
      <c r="BE285" s="483"/>
      <c r="BF285" s="484"/>
      <c r="BG285" s="937"/>
      <c r="BH285" s="515"/>
      <c r="BI285" s="516"/>
      <c r="BJ285" s="516"/>
      <c r="BK285" s="516"/>
      <c r="BL285" s="541"/>
      <c r="BM285" s="541"/>
      <c r="BN285" s="541"/>
      <c r="BO285" s="542"/>
      <c r="BP285" s="542"/>
      <c r="BQ285" s="600"/>
      <c r="BR285" s="684"/>
      <c r="BS285" s="685"/>
      <c r="BT285" s="684"/>
      <c r="BU285" s="685"/>
      <c r="BV285" s="684"/>
      <c r="BW285" s="685"/>
      <c r="BX285" s="684"/>
      <c r="BY285" s="689"/>
      <c r="BZ285" s="689"/>
      <c r="CA285" s="672"/>
      <c r="CB285" s="673"/>
    </row>
    <row r="286" spans="1:80" s="211" customFormat="1" ht="128.44999999999999" customHeight="1">
      <c r="A286" s="986">
        <v>8</v>
      </c>
      <c r="B286" s="968" t="s">
        <v>884</v>
      </c>
      <c r="C286" s="847" t="str">
        <f>IFERROR((VLOOKUP($B286,'Listados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6" s="847"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803" t="s">
        <v>1168</v>
      </c>
      <c r="F286" s="803" t="s">
        <v>3003</v>
      </c>
      <c r="G286" s="819">
        <v>46</v>
      </c>
      <c r="H286" s="380">
        <f t="shared" ref="H286" si="989">+G286</f>
        <v>46</v>
      </c>
      <c r="I286" s="830" t="s">
        <v>1169</v>
      </c>
      <c r="J286" s="751" t="s">
        <v>242</v>
      </c>
      <c r="K286" s="751" t="s">
        <v>1169</v>
      </c>
      <c r="L286" s="751" t="s">
        <v>1298</v>
      </c>
      <c r="M286" s="751" t="s">
        <v>3263</v>
      </c>
      <c r="N286" s="751" t="s">
        <v>108</v>
      </c>
      <c r="O286" s="751" t="s">
        <v>830</v>
      </c>
      <c r="P286" s="804">
        <v>228</v>
      </c>
      <c r="Q286" s="807"/>
      <c r="R286" s="810"/>
      <c r="S286" s="810"/>
      <c r="T286" s="810"/>
      <c r="U286" s="810"/>
      <c r="V286" s="813" t="str">
        <f t="shared" ref="V286" si="990">IF(ISBLANK(AC286),(IF(P286&lt;=0,"",IF(P286&lt;=2,"Muy Baja",IF(P286&lt;=24,"Baja",IF(P286&lt;=500,"Media",IF(P286&lt;=5000,"Alta","Muy Alta"))))))," ")</f>
        <v>Media</v>
      </c>
      <c r="W286" s="766">
        <f t="shared" ref="W286" si="991">IF(ISBLANK(AC286),(IF(V286="","",IF(V286="Muy Baja",20%,IF(V286="Baja",40%,IF(V286="Media",60%,IF(V286="Alta",80%,IF(V286="Muy Alta",100%,0)))))))," ")</f>
        <v>0.6</v>
      </c>
      <c r="X286" s="816" t="s">
        <v>1424</v>
      </c>
      <c r="Y286" s="760" t="str">
        <f>IF(X286&gt;0,IF(NOT(ISERROR(MATCH(X286,'Listados Datos'!$N$3:$N$4,0))),'Listados Datos'!$N$6&amp;"Por favor no seleccionar este criterios de impacto (Afectación Económica o presupuestal y/o Pérdida Reputacional)",'Listados Datos'!$N$7),"")</f>
        <v>✔</v>
      </c>
      <c r="Z286" s="763" t="str">
        <f>IF(OR(X286='Listados Datos'!$R$3,X286='Listados Datos'!$S$3),"Leve",IF(OR(X286='Listados Datos'!$R$4,X286='Listados Datos'!$S$4),"Menor",IF(OR(X286='Listados Datos'!$R$5,X286='Listados Datos'!$S$5),"Moderado",IF(OR(X286='Listados Datos'!$R$6,X286='Listados Datos'!$S$6),"Mayor",IF(OR(X286='Listados Datos'!$R$7,X286='Listados Datos'!$S$7),"Catastrófico","")))))</f>
        <v>Menor</v>
      </c>
      <c r="AA286" s="766">
        <f>IF(Z286="","",IF(Z286="Leve",20%,IF(Z286="Menor",40%,IF(Z286="Moderado",60%,IF(Z286="Mayor",80%,IF(Z286="Catastrófico",100%,0))))))</f>
        <v>0.4</v>
      </c>
      <c r="AB286" s="769"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772"/>
      <c r="AD286" s="775"/>
      <c r="AE286" s="778" t="str">
        <f t="shared" ref="AE286" si="992">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495" t="s">
        <v>3201</v>
      </c>
      <c r="AH286" s="497" t="str">
        <f t="shared" si="883"/>
        <v>Probabilidad</v>
      </c>
      <c r="AI286" s="336" t="s">
        <v>310</v>
      </c>
      <c r="AJ286" s="336" t="s">
        <v>315</v>
      </c>
      <c r="AK286" s="231" t="str">
        <f t="shared" si="884"/>
        <v>40%</v>
      </c>
      <c r="AL286" s="337" t="s">
        <v>319</v>
      </c>
      <c r="AM286" s="337" t="s">
        <v>323</v>
      </c>
      <c r="AN286" s="338" t="s">
        <v>326</v>
      </c>
      <c r="AO286" s="232">
        <f t="shared" ref="AO286" si="993">IF(ISBLANK(AD286),(IFERROR(IF(AH286="Probabilidad",(W286-(+W286*AK286)),IF(AH286="Impacto",W286,"")),""))," ")</f>
        <v>0.36</v>
      </c>
      <c r="AP286" s="174" t="str">
        <f t="shared" ref="AP286" si="994">IF(ISBLANK(AD286), (IFERROR(IF(AO286="","",IF(AO286&lt;=0.2,"Muy Baja",IF(AO286&lt;=0.4,"Baja",IF(AO286&lt;=0.6,"Media",IF(AO286&lt;=0.8,"Alta","Muy Alta"))))),""))," ")</f>
        <v>Baja</v>
      </c>
      <c r="AQ286" s="233">
        <f t="shared" si="982"/>
        <v>0.36</v>
      </c>
      <c r="AR286" s="279" t="str">
        <f t="shared" si="983"/>
        <v>Menor</v>
      </c>
      <c r="AS286" s="233">
        <f t="shared" ref="AS286" si="995">IFERROR(IF(AH286="Impacto",(AA286-(+AA286*AK286)),IF(AH286="Probabilidad",AA286,"")),"")</f>
        <v>0.4</v>
      </c>
      <c r="AT286" s="235" t="str">
        <f t="shared" si="984"/>
        <v>Moderado</v>
      </c>
      <c r="AU286" s="781"/>
      <c r="AV286" s="784" t="str">
        <f>IF(ISBLANK(AD286), " ", AD286)</f>
        <v xml:space="preserve"> </v>
      </c>
      <c r="AW286" s="778" t="str">
        <f t="shared" ref="AW286" si="996">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787" t="s">
        <v>333</v>
      </c>
      <c r="AY286" s="469" t="s">
        <v>3301</v>
      </c>
      <c r="AZ286" s="462" t="s">
        <v>1215</v>
      </c>
      <c r="BA286" s="463" t="s">
        <v>3003</v>
      </c>
      <c r="BB286" s="463" t="s">
        <v>1150</v>
      </c>
      <c r="BC286" s="464">
        <v>44927</v>
      </c>
      <c r="BD286" s="464">
        <v>45291</v>
      </c>
      <c r="BE286" s="464" t="s">
        <v>1133</v>
      </c>
      <c r="BF286" s="462" t="s">
        <v>1370</v>
      </c>
      <c r="BG286" s="751" t="s">
        <v>1216</v>
      </c>
      <c r="BH286" s="508" t="s">
        <v>113</v>
      </c>
      <c r="BI286" s="503" t="s">
        <v>3551</v>
      </c>
      <c r="BJ286" s="503">
        <v>8</v>
      </c>
      <c r="BK286" s="503" t="s">
        <v>3552</v>
      </c>
      <c r="BL286" s="549" t="s">
        <v>3553</v>
      </c>
      <c r="BM286" s="511" t="s">
        <v>3560</v>
      </c>
      <c r="BN286" s="549" t="s">
        <v>1509</v>
      </c>
      <c r="BO286" s="549" t="s">
        <v>32</v>
      </c>
      <c r="BP286" s="549" t="s">
        <v>3408</v>
      </c>
      <c r="BQ286" s="606" t="s">
        <v>3408</v>
      </c>
      <c r="BR286" s="680" t="s">
        <v>3301</v>
      </c>
      <c r="BS286" s="681"/>
      <c r="BT286" s="680" t="s">
        <v>1215</v>
      </c>
      <c r="BU286" s="681"/>
      <c r="BV286" s="680" t="s">
        <v>3721</v>
      </c>
      <c r="BW286" s="681"/>
      <c r="BX286" s="686" t="s">
        <v>3560</v>
      </c>
      <c r="BY286" s="687"/>
      <c r="BZ286" s="681"/>
    </row>
    <row r="287" spans="1:80" s="211" customFormat="1" ht="28.5" customHeight="1">
      <c r="A287" s="987"/>
      <c r="B287" s="969"/>
      <c r="C287" s="848"/>
      <c r="D287" s="848"/>
      <c r="E287" s="801"/>
      <c r="F287" s="801"/>
      <c r="G287" s="819"/>
      <c r="H287" s="380">
        <f t="shared" ref="H287" si="997">+H286</f>
        <v>46</v>
      </c>
      <c r="I287" s="831"/>
      <c r="J287" s="752"/>
      <c r="K287" s="752"/>
      <c r="L287" s="752"/>
      <c r="M287" s="752"/>
      <c r="N287" s="752"/>
      <c r="O287" s="752"/>
      <c r="P287" s="805"/>
      <c r="Q287" s="808"/>
      <c r="R287" s="811"/>
      <c r="S287" s="811"/>
      <c r="T287" s="811"/>
      <c r="U287" s="811"/>
      <c r="V287" s="814"/>
      <c r="W287" s="767"/>
      <c r="X287" s="817"/>
      <c r="Y287" s="761"/>
      <c r="Z287" s="764"/>
      <c r="AA287" s="767"/>
      <c r="AB287" s="770"/>
      <c r="AC287" s="773"/>
      <c r="AD287" s="776"/>
      <c r="AE287" s="779"/>
      <c r="AF287" s="205">
        <v>2</v>
      </c>
      <c r="AG287" s="495"/>
      <c r="AH287" s="497" t="str">
        <f t="shared" si="883"/>
        <v/>
      </c>
      <c r="AI287" s="336"/>
      <c r="AJ287" s="336"/>
      <c r="AK287" s="231" t="str">
        <f t="shared" si="884"/>
        <v/>
      </c>
      <c r="AL287" s="337"/>
      <c r="AM287" s="337"/>
      <c r="AN287" s="338"/>
      <c r="AO287" s="232" t="str">
        <f t="shared" ref="AO287" si="998">IF(ISBLANK(AD286),(IFERROR(IF(AND(AH286="Probabilidad",AH287="Probabilidad"),(AQ286-(+AQ286*AK287)),IF(AH287="Probabilidad",(W286-(+W286*AK287)),IF(AH287="Impacto",AQ286,""))),""))," ")</f>
        <v/>
      </c>
      <c r="AP287" s="174" t="str">
        <f t="shared" ref="AP287" si="999">IF(ISBLANK(AD286),(IFERROR(IF(AO287="","",IF(AO287&lt;=0.2,"Muy Baja",IF(AO287&lt;=0.4,"Baja",IF(AO287&lt;=0.6,"Media",IF(AO287&lt;=0.8,"Alta","Muy Alta"))))),""))," ")</f>
        <v/>
      </c>
      <c r="AQ287" s="233" t="str">
        <f t="shared" si="982"/>
        <v/>
      </c>
      <c r="AR287" s="279" t="str">
        <f t="shared" si="983"/>
        <v/>
      </c>
      <c r="AS287" s="233" t="str">
        <f t="shared" ref="AS287" si="1000">IFERROR(IF(AND(AH286="Impacto",AH287="Impacto"),(AS286-(+AS286*AK287)),IF(AH287="Impacto",(AA286-(+AA286*AK287)),IF(AH287="Probabilidad",AS286,""))),"")</f>
        <v/>
      </c>
      <c r="AT287" s="235" t="str">
        <f t="shared" si="984"/>
        <v/>
      </c>
      <c r="AU287" s="782"/>
      <c r="AV287" s="785"/>
      <c r="AW287" s="779"/>
      <c r="AX287" s="788"/>
      <c r="AY287" s="469"/>
      <c r="AZ287" s="462"/>
      <c r="BA287" s="463"/>
      <c r="BB287" s="463"/>
      <c r="BC287" s="464"/>
      <c r="BD287" s="464"/>
      <c r="BE287" s="464"/>
      <c r="BF287" s="462"/>
      <c r="BG287" s="752"/>
      <c r="BH287" s="517"/>
      <c r="BI287" s="518"/>
      <c r="BJ287" s="518"/>
      <c r="BK287" s="518"/>
      <c r="BL287" s="543"/>
      <c r="BM287" s="543"/>
      <c r="BN287" s="543"/>
      <c r="BO287" s="278"/>
      <c r="BP287" s="278"/>
      <c r="BQ287" s="593"/>
      <c r="BR287" s="682"/>
      <c r="BS287" s="683"/>
      <c r="BT287" s="682"/>
      <c r="BU287" s="683"/>
      <c r="BV287" s="682"/>
      <c r="BW287" s="683"/>
      <c r="BX287" s="682"/>
      <c r="BY287" s="688"/>
      <c r="BZ287" s="683"/>
    </row>
    <row r="288" spans="1:80" s="211" customFormat="1" ht="28.5" customHeight="1">
      <c r="A288" s="987"/>
      <c r="B288" s="969"/>
      <c r="C288" s="848"/>
      <c r="D288" s="848"/>
      <c r="E288" s="801"/>
      <c r="F288" s="801"/>
      <c r="G288" s="819"/>
      <c r="H288" s="380">
        <f t="shared" si="803"/>
        <v>46</v>
      </c>
      <c r="I288" s="831"/>
      <c r="J288" s="752"/>
      <c r="K288" s="752"/>
      <c r="L288" s="752"/>
      <c r="M288" s="752"/>
      <c r="N288" s="752"/>
      <c r="O288" s="752"/>
      <c r="P288" s="805"/>
      <c r="Q288" s="808"/>
      <c r="R288" s="811"/>
      <c r="S288" s="811"/>
      <c r="T288" s="811"/>
      <c r="U288" s="811"/>
      <c r="V288" s="814"/>
      <c r="W288" s="767"/>
      <c r="X288" s="817"/>
      <c r="Y288" s="761"/>
      <c r="Z288" s="764"/>
      <c r="AA288" s="767"/>
      <c r="AB288" s="770"/>
      <c r="AC288" s="773"/>
      <c r="AD288" s="776"/>
      <c r="AE288" s="779"/>
      <c r="AF288" s="205">
        <v>3</v>
      </c>
      <c r="AG288" s="495"/>
      <c r="AH288" s="497" t="str">
        <f t="shared" si="883"/>
        <v/>
      </c>
      <c r="AI288" s="336"/>
      <c r="AJ288" s="336"/>
      <c r="AK288" s="231" t="str">
        <f t="shared" si="884"/>
        <v/>
      </c>
      <c r="AL288" s="337"/>
      <c r="AM288" s="337"/>
      <c r="AN288" s="338"/>
      <c r="AO288" s="232" t="str">
        <f t="shared" ref="AO288" si="1001">IF(ISBLANK(AD286),(IFERROR(IF(AND(AH287="Probabilidad",AH288="Probabilidad"),(AQ287-(+AQ287*AK288)),IF(AND(AH287="Impacto",AH288="Probabilidad"),(AQ286-(+AQ286*AK288)),IF(AH288="Impacto",AQ287,""))),""))," ")</f>
        <v/>
      </c>
      <c r="AP288" s="174" t="str">
        <f t="shared" ref="AP288" si="1002">IF(ISBLANK(AD286),(IFERROR(IF(AO288="","",IF(AO288&lt;=0.2,"Muy Baja",IF(AO288&lt;=0.4,"Baja",IF(AO288&lt;=0.6,"Media",IF(AO288&lt;=0.8,"Alta","Muy Alta"))))),""))," ")</f>
        <v/>
      </c>
      <c r="AQ288" s="233" t="str">
        <f t="shared" si="982"/>
        <v/>
      </c>
      <c r="AR288" s="279" t="str">
        <f t="shared" si="983"/>
        <v/>
      </c>
      <c r="AS288" s="233" t="str">
        <f t="shared" ref="AS288:AS291" si="1003">IFERROR(IF(AND(AH287="Impacto",AH288="Impacto"),(AS287-(+AS287*AK288)),IF(AND(AH287="Probabilidad",AH288="Impacto"),(AS286-(+AS286*AK288)),IF(AH288="Probabilidad",AS287,""))),"")</f>
        <v/>
      </c>
      <c r="AT288" s="235" t="str">
        <f t="shared" si="984"/>
        <v/>
      </c>
      <c r="AU288" s="782"/>
      <c r="AV288" s="785"/>
      <c r="AW288" s="779"/>
      <c r="AX288" s="788"/>
      <c r="AY288" s="469"/>
      <c r="AZ288" s="462"/>
      <c r="BA288" s="463"/>
      <c r="BB288" s="463"/>
      <c r="BC288" s="464"/>
      <c r="BD288" s="464"/>
      <c r="BE288" s="464"/>
      <c r="BF288" s="462"/>
      <c r="BG288" s="752"/>
      <c r="BH288" s="212"/>
      <c r="BI288" s="209"/>
      <c r="BJ288" s="209"/>
      <c r="BK288" s="209"/>
      <c r="BL288" s="206"/>
      <c r="BM288" s="206"/>
      <c r="BN288" s="206"/>
      <c r="BO288" s="278"/>
      <c r="BP288" s="278"/>
      <c r="BQ288" s="593"/>
      <c r="BR288" s="682"/>
      <c r="BS288" s="683"/>
      <c r="BT288" s="682"/>
      <c r="BU288" s="683"/>
      <c r="BV288" s="682"/>
      <c r="BW288" s="683"/>
      <c r="BX288" s="682"/>
      <c r="BY288" s="688"/>
      <c r="BZ288" s="683"/>
    </row>
    <row r="289" spans="1:78" s="211" customFormat="1" ht="28.5" customHeight="1">
      <c r="A289" s="987"/>
      <c r="B289" s="969"/>
      <c r="C289" s="848"/>
      <c r="D289" s="848"/>
      <c r="E289" s="801"/>
      <c r="F289" s="801"/>
      <c r="G289" s="819"/>
      <c r="H289" s="380">
        <f t="shared" si="803"/>
        <v>46</v>
      </c>
      <c r="I289" s="831"/>
      <c r="J289" s="752"/>
      <c r="K289" s="752"/>
      <c r="L289" s="752"/>
      <c r="M289" s="752"/>
      <c r="N289" s="752"/>
      <c r="O289" s="752"/>
      <c r="P289" s="805"/>
      <c r="Q289" s="808"/>
      <c r="R289" s="811"/>
      <c r="S289" s="811"/>
      <c r="T289" s="811"/>
      <c r="U289" s="811"/>
      <c r="V289" s="814"/>
      <c r="W289" s="767"/>
      <c r="X289" s="817"/>
      <c r="Y289" s="761"/>
      <c r="Z289" s="764"/>
      <c r="AA289" s="767"/>
      <c r="AB289" s="770"/>
      <c r="AC289" s="773"/>
      <c r="AD289" s="776"/>
      <c r="AE289" s="779"/>
      <c r="AF289" s="205">
        <v>4</v>
      </c>
      <c r="AG289" s="495"/>
      <c r="AH289" s="497" t="str">
        <f t="shared" si="883"/>
        <v/>
      </c>
      <c r="AI289" s="336"/>
      <c r="AJ289" s="336"/>
      <c r="AK289" s="231" t="str">
        <f t="shared" si="884"/>
        <v/>
      </c>
      <c r="AL289" s="337"/>
      <c r="AM289" s="337"/>
      <c r="AN289" s="338"/>
      <c r="AO289" s="232" t="str">
        <f t="shared" ref="AO289" si="1004">IF(ISBLANK(AD286),(IFERROR(IF(AND(AH288="Probabilidad",AH289="Probabilidad"),(AQ288-(+AQ288*AK289)),IF(AND(AH288="Impacto",AH289="Probabilidad"),(AQ287-(+AQ287*AK289)),IF(AH289="Impacto",AQ288,""))),""))," ")</f>
        <v/>
      </c>
      <c r="AP289" s="174" t="str">
        <f t="shared" ref="AP289" si="1005">IF(ISBLANK(AD286),(IFERROR(IF(AO289="","",IF(AO289&lt;=0.2,"Muy Baja",IF(AO289&lt;=0.4,"Baja",IF(AO289&lt;=0.6,"Media",IF(AO289&lt;=0.8,"Alta","Muy Alta"))))),""))," ")</f>
        <v/>
      </c>
      <c r="AQ289" s="233" t="str">
        <f t="shared" si="982"/>
        <v/>
      </c>
      <c r="AR289" s="279" t="str">
        <f t="shared" si="983"/>
        <v/>
      </c>
      <c r="AS289" s="233" t="str">
        <f t="shared" si="1003"/>
        <v/>
      </c>
      <c r="AT289" s="235" t="str">
        <f t="shared" si="984"/>
        <v/>
      </c>
      <c r="AU289" s="782"/>
      <c r="AV289" s="785"/>
      <c r="AW289" s="779"/>
      <c r="AX289" s="788"/>
      <c r="AY289" s="469"/>
      <c r="AZ289" s="462"/>
      <c r="BA289" s="463"/>
      <c r="BB289" s="463"/>
      <c r="BC289" s="464"/>
      <c r="BD289" s="464"/>
      <c r="BE289" s="464"/>
      <c r="BF289" s="462"/>
      <c r="BG289" s="752"/>
      <c r="BH289" s="212"/>
      <c r="BI289" s="209"/>
      <c r="BJ289" s="209"/>
      <c r="BK289" s="209"/>
      <c r="BL289" s="206"/>
      <c r="BM289" s="206"/>
      <c r="BN289" s="206"/>
      <c r="BO289" s="278"/>
      <c r="BP289" s="278"/>
      <c r="BQ289" s="593"/>
      <c r="BR289" s="682"/>
      <c r="BS289" s="683"/>
      <c r="BT289" s="682"/>
      <c r="BU289" s="683"/>
      <c r="BV289" s="682"/>
      <c r="BW289" s="683"/>
      <c r="BX289" s="682"/>
      <c r="BY289" s="688"/>
      <c r="BZ289" s="683"/>
    </row>
    <row r="290" spans="1:78" s="211" customFormat="1" ht="28.5" customHeight="1">
      <c r="A290" s="987"/>
      <c r="B290" s="969"/>
      <c r="C290" s="848"/>
      <c r="D290" s="848"/>
      <c r="E290" s="801"/>
      <c r="F290" s="801"/>
      <c r="G290" s="819"/>
      <c r="H290" s="380">
        <f t="shared" si="803"/>
        <v>46</v>
      </c>
      <c r="I290" s="831"/>
      <c r="J290" s="752"/>
      <c r="K290" s="752"/>
      <c r="L290" s="752"/>
      <c r="M290" s="752"/>
      <c r="N290" s="752"/>
      <c r="O290" s="752"/>
      <c r="P290" s="805"/>
      <c r="Q290" s="808"/>
      <c r="R290" s="811"/>
      <c r="S290" s="811"/>
      <c r="T290" s="811"/>
      <c r="U290" s="811"/>
      <c r="V290" s="814"/>
      <c r="W290" s="767"/>
      <c r="X290" s="817"/>
      <c r="Y290" s="761"/>
      <c r="Z290" s="764"/>
      <c r="AA290" s="767"/>
      <c r="AB290" s="770"/>
      <c r="AC290" s="773"/>
      <c r="AD290" s="776"/>
      <c r="AE290" s="779"/>
      <c r="AF290" s="205">
        <v>5</v>
      </c>
      <c r="AG290" s="495"/>
      <c r="AH290" s="497" t="str">
        <f t="shared" si="883"/>
        <v/>
      </c>
      <c r="AI290" s="336"/>
      <c r="AJ290" s="336"/>
      <c r="AK290" s="231" t="str">
        <f t="shared" si="884"/>
        <v/>
      </c>
      <c r="AL290" s="337"/>
      <c r="AM290" s="337"/>
      <c r="AN290" s="338"/>
      <c r="AO290" s="232" t="str">
        <f t="shared" ref="AO290" si="1006">IF(ISBLANK(AD286),(IFERROR(IF(AND(AH289="Probabilidad",AH290="Probabilidad"),(AQ289-(+AQ289*AK290)),IF(AND(AH289="Impacto",AH290="Probabilidad"),(AQ288-(+AQ288*AK290)),IF(AH290="Impacto",AQ289,""))),""))," ")</f>
        <v/>
      </c>
      <c r="AP290" s="174" t="str">
        <f t="shared" ref="AP290" si="1007">IF(ISBLANK(AD286),(IFERROR(IF(AO290="","",IF(AO290&lt;=0.2,"Muy Baja",IF(AO290&lt;=0.4,"Baja",IF(AO290&lt;=0.6,"Media",IF(AO290&lt;=0.8,"Alta","Muy Alta"))))),""))," ")</f>
        <v/>
      </c>
      <c r="AQ290" s="233" t="str">
        <f t="shared" si="982"/>
        <v/>
      </c>
      <c r="AR290" s="279" t="str">
        <f t="shared" si="983"/>
        <v/>
      </c>
      <c r="AS290" s="233" t="str">
        <f t="shared" si="1003"/>
        <v/>
      </c>
      <c r="AT290" s="235" t="str">
        <f t="shared" si="984"/>
        <v/>
      </c>
      <c r="AU290" s="782"/>
      <c r="AV290" s="785"/>
      <c r="AW290" s="779"/>
      <c r="AX290" s="788"/>
      <c r="AY290" s="469"/>
      <c r="AZ290" s="462"/>
      <c r="BA290" s="463"/>
      <c r="BB290" s="463"/>
      <c r="BC290" s="464"/>
      <c r="BD290" s="464"/>
      <c r="BE290" s="464"/>
      <c r="BF290" s="462"/>
      <c r="BG290" s="752"/>
      <c r="BH290" s="212"/>
      <c r="BI290" s="209"/>
      <c r="BJ290" s="209"/>
      <c r="BK290" s="209"/>
      <c r="BL290" s="206"/>
      <c r="BM290" s="206"/>
      <c r="BN290" s="206"/>
      <c r="BO290" s="278"/>
      <c r="BP290" s="278"/>
      <c r="BQ290" s="593"/>
      <c r="BR290" s="682"/>
      <c r="BS290" s="683"/>
      <c r="BT290" s="682"/>
      <c r="BU290" s="683"/>
      <c r="BV290" s="682"/>
      <c r="BW290" s="683"/>
      <c r="BX290" s="682"/>
      <c r="BY290" s="688"/>
      <c r="BZ290" s="683"/>
    </row>
    <row r="291" spans="1:78" s="211" customFormat="1" ht="28.5" customHeight="1">
      <c r="A291" s="987"/>
      <c r="B291" s="969"/>
      <c r="C291" s="848"/>
      <c r="D291" s="848"/>
      <c r="E291" s="801"/>
      <c r="F291" s="801"/>
      <c r="G291" s="819"/>
      <c r="H291" s="380">
        <f t="shared" si="803"/>
        <v>46</v>
      </c>
      <c r="I291" s="832"/>
      <c r="J291" s="753"/>
      <c r="K291" s="753"/>
      <c r="L291" s="753"/>
      <c r="M291" s="753"/>
      <c r="N291" s="753"/>
      <c r="O291" s="753"/>
      <c r="P291" s="806"/>
      <c r="Q291" s="809"/>
      <c r="R291" s="812"/>
      <c r="S291" s="812"/>
      <c r="T291" s="812"/>
      <c r="U291" s="812"/>
      <c r="V291" s="820"/>
      <c r="W291" s="768"/>
      <c r="X291" s="818"/>
      <c r="Y291" s="762"/>
      <c r="Z291" s="765"/>
      <c r="AA291" s="768"/>
      <c r="AB291" s="771"/>
      <c r="AC291" s="774"/>
      <c r="AD291" s="777"/>
      <c r="AE291" s="780"/>
      <c r="AF291" s="205">
        <v>6</v>
      </c>
      <c r="AG291" s="495"/>
      <c r="AH291" s="497" t="str">
        <f t="shared" si="883"/>
        <v/>
      </c>
      <c r="AI291" s="336"/>
      <c r="AJ291" s="336"/>
      <c r="AK291" s="231" t="str">
        <f t="shared" si="884"/>
        <v/>
      </c>
      <c r="AL291" s="337"/>
      <c r="AM291" s="337"/>
      <c r="AN291" s="338"/>
      <c r="AO291" s="232" t="str">
        <f t="shared" ref="AO291" si="1008">IF(ISBLANK(AD286),(IFERROR(IF(AND(AH290="Probabilidad",AH291="Probabilidad"),(AQ290-(+AQ290*AK291)),IF(AND(AH290="Impacto",AH291="Probabilidad"),(AQ289-(+AQ289*AK291)),IF(AH291="Impacto",AQ290,""))),""))," ")</f>
        <v/>
      </c>
      <c r="AP291" s="174" t="str">
        <f t="shared" ref="AP291" si="1009">IF(ISBLANK(AD286),(IFERROR(IF(AO291="","",IF(AO291&lt;=0.2,"Muy Baja",IF(AO291&lt;=0.4,"Baja",IF(AO291&lt;=0.6,"Media",IF(AO291&lt;=0.8,"Alta","Muy Alta"))))),""))," ")</f>
        <v/>
      </c>
      <c r="AQ291" s="233" t="str">
        <f t="shared" si="982"/>
        <v/>
      </c>
      <c r="AR291" s="279" t="str">
        <f t="shared" si="983"/>
        <v/>
      </c>
      <c r="AS291" s="233" t="str">
        <f t="shared" si="1003"/>
        <v/>
      </c>
      <c r="AT291" s="235" t="str">
        <f t="shared" si="984"/>
        <v/>
      </c>
      <c r="AU291" s="783"/>
      <c r="AV291" s="786"/>
      <c r="AW291" s="780"/>
      <c r="AX291" s="789"/>
      <c r="AY291" s="469"/>
      <c r="AZ291" s="462"/>
      <c r="BA291" s="463"/>
      <c r="BB291" s="463"/>
      <c r="BC291" s="464"/>
      <c r="BD291" s="464"/>
      <c r="BE291" s="464"/>
      <c r="BF291" s="462"/>
      <c r="BG291" s="753"/>
      <c r="BH291" s="515"/>
      <c r="BI291" s="516"/>
      <c r="BJ291" s="516"/>
      <c r="BK291" s="516"/>
      <c r="BL291" s="541"/>
      <c r="BM291" s="541"/>
      <c r="BN291" s="541"/>
      <c r="BO291" s="542"/>
      <c r="BP291" s="542"/>
      <c r="BQ291" s="600"/>
      <c r="BR291" s="684"/>
      <c r="BS291" s="685"/>
      <c r="BT291" s="684"/>
      <c r="BU291" s="685"/>
      <c r="BV291" s="684"/>
      <c r="BW291" s="685"/>
      <c r="BX291" s="684"/>
      <c r="BY291" s="689"/>
      <c r="BZ291" s="685"/>
    </row>
    <row r="292" spans="1:78" s="211" customFormat="1" ht="96.6" customHeight="1">
      <c r="A292" s="987"/>
      <c r="B292" s="969" t="s">
        <v>884</v>
      </c>
      <c r="C292" s="848"/>
      <c r="D292" s="848"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801"/>
      <c r="F292" s="801" t="s">
        <v>962</v>
      </c>
      <c r="G292" s="819">
        <v>47</v>
      </c>
      <c r="H292" s="380">
        <f t="shared" ref="H292" si="1010">+G292</f>
        <v>47</v>
      </c>
      <c r="I292" s="830" t="s">
        <v>1170</v>
      </c>
      <c r="J292" s="751" t="s">
        <v>242</v>
      </c>
      <c r="K292" s="751" t="s">
        <v>1170</v>
      </c>
      <c r="L292" s="751" t="s">
        <v>1299</v>
      </c>
      <c r="M292" s="751" t="s">
        <v>3264</v>
      </c>
      <c r="N292" s="751" t="s">
        <v>108</v>
      </c>
      <c r="O292" s="751" t="s">
        <v>830</v>
      </c>
      <c r="P292" s="804">
        <v>1</v>
      </c>
      <c r="Q292" s="807"/>
      <c r="R292" s="810"/>
      <c r="S292" s="810"/>
      <c r="T292" s="810"/>
      <c r="U292" s="810"/>
      <c r="V292" s="813" t="str">
        <f t="shared" ref="V292" si="1011">IF(ISBLANK(AC292),(IF(P292&lt;=0,"",IF(P292&lt;=2,"Muy Baja",IF(P292&lt;=24,"Baja",IF(P292&lt;=500,"Media",IF(P292&lt;=5000,"Alta","Muy Alta"))))))," ")</f>
        <v>Muy Baja</v>
      </c>
      <c r="W292" s="766">
        <f t="shared" ref="W292" si="1012">IF(ISBLANK(AC292),(IF(V292="","",IF(V292="Muy Baja",20%,IF(V292="Baja",40%,IF(V292="Media",60%,IF(V292="Alta",80%,IF(V292="Muy Alta",100%,0)))))))," ")</f>
        <v>0.2</v>
      </c>
      <c r="X292" s="816" t="s">
        <v>304</v>
      </c>
      <c r="Y292" s="760" t="str">
        <f>IF(X292&gt;0,IF(NOT(ISERROR(MATCH(X292,'Listados Datos'!$N$3:$N$4,0))),'Listados Datos'!$N$6&amp;"Por favor no seleccionar este criterios de impacto (Afectación Económica o presupuestal y/o Pérdida Reputacional)",'Listados Datos'!$N$7),"")</f>
        <v>✔</v>
      </c>
      <c r="Z292" s="763"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766">
        <f>IF(Z292="","",IF(Z292="Leve",20%,IF(Z292="Menor",40%,IF(Z292="Moderado",60%,IF(Z292="Mayor",80%,IF(Z292="Catastrófico",100%,0))))))</f>
        <v>0.6</v>
      </c>
      <c r="AB292" s="769"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772"/>
      <c r="AD292" s="775"/>
      <c r="AE292" s="778" t="str">
        <f t="shared" ref="AE292" si="1013">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495" t="s">
        <v>3302</v>
      </c>
      <c r="AH292" s="497" t="str">
        <f t="shared" si="883"/>
        <v>Probabilidad</v>
      </c>
      <c r="AI292" s="336" t="s">
        <v>310</v>
      </c>
      <c r="AJ292" s="336" t="s">
        <v>315</v>
      </c>
      <c r="AK292" s="231" t="str">
        <f t="shared" si="884"/>
        <v>40%</v>
      </c>
      <c r="AL292" s="337" t="s">
        <v>319</v>
      </c>
      <c r="AM292" s="337" t="s">
        <v>323</v>
      </c>
      <c r="AN292" s="338" t="s">
        <v>326</v>
      </c>
      <c r="AO292" s="232">
        <f t="shared" ref="AO292" si="1014">IF(ISBLANK(AD292),(IFERROR(IF(AH292="Probabilidad",(W292-(+W292*AK292)),IF(AH292="Impacto",W292,"")),""))," ")</f>
        <v>0.12</v>
      </c>
      <c r="AP292" s="174" t="str">
        <f t="shared" ref="AP292" si="1015">IF(ISBLANK(AD292), (IFERROR(IF(AO292="","",IF(AO292&lt;=0.2,"Muy Baja",IF(AO292&lt;=0.4,"Baja",IF(AO292&lt;=0.6,"Media",IF(AO292&lt;=0.8,"Alta","Muy Alta"))))),""))," ")</f>
        <v>Muy Baja</v>
      </c>
      <c r="AQ292" s="233">
        <f t="shared" si="982"/>
        <v>0.12</v>
      </c>
      <c r="AR292" s="279" t="str">
        <f t="shared" si="983"/>
        <v>Moderado</v>
      </c>
      <c r="AS292" s="233">
        <f t="shared" ref="AS292" si="1016">IFERROR(IF(AH292="Impacto",(AA292-(+AA292*AK292)),IF(AH292="Probabilidad",AA292,"")),"")</f>
        <v>0.6</v>
      </c>
      <c r="AT292" s="235" t="str">
        <f t="shared" si="984"/>
        <v>Moderado</v>
      </c>
      <c r="AU292" s="781"/>
      <c r="AV292" s="784" t="str">
        <f>IF(ISBLANK(AD292), " ", AD292)</f>
        <v xml:space="preserve"> </v>
      </c>
      <c r="AW292" s="778" t="str">
        <f t="shared" ref="AW292" si="1017">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787" t="s">
        <v>333</v>
      </c>
      <c r="AY292" s="469" t="s">
        <v>1371</v>
      </c>
      <c r="AZ292" s="462" t="s">
        <v>1372</v>
      </c>
      <c r="BA292" s="463" t="s">
        <v>3003</v>
      </c>
      <c r="BB292" s="463" t="s">
        <v>1150</v>
      </c>
      <c r="BC292" s="464">
        <v>44927</v>
      </c>
      <c r="BD292" s="464">
        <v>45291</v>
      </c>
      <c r="BE292" s="464" t="s">
        <v>1217</v>
      </c>
      <c r="BF292" s="462" t="s">
        <v>1217</v>
      </c>
      <c r="BG292" s="751" t="s">
        <v>1218</v>
      </c>
      <c r="BH292" s="508" t="s">
        <v>113</v>
      </c>
      <c r="BI292" s="503" t="s">
        <v>3469</v>
      </c>
      <c r="BJ292" s="503" t="s">
        <v>1509</v>
      </c>
      <c r="BK292" s="503" t="s">
        <v>1509</v>
      </c>
      <c r="BL292" s="549" t="s">
        <v>1509</v>
      </c>
      <c r="BM292" s="549" t="s">
        <v>1509</v>
      </c>
      <c r="BN292" s="549" t="s">
        <v>1509</v>
      </c>
      <c r="BO292" s="549" t="s">
        <v>32</v>
      </c>
      <c r="BP292" s="549" t="s">
        <v>3408</v>
      </c>
      <c r="BQ292" s="606" t="s">
        <v>3408</v>
      </c>
      <c r="BR292" s="680" t="s">
        <v>1371</v>
      </c>
      <c r="BS292" s="681"/>
      <c r="BT292" s="680" t="s">
        <v>1372</v>
      </c>
      <c r="BU292" s="681"/>
      <c r="BV292" s="680" t="s">
        <v>3701</v>
      </c>
      <c r="BW292" s="681"/>
      <c r="BX292" s="680" t="s">
        <v>3698</v>
      </c>
      <c r="BY292" s="687"/>
      <c r="BZ292" s="681"/>
    </row>
    <row r="293" spans="1:78" s="211" customFormat="1" ht="28.5" customHeight="1">
      <c r="A293" s="987"/>
      <c r="B293" s="969"/>
      <c r="C293" s="848"/>
      <c r="D293" s="848"/>
      <c r="E293" s="801"/>
      <c r="F293" s="801"/>
      <c r="G293" s="819"/>
      <c r="H293" s="380">
        <f t="shared" ref="H293" si="1018">+H292</f>
        <v>47</v>
      </c>
      <c r="I293" s="831"/>
      <c r="J293" s="752"/>
      <c r="K293" s="752"/>
      <c r="L293" s="752"/>
      <c r="M293" s="752"/>
      <c r="N293" s="752"/>
      <c r="O293" s="752"/>
      <c r="P293" s="805"/>
      <c r="Q293" s="808"/>
      <c r="R293" s="811"/>
      <c r="S293" s="811"/>
      <c r="T293" s="811"/>
      <c r="U293" s="811"/>
      <c r="V293" s="814"/>
      <c r="W293" s="767"/>
      <c r="X293" s="817"/>
      <c r="Y293" s="761"/>
      <c r="Z293" s="764"/>
      <c r="AA293" s="767"/>
      <c r="AB293" s="770"/>
      <c r="AC293" s="773"/>
      <c r="AD293" s="776"/>
      <c r="AE293" s="779"/>
      <c r="AF293" s="205">
        <v>2</v>
      </c>
      <c r="AG293" s="495"/>
      <c r="AH293" s="497" t="str">
        <f t="shared" si="883"/>
        <v/>
      </c>
      <c r="AI293" s="336"/>
      <c r="AJ293" s="336"/>
      <c r="AK293" s="231" t="str">
        <f t="shared" si="884"/>
        <v/>
      </c>
      <c r="AL293" s="337"/>
      <c r="AM293" s="337"/>
      <c r="AN293" s="338"/>
      <c r="AO293" s="232" t="str">
        <f t="shared" ref="AO293" si="1019">IF(ISBLANK(AD292),(IFERROR(IF(AND(AH292="Probabilidad",AH293="Probabilidad"),(AQ292-(+AQ292*AK293)),IF(AH293="Probabilidad",(W292-(+W292*AK293)),IF(AH293="Impacto",AQ292,""))),""))," ")</f>
        <v/>
      </c>
      <c r="AP293" s="174" t="str">
        <f t="shared" ref="AP293" si="1020">IF(ISBLANK(AD292),(IFERROR(IF(AO293="","",IF(AO293&lt;=0.2,"Muy Baja",IF(AO293&lt;=0.4,"Baja",IF(AO293&lt;=0.6,"Media",IF(AO293&lt;=0.8,"Alta","Muy Alta"))))),""))," ")</f>
        <v/>
      </c>
      <c r="AQ293" s="233" t="str">
        <f t="shared" si="982"/>
        <v/>
      </c>
      <c r="AR293" s="279" t="str">
        <f t="shared" si="983"/>
        <v/>
      </c>
      <c r="AS293" s="233" t="str">
        <f t="shared" ref="AS293" si="1021">IFERROR(IF(AND(AH292="Impacto",AH293="Impacto"),(AS292-(+AS292*AK293)),IF(AH293="Impacto",(AA292-(+AA292*AK293)),IF(AH293="Probabilidad",AS292,""))),"")</f>
        <v/>
      </c>
      <c r="AT293" s="235" t="str">
        <f t="shared" si="984"/>
        <v/>
      </c>
      <c r="AU293" s="782"/>
      <c r="AV293" s="785"/>
      <c r="AW293" s="779"/>
      <c r="AX293" s="788"/>
      <c r="AY293" s="469"/>
      <c r="AZ293" s="462"/>
      <c r="BA293" s="463"/>
      <c r="BB293" s="463"/>
      <c r="BC293" s="464"/>
      <c r="BD293" s="464"/>
      <c r="BE293" s="464"/>
      <c r="BF293" s="462"/>
      <c r="BG293" s="752"/>
      <c r="BH293" s="517"/>
      <c r="BI293" s="518"/>
      <c r="BJ293" s="518"/>
      <c r="BK293" s="518"/>
      <c r="BL293" s="543"/>
      <c r="BM293" s="543"/>
      <c r="BN293" s="543"/>
      <c r="BO293" s="278"/>
      <c r="BP293" s="278"/>
      <c r="BQ293" s="593"/>
      <c r="BR293" s="682"/>
      <c r="BS293" s="683"/>
      <c r="BT293" s="682"/>
      <c r="BU293" s="683"/>
      <c r="BV293" s="682"/>
      <c r="BW293" s="683"/>
      <c r="BX293" s="682"/>
      <c r="BY293" s="688"/>
      <c r="BZ293" s="683"/>
    </row>
    <row r="294" spans="1:78" s="211" customFormat="1" ht="28.5" customHeight="1">
      <c r="A294" s="987"/>
      <c r="B294" s="969"/>
      <c r="C294" s="848"/>
      <c r="D294" s="848"/>
      <c r="E294" s="801"/>
      <c r="F294" s="801"/>
      <c r="G294" s="819"/>
      <c r="H294" s="380">
        <f t="shared" si="803"/>
        <v>47</v>
      </c>
      <c r="I294" s="831"/>
      <c r="J294" s="752"/>
      <c r="K294" s="752"/>
      <c r="L294" s="752"/>
      <c r="M294" s="752"/>
      <c r="N294" s="752"/>
      <c r="O294" s="752"/>
      <c r="P294" s="805"/>
      <c r="Q294" s="808"/>
      <c r="R294" s="811"/>
      <c r="S294" s="811"/>
      <c r="T294" s="811"/>
      <c r="U294" s="811"/>
      <c r="V294" s="814"/>
      <c r="W294" s="767"/>
      <c r="X294" s="817"/>
      <c r="Y294" s="761"/>
      <c r="Z294" s="764"/>
      <c r="AA294" s="767"/>
      <c r="AB294" s="770"/>
      <c r="AC294" s="773"/>
      <c r="AD294" s="776"/>
      <c r="AE294" s="779"/>
      <c r="AF294" s="205">
        <v>3</v>
      </c>
      <c r="AG294" s="495"/>
      <c r="AH294" s="497" t="str">
        <f t="shared" si="883"/>
        <v/>
      </c>
      <c r="AI294" s="336"/>
      <c r="AJ294" s="336"/>
      <c r="AK294" s="231" t="str">
        <f t="shared" si="884"/>
        <v/>
      </c>
      <c r="AL294" s="337"/>
      <c r="AM294" s="337"/>
      <c r="AN294" s="338"/>
      <c r="AO294" s="232" t="str">
        <f t="shared" ref="AO294" si="1022">IF(ISBLANK(AD292),(IFERROR(IF(AND(AH293="Probabilidad",AH294="Probabilidad"),(AQ293-(+AQ293*AK294)),IF(AND(AH293="Impacto",AH294="Probabilidad"),(AQ292-(+AQ292*AK294)),IF(AH294="Impacto",AQ293,""))),""))," ")</f>
        <v/>
      </c>
      <c r="AP294" s="174" t="str">
        <f t="shared" ref="AP294" si="1023">IF(ISBLANK(AD292),(IFERROR(IF(AO294="","",IF(AO294&lt;=0.2,"Muy Baja",IF(AO294&lt;=0.4,"Baja",IF(AO294&lt;=0.6,"Media",IF(AO294&lt;=0.8,"Alta","Muy Alta"))))),""))," ")</f>
        <v/>
      </c>
      <c r="AQ294" s="233" t="str">
        <f t="shared" si="982"/>
        <v/>
      </c>
      <c r="AR294" s="279" t="str">
        <f t="shared" si="983"/>
        <v/>
      </c>
      <c r="AS294" s="233" t="str">
        <f t="shared" ref="AS294:AS297" si="1024">IFERROR(IF(AND(AH293="Impacto",AH294="Impacto"),(AS293-(+AS293*AK294)),IF(AND(AH293="Probabilidad",AH294="Impacto"),(AS292-(+AS292*AK294)),IF(AH294="Probabilidad",AS293,""))),"")</f>
        <v/>
      </c>
      <c r="AT294" s="235" t="str">
        <f t="shared" si="984"/>
        <v/>
      </c>
      <c r="AU294" s="782"/>
      <c r="AV294" s="785"/>
      <c r="AW294" s="779"/>
      <c r="AX294" s="788"/>
      <c r="AY294" s="469"/>
      <c r="AZ294" s="462"/>
      <c r="BA294" s="463"/>
      <c r="BB294" s="463"/>
      <c r="BC294" s="464"/>
      <c r="BD294" s="464"/>
      <c r="BE294" s="464"/>
      <c r="BF294" s="462"/>
      <c r="BG294" s="752"/>
      <c r="BH294" s="212"/>
      <c r="BI294" s="209"/>
      <c r="BJ294" s="209"/>
      <c r="BK294" s="209"/>
      <c r="BL294" s="206"/>
      <c r="BM294" s="206"/>
      <c r="BN294" s="206"/>
      <c r="BO294" s="278"/>
      <c r="BP294" s="278"/>
      <c r="BQ294" s="593"/>
      <c r="BR294" s="682"/>
      <c r="BS294" s="683"/>
      <c r="BT294" s="682"/>
      <c r="BU294" s="683"/>
      <c r="BV294" s="682"/>
      <c r="BW294" s="683"/>
      <c r="BX294" s="682"/>
      <c r="BY294" s="688"/>
      <c r="BZ294" s="683"/>
    </row>
    <row r="295" spans="1:78" s="211" customFormat="1" ht="28.5" customHeight="1">
      <c r="A295" s="987"/>
      <c r="B295" s="969"/>
      <c r="C295" s="848"/>
      <c r="D295" s="848"/>
      <c r="E295" s="801"/>
      <c r="F295" s="801"/>
      <c r="G295" s="819"/>
      <c r="H295" s="380">
        <f t="shared" si="803"/>
        <v>47</v>
      </c>
      <c r="I295" s="831"/>
      <c r="J295" s="752"/>
      <c r="K295" s="752"/>
      <c r="L295" s="752"/>
      <c r="M295" s="752"/>
      <c r="N295" s="752"/>
      <c r="O295" s="752"/>
      <c r="P295" s="805"/>
      <c r="Q295" s="808"/>
      <c r="R295" s="811"/>
      <c r="S295" s="811"/>
      <c r="T295" s="811"/>
      <c r="U295" s="811"/>
      <c r="V295" s="814"/>
      <c r="W295" s="767"/>
      <c r="X295" s="817"/>
      <c r="Y295" s="761"/>
      <c r="Z295" s="764"/>
      <c r="AA295" s="767"/>
      <c r="AB295" s="770"/>
      <c r="AC295" s="773"/>
      <c r="AD295" s="776"/>
      <c r="AE295" s="779"/>
      <c r="AF295" s="205">
        <v>4</v>
      </c>
      <c r="AG295" s="495"/>
      <c r="AH295" s="497" t="str">
        <f t="shared" si="883"/>
        <v/>
      </c>
      <c r="AI295" s="336"/>
      <c r="AJ295" s="336"/>
      <c r="AK295" s="231" t="str">
        <f t="shared" si="884"/>
        <v/>
      </c>
      <c r="AL295" s="337"/>
      <c r="AM295" s="337"/>
      <c r="AN295" s="338"/>
      <c r="AO295" s="232" t="str">
        <f t="shared" ref="AO295" si="1025">IF(ISBLANK(AD292),(IFERROR(IF(AND(AH294="Probabilidad",AH295="Probabilidad"),(AQ294-(+AQ294*AK295)),IF(AND(AH294="Impacto",AH295="Probabilidad"),(AQ293-(+AQ293*AK295)),IF(AH295="Impacto",AQ294,""))),""))," ")</f>
        <v/>
      </c>
      <c r="AP295" s="174" t="str">
        <f t="shared" ref="AP295" si="1026">IF(ISBLANK(AD292),(IFERROR(IF(AO295="","",IF(AO295&lt;=0.2,"Muy Baja",IF(AO295&lt;=0.4,"Baja",IF(AO295&lt;=0.6,"Media",IF(AO295&lt;=0.8,"Alta","Muy Alta"))))),""))," ")</f>
        <v/>
      </c>
      <c r="AQ295" s="233" t="str">
        <f t="shared" si="982"/>
        <v/>
      </c>
      <c r="AR295" s="279" t="str">
        <f t="shared" si="983"/>
        <v/>
      </c>
      <c r="AS295" s="233" t="str">
        <f t="shared" si="1024"/>
        <v/>
      </c>
      <c r="AT295" s="235" t="str">
        <f t="shared" si="984"/>
        <v/>
      </c>
      <c r="AU295" s="782"/>
      <c r="AV295" s="785"/>
      <c r="AW295" s="779"/>
      <c r="AX295" s="788"/>
      <c r="AY295" s="469"/>
      <c r="AZ295" s="462"/>
      <c r="BA295" s="463"/>
      <c r="BB295" s="463"/>
      <c r="BC295" s="464"/>
      <c r="BD295" s="464"/>
      <c r="BE295" s="464"/>
      <c r="BF295" s="462"/>
      <c r="BG295" s="752"/>
      <c r="BH295" s="212"/>
      <c r="BI295" s="209"/>
      <c r="BJ295" s="209"/>
      <c r="BK295" s="209"/>
      <c r="BL295" s="206"/>
      <c r="BM295" s="206"/>
      <c r="BN295" s="206"/>
      <c r="BO295" s="278"/>
      <c r="BP295" s="278"/>
      <c r="BQ295" s="593"/>
      <c r="BR295" s="682"/>
      <c r="BS295" s="683"/>
      <c r="BT295" s="682"/>
      <c r="BU295" s="683"/>
      <c r="BV295" s="682"/>
      <c r="BW295" s="683"/>
      <c r="BX295" s="682"/>
      <c r="BY295" s="688"/>
      <c r="BZ295" s="683"/>
    </row>
    <row r="296" spans="1:78" s="211" customFormat="1" ht="28.5" customHeight="1">
      <c r="A296" s="987"/>
      <c r="B296" s="969"/>
      <c r="C296" s="848"/>
      <c r="D296" s="848"/>
      <c r="E296" s="801"/>
      <c r="F296" s="801"/>
      <c r="G296" s="819"/>
      <c r="H296" s="380">
        <f t="shared" si="803"/>
        <v>47</v>
      </c>
      <c r="I296" s="831"/>
      <c r="J296" s="752"/>
      <c r="K296" s="752"/>
      <c r="L296" s="752"/>
      <c r="M296" s="752"/>
      <c r="N296" s="752"/>
      <c r="O296" s="752"/>
      <c r="P296" s="805"/>
      <c r="Q296" s="808"/>
      <c r="R296" s="811"/>
      <c r="S296" s="811"/>
      <c r="T296" s="811"/>
      <c r="U296" s="811"/>
      <c r="V296" s="814"/>
      <c r="W296" s="767"/>
      <c r="X296" s="817"/>
      <c r="Y296" s="761"/>
      <c r="Z296" s="764"/>
      <c r="AA296" s="767"/>
      <c r="AB296" s="770"/>
      <c r="AC296" s="773"/>
      <c r="AD296" s="776"/>
      <c r="AE296" s="779"/>
      <c r="AF296" s="205">
        <v>5</v>
      </c>
      <c r="AG296" s="495"/>
      <c r="AH296" s="497" t="str">
        <f t="shared" si="883"/>
        <v/>
      </c>
      <c r="AI296" s="336"/>
      <c r="AJ296" s="336"/>
      <c r="AK296" s="231" t="str">
        <f t="shared" si="884"/>
        <v/>
      </c>
      <c r="AL296" s="337"/>
      <c r="AM296" s="337"/>
      <c r="AN296" s="338"/>
      <c r="AO296" s="232" t="str">
        <f t="shared" ref="AO296" si="1027">IF(ISBLANK(AD292),(IFERROR(IF(AND(AH295="Probabilidad",AH296="Probabilidad"),(AQ295-(+AQ295*AK296)),IF(AND(AH295="Impacto",AH296="Probabilidad"),(AQ294-(+AQ294*AK296)),IF(AH296="Impacto",AQ295,""))),""))," ")</f>
        <v/>
      </c>
      <c r="AP296" s="174" t="str">
        <f t="shared" ref="AP296" si="1028">IF(ISBLANK(AD292),(IFERROR(IF(AO296="","",IF(AO296&lt;=0.2,"Muy Baja",IF(AO296&lt;=0.4,"Baja",IF(AO296&lt;=0.6,"Media",IF(AO296&lt;=0.8,"Alta","Muy Alta"))))),""))," ")</f>
        <v/>
      </c>
      <c r="AQ296" s="233" t="str">
        <f t="shared" si="982"/>
        <v/>
      </c>
      <c r="AR296" s="279" t="str">
        <f t="shared" si="983"/>
        <v/>
      </c>
      <c r="AS296" s="233" t="str">
        <f t="shared" si="1024"/>
        <v/>
      </c>
      <c r="AT296" s="235" t="str">
        <f t="shared" si="984"/>
        <v/>
      </c>
      <c r="AU296" s="782"/>
      <c r="AV296" s="785"/>
      <c r="AW296" s="779"/>
      <c r="AX296" s="788"/>
      <c r="AY296" s="469"/>
      <c r="AZ296" s="462"/>
      <c r="BA296" s="463"/>
      <c r="BB296" s="463"/>
      <c r="BC296" s="464"/>
      <c r="BD296" s="464"/>
      <c r="BE296" s="464"/>
      <c r="BF296" s="462"/>
      <c r="BG296" s="752"/>
      <c r="BH296" s="212"/>
      <c r="BI296" s="209"/>
      <c r="BJ296" s="209"/>
      <c r="BK296" s="209"/>
      <c r="BL296" s="206"/>
      <c r="BM296" s="206"/>
      <c r="BN296" s="206"/>
      <c r="BO296" s="278"/>
      <c r="BP296" s="278"/>
      <c r="BQ296" s="593"/>
      <c r="BR296" s="682"/>
      <c r="BS296" s="683"/>
      <c r="BT296" s="682"/>
      <c r="BU296" s="683"/>
      <c r="BV296" s="682"/>
      <c r="BW296" s="683"/>
      <c r="BX296" s="682"/>
      <c r="BY296" s="688"/>
      <c r="BZ296" s="683"/>
    </row>
    <row r="297" spans="1:78" s="211" customFormat="1" ht="28.5" customHeight="1">
      <c r="A297" s="987"/>
      <c r="B297" s="969"/>
      <c r="C297" s="848"/>
      <c r="D297" s="848"/>
      <c r="E297" s="801"/>
      <c r="F297" s="801"/>
      <c r="G297" s="819"/>
      <c r="H297" s="380">
        <f t="shared" ref="H297:H360" si="1029">+H296</f>
        <v>47</v>
      </c>
      <c r="I297" s="832"/>
      <c r="J297" s="753"/>
      <c r="K297" s="753"/>
      <c r="L297" s="753"/>
      <c r="M297" s="753"/>
      <c r="N297" s="753"/>
      <c r="O297" s="753"/>
      <c r="P297" s="806"/>
      <c r="Q297" s="809"/>
      <c r="R297" s="812"/>
      <c r="S297" s="812"/>
      <c r="T297" s="812"/>
      <c r="U297" s="812"/>
      <c r="V297" s="820"/>
      <c r="W297" s="768"/>
      <c r="X297" s="818"/>
      <c r="Y297" s="762"/>
      <c r="Z297" s="765"/>
      <c r="AA297" s="768"/>
      <c r="AB297" s="771"/>
      <c r="AC297" s="774"/>
      <c r="AD297" s="777"/>
      <c r="AE297" s="780"/>
      <c r="AF297" s="205">
        <v>6</v>
      </c>
      <c r="AG297" s="495"/>
      <c r="AH297" s="497" t="str">
        <f t="shared" si="883"/>
        <v/>
      </c>
      <c r="AI297" s="336"/>
      <c r="AJ297" s="336"/>
      <c r="AK297" s="231" t="str">
        <f t="shared" si="884"/>
        <v/>
      </c>
      <c r="AL297" s="337"/>
      <c r="AM297" s="337"/>
      <c r="AN297" s="338"/>
      <c r="AO297" s="232" t="str">
        <f t="shared" ref="AO297" si="1030">IF(ISBLANK(AD292),(IFERROR(IF(AND(AH296="Probabilidad",AH297="Probabilidad"),(AQ296-(+AQ296*AK297)),IF(AND(AH296="Impacto",AH297="Probabilidad"),(AQ295-(+AQ295*AK297)),IF(AH297="Impacto",AQ296,""))),""))," ")</f>
        <v/>
      </c>
      <c r="AP297" s="174" t="str">
        <f t="shared" ref="AP297" si="1031">IF(ISBLANK(AD292),(IFERROR(IF(AO297="","",IF(AO297&lt;=0.2,"Muy Baja",IF(AO297&lt;=0.4,"Baja",IF(AO297&lt;=0.6,"Media",IF(AO297&lt;=0.8,"Alta","Muy Alta"))))),""))," ")</f>
        <v/>
      </c>
      <c r="AQ297" s="233" t="str">
        <f t="shared" si="982"/>
        <v/>
      </c>
      <c r="AR297" s="279" t="str">
        <f t="shared" si="983"/>
        <v/>
      </c>
      <c r="AS297" s="233" t="str">
        <f t="shared" si="1024"/>
        <v/>
      </c>
      <c r="AT297" s="235" t="str">
        <f t="shared" si="984"/>
        <v/>
      </c>
      <c r="AU297" s="783"/>
      <c r="AV297" s="786"/>
      <c r="AW297" s="780"/>
      <c r="AX297" s="789"/>
      <c r="AY297" s="469"/>
      <c r="AZ297" s="462"/>
      <c r="BA297" s="463"/>
      <c r="BB297" s="463"/>
      <c r="BC297" s="464"/>
      <c r="BD297" s="464"/>
      <c r="BE297" s="464"/>
      <c r="BF297" s="462"/>
      <c r="BG297" s="753"/>
      <c r="BH297" s="515"/>
      <c r="BI297" s="516"/>
      <c r="BJ297" s="516"/>
      <c r="BK297" s="516"/>
      <c r="BL297" s="541"/>
      <c r="BM297" s="541"/>
      <c r="BN297" s="541"/>
      <c r="BO297" s="542"/>
      <c r="BP297" s="542"/>
      <c r="BQ297" s="600"/>
      <c r="BR297" s="684"/>
      <c r="BS297" s="685"/>
      <c r="BT297" s="684"/>
      <c r="BU297" s="685"/>
      <c r="BV297" s="684"/>
      <c r="BW297" s="685"/>
      <c r="BX297" s="684"/>
      <c r="BY297" s="689"/>
      <c r="BZ297" s="685"/>
    </row>
    <row r="298" spans="1:78" s="211" customFormat="1" ht="133.5" customHeight="1">
      <c r="A298" s="987"/>
      <c r="B298" s="969" t="s">
        <v>884</v>
      </c>
      <c r="C298" s="848"/>
      <c r="D298" s="848"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801"/>
      <c r="F298" s="801" t="s">
        <v>962</v>
      </c>
      <c r="G298" s="819">
        <v>48</v>
      </c>
      <c r="H298" s="380">
        <f t="shared" ref="H298" si="1032">+G298</f>
        <v>48</v>
      </c>
      <c r="I298" s="830" t="s">
        <v>1171</v>
      </c>
      <c r="J298" s="751" t="s">
        <v>241</v>
      </c>
      <c r="K298" s="751" t="s">
        <v>1171</v>
      </c>
      <c r="L298" s="751" t="s">
        <v>1300</v>
      </c>
      <c r="M298" s="751" t="s">
        <v>3265</v>
      </c>
      <c r="N298" s="751" t="s">
        <v>108</v>
      </c>
      <c r="O298" s="751" t="s">
        <v>830</v>
      </c>
      <c r="P298" s="804">
        <v>12</v>
      </c>
      <c r="Q298" s="807"/>
      <c r="R298" s="810"/>
      <c r="S298" s="810"/>
      <c r="T298" s="810"/>
      <c r="U298" s="810"/>
      <c r="V298" s="813" t="str">
        <f t="shared" ref="V298" si="1033">IF(ISBLANK(AC298),(IF(P298&lt;=0,"",IF(P298&lt;=2,"Muy Baja",IF(P298&lt;=24,"Baja",IF(P298&lt;=500,"Media",IF(P298&lt;=5000,"Alta","Muy Alta"))))))," ")</f>
        <v>Baja</v>
      </c>
      <c r="W298" s="766">
        <f t="shared" ref="W298" si="1034">IF(ISBLANK(AC298),(IF(V298="","",IF(V298="Muy Baja",20%,IF(V298="Baja",40%,IF(V298="Media",60%,IF(V298="Alta",80%,IF(V298="Muy Alta",100%,0)))))))," ")</f>
        <v>0.4</v>
      </c>
      <c r="X298" s="816" t="s">
        <v>304</v>
      </c>
      <c r="Y298" s="760" t="str">
        <f>IF(X298&gt;0,IF(NOT(ISERROR(MATCH(X298,'Listados Datos'!$N$3:$N$4,0))),'Listados Datos'!$N$6&amp;"Por favor no seleccionar este criterios de impacto (Afectación Económica o presupuestal y/o Pérdida Reputacional)",'Listados Datos'!$N$7),"")</f>
        <v>✔</v>
      </c>
      <c r="Z298" s="763"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766">
        <f>IF(Z298="","",IF(Z298="Leve",20%,IF(Z298="Menor",40%,IF(Z298="Moderado",60%,IF(Z298="Mayor",80%,IF(Z298="Catastrófico",100%,0))))))</f>
        <v>0.6</v>
      </c>
      <c r="AB298" s="769"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772"/>
      <c r="AD298" s="775"/>
      <c r="AE298" s="778" t="str">
        <f t="shared" ref="AE298" si="1035">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495" t="s">
        <v>3303</v>
      </c>
      <c r="AH298" s="497" t="str">
        <f t="shared" si="883"/>
        <v>Probabilidad</v>
      </c>
      <c r="AI298" s="336" t="s">
        <v>310</v>
      </c>
      <c r="AJ298" s="336" t="s">
        <v>315</v>
      </c>
      <c r="AK298" s="231" t="str">
        <f t="shared" si="884"/>
        <v>40%</v>
      </c>
      <c r="AL298" s="337" t="s">
        <v>319</v>
      </c>
      <c r="AM298" s="337" t="s">
        <v>323</v>
      </c>
      <c r="AN298" s="338" t="s">
        <v>326</v>
      </c>
      <c r="AO298" s="232">
        <f t="shared" ref="AO298" si="1036">IF(ISBLANK(AD298),(IFERROR(IF(AH298="Probabilidad",(W298-(+W298*AK298)),IF(AH298="Impacto",W298,"")),""))," ")</f>
        <v>0.24</v>
      </c>
      <c r="AP298" s="174" t="str">
        <f t="shared" ref="AP298" si="1037">IF(ISBLANK(AD298), (IFERROR(IF(AO298="","",IF(AO298&lt;=0.2,"Muy Baja",IF(AO298&lt;=0.4,"Baja",IF(AO298&lt;=0.6,"Media",IF(AO298&lt;=0.8,"Alta","Muy Alta"))))),""))," ")</f>
        <v>Baja</v>
      </c>
      <c r="AQ298" s="233">
        <f t="shared" si="982"/>
        <v>0.24</v>
      </c>
      <c r="AR298" s="279" t="str">
        <f t="shared" si="983"/>
        <v>Moderado</v>
      </c>
      <c r="AS298" s="233">
        <f t="shared" ref="AS298" si="1038">IFERROR(IF(AH298="Impacto",(AA298-(+AA298*AK298)),IF(AH298="Probabilidad",AA298,"")),"")</f>
        <v>0.6</v>
      </c>
      <c r="AT298" s="235" t="str">
        <f t="shared" si="984"/>
        <v>Moderado</v>
      </c>
      <c r="AU298" s="781"/>
      <c r="AV298" s="784" t="str">
        <f>IF(ISBLANK(AD298), " ", AD298)</f>
        <v xml:space="preserve"> </v>
      </c>
      <c r="AW298" s="778" t="str">
        <f t="shared" ref="AW298" si="1039">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787" t="s">
        <v>333</v>
      </c>
      <c r="AY298" s="469" t="s">
        <v>1373</v>
      </c>
      <c r="AZ298" s="462" t="s">
        <v>1219</v>
      </c>
      <c r="BA298" s="463" t="s">
        <v>3003</v>
      </c>
      <c r="BB298" s="463" t="s">
        <v>1150</v>
      </c>
      <c r="BC298" s="464">
        <v>44927</v>
      </c>
      <c r="BD298" s="464">
        <v>45291</v>
      </c>
      <c r="BE298" s="464" t="s">
        <v>1219</v>
      </c>
      <c r="BF298" s="462" t="s">
        <v>1219</v>
      </c>
      <c r="BG298" s="751" t="s">
        <v>1220</v>
      </c>
      <c r="BH298" s="508" t="s">
        <v>113</v>
      </c>
      <c r="BI298" s="503" t="s">
        <v>3564</v>
      </c>
      <c r="BJ298" s="503">
        <v>1</v>
      </c>
      <c r="BK298" s="503" t="s">
        <v>3561</v>
      </c>
      <c r="BL298" s="549" t="s">
        <v>54</v>
      </c>
      <c r="BM298" s="549" t="s">
        <v>3563</v>
      </c>
      <c r="BN298" s="503" t="s">
        <v>1509</v>
      </c>
      <c r="BO298" s="549" t="s">
        <v>32</v>
      </c>
      <c r="BP298" s="549" t="s">
        <v>3408</v>
      </c>
      <c r="BQ298" s="606" t="s">
        <v>3408</v>
      </c>
      <c r="BR298" s="680" t="s">
        <v>1373</v>
      </c>
      <c r="BS298" s="681"/>
      <c r="BT298" s="1272" t="s">
        <v>1219</v>
      </c>
      <c r="BU298" s="1273"/>
      <c r="BV298" s="680" t="s">
        <v>3699</v>
      </c>
      <c r="BW298" s="681"/>
      <c r="BX298" s="686" t="s">
        <v>3563</v>
      </c>
      <c r="BY298" s="687"/>
      <c r="BZ298" s="681"/>
    </row>
    <row r="299" spans="1:78" s="211" customFormat="1" ht="28.5" customHeight="1">
      <c r="A299" s="987"/>
      <c r="B299" s="969"/>
      <c r="C299" s="848"/>
      <c r="D299" s="848"/>
      <c r="E299" s="801"/>
      <c r="F299" s="801"/>
      <c r="G299" s="819"/>
      <c r="H299" s="380">
        <f t="shared" ref="H299" si="1040">+H298</f>
        <v>48</v>
      </c>
      <c r="I299" s="831"/>
      <c r="J299" s="752"/>
      <c r="K299" s="752"/>
      <c r="L299" s="752"/>
      <c r="M299" s="752"/>
      <c r="N299" s="752"/>
      <c r="O299" s="752"/>
      <c r="P299" s="805"/>
      <c r="Q299" s="808"/>
      <c r="R299" s="811"/>
      <c r="S299" s="811"/>
      <c r="T299" s="811"/>
      <c r="U299" s="811"/>
      <c r="V299" s="814"/>
      <c r="W299" s="767"/>
      <c r="X299" s="817"/>
      <c r="Y299" s="761"/>
      <c r="Z299" s="764"/>
      <c r="AA299" s="767"/>
      <c r="AB299" s="770"/>
      <c r="AC299" s="773"/>
      <c r="AD299" s="776"/>
      <c r="AE299" s="779"/>
      <c r="AF299" s="205">
        <v>2</v>
      </c>
      <c r="AG299" s="495"/>
      <c r="AH299" s="497" t="str">
        <f t="shared" si="883"/>
        <v/>
      </c>
      <c r="AI299" s="336"/>
      <c r="AJ299" s="336"/>
      <c r="AK299" s="231" t="str">
        <f t="shared" si="884"/>
        <v/>
      </c>
      <c r="AL299" s="337"/>
      <c r="AM299" s="337"/>
      <c r="AN299" s="338"/>
      <c r="AO299" s="232" t="str">
        <f t="shared" ref="AO299" si="1041">IF(ISBLANK(AD298),(IFERROR(IF(AND(AH298="Probabilidad",AH299="Probabilidad"),(AQ298-(+AQ298*AK299)),IF(AH299="Probabilidad",(W298-(+W298*AK299)),IF(AH299="Impacto",AQ298,""))),""))," ")</f>
        <v/>
      </c>
      <c r="AP299" s="174" t="str">
        <f t="shared" ref="AP299" si="1042">IF(ISBLANK(AD298),(IFERROR(IF(AO299="","",IF(AO299&lt;=0.2,"Muy Baja",IF(AO299&lt;=0.4,"Baja",IF(AO299&lt;=0.6,"Media",IF(AO299&lt;=0.8,"Alta","Muy Alta"))))),""))," ")</f>
        <v/>
      </c>
      <c r="AQ299" s="233" t="str">
        <f t="shared" si="982"/>
        <v/>
      </c>
      <c r="AR299" s="279" t="str">
        <f t="shared" si="983"/>
        <v/>
      </c>
      <c r="AS299" s="233" t="str">
        <f t="shared" ref="AS299" si="1043">IFERROR(IF(AND(AH298="Impacto",AH299="Impacto"),(AS298-(+AS298*AK299)),IF(AH299="Impacto",(AA298-(+AA298*AK299)),IF(AH299="Probabilidad",AS298,""))),"")</f>
        <v/>
      </c>
      <c r="AT299" s="235" t="str">
        <f t="shared" si="984"/>
        <v/>
      </c>
      <c r="AU299" s="782"/>
      <c r="AV299" s="785"/>
      <c r="AW299" s="779"/>
      <c r="AX299" s="788"/>
      <c r="AY299" s="469"/>
      <c r="AZ299" s="462"/>
      <c r="BA299" s="463"/>
      <c r="BB299" s="463"/>
      <c r="BC299" s="464"/>
      <c r="BD299" s="464"/>
      <c r="BE299" s="464"/>
      <c r="BF299" s="462"/>
      <c r="BG299" s="752"/>
      <c r="BH299" s="517"/>
      <c r="BI299" s="518"/>
      <c r="BJ299" s="518"/>
      <c r="BK299" s="518"/>
      <c r="BL299" s="543"/>
      <c r="BM299" s="543"/>
      <c r="BN299" s="543"/>
      <c r="BO299" s="278"/>
      <c r="BP299" s="278"/>
      <c r="BQ299" s="593"/>
      <c r="BR299" s="682"/>
      <c r="BS299" s="683"/>
      <c r="BT299" s="1274"/>
      <c r="BU299" s="1275"/>
      <c r="BV299" s="682"/>
      <c r="BW299" s="683"/>
      <c r="BX299" s="682"/>
      <c r="BY299" s="688"/>
      <c r="BZ299" s="683"/>
    </row>
    <row r="300" spans="1:78" s="211" customFormat="1" ht="28.5" customHeight="1">
      <c r="A300" s="987"/>
      <c r="B300" s="969"/>
      <c r="C300" s="848"/>
      <c r="D300" s="848"/>
      <c r="E300" s="801"/>
      <c r="F300" s="801"/>
      <c r="G300" s="819"/>
      <c r="H300" s="380">
        <f t="shared" si="1029"/>
        <v>48</v>
      </c>
      <c r="I300" s="831"/>
      <c r="J300" s="752"/>
      <c r="K300" s="752"/>
      <c r="L300" s="752"/>
      <c r="M300" s="752"/>
      <c r="N300" s="752"/>
      <c r="O300" s="752"/>
      <c r="P300" s="805"/>
      <c r="Q300" s="808"/>
      <c r="R300" s="811"/>
      <c r="S300" s="811"/>
      <c r="T300" s="811"/>
      <c r="U300" s="811"/>
      <c r="V300" s="814"/>
      <c r="W300" s="767"/>
      <c r="X300" s="817"/>
      <c r="Y300" s="761"/>
      <c r="Z300" s="764"/>
      <c r="AA300" s="767"/>
      <c r="AB300" s="770"/>
      <c r="AC300" s="773"/>
      <c r="AD300" s="776"/>
      <c r="AE300" s="779"/>
      <c r="AF300" s="205">
        <v>3</v>
      </c>
      <c r="AG300" s="495"/>
      <c r="AH300" s="497" t="str">
        <f t="shared" si="883"/>
        <v/>
      </c>
      <c r="AI300" s="336"/>
      <c r="AJ300" s="336"/>
      <c r="AK300" s="231" t="str">
        <f t="shared" si="884"/>
        <v/>
      </c>
      <c r="AL300" s="337"/>
      <c r="AM300" s="337"/>
      <c r="AN300" s="338"/>
      <c r="AO300" s="232" t="str">
        <f t="shared" ref="AO300" si="1044">IF(ISBLANK(AD298),(IFERROR(IF(AND(AH299="Probabilidad",AH300="Probabilidad"),(AQ299-(+AQ299*AK300)),IF(AND(AH299="Impacto",AH300="Probabilidad"),(AQ298-(+AQ298*AK300)),IF(AH300="Impacto",AQ299,""))),""))," ")</f>
        <v/>
      </c>
      <c r="AP300" s="174" t="str">
        <f t="shared" ref="AP300" si="1045">IF(ISBLANK(AD298),(IFERROR(IF(AO300="","",IF(AO300&lt;=0.2,"Muy Baja",IF(AO300&lt;=0.4,"Baja",IF(AO300&lt;=0.6,"Media",IF(AO300&lt;=0.8,"Alta","Muy Alta"))))),""))," ")</f>
        <v/>
      </c>
      <c r="AQ300" s="233" t="str">
        <f t="shared" si="982"/>
        <v/>
      </c>
      <c r="AR300" s="279" t="str">
        <f t="shared" si="983"/>
        <v/>
      </c>
      <c r="AS300" s="233" t="str">
        <f t="shared" ref="AS300:AS303" si="1046">IFERROR(IF(AND(AH299="Impacto",AH300="Impacto"),(AS299-(+AS299*AK300)),IF(AND(AH299="Probabilidad",AH300="Impacto"),(AS298-(+AS298*AK300)),IF(AH300="Probabilidad",AS299,""))),"")</f>
        <v/>
      </c>
      <c r="AT300" s="235" t="str">
        <f t="shared" si="984"/>
        <v/>
      </c>
      <c r="AU300" s="782"/>
      <c r="AV300" s="785"/>
      <c r="AW300" s="779"/>
      <c r="AX300" s="788"/>
      <c r="AY300" s="469"/>
      <c r="AZ300" s="462"/>
      <c r="BA300" s="463"/>
      <c r="BB300" s="463"/>
      <c r="BC300" s="464"/>
      <c r="BD300" s="464"/>
      <c r="BE300" s="464"/>
      <c r="BF300" s="462"/>
      <c r="BG300" s="752"/>
      <c r="BH300" s="212"/>
      <c r="BI300" s="209"/>
      <c r="BJ300" s="209"/>
      <c r="BK300" s="209"/>
      <c r="BL300" s="206"/>
      <c r="BM300" s="206"/>
      <c r="BN300" s="206"/>
      <c r="BO300" s="278"/>
      <c r="BP300" s="278"/>
      <c r="BQ300" s="593"/>
      <c r="BR300" s="682"/>
      <c r="BS300" s="683"/>
      <c r="BT300" s="1274"/>
      <c r="BU300" s="1275"/>
      <c r="BV300" s="682"/>
      <c r="BW300" s="683"/>
      <c r="BX300" s="682"/>
      <c r="BY300" s="688"/>
      <c r="BZ300" s="683"/>
    </row>
    <row r="301" spans="1:78" s="211" customFormat="1" ht="28.5" customHeight="1">
      <c r="A301" s="987"/>
      <c r="B301" s="969"/>
      <c r="C301" s="848"/>
      <c r="D301" s="848"/>
      <c r="E301" s="801"/>
      <c r="F301" s="801"/>
      <c r="G301" s="819"/>
      <c r="H301" s="380">
        <f t="shared" si="1029"/>
        <v>48</v>
      </c>
      <c r="I301" s="831"/>
      <c r="J301" s="752"/>
      <c r="K301" s="752"/>
      <c r="L301" s="752"/>
      <c r="M301" s="752"/>
      <c r="N301" s="752"/>
      <c r="O301" s="752"/>
      <c r="P301" s="805"/>
      <c r="Q301" s="808"/>
      <c r="R301" s="811"/>
      <c r="S301" s="811"/>
      <c r="T301" s="811"/>
      <c r="U301" s="811"/>
      <c r="V301" s="814"/>
      <c r="W301" s="767"/>
      <c r="X301" s="817"/>
      <c r="Y301" s="761"/>
      <c r="Z301" s="764"/>
      <c r="AA301" s="767"/>
      <c r="AB301" s="770"/>
      <c r="AC301" s="773"/>
      <c r="AD301" s="776"/>
      <c r="AE301" s="779"/>
      <c r="AF301" s="205">
        <v>4</v>
      </c>
      <c r="AG301" s="495"/>
      <c r="AH301" s="497" t="str">
        <f t="shared" si="883"/>
        <v/>
      </c>
      <c r="AI301" s="336"/>
      <c r="AJ301" s="336"/>
      <c r="AK301" s="231" t="str">
        <f t="shared" si="884"/>
        <v/>
      </c>
      <c r="AL301" s="337"/>
      <c r="AM301" s="337"/>
      <c r="AN301" s="338"/>
      <c r="AO301" s="232" t="str">
        <f t="shared" ref="AO301" si="1047">IF(ISBLANK(AD298),(IFERROR(IF(AND(AH300="Probabilidad",AH301="Probabilidad"),(AQ300-(+AQ300*AK301)),IF(AND(AH300="Impacto",AH301="Probabilidad"),(AQ299-(+AQ299*AK301)),IF(AH301="Impacto",AQ300,""))),""))," ")</f>
        <v/>
      </c>
      <c r="AP301" s="174" t="str">
        <f t="shared" ref="AP301" si="1048">IF(ISBLANK(AD298),(IFERROR(IF(AO301="","",IF(AO301&lt;=0.2,"Muy Baja",IF(AO301&lt;=0.4,"Baja",IF(AO301&lt;=0.6,"Media",IF(AO301&lt;=0.8,"Alta","Muy Alta"))))),""))," ")</f>
        <v/>
      </c>
      <c r="AQ301" s="233" t="str">
        <f t="shared" si="982"/>
        <v/>
      </c>
      <c r="AR301" s="279" t="str">
        <f t="shared" si="983"/>
        <v/>
      </c>
      <c r="AS301" s="233" t="str">
        <f t="shared" si="1046"/>
        <v/>
      </c>
      <c r="AT301" s="235" t="str">
        <f t="shared" si="984"/>
        <v/>
      </c>
      <c r="AU301" s="782"/>
      <c r="AV301" s="785"/>
      <c r="AW301" s="779"/>
      <c r="AX301" s="788"/>
      <c r="AY301" s="469"/>
      <c r="AZ301" s="462"/>
      <c r="BA301" s="463"/>
      <c r="BB301" s="463"/>
      <c r="BC301" s="464"/>
      <c r="BD301" s="464"/>
      <c r="BE301" s="464"/>
      <c r="BF301" s="462"/>
      <c r="BG301" s="752"/>
      <c r="BH301" s="212"/>
      <c r="BI301" s="209"/>
      <c r="BJ301" s="209"/>
      <c r="BK301" s="209"/>
      <c r="BL301" s="206"/>
      <c r="BM301" s="206"/>
      <c r="BN301" s="206"/>
      <c r="BO301" s="278"/>
      <c r="BP301" s="278"/>
      <c r="BQ301" s="593"/>
      <c r="BR301" s="682"/>
      <c r="BS301" s="683"/>
      <c r="BT301" s="1274"/>
      <c r="BU301" s="1275"/>
      <c r="BV301" s="682"/>
      <c r="BW301" s="683"/>
      <c r="BX301" s="682"/>
      <c r="BY301" s="688"/>
      <c r="BZ301" s="683"/>
    </row>
    <row r="302" spans="1:78" s="211" customFormat="1" ht="28.5" customHeight="1">
      <c r="A302" s="987"/>
      <c r="B302" s="969"/>
      <c r="C302" s="848"/>
      <c r="D302" s="848"/>
      <c r="E302" s="801"/>
      <c r="F302" s="801"/>
      <c r="G302" s="819"/>
      <c r="H302" s="380">
        <f t="shared" si="1029"/>
        <v>48</v>
      </c>
      <c r="I302" s="831"/>
      <c r="J302" s="752"/>
      <c r="K302" s="752"/>
      <c r="L302" s="752"/>
      <c r="M302" s="752"/>
      <c r="N302" s="752"/>
      <c r="O302" s="752"/>
      <c r="P302" s="805"/>
      <c r="Q302" s="808"/>
      <c r="R302" s="811"/>
      <c r="S302" s="811"/>
      <c r="T302" s="811"/>
      <c r="U302" s="811"/>
      <c r="V302" s="814"/>
      <c r="W302" s="767"/>
      <c r="X302" s="817"/>
      <c r="Y302" s="761"/>
      <c r="Z302" s="764"/>
      <c r="AA302" s="767"/>
      <c r="AB302" s="770"/>
      <c r="AC302" s="773"/>
      <c r="AD302" s="776"/>
      <c r="AE302" s="779"/>
      <c r="AF302" s="205">
        <v>5</v>
      </c>
      <c r="AG302" s="495"/>
      <c r="AH302" s="497" t="str">
        <f t="shared" si="883"/>
        <v/>
      </c>
      <c r="AI302" s="336"/>
      <c r="AJ302" s="336"/>
      <c r="AK302" s="231" t="str">
        <f t="shared" si="884"/>
        <v/>
      </c>
      <c r="AL302" s="337"/>
      <c r="AM302" s="337"/>
      <c r="AN302" s="338"/>
      <c r="AO302" s="232" t="str">
        <f t="shared" ref="AO302" si="1049">IF(ISBLANK(AD298),(IFERROR(IF(AND(AH301="Probabilidad",AH302="Probabilidad"),(AQ301-(+AQ301*AK302)),IF(AND(AH301="Impacto",AH302="Probabilidad"),(AQ300-(+AQ300*AK302)),IF(AH302="Impacto",AQ301,""))),""))," ")</f>
        <v/>
      </c>
      <c r="AP302" s="174" t="str">
        <f t="shared" ref="AP302" si="1050">IF(ISBLANK(AD298),(IFERROR(IF(AO302="","",IF(AO302&lt;=0.2,"Muy Baja",IF(AO302&lt;=0.4,"Baja",IF(AO302&lt;=0.6,"Media",IF(AO302&lt;=0.8,"Alta","Muy Alta"))))),""))," ")</f>
        <v/>
      </c>
      <c r="AQ302" s="233" t="str">
        <f t="shared" si="982"/>
        <v/>
      </c>
      <c r="AR302" s="279" t="str">
        <f t="shared" si="983"/>
        <v/>
      </c>
      <c r="AS302" s="233" t="str">
        <f t="shared" si="1046"/>
        <v/>
      </c>
      <c r="AT302" s="235" t="str">
        <f t="shared" si="984"/>
        <v/>
      </c>
      <c r="AU302" s="782"/>
      <c r="AV302" s="785"/>
      <c r="AW302" s="779"/>
      <c r="AX302" s="788"/>
      <c r="AY302" s="469"/>
      <c r="AZ302" s="462"/>
      <c r="BA302" s="463"/>
      <c r="BB302" s="463"/>
      <c r="BC302" s="464"/>
      <c r="BD302" s="464"/>
      <c r="BE302" s="464"/>
      <c r="BF302" s="462"/>
      <c r="BG302" s="752"/>
      <c r="BH302" s="212"/>
      <c r="BI302" s="209"/>
      <c r="BJ302" s="209"/>
      <c r="BK302" s="209"/>
      <c r="BL302" s="206"/>
      <c r="BM302" s="206"/>
      <c r="BN302" s="206"/>
      <c r="BO302" s="278"/>
      <c r="BP302" s="278"/>
      <c r="BQ302" s="593"/>
      <c r="BR302" s="682"/>
      <c r="BS302" s="683"/>
      <c r="BT302" s="1274"/>
      <c r="BU302" s="1275"/>
      <c r="BV302" s="682"/>
      <c r="BW302" s="683"/>
      <c r="BX302" s="682"/>
      <c r="BY302" s="688"/>
      <c r="BZ302" s="683"/>
    </row>
    <row r="303" spans="1:78" s="211" customFormat="1" ht="28.5" customHeight="1">
      <c r="A303" s="987"/>
      <c r="B303" s="969"/>
      <c r="C303" s="848"/>
      <c r="D303" s="848"/>
      <c r="E303" s="801"/>
      <c r="F303" s="801"/>
      <c r="G303" s="819"/>
      <c r="H303" s="380">
        <f t="shared" si="1029"/>
        <v>48</v>
      </c>
      <c r="I303" s="832"/>
      <c r="J303" s="753"/>
      <c r="K303" s="753"/>
      <c r="L303" s="753"/>
      <c r="M303" s="753"/>
      <c r="N303" s="753"/>
      <c r="O303" s="753"/>
      <c r="P303" s="806"/>
      <c r="Q303" s="809"/>
      <c r="R303" s="812"/>
      <c r="S303" s="812"/>
      <c r="T303" s="812"/>
      <c r="U303" s="812"/>
      <c r="V303" s="820"/>
      <c r="W303" s="768"/>
      <c r="X303" s="818"/>
      <c r="Y303" s="762"/>
      <c r="Z303" s="765"/>
      <c r="AA303" s="768"/>
      <c r="AB303" s="771"/>
      <c r="AC303" s="774"/>
      <c r="AD303" s="777"/>
      <c r="AE303" s="780"/>
      <c r="AF303" s="205">
        <v>6</v>
      </c>
      <c r="AG303" s="495"/>
      <c r="AH303" s="497" t="str">
        <f t="shared" si="883"/>
        <v/>
      </c>
      <c r="AI303" s="336"/>
      <c r="AJ303" s="336"/>
      <c r="AK303" s="231" t="str">
        <f t="shared" si="884"/>
        <v/>
      </c>
      <c r="AL303" s="337"/>
      <c r="AM303" s="337"/>
      <c r="AN303" s="338"/>
      <c r="AO303" s="232" t="str">
        <f t="shared" ref="AO303" si="1051">IF(ISBLANK(AD298),(IFERROR(IF(AND(AH302="Probabilidad",AH303="Probabilidad"),(AQ302-(+AQ302*AK303)),IF(AND(AH302="Impacto",AH303="Probabilidad"),(AQ301-(+AQ301*AK303)),IF(AH303="Impacto",AQ302,""))),""))," ")</f>
        <v/>
      </c>
      <c r="AP303" s="174" t="str">
        <f t="shared" ref="AP303" si="1052">IF(ISBLANK(AD298),(IFERROR(IF(AO303="","",IF(AO303&lt;=0.2,"Muy Baja",IF(AO303&lt;=0.4,"Baja",IF(AO303&lt;=0.6,"Media",IF(AO303&lt;=0.8,"Alta","Muy Alta"))))),""))," ")</f>
        <v/>
      </c>
      <c r="AQ303" s="233" t="str">
        <f t="shared" si="982"/>
        <v/>
      </c>
      <c r="AR303" s="279" t="str">
        <f t="shared" si="983"/>
        <v/>
      </c>
      <c r="AS303" s="233" t="str">
        <f t="shared" si="1046"/>
        <v/>
      </c>
      <c r="AT303" s="235" t="str">
        <f t="shared" si="984"/>
        <v/>
      </c>
      <c r="AU303" s="783"/>
      <c r="AV303" s="786"/>
      <c r="AW303" s="780"/>
      <c r="AX303" s="789"/>
      <c r="AY303" s="469"/>
      <c r="AZ303" s="462"/>
      <c r="BA303" s="463"/>
      <c r="BB303" s="463"/>
      <c r="BC303" s="464"/>
      <c r="BD303" s="464"/>
      <c r="BE303" s="464"/>
      <c r="BF303" s="462"/>
      <c r="BG303" s="753"/>
      <c r="BH303" s="515"/>
      <c r="BI303" s="516"/>
      <c r="BJ303" s="516"/>
      <c r="BK303" s="516"/>
      <c r="BL303" s="541"/>
      <c r="BM303" s="541"/>
      <c r="BN303" s="541"/>
      <c r="BO303" s="542"/>
      <c r="BP303" s="542"/>
      <c r="BQ303" s="600"/>
      <c r="BR303" s="684"/>
      <c r="BS303" s="685"/>
      <c r="BT303" s="1276"/>
      <c r="BU303" s="1277"/>
      <c r="BV303" s="684"/>
      <c r="BW303" s="685"/>
      <c r="BX303" s="684"/>
      <c r="BY303" s="689"/>
      <c r="BZ303" s="685"/>
    </row>
    <row r="304" spans="1:78" s="211" customFormat="1" ht="132" customHeight="1">
      <c r="A304" s="987"/>
      <c r="B304" s="969" t="s">
        <v>884</v>
      </c>
      <c r="C304" s="848"/>
      <c r="D304" s="848"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801"/>
      <c r="F304" s="801" t="s">
        <v>962</v>
      </c>
      <c r="G304" s="819">
        <v>49</v>
      </c>
      <c r="H304" s="380">
        <f t="shared" ref="H304" si="1053">+G304</f>
        <v>49</v>
      </c>
      <c r="I304" s="830" t="s">
        <v>1172</v>
      </c>
      <c r="J304" s="751" t="s">
        <v>241</v>
      </c>
      <c r="K304" s="751" t="s">
        <v>1172</v>
      </c>
      <c r="L304" s="751" t="s">
        <v>1301</v>
      </c>
      <c r="M304" s="751" t="s">
        <v>3266</v>
      </c>
      <c r="N304" s="751" t="s">
        <v>108</v>
      </c>
      <c r="O304" s="751" t="s">
        <v>830</v>
      </c>
      <c r="P304" s="804">
        <v>12</v>
      </c>
      <c r="Q304" s="807"/>
      <c r="R304" s="810"/>
      <c r="S304" s="810"/>
      <c r="T304" s="810"/>
      <c r="U304" s="810"/>
      <c r="V304" s="813" t="str">
        <f t="shared" ref="V304" si="1054">IF(ISBLANK(AC304),(IF(P304&lt;=0,"",IF(P304&lt;=2,"Muy Baja",IF(P304&lt;=24,"Baja",IF(P304&lt;=500,"Media",IF(P304&lt;=5000,"Alta","Muy Alta"))))))," ")</f>
        <v>Baja</v>
      </c>
      <c r="W304" s="766">
        <f t="shared" ref="W304" si="1055">IF(ISBLANK(AC304),(IF(V304="","",IF(V304="Muy Baja",20%,IF(V304="Baja",40%,IF(V304="Media",60%,IF(V304="Alta",80%,IF(V304="Muy Alta",100%,0)))))))," ")</f>
        <v>0.4</v>
      </c>
      <c r="X304" s="816" t="s">
        <v>304</v>
      </c>
      <c r="Y304" s="760" t="str">
        <f>IF(X304&gt;0,IF(NOT(ISERROR(MATCH(X304,'Listados Datos'!$N$3:$N$4,0))),'Listados Datos'!$N$6&amp;"Por favor no seleccionar este criterios de impacto (Afectación Económica o presupuestal y/o Pérdida Reputacional)",'Listados Datos'!$N$7),"")</f>
        <v>✔</v>
      </c>
      <c r="Z304" s="763"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766">
        <f>IF(Z304="","",IF(Z304="Leve",20%,IF(Z304="Menor",40%,IF(Z304="Moderado",60%,IF(Z304="Mayor",80%,IF(Z304="Catastrófico",100%,0))))))</f>
        <v>0.6</v>
      </c>
      <c r="AB304" s="769"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772"/>
      <c r="AD304" s="775"/>
      <c r="AE304" s="778" t="str">
        <f t="shared" ref="AE304" si="1056">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495" t="s">
        <v>3202</v>
      </c>
      <c r="AH304" s="497" t="str">
        <f t="shared" si="883"/>
        <v>Probabilidad</v>
      </c>
      <c r="AI304" s="336" t="s">
        <v>310</v>
      </c>
      <c r="AJ304" s="336" t="s">
        <v>315</v>
      </c>
      <c r="AK304" s="231" t="str">
        <f t="shared" si="884"/>
        <v>40%</v>
      </c>
      <c r="AL304" s="337" t="s">
        <v>319</v>
      </c>
      <c r="AM304" s="337" t="s">
        <v>323</v>
      </c>
      <c r="AN304" s="338" t="s">
        <v>326</v>
      </c>
      <c r="AO304" s="232">
        <f t="shared" ref="AO304" si="1057">IF(ISBLANK(AD304),(IFERROR(IF(AH304="Probabilidad",(W304-(+W304*AK304)),IF(AH304="Impacto",W304,"")),""))," ")</f>
        <v>0.24</v>
      </c>
      <c r="AP304" s="174" t="str">
        <f t="shared" ref="AP304" si="1058">IF(ISBLANK(AD304), (IFERROR(IF(AO304="","",IF(AO304&lt;=0.2,"Muy Baja",IF(AO304&lt;=0.4,"Baja",IF(AO304&lt;=0.6,"Media",IF(AO304&lt;=0.8,"Alta","Muy Alta"))))),""))," ")</f>
        <v>Baja</v>
      </c>
      <c r="AQ304" s="233">
        <f t="shared" si="982"/>
        <v>0.24</v>
      </c>
      <c r="AR304" s="279" t="str">
        <f t="shared" si="983"/>
        <v>Moderado</v>
      </c>
      <c r="AS304" s="233">
        <f t="shared" ref="AS304" si="1059">IFERROR(IF(AH304="Impacto",(AA304-(+AA304*AK304)),IF(AH304="Probabilidad",AA304,"")),"")</f>
        <v>0.6</v>
      </c>
      <c r="AT304" s="235" t="str">
        <f t="shared" si="984"/>
        <v>Moderado</v>
      </c>
      <c r="AU304" s="781"/>
      <c r="AV304" s="784" t="str">
        <f>IF(ISBLANK(AD304), " ", AD304)</f>
        <v xml:space="preserve"> </v>
      </c>
      <c r="AW304" s="778" t="str">
        <f t="shared" ref="AW304" si="1060">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787" t="s">
        <v>333</v>
      </c>
      <c r="AY304" s="469" t="s">
        <v>1374</v>
      </c>
      <c r="AZ304" s="462" t="s">
        <v>1221</v>
      </c>
      <c r="BA304" s="463" t="s">
        <v>3003</v>
      </c>
      <c r="BB304" s="463" t="s">
        <v>1150</v>
      </c>
      <c r="BC304" s="464">
        <v>44927</v>
      </c>
      <c r="BD304" s="464">
        <v>45291</v>
      </c>
      <c r="BE304" s="464" t="s">
        <v>1221</v>
      </c>
      <c r="BF304" s="462" t="s">
        <v>1221</v>
      </c>
      <c r="BG304" s="751" t="s">
        <v>1222</v>
      </c>
      <c r="BH304" s="508" t="s">
        <v>113</v>
      </c>
      <c r="BI304" s="549" t="s">
        <v>3565</v>
      </c>
      <c r="BJ304" s="503">
        <v>13</v>
      </c>
      <c r="BK304" s="503" t="s">
        <v>3561</v>
      </c>
      <c r="BL304" s="549" t="s">
        <v>3566</v>
      </c>
      <c r="BM304" s="549" t="s">
        <v>3567</v>
      </c>
      <c r="BN304" s="549" t="s">
        <v>3568</v>
      </c>
      <c r="BO304" s="549" t="s">
        <v>32</v>
      </c>
      <c r="BP304" s="549" t="s">
        <v>3408</v>
      </c>
      <c r="BQ304" s="606" t="s">
        <v>3408</v>
      </c>
      <c r="BR304" s="690" t="s">
        <v>1374</v>
      </c>
      <c r="BS304" s="691"/>
      <c r="BT304" s="668" t="s">
        <v>1221</v>
      </c>
      <c r="BU304" s="669"/>
      <c r="BV304" s="690" t="s">
        <v>3700</v>
      </c>
      <c r="BW304" s="691"/>
      <c r="BX304" s="690" t="s">
        <v>3568</v>
      </c>
      <c r="BY304" s="696"/>
      <c r="BZ304" s="691"/>
    </row>
    <row r="305" spans="1:78" s="211" customFormat="1" ht="28.5" customHeight="1">
      <c r="A305" s="987"/>
      <c r="B305" s="969"/>
      <c r="C305" s="848"/>
      <c r="D305" s="848"/>
      <c r="E305" s="801"/>
      <c r="F305" s="801"/>
      <c r="G305" s="819"/>
      <c r="H305" s="380">
        <f t="shared" ref="H305" si="1061">+H304</f>
        <v>49</v>
      </c>
      <c r="I305" s="831"/>
      <c r="J305" s="752"/>
      <c r="K305" s="752"/>
      <c r="L305" s="752"/>
      <c r="M305" s="752"/>
      <c r="N305" s="752"/>
      <c r="O305" s="752"/>
      <c r="P305" s="805"/>
      <c r="Q305" s="808"/>
      <c r="R305" s="811"/>
      <c r="S305" s="811"/>
      <c r="T305" s="811"/>
      <c r="U305" s="811"/>
      <c r="V305" s="814"/>
      <c r="W305" s="767"/>
      <c r="X305" s="817"/>
      <c r="Y305" s="761"/>
      <c r="Z305" s="764"/>
      <c r="AA305" s="767"/>
      <c r="AB305" s="770"/>
      <c r="AC305" s="773"/>
      <c r="AD305" s="776"/>
      <c r="AE305" s="779"/>
      <c r="AF305" s="205">
        <v>2</v>
      </c>
      <c r="AG305" s="495"/>
      <c r="AH305" s="497" t="str">
        <f t="shared" si="883"/>
        <v/>
      </c>
      <c r="AI305" s="336"/>
      <c r="AJ305" s="336"/>
      <c r="AK305" s="231" t="str">
        <f t="shared" si="884"/>
        <v/>
      </c>
      <c r="AL305" s="337"/>
      <c r="AM305" s="337"/>
      <c r="AN305" s="338"/>
      <c r="AO305" s="232" t="str">
        <f t="shared" ref="AO305" si="1062">IF(ISBLANK(AD304),(IFERROR(IF(AND(AH304="Probabilidad",AH305="Probabilidad"),(AQ304-(+AQ304*AK305)),IF(AH305="Probabilidad",(W304-(+W304*AK305)),IF(AH305="Impacto",AQ304,""))),""))," ")</f>
        <v/>
      </c>
      <c r="AP305" s="174" t="str">
        <f t="shared" ref="AP305" si="1063">IF(ISBLANK(AD304),(IFERROR(IF(AO305="","",IF(AO305&lt;=0.2,"Muy Baja",IF(AO305&lt;=0.4,"Baja",IF(AO305&lt;=0.6,"Media",IF(AO305&lt;=0.8,"Alta","Muy Alta"))))),""))," ")</f>
        <v/>
      </c>
      <c r="AQ305" s="233" t="str">
        <f t="shared" si="982"/>
        <v/>
      </c>
      <c r="AR305" s="279" t="str">
        <f t="shared" si="983"/>
        <v/>
      </c>
      <c r="AS305" s="233" t="str">
        <f t="shared" ref="AS305" si="1064">IFERROR(IF(AND(AH304="Impacto",AH305="Impacto"),(AS304-(+AS304*AK305)),IF(AH305="Impacto",(AA304-(+AA304*AK305)),IF(AH305="Probabilidad",AS304,""))),"")</f>
        <v/>
      </c>
      <c r="AT305" s="235" t="str">
        <f t="shared" si="984"/>
        <v/>
      </c>
      <c r="AU305" s="782"/>
      <c r="AV305" s="785"/>
      <c r="AW305" s="779"/>
      <c r="AX305" s="788"/>
      <c r="AY305" s="469"/>
      <c r="AZ305" s="462"/>
      <c r="BA305" s="463"/>
      <c r="BB305" s="463"/>
      <c r="BC305" s="464"/>
      <c r="BD305" s="464"/>
      <c r="BE305" s="464"/>
      <c r="BF305" s="462"/>
      <c r="BG305" s="752"/>
      <c r="BH305" s="517"/>
      <c r="BI305" s="518"/>
      <c r="BJ305" s="518"/>
      <c r="BK305" s="518"/>
      <c r="BL305" s="543"/>
      <c r="BM305" s="543"/>
      <c r="BN305" s="543"/>
      <c r="BO305" s="278"/>
      <c r="BP305" s="278"/>
      <c r="BQ305" s="593"/>
      <c r="BR305" s="692"/>
      <c r="BS305" s="693"/>
      <c r="BT305" s="670"/>
      <c r="BU305" s="671"/>
      <c r="BV305" s="692"/>
      <c r="BW305" s="693"/>
      <c r="BX305" s="692"/>
      <c r="BY305" s="697"/>
      <c r="BZ305" s="693"/>
    </row>
    <row r="306" spans="1:78" s="211" customFormat="1" ht="28.5" customHeight="1">
      <c r="A306" s="987"/>
      <c r="B306" s="969"/>
      <c r="C306" s="848"/>
      <c r="D306" s="848"/>
      <c r="E306" s="801"/>
      <c r="F306" s="801"/>
      <c r="G306" s="819"/>
      <c r="H306" s="380">
        <f t="shared" si="1029"/>
        <v>49</v>
      </c>
      <c r="I306" s="831"/>
      <c r="J306" s="752"/>
      <c r="K306" s="752"/>
      <c r="L306" s="752"/>
      <c r="M306" s="752"/>
      <c r="N306" s="752"/>
      <c r="O306" s="752"/>
      <c r="P306" s="805"/>
      <c r="Q306" s="808"/>
      <c r="R306" s="811"/>
      <c r="S306" s="811"/>
      <c r="T306" s="811"/>
      <c r="U306" s="811"/>
      <c r="V306" s="814"/>
      <c r="W306" s="767"/>
      <c r="X306" s="817"/>
      <c r="Y306" s="761"/>
      <c r="Z306" s="764"/>
      <c r="AA306" s="767"/>
      <c r="AB306" s="770"/>
      <c r="AC306" s="773"/>
      <c r="AD306" s="776"/>
      <c r="AE306" s="779"/>
      <c r="AF306" s="205">
        <v>3</v>
      </c>
      <c r="AG306" s="495"/>
      <c r="AH306" s="497" t="str">
        <f t="shared" si="883"/>
        <v/>
      </c>
      <c r="AI306" s="336"/>
      <c r="AJ306" s="336"/>
      <c r="AK306" s="231" t="str">
        <f t="shared" si="884"/>
        <v/>
      </c>
      <c r="AL306" s="337"/>
      <c r="AM306" s="337"/>
      <c r="AN306" s="338"/>
      <c r="AO306" s="232" t="str">
        <f t="shared" ref="AO306" si="1065">IF(ISBLANK(AD304),(IFERROR(IF(AND(AH305="Probabilidad",AH306="Probabilidad"),(AQ305-(+AQ305*AK306)),IF(AND(AH305="Impacto",AH306="Probabilidad"),(AQ304-(+AQ304*AK306)),IF(AH306="Impacto",AQ305,""))),""))," ")</f>
        <v/>
      </c>
      <c r="AP306" s="174" t="str">
        <f t="shared" ref="AP306" si="1066">IF(ISBLANK(AD304),(IFERROR(IF(AO306="","",IF(AO306&lt;=0.2,"Muy Baja",IF(AO306&lt;=0.4,"Baja",IF(AO306&lt;=0.6,"Media",IF(AO306&lt;=0.8,"Alta","Muy Alta"))))),""))," ")</f>
        <v/>
      </c>
      <c r="AQ306" s="233" t="str">
        <f t="shared" si="982"/>
        <v/>
      </c>
      <c r="AR306" s="279" t="str">
        <f t="shared" si="983"/>
        <v/>
      </c>
      <c r="AS306" s="233" t="str">
        <f t="shared" ref="AS306:AS309" si="1067">IFERROR(IF(AND(AH305="Impacto",AH306="Impacto"),(AS305-(+AS305*AK306)),IF(AND(AH305="Probabilidad",AH306="Impacto"),(AS304-(+AS304*AK306)),IF(AH306="Probabilidad",AS305,""))),"")</f>
        <v/>
      </c>
      <c r="AT306" s="235" t="str">
        <f t="shared" si="984"/>
        <v/>
      </c>
      <c r="AU306" s="782"/>
      <c r="AV306" s="785"/>
      <c r="AW306" s="779"/>
      <c r="AX306" s="788"/>
      <c r="AY306" s="469"/>
      <c r="AZ306" s="462"/>
      <c r="BA306" s="463"/>
      <c r="BB306" s="463"/>
      <c r="BC306" s="464"/>
      <c r="BD306" s="464"/>
      <c r="BE306" s="464"/>
      <c r="BF306" s="462"/>
      <c r="BG306" s="752"/>
      <c r="BH306" s="212"/>
      <c r="BI306" s="209"/>
      <c r="BJ306" s="209"/>
      <c r="BK306" s="209"/>
      <c r="BL306" s="206"/>
      <c r="BM306" s="206"/>
      <c r="BN306" s="206"/>
      <c r="BO306" s="278"/>
      <c r="BP306" s="278"/>
      <c r="BQ306" s="593"/>
      <c r="BR306" s="692"/>
      <c r="BS306" s="693"/>
      <c r="BT306" s="670"/>
      <c r="BU306" s="671"/>
      <c r="BV306" s="692"/>
      <c r="BW306" s="693"/>
      <c r="BX306" s="692"/>
      <c r="BY306" s="697"/>
      <c r="BZ306" s="693"/>
    </row>
    <row r="307" spans="1:78" s="211" customFormat="1" ht="28.5" customHeight="1">
      <c r="A307" s="987"/>
      <c r="B307" s="969"/>
      <c r="C307" s="848"/>
      <c r="D307" s="848"/>
      <c r="E307" s="801"/>
      <c r="F307" s="801"/>
      <c r="G307" s="819"/>
      <c r="H307" s="380">
        <f t="shared" si="1029"/>
        <v>49</v>
      </c>
      <c r="I307" s="831"/>
      <c r="J307" s="752"/>
      <c r="K307" s="752"/>
      <c r="L307" s="752"/>
      <c r="M307" s="752"/>
      <c r="N307" s="752"/>
      <c r="O307" s="752"/>
      <c r="P307" s="805"/>
      <c r="Q307" s="808"/>
      <c r="R307" s="811"/>
      <c r="S307" s="811"/>
      <c r="T307" s="811"/>
      <c r="U307" s="811"/>
      <c r="V307" s="814"/>
      <c r="W307" s="767"/>
      <c r="X307" s="817"/>
      <c r="Y307" s="761"/>
      <c r="Z307" s="764"/>
      <c r="AA307" s="767"/>
      <c r="AB307" s="770"/>
      <c r="AC307" s="773"/>
      <c r="AD307" s="776"/>
      <c r="AE307" s="779"/>
      <c r="AF307" s="205">
        <v>4</v>
      </c>
      <c r="AG307" s="495"/>
      <c r="AH307" s="497" t="str">
        <f t="shared" si="883"/>
        <v/>
      </c>
      <c r="AI307" s="336"/>
      <c r="AJ307" s="336"/>
      <c r="AK307" s="231" t="str">
        <f t="shared" si="884"/>
        <v/>
      </c>
      <c r="AL307" s="337"/>
      <c r="AM307" s="337"/>
      <c r="AN307" s="338"/>
      <c r="AO307" s="232" t="str">
        <f t="shared" ref="AO307" si="1068">IF(ISBLANK(AD304),(IFERROR(IF(AND(AH306="Probabilidad",AH307="Probabilidad"),(AQ306-(+AQ306*AK307)),IF(AND(AH306="Impacto",AH307="Probabilidad"),(AQ305-(+AQ305*AK307)),IF(AH307="Impacto",AQ306,""))),""))," ")</f>
        <v/>
      </c>
      <c r="AP307" s="174" t="str">
        <f t="shared" ref="AP307" si="1069">IF(ISBLANK(AD304),(IFERROR(IF(AO307="","",IF(AO307&lt;=0.2,"Muy Baja",IF(AO307&lt;=0.4,"Baja",IF(AO307&lt;=0.6,"Media",IF(AO307&lt;=0.8,"Alta","Muy Alta"))))),""))," ")</f>
        <v/>
      </c>
      <c r="AQ307" s="233" t="str">
        <f t="shared" si="982"/>
        <v/>
      </c>
      <c r="AR307" s="279" t="str">
        <f t="shared" si="983"/>
        <v/>
      </c>
      <c r="AS307" s="233" t="str">
        <f t="shared" si="1067"/>
        <v/>
      </c>
      <c r="AT307" s="235" t="str">
        <f t="shared" si="984"/>
        <v/>
      </c>
      <c r="AU307" s="782"/>
      <c r="AV307" s="785"/>
      <c r="AW307" s="779"/>
      <c r="AX307" s="788"/>
      <c r="AY307" s="469"/>
      <c r="AZ307" s="462"/>
      <c r="BA307" s="463"/>
      <c r="BB307" s="463"/>
      <c r="BC307" s="464"/>
      <c r="BD307" s="464"/>
      <c r="BE307" s="464"/>
      <c r="BF307" s="462"/>
      <c r="BG307" s="752"/>
      <c r="BH307" s="212"/>
      <c r="BI307" s="209"/>
      <c r="BJ307" s="209"/>
      <c r="BK307" s="209"/>
      <c r="BL307" s="206"/>
      <c r="BM307" s="206"/>
      <c r="BN307" s="206"/>
      <c r="BO307" s="278"/>
      <c r="BP307" s="278"/>
      <c r="BQ307" s="593"/>
      <c r="BR307" s="692"/>
      <c r="BS307" s="693"/>
      <c r="BT307" s="670"/>
      <c r="BU307" s="671"/>
      <c r="BV307" s="692"/>
      <c r="BW307" s="693"/>
      <c r="BX307" s="692"/>
      <c r="BY307" s="697"/>
      <c r="BZ307" s="693"/>
    </row>
    <row r="308" spans="1:78" s="211" customFormat="1" ht="28.5" customHeight="1">
      <c r="A308" s="987"/>
      <c r="B308" s="969"/>
      <c r="C308" s="848"/>
      <c r="D308" s="848"/>
      <c r="E308" s="801"/>
      <c r="F308" s="801"/>
      <c r="G308" s="819"/>
      <c r="H308" s="380">
        <f t="shared" si="1029"/>
        <v>49</v>
      </c>
      <c r="I308" s="831"/>
      <c r="J308" s="752"/>
      <c r="K308" s="752"/>
      <c r="L308" s="752"/>
      <c r="M308" s="752"/>
      <c r="N308" s="752"/>
      <c r="O308" s="752"/>
      <c r="P308" s="805"/>
      <c r="Q308" s="808"/>
      <c r="R308" s="811"/>
      <c r="S308" s="811"/>
      <c r="T308" s="811"/>
      <c r="U308" s="811"/>
      <c r="V308" s="814"/>
      <c r="W308" s="767"/>
      <c r="X308" s="817"/>
      <c r="Y308" s="761"/>
      <c r="Z308" s="764"/>
      <c r="AA308" s="767"/>
      <c r="AB308" s="770"/>
      <c r="AC308" s="773"/>
      <c r="AD308" s="776"/>
      <c r="AE308" s="779"/>
      <c r="AF308" s="205">
        <v>5</v>
      </c>
      <c r="AG308" s="495"/>
      <c r="AH308" s="497" t="str">
        <f t="shared" si="883"/>
        <v/>
      </c>
      <c r="AI308" s="336"/>
      <c r="AJ308" s="336"/>
      <c r="AK308" s="231" t="str">
        <f t="shared" si="884"/>
        <v/>
      </c>
      <c r="AL308" s="337"/>
      <c r="AM308" s="337"/>
      <c r="AN308" s="338"/>
      <c r="AO308" s="232" t="str">
        <f t="shared" ref="AO308" si="1070">IF(ISBLANK(AD304),(IFERROR(IF(AND(AH307="Probabilidad",AH308="Probabilidad"),(AQ307-(+AQ307*AK308)),IF(AND(AH307="Impacto",AH308="Probabilidad"),(AQ306-(+AQ306*AK308)),IF(AH308="Impacto",AQ307,""))),""))," ")</f>
        <v/>
      </c>
      <c r="AP308" s="174" t="str">
        <f t="shared" ref="AP308" si="1071">IF(ISBLANK(AD304),(IFERROR(IF(AO308="","",IF(AO308&lt;=0.2,"Muy Baja",IF(AO308&lt;=0.4,"Baja",IF(AO308&lt;=0.6,"Media",IF(AO308&lt;=0.8,"Alta","Muy Alta"))))),""))," ")</f>
        <v/>
      </c>
      <c r="AQ308" s="233" t="str">
        <f t="shared" si="982"/>
        <v/>
      </c>
      <c r="AR308" s="279" t="str">
        <f t="shared" si="983"/>
        <v/>
      </c>
      <c r="AS308" s="233" t="str">
        <f t="shared" si="1067"/>
        <v/>
      </c>
      <c r="AT308" s="235" t="str">
        <f t="shared" si="984"/>
        <v/>
      </c>
      <c r="AU308" s="782"/>
      <c r="AV308" s="785"/>
      <c r="AW308" s="779"/>
      <c r="AX308" s="788"/>
      <c r="AY308" s="469"/>
      <c r="AZ308" s="462"/>
      <c r="BA308" s="463"/>
      <c r="BB308" s="463"/>
      <c r="BC308" s="464"/>
      <c r="BD308" s="464"/>
      <c r="BE308" s="464"/>
      <c r="BF308" s="462"/>
      <c r="BG308" s="752"/>
      <c r="BH308" s="212"/>
      <c r="BI308" s="209"/>
      <c r="BJ308" s="209"/>
      <c r="BK308" s="209"/>
      <c r="BL308" s="206"/>
      <c r="BM308" s="206"/>
      <c r="BN308" s="206"/>
      <c r="BO308" s="278"/>
      <c r="BP308" s="278"/>
      <c r="BQ308" s="593"/>
      <c r="BR308" s="692"/>
      <c r="BS308" s="693"/>
      <c r="BT308" s="670"/>
      <c r="BU308" s="671"/>
      <c r="BV308" s="692"/>
      <c r="BW308" s="693"/>
      <c r="BX308" s="692"/>
      <c r="BY308" s="697"/>
      <c r="BZ308" s="693"/>
    </row>
    <row r="309" spans="1:78" s="211" customFormat="1" ht="28.5" customHeight="1">
      <c r="A309" s="987"/>
      <c r="B309" s="969"/>
      <c r="C309" s="848"/>
      <c r="D309" s="848"/>
      <c r="E309" s="801"/>
      <c r="F309" s="801"/>
      <c r="G309" s="819"/>
      <c r="H309" s="380">
        <f t="shared" si="1029"/>
        <v>49</v>
      </c>
      <c r="I309" s="832"/>
      <c r="J309" s="753"/>
      <c r="K309" s="753"/>
      <c r="L309" s="753"/>
      <c r="M309" s="753"/>
      <c r="N309" s="753"/>
      <c r="O309" s="753"/>
      <c r="P309" s="806"/>
      <c r="Q309" s="809"/>
      <c r="R309" s="812"/>
      <c r="S309" s="812"/>
      <c r="T309" s="812"/>
      <c r="U309" s="812"/>
      <c r="V309" s="820"/>
      <c r="W309" s="768"/>
      <c r="X309" s="818"/>
      <c r="Y309" s="762"/>
      <c r="Z309" s="765"/>
      <c r="AA309" s="768"/>
      <c r="AB309" s="771"/>
      <c r="AC309" s="774"/>
      <c r="AD309" s="777"/>
      <c r="AE309" s="780"/>
      <c r="AF309" s="205">
        <v>6</v>
      </c>
      <c r="AG309" s="495"/>
      <c r="AH309" s="497" t="str">
        <f t="shared" si="883"/>
        <v/>
      </c>
      <c r="AI309" s="336"/>
      <c r="AJ309" s="336"/>
      <c r="AK309" s="231" t="str">
        <f t="shared" si="884"/>
        <v/>
      </c>
      <c r="AL309" s="337"/>
      <c r="AM309" s="337"/>
      <c r="AN309" s="338"/>
      <c r="AO309" s="232" t="str">
        <f t="shared" ref="AO309" si="1072">IF(ISBLANK(AD304),(IFERROR(IF(AND(AH308="Probabilidad",AH309="Probabilidad"),(AQ308-(+AQ308*AK309)),IF(AND(AH308="Impacto",AH309="Probabilidad"),(AQ307-(+AQ307*AK309)),IF(AH309="Impacto",AQ308,""))),""))," ")</f>
        <v/>
      </c>
      <c r="AP309" s="174" t="str">
        <f t="shared" ref="AP309" si="1073">IF(ISBLANK(AD304),(IFERROR(IF(AO309="","",IF(AO309&lt;=0.2,"Muy Baja",IF(AO309&lt;=0.4,"Baja",IF(AO309&lt;=0.6,"Media",IF(AO309&lt;=0.8,"Alta","Muy Alta"))))),""))," ")</f>
        <v/>
      </c>
      <c r="AQ309" s="233" t="str">
        <f t="shared" si="982"/>
        <v/>
      </c>
      <c r="AR309" s="279" t="str">
        <f t="shared" si="983"/>
        <v/>
      </c>
      <c r="AS309" s="233" t="str">
        <f t="shared" si="1067"/>
        <v/>
      </c>
      <c r="AT309" s="235" t="str">
        <f t="shared" si="984"/>
        <v/>
      </c>
      <c r="AU309" s="783"/>
      <c r="AV309" s="786"/>
      <c r="AW309" s="780"/>
      <c r="AX309" s="789"/>
      <c r="AY309" s="469"/>
      <c r="AZ309" s="462"/>
      <c r="BA309" s="463"/>
      <c r="BB309" s="463"/>
      <c r="BC309" s="464"/>
      <c r="BD309" s="464"/>
      <c r="BE309" s="464"/>
      <c r="BF309" s="462"/>
      <c r="BG309" s="753"/>
      <c r="BH309" s="515"/>
      <c r="BI309" s="516"/>
      <c r="BJ309" s="516"/>
      <c r="BK309" s="516"/>
      <c r="BL309" s="541"/>
      <c r="BM309" s="541"/>
      <c r="BN309" s="541"/>
      <c r="BO309" s="542"/>
      <c r="BP309" s="542"/>
      <c r="BQ309" s="600"/>
      <c r="BR309" s="694"/>
      <c r="BS309" s="695"/>
      <c r="BT309" s="672"/>
      <c r="BU309" s="673"/>
      <c r="BV309" s="694"/>
      <c r="BW309" s="695"/>
      <c r="BX309" s="694"/>
      <c r="BY309" s="698"/>
      <c r="BZ309" s="695"/>
    </row>
    <row r="310" spans="1:78" s="211" customFormat="1" ht="74.099999999999994" customHeight="1">
      <c r="A310" s="987"/>
      <c r="B310" s="969" t="s">
        <v>884</v>
      </c>
      <c r="C310" s="848"/>
      <c r="D310" s="848"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801"/>
      <c r="F310" s="801" t="s">
        <v>962</v>
      </c>
      <c r="G310" s="819">
        <v>50</v>
      </c>
      <c r="H310" s="380">
        <f t="shared" ref="H310" si="1074">+G310</f>
        <v>50</v>
      </c>
      <c r="I310" s="830" t="s">
        <v>1173</v>
      </c>
      <c r="J310" s="751" t="s">
        <v>241</v>
      </c>
      <c r="K310" s="751" t="s">
        <v>1173</v>
      </c>
      <c r="L310" s="751" t="s">
        <v>1302</v>
      </c>
      <c r="M310" s="751" t="s">
        <v>3267</v>
      </c>
      <c r="N310" s="751" t="s">
        <v>108</v>
      </c>
      <c r="O310" s="751" t="s">
        <v>830</v>
      </c>
      <c r="P310" s="804">
        <v>12</v>
      </c>
      <c r="Q310" s="807"/>
      <c r="R310" s="810"/>
      <c r="S310" s="810"/>
      <c r="T310" s="810"/>
      <c r="U310" s="810"/>
      <c r="V310" s="813" t="str">
        <f t="shared" ref="V310" si="1075">IF(ISBLANK(AC310),(IF(P310&lt;=0,"",IF(P310&lt;=2,"Muy Baja",IF(P310&lt;=24,"Baja",IF(P310&lt;=500,"Media",IF(P310&lt;=5000,"Alta","Muy Alta"))))))," ")</f>
        <v>Baja</v>
      </c>
      <c r="W310" s="766">
        <f t="shared" ref="W310" si="1076">IF(ISBLANK(AC310),(IF(V310="","",IF(V310="Muy Baja",20%,IF(V310="Baja",40%,IF(V310="Media",60%,IF(V310="Alta",80%,IF(V310="Muy Alta",100%,0)))))))," ")</f>
        <v>0.4</v>
      </c>
      <c r="X310" s="816" t="s">
        <v>304</v>
      </c>
      <c r="Y310" s="760" t="str">
        <f>IF(X310&gt;0,IF(NOT(ISERROR(MATCH(X310,'Listados Datos'!$N$3:$N$4,0))),'Listados Datos'!$N$6&amp;"Por favor no seleccionar este criterios de impacto (Afectación Económica o presupuestal y/o Pérdida Reputacional)",'Listados Datos'!$N$7),"")</f>
        <v>✔</v>
      </c>
      <c r="Z310" s="763"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766">
        <f>IF(Z310="","",IF(Z310="Leve",20%,IF(Z310="Menor",40%,IF(Z310="Moderado",60%,IF(Z310="Mayor",80%,IF(Z310="Catastrófico",100%,0))))))</f>
        <v>0.6</v>
      </c>
      <c r="AB310" s="769"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772"/>
      <c r="AD310" s="775"/>
      <c r="AE310" s="778" t="str">
        <f t="shared" ref="AE310" si="1077">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495" t="s">
        <v>3203</v>
      </c>
      <c r="AH310" s="497" t="str">
        <f t="shared" si="883"/>
        <v>Probabilidad</v>
      </c>
      <c r="AI310" s="336" t="s">
        <v>310</v>
      </c>
      <c r="AJ310" s="336" t="s">
        <v>315</v>
      </c>
      <c r="AK310" s="231" t="str">
        <f t="shared" si="884"/>
        <v>40%</v>
      </c>
      <c r="AL310" s="337" t="s">
        <v>319</v>
      </c>
      <c r="AM310" s="337" t="s">
        <v>323</v>
      </c>
      <c r="AN310" s="338" t="s">
        <v>326</v>
      </c>
      <c r="AO310" s="232">
        <f t="shared" ref="AO310" si="1078">IF(ISBLANK(AD310),(IFERROR(IF(AH310="Probabilidad",(W310-(+W310*AK310)),IF(AH310="Impacto",W310,"")),""))," ")</f>
        <v>0.24</v>
      </c>
      <c r="AP310" s="174" t="str">
        <f t="shared" ref="AP310" si="1079">IF(ISBLANK(AD310), (IFERROR(IF(AO310="","",IF(AO310&lt;=0.2,"Muy Baja",IF(AO310&lt;=0.4,"Baja",IF(AO310&lt;=0.6,"Media",IF(AO310&lt;=0.8,"Alta","Muy Alta"))))),""))," ")</f>
        <v>Baja</v>
      </c>
      <c r="AQ310" s="233">
        <f t="shared" si="982"/>
        <v>0.24</v>
      </c>
      <c r="AR310" s="279" t="str">
        <f t="shared" si="983"/>
        <v>Moderado</v>
      </c>
      <c r="AS310" s="233">
        <f t="shared" ref="AS310" si="1080">IFERROR(IF(AH310="Impacto",(AA310-(+AA310*AK310)),IF(AH310="Probabilidad",AA310,"")),"")</f>
        <v>0.6</v>
      </c>
      <c r="AT310" s="235" t="str">
        <f t="shared" si="984"/>
        <v>Moderado</v>
      </c>
      <c r="AU310" s="781"/>
      <c r="AV310" s="784" t="str">
        <f>IF(ISBLANK(AD310), " ", AD310)</f>
        <v xml:space="preserve"> </v>
      </c>
      <c r="AW310" s="778" t="str">
        <f t="shared" ref="AW310" si="1081">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787" t="s">
        <v>333</v>
      </c>
      <c r="AY310" s="469" t="s">
        <v>1375</v>
      </c>
      <c r="AZ310" s="462" t="s">
        <v>1223</v>
      </c>
      <c r="BA310" s="463" t="s">
        <v>3003</v>
      </c>
      <c r="BB310" s="463" t="s">
        <v>1150</v>
      </c>
      <c r="BC310" s="464">
        <v>44927</v>
      </c>
      <c r="BD310" s="464">
        <v>45291</v>
      </c>
      <c r="BE310" s="464" t="s">
        <v>1223</v>
      </c>
      <c r="BF310" s="462" t="s">
        <v>1223</v>
      </c>
      <c r="BG310" s="751" t="s">
        <v>1224</v>
      </c>
      <c r="BH310" s="508" t="s">
        <v>113</v>
      </c>
      <c r="BI310" s="503" t="s">
        <v>3562</v>
      </c>
      <c r="BJ310" s="503">
        <v>1</v>
      </c>
      <c r="BK310" s="503" t="s">
        <v>3561</v>
      </c>
      <c r="BL310" s="549" t="s">
        <v>54</v>
      </c>
      <c r="BM310" s="549" t="s">
        <v>3563</v>
      </c>
      <c r="BN310" s="503" t="s">
        <v>1509</v>
      </c>
      <c r="BO310" s="549" t="s">
        <v>32</v>
      </c>
      <c r="BP310" s="549" t="s">
        <v>3408</v>
      </c>
      <c r="BQ310" s="606" t="s">
        <v>3408</v>
      </c>
      <c r="BR310" s="690" t="s">
        <v>1375</v>
      </c>
      <c r="BS310" s="691"/>
      <c r="BT310" s="668" t="s">
        <v>1223</v>
      </c>
      <c r="BU310" s="669"/>
      <c r="BV310" s="690" t="s">
        <v>3699</v>
      </c>
      <c r="BW310" s="691"/>
      <c r="BX310" s="699" t="s">
        <v>3563</v>
      </c>
      <c r="BY310" s="696"/>
      <c r="BZ310" s="691"/>
    </row>
    <row r="311" spans="1:78" s="211" customFormat="1" ht="28.5" customHeight="1">
      <c r="A311" s="987"/>
      <c r="B311" s="969"/>
      <c r="C311" s="848"/>
      <c r="D311" s="848"/>
      <c r="E311" s="801"/>
      <c r="F311" s="801"/>
      <c r="G311" s="819"/>
      <c r="H311" s="380">
        <f t="shared" ref="H311" si="1082">+H310</f>
        <v>50</v>
      </c>
      <c r="I311" s="831"/>
      <c r="J311" s="752"/>
      <c r="K311" s="752"/>
      <c r="L311" s="752"/>
      <c r="M311" s="752"/>
      <c r="N311" s="752"/>
      <c r="O311" s="752"/>
      <c r="P311" s="805"/>
      <c r="Q311" s="808"/>
      <c r="R311" s="811"/>
      <c r="S311" s="811"/>
      <c r="T311" s="811"/>
      <c r="U311" s="811"/>
      <c r="V311" s="814"/>
      <c r="W311" s="767"/>
      <c r="X311" s="817"/>
      <c r="Y311" s="761"/>
      <c r="Z311" s="764"/>
      <c r="AA311" s="767"/>
      <c r="AB311" s="770"/>
      <c r="AC311" s="773"/>
      <c r="AD311" s="776"/>
      <c r="AE311" s="779"/>
      <c r="AF311" s="205">
        <v>2</v>
      </c>
      <c r="AG311" s="495"/>
      <c r="AH311" s="497" t="str">
        <f t="shared" si="883"/>
        <v/>
      </c>
      <c r="AI311" s="336"/>
      <c r="AJ311" s="336"/>
      <c r="AK311" s="231" t="str">
        <f t="shared" si="884"/>
        <v/>
      </c>
      <c r="AL311" s="337"/>
      <c r="AM311" s="337"/>
      <c r="AN311" s="338"/>
      <c r="AO311" s="232" t="str">
        <f t="shared" ref="AO311" si="1083">IF(ISBLANK(AD310),(IFERROR(IF(AND(AH310="Probabilidad",AH311="Probabilidad"),(AQ310-(+AQ310*AK311)),IF(AH311="Probabilidad",(W310-(+W310*AK311)),IF(AH311="Impacto",AQ310,""))),""))," ")</f>
        <v/>
      </c>
      <c r="AP311" s="174" t="str">
        <f t="shared" ref="AP311" si="1084">IF(ISBLANK(AD310),(IFERROR(IF(AO311="","",IF(AO311&lt;=0.2,"Muy Baja",IF(AO311&lt;=0.4,"Baja",IF(AO311&lt;=0.6,"Media",IF(AO311&lt;=0.8,"Alta","Muy Alta"))))),""))," ")</f>
        <v/>
      </c>
      <c r="AQ311" s="233" t="str">
        <f t="shared" si="982"/>
        <v/>
      </c>
      <c r="AR311" s="279" t="str">
        <f t="shared" si="983"/>
        <v/>
      </c>
      <c r="AS311" s="233" t="str">
        <f t="shared" ref="AS311" si="1085">IFERROR(IF(AND(AH310="Impacto",AH311="Impacto"),(AS310-(+AS310*AK311)),IF(AH311="Impacto",(AA310-(+AA310*AK311)),IF(AH311="Probabilidad",AS310,""))),"")</f>
        <v/>
      </c>
      <c r="AT311" s="235" t="str">
        <f t="shared" si="984"/>
        <v/>
      </c>
      <c r="AU311" s="782"/>
      <c r="AV311" s="785"/>
      <c r="AW311" s="779"/>
      <c r="AX311" s="788"/>
      <c r="AY311" s="469"/>
      <c r="AZ311" s="462"/>
      <c r="BA311" s="463"/>
      <c r="BB311" s="463"/>
      <c r="BC311" s="464"/>
      <c r="BD311" s="464"/>
      <c r="BE311" s="464"/>
      <c r="BF311" s="462"/>
      <c r="BG311" s="752"/>
      <c r="BH311" s="517"/>
      <c r="BI311" s="518"/>
      <c r="BJ311" s="518"/>
      <c r="BK311" s="518"/>
      <c r="BL311" s="543"/>
      <c r="BM311" s="543"/>
      <c r="BN311" s="543"/>
      <c r="BO311" s="278"/>
      <c r="BP311" s="278"/>
      <c r="BQ311" s="593"/>
      <c r="BR311" s="692"/>
      <c r="BS311" s="693"/>
      <c r="BT311" s="670"/>
      <c r="BU311" s="671"/>
      <c r="BV311" s="692"/>
      <c r="BW311" s="693"/>
      <c r="BX311" s="692"/>
      <c r="BY311" s="697"/>
      <c r="BZ311" s="693"/>
    </row>
    <row r="312" spans="1:78" s="211" customFormat="1" ht="28.5" customHeight="1">
      <c r="A312" s="987"/>
      <c r="B312" s="969"/>
      <c r="C312" s="848"/>
      <c r="D312" s="848"/>
      <c r="E312" s="801"/>
      <c r="F312" s="801"/>
      <c r="G312" s="819"/>
      <c r="H312" s="380">
        <f t="shared" si="1029"/>
        <v>50</v>
      </c>
      <c r="I312" s="831"/>
      <c r="J312" s="752"/>
      <c r="K312" s="752"/>
      <c r="L312" s="752"/>
      <c r="M312" s="752"/>
      <c r="N312" s="752"/>
      <c r="O312" s="752"/>
      <c r="P312" s="805"/>
      <c r="Q312" s="808"/>
      <c r="R312" s="811"/>
      <c r="S312" s="811"/>
      <c r="T312" s="811"/>
      <c r="U312" s="811"/>
      <c r="V312" s="814"/>
      <c r="W312" s="767"/>
      <c r="X312" s="817"/>
      <c r="Y312" s="761"/>
      <c r="Z312" s="764"/>
      <c r="AA312" s="767"/>
      <c r="AB312" s="770"/>
      <c r="AC312" s="773"/>
      <c r="AD312" s="776"/>
      <c r="AE312" s="779"/>
      <c r="AF312" s="205">
        <v>3</v>
      </c>
      <c r="AG312" s="495"/>
      <c r="AH312" s="497" t="str">
        <f t="shared" si="883"/>
        <v/>
      </c>
      <c r="AI312" s="336"/>
      <c r="AJ312" s="336"/>
      <c r="AK312" s="231" t="str">
        <f t="shared" si="884"/>
        <v/>
      </c>
      <c r="AL312" s="337"/>
      <c r="AM312" s="337"/>
      <c r="AN312" s="338"/>
      <c r="AO312" s="232" t="str">
        <f t="shared" ref="AO312" si="1086">IF(ISBLANK(AD310),(IFERROR(IF(AND(AH311="Probabilidad",AH312="Probabilidad"),(AQ311-(+AQ311*AK312)),IF(AND(AH311="Impacto",AH312="Probabilidad"),(AQ310-(+AQ310*AK312)),IF(AH312="Impacto",AQ311,""))),""))," ")</f>
        <v/>
      </c>
      <c r="AP312" s="174" t="str">
        <f t="shared" ref="AP312" si="1087">IF(ISBLANK(AD310),(IFERROR(IF(AO312="","",IF(AO312&lt;=0.2,"Muy Baja",IF(AO312&lt;=0.4,"Baja",IF(AO312&lt;=0.6,"Media",IF(AO312&lt;=0.8,"Alta","Muy Alta"))))),""))," ")</f>
        <v/>
      </c>
      <c r="AQ312" s="233" t="str">
        <f t="shared" si="982"/>
        <v/>
      </c>
      <c r="AR312" s="279" t="str">
        <f t="shared" si="983"/>
        <v/>
      </c>
      <c r="AS312" s="233" t="str">
        <f t="shared" ref="AS312:AS315" si="1088">IFERROR(IF(AND(AH311="Impacto",AH312="Impacto"),(AS311-(+AS311*AK312)),IF(AND(AH311="Probabilidad",AH312="Impacto"),(AS310-(+AS310*AK312)),IF(AH312="Probabilidad",AS311,""))),"")</f>
        <v/>
      </c>
      <c r="AT312" s="235" t="str">
        <f t="shared" si="984"/>
        <v/>
      </c>
      <c r="AU312" s="782"/>
      <c r="AV312" s="785"/>
      <c r="AW312" s="779"/>
      <c r="AX312" s="788"/>
      <c r="AY312" s="469"/>
      <c r="AZ312" s="462"/>
      <c r="BA312" s="463"/>
      <c r="BB312" s="463"/>
      <c r="BC312" s="464"/>
      <c r="BD312" s="464"/>
      <c r="BE312" s="464"/>
      <c r="BF312" s="462"/>
      <c r="BG312" s="752"/>
      <c r="BH312" s="212"/>
      <c r="BI312" s="209"/>
      <c r="BJ312" s="209"/>
      <c r="BK312" s="209"/>
      <c r="BL312" s="206"/>
      <c r="BM312" s="206"/>
      <c r="BN312" s="206"/>
      <c r="BO312" s="278"/>
      <c r="BP312" s="278"/>
      <c r="BQ312" s="593"/>
      <c r="BR312" s="692"/>
      <c r="BS312" s="693"/>
      <c r="BT312" s="670"/>
      <c r="BU312" s="671"/>
      <c r="BV312" s="692"/>
      <c r="BW312" s="693"/>
      <c r="BX312" s="692"/>
      <c r="BY312" s="697"/>
      <c r="BZ312" s="693"/>
    </row>
    <row r="313" spans="1:78" s="211" customFormat="1" ht="28.5" customHeight="1">
      <c r="A313" s="987"/>
      <c r="B313" s="969"/>
      <c r="C313" s="848"/>
      <c r="D313" s="848"/>
      <c r="E313" s="801"/>
      <c r="F313" s="801"/>
      <c r="G313" s="819"/>
      <c r="H313" s="380">
        <f t="shared" si="1029"/>
        <v>50</v>
      </c>
      <c r="I313" s="831"/>
      <c r="J313" s="752"/>
      <c r="K313" s="752"/>
      <c r="L313" s="752"/>
      <c r="M313" s="752"/>
      <c r="N313" s="752"/>
      <c r="O313" s="752"/>
      <c r="P313" s="805"/>
      <c r="Q313" s="808"/>
      <c r="R313" s="811"/>
      <c r="S313" s="811"/>
      <c r="T313" s="811"/>
      <c r="U313" s="811"/>
      <c r="V313" s="814"/>
      <c r="W313" s="767"/>
      <c r="X313" s="817"/>
      <c r="Y313" s="761"/>
      <c r="Z313" s="764"/>
      <c r="AA313" s="767"/>
      <c r="AB313" s="770"/>
      <c r="AC313" s="773"/>
      <c r="AD313" s="776"/>
      <c r="AE313" s="779"/>
      <c r="AF313" s="205">
        <v>4</v>
      </c>
      <c r="AG313" s="495"/>
      <c r="AH313" s="497" t="str">
        <f t="shared" si="883"/>
        <v/>
      </c>
      <c r="AI313" s="336"/>
      <c r="AJ313" s="336"/>
      <c r="AK313" s="231" t="str">
        <f t="shared" si="884"/>
        <v/>
      </c>
      <c r="AL313" s="337"/>
      <c r="AM313" s="337"/>
      <c r="AN313" s="338"/>
      <c r="AO313" s="232" t="str">
        <f t="shared" ref="AO313" si="1089">IF(ISBLANK(AD310),(IFERROR(IF(AND(AH312="Probabilidad",AH313="Probabilidad"),(AQ312-(+AQ312*AK313)),IF(AND(AH312="Impacto",AH313="Probabilidad"),(AQ311-(+AQ311*AK313)),IF(AH313="Impacto",AQ312,""))),""))," ")</f>
        <v/>
      </c>
      <c r="AP313" s="174" t="str">
        <f t="shared" ref="AP313" si="1090">IF(ISBLANK(AD310),(IFERROR(IF(AO313="","",IF(AO313&lt;=0.2,"Muy Baja",IF(AO313&lt;=0.4,"Baja",IF(AO313&lt;=0.6,"Media",IF(AO313&lt;=0.8,"Alta","Muy Alta"))))),""))," ")</f>
        <v/>
      </c>
      <c r="AQ313" s="233" t="str">
        <f t="shared" si="982"/>
        <v/>
      </c>
      <c r="AR313" s="279" t="str">
        <f t="shared" si="983"/>
        <v/>
      </c>
      <c r="AS313" s="233" t="str">
        <f t="shared" si="1088"/>
        <v/>
      </c>
      <c r="AT313" s="235" t="str">
        <f t="shared" si="984"/>
        <v/>
      </c>
      <c r="AU313" s="782"/>
      <c r="AV313" s="785"/>
      <c r="AW313" s="779"/>
      <c r="AX313" s="788"/>
      <c r="AY313" s="469"/>
      <c r="AZ313" s="462"/>
      <c r="BA313" s="463"/>
      <c r="BB313" s="463"/>
      <c r="BC313" s="464"/>
      <c r="BD313" s="464"/>
      <c r="BE313" s="464"/>
      <c r="BF313" s="462"/>
      <c r="BG313" s="752"/>
      <c r="BH313" s="212"/>
      <c r="BI313" s="209"/>
      <c r="BJ313" s="209"/>
      <c r="BK313" s="209"/>
      <c r="BL313" s="206"/>
      <c r="BM313" s="206"/>
      <c r="BN313" s="206"/>
      <c r="BO313" s="278"/>
      <c r="BP313" s="278"/>
      <c r="BQ313" s="593"/>
      <c r="BR313" s="692"/>
      <c r="BS313" s="693"/>
      <c r="BT313" s="670"/>
      <c r="BU313" s="671"/>
      <c r="BV313" s="692"/>
      <c r="BW313" s="693"/>
      <c r="BX313" s="692"/>
      <c r="BY313" s="697"/>
      <c r="BZ313" s="693"/>
    </row>
    <row r="314" spans="1:78" s="211" customFormat="1" ht="28.5" customHeight="1">
      <c r="A314" s="987"/>
      <c r="B314" s="969"/>
      <c r="C314" s="848"/>
      <c r="D314" s="848"/>
      <c r="E314" s="801"/>
      <c r="F314" s="801"/>
      <c r="G314" s="819"/>
      <c r="H314" s="380">
        <f t="shared" si="1029"/>
        <v>50</v>
      </c>
      <c r="I314" s="831"/>
      <c r="J314" s="752"/>
      <c r="K314" s="752"/>
      <c r="L314" s="752"/>
      <c r="M314" s="752"/>
      <c r="N314" s="752"/>
      <c r="O314" s="752"/>
      <c r="P314" s="805"/>
      <c r="Q314" s="808"/>
      <c r="R314" s="811"/>
      <c r="S314" s="811"/>
      <c r="T314" s="811"/>
      <c r="U314" s="811"/>
      <c r="V314" s="814"/>
      <c r="W314" s="767"/>
      <c r="X314" s="817"/>
      <c r="Y314" s="761"/>
      <c r="Z314" s="764"/>
      <c r="AA314" s="767"/>
      <c r="AB314" s="770"/>
      <c r="AC314" s="773"/>
      <c r="AD314" s="776"/>
      <c r="AE314" s="779"/>
      <c r="AF314" s="205">
        <v>5</v>
      </c>
      <c r="AG314" s="495"/>
      <c r="AH314" s="497" t="str">
        <f t="shared" si="883"/>
        <v/>
      </c>
      <c r="AI314" s="336"/>
      <c r="AJ314" s="336"/>
      <c r="AK314" s="231" t="str">
        <f t="shared" si="884"/>
        <v/>
      </c>
      <c r="AL314" s="337"/>
      <c r="AM314" s="337"/>
      <c r="AN314" s="338"/>
      <c r="AO314" s="232" t="str">
        <f t="shared" ref="AO314" si="1091">IF(ISBLANK(AD310),(IFERROR(IF(AND(AH313="Probabilidad",AH314="Probabilidad"),(AQ313-(+AQ313*AK314)),IF(AND(AH313="Impacto",AH314="Probabilidad"),(AQ312-(+AQ312*AK314)),IF(AH314="Impacto",AQ313,""))),""))," ")</f>
        <v/>
      </c>
      <c r="AP314" s="174" t="str">
        <f t="shared" ref="AP314" si="1092">IF(ISBLANK(AD310),(IFERROR(IF(AO314="","",IF(AO314&lt;=0.2,"Muy Baja",IF(AO314&lt;=0.4,"Baja",IF(AO314&lt;=0.6,"Media",IF(AO314&lt;=0.8,"Alta","Muy Alta"))))),""))," ")</f>
        <v/>
      </c>
      <c r="AQ314" s="233" t="str">
        <f t="shared" si="982"/>
        <v/>
      </c>
      <c r="AR314" s="279" t="str">
        <f t="shared" si="983"/>
        <v/>
      </c>
      <c r="AS314" s="233" t="str">
        <f t="shared" si="1088"/>
        <v/>
      </c>
      <c r="AT314" s="235" t="str">
        <f t="shared" si="984"/>
        <v/>
      </c>
      <c r="AU314" s="782"/>
      <c r="AV314" s="785"/>
      <c r="AW314" s="779"/>
      <c r="AX314" s="788"/>
      <c r="AY314" s="469"/>
      <c r="AZ314" s="462"/>
      <c r="BA314" s="463"/>
      <c r="BB314" s="463"/>
      <c r="BC314" s="464"/>
      <c r="BD314" s="464"/>
      <c r="BE314" s="464"/>
      <c r="BF314" s="462"/>
      <c r="BG314" s="752"/>
      <c r="BH314" s="212"/>
      <c r="BI314" s="209"/>
      <c r="BJ314" s="209"/>
      <c r="BK314" s="209"/>
      <c r="BL314" s="206"/>
      <c r="BM314" s="206"/>
      <c r="BN314" s="206"/>
      <c r="BO314" s="278"/>
      <c r="BP314" s="278"/>
      <c r="BQ314" s="593"/>
      <c r="BR314" s="692"/>
      <c r="BS314" s="693"/>
      <c r="BT314" s="670"/>
      <c r="BU314" s="671"/>
      <c r="BV314" s="692"/>
      <c r="BW314" s="693"/>
      <c r="BX314" s="692"/>
      <c r="BY314" s="697"/>
      <c r="BZ314" s="693"/>
    </row>
    <row r="315" spans="1:78" s="211" customFormat="1" ht="28.5" customHeight="1">
      <c r="A315" s="987"/>
      <c r="B315" s="969"/>
      <c r="C315" s="848"/>
      <c r="D315" s="848"/>
      <c r="E315" s="801"/>
      <c r="F315" s="801"/>
      <c r="G315" s="819"/>
      <c r="H315" s="380">
        <f t="shared" si="1029"/>
        <v>50</v>
      </c>
      <c r="I315" s="832"/>
      <c r="J315" s="753"/>
      <c r="K315" s="753"/>
      <c r="L315" s="753"/>
      <c r="M315" s="753"/>
      <c r="N315" s="753"/>
      <c r="O315" s="753"/>
      <c r="P315" s="806"/>
      <c r="Q315" s="809"/>
      <c r="R315" s="812"/>
      <c r="S315" s="812"/>
      <c r="T315" s="812"/>
      <c r="U315" s="812"/>
      <c r="V315" s="820"/>
      <c r="W315" s="768"/>
      <c r="X315" s="818"/>
      <c r="Y315" s="762"/>
      <c r="Z315" s="765"/>
      <c r="AA315" s="768"/>
      <c r="AB315" s="771"/>
      <c r="AC315" s="774"/>
      <c r="AD315" s="777"/>
      <c r="AE315" s="780"/>
      <c r="AF315" s="205">
        <v>6</v>
      </c>
      <c r="AG315" s="495"/>
      <c r="AH315" s="497" t="str">
        <f t="shared" si="883"/>
        <v/>
      </c>
      <c r="AI315" s="336"/>
      <c r="AJ315" s="336"/>
      <c r="AK315" s="231" t="str">
        <f t="shared" si="884"/>
        <v/>
      </c>
      <c r="AL315" s="337"/>
      <c r="AM315" s="337"/>
      <c r="AN315" s="338"/>
      <c r="AO315" s="232" t="str">
        <f t="shared" ref="AO315" si="1093">IF(ISBLANK(AD310),(IFERROR(IF(AND(AH314="Probabilidad",AH315="Probabilidad"),(AQ314-(+AQ314*AK315)),IF(AND(AH314="Impacto",AH315="Probabilidad"),(AQ313-(+AQ313*AK315)),IF(AH315="Impacto",AQ314,""))),""))," ")</f>
        <v/>
      </c>
      <c r="AP315" s="174" t="str">
        <f t="shared" ref="AP315" si="1094">IF(ISBLANK(AD310),(IFERROR(IF(AO315="","",IF(AO315&lt;=0.2,"Muy Baja",IF(AO315&lt;=0.4,"Baja",IF(AO315&lt;=0.6,"Media",IF(AO315&lt;=0.8,"Alta","Muy Alta"))))),""))," ")</f>
        <v/>
      </c>
      <c r="AQ315" s="233" t="str">
        <f t="shared" si="982"/>
        <v/>
      </c>
      <c r="AR315" s="279" t="str">
        <f t="shared" si="983"/>
        <v/>
      </c>
      <c r="AS315" s="233" t="str">
        <f t="shared" si="1088"/>
        <v/>
      </c>
      <c r="AT315" s="235" t="str">
        <f t="shared" si="984"/>
        <v/>
      </c>
      <c r="AU315" s="783"/>
      <c r="AV315" s="786"/>
      <c r="AW315" s="780"/>
      <c r="AX315" s="789"/>
      <c r="AY315" s="469"/>
      <c r="AZ315" s="462"/>
      <c r="BA315" s="463"/>
      <c r="BB315" s="463"/>
      <c r="BC315" s="464"/>
      <c r="BD315" s="464"/>
      <c r="BE315" s="464"/>
      <c r="BF315" s="462"/>
      <c r="BG315" s="753"/>
      <c r="BH315" s="515"/>
      <c r="BI315" s="516"/>
      <c r="BJ315" s="516"/>
      <c r="BK315" s="516"/>
      <c r="BL315" s="541"/>
      <c r="BM315" s="541"/>
      <c r="BN315" s="541"/>
      <c r="BO315" s="542"/>
      <c r="BP315" s="542"/>
      <c r="BQ315" s="600"/>
      <c r="BR315" s="694"/>
      <c r="BS315" s="695"/>
      <c r="BT315" s="672"/>
      <c r="BU315" s="673"/>
      <c r="BV315" s="694"/>
      <c r="BW315" s="695"/>
      <c r="BX315" s="694"/>
      <c r="BY315" s="698"/>
      <c r="BZ315" s="695"/>
    </row>
    <row r="316" spans="1:78" s="211" customFormat="1" ht="92.25" customHeight="1">
      <c r="A316" s="987"/>
      <c r="B316" s="969" t="s">
        <v>884</v>
      </c>
      <c r="C316" s="848"/>
      <c r="D316" s="848"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801"/>
      <c r="F316" s="801" t="s">
        <v>962</v>
      </c>
      <c r="G316" s="819">
        <v>51</v>
      </c>
      <c r="H316" s="380">
        <f t="shared" ref="H316" si="1095">+G316</f>
        <v>51</v>
      </c>
      <c r="I316" s="830" t="s">
        <v>1174</v>
      </c>
      <c r="J316" s="751" t="s">
        <v>242</v>
      </c>
      <c r="K316" s="751" t="s">
        <v>1174</v>
      </c>
      <c r="L316" s="751" t="s">
        <v>1303</v>
      </c>
      <c r="M316" s="751" t="s">
        <v>3268</v>
      </c>
      <c r="N316" s="751" t="s">
        <v>108</v>
      </c>
      <c r="O316" s="751" t="s">
        <v>830</v>
      </c>
      <c r="P316" s="804">
        <v>228</v>
      </c>
      <c r="Q316" s="807"/>
      <c r="R316" s="810"/>
      <c r="S316" s="810"/>
      <c r="T316" s="810"/>
      <c r="U316" s="810"/>
      <c r="V316" s="813" t="str">
        <f t="shared" ref="V316" si="1096">IF(ISBLANK(AC316),(IF(P316&lt;=0,"",IF(P316&lt;=2,"Muy Baja",IF(P316&lt;=24,"Baja",IF(P316&lt;=500,"Media",IF(P316&lt;=5000,"Alta","Muy Alta"))))))," ")</f>
        <v>Media</v>
      </c>
      <c r="W316" s="766">
        <f t="shared" ref="W316" si="1097">IF(ISBLANK(AC316),(IF(V316="","",IF(V316="Muy Baja",20%,IF(V316="Baja",40%,IF(V316="Media",60%,IF(V316="Alta",80%,IF(V316="Muy Alta",100%,0)))))))," ")</f>
        <v>0.6</v>
      </c>
      <c r="X316" s="816" t="s">
        <v>304</v>
      </c>
      <c r="Y316" s="760" t="str">
        <f>IF(X316&gt;0,IF(NOT(ISERROR(MATCH(X316,'Listados Datos'!$N$3:$N$4,0))),'Listados Datos'!$N$6&amp;"Por favor no seleccionar este criterios de impacto (Afectación Económica o presupuestal y/o Pérdida Reputacional)",'Listados Datos'!$N$7),"")</f>
        <v>✔</v>
      </c>
      <c r="Z316" s="763"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766">
        <f>IF(Z316="","",IF(Z316="Leve",20%,IF(Z316="Menor",40%,IF(Z316="Moderado",60%,IF(Z316="Mayor",80%,IF(Z316="Catastrófico",100%,0))))))</f>
        <v>0.6</v>
      </c>
      <c r="AB316" s="769"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772"/>
      <c r="AD316" s="775"/>
      <c r="AE316" s="778" t="str">
        <f t="shared" ref="AE316" si="1098">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495" t="s">
        <v>3204</v>
      </c>
      <c r="AH316" s="497" t="str">
        <f t="shared" ref="AH316:AH375" si="1099">IF(OR(AI316="Preventivo",AI316="Detectivo"),"Probabilidad",IF(AI316="Correctivo","Impacto",""))</f>
        <v>Probabilidad</v>
      </c>
      <c r="AI316" s="336" t="s">
        <v>310</v>
      </c>
      <c r="AJ316" s="336" t="s">
        <v>315</v>
      </c>
      <c r="AK316" s="231" t="str">
        <f t="shared" ref="AK316:AK375" si="1100">IF(AND(AI316="Preventivo",AJ316="Automático"),"50%",IF(AND(AI316="Preventivo",AJ316="Manual"),"40%",IF(AND(AI316="Detectivo",AJ316="Automático"),"40%",IF(AND(AI316="Detectivo",AJ316="Manual"),"30%",IF(AND(AI316="Correctivo",AJ316="Automático"),"35%",IF(AND(AI316="Correctivo",AJ316="Manual"),"25%",""))))))</f>
        <v>40%</v>
      </c>
      <c r="AL316" s="337" t="s">
        <v>319</v>
      </c>
      <c r="AM316" s="337" t="s">
        <v>323</v>
      </c>
      <c r="AN316" s="338" t="s">
        <v>326</v>
      </c>
      <c r="AO316" s="232">
        <f t="shared" ref="AO316" si="1101">IF(ISBLANK(AD316),(IFERROR(IF(AH316="Probabilidad",(W316-(+W316*AK316)),IF(AH316="Impacto",W316,"")),""))," ")</f>
        <v>0.36</v>
      </c>
      <c r="AP316" s="174" t="str">
        <f t="shared" ref="AP316" si="1102">IF(ISBLANK(AD316), (IFERROR(IF(AO316="","",IF(AO316&lt;=0.2,"Muy Baja",IF(AO316&lt;=0.4,"Baja",IF(AO316&lt;=0.6,"Media",IF(AO316&lt;=0.8,"Alta","Muy Alta"))))),""))," ")</f>
        <v>Baja</v>
      </c>
      <c r="AQ316" s="233">
        <f t="shared" si="982"/>
        <v>0.36</v>
      </c>
      <c r="AR316" s="279" t="str">
        <f t="shared" si="983"/>
        <v>Moderado</v>
      </c>
      <c r="AS316" s="233">
        <f t="shared" ref="AS316" si="1103">IFERROR(IF(AH316="Impacto",(AA316-(+AA316*AK316)),IF(AH316="Probabilidad",AA316,"")),"")</f>
        <v>0.6</v>
      </c>
      <c r="AT316" s="235" t="str">
        <f t="shared" si="984"/>
        <v>Moderado</v>
      </c>
      <c r="AU316" s="781"/>
      <c r="AV316" s="784" t="str">
        <f>IF(ISBLANK(AD316), " ", AD316)</f>
        <v xml:space="preserve"> </v>
      </c>
      <c r="AW316" s="778" t="str">
        <f t="shared" ref="AW316" si="1104">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787" t="s">
        <v>333</v>
      </c>
      <c r="AY316" s="711" t="s">
        <v>1376</v>
      </c>
      <c r="AZ316" s="713" t="s">
        <v>1225</v>
      </c>
      <c r="BA316" s="713" t="s">
        <v>3003</v>
      </c>
      <c r="BB316" s="713" t="s">
        <v>1150</v>
      </c>
      <c r="BC316" s="745">
        <v>44927</v>
      </c>
      <c r="BD316" s="745">
        <v>45291</v>
      </c>
      <c r="BE316" s="713" t="s">
        <v>1225</v>
      </c>
      <c r="BF316" s="713" t="s">
        <v>1225</v>
      </c>
      <c r="BG316" s="751" t="s">
        <v>1220</v>
      </c>
      <c r="BH316" s="508" t="s">
        <v>114</v>
      </c>
      <c r="BI316" s="503" t="s">
        <v>3469</v>
      </c>
      <c r="BJ316" s="503" t="s">
        <v>1509</v>
      </c>
      <c r="BK316" s="503" t="s">
        <v>1509</v>
      </c>
      <c r="BL316" s="549" t="s">
        <v>1509</v>
      </c>
      <c r="BM316" s="549" t="s">
        <v>1509</v>
      </c>
      <c r="BN316" s="549" t="s">
        <v>1509</v>
      </c>
      <c r="BO316" s="549" t="s">
        <v>32</v>
      </c>
      <c r="BP316" s="549" t="s">
        <v>3408</v>
      </c>
      <c r="BQ316" s="606" t="s">
        <v>3408</v>
      </c>
      <c r="BR316" s="690" t="s">
        <v>3674</v>
      </c>
      <c r="BS316" s="691"/>
      <c r="BT316" s="690" t="s">
        <v>1225</v>
      </c>
      <c r="BU316" s="691"/>
      <c r="BV316" s="680" t="s">
        <v>3701</v>
      </c>
      <c r="BW316" s="681"/>
      <c r="BX316" s="680" t="s">
        <v>3698</v>
      </c>
      <c r="BY316" s="687"/>
      <c r="BZ316" s="681"/>
    </row>
    <row r="317" spans="1:78" s="211" customFormat="1" ht="59.45" customHeight="1">
      <c r="A317" s="987"/>
      <c r="B317" s="969"/>
      <c r="C317" s="848"/>
      <c r="D317" s="848"/>
      <c r="E317" s="801"/>
      <c r="F317" s="801"/>
      <c r="G317" s="819"/>
      <c r="H317" s="380">
        <f t="shared" ref="H317" si="1105">+H316</f>
        <v>51</v>
      </c>
      <c r="I317" s="831"/>
      <c r="J317" s="752"/>
      <c r="K317" s="752"/>
      <c r="L317" s="752"/>
      <c r="M317" s="752"/>
      <c r="N317" s="752"/>
      <c r="O317" s="752"/>
      <c r="P317" s="805"/>
      <c r="Q317" s="808"/>
      <c r="R317" s="811"/>
      <c r="S317" s="811"/>
      <c r="T317" s="811"/>
      <c r="U317" s="811"/>
      <c r="V317" s="814"/>
      <c r="W317" s="767"/>
      <c r="X317" s="817"/>
      <c r="Y317" s="761"/>
      <c r="Z317" s="764"/>
      <c r="AA317" s="767"/>
      <c r="AB317" s="770"/>
      <c r="AC317" s="773"/>
      <c r="AD317" s="776"/>
      <c r="AE317" s="779"/>
      <c r="AF317" s="205">
        <v>2</v>
      </c>
      <c r="AG317" s="495" t="s">
        <v>3205</v>
      </c>
      <c r="AH317" s="497" t="str">
        <f t="shared" si="1099"/>
        <v>Probabilidad</v>
      </c>
      <c r="AI317" s="336" t="s">
        <v>310</v>
      </c>
      <c r="AJ317" s="336" t="s">
        <v>315</v>
      </c>
      <c r="AK317" s="231" t="str">
        <f t="shared" si="1100"/>
        <v>40%</v>
      </c>
      <c r="AL317" s="337" t="s">
        <v>319</v>
      </c>
      <c r="AM317" s="337" t="s">
        <v>323</v>
      </c>
      <c r="AN317" s="338" t="s">
        <v>326</v>
      </c>
      <c r="AO317" s="232">
        <f t="shared" ref="AO317" si="1106">IF(ISBLANK(AD316),(IFERROR(IF(AND(AH316="Probabilidad",AH317="Probabilidad"),(AQ316-(+AQ316*AK317)),IF(AH317="Probabilidad",(W316-(+W316*AK317)),IF(AH317="Impacto",AQ316,""))),""))," ")</f>
        <v>0.216</v>
      </c>
      <c r="AP317" s="174" t="str">
        <f t="shared" ref="AP317" si="1107">IF(ISBLANK(AD316),(IFERROR(IF(AO317="","",IF(AO317&lt;=0.2,"Muy Baja",IF(AO317&lt;=0.4,"Baja",IF(AO317&lt;=0.6,"Media",IF(AO317&lt;=0.8,"Alta","Muy Alta"))))),""))," ")</f>
        <v>Baja</v>
      </c>
      <c r="AQ317" s="233">
        <f t="shared" si="982"/>
        <v>0.216</v>
      </c>
      <c r="AR317" s="279" t="str">
        <f t="shared" si="983"/>
        <v>Moderado</v>
      </c>
      <c r="AS317" s="233">
        <f t="shared" ref="AS317" si="1108">IFERROR(IF(AND(AH316="Impacto",AH317="Impacto"),(AS316-(+AS316*AK317)),IF(AH317="Impacto",(AA316-(+AA316*AK317)),IF(AH317="Probabilidad",AS316,""))),"")</f>
        <v>0.6</v>
      </c>
      <c r="AT317" s="235" t="str">
        <f t="shared" si="984"/>
        <v>Moderado</v>
      </c>
      <c r="AU317" s="782"/>
      <c r="AV317" s="785"/>
      <c r="AW317" s="779"/>
      <c r="AX317" s="788"/>
      <c r="AY317" s="712"/>
      <c r="AZ317" s="714"/>
      <c r="BA317" s="714"/>
      <c r="BB317" s="714"/>
      <c r="BC317" s="747"/>
      <c r="BD317" s="747"/>
      <c r="BE317" s="714"/>
      <c r="BF317" s="714"/>
      <c r="BG317" s="752"/>
      <c r="BH317" s="517"/>
      <c r="BI317" s="518"/>
      <c r="BJ317" s="518"/>
      <c r="BK317" s="518"/>
      <c r="BL317" s="543"/>
      <c r="BM317" s="543"/>
      <c r="BN317" s="543"/>
      <c r="BO317" s="278"/>
      <c r="BP317" s="278"/>
      <c r="BQ317" s="593"/>
      <c r="BR317" s="692"/>
      <c r="BS317" s="693"/>
      <c r="BT317" s="692"/>
      <c r="BU317" s="693"/>
      <c r="BV317" s="682"/>
      <c r="BW317" s="683"/>
      <c r="BX317" s="682"/>
      <c r="BY317" s="688"/>
      <c r="BZ317" s="683"/>
    </row>
    <row r="318" spans="1:78" s="211" customFormat="1" ht="28.5" customHeight="1">
      <c r="A318" s="987"/>
      <c r="B318" s="969"/>
      <c r="C318" s="848"/>
      <c r="D318" s="848"/>
      <c r="E318" s="801"/>
      <c r="F318" s="801"/>
      <c r="G318" s="819"/>
      <c r="H318" s="380">
        <f t="shared" si="1029"/>
        <v>51</v>
      </c>
      <c r="I318" s="831"/>
      <c r="J318" s="752"/>
      <c r="K318" s="752"/>
      <c r="L318" s="752"/>
      <c r="M318" s="752"/>
      <c r="N318" s="752"/>
      <c r="O318" s="752"/>
      <c r="P318" s="805"/>
      <c r="Q318" s="808"/>
      <c r="R318" s="811"/>
      <c r="S318" s="811"/>
      <c r="T318" s="811"/>
      <c r="U318" s="811"/>
      <c r="V318" s="814"/>
      <c r="W318" s="767"/>
      <c r="X318" s="817"/>
      <c r="Y318" s="761"/>
      <c r="Z318" s="764"/>
      <c r="AA318" s="767"/>
      <c r="AB318" s="770"/>
      <c r="AC318" s="773"/>
      <c r="AD318" s="776"/>
      <c r="AE318" s="779"/>
      <c r="AF318" s="205">
        <v>3</v>
      </c>
      <c r="AG318" s="495"/>
      <c r="AH318" s="497" t="str">
        <f t="shared" si="1099"/>
        <v/>
      </c>
      <c r="AI318" s="336"/>
      <c r="AJ318" s="336"/>
      <c r="AK318" s="231" t="str">
        <f t="shared" si="1100"/>
        <v/>
      </c>
      <c r="AL318" s="337"/>
      <c r="AM318" s="337"/>
      <c r="AN318" s="338"/>
      <c r="AO318" s="232" t="str">
        <f t="shared" ref="AO318" si="1109">IF(ISBLANK(AD316),(IFERROR(IF(AND(AH317="Probabilidad",AH318="Probabilidad"),(AQ317-(+AQ317*AK318)),IF(AND(AH317="Impacto",AH318="Probabilidad"),(AQ316-(+AQ316*AK318)),IF(AH318="Impacto",AQ317,""))),""))," ")</f>
        <v/>
      </c>
      <c r="AP318" s="174" t="str">
        <f t="shared" ref="AP318" si="1110">IF(ISBLANK(AD316),(IFERROR(IF(AO318="","",IF(AO318&lt;=0.2,"Muy Baja",IF(AO318&lt;=0.4,"Baja",IF(AO318&lt;=0.6,"Media",IF(AO318&lt;=0.8,"Alta","Muy Alta"))))),""))," ")</f>
        <v/>
      </c>
      <c r="AQ318" s="233" t="str">
        <f t="shared" si="982"/>
        <v/>
      </c>
      <c r="AR318" s="279" t="str">
        <f t="shared" si="983"/>
        <v/>
      </c>
      <c r="AS318" s="233" t="str">
        <f t="shared" ref="AS318:AS321" si="1111">IFERROR(IF(AND(AH317="Impacto",AH318="Impacto"),(AS317-(+AS317*AK318)),IF(AND(AH317="Probabilidad",AH318="Impacto"),(AS316-(+AS316*AK318)),IF(AH318="Probabilidad",AS317,""))),"")</f>
        <v/>
      </c>
      <c r="AT318" s="235" t="str">
        <f t="shared" si="984"/>
        <v/>
      </c>
      <c r="AU318" s="782"/>
      <c r="AV318" s="785"/>
      <c r="AW318" s="779"/>
      <c r="AX318" s="788"/>
      <c r="AY318" s="469"/>
      <c r="AZ318" s="462"/>
      <c r="BA318" s="463"/>
      <c r="BB318" s="463"/>
      <c r="BC318" s="464"/>
      <c r="BD318" s="464"/>
      <c r="BE318" s="464"/>
      <c r="BF318" s="462"/>
      <c r="BG318" s="752"/>
      <c r="BH318" s="212"/>
      <c r="BI318" s="209"/>
      <c r="BJ318" s="209"/>
      <c r="BK318" s="209"/>
      <c r="BL318" s="206"/>
      <c r="BM318" s="206"/>
      <c r="BN318" s="206"/>
      <c r="BO318" s="278"/>
      <c r="BP318" s="278"/>
      <c r="BQ318" s="593"/>
      <c r="BR318" s="692"/>
      <c r="BS318" s="693"/>
      <c r="BT318" s="692"/>
      <c r="BU318" s="693"/>
      <c r="BV318" s="682"/>
      <c r="BW318" s="683"/>
      <c r="BX318" s="682"/>
      <c r="BY318" s="688"/>
      <c r="BZ318" s="683"/>
    </row>
    <row r="319" spans="1:78" s="211" customFormat="1" ht="28.5" customHeight="1">
      <c r="A319" s="987"/>
      <c r="B319" s="969"/>
      <c r="C319" s="848"/>
      <c r="D319" s="848"/>
      <c r="E319" s="801"/>
      <c r="F319" s="801"/>
      <c r="G319" s="819"/>
      <c r="H319" s="380">
        <f t="shared" si="1029"/>
        <v>51</v>
      </c>
      <c r="I319" s="831"/>
      <c r="J319" s="752"/>
      <c r="K319" s="752"/>
      <c r="L319" s="752"/>
      <c r="M319" s="752"/>
      <c r="N319" s="752"/>
      <c r="O319" s="752"/>
      <c r="P319" s="805"/>
      <c r="Q319" s="808"/>
      <c r="R319" s="811"/>
      <c r="S319" s="811"/>
      <c r="T319" s="811"/>
      <c r="U319" s="811"/>
      <c r="V319" s="814"/>
      <c r="W319" s="767"/>
      <c r="X319" s="817"/>
      <c r="Y319" s="761"/>
      <c r="Z319" s="764"/>
      <c r="AA319" s="767"/>
      <c r="AB319" s="770"/>
      <c r="AC319" s="773"/>
      <c r="AD319" s="776"/>
      <c r="AE319" s="779"/>
      <c r="AF319" s="205">
        <v>4</v>
      </c>
      <c r="AG319" s="495"/>
      <c r="AH319" s="497" t="str">
        <f t="shared" si="1099"/>
        <v/>
      </c>
      <c r="AI319" s="336"/>
      <c r="AJ319" s="336"/>
      <c r="AK319" s="231" t="str">
        <f t="shared" si="1100"/>
        <v/>
      </c>
      <c r="AL319" s="337"/>
      <c r="AM319" s="337"/>
      <c r="AN319" s="338"/>
      <c r="AO319" s="232" t="str">
        <f t="shared" ref="AO319" si="1112">IF(ISBLANK(AD316),(IFERROR(IF(AND(AH318="Probabilidad",AH319="Probabilidad"),(AQ318-(+AQ318*AK319)),IF(AND(AH318="Impacto",AH319="Probabilidad"),(AQ317-(+AQ317*AK319)),IF(AH319="Impacto",AQ318,""))),""))," ")</f>
        <v/>
      </c>
      <c r="AP319" s="174" t="str">
        <f t="shared" ref="AP319" si="1113">IF(ISBLANK(AD316),(IFERROR(IF(AO319="","",IF(AO319&lt;=0.2,"Muy Baja",IF(AO319&lt;=0.4,"Baja",IF(AO319&lt;=0.6,"Media",IF(AO319&lt;=0.8,"Alta","Muy Alta"))))),""))," ")</f>
        <v/>
      </c>
      <c r="AQ319" s="233" t="str">
        <f t="shared" si="982"/>
        <v/>
      </c>
      <c r="AR319" s="279" t="str">
        <f t="shared" si="983"/>
        <v/>
      </c>
      <c r="AS319" s="233" t="str">
        <f t="shared" si="1111"/>
        <v/>
      </c>
      <c r="AT319" s="235" t="str">
        <f t="shared" si="984"/>
        <v/>
      </c>
      <c r="AU319" s="782"/>
      <c r="AV319" s="785"/>
      <c r="AW319" s="779"/>
      <c r="AX319" s="788"/>
      <c r="AY319" s="469"/>
      <c r="AZ319" s="462"/>
      <c r="BA319" s="463"/>
      <c r="BB319" s="463"/>
      <c r="BC319" s="464"/>
      <c r="BD319" s="464"/>
      <c r="BE319" s="464"/>
      <c r="BF319" s="462"/>
      <c r="BG319" s="752"/>
      <c r="BH319" s="212"/>
      <c r="BI319" s="209"/>
      <c r="BJ319" s="209"/>
      <c r="BK319" s="209"/>
      <c r="BL319" s="206"/>
      <c r="BM319" s="206"/>
      <c r="BN319" s="206"/>
      <c r="BO319" s="278"/>
      <c r="BP319" s="278"/>
      <c r="BQ319" s="593"/>
      <c r="BR319" s="692"/>
      <c r="BS319" s="693"/>
      <c r="BT319" s="692"/>
      <c r="BU319" s="693"/>
      <c r="BV319" s="682"/>
      <c r="BW319" s="683"/>
      <c r="BX319" s="682"/>
      <c r="BY319" s="688"/>
      <c r="BZ319" s="683"/>
    </row>
    <row r="320" spans="1:78" s="211" customFormat="1" ht="28.5" customHeight="1">
      <c r="A320" s="987"/>
      <c r="B320" s="969"/>
      <c r="C320" s="848"/>
      <c r="D320" s="848"/>
      <c r="E320" s="801"/>
      <c r="F320" s="801"/>
      <c r="G320" s="819"/>
      <c r="H320" s="380">
        <f t="shared" si="1029"/>
        <v>51</v>
      </c>
      <c r="I320" s="831"/>
      <c r="J320" s="752"/>
      <c r="K320" s="752"/>
      <c r="L320" s="752"/>
      <c r="M320" s="752"/>
      <c r="N320" s="752"/>
      <c r="O320" s="752"/>
      <c r="P320" s="805"/>
      <c r="Q320" s="808"/>
      <c r="R320" s="811"/>
      <c r="S320" s="811"/>
      <c r="T320" s="811"/>
      <c r="U320" s="811"/>
      <c r="V320" s="814"/>
      <c r="W320" s="767"/>
      <c r="X320" s="817"/>
      <c r="Y320" s="761"/>
      <c r="Z320" s="764"/>
      <c r="AA320" s="767"/>
      <c r="AB320" s="770"/>
      <c r="AC320" s="773"/>
      <c r="AD320" s="776"/>
      <c r="AE320" s="779"/>
      <c r="AF320" s="205">
        <v>5</v>
      </c>
      <c r="AG320" s="495"/>
      <c r="AH320" s="497" t="str">
        <f t="shared" si="1099"/>
        <v/>
      </c>
      <c r="AI320" s="336"/>
      <c r="AJ320" s="336"/>
      <c r="AK320" s="231" t="str">
        <f t="shared" si="1100"/>
        <v/>
      </c>
      <c r="AL320" s="337"/>
      <c r="AM320" s="337"/>
      <c r="AN320" s="338"/>
      <c r="AO320" s="232" t="str">
        <f t="shared" ref="AO320" si="1114">IF(ISBLANK(AD316),(IFERROR(IF(AND(AH319="Probabilidad",AH320="Probabilidad"),(AQ319-(+AQ319*AK320)),IF(AND(AH319="Impacto",AH320="Probabilidad"),(AQ318-(+AQ318*AK320)),IF(AH320="Impacto",AQ319,""))),""))," ")</f>
        <v/>
      </c>
      <c r="AP320" s="174" t="str">
        <f t="shared" ref="AP320" si="1115">IF(ISBLANK(AD316),(IFERROR(IF(AO320="","",IF(AO320&lt;=0.2,"Muy Baja",IF(AO320&lt;=0.4,"Baja",IF(AO320&lt;=0.6,"Media",IF(AO320&lt;=0.8,"Alta","Muy Alta"))))),""))," ")</f>
        <v/>
      </c>
      <c r="AQ320" s="233" t="str">
        <f t="shared" si="982"/>
        <v/>
      </c>
      <c r="AR320" s="279" t="str">
        <f t="shared" si="983"/>
        <v/>
      </c>
      <c r="AS320" s="233" t="str">
        <f t="shared" si="1111"/>
        <v/>
      </c>
      <c r="AT320" s="235" t="str">
        <f t="shared" si="984"/>
        <v/>
      </c>
      <c r="AU320" s="782"/>
      <c r="AV320" s="785"/>
      <c r="AW320" s="779"/>
      <c r="AX320" s="788"/>
      <c r="AY320" s="469"/>
      <c r="AZ320" s="462"/>
      <c r="BA320" s="463"/>
      <c r="BB320" s="463"/>
      <c r="BC320" s="464"/>
      <c r="BD320" s="464"/>
      <c r="BE320" s="464"/>
      <c r="BF320" s="462"/>
      <c r="BG320" s="752"/>
      <c r="BH320" s="212"/>
      <c r="BI320" s="209"/>
      <c r="BJ320" s="209"/>
      <c r="BK320" s="209"/>
      <c r="BL320" s="206"/>
      <c r="BM320" s="206"/>
      <c r="BN320" s="206"/>
      <c r="BO320" s="278"/>
      <c r="BP320" s="278"/>
      <c r="BQ320" s="593"/>
      <c r="BR320" s="692"/>
      <c r="BS320" s="693"/>
      <c r="BT320" s="692"/>
      <c r="BU320" s="693"/>
      <c r="BV320" s="682"/>
      <c r="BW320" s="683"/>
      <c r="BX320" s="682"/>
      <c r="BY320" s="688"/>
      <c r="BZ320" s="683"/>
    </row>
    <row r="321" spans="1:78" s="211" customFormat="1" ht="28.5" customHeight="1">
      <c r="A321" s="987"/>
      <c r="B321" s="969"/>
      <c r="C321" s="848"/>
      <c r="D321" s="848"/>
      <c r="E321" s="801"/>
      <c r="F321" s="801"/>
      <c r="G321" s="819"/>
      <c r="H321" s="380">
        <f t="shared" si="1029"/>
        <v>51</v>
      </c>
      <c r="I321" s="832"/>
      <c r="J321" s="753"/>
      <c r="K321" s="753"/>
      <c r="L321" s="753"/>
      <c r="M321" s="753"/>
      <c r="N321" s="753"/>
      <c r="O321" s="753"/>
      <c r="P321" s="806"/>
      <c r="Q321" s="809"/>
      <c r="R321" s="812"/>
      <c r="S321" s="812"/>
      <c r="T321" s="812"/>
      <c r="U321" s="812"/>
      <c r="V321" s="820"/>
      <c r="W321" s="768"/>
      <c r="X321" s="818"/>
      <c r="Y321" s="762"/>
      <c r="Z321" s="765"/>
      <c r="AA321" s="768"/>
      <c r="AB321" s="771"/>
      <c r="AC321" s="774"/>
      <c r="AD321" s="777"/>
      <c r="AE321" s="780"/>
      <c r="AF321" s="205">
        <v>6</v>
      </c>
      <c r="AG321" s="495"/>
      <c r="AH321" s="497" t="str">
        <f t="shared" si="1099"/>
        <v/>
      </c>
      <c r="AI321" s="336"/>
      <c r="AJ321" s="336"/>
      <c r="AK321" s="231" t="str">
        <f t="shared" si="1100"/>
        <v/>
      </c>
      <c r="AL321" s="337"/>
      <c r="AM321" s="337"/>
      <c r="AN321" s="338"/>
      <c r="AO321" s="232" t="str">
        <f t="shared" ref="AO321" si="1116">IF(ISBLANK(AD316),(IFERROR(IF(AND(AH320="Probabilidad",AH321="Probabilidad"),(AQ320-(+AQ320*AK321)),IF(AND(AH320="Impacto",AH321="Probabilidad"),(AQ319-(+AQ319*AK321)),IF(AH321="Impacto",AQ320,""))),""))," ")</f>
        <v/>
      </c>
      <c r="AP321" s="174" t="str">
        <f t="shared" ref="AP321" si="1117">IF(ISBLANK(AD316),(IFERROR(IF(AO321="","",IF(AO321&lt;=0.2,"Muy Baja",IF(AO321&lt;=0.4,"Baja",IF(AO321&lt;=0.6,"Media",IF(AO321&lt;=0.8,"Alta","Muy Alta"))))),""))," ")</f>
        <v/>
      </c>
      <c r="AQ321" s="233" t="str">
        <f t="shared" si="982"/>
        <v/>
      </c>
      <c r="AR321" s="279" t="str">
        <f t="shared" si="983"/>
        <v/>
      </c>
      <c r="AS321" s="233" t="str">
        <f t="shared" si="1111"/>
        <v/>
      </c>
      <c r="AT321" s="235" t="str">
        <f t="shared" si="984"/>
        <v/>
      </c>
      <c r="AU321" s="783"/>
      <c r="AV321" s="786"/>
      <c r="AW321" s="780"/>
      <c r="AX321" s="789"/>
      <c r="AY321" s="469"/>
      <c r="AZ321" s="462"/>
      <c r="BA321" s="463"/>
      <c r="BB321" s="463"/>
      <c r="BC321" s="464"/>
      <c r="BD321" s="464"/>
      <c r="BE321" s="464"/>
      <c r="BF321" s="462"/>
      <c r="BG321" s="753"/>
      <c r="BH321" s="515"/>
      <c r="BI321" s="516"/>
      <c r="BJ321" s="516"/>
      <c r="BK321" s="516"/>
      <c r="BL321" s="541"/>
      <c r="BM321" s="541"/>
      <c r="BN321" s="541"/>
      <c r="BO321" s="542"/>
      <c r="BP321" s="542"/>
      <c r="BQ321" s="600"/>
      <c r="BR321" s="694"/>
      <c r="BS321" s="695"/>
      <c r="BT321" s="694"/>
      <c r="BU321" s="695"/>
      <c r="BV321" s="684"/>
      <c r="BW321" s="685"/>
      <c r="BX321" s="684"/>
      <c r="BY321" s="689"/>
      <c r="BZ321" s="685"/>
    </row>
    <row r="322" spans="1:78" s="211" customFormat="1" ht="71.45" customHeight="1">
      <c r="A322" s="987"/>
      <c r="B322" s="969" t="s">
        <v>884</v>
      </c>
      <c r="C322" s="848"/>
      <c r="D322" s="848"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801"/>
      <c r="F322" s="801" t="s">
        <v>962</v>
      </c>
      <c r="G322" s="819">
        <v>52</v>
      </c>
      <c r="H322" s="380">
        <f t="shared" ref="H322" si="1118">+G322</f>
        <v>52</v>
      </c>
      <c r="I322" s="830" t="s">
        <v>1175</v>
      </c>
      <c r="J322" s="751" t="s">
        <v>242</v>
      </c>
      <c r="K322" s="751" t="s">
        <v>1175</v>
      </c>
      <c r="L322" s="751" t="s">
        <v>1304</v>
      </c>
      <c r="M322" s="751" t="s">
        <v>3269</v>
      </c>
      <c r="N322" s="751" t="s">
        <v>108</v>
      </c>
      <c r="O322" s="751" t="s">
        <v>830</v>
      </c>
      <c r="P322" s="804">
        <v>228</v>
      </c>
      <c r="Q322" s="807"/>
      <c r="R322" s="810"/>
      <c r="S322" s="810"/>
      <c r="T322" s="810"/>
      <c r="U322" s="810"/>
      <c r="V322" s="813" t="str">
        <f t="shared" ref="V322" si="1119">IF(ISBLANK(AC322),(IF(P322&lt;=0,"",IF(P322&lt;=2,"Muy Baja",IF(P322&lt;=24,"Baja",IF(P322&lt;=500,"Media",IF(P322&lt;=5000,"Alta","Muy Alta"))))))," ")</f>
        <v>Media</v>
      </c>
      <c r="W322" s="766">
        <f t="shared" ref="W322" si="1120">IF(ISBLANK(AC322),(IF(V322="","",IF(V322="Muy Baja",20%,IF(V322="Baja",40%,IF(V322="Media",60%,IF(V322="Alta",80%,IF(V322="Muy Alta",100%,0)))))))," ")</f>
        <v>0.6</v>
      </c>
      <c r="X322" s="816" t="s">
        <v>304</v>
      </c>
      <c r="Y322" s="760" t="str">
        <f>IF(X322&gt;0,IF(NOT(ISERROR(MATCH(X322,'Listados Datos'!$N$3:$N$4,0))),'Listados Datos'!$N$6&amp;"Por favor no seleccionar este criterios de impacto (Afectación Económica o presupuestal y/o Pérdida Reputacional)",'Listados Datos'!$N$7),"")</f>
        <v>✔</v>
      </c>
      <c r="Z322" s="763"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766">
        <f>IF(Z322="","",IF(Z322="Leve",20%,IF(Z322="Menor",40%,IF(Z322="Moderado",60%,IF(Z322="Mayor",80%,IF(Z322="Catastrófico",100%,0))))))</f>
        <v>0.6</v>
      </c>
      <c r="AB322" s="769"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772"/>
      <c r="AD322" s="775"/>
      <c r="AE322" s="778" t="str">
        <f t="shared" ref="AE322" si="112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495" t="s">
        <v>3206</v>
      </c>
      <c r="AH322" s="497" t="str">
        <f t="shared" si="1099"/>
        <v>Probabilidad</v>
      </c>
      <c r="AI322" s="336" t="s">
        <v>310</v>
      </c>
      <c r="AJ322" s="336" t="s">
        <v>315</v>
      </c>
      <c r="AK322" s="231" t="str">
        <f t="shared" si="1100"/>
        <v>40%</v>
      </c>
      <c r="AL322" s="337" t="s">
        <v>319</v>
      </c>
      <c r="AM322" s="337" t="s">
        <v>323</v>
      </c>
      <c r="AN322" s="338" t="s">
        <v>326</v>
      </c>
      <c r="AO322" s="232">
        <f t="shared" ref="AO322" si="1122">IF(ISBLANK(AD322),(IFERROR(IF(AH322="Probabilidad",(W322-(+W322*AK322)),IF(AH322="Impacto",W322,"")),""))," ")</f>
        <v>0.36</v>
      </c>
      <c r="AP322" s="174" t="str">
        <f t="shared" ref="AP322" si="1123">IF(ISBLANK(AD322), (IFERROR(IF(AO322="","",IF(AO322&lt;=0.2,"Muy Baja",IF(AO322&lt;=0.4,"Baja",IF(AO322&lt;=0.6,"Media",IF(AO322&lt;=0.8,"Alta","Muy Alta"))))),""))," ")</f>
        <v>Baja</v>
      </c>
      <c r="AQ322" s="233">
        <f t="shared" si="982"/>
        <v>0.36</v>
      </c>
      <c r="AR322" s="279" t="str">
        <f t="shared" si="983"/>
        <v>Moderado</v>
      </c>
      <c r="AS322" s="233">
        <f t="shared" ref="AS322" si="1124">IFERROR(IF(AH322="Impacto",(AA322-(+AA322*AK322)),IF(AH322="Probabilidad",AA322,"")),"")</f>
        <v>0.6</v>
      </c>
      <c r="AT322" s="235" t="str">
        <f t="shared" si="984"/>
        <v>Moderado</v>
      </c>
      <c r="AU322" s="781"/>
      <c r="AV322" s="784" t="str">
        <f>IF(ISBLANK(AD322), " ", AD322)</f>
        <v xml:space="preserve"> </v>
      </c>
      <c r="AW322" s="778" t="str">
        <f t="shared" ref="AW322" si="112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787" t="s">
        <v>333</v>
      </c>
      <c r="AY322" s="469" t="s">
        <v>1377</v>
      </c>
      <c r="AZ322" s="462" t="s">
        <v>1225</v>
      </c>
      <c r="BA322" s="463" t="s">
        <v>3003</v>
      </c>
      <c r="BB322" s="463" t="s">
        <v>1150</v>
      </c>
      <c r="BC322" s="464">
        <v>44927</v>
      </c>
      <c r="BD322" s="464">
        <v>45291</v>
      </c>
      <c r="BE322" s="464" t="s">
        <v>1225</v>
      </c>
      <c r="BF322" s="464" t="s">
        <v>1225</v>
      </c>
      <c r="BG322" s="751" t="s">
        <v>1226</v>
      </c>
      <c r="BH322" s="508" t="s">
        <v>114</v>
      </c>
      <c r="BI322" s="503" t="s">
        <v>3469</v>
      </c>
      <c r="BJ322" s="503" t="s">
        <v>1509</v>
      </c>
      <c r="BK322" s="503" t="s">
        <v>1509</v>
      </c>
      <c r="BL322" s="549" t="s">
        <v>1509</v>
      </c>
      <c r="BM322" s="549" t="s">
        <v>1509</v>
      </c>
      <c r="BN322" s="549" t="s">
        <v>1509</v>
      </c>
      <c r="BO322" s="549" t="s">
        <v>114</v>
      </c>
      <c r="BP322" s="549" t="s">
        <v>3408</v>
      </c>
      <c r="BQ322" s="606" t="s">
        <v>3408</v>
      </c>
      <c r="BR322" s="690" t="s">
        <v>3675</v>
      </c>
      <c r="BS322" s="691"/>
      <c r="BT322" s="690" t="s">
        <v>1225</v>
      </c>
      <c r="BU322" s="691"/>
      <c r="BV322" s="680" t="s">
        <v>3701</v>
      </c>
      <c r="BW322" s="681"/>
      <c r="BX322" s="680" t="s">
        <v>3698</v>
      </c>
      <c r="BY322" s="687"/>
      <c r="BZ322" s="681"/>
    </row>
    <row r="323" spans="1:78" s="211" customFormat="1" ht="28.5" customHeight="1">
      <c r="A323" s="987"/>
      <c r="B323" s="969"/>
      <c r="C323" s="848"/>
      <c r="D323" s="848"/>
      <c r="E323" s="801"/>
      <c r="F323" s="801"/>
      <c r="G323" s="819"/>
      <c r="H323" s="380">
        <f t="shared" ref="H323" si="1126">+H322</f>
        <v>52</v>
      </c>
      <c r="I323" s="831"/>
      <c r="J323" s="752"/>
      <c r="K323" s="752"/>
      <c r="L323" s="752"/>
      <c r="M323" s="752"/>
      <c r="N323" s="752"/>
      <c r="O323" s="752"/>
      <c r="P323" s="805"/>
      <c r="Q323" s="808"/>
      <c r="R323" s="811"/>
      <c r="S323" s="811"/>
      <c r="T323" s="811"/>
      <c r="U323" s="811"/>
      <c r="V323" s="814"/>
      <c r="W323" s="767"/>
      <c r="X323" s="817"/>
      <c r="Y323" s="761"/>
      <c r="Z323" s="764"/>
      <c r="AA323" s="767"/>
      <c r="AB323" s="770"/>
      <c r="AC323" s="773"/>
      <c r="AD323" s="776"/>
      <c r="AE323" s="779"/>
      <c r="AF323" s="205">
        <v>2</v>
      </c>
      <c r="AG323" s="495"/>
      <c r="AH323" s="497" t="str">
        <f t="shared" si="1099"/>
        <v/>
      </c>
      <c r="AI323" s="336"/>
      <c r="AJ323" s="336"/>
      <c r="AK323" s="231" t="str">
        <f t="shared" si="1100"/>
        <v/>
      </c>
      <c r="AL323" s="337"/>
      <c r="AM323" s="337"/>
      <c r="AN323" s="338"/>
      <c r="AO323" s="232" t="str">
        <f t="shared" ref="AO323" si="1127">IF(ISBLANK(AD322),(IFERROR(IF(AND(AH322="Probabilidad",AH323="Probabilidad"),(AQ322-(+AQ322*AK323)),IF(AH323="Probabilidad",(W322-(+W322*AK323)),IF(AH323="Impacto",AQ322,""))),""))," ")</f>
        <v/>
      </c>
      <c r="AP323" s="174" t="str">
        <f t="shared" ref="AP323" si="1128">IF(ISBLANK(AD322),(IFERROR(IF(AO323="","",IF(AO323&lt;=0.2,"Muy Baja",IF(AO323&lt;=0.4,"Baja",IF(AO323&lt;=0.6,"Media",IF(AO323&lt;=0.8,"Alta","Muy Alta"))))),""))," ")</f>
        <v/>
      </c>
      <c r="AQ323" s="233" t="str">
        <f t="shared" si="982"/>
        <v/>
      </c>
      <c r="AR323" s="279" t="str">
        <f t="shared" si="983"/>
        <v/>
      </c>
      <c r="AS323" s="233" t="str">
        <f t="shared" ref="AS323" si="1129">IFERROR(IF(AND(AH322="Impacto",AH323="Impacto"),(AS322-(+AS322*AK323)),IF(AH323="Impacto",(AA322-(+AA322*AK323)),IF(AH323="Probabilidad",AS322,""))),"")</f>
        <v/>
      </c>
      <c r="AT323" s="235" t="str">
        <f t="shared" si="984"/>
        <v/>
      </c>
      <c r="AU323" s="782"/>
      <c r="AV323" s="785"/>
      <c r="AW323" s="779"/>
      <c r="AX323" s="788"/>
      <c r="AY323" s="469"/>
      <c r="AZ323" s="462"/>
      <c r="BA323" s="463"/>
      <c r="BB323" s="463"/>
      <c r="BC323" s="464"/>
      <c r="BD323" s="464"/>
      <c r="BE323" s="464"/>
      <c r="BF323" s="462"/>
      <c r="BG323" s="752"/>
      <c r="BH323" s="517"/>
      <c r="BI323" s="518"/>
      <c r="BJ323" s="518"/>
      <c r="BK323" s="518"/>
      <c r="BL323" s="543"/>
      <c r="BM323" s="543"/>
      <c r="BN323" s="543"/>
      <c r="BO323" s="278"/>
      <c r="BP323" s="278"/>
      <c r="BQ323" s="593"/>
      <c r="BR323" s="692"/>
      <c r="BS323" s="693"/>
      <c r="BT323" s="692"/>
      <c r="BU323" s="693"/>
      <c r="BV323" s="682"/>
      <c r="BW323" s="683"/>
      <c r="BX323" s="682"/>
      <c r="BY323" s="688"/>
      <c r="BZ323" s="683"/>
    </row>
    <row r="324" spans="1:78" s="211" customFormat="1" ht="28.5" customHeight="1">
      <c r="A324" s="987"/>
      <c r="B324" s="969"/>
      <c r="C324" s="848"/>
      <c r="D324" s="848"/>
      <c r="E324" s="801"/>
      <c r="F324" s="801"/>
      <c r="G324" s="819"/>
      <c r="H324" s="380">
        <f t="shared" si="1029"/>
        <v>52</v>
      </c>
      <c r="I324" s="831"/>
      <c r="J324" s="752"/>
      <c r="K324" s="752"/>
      <c r="L324" s="752"/>
      <c r="M324" s="752"/>
      <c r="N324" s="752"/>
      <c r="O324" s="752"/>
      <c r="P324" s="805"/>
      <c r="Q324" s="808"/>
      <c r="R324" s="811"/>
      <c r="S324" s="811"/>
      <c r="T324" s="811"/>
      <c r="U324" s="811"/>
      <c r="V324" s="814"/>
      <c r="W324" s="767"/>
      <c r="X324" s="817"/>
      <c r="Y324" s="761"/>
      <c r="Z324" s="764"/>
      <c r="AA324" s="767"/>
      <c r="AB324" s="770"/>
      <c r="AC324" s="773"/>
      <c r="AD324" s="776"/>
      <c r="AE324" s="779"/>
      <c r="AF324" s="205">
        <v>3</v>
      </c>
      <c r="AG324" s="495"/>
      <c r="AH324" s="497" t="str">
        <f t="shared" si="1099"/>
        <v/>
      </c>
      <c r="AI324" s="336"/>
      <c r="AJ324" s="336"/>
      <c r="AK324" s="231" t="str">
        <f t="shared" si="1100"/>
        <v/>
      </c>
      <c r="AL324" s="337"/>
      <c r="AM324" s="337"/>
      <c r="AN324" s="338"/>
      <c r="AO324" s="232" t="str">
        <f t="shared" ref="AO324" si="1130">IF(ISBLANK(AD322),(IFERROR(IF(AND(AH323="Probabilidad",AH324="Probabilidad"),(AQ323-(+AQ323*AK324)),IF(AND(AH323="Impacto",AH324="Probabilidad"),(AQ322-(+AQ322*AK324)),IF(AH324="Impacto",AQ323,""))),""))," ")</f>
        <v/>
      </c>
      <c r="AP324" s="174" t="str">
        <f t="shared" ref="AP324" si="1131">IF(ISBLANK(AD322),(IFERROR(IF(AO324="","",IF(AO324&lt;=0.2,"Muy Baja",IF(AO324&lt;=0.4,"Baja",IF(AO324&lt;=0.6,"Media",IF(AO324&lt;=0.8,"Alta","Muy Alta"))))),""))," ")</f>
        <v/>
      </c>
      <c r="AQ324" s="233" t="str">
        <f t="shared" si="982"/>
        <v/>
      </c>
      <c r="AR324" s="279" t="str">
        <f t="shared" si="983"/>
        <v/>
      </c>
      <c r="AS324" s="233" t="str">
        <f t="shared" ref="AS324:AS327" si="1132">IFERROR(IF(AND(AH323="Impacto",AH324="Impacto"),(AS323-(+AS323*AK324)),IF(AND(AH323="Probabilidad",AH324="Impacto"),(AS322-(+AS322*AK324)),IF(AH324="Probabilidad",AS323,""))),"")</f>
        <v/>
      </c>
      <c r="AT324" s="235" t="str">
        <f t="shared" si="984"/>
        <v/>
      </c>
      <c r="AU324" s="782"/>
      <c r="AV324" s="785"/>
      <c r="AW324" s="779"/>
      <c r="AX324" s="788"/>
      <c r="AY324" s="469"/>
      <c r="AZ324" s="462"/>
      <c r="BA324" s="463"/>
      <c r="BB324" s="463"/>
      <c r="BC324" s="464"/>
      <c r="BD324" s="464"/>
      <c r="BE324" s="464"/>
      <c r="BF324" s="462"/>
      <c r="BG324" s="752"/>
      <c r="BH324" s="212"/>
      <c r="BI324" s="209"/>
      <c r="BJ324" s="209"/>
      <c r="BK324" s="209"/>
      <c r="BL324" s="206"/>
      <c r="BM324" s="206"/>
      <c r="BN324" s="206"/>
      <c r="BO324" s="278"/>
      <c r="BP324" s="278"/>
      <c r="BQ324" s="593"/>
      <c r="BR324" s="692"/>
      <c r="BS324" s="693"/>
      <c r="BT324" s="692"/>
      <c r="BU324" s="693"/>
      <c r="BV324" s="682"/>
      <c r="BW324" s="683"/>
      <c r="BX324" s="682"/>
      <c r="BY324" s="688"/>
      <c r="BZ324" s="683"/>
    </row>
    <row r="325" spans="1:78" s="211" customFormat="1" ht="28.5" customHeight="1">
      <c r="A325" s="987"/>
      <c r="B325" s="969"/>
      <c r="C325" s="848"/>
      <c r="D325" s="848"/>
      <c r="E325" s="801"/>
      <c r="F325" s="801"/>
      <c r="G325" s="819"/>
      <c r="H325" s="380">
        <f t="shared" si="1029"/>
        <v>52</v>
      </c>
      <c r="I325" s="831"/>
      <c r="J325" s="752"/>
      <c r="K325" s="752"/>
      <c r="L325" s="752"/>
      <c r="M325" s="752"/>
      <c r="N325" s="752"/>
      <c r="O325" s="752"/>
      <c r="P325" s="805"/>
      <c r="Q325" s="808"/>
      <c r="R325" s="811"/>
      <c r="S325" s="811"/>
      <c r="T325" s="811"/>
      <c r="U325" s="811"/>
      <c r="V325" s="814"/>
      <c r="W325" s="767"/>
      <c r="X325" s="817"/>
      <c r="Y325" s="761"/>
      <c r="Z325" s="764"/>
      <c r="AA325" s="767"/>
      <c r="AB325" s="770"/>
      <c r="AC325" s="773"/>
      <c r="AD325" s="776"/>
      <c r="AE325" s="779"/>
      <c r="AF325" s="205">
        <v>4</v>
      </c>
      <c r="AG325" s="495"/>
      <c r="AH325" s="497" t="str">
        <f t="shared" si="1099"/>
        <v/>
      </c>
      <c r="AI325" s="336"/>
      <c r="AJ325" s="336"/>
      <c r="AK325" s="231" t="str">
        <f t="shared" si="1100"/>
        <v/>
      </c>
      <c r="AL325" s="337"/>
      <c r="AM325" s="337"/>
      <c r="AN325" s="338"/>
      <c r="AO325" s="232" t="str">
        <f t="shared" ref="AO325" si="1133">IF(ISBLANK(AD322),(IFERROR(IF(AND(AH324="Probabilidad",AH325="Probabilidad"),(AQ324-(+AQ324*AK325)),IF(AND(AH324="Impacto",AH325="Probabilidad"),(AQ323-(+AQ323*AK325)),IF(AH325="Impacto",AQ324,""))),""))," ")</f>
        <v/>
      </c>
      <c r="AP325" s="174" t="str">
        <f t="shared" ref="AP325" si="1134">IF(ISBLANK(AD322),(IFERROR(IF(AO325="","",IF(AO325&lt;=0.2,"Muy Baja",IF(AO325&lt;=0.4,"Baja",IF(AO325&lt;=0.6,"Media",IF(AO325&lt;=0.8,"Alta","Muy Alta"))))),""))," ")</f>
        <v/>
      </c>
      <c r="AQ325" s="233" t="str">
        <f t="shared" si="982"/>
        <v/>
      </c>
      <c r="AR325" s="279" t="str">
        <f t="shared" si="983"/>
        <v/>
      </c>
      <c r="AS325" s="233" t="str">
        <f t="shared" si="1132"/>
        <v/>
      </c>
      <c r="AT325" s="235" t="str">
        <f t="shared" si="984"/>
        <v/>
      </c>
      <c r="AU325" s="782"/>
      <c r="AV325" s="785"/>
      <c r="AW325" s="779"/>
      <c r="AX325" s="788"/>
      <c r="AY325" s="469"/>
      <c r="AZ325" s="462"/>
      <c r="BA325" s="463"/>
      <c r="BB325" s="463"/>
      <c r="BC325" s="464"/>
      <c r="BD325" s="464"/>
      <c r="BE325" s="464"/>
      <c r="BF325" s="462"/>
      <c r="BG325" s="752"/>
      <c r="BH325" s="212"/>
      <c r="BI325" s="209"/>
      <c r="BJ325" s="209"/>
      <c r="BK325" s="209"/>
      <c r="BL325" s="206"/>
      <c r="BM325" s="206"/>
      <c r="BN325" s="206"/>
      <c r="BO325" s="278"/>
      <c r="BP325" s="278"/>
      <c r="BQ325" s="593"/>
      <c r="BR325" s="692"/>
      <c r="BS325" s="693"/>
      <c r="BT325" s="692"/>
      <c r="BU325" s="693"/>
      <c r="BV325" s="682"/>
      <c r="BW325" s="683"/>
      <c r="BX325" s="682"/>
      <c r="BY325" s="688"/>
      <c r="BZ325" s="683"/>
    </row>
    <row r="326" spans="1:78" s="211" customFormat="1" ht="28.5" customHeight="1">
      <c r="A326" s="987"/>
      <c r="B326" s="969"/>
      <c r="C326" s="848"/>
      <c r="D326" s="848"/>
      <c r="E326" s="801"/>
      <c r="F326" s="801"/>
      <c r="G326" s="819"/>
      <c r="H326" s="380">
        <f t="shared" si="1029"/>
        <v>52</v>
      </c>
      <c r="I326" s="831"/>
      <c r="J326" s="752"/>
      <c r="K326" s="752"/>
      <c r="L326" s="752"/>
      <c r="M326" s="752"/>
      <c r="N326" s="752"/>
      <c r="O326" s="752"/>
      <c r="P326" s="805"/>
      <c r="Q326" s="808"/>
      <c r="R326" s="811"/>
      <c r="S326" s="811"/>
      <c r="T326" s="811"/>
      <c r="U326" s="811"/>
      <c r="V326" s="814"/>
      <c r="W326" s="767"/>
      <c r="X326" s="817"/>
      <c r="Y326" s="761"/>
      <c r="Z326" s="764"/>
      <c r="AA326" s="767"/>
      <c r="AB326" s="770"/>
      <c r="AC326" s="773"/>
      <c r="AD326" s="776"/>
      <c r="AE326" s="779"/>
      <c r="AF326" s="205">
        <v>5</v>
      </c>
      <c r="AG326" s="495"/>
      <c r="AH326" s="497" t="str">
        <f t="shared" si="1099"/>
        <v/>
      </c>
      <c r="AI326" s="336"/>
      <c r="AJ326" s="336"/>
      <c r="AK326" s="231" t="str">
        <f t="shared" si="1100"/>
        <v/>
      </c>
      <c r="AL326" s="337"/>
      <c r="AM326" s="337"/>
      <c r="AN326" s="338"/>
      <c r="AO326" s="232" t="str">
        <f t="shared" ref="AO326" si="1135">IF(ISBLANK(AD322),(IFERROR(IF(AND(AH325="Probabilidad",AH326="Probabilidad"),(AQ325-(+AQ325*AK326)),IF(AND(AH325="Impacto",AH326="Probabilidad"),(AQ324-(+AQ324*AK326)),IF(AH326="Impacto",AQ325,""))),""))," ")</f>
        <v/>
      </c>
      <c r="AP326" s="174" t="str">
        <f t="shared" ref="AP326" si="1136">IF(ISBLANK(AD322),(IFERROR(IF(AO326="","",IF(AO326&lt;=0.2,"Muy Baja",IF(AO326&lt;=0.4,"Baja",IF(AO326&lt;=0.6,"Media",IF(AO326&lt;=0.8,"Alta","Muy Alta"))))),""))," ")</f>
        <v/>
      </c>
      <c r="AQ326" s="233" t="str">
        <f t="shared" si="982"/>
        <v/>
      </c>
      <c r="AR326" s="279" t="str">
        <f t="shared" si="983"/>
        <v/>
      </c>
      <c r="AS326" s="233" t="str">
        <f t="shared" si="1132"/>
        <v/>
      </c>
      <c r="AT326" s="235" t="str">
        <f t="shared" si="984"/>
        <v/>
      </c>
      <c r="AU326" s="782"/>
      <c r="AV326" s="785"/>
      <c r="AW326" s="779"/>
      <c r="AX326" s="788"/>
      <c r="AY326" s="469"/>
      <c r="AZ326" s="462"/>
      <c r="BA326" s="463"/>
      <c r="BB326" s="463"/>
      <c r="BC326" s="464"/>
      <c r="BD326" s="464"/>
      <c r="BE326" s="464"/>
      <c r="BF326" s="462"/>
      <c r="BG326" s="752"/>
      <c r="BH326" s="212"/>
      <c r="BI326" s="209"/>
      <c r="BJ326" s="209"/>
      <c r="BK326" s="209"/>
      <c r="BL326" s="206"/>
      <c r="BM326" s="206"/>
      <c r="BN326" s="206"/>
      <c r="BO326" s="278"/>
      <c r="BP326" s="278"/>
      <c r="BQ326" s="593"/>
      <c r="BR326" s="692"/>
      <c r="BS326" s="693"/>
      <c r="BT326" s="692"/>
      <c r="BU326" s="693"/>
      <c r="BV326" s="682"/>
      <c r="BW326" s="683"/>
      <c r="BX326" s="682"/>
      <c r="BY326" s="688"/>
      <c r="BZ326" s="683"/>
    </row>
    <row r="327" spans="1:78" s="211" customFormat="1" ht="28.5" customHeight="1">
      <c r="A327" s="987"/>
      <c r="B327" s="969"/>
      <c r="C327" s="848"/>
      <c r="D327" s="848"/>
      <c r="E327" s="801"/>
      <c r="F327" s="801"/>
      <c r="G327" s="819"/>
      <c r="H327" s="380">
        <f t="shared" si="1029"/>
        <v>52</v>
      </c>
      <c r="I327" s="832"/>
      <c r="J327" s="753"/>
      <c r="K327" s="753"/>
      <c r="L327" s="753"/>
      <c r="M327" s="753"/>
      <c r="N327" s="753"/>
      <c r="O327" s="753"/>
      <c r="P327" s="806"/>
      <c r="Q327" s="809"/>
      <c r="R327" s="812"/>
      <c r="S327" s="812"/>
      <c r="T327" s="812"/>
      <c r="U327" s="812"/>
      <c r="V327" s="820"/>
      <c r="W327" s="768"/>
      <c r="X327" s="818"/>
      <c r="Y327" s="762"/>
      <c r="Z327" s="765"/>
      <c r="AA327" s="768"/>
      <c r="AB327" s="771"/>
      <c r="AC327" s="774"/>
      <c r="AD327" s="777"/>
      <c r="AE327" s="780"/>
      <c r="AF327" s="205">
        <v>6</v>
      </c>
      <c r="AG327" s="495"/>
      <c r="AH327" s="497" t="str">
        <f t="shared" si="1099"/>
        <v/>
      </c>
      <c r="AI327" s="336"/>
      <c r="AJ327" s="336"/>
      <c r="AK327" s="231" t="str">
        <f t="shared" si="1100"/>
        <v/>
      </c>
      <c r="AL327" s="337"/>
      <c r="AM327" s="337"/>
      <c r="AN327" s="338"/>
      <c r="AO327" s="232" t="str">
        <f t="shared" ref="AO327" si="1137">IF(ISBLANK(AD322),(IFERROR(IF(AND(AH326="Probabilidad",AH327="Probabilidad"),(AQ326-(+AQ326*AK327)),IF(AND(AH326="Impacto",AH327="Probabilidad"),(AQ325-(+AQ325*AK327)),IF(AH327="Impacto",AQ326,""))),""))," ")</f>
        <v/>
      </c>
      <c r="AP327" s="174" t="str">
        <f t="shared" ref="AP327" si="1138">IF(ISBLANK(AD322),(IFERROR(IF(AO327="","",IF(AO327&lt;=0.2,"Muy Baja",IF(AO327&lt;=0.4,"Baja",IF(AO327&lt;=0.6,"Media",IF(AO327&lt;=0.8,"Alta","Muy Alta"))))),""))," ")</f>
        <v/>
      </c>
      <c r="AQ327" s="233" t="str">
        <f t="shared" si="982"/>
        <v/>
      </c>
      <c r="AR327" s="279" t="str">
        <f t="shared" si="983"/>
        <v/>
      </c>
      <c r="AS327" s="233" t="str">
        <f t="shared" si="1132"/>
        <v/>
      </c>
      <c r="AT327" s="235" t="str">
        <f t="shared" si="984"/>
        <v/>
      </c>
      <c r="AU327" s="783"/>
      <c r="AV327" s="786"/>
      <c r="AW327" s="780"/>
      <c r="AX327" s="789"/>
      <c r="AY327" s="469"/>
      <c r="AZ327" s="462"/>
      <c r="BA327" s="463"/>
      <c r="BB327" s="463"/>
      <c r="BC327" s="464"/>
      <c r="BD327" s="464"/>
      <c r="BE327" s="464"/>
      <c r="BF327" s="462"/>
      <c r="BG327" s="753"/>
      <c r="BH327" s="515"/>
      <c r="BI327" s="516"/>
      <c r="BJ327" s="516"/>
      <c r="BK327" s="516"/>
      <c r="BL327" s="541"/>
      <c r="BM327" s="541"/>
      <c r="BN327" s="541"/>
      <c r="BO327" s="542"/>
      <c r="BP327" s="542"/>
      <c r="BQ327" s="600"/>
      <c r="BR327" s="694"/>
      <c r="BS327" s="695"/>
      <c r="BT327" s="694"/>
      <c r="BU327" s="695"/>
      <c r="BV327" s="684"/>
      <c r="BW327" s="685"/>
      <c r="BX327" s="684"/>
      <c r="BY327" s="689"/>
      <c r="BZ327" s="685"/>
    </row>
    <row r="328" spans="1:78" s="211" customFormat="1" ht="125.45" customHeight="1">
      <c r="A328" s="987"/>
      <c r="B328" s="969" t="s">
        <v>884</v>
      </c>
      <c r="C328" s="848"/>
      <c r="D328" s="848"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801"/>
      <c r="F328" s="801" t="s">
        <v>962</v>
      </c>
      <c r="G328" s="819">
        <v>53</v>
      </c>
      <c r="H328" s="380">
        <f t="shared" ref="H328" si="1139">+G328</f>
        <v>53</v>
      </c>
      <c r="I328" s="830" t="s">
        <v>1176</v>
      </c>
      <c r="J328" s="751" t="s">
        <v>241</v>
      </c>
      <c r="K328" s="751" t="s">
        <v>1176</v>
      </c>
      <c r="L328" s="751" t="s">
        <v>1305</v>
      </c>
      <c r="M328" s="751" t="s">
        <v>3270</v>
      </c>
      <c r="N328" s="751" t="s">
        <v>108</v>
      </c>
      <c r="O328" s="751" t="s">
        <v>830</v>
      </c>
      <c r="P328" s="804">
        <v>12</v>
      </c>
      <c r="Q328" s="807"/>
      <c r="R328" s="810"/>
      <c r="S328" s="810"/>
      <c r="T328" s="810"/>
      <c r="U328" s="810"/>
      <c r="V328" s="813" t="str">
        <f t="shared" ref="V328" si="1140">IF(ISBLANK(AC328),(IF(P328&lt;=0,"",IF(P328&lt;=2,"Muy Baja",IF(P328&lt;=24,"Baja",IF(P328&lt;=500,"Media",IF(P328&lt;=5000,"Alta","Muy Alta"))))))," ")</f>
        <v>Baja</v>
      </c>
      <c r="W328" s="766">
        <f t="shared" ref="W328" si="1141">IF(ISBLANK(AC328),(IF(V328="","",IF(V328="Muy Baja",20%,IF(V328="Baja",40%,IF(V328="Media",60%,IF(V328="Alta",80%,IF(V328="Muy Alta",100%,0)))))))," ")</f>
        <v>0.4</v>
      </c>
      <c r="X328" s="816" t="s">
        <v>304</v>
      </c>
      <c r="Y328" s="760" t="str">
        <f>IF(X328&gt;0,IF(NOT(ISERROR(MATCH(X328,'Listados Datos'!$N$3:$N$4,0))),'Listados Datos'!$N$6&amp;"Por favor no seleccionar este criterios de impacto (Afectación Económica o presupuestal y/o Pérdida Reputacional)",'Listados Datos'!$N$7),"")</f>
        <v>✔</v>
      </c>
      <c r="Z328" s="763"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766">
        <f>IF(Z328="","",IF(Z328="Leve",20%,IF(Z328="Menor",40%,IF(Z328="Moderado",60%,IF(Z328="Mayor",80%,IF(Z328="Catastrófico",100%,0))))))</f>
        <v>0.6</v>
      </c>
      <c r="AB328" s="769"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772"/>
      <c r="AD328" s="775"/>
      <c r="AE328" s="778" t="str">
        <f t="shared" ref="AE328" si="1142">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495" t="s">
        <v>3207</v>
      </c>
      <c r="AH328" s="497" t="str">
        <f t="shared" si="1099"/>
        <v>Probabilidad</v>
      </c>
      <c r="AI328" s="336" t="s">
        <v>310</v>
      </c>
      <c r="AJ328" s="336" t="s">
        <v>315</v>
      </c>
      <c r="AK328" s="231" t="str">
        <f t="shared" si="1100"/>
        <v>40%</v>
      </c>
      <c r="AL328" s="337" t="s">
        <v>319</v>
      </c>
      <c r="AM328" s="337" t="s">
        <v>323</v>
      </c>
      <c r="AN328" s="338" t="s">
        <v>326</v>
      </c>
      <c r="AO328" s="232">
        <f t="shared" ref="AO328" si="1143">IF(ISBLANK(AD328),(IFERROR(IF(AH328="Probabilidad",(W328-(+W328*AK328)),IF(AH328="Impacto",W328,"")),""))," ")</f>
        <v>0.24</v>
      </c>
      <c r="AP328" s="174" t="str">
        <f t="shared" ref="AP328" si="1144">IF(ISBLANK(AD328), (IFERROR(IF(AO328="","",IF(AO328&lt;=0.2,"Muy Baja",IF(AO328&lt;=0.4,"Baja",IF(AO328&lt;=0.6,"Media",IF(AO328&lt;=0.8,"Alta","Muy Alta"))))),""))," ")</f>
        <v>Baja</v>
      </c>
      <c r="AQ328" s="233">
        <f t="shared" si="982"/>
        <v>0.24</v>
      </c>
      <c r="AR328" s="279" t="str">
        <f t="shared" si="983"/>
        <v>Moderado</v>
      </c>
      <c r="AS328" s="233">
        <f t="shared" ref="AS328" si="1145">IFERROR(IF(AH328="Impacto",(AA328-(+AA328*AK328)),IF(AH328="Probabilidad",AA328,"")),"")</f>
        <v>0.6</v>
      </c>
      <c r="AT328" s="235" t="str">
        <f t="shared" si="984"/>
        <v>Moderado</v>
      </c>
      <c r="AU328" s="781"/>
      <c r="AV328" s="784" t="str">
        <f>IF(ISBLANK(AD328), " ", AD328)</f>
        <v xml:space="preserve"> </v>
      </c>
      <c r="AW328" s="778" t="str">
        <f t="shared" ref="AW328" si="1146">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787" t="s">
        <v>333</v>
      </c>
      <c r="AY328" s="469" t="s">
        <v>1227</v>
      </c>
      <c r="AZ328" s="462" t="s">
        <v>1378</v>
      </c>
      <c r="BA328" s="463" t="s">
        <v>3003</v>
      </c>
      <c r="BB328" s="463" t="s">
        <v>1150</v>
      </c>
      <c r="BC328" s="464">
        <v>44927</v>
      </c>
      <c r="BD328" s="464" t="s">
        <v>3209</v>
      </c>
      <c r="BE328" s="464" t="s">
        <v>1228</v>
      </c>
      <c r="BF328" s="462" t="s">
        <v>1228</v>
      </c>
      <c r="BG328" s="751" t="s">
        <v>1229</v>
      </c>
      <c r="BH328" s="508" t="s">
        <v>113</v>
      </c>
      <c r="BI328" s="503" t="s">
        <v>3569</v>
      </c>
      <c r="BJ328" s="503">
        <v>8</v>
      </c>
      <c r="BK328" s="503" t="s">
        <v>3561</v>
      </c>
      <c r="BL328" s="549" t="s">
        <v>3570</v>
      </c>
      <c r="BM328" s="511" t="s">
        <v>3579</v>
      </c>
      <c r="BN328" s="549" t="s">
        <v>3571</v>
      </c>
      <c r="BO328" s="549" t="s">
        <v>114</v>
      </c>
      <c r="BP328" s="549" t="s">
        <v>1509</v>
      </c>
      <c r="BQ328" s="606" t="s">
        <v>1509</v>
      </c>
      <c r="BR328" s="690" t="s">
        <v>3702</v>
      </c>
      <c r="BS328" s="691"/>
      <c r="BT328" s="690" t="s">
        <v>1378</v>
      </c>
      <c r="BU328" s="691"/>
      <c r="BV328" s="690" t="s">
        <v>3703</v>
      </c>
      <c r="BW328" s="691"/>
      <c r="BX328" s="699" t="s">
        <v>3579</v>
      </c>
      <c r="BY328" s="696"/>
      <c r="BZ328" s="691"/>
    </row>
    <row r="329" spans="1:78" s="211" customFormat="1" ht="28.5" customHeight="1">
      <c r="A329" s="987"/>
      <c r="B329" s="969"/>
      <c r="C329" s="848"/>
      <c r="D329" s="848"/>
      <c r="E329" s="801"/>
      <c r="F329" s="801"/>
      <c r="G329" s="819"/>
      <c r="H329" s="380">
        <f t="shared" ref="H329" si="1147">+H328</f>
        <v>53</v>
      </c>
      <c r="I329" s="831"/>
      <c r="J329" s="752"/>
      <c r="K329" s="752"/>
      <c r="L329" s="752"/>
      <c r="M329" s="752"/>
      <c r="N329" s="752"/>
      <c r="O329" s="752"/>
      <c r="P329" s="805"/>
      <c r="Q329" s="808"/>
      <c r="R329" s="811"/>
      <c r="S329" s="811"/>
      <c r="T329" s="811"/>
      <c r="U329" s="811"/>
      <c r="V329" s="814"/>
      <c r="W329" s="767"/>
      <c r="X329" s="817"/>
      <c r="Y329" s="761"/>
      <c r="Z329" s="764"/>
      <c r="AA329" s="767"/>
      <c r="AB329" s="770"/>
      <c r="AC329" s="773"/>
      <c r="AD329" s="776"/>
      <c r="AE329" s="779"/>
      <c r="AF329" s="205">
        <v>2</v>
      </c>
      <c r="AG329" s="495"/>
      <c r="AH329" s="497" t="str">
        <f t="shared" si="1099"/>
        <v/>
      </c>
      <c r="AI329" s="336"/>
      <c r="AJ329" s="336"/>
      <c r="AK329" s="231" t="str">
        <f t="shared" si="1100"/>
        <v/>
      </c>
      <c r="AL329" s="337"/>
      <c r="AM329" s="337"/>
      <c r="AN329" s="338"/>
      <c r="AO329" s="232" t="str">
        <f t="shared" ref="AO329" si="1148">IF(ISBLANK(AD328),(IFERROR(IF(AND(AH328="Probabilidad",AH329="Probabilidad"),(AQ328-(+AQ328*AK329)),IF(AH329="Probabilidad",(W328-(+W328*AK329)),IF(AH329="Impacto",AQ328,""))),""))," ")</f>
        <v/>
      </c>
      <c r="AP329" s="174" t="str">
        <f t="shared" ref="AP329" si="1149">IF(ISBLANK(AD328),(IFERROR(IF(AO329="","",IF(AO329&lt;=0.2,"Muy Baja",IF(AO329&lt;=0.4,"Baja",IF(AO329&lt;=0.6,"Media",IF(AO329&lt;=0.8,"Alta","Muy Alta"))))),""))," ")</f>
        <v/>
      </c>
      <c r="AQ329" s="233" t="str">
        <f t="shared" si="982"/>
        <v/>
      </c>
      <c r="AR329" s="279" t="str">
        <f t="shared" si="983"/>
        <v/>
      </c>
      <c r="AS329" s="233" t="str">
        <f t="shared" ref="AS329" si="1150">IFERROR(IF(AND(AH328="Impacto",AH329="Impacto"),(AS328-(+AS328*AK329)),IF(AH329="Impacto",(AA328-(+AA328*AK329)),IF(AH329="Probabilidad",AS328,""))),"")</f>
        <v/>
      </c>
      <c r="AT329" s="235" t="str">
        <f t="shared" si="984"/>
        <v/>
      </c>
      <c r="AU329" s="782"/>
      <c r="AV329" s="785"/>
      <c r="AW329" s="779"/>
      <c r="AX329" s="788"/>
      <c r="AY329" s="469"/>
      <c r="AZ329" s="462"/>
      <c r="BA329" s="463"/>
      <c r="BB329" s="463"/>
      <c r="BC329" s="464"/>
      <c r="BD329" s="464"/>
      <c r="BE329" s="464"/>
      <c r="BF329" s="462"/>
      <c r="BG329" s="752"/>
      <c r="BH329" s="517"/>
      <c r="BI329" s="518"/>
      <c r="BJ329" s="518"/>
      <c r="BK329" s="518"/>
      <c r="BL329" s="543"/>
      <c r="BM329" s="543"/>
      <c r="BN329" s="543"/>
      <c r="BO329" s="278"/>
      <c r="BP329" s="278"/>
      <c r="BQ329" s="593"/>
      <c r="BR329" s="692"/>
      <c r="BS329" s="693"/>
      <c r="BT329" s="692"/>
      <c r="BU329" s="693"/>
      <c r="BV329" s="692"/>
      <c r="BW329" s="693"/>
      <c r="BX329" s="692"/>
      <c r="BY329" s="697"/>
      <c r="BZ329" s="693"/>
    </row>
    <row r="330" spans="1:78" s="211" customFormat="1" ht="28.5" customHeight="1">
      <c r="A330" s="987"/>
      <c r="B330" s="969"/>
      <c r="C330" s="848"/>
      <c r="D330" s="848"/>
      <c r="E330" s="801"/>
      <c r="F330" s="801"/>
      <c r="G330" s="819"/>
      <c r="H330" s="380">
        <f t="shared" si="1029"/>
        <v>53</v>
      </c>
      <c r="I330" s="831"/>
      <c r="J330" s="752"/>
      <c r="K330" s="752"/>
      <c r="L330" s="752"/>
      <c r="M330" s="752"/>
      <c r="N330" s="752"/>
      <c r="O330" s="752"/>
      <c r="P330" s="805"/>
      <c r="Q330" s="808"/>
      <c r="R330" s="811"/>
      <c r="S330" s="811"/>
      <c r="T330" s="811"/>
      <c r="U330" s="811"/>
      <c r="V330" s="814"/>
      <c r="W330" s="767"/>
      <c r="X330" s="817"/>
      <c r="Y330" s="761"/>
      <c r="Z330" s="764"/>
      <c r="AA330" s="767"/>
      <c r="AB330" s="770"/>
      <c r="AC330" s="773"/>
      <c r="AD330" s="776"/>
      <c r="AE330" s="779"/>
      <c r="AF330" s="205">
        <v>3</v>
      </c>
      <c r="AG330" s="495"/>
      <c r="AH330" s="497" t="str">
        <f t="shared" si="1099"/>
        <v/>
      </c>
      <c r="AI330" s="336"/>
      <c r="AJ330" s="336"/>
      <c r="AK330" s="231" t="str">
        <f t="shared" si="1100"/>
        <v/>
      </c>
      <c r="AL330" s="337"/>
      <c r="AM330" s="337"/>
      <c r="AN330" s="338"/>
      <c r="AO330" s="232" t="str">
        <f t="shared" ref="AO330" si="1151">IF(ISBLANK(AD328),(IFERROR(IF(AND(AH329="Probabilidad",AH330="Probabilidad"),(AQ329-(+AQ329*AK330)),IF(AND(AH329="Impacto",AH330="Probabilidad"),(AQ328-(+AQ328*AK330)),IF(AH330="Impacto",AQ329,""))),""))," ")</f>
        <v/>
      </c>
      <c r="AP330" s="174" t="str">
        <f t="shared" ref="AP330" si="1152">IF(ISBLANK(AD328),(IFERROR(IF(AO330="","",IF(AO330&lt;=0.2,"Muy Baja",IF(AO330&lt;=0.4,"Baja",IF(AO330&lt;=0.6,"Media",IF(AO330&lt;=0.8,"Alta","Muy Alta"))))),""))," ")</f>
        <v/>
      </c>
      <c r="AQ330" s="233" t="str">
        <f t="shared" si="982"/>
        <v/>
      </c>
      <c r="AR330" s="279" t="str">
        <f t="shared" si="983"/>
        <v/>
      </c>
      <c r="AS330" s="233" t="str">
        <f t="shared" ref="AS330:AS333" si="1153">IFERROR(IF(AND(AH329="Impacto",AH330="Impacto"),(AS329-(+AS329*AK330)),IF(AND(AH329="Probabilidad",AH330="Impacto"),(AS328-(+AS328*AK330)),IF(AH330="Probabilidad",AS329,""))),"")</f>
        <v/>
      </c>
      <c r="AT330" s="235" t="str">
        <f t="shared" si="984"/>
        <v/>
      </c>
      <c r="AU330" s="782"/>
      <c r="AV330" s="785"/>
      <c r="AW330" s="779"/>
      <c r="AX330" s="788"/>
      <c r="AY330" s="469"/>
      <c r="AZ330" s="462"/>
      <c r="BA330" s="463"/>
      <c r="BB330" s="463"/>
      <c r="BC330" s="464"/>
      <c r="BD330" s="464"/>
      <c r="BE330" s="464"/>
      <c r="BF330" s="462"/>
      <c r="BG330" s="752"/>
      <c r="BH330" s="212"/>
      <c r="BI330" s="209"/>
      <c r="BJ330" s="209"/>
      <c r="BK330" s="209"/>
      <c r="BL330" s="206"/>
      <c r="BM330" s="206"/>
      <c r="BN330" s="206"/>
      <c r="BO330" s="278"/>
      <c r="BP330" s="278"/>
      <c r="BQ330" s="593"/>
      <c r="BR330" s="692"/>
      <c r="BS330" s="693"/>
      <c r="BT330" s="692"/>
      <c r="BU330" s="693"/>
      <c r="BV330" s="692"/>
      <c r="BW330" s="693"/>
      <c r="BX330" s="692"/>
      <c r="BY330" s="697"/>
      <c r="BZ330" s="693"/>
    </row>
    <row r="331" spans="1:78" s="211" customFormat="1" ht="28.5" customHeight="1">
      <c r="A331" s="987"/>
      <c r="B331" s="969"/>
      <c r="C331" s="848"/>
      <c r="D331" s="848"/>
      <c r="E331" s="801"/>
      <c r="F331" s="801"/>
      <c r="G331" s="819"/>
      <c r="H331" s="380">
        <f t="shared" si="1029"/>
        <v>53</v>
      </c>
      <c r="I331" s="831"/>
      <c r="J331" s="752"/>
      <c r="K331" s="752"/>
      <c r="L331" s="752"/>
      <c r="M331" s="752"/>
      <c r="N331" s="752"/>
      <c r="O331" s="752"/>
      <c r="P331" s="805"/>
      <c r="Q331" s="808"/>
      <c r="R331" s="811"/>
      <c r="S331" s="811"/>
      <c r="T331" s="811"/>
      <c r="U331" s="811"/>
      <c r="V331" s="814"/>
      <c r="W331" s="767"/>
      <c r="X331" s="817"/>
      <c r="Y331" s="761"/>
      <c r="Z331" s="764"/>
      <c r="AA331" s="767"/>
      <c r="AB331" s="770"/>
      <c r="AC331" s="773"/>
      <c r="AD331" s="776"/>
      <c r="AE331" s="779"/>
      <c r="AF331" s="205">
        <v>4</v>
      </c>
      <c r="AG331" s="495"/>
      <c r="AH331" s="497" t="str">
        <f t="shared" si="1099"/>
        <v/>
      </c>
      <c r="AI331" s="336"/>
      <c r="AJ331" s="336"/>
      <c r="AK331" s="231" t="str">
        <f t="shared" si="1100"/>
        <v/>
      </c>
      <c r="AL331" s="337"/>
      <c r="AM331" s="337"/>
      <c r="AN331" s="338"/>
      <c r="AO331" s="232" t="str">
        <f t="shared" ref="AO331" si="1154">IF(ISBLANK(AD328),(IFERROR(IF(AND(AH330="Probabilidad",AH331="Probabilidad"),(AQ330-(+AQ330*AK331)),IF(AND(AH330="Impacto",AH331="Probabilidad"),(AQ329-(+AQ329*AK331)),IF(AH331="Impacto",AQ330,""))),""))," ")</f>
        <v/>
      </c>
      <c r="AP331" s="174" t="str">
        <f t="shared" ref="AP331" si="1155">IF(ISBLANK(AD328),(IFERROR(IF(AO331="","",IF(AO331&lt;=0.2,"Muy Baja",IF(AO331&lt;=0.4,"Baja",IF(AO331&lt;=0.6,"Media",IF(AO331&lt;=0.8,"Alta","Muy Alta"))))),""))," ")</f>
        <v/>
      </c>
      <c r="AQ331" s="233" t="str">
        <f t="shared" si="982"/>
        <v/>
      </c>
      <c r="AR331" s="279" t="str">
        <f t="shared" si="983"/>
        <v/>
      </c>
      <c r="AS331" s="233" t="str">
        <f t="shared" si="1153"/>
        <v/>
      </c>
      <c r="AT331" s="235" t="str">
        <f t="shared" si="984"/>
        <v/>
      </c>
      <c r="AU331" s="782"/>
      <c r="AV331" s="785"/>
      <c r="AW331" s="779"/>
      <c r="AX331" s="788"/>
      <c r="AY331" s="469"/>
      <c r="AZ331" s="462"/>
      <c r="BA331" s="463"/>
      <c r="BB331" s="463"/>
      <c r="BC331" s="464"/>
      <c r="BD331" s="464"/>
      <c r="BE331" s="464"/>
      <c r="BF331" s="462"/>
      <c r="BG331" s="752"/>
      <c r="BH331" s="212"/>
      <c r="BI331" s="209"/>
      <c r="BJ331" s="209"/>
      <c r="BK331" s="209"/>
      <c r="BL331" s="206"/>
      <c r="BM331" s="206"/>
      <c r="BN331" s="206"/>
      <c r="BO331" s="278"/>
      <c r="BP331" s="278"/>
      <c r="BQ331" s="593"/>
      <c r="BR331" s="692"/>
      <c r="BS331" s="693"/>
      <c r="BT331" s="692"/>
      <c r="BU331" s="693"/>
      <c r="BV331" s="692"/>
      <c r="BW331" s="693"/>
      <c r="BX331" s="692"/>
      <c r="BY331" s="697"/>
      <c r="BZ331" s="693"/>
    </row>
    <row r="332" spans="1:78" s="211" customFormat="1" ht="28.5" customHeight="1">
      <c r="A332" s="987"/>
      <c r="B332" s="969"/>
      <c r="C332" s="848"/>
      <c r="D332" s="848"/>
      <c r="E332" s="801"/>
      <c r="F332" s="801"/>
      <c r="G332" s="819"/>
      <c r="H332" s="380">
        <f t="shared" si="1029"/>
        <v>53</v>
      </c>
      <c r="I332" s="831"/>
      <c r="J332" s="752"/>
      <c r="K332" s="752"/>
      <c r="L332" s="752"/>
      <c r="M332" s="752"/>
      <c r="N332" s="752"/>
      <c r="O332" s="752"/>
      <c r="P332" s="805"/>
      <c r="Q332" s="808"/>
      <c r="R332" s="811"/>
      <c r="S332" s="811"/>
      <c r="T332" s="811"/>
      <c r="U332" s="811"/>
      <c r="V332" s="814"/>
      <c r="W332" s="767"/>
      <c r="X332" s="817"/>
      <c r="Y332" s="761"/>
      <c r="Z332" s="764"/>
      <c r="AA332" s="767"/>
      <c r="AB332" s="770"/>
      <c r="AC332" s="773"/>
      <c r="AD332" s="776"/>
      <c r="AE332" s="779"/>
      <c r="AF332" s="205">
        <v>5</v>
      </c>
      <c r="AG332" s="495"/>
      <c r="AH332" s="497" t="str">
        <f t="shared" si="1099"/>
        <v/>
      </c>
      <c r="AI332" s="336"/>
      <c r="AJ332" s="336"/>
      <c r="AK332" s="231" t="str">
        <f t="shared" si="1100"/>
        <v/>
      </c>
      <c r="AL332" s="337"/>
      <c r="AM332" s="337"/>
      <c r="AN332" s="338"/>
      <c r="AO332" s="232" t="str">
        <f t="shared" ref="AO332" si="1156">IF(ISBLANK(AD328),(IFERROR(IF(AND(AH331="Probabilidad",AH332="Probabilidad"),(AQ331-(+AQ331*AK332)),IF(AND(AH331="Impacto",AH332="Probabilidad"),(AQ330-(+AQ330*AK332)),IF(AH332="Impacto",AQ331,""))),""))," ")</f>
        <v/>
      </c>
      <c r="AP332" s="174" t="str">
        <f t="shared" ref="AP332" si="1157">IF(ISBLANK(AD328),(IFERROR(IF(AO332="","",IF(AO332&lt;=0.2,"Muy Baja",IF(AO332&lt;=0.4,"Baja",IF(AO332&lt;=0.6,"Media",IF(AO332&lt;=0.8,"Alta","Muy Alta"))))),""))," ")</f>
        <v/>
      </c>
      <c r="AQ332" s="233" t="str">
        <f t="shared" si="982"/>
        <v/>
      </c>
      <c r="AR332" s="279" t="str">
        <f t="shared" si="983"/>
        <v/>
      </c>
      <c r="AS332" s="233" t="str">
        <f t="shared" si="1153"/>
        <v/>
      </c>
      <c r="AT332" s="235" t="str">
        <f t="shared" si="984"/>
        <v/>
      </c>
      <c r="AU332" s="782"/>
      <c r="AV332" s="785"/>
      <c r="AW332" s="779"/>
      <c r="AX332" s="788"/>
      <c r="AY332" s="469"/>
      <c r="AZ332" s="462"/>
      <c r="BA332" s="463"/>
      <c r="BB332" s="463"/>
      <c r="BC332" s="464"/>
      <c r="BD332" s="464"/>
      <c r="BE332" s="464"/>
      <c r="BF332" s="462"/>
      <c r="BG332" s="752"/>
      <c r="BH332" s="212"/>
      <c r="BI332" s="209"/>
      <c r="BJ332" s="209"/>
      <c r="BK332" s="209"/>
      <c r="BL332" s="206"/>
      <c r="BM332" s="206"/>
      <c r="BN332" s="206"/>
      <c r="BO332" s="278"/>
      <c r="BP332" s="278"/>
      <c r="BQ332" s="593"/>
      <c r="BR332" s="692"/>
      <c r="BS332" s="693"/>
      <c r="BT332" s="692"/>
      <c r="BU332" s="693"/>
      <c r="BV332" s="692"/>
      <c r="BW332" s="693"/>
      <c r="BX332" s="692"/>
      <c r="BY332" s="697"/>
      <c r="BZ332" s="693"/>
    </row>
    <row r="333" spans="1:78" s="211" customFormat="1" ht="28.5" customHeight="1">
      <c r="A333" s="987"/>
      <c r="B333" s="969"/>
      <c r="C333" s="848"/>
      <c r="D333" s="848"/>
      <c r="E333" s="801"/>
      <c r="F333" s="801"/>
      <c r="G333" s="819"/>
      <c r="H333" s="380">
        <f t="shared" si="1029"/>
        <v>53</v>
      </c>
      <c r="I333" s="832"/>
      <c r="J333" s="753"/>
      <c r="K333" s="753"/>
      <c r="L333" s="753"/>
      <c r="M333" s="753"/>
      <c r="N333" s="753"/>
      <c r="O333" s="753"/>
      <c r="P333" s="806"/>
      <c r="Q333" s="809"/>
      <c r="R333" s="812"/>
      <c r="S333" s="812"/>
      <c r="T333" s="812"/>
      <c r="U333" s="812"/>
      <c r="V333" s="820"/>
      <c r="W333" s="768"/>
      <c r="X333" s="818"/>
      <c r="Y333" s="762"/>
      <c r="Z333" s="765"/>
      <c r="AA333" s="768"/>
      <c r="AB333" s="771"/>
      <c r="AC333" s="774"/>
      <c r="AD333" s="777"/>
      <c r="AE333" s="780"/>
      <c r="AF333" s="205">
        <v>6</v>
      </c>
      <c r="AG333" s="495"/>
      <c r="AH333" s="497" t="str">
        <f t="shared" si="1099"/>
        <v/>
      </c>
      <c r="AI333" s="336"/>
      <c r="AJ333" s="336"/>
      <c r="AK333" s="231" t="str">
        <f t="shared" si="1100"/>
        <v/>
      </c>
      <c r="AL333" s="337"/>
      <c r="AM333" s="337"/>
      <c r="AN333" s="338"/>
      <c r="AO333" s="232" t="str">
        <f t="shared" ref="AO333" si="1158">IF(ISBLANK(AD328),(IFERROR(IF(AND(AH332="Probabilidad",AH333="Probabilidad"),(AQ332-(+AQ332*AK333)),IF(AND(AH332="Impacto",AH333="Probabilidad"),(AQ331-(+AQ331*AK333)),IF(AH333="Impacto",AQ332,""))),""))," ")</f>
        <v/>
      </c>
      <c r="AP333" s="174" t="str">
        <f t="shared" ref="AP333" si="1159">IF(ISBLANK(AD328),(IFERROR(IF(AO333="","",IF(AO333&lt;=0.2,"Muy Baja",IF(AO333&lt;=0.4,"Baja",IF(AO333&lt;=0.6,"Media",IF(AO333&lt;=0.8,"Alta","Muy Alta"))))),""))," ")</f>
        <v/>
      </c>
      <c r="AQ333" s="233" t="str">
        <f t="shared" si="982"/>
        <v/>
      </c>
      <c r="AR333" s="279" t="str">
        <f t="shared" si="983"/>
        <v/>
      </c>
      <c r="AS333" s="233" t="str">
        <f t="shared" si="1153"/>
        <v/>
      </c>
      <c r="AT333" s="235" t="str">
        <f t="shared" si="984"/>
        <v/>
      </c>
      <c r="AU333" s="783"/>
      <c r="AV333" s="786"/>
      <c r="AW333" s="780"/>
      <c r="AX333" s="789"/>
      <c r="AY333" s="469"/>
      <c r="AZ333" s="462"/>
      <c r="BA333" s="463"/>
      <c r="BB333" s="463"/>
      <c r="BC333" s="464"/>
      <c r="BD333" s="464"/>
      <c r="BE333" s="464"/>
      <c r="BF333" s="462"/>
      <c r="BG333" s="753"/>
      <c r="BH333" s="515"/>
      <c r="BI333" s="516"/>
      <c r="BJ333" s="516"/>
      <c r="BK333" s="516"/>
      <c r="BL333" s="541"/>
      <c r="BM333" s="541"/>
      <c r="BN333" s="541"/>
      <c r="BO333" s="542"/>
      <c r="BP333" s="542"/>
      <c r="BQ333" s="600"/>
      <c r="BR333" s="694"/>
      <c r="BS333" s="695"/>
      <c r="BT333" s="694"/>
      <c r="BU333" s="695"/>
      <c r="BV333" s="694"/>
      <c r="BW333" s="695"/>
      <c r="BX333" s="694"/>
      <c r="BY333" s="698"/>
      <c r="BZ333" s="695"/>
    </row>
    <row r="334" spans="1:78" s="211" customFormat="1" ht="140.1" customHeight="1">
      <c r="A334" s="987"/>
      <c r="B334" s="969" t="s">
        <v>884</v>
      </c>
      <c r="C334" s="848"/>
      <c r="D334" s="848"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801"/>
      <c r="F334" s="801" t="s">
        <v>962</v>
      </c>
      <c r="G334" s="819">
        <v>54</v>
      </c>
      <c r="H334" s="380">
        <f t="shared" ref="H334" si="1160">+G334</f>
        <v>54</v>
      </c>
      <c r="I334" s="830" t="s">
        <v>1177</v>
      </c>
      <c r="J334" s="751" t="s">
        <v>242</v>
      </c>
      <c r="K334" s="751" t="s">
        <v>1177</v>
      </c>
      <c r="L334" s="751" t="s">
        <v>1306</v>
      </c>
      <c r="M334" s="751" t="s">
        <v>3271</v>
      </c>
      <c r="N334" s="751" t="s">
        <v>108</v>
      </c>
      <c r="O334" s="751" t="s">
        <v>830</v>
      </c>
      <c r="P334" s="804">
        <v>12</v>
      </c>
      <c r="Q334" s="807"/>
      <c r="R334" s="810"/>
      <c r="S334" s="810"/>
      <c r="T334" s="810"/>
      <c r="U334" s="810"/>
      <c r="V334" s="813" t="str">
        <f t="shared" ref="V334" si="1161">IF(ISBLANK(AC334),(IF(P334&lt;=0,"",IF(P334&lt;=2,"Muy Baja",IF(P334&lt;=24,"Baja",IF(P334&lt;=500,"Media",IF(P334&lt;=5000,"Alta","Muy Alta"))))))," ")</f>
        <v>Baja</v>
      </c>
      <c r="W334" s="766">
        <f t="shared" ref="W334" si="1162">IF(ISBLANK(AC334),(IF(V334="","",IF(V334="Muy Baja",20%,IF(V334="Baja",40%,IF(V334="Media",60%,IF(V334="Alta",80%,IF(V334="Muy Alta",100%,0)))))))," ")</f>
        <v>0.4</v>
      </c>
      <c r="X334" s="816" t="s">
        <v>304</v>
      </c>
      <c r="Y334" s="760" t="str">
        <f>IF(X334&gt;0,IF(NOT(ISERROR(MATCH(X334,'Listados Datos'!$N$3:$N$4,0))),'Listados Datos'!$N$6&amp;"Por favor no seleccionar este criterios de impacto (Afectación Económica o presupuestal y/o Pérdida Reputacional)",'Listados Datos'!$N$7),"")</f>
        <v>✔</v>
      </c>
      <c r="Z334" s="763" t="str">
        <f>IF(OR(X334='Listados Datos'!$R$3,X334='Listados Datos'!$S$3),"Leve",IF(OR(X334='Listados Datos'!$R$4,X334='Listados Datos'!$S$4),"Menor",IF(OR(X334='Listados Datos'!$R$5,X334='Listados Datos'!$S$5),"Moderado",IF(OR(X334='Listados Datos'!$R$6,X334='Listados Datos'!$S$6),"Mayor",IF(OR(X334='Listados Datos'!$R$7,X334='Listados Datos'!$S$7),"Catastrófico","")))))</f>
        <v>Moderado</v>
      </c>
      <c r="AA334" s="766">
        <f>IF(Z334="","",IF(Z334="Leve",20%,IF(Z334="Menor",40%,IF(Z334="Moderado",60%,IF(Z334="Mayor",80%,IF(Z334="Catastrófico",100%,0))))))</f>
        <v>0.6</v>
      </c>
      <c r="AB334" s="769"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Moderado</v>
      </c>
      <c r="AC334" s="772"/>
      <c r="AD334" s="775"/>
      <c r="AE334" s="778" t="str">
        <f t="shared" ref="AE334" si="1163">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VALORAR</v>
      </c>
      <c r="AF334" s="205">
        <v>1</v>
      </c>
      <c r="AG334" s="495" t="s">
        <v>3304</v>
      </c>
      <c r="AH334" s="497" t="str">
        <f t="shared" si="1099"/>
        <v>Probabilidad</v>
      </c>
      <c r="AI334" s="336" t="s">
        <v>310</v>
      </c>
      <c r="AJ334" s="336" t="s">
        <v>315</v>
      </c>
      <c r="AK334" s="231" t="str">
        <f t="shared" si="1100"/>
        <v>40%</v>
      </c>
      <c r="AL334" s="337" t="s">
        <v>319</v>
      </c>
      <c r="AM334" s="337" t="s">
        <v>323</v>
      </c>
      <c r="AN334" s="338" t="s">
        <v>326</v>
      </c>
      <c r="AO334" s="232">
        <f t="shared" ref="AO334" si="1164">IF(ISBLANK(AD334),(IFERROR(IF(AH334="Probabilidad",(W334-(+W334*AK334)),IF(AH334="Impacto",W334,"")),""))," ")</f>
        <v>0.24</v>
      </c>
      <c r="AP334" s="174" t="str">
        <f t="shared" ref="AP334" si="1165">IF(ISBLANK(AD334), (IFERROR(IF(AO334="","",IF(AO334&lt;=0.2,"Muy Baja",IF(AO334&lt;=0.4,"Baja",IF(AO334&lt;=0.6,"Media",IF(AO334&lt;=0.8,"Alta","Muy Alta"))))),""))," ")</f>
        <v>Baja</v>
      </c>
      <c r="AQ334" s="233">
        <f t="shared" si="982"/>
        <v>0.24</v>
      </c>
      <c r="AR334" s="279" t="str">
        <f t="shared" si="983"/>
        <v>Moderado</v>
      </c>
      <c r="AS334" s="233">
        <f t="shared" ref="AS334" si="1166">IFERROR(IF(AH334="Impacto",(AA334-(+AA334*AK334)),IF(AH334="Probabilidad",AA334,"")),"")</f>
        <v>0.6</v>
      </c>
      <c r="AT334" s="235" t="str">
        <f t="shared" si="984"/>
        <v>Moderado</v>
      </c>
      <c r="AU334" s="781"/>
      <c r="AV334" s="784" t="str">
        <f>IF(ISBLANK(AD334), " ", AD334)</f>
        <v xml:space="preserve"> </v>
      </c>
      <c r="AW334" s="778" t="str">
        <f t="shared" ref="AW334" si="1167">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VALORAR</v>
      </c>
      <c r="AX334" s="787" t="s">
        <v>333</v>
      </c>
      <c r="AY334" s="469" t="s">
        <v>1230</v>
      </c>
      <c r="AZ334" s="462" t="s">
        <v>1379</v>
      </c>
      <c r="BA334" s="463" t="s">
        <v>3003</v>
      </c>
      <c r="BB334" s="463" t="s">
        <v>1054</v>
      </c>
      <c r="BC334" s="464">
        <v>44562</v>
      </c>
      <c r="BD334" s="464">
        <v>44926</v>
      </c>
      <c r="BE334" s="464" t="s">
        <v>1228</v>
      </c>
      <c r="BF334" s="462" t="s">
        <v>1228</v>
      </c>
      <c r="BG334" s="751" t="s">
        <v>1231</v>
      </c>
      <c r="BH334" s="508" t="s">
        <v>113</v>
      </c>
      <c r="BI334" s="503" t="s">
        <v>3572</v>
      </c>
      <c r="BJ334" s="503">
        <v>8</v>
      </c>
      <c r="BK334" s="503" t="s">
        <v>3561</v>
      </c>
      <c r="BL334" s="549" t="s">
        <v>3570</v>
      </c>
      <c r="BM334" s="511" t="s">
        <v>3578</v>
      </c>
      <c r="BN334" s="549" t="s">
        <v>3573</v>
      </c>
      <c r="BO334" s="549" t="s">
        <v>114</v>
      </c>
      <c r="BP334" s="549" t="s">
        <v>1509</v>
      </c>
      <c r="BQ334" s="606" t="s">
        <v>1509</v>
      </c>
      <c r="BR334" s="690" t="s">
        <v>3704</v>
      </c>
      <c r="BS334" s="691"/>
      <c r="BT334" s="690" t="s">
        <v>1379</v>
      </c>
      <c r="BU334" s="691"/>
      <c r="BV334" s="680" t="s">
        <v>3703</v>
      </c>
      <c r="BW334" s="681"/>
      <c r="BX334" s="699" t="s">
        <v>3578</v>
      </c>
      <c r="BY334" s="696"/>
      <c r="BZ334" s="691"/>
    </row>
    <row r="335" spans="1:78" s="211" customFormat="1" ht="28.5" customHeight="1">
      <c r="A335" s="987"/>
      <c r="B335" s="969"/>
      <c r="C335" s="848"/>
      <c r="D335" s="848"/>
      <c r="E335" s="801"/>
      <c r="F335" s="801"/>
      <c r="G335" s="819"/>
      <c r="H335" s="380">
        <f t="shared" ref="H335" si="1168">+H334</f>
        <v>54</v>
      </c>
      <c r="I335" s="831"/>
      <c r="J335" s="752"/>
      <c r="K335" s="752"/>
      <c r="L335" s="752"/>
      <c r="M335" s="752"/>
      <c r="N335" s="752"/>
      <c r="O335" s="752"/>
      <c r="P335" s="805"/>
      <c r="Q335" s="808"/>
      <c r="R335" s="811"/>
      <c r="S335" s="811"/>
      <c r="T335" s="811"/>
      <c r="U335" s="811"/>
      <c r="V335" s="814"/>
      <c r="W335" s="767"/>
      <c r="X335" s="817"/>
      <c r="Y335" s="761"/>
      <c r="Z335" s="764"/>
      <c r="AA335" s="767"/>
      <c r="AB335" s="770"/>
      <c r="AC335" s="773"/>
      <c r="AD335" s="776"/>
      <c r="AE335" s="779"/>
      <c r="AF335" s="205">
        <v>2</v>
      </c>
      <c r="AG335" s="495"/>
      <c r="AH335" s="497" t="str">
        <f t="shared" si="1099"/>
        <v/>
      </c>
      <c r="AI335" s="336"/>
      <c r="AJ335" s="336"/>
      <c r="AK335" s="231" t="str">
        <f t="shared" si="1100"/>
        <v/>
      </c>
      <c r="AL335" s="337"/>
      <c r="AM335" s="337"/>
      <c r="AN335" s="338"/>
      <c r="AO335" s="232" t="str">
        <f t="shared" ref="AO335" si="1169">IF(ISBLANK(AD334),(IFERROR(IF(AND(AH334="Probabilidad",AH335="Probabilidad"),(AQ334-(+AQ334*AK335)),IF(AH335="Probabilidad",(W334-(+W334*AK335)),IF(AH335="Impacto",AQ334,""))),""))," ")</f>
        <v/>
      </c>
      <c r="AP335" s="174" t="str">
        <f t="shared" ref="AP335" si="1170">IF(ISBLANK(AD334),(IFERROR(IF(AO335="","",IF(AO335&lt;=0.2,"Muy Baja",IF(AO335&lt;=0.4,"Baja",IF(AO335&lt;=0.6,"Media",IF(AO335&lt;=0.8,"Alta","Muy Alta"))))),""))," ")</f>
        <v/>
      </c>
      <c r="AQ335" s="233" t="str">
        <f t="shared" si="982"/>
        <v/>
      </c>
      <c r="AR335" s="279" t="str">
        <f t="shared" si="983"/>
        <v/>
      </c>
      <c r="AS335" s="233" t="str">
        <f t="shared" ref="AS335" si="1171">IFERROR(IF(AND(AH334="Impacto",AH335="Impacto"),(AS334-(+AS334*AK335)),IF(AH335="Impacto",(AA334-(+AA334*AK335)),IF(AH335="Probabilidad",AS334,""))),"")</f>
        <v/>
      </c>
      <c r="AT335" s="235" t="str">
        <f t="shared" si="984"/>
        <v/>
      </c>
      <c r="AU335" s="782"/>
      <c r="AV335" s="785"/>
      <c r="AW335" s="779"/>
      <c r="AX335" s="788"/>
      <c r="AY335" s="469"/>
      <c r="AZ335" s="462"/>
      <c r="BA335" s="463"/>
      <c r="BB335" s="463"/>
      <c r="BC335" s="464"/>
      <c r="BD335" s="464"/>
      <c r="BE335" s="464"/>
      <c r="BF335" s="462"/>
      <c r="BG335" s="752"/>
      <c r="BH335" s="517"/>
      <c r="BI335" s="518"/>
      <c r="BJ335" s="518"/>
      <c r="BK335" s="518"/>
      <c r="BL335" s="543"/>
      <c r="BM335" s="543"/>
      <c r="BN335" s="543"/>
      <c r="BO335" s="278"/>
      <c r="BP335" s="278"/>
      <c r="BQ335" s="593"/>
      <c r="BR335" s="692"/>
      <c r="BS335" s="693"/>
      <c r="BT335" s="692"/>
      <c r="BU335" s="693"/>
      <c r="BV335" s="682"/>
      <c r="BW335" s="683"/>
      <c r="BX335" s="692"/>
      <c r="BY335" s="697"/>
      <c r="BZ335" s="693"/>
    </row>
    <row r="336" spans="1:78" s="211" customFormat="1" ht="28.5" customHeight="1">
      <c r="A336" s="987"/>
      <c r="B336" s="969"/>
      <c r="C336" s="848"/>
      <c r="D336" s="848"/>
      <c r="E336" s="801"/>
      <c r="F336" s="801"/>
      <c r="G336" s="819"/>
      <c r="H336" s="380">
        <f t="shared" si="1029"/>
        <v>54</v>
      </c>
      <c r="I336" s="831"/>
      <c r="J336" s="752"/>
      <c r="K336" s="752"/>
      <c r="L336" s="752"/>
      <c r="M336" s="752"/>
      <c r="N336" s="752"/>
      <c r="O336" s="752"/>
      <c r="P336" s="805"/>
      <c r="Q336" s="808"/>
      <c r="R336" s="811"/>
      <c r="S336" s="811"/>
      <c r="T336" s="811"/>
      <c r="U336" s="811"/>
      <c r="V336" s="814"/>
      <c r="W336" s="767"/>
      <c r="X336" s="817"/>
      <c r="Y336" s="761"/>
      <c r="Z336" s="764"/>
      <c r="AA336" s="767"/>
      <c r="AB336" s="770"/>
      <c r="AC336" s="773"/>
      <c r="AD336" s="776"/>
      <c r="AE336" s="779"/>
      <c r="AF336" s="205">
        <v>3</v>
      </c>
      <c r="AG336" s="495"/>
      <c r="AH336" s="497" t="str">
        <f t="shared" si="1099"/>
        <v/>
      </c>
      <c r="AI336" s="336"/>
      <c r="AJ336" s="336"/>
      <c r="AK336" s="231" t="str">
        <f t="shared" si="1100"/>
        <v/>
      </c>
      <c r="AL336" s="337"/>
      <c r="AM336" s="337"/>
      <c r="AN336" s="338"/>
      <c r="AO336" s="232" t="str">
        <f t="shared" ref="AO336" si="1172">IF(ISBLANK(AD334),(IFERROR(IF(AND(AH335="Probabilidad",AH336="Probabilidad"),(AQ335-(+AQ335*AK336)),IF(AND(AH335="Impacto",AH336="Probabilidad"),(AQ334-(+AQ334*AK336)),IF(AH336="Impacto",AQ335,""))),""))," ")</f>
        <v/>
      </c>
      <c r="AP336" s="174" t="str">
        <f t="shared" ref="AP336" si="1173">IF(ISBLANK(AD334),(IFERROR(IF(AO336="","",IF(AO336&lt;=0.2,"Muy Baja",IF(AO336&lt;=0.4,"Baja",IF(AO336&lt;=0.6,"Media",IF(AO336&lt;=0.8,"Alta","Muy Alta"))))),""))," ")</f>
        <v/>
      </c>
      <c r="AQ336" s="233" t="str">
        <f t="shared" si="982"/>
        <v/>
      </c>
      <c r="AR336" s="279" t="str">
        <f t="shared" si="983"/>
        <v/>
      </c>
      <c r="AS336" s="233" t="str">
        <f t="shared" ref="AS336:AS339" si="1174">IFERROR(IF(AND(AH335="Impacto",AH336="Impacto"),(AS335-(+AS335*AK336)),IF(AND(AH335="Probabilidad",AH336="Impacto"),(AS334-(+AS334*AK336)),IF(AH336="Probabilidad",AS335,""))),"")</f>
        <v/>
      </c>
      <c r="AT336" s="235" t="str">
        <f t="shared" si="984"/>
        <v/>
      </c>
      <c r="AU336" s="782"/>
      <c r="AV336" s="785"/>
      <c r="AW336" s="779"/>
      <c r="AX336" s="788"/>
      <c r="AY336" s="469"/>
      <c r="AZ336" s="462"/>
      <c r="BA336" s="463"/>
      <c r="BB336" s="463"/>
      <c r="BC336" s="464"/>
      <c r="BD336" s="464"/>
      <c r="BE336" s="464"/>
      <c r="BF336" s="462"/>
      <c r="BG336" s="752"/>
      <c r="BH336" s="212"/>
      <c r="BI336" s="209"/>
      <c r="BJ336" s="209"/>
      <c r="BK336" s="209"/>
      <c r="BL336" s="206"/>
      <c r="BM336" s="206"/>
      <c r="BN336" s="206"/>
      <c r="BO336" s="278"/>
      <c r="BP336" s="278"/>
      <c r="BQ336" s="593"/>
      <c r="BR336" s="692"/>
      <c r="BS336" s="693"/>
      <c r="BT336" s="692"/>
      <c r="BU336" s="693"/>
      <c r="BV336" s="682"/>
      <c r="BW336" s="683"/>
      <c r="BX336" s="692"/>
      <c r="BY336" s="697"/>
      <c r="BZ336" s="693"/>
    </row>
    <row r="337" spans="1:78" s="211" customFormat="1" ht="28.5" customHeight="1">
      <c r="A337" s="987"/>
      <c r="B337" s="969"/>
      <c r="C337" s="848"/>
      <c r="D337" s="848"/>
      <c r="E337" s="801"/>
      <c r="F337" s="801"/>
      <c r="G337" s="819"/>
      <c r="H337" s="380">
        <f t="shared" si="1029"/>
        <v>54</v>
      </c>
      <c r="I337" s="831"/>
      <c r="J337" s="752"/>
      <c r="K337" s="752"/>
      <c r="L337" s="752"/>
      <c r="M337" s="752"/>
      <c r="N337" s="752"/>
      <c r="O337" s="752"/>
      <c r="P337" s="805"/>
      <c r="Q337" s="808"/>
      <c r="R337" s="811"/>
      <c r="S337" s="811"/>
      <c r="T337" s="811"/>
      <c r="U337" s="811"/>
      <c r="V337" s="814"/>
      <c r="W337" s="767"/>
      <c r="X337" s="817"/>
      <c r="Y337" s="761"/>
      <c r="Z337" s="764"/>
      <c r="AA337" s="767"/>
      <c r="AB337" s="770"/>
      <c r="AC337" s="773"/>
      <c r="AD337" s="776"/>
      <c r="AE337" s="779"/>
      <c r="AF337" s="205">
        <v>4</v>
      </c>
      <c r="AG337" s="495"/>
      <c r="AH337" s="497" t="str">
        <f t="shared" si="1099"/>
        <v/>
      </c>
      <c r="AI337" s="336"/>
      <c r="AJ337" s="336"/>
      <c r="AK337" s="231" t="str">
        <f t="shared" si="1100"/>
        <v/>
      </c>
      <c r="AL337" s="337"/>
      <c r="AM337" s="337"/>
      <c r="AN337" s="338"/>
      <c r="AO337" s="232" t="str">
        <f t="shared" ref="AO337" si="1175">IF(ISBLANK(AD334),(IFERROR(IF(AND(AH336="Probabilidad",AH337="Probabilidad"),(AQ336-(+AQ336*AK337)),IF(AND(AH336="Impacto",AH337="Probabilidad"),(AQ335-(+AQ335*AK337)),IF(AH337="Impacto",AQ336,""))),""))," ")</f>
        <v/>
      </c>
      <c r="AP337" s="174" t="str">
        <f t="shared" ref="AP337" si="1176">IF(ISBLANK(AD334),(IFERROR(IF(AO337="","",IF(AO337&lt;=0.2,"Muy Baja",IF(AO337&lt;=0.4,"Baja",IF(AO337&lt;=0.6,"Media",IF(AO337&lt;=0.8,"Alta","Muy Alta"))))),""))," ")</f>
        <v/>
      </c>
      <c r="AQ337" s="233" t="str">
        <f t="shared" si="982"/>
        <v/>
      </c>
      <c r="AR337" s="279" t="str">
        <f t="shared" si="983"/>
        <v/>
      </c>
      <c r="AS337" s="233" t="str">
        <f t="shared" si="1174"/>
        <v/>
      </c>
      <c r="AT337" s="235" t="str">
        <f t="shared" si="984"/>
        <v/>
      </c>
      <c r="AU337" s="782"/>
      <c r="AV337" s="785"/>
      <c r="AW337" s="779"/>
      <c r="AX337" s="788"/>
      <c r="AY337" s="469"/>
      <c r="AZ337" s="462"/>
      <c r="BA337" s="463"/>
      <c r="BB337" s="463"/>
      <c r="BC337" s="464"/>
      <c r="BD337" s="464"/>
      <c r="BE337" s="464"/>
      <c r="BF337" s="462"/>
      <c r="BG337" s="752"/>
      <c r="BH337" s="212"/>
      <c r="BI337" s="209"/>
      <c r="BJ337" s="209"/>
      <c r="BK337" s="209"/>
      <c r="BL337" s="206"/>
      <c r="BM337" s="206"/>
      <c r="BN337" s="206"/>
      <c r="BO337" s="278"/>
      <c r="BP337" s="278"/>
      <c r="BQ337" s="593"/>
      <c r="BR337" s="692"/>
      <c r="BS337" s="693"/>
      <c r="BT337" s="692"/>
      <c r="BU337" s="693"/>
      <c r="BV337" s="682"/>
      <c r="BW337" s="683"/>
      <c r="BX337" s="692"/>
      <c r="BY337" s="697"/>
      <c r="BZ337" s="693"/>
    </row>
    <row r="338" spans="1:78" s="211" customFormat="1" ht="28.5" customHeight="1">
      <c r="A338" s="987"/>
      <c r="B338" s="969"/>
      <c r="C338" s="848"/>
      <c r="D338" s="848"/>
      <c r="E338" s="801"/>
      <c r="F338" s="801"/>
      <c r="G338" s="819"/>
      <c r="H338" s="380">
        <f t="shared" si="1029"/>
        <v>54</v>
      </c>
      <c r="I338" s="831"/>
      <c r="J338" s="752"/>
      <c r="K338" s="752"/>
      <c r="L338" s="752"/>
      <c r="M338" s="752"/>
      <c r="N338" s="752"/>
      <c r="O338" s="752"/>
      <c r="P338" s="805"/>
      <c r="Q338" s="808"/>
      <c r="R338" s="811"/>
      <c r="S338" s="811"/>
      <c r="T338" s="811"/>
      <c r="U338" s="811"/>
      <c r="V338" s="814"/>
      <c r="W338" s="767"/>
      <c r="X338" s="817"/>
      <c r="Y338" s="761"/>
      <c r="Z338" s="764"/>
      <c r="AA338" s="767"/>
      <c r="AB338" s="770"/>
      <c r="AC338" s="773"/>
      <c r="AD338" s="776"/>
      <c r="AE338" s="779"/>
      <c r="AF338" s="205">
        <v>5</v>
      </c>
      <c r="AG338" s="495"/>
      <c r="AH338" s="497" t="str">
        <f t="shared" si="1099"/>
        <v/>
      </c>
      <c r="AI338" s="336"/>
      <c r="AJ338" s="336"/>
      <c r="AK338" s="231" t="str">
        <f t="shared" si="1100"/>
        <v/>
      </c>
      <c r="AL338" s="337"/>
      <c r="AM338" s="337"/>
      <c r="AN338" s="338"/>
      <c r="AO338" s="232" t="str">
        <f t="shared" ref="AO338" si="1177">IF(ISBLANK(AD334),(IFERROR(IF(AND(AH337="Probabilidad",AH338="Probabilidad"),(AQ337-(+AQ337*AK338)),IF(AND(AH337="Impacto",AH338="Probabilidad"),(AQ336-(+AQ336*AK338)),IF(AH338="Impacto",AQ337,""))),""))," ")</f>
        <v/>
      </c>
      <c r="AP338" s="174" t="str">
        <f t="shared" ref="AP338" si="1178">IF(ISBLANK(AD334),(IFERROR(IF(AO338="","",IF(AO338&lt;=0.2,"Muy Baja",IF(AO338&lt;=0.4,"Baja",IF(AO338&lt;=0.6,"Media",IF(AO338&lt;=0.8,"Alta","Muy Alta"))))),""))," ")</f>
        <v/>
      </c>
      <c r="AQ338" s="233" t="str">
        <f t="shared" si="982"/>
        <v/>
      </c>
      <c r="AR338" s="279" t="str">
        <f t="shared" si="983"/>
        <v/>
      </c>
      <c r="AS338" s="233" t="str">
        <f t="shared" si="1174"/>
        <v/>
      </c>
      <c r="AT338" s="235" t="str">
        <f t="shared" si="984"/>
        <v/>
      </c>
      <c r="AU338" s="782"/>
      <c r="AV338" s="785"/>
      <c r="AW338" s="779"/>
      <c r="AX338" s="788"/>
      <c r="AY338" s="469"/>
      <c r="AZ338" s="462"/>
      <c r="BA338" s="463"/>
      <c r="BB338" s="463"/>
      <c r="BC338" s="464"/>
      <c r="BD338" s="464"/>
      <c r="BE338" s="464"/>
      <c r="BF338" s="462"/>
      <c r="BG338" s="752"/>
      <c r="BH338" s="212"/>
      <c r="BI338" s="209"/>
      <c r="BJ338" s="209"/>
      <c r="BK338" s="209"/>
      <c r="BL338" s="206"/>
      <c r="BM338" s="206"/>
      <c r="BN338" s="206"/>
      <c r="BO338" s="278"/>
      <c r="BP338" s="278"/>
      <c r="BQ338" s="593"/>
      <c r="BR338" s="692"/>
      <c r="BS338" s="693"/>
      <c r="BT338" s="692"/>
      <c r="BU338" s="693"/>
      <c r="BV338" s="682"/>
      <c r="BW338" s="683"/>
      <c r="BX338" s="692"/>
      <c r="BY338" s="697"/>
      <c r="BZ338" s="693"/>
    </row>
    <row r="339" spans="1:78" s="211" customFormat="1" ht="28.5" customHeight="1">
      <c r="A339" s="987"/>
      <c r="B339" s="969"/>
      <c r="C339" s="848"/>
      <c r="D339" s="848"/>
      <c r="E339" s="801"/>
      <c r="F339" s="801"/>
      <c r="G339" s="819"/>
      <c r="H339" s="380">
        <f t="shared" si="1029"/>
        <v>54</v>
      </c>
      <c r="I339" s="832"/>
      <c r="J339" s="753"/>
      <c r="K339" s="753"/>
      <c r="L339" s="753"/>
      <c r="M339" s="753"/>
      <c r="N339" s="753"/>
      <c r="O339" s="753"/>
      <c r="P339" s="806"/>
      <c r="Q339" s="809"/>
      <c r="R339" s="812"/>
      <c r="S339" s="812"/>
      <c r="T339" s="812"/>
      <c r="U339" s="812"/>
      <c r="V339" s="820"/>
      <c r="W339" s="768"/>
      <c r="X339" s="818"/>
      <c r="Y339" s="762"/>
      <c r="Z339" s="765"/>
      <c r="AA339" s="768"/>
      <c r="AB339" s="771"/>
      <c r="AC339" s="774"/>
      <c r="AD339" s="777"/>
      <c r="AE339" s="780"/>
      <c r="AF339" s="205">
        <v>6</v>
      </c>
      <c r="AG339" s="495"/>
      <c r="AH339" s="497" t="str">
        <f t="shared" si="1099"/>
        <v/>
      </c>
      <c r="AI339" s="336"/>
      <c r="AJ339" s="336"/>
      <c r="AK339" s="231" t="str">
        <f t="shared" si="1100"/>
        <v/>
      </c>
      <c r="AL339" s="337"/>
      <c r="AM339" s="337"/>
      <c r="AN339" s="338"/>
      <c r="AO339" s="232" t="str">
        <f t="shared" ref="AO339" si="1179">IF(ISBLANK(AD334),(IFERROR(IF(AND(AH338="Probabilidad",AH339="Probabilidad"),(AQ338-(+AQ338*AK339)),IF(AND(AH338="Impacto",AH339="Probabilidad"),(AQ337-(+AQ337*AK339)),IF(AH339="Impacto",AQ338,""))),""))," ")</f>
        <v/>
      </c>
      <c r="AP339" s="174" t="str">
        <f t="shared" ref="AP339" si="1180">IF(ISBLANK(AD334),(IFERROR(IF(AO339="","",IF(AO339&lt;=0.2,"Muy Baja",IF(AO339&lt;=0.4,"Baja",IF(AO339&lt;=0.6,"Media",IF(AO339&lt;=0.8,"Alta","Muy Alta"))))),""))," ")</f>
        <v/>
      </c>
      <c r="AQ339" s="233" t="str">
        <f t="shared" si="982"/>
        <v/>
      </c>
      <c r="AR339" s="279" t="str">
        <f t="shared" si="983"/>
        <v/>
      </c>
      <c r="AS339" s="233" t="str">
        <f t="shared" si="1174"/>
        <v/>
      </c>
      <c r="AT339" s="235" t="str">
        <f t="shared" si="984"/>
        <v/>
      </c>
      <c r="AU339" s="783"/>
      <c r="AV339" s="786"/>
      <c r="AW339" s="780"/>
      <c r="AX339" s="789"/>
      <c r="AY339" s="469"/>
      <c r="AZ339" s="462"/>
      <c r="BA339" s="463"/>
      <c r="BB339" s="463"/>
      <c r="BC339" s="464"/>
      <c r="BD339" s="464"/>
      <c r="BE339" s="464"/>
      <c r="BF339" s="462"/>
      <c r="BG339" s="753"/>
      <c r="BH339" s="515"/>
      <c r="BI339" s="516"/>
      <c r="BJ339" s="516"/>
      <c r="BK339" s="516"/>
      <c r="BL339" s="541"/>
      <c r="BM339" s="541"/>
      <c r="BN339" s="541"/>
      <c r="BO339" s="542"/>
      <c r="BP339" s="542"/>
      <c r="BQ339" s="600"/>
      <c r="BR339" s="694"/>
      <c r="BS339" s="695"/>
      <c r="BT339" s="694"/>
      <c r="BU339" s="695"/>
      <c r="BV339" s="684"/>
      <c r="BW339" s="685"/>
      <c r="BX339" s="694"/>
      <c r="BY339" s="698"/>
      <c r="BZ339" s="695"/>
    </row>
    <row r="340" spans="1:78" s="211" customFormat="1" ht="214.5" customHeight="1">
      <c r="A340" s="987"/>
      <c r="B340" s="969" t="s">
        <v>884</v>
      </c>
      <c r="C340" s="848"/>
      <c r="D340" s="848"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801"/>
      <c r="F340" s="801" t="s">
        <v>962</v>
      </c>
      <c r="G340" s="819">
        <v>55</v>
      </c>
      <c r="H340" s="380">
        <f t="shared" ref="H340" si="1181">+G340</f>
        <v>55</v>
      </c>
      <c r="I340" s="830" t="s">
        <v>1413</v>
      </c>
      <c r="J340" s="751" t="s">
        <v>241</v>
      </c>
      <c r="K340" s="751" t="s">
        <v>1307</v>
      </c>
      <c r="L340" s="751" t="s">
        <v>1405</v>
      </c>
      <c r="M340" s="751" t="s">
        <v>1413</v>
      </c>
      <c r="N340" s="799" t="s">
        <v>109</v>
      </c>
      <c r="O340" s="751" t="s">
        <v>245</v>
      </c>
      <c r="P340" s="804">
        <v>228</v>
      </c>
      <c r="Q340" s="807"/>
      <c r="R340" s="810"/>
      <c r="S340" s="810"/>
      <c r="T340" s="810"/>
      <c r="U340" s="810"/>
      <c r="V340" s="813" t="str">
        <f t="shared" ref="V340" si="1182">IF(ISBLANK(AC340),(IF(P340&lt;=0,"",IF(P340&lt;=2,"Muy Baja",IF(P340&lt;=24,"Baja",IF(P340&lt;=500,"Media",IF(P340&lt;=5000,"Alta","Muy Alta"))))))," ")</f>
        <v xml:space="preserve"> </v>
      </c>
      <c r="W340" s="766" t="str">
        <f t="shared" ref="W340" si="1183">IF(ISBLANK(AC340),(IF(V340="","",IF(V340="Muy Baja",20%,IF(V340="Baja",40%,IF(V340="Media",60%,IF(V340="Alta",80%,IF(V340="Muy Alta",100%,0)))))))," ")</f>
        <v xml:space="preserve"> </v>
      </c>
      <c r="X340" s="816"/>
      <c r="Y340" s="760" t="str">
        <f>IF(X340&gt;0,IF(NOT(ISERROR(MATCH(X340,'Listados Datos'!$N$3:$N$4,0))),'Listados Datos'!$N$6&amp;"Por favor no seleccionar este criterios de impacto (Afectación Económica o presupuestal y/o Pérdida Reputacional)",'Listados Datos'!$N$7),"")</f>
        <v/>
      </c>
      <c r="Z340" s="763" t="str">
        <f>IF(OR(X340='Listados Datos'!$R$3,X340='Listados Datos'!$S$3),"Leve",IF(OR(X340='Listados Datos'!$R$4,X340='Listados Datos'!$S$4),"Menor",IF(OR(X340='Listados Datos'!$R$5,X340='Listados Datos'!$S$5),"Moderado",IF(OR(X340='Listados Datos'!$R$6,X340='Listados Datos'!$S$6),"Mayor",IF(OR(X340='Listados Datos'!$R$7,X340='Listados Datos'!$S$7),"Catastrófico","")))))</f>
        <v/>
      </c>
      <c r="AA340" s="766" t="str">
        <f>IF(Z340="","",IF(Z340="Leve",20%,IF(Z340="Menor",40%,IF(Z340="Moderado",60%,IF(Z340="Mayor",80%,IF(Z340="Catastrófico",100%,0))))))</f>
        <v/>
      </c>
      <c r="AB340" s="769"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772" t="s">
        <v>344</v>
      </c>
      <c r="AD340" s="775" t="s">
        <v>12</v>
      </c>
      <c r="AE340" s="778" t="str">
        <f t="shared" ref="AE340" si="1184">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495" t="s">
        <v>3305</v>
      </c>
      <c r="AH340" s="497" t="str">
        <f t="shared" si="1099"/>
        <v>Probabilidad</v>
      </c>
      <c r="AI340" s="336" t="s">
        <v>310</v>
      </c>
      <c r="AJ340" s="336" t="s">
        <v>315</v>
      </c>
      <c r="AK340" s="231" t="str">
        <f t="shared" si="1100"/>
        <v>40%</v>
      </c>
      <c r="AL340" s="337" t="s">
        <v>319</v>
      </c>
      <c r="AM340" s="337" t="s">
        <v>323</v>
      </c>
      <c r="AN340" s="338" t="s">
        <v>326</v>
      </c>
      <c r="AO340" s="232" t="str">
        <f t="shared" ref="AO340" si="1185">IF(ISBLANK(AD340),(IFERROR(IF(AH340="Probabilidad",(W340-(+W340*AK340)),IF(AH340="Impacto",W340,"")),""))," ")</f>
        <v xml:space="preserve"> </v>
      </c>
      <c r="AP340" s="174" t="str">
        <f t="shared" ref="AP340" si="1186">IF(ISBLANK(AD340), (IFERROR(IF(AO340="","",IF(AO340&lt;=0.2,"Muy Baja",IF(AO340&lt;=0.4,"Baja",IF(AO340&lt;=0.6,"Media",IF(AO340&lt;=0.8,"Alta","Muy Alta"))))),""))," ")</f>
        <v xml:space="preserve"> </v>
      </c>
      <c r="AQ340" s="233" t="str">
        <f t="shared" si="982"/>
        <v xml:space="preserve"> </v>
      </c>
      <c r="AR340" s="279" t="str">
        <f t="shared" si="983"/>
        <v/>
      </c>
      <c r="AS340" s="233" t="str">
        <f t="shared" ref="AS340" si="1187">IFERROR(IF(AH340="Impacto",(AA340-(+AA340*AK340)),IF(AH340="Probabilidad",AA340,"")),"")</f>
        <v/>
      </c>
      <c r="AT340" s="235" t="str">
        <f t="shared" si="984"/>
        <v/>
      </c>
      <c r="AU340" s="781" t="s">
        <v>344</v>
      </c>
      <c r="AV340" s="784" t="str">
        <f>IF(ISBLANK(AD340), " ", AD340)</f>
        <v>Moderado</v>
      </c>
      <c r="AW340" s="778" t="str">
        <f t="shared" ref="AW340" si="1188">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787" t="s">
        <v>333</v>
      </c>
      <c r="AY340" s="594" t="s">
        <v>1380</v>
      </c>
      <c r="AZ340" s="462" t="s">
        <v>1232</v>
      </c>
      <c r="BA340" s="463" t="s">
        <v>3003</v>
      </c>
      <c r="BB340" s="463" t="s">
        <v>1150</v>
      </c>
      <c r="BC340" s="464">
        <v>44927</v>
      </c>
      <c r="BD340" s="464">
        <v>45291</v>
      </c>
      <c r="BE340" s="464" t="s">
        <v>1232</v>
      </c>
      <c r="BF340" s="462" t="s">
        <v>1232</v>
      </c>
      <c r="BG340" s="751" t="s">
        <v>1233</v>
      </c>
      <c r="BH340" s="508" t="s">
        <v>113</v>
      </c>
      <c r="BI340" s="503" t="s">
        <v>3574</v>
      </c>
      <c r="BJ340" s="503">
        <v>1</v>
      </c>
      <c r="BK340" s="503" t="s">
        <v>3575</v>
      </c>
      <c r="BL340" s="549" t="s">
        <v>3576</v>
      </c>
      <c r="BM340" s="511" t="s">
        <v>3577</v>
      </c>
      <c r="BN340" s="549"/>
      <c r="BO340" s="549" t="s">
        <v>114</v>
      </c>
      <c r="BP340" s="549" t="s">
        <v>3408</v>
      </c>
      <c r="BQ340" s="564" t="s">
        <v>3408</v>
      </c>
      <c r="BR340" s="708" t="s">
        <v>3705</v>
      </c>
      <c r="BS340" s="708"/>
      <c r="BT340" s="1311" t="s">
        <v>1232</v>
      </c>
      <c r="BU340" s="1311"/>
      <c r="BV340" s="708" t="s">
        <v>3706</v>
      </c>
      <c r="BW340" s="708"/>
      <c r="BX340" s="708" t="s">
        <v>3577</v>
      </c>
      <c r="BY340" s="708"/>
      <c r="BZ340" s="708"/>
    </row>
    <row r="341" spans="1:78" s="211" customFormat="1" ht="28.5" customHeight="1">
      <c r="A341" s="987"/>
      <c r="B341" s="969"/>
      <c r="C341" s="848"/>
      <c r="D341" s="848"/>
      <c r="E341" s="801"/>
      <c r="F341" s="801"/>
      <c r="G341" s="819"/>
      <c r="H341" s="380">
        <f t="shared" ref="H341" si="1189">+H340</f>
        <v>55</v>
      </c>
      <c r="I341" s="831"/>
      <c r="J341" s="752"/>
      <c r="K341" s="752"/>
      <c r="L341" s="752"/>
      <c r="M341" s="752">
        <v>0</v>
      </c>
      <c r="N341" s="752"/>
      <c r="O341" s="752"/>
      <c r="P341" s="805"/>
      <c r="Q341" s="808"/>
      <c r="R341" s="811"/>
      <c r="S341" s="811"/>
      <c r="T341" s="811"/>
      <c r="U341" s="811"/>
      <c r="V341" s="814"/>
      <c r="W341" s="767"/>
      <c r="X341" s="817"/>
      <c r="Y341" s="761"/>
      <c r="Z341" s="764"/>
      <c r="AA341" s="767"/>
      <c r="AB341" s="770"/>
      <c r="AC341" s="773"/>
      <c r="AD341" s="776"/>
      <c r="AE341" s="779"/>
      <c r="AF341" s="205">
        <v>2</v>
      </c>
      <c r="AG341" s="495"/>
      <c r="AH341" s="497" t="str">
        <f t="shared" si="1099"/>
        <v/>
      </c>
      <c r="AI341" s="336"/>
      <c r="AJ341" s="336"/>
      <c r="AK341" s="231" t="str">
        <f t="shared" si="1100"/>
        <v/>
      </c>
      <c r="AL341" s="337"/>
      <c r="AM341" s="337"/>
      <c r="AN341" s="338"/>
      <c r="AO341" s="232" t="str">
        <f t="shared" ref="AO341" si="1190">IF(ISBLANK(AD340),(IFERROR(IF(AND(AH340="Probabilidad",AH341="Probabilidad"),(AQ340-(+AQ340*AK341)),IF(AH341="Probabilidad",(W340-(+W340*AK341)),IF(AH341="Impacto",AQ340,""))),""))," ")</f>
        <v xml:space="preserve"> </v>
      </c>
      <c r="AP341" s="174" t="str">
        <f t="shared" ref="AP341" si="1191">IF(ISBLANK(AD340),(IFERROR(IF(AO341="","",IF(AO341&lt;=0.2,"Muy Baja",IF(AO341&lt;=0.4,"Baja",IF(AO341&lt;=0.6,"Media",IF(AO341&lt;=0.8,"Alta","Muy Alta"))))),""))," ")</f>
        <v xml:space="preserve"> </v>
      </c>
      <c r="AQ341" s="233" t="str">
        <f t="shared" si="982"/>
        <v xml:space="preserve"> </v>
      </c>
      <c r="AR341" s="279" t="str">
        <f t="shared" si="983"/>
        <v/>
      </c>
      <c r="AS341" s="233" t="str">
        <f t="shared" ref="AS341" si="1192">IFERROR(IF(AND(AH340="Impacto",AH341="Impacto"),(AS340-(+AS340*AK341)),IF(AH341="Impacto",(AA340-(+AA340*AK341)),IF(AH341="Probabilidad",AS340,""))),"")</f>
        <v/>
      </c>
      <c r="AT341" s="235" t="str">
        <f t="shared" si="984"/>
        <v/>
      </c>
      <c r="AU341" s="782"/>
      <c r="AV341" s="785"/>
      <c r="AW341" s="779"/>
      <c r="AX341" s="788"/>
      <c r="AY341" s="469"/>
      <c r="AZ341" s="462"/>
      <c r="BA341" s="463"/>
      <c r="BB341" s="463"/>
      <c r="BC341" s="464"/>
      <c r="BD341" s="464"/>
      <c r="BE341" s="464"/>
      <c r="BF341" s="462"/>
      <c r="BG341" s="752"/>
      <c r="BH341" s="517"/>
      <c r="BI341" s="518"/>
      <c r="BJ341" s="518"/>
      <c r="BK341" s="518"/>
      <c r="BL341" s="543"/>
      <c r="BM341" s="543"/>
      <c r="BN341" s="543"/>
      <c r="BO341" s="278"/>
      <c r="BP341" s="278"/>
      <c r="BQ341" s="593"/>
      <c r="BR341" s="708"/>
      <c r="BS341" s="708"/>
      <c r="BT341" s="1311"/>
      <c r="BU341" s="1311"/>
      <c r="BV341" s="708"/>
      <c r="BW341" s="708"/>
      <c r="BX341" s="708"/>
      <c r="BY341" s="708"/>
      <c r="BZ341" s="708"/>
    </row>
    <row r="342" spans="1:78" s="211" customFormat="1" ht="28.5" customHeight="1">
      <c r="A342" s="987"/>
      <c r="B342" s="969"/>
      <c r="C342" s="848"/>
      <c r="D342" s="848"/>
      <c r="E342" s="801"/>
      <c r="F342" s="801"/>
      <c r="G342" s="819"/>
      <c r="H342" s="380">
        <f t="shared" si="1029"/>
        <v>55</v>
      </c>
      <c r="I342" s="831"/>
      <c r="J342" s="752"/>
      <c r="K342" s="752"/>
      <c r="L342" s="752"/>
      <c r="M342" s="752">
        <v>0</v>
      </c>
      <c r="N342" s="752"/>
      <c r="O342" s="752"/>
      <c r="P342" s="805"/>
      <c r="Q342" s="808"/>
      <c r="R342" s="811"/>
      <c r="S342" s="811"/>
      <c r="T342" s="811"/>
      <c r="U342" s="811"/>
      <c r="V342" s="814"/>
      <c r="W342" s="767"/>
      <c r="X342" s="817"/>
      <c r="Y342" s="761"/>
      <c r="Z342" s="764"/>
      <c r="AA342" s="767"/>
      <c r="AB342" s="770"/>
      <c r="AC342" s="773"/>
      <c r="AD342" s="776"/>
      <c r="AE342" s="779"/>
      <c r="AF342" s="205">
        <v>3</v>
      </c>
      <c r="AG342" s="495"/>
      <c r="AH342" s="497" t="str">
        <f t="shared" si="1099"/>
        <v/>
      </c>
      <c r="AI342" s="336"/>
      <c r="AJ342" s="336"/>
      <c r="AK342" s="231" t="str">
        <f t="shared" si="1100"/>
        <v/>
      </c>
      <c r="AL342" s="337"/>
      <c r="AM342" s="337"/>
      <c r="AN342" s="338"/>
      <c r="AO342" s="232" t="str">
        <f t="shared" ref="AO342" si="1193">IF(ISBLANK(AD340),(IFERROR(IF(AND(AH341="Probabilidad",AH342="Probabilidad"),(AQ341-(+AQ341*AK342)),IF(AND(AH341="Impacto",AH342="Probabilidad"),(AQ340-(+AQ340*AK342)),IF(AH342="Impacto",AQ341,""))),""))," ")</f>
        <v xml:space="preserve"> </v>
      </c>
      <c r="AP342" s="174" t="str">
        <f t="shared" ref="AP342" si="1194">IF(ISBLANK(AD340),(IFERROR(IF(AO342="","",IF(AO342&lt;=0.2,"Muy Baja",IF(AO342&lt;=0.4,"Baja",IF(AO342&lt;=0.6,"Media",IF(AO342&lt;=0.8,"Alta","Muy Alta"))))),""))," ")</f>
        <v xml:space="preserve"> </v>
      </c>
      <c r="AQ342" s="233" t="str">
        <f t="shared" si="982"/>
        <v xml:space="preserve"> </v>
      </c>
      <c r="AR342" s="279" t="str">
        <f t="shared" si="983"/>
        <v/>
      </c>
      <c r="AS342" s="233" t="str">
        <f t="shared" ref="AS342:AS345" si="1195">IFERROR(IF(AND(AH341="Impacto",AH342="Impacto"),(AS341-(+AS341*AK342)),IF(AND(AH341="Probabilidad",AH342="Impacto"),(AS340-(+AS340*AK342)),IF(AH342="Probabilidad",AS341,""))),"")</f>
        <v/>
      </c>
      <c r="AT342" s="235" t="str">
        <f t="shared" si="984"/>
        <v/>
      </c>
      <c r="AU342" s="782"/>
      <c r="AV342" s="785"/>
      <c r="AW342" s="779"/>
      <c r="AX342" s="788"/>
      <c r="AY342" s="469"/>
      <c r="AZ342" s="462"/>
      <c r="BA342" s="463"/>
      <c r="BB342" s="463"/>
      <c r="BC342" s="464"/>
      <c r="BD342" s="464"/>
      <c r="BE342" s="464"/>
      <c r="BF342" s="462"/>
      <c r="BG342" s="752"/>
      <c r="BH342" s="212"/>
      <c r="BI342" s="209"/>
      <c r="BJ342" s="209"/>
      <c r="BK342" s="209"/>
      <c r="BL342" s="206"/>
      <c r="BM342" s="206"/>
      <c r="BN342" s="206"/>
      <c r="BO342" s="278"/>
      <c r="BP342" s="278"/>
      <c r="BQ342" s="593"/>
      <c r="BR342" s="708"/>
      <c r="BS342" s="708"/>
      <c r="BT342" s="1311"/>
      <c r="BU342" s="1311"/>
      <c r="BV342" s="708"/>
      <c r="BW342" s="708"/>
      <c r="BX342" s="708"/>
      <c r="BY342" s="708"/>
      <c r="BZ342" s="708"/>
    </row>
    <row r="343" spans="1:78" s="211" customFormat="1" ht="28.5" customHeight="1">
      <c r="A343" s="987"/>
      <c r="B343" s="969"/>
      <c r="C343" s="848"/>
      <c r="D343" s="848"/>
      <c r="E343" s="801"/>
      <c r="F343" s="801"/>
      <c r="G343" s="819"/>
      <c r="H343" s="380">
        <f t="shared" si="1029"/>
        <v>55</v>
      </c>
      <c r="I343" s="831"/>
      <c r="J343" s="752"/>
      <c r="K343" s="752"/>
      <c r="L343" s="752"/>
      <c r="M343" s="752">
        <v>0</v>
      </c>
      <c r="N343" s="752"/>
      <c r="O343" s="752"/>
      <c r="P343" s="805"/>
      <c r="Q343" s="808"/>
      <c r="R343" s="811"/>
      <c r="S343" s="811"/>
      <c r="T343" s="811"/>
      <c r="U343" s="811"/>
      <c r="V343" s="814"/>
      <c r="W343" s="767"/>
      <c r="X343" s="817"/>
      <c r="Y343" s="761"/>
      <c r="Z343" s="764"/>
      <c r="AA343" s="767"/>
      <c r="AB343" s="770"/>
      <c r="AC343" s="773"/>
      <c r="AD343" s="776"/>
      <c r="AE343" s="779"/>
      <c r="AF343" s="205">
        <v>4</v>
      </c>
      <c r="AG343" s="495"/>
      <c r="AH343" s="497" t="str">
        <f t="shared" si="1099"/>
        <v/>
      </c>
      <c r="AI343" s="336"/>
      <c r="AJ343" s="336"/>
      <c r="AK343" s="231" t="str">
        <f t="shared" si="1100"/>
        <v/>
      </c>
      <c r="AL343" s="337"/>
      <c r="AM343" s="337"/>
      <c r="AN343" s="338"/>
      <c r="AO343" s="232" t="str">
        <f t="shared" ref="AO343" si="1196">IF(ISBLANK(AD340),(IFERROR(IF(AND(AH342="Probabilidad",AH343="Probabilidad"),(AQ342-(+AQ342*AK343)),IF(AND(AH342="Impacto",AH343="Probabilidad"),(AQ341-(+AQ341*AK343)),IF(AH343="Impacto",AQ342,""))),""))," ")</f>
        <v xml:space="preserve"> </v>
      </c>
      <c r="AP343" s="174" t="str">
        <f t="shared" ref="AP343" si="1197">IF(ISBLANK(AD340),(IFERROR(IF(AO343="","",IF(AO343&lt;=0.2,"Muy Baja",IF(AO343&lt;=0.4,"Baja",IF(AO343&lt;=0.6,"Media",IF(AO343&lt;=0.8,"Alta","Muy Alta"))))),""))," ")</f>
        <v xml:space="preserve"> </v>
      </c>
      <c r="AQ343" s="233" t="str">
        <f t="shared" si="982"/>
        <v xml:space="preserve"> </v>
      </c>
      <c r="AR343" s="279" t="str">
        <f t="shared" si="983"/>
        <v/>
      </c>
      <c r="AS343" s="233" t="str">
        <f t="shared" si="1195"/>
        <v/>
      </c>
      <c r="AT343" s="235" t="str">
        <f t="shared" si="984"/>
        <v/>
      </c>
      <c r="AU343" s="782"/>
      <c r="AV343" s="785"/>
      <c r="AW343" s="779"/>
      <c r="AX343" s="788"/>
      <c r="AY343" s="469"/>
      <c r="AZ343" s="462"/>
      <c r="BA343" s="463"/>
      <c r="BB343" s="463"/>
      <c r="BC343" s="464"/>
      <c r="BD343" s="464"/>
      <c r="BE343" s="464"/>
      <c r="BF343" s="462"/>
      <c r="BG343" s="752"/>
      <c r="BH343" s="212"/>
      <c r="BI343" s="209"/>
      <c r="BJ343" s="209"/>
      <c r="BK343" s="209"/>
      <c r="BL343" s="206"/>
      <c r="BM343" s="206"/>
      <c r="BN343" s="206"/>
      <c r="BO343" s="278"/>
      <c r="BP343" s="278"/>
      <c r="BQ343" s="593"/>
      <c r="BR343" s="708"/>
      <c r="BS343" s="708"/>
      <c r="BT343" s="1311"/>
      <c r="BU343" s="1311"/>
      <c r="BV343" s="708"/>
      <c r="BW343" s="708"/>
      <c r="BX343" s="708"/>
      <c r="BY343" s="708"/>
      <c r="BZ343" s="708"/>
    </row>
    <row r="344" spans="1:78" s="211" customFormat="1" ht="28.5" customHeight="1">
      <c r="A344" s="987"/>
      <c r="B344" s="969"/>
      <c r="C344" s="848"/>
      <c r="D344" s="848"/>
      <c r="E344" s="801"/>
      <c r="F344" s="801"/>
      <c r="G344" s="819"/>
      <c r="H344" s="380">
        <f t="shared" si="1029"/>
        <v>55</v>
      </c>
      <c r="I344" s="831"/>
      <c r="J344" s="752"/>
      <c r="K344" s="752"/>
      <c r="L344" s="752"/>
      <c r="M344" s="752">
        <v>0</v>
      </c>
      <c r="N344" s="752"/>
      <c r="O344" s="752"/>
      <c r="P344" s="805"/>
      <c r="Q344" s="808"/>
      <c r="R344" s="811"/>
      <c r="S344" s="811"/>
      <c r="T344" s="811"/>
      <c r="U344" s="811"/>
      <c r="V344" s="814"/>
      <c r="W344" s="767"/>
      <c r="X344" s="817"/>
      <c r="Y344" s="761"/>
      <c r="Z344" s="764"/>
      <c r="AA344" s="767"/>
      <c r="AB344" s="770"/>
      <c r="AC344" s="773"/>
      <c r="AD344" s="776"/>
      <c r="AE344" s="779"/>
      <c r="AF344" s="205">
        <v>5</v>
      </c>
      <c r="AG344" s="495"/>
      <c r="AH344" s="497" t="str">
        <f t="shared" si="1099"/>
        <v/>
      </c>
      <c r="AI344" s="336"/>
      <c r="AJ344" s="336"/>
      <c r="AK344" s="231" t="str">
        <f t="shared" si="1100"/>
        <v/>
      </c>
      <c r="AL344" s="337"/>
      <c r="AM344" s="337"/>
      <c r="AN344" s="338"/>
      <c r="AO344" s="232" t="str">
        <f t="shared" ref="AO344" si="1198">IF(ISBLANK(AD340),(IFERROR(IF(AND(AH343="Probabilidad",AH344="Probabilidad"),(AQ343-(+AQ343*AK344)),IF(AND(AH343="Impacto",AH344="Probabilidad"),(AQ342-(+AQ342*AK344)),IF(AH344="Impacto",AQ343,""))),""))," ")</f>
        <v xml:space="preserve"> </v>
      </c>
      <c r="AP344" s="174" t="str">
        <f t="shared" ref="AP344" si="1199">IF(ISBLANK(AD340),(IFERROR(IF(AO344="","",IF(AO344&lt;=0.2,"Muy Baja",IF(AO344&lt;=0.4,"Baja",IF(AO344&lt;=0.6,"Media",IF(AO344&lt;=0.8,"Alta","Muy Alta"))))),""))," ")</f>
        <v xml:space="preserve"> </v>
      </c>
      <c r="AQ344" s="233" t="str">
        <f t="shared" si="982"/>
        <v xml:space="preserve"> </v>
      </c>
      <c r="AR344" s="279" t="str">
        <f t="shared" si="983"/>
        <v/>
      </c>
      <c r="AS344" s="233" t="str">
        <f t="shared" si="1195"/>
        <v/>
      </c>
      <c r="AT344" s="235" t="str">
        <f t="shared" si="984"/>
        <v/>
      </c>
      <c r="AU344" s="782"/>
      <c r="AV344" s="785"/>
      <c r="AW344" s="779"/>
      <c r="AX344" s="788"/>
      <c r="AY344" s="469"/>
      <c r="AZ344" s="462"/>
      <c r="BA344" s="463"/>
      <c r="BB344" s="463"/>
      <c r="BC344" s="464"/>
      <c r="BD344" s="464"/>
      <c r="BE344" s="464"/>
      <c r="BF344" s="462"/>
      <c r="BG344" s="752"/>
      <c r="BH344" s="212"/>
      <c r="BI344" s="209"/>
      <c r="BJ344" s="209"/>
      <c r="BK344" s="209"/>
      <c r="BL344" s="206"/>
      <c r="BM344" s="206"/>
      <c r="BN344" s="206"/>
      <c r="BO344" s="278"/>
      <c r="BP344" s="278"/>
      <c r="BQ344" s="593"/>
      <c r="BR344" s="708"/>
      <c r="BS344" s="708"/>
      <c r="BT344" s="1311"/>
      <c r="BU344" s="1311"/>
      <c r="BV344" s="708"/>
      <c r="BW344" s="708"/>
      <c r="BX344" s="708"/>
      <c r="BY344" s="708"/>
      <c r="BZ344" s="708"/>
    </row>
    <row r="345" spans="1:78" s="211" customFormat="1" ht="28.5" customHeight="1">
      <c r="A345" s="987"/>
      <c r="B345" s="969"/>
      <c r="C345" s="848"/>
      <c r="D345" s="848"/>
      <c r="E345" s="801"/>
      <c r="F345" s="801"/>
      <c r="G345" s="819"/>
      <c r="H345" s="380">
        <f t="shared" si="1029"/>
        <v>55</v>
      </c>
      <c r="I345" s="832"/>
      <c r="J345" s="753"/>
      <c r="K345" s="753"/>
      <c r="L345" s="753"/>
      <c r="M345" s="753">
        <v>0</v>
      </c>
      <c r="N345" s="753"/>
      <c r="O345" s="753"/>
      <c r="P345" s="806"/>
      <c r="Q345" s="809"/>
      <c r="R345" s="812"/>
      <c r="S345" s="812"/>
      <c r="T345" s="812"/>
      <c r="U345" s="812"/>
      <c r="V345" s="820"/>
      <c r="W345" s="768"/>
      <c r="X345" s="818"/>
      <c r="Y345" s="762"/>
      <c r="Z345" s="765"/>
      <c r="AA345" s="768"/>
      <c r="AB345" s="771"/>
      <c r="AC345" s="774"/>
      <c r="AD345" s="777"/>
      <c r="AE345" s="780"/>
      <c r="AF345" s="205">
        <v>6</v>
      </c>
      <c r="AG345" s="495"/>
      <c r="AH345" s="497" t="str">
        <f t="shared" si="1099"/>
        <v/>
      </c>
      <c r="AI345" s="336"/>
      <c r="AJ345" s="336"/>
      <c r="AK345" s="231" t="str">
        <f t="shared" si="1100"/>
        <v/>
      </c>
      <c r="AL345" s="337"/>
      <c r="AM345" s="337"/>
      <c r="AN345" s="338"/>
      <c r="AO345" s="232" t="str">
        <f t="shared" ref="AO345" si="1200">IF(ISBLANK(AD340),(IFERROR(IF(AND(AH344="Probabilidad",AH345="Probabilidad"),(AQ344-(+AQ344*AK345)),IF(AND(AH344="Impacto",AH345="Probabilidad"),(AQ343-(+AQ343*AK345)),IF(AH345="Impacto",AQ344,""))),""))," ")</f>
        <v xml:space="preserve"> </v>
      </c>
      <c r="AP345" s="174" t="str">
        <f t="shared" ref="AP345" si="1201">IF(ISBLANK(AD340),(IFERROR(IF(AO345="","",IF(AO345&lt;=0.2,"Muy Baja",IF(AO345&lt;=0.4,"Baja",IF(AO345&lt;=0.6,"Media",IF(AO345&lt;=0.8,"Alta","Muy Alta"))))),""))," ")</f>
        <v xml:space="preserve"> </v>
      </c>
      <c r="AQ345" s="233" t="str">
        <f t="shared" si="982"/>
        <v xml:space="preserve"> </v>
      </c>
      <c r="AR345" s="279" t="str">
        <f t="shared" si="983"/>
        <v/>
      </c>
      <c r="AS345" s="233" t="str">
        <f t="shared" si="1195"/>
        <v/>
      </c>
      <c r="AT345" s="235" t="str">
        <f t="shared" si="984"/>
        <v/>
      </c>
      <c r="AU345" s="783"/>
      <c r="AV345" s="786"/>
      <c r="AW345" s="780"/>
      <c r="AX345" s="789"/>
      <c r="AY345" s="469"/>
      <c r="AZ345" s="462"/>
      <c r="BA345" s="463"/>
      <c r="BB345" s="463"/>
      <c r="BC345" s="464"/>
      <c r="BD345" s="464"/>
      <c r="BE345" s="464"/>
      <c r="BF345" s="462"/>
      <c r="BG345" s="753"/>
      <c r="BH345" s="515"/>
      <c r="BI345" s="516"/>
      <c r="BJ345" s="516"/>
      <c r="BK345" s="516"/>
      <c r="BL345" s="541"/>
      <c r="BM345" s="541"/>
      <c r="BN345" s="541"/>
      <c r="BO345" s="542"/>
      <c r="BP345" s="542"/>
      <c r="BQ345" s="600"/>
      <c r="BR345" s="708"/>
      <c r="BS345" s="708"/>
      <c r="BT345" s="1311"/>
      <c r="BU345" s="1311"/>
      <c r="BV345" s="708"/>
      <c r="BW345" s="708"/>
      <c r="BX345" s="708"/>
      <c r="BY345" s="708"/>
      <c r="BZ345" s="708"/>
    </row>
    <row r="346" spans="1:78" s="211" customFormat="1" ht="150" customHeight="1">
      <c r="A346" s="987"/>
      <c r="B346" s="969" t="s">
        <v>884</v>
      </c>
      <c r="C346" s="848"/>
      <c r="D346" s="848"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801"/>
      <c r="F346" s="801" t="s">
        <v>962</v>
      </c>
      <c r="G346" s="819">
        <v>56</v>
      </c>
      <c r="H346" s="380">
        <f t="shared" ref="H346" si="1202">+G346</f>
        <v>56</v>
      </c>
      <c r="I346" s="830" t="s">
        <v>1414</v>
      </c>
      <c r="J346" s="751" t="s">
        <v>241</v>
      </c>
      <c r="K346" s="751" t="s">
        <v>1308</v>
      </c>
      <c r="L346" s="751" t="s">
        <v>1406</v>
      </c>
      <c r="M346" s="751" t="s">
        <v>1414</v>
      </c>
      <c r="N346" s="799" t="s">
        <v>109</v>
      </c>
      <c r="O346" s="751" t="s">
        <v>245</v>
      </c>
      <c r="P346" s="804">
        <v>228</v>
      </c>
      <c r="Q346" s="807"/>
      <c r="R346" s="810"/>
      <c r="S346" s="810"/>
      <c r="T346" s="810"/>
      <c r="U346" s="810"/>
      <c r="V346" s="813" t="str">
        <f t="shared" ref="V346" si="1203">IF(ISBLANK(AC346),(IF(P346&lt;=0,"",IF(P346&lt;=2,"Muy Baja",IF(P346&lt;=24,"Baja",IF(P346&lt;=500,"Media",IF(P346&lt;=5000,"Alta","Muy Alta"))))))," ")</f>
        <v xml:space="preserve"> </v>
      </c>
      <c r="W346" s="766" t="str">
        <f t="shared" ref="W346" si="1204">IF(ISBLANK(AC346),(IF(V346="","",IF(V346="Muy Baja",20%,IF(V346="Baja",40%,IF(V346="Media",60%,IF(V346="Alta",80%,IF(V346="Muy Alta",100%,0)))))))," ")</f>
        <v xml:space="preserve"> </v>
      </c>
      <c r="X346" s="816"/>
      <c r="Y346" s="760" t="str">
        <f>IF(X346&gt;0,IF(NOT(ISERROR(MATCH(X346,'Listados Datos'!$N$3:$N$4,0))),'Listados Datos'!$N$6&amp;"Por favor no seleccionar este criterios de impacto (Afectación Económica o presupuestal y/o Pérdida Reputacional)",'Listados Datos'!$N$7),"")</f>
        <v/>
      </c>
      <c r="Z346" s="763" t="str">
        <f>IF(OR(X346='Listados Datos'!$R$3,X346='Listados Datos'!$S$3),"Leve",IF(OR(X346='Listados Datos'!$R$4,X346='Listados Datos'!$S$4),"Menor",IF(OR(X346='Listados Datos'!$R$5,X346='Listados Datos'!$S$5),"Moderado",IF(OR(X346='Listados Datos'!$R$6,X346='Listados Datos'!$S$6),"Mayor",IF(OR(X346='Listados Datos'!$R$7,X346='Listados Datos'!$S$7),"Catastrófico","")))))</f>
        <v/>
      </c>
      <c r="AA346" s="766" t="str">
        <f>IF(Z346="","",IF(Z346="Leve",20%,IF(Z346="Menor",40%,IF(Z346="Moderado",60%,IF(Z346="Mayor",80%,IF(Z346="Catastrófico",100%,0))))))</f>
        <v/>
      </c>
      <c r="AB346" s="769"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772" t="s">
        <v>344</v>
      </c>
      <c r="AD346" s="775" t="s">
        <v>12</v>
      </c>
      <c r="AE346" s="778" t="str">
        <f t="shared" ref="AE346" si="1205">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MODERADA</v>
      </c>
      <c r="AF346" s="205">
        <v>1</v>
      </c>
      <c r="AG346" s="495" t="s">
        <v>3306</v>
      </c>
      <c r="AH346" s="497" t="str">
        <f t="shared" si="1099"/>
        <v>Probabilidad</v>
      </c>
      <c r="AI346" s="336" t="s">
        <v>310</v>
      </c>
      <c r="AJ346" s="336" t="s">
        <v>315</v>
      </c>
      <c r="AK346" s="231" t="str">
        <f t="shared" si="1100"/>
        <v>40%</v>
      </c>
      <c r="AL346" s="337" t="s">
        <v>319</v>
      </c>
      <c r="AM346" s="337" t="s">
        <v>323</v>
      </c>
      <c r="AN346" s="338" t="s">
        <v>326</v>
      </c>
      <c r="AO346" s="232" t="str">
        <f t="shared" ref="AO346" si="1206">IF(ISBLANK(AD346),(IFERROR(IF(AH346="Probabilidad",(W346-(+W346*AK346)),IF(AH346="Impacto",W346,"")),""))," ")</f>
        <v xml:space="preserve"> </v>
      </c>
      <c r="AP346" s="174" t="str">
        <f t="shared" ref="AP346" si="1207">IF(ISBLANK(AD346), (IFERROR(IF(AO346="","",IF(AO346&lt;=0.2,"Muy Baja",IF(AO346&lt;=0.4,"Baja",IF(AO346&lt;=0.6,"Media",IF(AO346&lt;=0.8,"Alta","Muy Alta"))))),""))," ")</f>
        <v xml:space="preserve"> </v>
      </c>
      <c r="AQ346" s="233" t="str">
        <f t="shared" si="982"/>
        <v xml:space="preserve"> </v>
      </c>
      <c r="AR346" s="279" t="str">
        <f t="shared" si="983"/>
        <v/>
      </c>
      <c r="AS346" s="233" t="str">
        <f t="shared" ref="AS346" si="1208">IFERROR(IF(AH346="Impacto",(AA346-(+AA346*AK346)),IF(AH346="Probabilidad",AA346,"")),"")</f>
        <v/>
      </c>
      <c r="AT346" s="235" t="str">
        <f t="shared" si="984"/>
        <v/>
      </c>
      <c r="AU346" s="781" t="s">
        <v>344</v>
      </c>
      <c r="AV346" s="784" t="str">
        <f>IF(ISBLANK(AD346), " ", AD346)</f>
        <v>Moderado</v>
      </c>
      <c r="AW346" s="778" t="str">
        <f t="shared" ref="AW346" si="1209">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MODERADA</v>
      </c>
      <c r="AX346" s="787" t="s">
        <v>333</v>
      </c>
      <c r="AY346" s="750" t="s">
        <v>1381</v>
      </c>
      <c r="AZ346" s="713" t="s">
        <v>1234</v>
      </c>
      <c r="BA346" s="713" t="s">
        <v>3003</v>
      </c>
      <c r="BB346" s="713" t="s">
        <v>1150</v>
      </c>
      <c r="BC346" s="745">
        <v>44927</v>
      </c>
      <c r="BD346" s="745">
        <v>45291</v>
      </c>
      <c r="BE346" s="713" t="s">
        <v>1234</v>
      </c>
      <c r="BF346" s="713" t="s">
        <v>1234</v>
      </c>
      <c r="BG346" s="751" t="s">
        <v>1233</v>
      </c>
      <c r="BH346" s="508" t="s">
        <v>114</v>
      </c>
      <c r="BI346" s="503" t="s">
        <v>3469</v>
      </c>
      <c r="BJ346" s="503" t="s">
        <v>1509</v>
      </c>
      <c r="BK346" s="503" t="s">
        <v>1509</v>
      </c>
      <c r="BL346" s="549" t="s">
        <v>1509</v>
      </c>
      <c r="BM346" s="549" t="s">
        <v>1509</v>
      </c>
      <c r="BN346" s="549" t="s">
        <v>1509</v>
      </c>
      <c r="BO346" s="549" t="s">
        <v>114</v>
      </c>
      <c r="BP346" s="549" t="s">
        <v>1509</v>
      </c>
      <c r="BQ346" s="564" t="s">
        <v>1509</v>
      </c>
      <c r="BR346" s="708" t="s">
        <v>3707</v>
      </c>
      <c r="BS346" s="708"/>
      <c r="BT346" s="708" t="s">
        <v>1234</v>
      </c>
      <c r="BU346" s="708"/>
      <c r="BV346" s="708" t="s">
        <v>3708</v>
      </c>
      <c r="BW346" s="708"/>
      <c r="BX346" s="710" t="s">
        <v>3619</v>
      </c>
      <c r="BY346" s="710"/>
      <c r="BZ346" s="710"/>
    </row>
    <row r="347" spans="1:78" s="211" customFormat="1" ht="95.1" customHeight="1">
      <c r="A347" s="987"/>
      <c r="B347" s="969"/>
      <c r="C347" s="848"/>
      <c r="D347" s="848"/>
      <c r="E347" s="801"/>
      <c r="F347" s="801"/>
      <c r="G347" s="819"/>
      <c r="H347" s="380">
        <f t="shared" ref="H347" si="1210">+H346</f>
        <v>56</v>
      </c>
      <c r="I347" s="831"/>
      <c r="J347" s="752"/>
      <c r="K347" s="752"/>
      <c r="L347" s="752"/>
      <c r="M347" s="752">
        <v>0</v>
      </c>
      <c r="N347" s="752"/>
      <c r="O347" s="752"/>
      <c r="P347" s="805"/>
      <c r="Q347" s="808"/>
      <c r="R347" s="811"/>
      <c r="S347" s="811"/>
      <c r="T347" s="811"/>
      <c r="U347" s="811"/>
      <c r="V347" s="814"/>
      <c r="W347" s="767"/>
      <c r="X347" s="817"/>
      <c r="Y347" s="761"/>
      <c r="Z347" s="764"/>
      <c r="AA347" s="767"/>
      <c r="AB347" s="770"/>
      <c r="AC347" s="773"/>
      <c r="AD347" s="776"/>
      <c r="AE347" s="779"/>
      <c r="AF347" s="205">
        <v>2</v>
      </c>
      <c r="AG347" s="495" t="s">
        <v>3208</v>
      </c>
      <c r="AH347" s="497" t="str">
        <f t="shared" si="1099"/>
        <v>Probabilidad</v>
      </c>
      <c r="AI347" s="336" t="s">
        <v>310</v>
      </c>
      <c r="AJ347" s="336" t="s">
        <v>315</v>
      </c>
      <c r="AK347" s="231" t="str">
        <f t="shared" si="1100"/>
        <v>40%</v>
      </c>
      <c r="AL347" s="337" t="s">
        <v>319</v>
      </c>
      <c r="AM347" s="337" t="s">
        <v>323</v>
      </c>
      <c r="AN347" s="338" t="s">
        <v>326</v>
      </c>
      <c r="AO347" s="232" t="str">
        <f t="shared" ref="AO347" si="1211">IF(ISBLANK(AD346),(IFERROR(IF(AND(AH346="Probabilidad",AH347="Probabilidad"),(AQ346-(+AQ346*AK347)),IF(AH347="Probabilidad",(W346-(+W346*AK347)),IF(AH347="Impacto",AQ346,""))),""))," ")</f>
        <v xml:space="preserve"> </v>
      </c>
      <c r="AP347" s="174" t="str">
        <f t="shared" ref="AP347" si="1212">IF(ISBLANK(AD346),(IFERROR(IF(AO347="","",IF(AO347&lt;=0.2,"Muy Baja",IF(AO347&lt;=0.4,"Baja",IF(AO347&lt;=0.6,"Media",IF(AO347&lt;=0.8,"Alta","Muy Alta"))))),""))," ")</f>
        <v xml:space="preserve"> </v>
      </c>
      <c r="AQ347" s="233" t="str">
        <f t="shared" ref="AQ347:AQ410" si="1213">+AO347</f>
        <v xml:space="preserve"> </v>
      </c>
      <c r="AR347" s="279" t="str">
        <f t="shared" ref="AR347:AR410" si="1214">IFERROR(IF(AS347="","",IF(AS347&lt;=0.2,"Leve",IF(AS347&lt;=0.4,"Menor",IF(AS347&lt;=0.6,"Moderado",IF(AS347&lt;=0.8,"Mayor","Catastrófico"))))),"")</f>
        <v/>
      </c>
      <c r="AS347" s="233" t="str">
        <f t="shared" ref="AS347" si="1215">IFERROR(IF(AND(AH346="Impacto",AH347="Impacto"),(AS346-(+AS346*AK347)),IF(AH347="Impacto",(AA346-(+AA346*AK347)),IF(AH347="Probabilidad",AS346,""))),"")</f>
        <v/>
      </c>
      <c r="AT347" s="235" t="str">
        <f t="shared" ref="AT347:AT410" si="1216">IFERROR(IF(OR(AND(AP347="Muy Baja",AR347="Leve"),AND(AP347="Muy Baja",AR347="Menor"),AND(AP347="Baja",AR347="Leve")),"Bajo",IF(OR(AND(AP347="Muy baja",AR347="Moderado"),AND(AP347="Baja",AR347="Menor"),AND(AP347="Baja",AR347="Moderado"),AND(AP347="Media",AR347="Leve"),AND(AP347="Media",AR347="Menor"),AND(AP347="Media",AR347="Moderado"),AND(AP347="Alta",AR347="Leve"),AND(AP347="Alta",AR347="Menor")),"Moderado",IF(OR(AND(AP347="Muy Baja",AR347="Mayor"),AND(AP347="Baja",AR347="Mayor"),AND(AP347="Media",AR347="Mayor"),AND(AP347="Alta",AR347="Moderado"),AND(AP347="Alta",AR347="Mayor"),AND(AP347="Muy Alta",AR347="Leve"),AND(AP347="Muy Alta",AR347="Menor"),AND(AP347="Muy Alta",AR347="Moderado"),AND(AP347="Muy Alta",AR347="Mayor")),"Alto",IF(OR(AND(AP347="Muy Baja",AR347="Catastrófico"),AND(AP347="Baja",AR347="Catastrófico"),AND(AP347="Media",AR347="Catastrófico"),AND(AP347="Alta",AR347="Catastrófico"),AND(AP347="Muy Alta",AR347="Catastrófico")),"Extremo","")))),"")</f>
        <v/>
      </c>
      <c r="AU347" s="782"/>
      <c r="AV347" s="785"/>
      <c r="AW347" s="779"/>
      <c r="AX347" s="788"/>
      <c r="AY347" s="712"/>
      <c r="AZ347" s="714"/>
      <c r="BA347" s="714"/>
      <c r="BB347" s="714"/>
      <c r="BC347" s="747"/>
      <c r="BD347" s="747"/>
      <c r="BE347" s="714"/>
      <c r="BF347" s="714"/>
      <c r="BG347" s="752"/>
      <c r="BH347" s="517"/>
      <c r="BI347" s="518"/>
      <c r="BJ347" s="518"/>
      <c r="BK347" s="518"/>
      <c r="BL347" s="543"/>
      <c r="BM347" s="543"/>
      <c r="BN347" s="543"/>
      <c r="BO347" s="278"/>
      <c r="BP347" s="278"/>
      <c r="BQ347" s="593"/>
      <c r="BR347" s="708"/>
      <c r="BS347" s="708"/>
      <c r="BT347" s="708"/>
      <c r="BU347" s="708"/>
      <c r="BV347" s="708"/>
      <c r="BW347" s="708"/>
      <c r="BX347" s="710"/>
      <c r="BY347" s="710"/>
      <c r="BZ347" s="710"/>
    </row>
    <row r="348" spans="1:78" s="211" customFormat="1" ht="28.5" customHeight="1">
      <c r="A348" s="987"/>
      <c r="B348" s="969"/>
      <c r="C348" s="848"/>
      <c r="D348" s="848"/>
      <c r="E348" s="801"/>
      <c r="F348" s="801"/>
      <c r="G348" s="819"/>
      <c r="H348" s="380">
        <f t="shared" si="1029"/>
        <v>56</v>
      </c>
      <c r="I348" s="831"/>
      <c r="J348" s="752"/>
      <c r="K348" s="752"/>
      <c r="L348" s="752"/>
      <c r="M348" s="752">
        <v>0</v>
      </c>
      <c r="N348" s="752"/>
      <c r="O348" s="752"/>
      <c r="P348" s="805"/>
      <c r="Q348" s="808"/>
      <c r="R348" s="811"/>
      <c r="S348" s="811"/>
      <c r="T348" s="811"/>
      <c r="U348" s="811"/>
      <c r="V348" s="814"/>
      <c r="W348" s="767"/>
      <c r="X348" s="817"/>
      <c r="Y348" s="761"/>
      <c r="Z348" s="764"/>
      <c r="AA348" s="767"/>
      <c r="AB348" s="770"/>
      <c r="AC348" s="773"/>
      <c r="AD348" s="776"/>
      <c r="AE348" s="779"/>
      <c r="AF348" s="205">
        <v>3</v>
      </c>
      <c r="AG348" s="495"/>
      <c r="AH348" s="497" t="str">
        <f t="shared" si="1099"/>
        <v/>
      </c>
      <c r="AI348" s="336"/>
      <c r="AJ348" s="336"/>
      <c r="AK348" s="231" t="str">
        <f t="shared" si="1100"/>
        <v/>
      </c>
      <c r="AL348" s="337"/>
      <c r="AM348" s="337"/>
      <c r="AN348" s="338"/>
      <c r="AO348" s="232" t="str">
        <f t="shared" ref="AO348" si="1217">IF(ISBLANK(AD346),(IFERROR(IF(AND(AH347="Probabilidad",AH348="Probabilidad"),(AQ347-(+AQ347*AK348)),IF(AND(AH347="Impacto",AH348="Probabilidad"),(AQ346-(+AQ346*AK348)),IF(AH348="Impacto",AQ347,""))),""))," ")</f>
        <v xml:space="preserve"> </v>
      </c>
      <c r="AP348" s="174" t="str">
        <f t="shared" ref="AP348" si="1218">IF(ISBLANK(AD346),(IFERROR(IF(AO348="","",IF(AO348&lt;=0.2,"Muy Baja",IF(AO348&lt;=0.4,"Baja",IF(AO348&lt;=0.6,"Media",IF(AO348&lt;=0.8,"Alta","Muy Alta"))))),""))," ")</f>
        <v xml:space="preserve"> </v>
      </c>
      <c r="AQ348" s="233" t="str">
        <f t="shared" si="1213"/>
        <v xml:space="preserve"> </v>
      </c>
      <c r="AR348" s="279" t="str">
        <f t="shared" si="1214"/>
        <v/>
      </c>
      <c r="AS348" s="233" t="str">
        <f t="shared" ref="AS348:AS351" si="1219">IFERROR(IF(AND(AH347="Impacto",AH348="Impacto"),(AS347-(+AS347*AK348)),IF(AND(AH347="Probabilidad",AH348="Impacto"),(AS346-(+AS346*AK348)),IF(AH348="Probabilidad",AS347,""))),"")</f>
        <v/>
      </c>
      <c r="AT348" s="235" t="str">
        <f t="shared" si="1216"/>
        <v/>
      </c>
      <c r="AU348" s="782"/>
      <c r="AV348" s="785"/>
      <c r="AW348" s="779"/>
      <c r="AX348" s="788"/>
      <c r="AY348" s="469"/>
      <c r="AZ348" s="462"/>
      <c r="BA348" s="463"/>
      <c r="BB348" s="463"/>
      <c r="BC348" s="464"/>
      <c r="BD348" s="464"/>
      <c r="BE348" s="464"/>
      <c r="BF348" s="462"/>
      <c r="BG348" s="752"/>
      <c r="BH348" s="212"/>
      <c r="BI348" s="209"/>
      <c r="BJ348" s="209"/>
      <c r="BK348" s="209"/>
      <c r="BL348" s="206"/>
      <c r="BM348" s="206"/>
      <c r="BN348" s="206"/>
      <c r="BO348" s="278"/>
      <c r="BP348" s="278"/>
      <c r="BQ348" s="593"/>
      <c r="BR348" s="708"/>
      <c r="BS348" s="708"/>
      <c r="BT348" s="708"/>
      <c r="BU348" s="708"/>
      <c r="BV348" s="708"/>
      <c r="BW348" s="708"/>
      <c r="BX348" s="710"/>
      <c r="BY348" s="710"/>
      <c r="BZ348" s="710"/>
    </row>
    <row r="349" spans="1:78" s="211" customFormat="1" ht="28.5" customHeight="1">
      <c r="A349" s="987"/>
      <c r="B349" s="969"/>
      <c r="C349" s="848"/>
      <c r="D349" s="848"/>
      <c r="E349" s="801"/>
      <c r="F349" s="801"/>
      <c r="G349" s="819"/>
      <c r="H349" s="380">
        <f t="shared" si="1029"/>
        <v>56</v>
      </c>
      <c r="I349" s="831"/>
      <c r="J349" s="752"/>
      <c r="K349" s="752"/>
      <c r="L349" s="752"/>
      <c r="M349" s="752">
        <v>0</v>
      </c>
      <c r="N349" s="752"/>
      <c r="O349" s="752"/>
      <c r="P349" s="805"/>
      <c r="Q349" s="808"/>
      <c r="R349" s="811"/>
      <c r="S349" s="811"/>
      <c r="T349" s="811"/>
      <c r="U349" s="811"/>
      <c r="V349" s="814"/>
      <c r="W349" s="767"/>
      <c r="X349" s="817"/>
      <c r="Y349" s="761"/>
      <c r="Z349" s="764"/>
      <c r="AA349" s="767"/>
      <c r="AB349" s="770"/>
      <c r="AC349" s="773"/>
      <c r="AD349" s="776"/>
      <c r="AE349" s="779"/>
      <c r="AF349" s="205">
        <v>4</v>
      </c>
      <c r="AG349" s="495"/>
      <c r="AH349" s="497" t="str">
        <f t="shared" si="1099"/>
        <v/>
      </c>
      <c r="AI349" s="336"/>
      <c r="AJ349" s="336"/>
      <c r="AK349" s="231" t="str">
        <f t="shared" si="1100"/>
        <v/>
      </c>
      <c r="AL349" s="337"/>
      <c r="AM349" s="337"/>
      <c r="AN349" s="338"/>
      <c r="AO349" s="232" t="str">
        <f t="shared" ref="AO349" si="1220">IF(ISBLANK(AD346),(IFERROR(IF(AND(AH348="Probabilidad",AH349="Probabilidad"),(AQ348-(+AQ348*AK349)),IF(AND(AH348="Impacto",AH349="Probabilidad"),(AQ347-(+AQ347*AK349)),IF(AH349="Impacto",AQ348,""))),""))," ")</f>
        <v xml:space="preserve"> </v>
      </c>
      <c r="AP349" s="174" t="str">
        <f t="shared" ref="AP349" si="1221">IF(ISBLANK(AD346),(IFERROR(IF(AO349="","",IF(AO349&lt;=0.2,"Muy Baja",IF(AO349&lt;=0.4,"Baja",IF(AO349&lt;=0.6,"Media",IF(AO349&lt;=0.8,"Alta","Muy Alta"))))),""))," ")</f>
        <v xml:space="preserve"> </v>
      </c>
      <c r="AQ349" s="233" t="str">
        <f t="shared" si="1213"/>
        <v xml:space="preserve"> </v>
      </c>
      <c r="AR349" s="279" t="str">
        <f t="shared" si="1214"/>
        <v/>
      </c>
      <c r="AS349" s="233" t="str">
        <f t="shared" si="1219"/>
        <v/>
      </c>
      <c r="AT349" s="235" t="str">
        <f t="shared" si="1216"/>
        <v/>
      </c>
      <c r="AU349" s="782"/>
      <c r="AV349" s="785"/>
      <c r="AW349" s="779"/>
      <c r="AX349" s="788"/>
      <c r="AY349" s="469"/>
      <c r="AZ349" s="462"/>
      <c r="BA349" s="463"/>
      <c r="BB349" s="463"/>
      <c r="BC349" s="464"/>
      <c r="BD349" s="464"/>
      <c r="BE349" s="464"/>
      <c r="BF349" s="462"/>
      <c r="BG349" s="752"/>
      <c r="BH349" s="212"/>
      <c r="BI349" s="209"/>
      <c r="BJ349" s="209"/>
      <c r="BK349" s="209"/>
      <c r="BL349" s="206"/>
      <c r="BM349" s="206"/>
      <c r="BN349" s="206"/>
      <c r="BO349" s="278"/>
      <c r="BP349" s="278"/>
      <c r="BQ349" s="593"/>
      <c r="BR349" s="708"/>
      <c r="BS349" s="708"/>
      <c r="BT349" s="708"/>
      <c r="BU349" s="708"/>
      <c r="BV349" s="708"/>
      <c r="BW349" s="708"/>
      <c r="BX349" s="710"/>
      <c r="BY349" s="710"/>
      <c r="BZ349" s="710"/>
    </row>
    <row r="350" spans="1:78" s="211" customFormat="1" ht="28.5" customHeight="1">
      <c r="A350" s="987"/>
      <c r="B350" s="969"/>
      <c r="C350" s="848"/>
      <c r="D350" s="848"/>
      <c r="E350" s="801"/>
      <c r="F350" s="801"/>
      <c r="G350" s="819"/>
      <c r="H350" s="380">
        <f t="shared" si="1029"/>
        <v>56</v>
      </c>
      <c r="I350" s="831"/>
      <c r="J350" s="752"/>
      <c r="K350" s="752"/>
      <c r="L350" s="752"/>
      <c r="M350" s="752">
        <v>0</v>
      </c>
      <c r="N350" s="752"/>
      <c r="O350" s="752"/>
      <c r="P350" s="805"/>
      <c r="Q350" s="808"/>
      <c r="R350" s="811"/>
      <c r="S350" s="811"/>
      <c r="T350" s="811"/>
      <c r="U350" s="811"/>
      <c r="V350" s="814"/>
      <c r="W350" s="767"/>
      <c r="X350" s="817"/>
      <c r="Y350" s="761"/>
      <c r="Z350" s="764"/>
      <c r="AA350" s="767"/>
      <c r="AB350" s="770"/>
      <c r="AC350" s="773"/>
      <c r="AD350" s="776"/>
      <c r="AE350" s="779"/>
      <c r="AF350" s="205">
        <v>5</v>
      </c>
      <c r="AG350" s="495"/>
      <c r="AH350" s="497" t="str">
        <f t="shared" si="1099"/>
        <v/>
      </c>
      <c r="AI350" s="336"/>
      <c r="AJ350" s="336"/>
      <c r="AK350" s="231" t="str">
        <f t="shared" si="1100"/>
        <v/>
      </c>
      <c r="AL350" s="337"/>
      <c r="AM350" s="337"/>
      <c r="AN350" s="338"/>
      <c r="AO350" s="232" t="str">
        <f t="shared" ref="AO350" si="1222">IF(ISBLANK(AD346),(IFERROR(IF(AND(AH349="Probabilidad",AH350="Probabilidad"),(AQ349-(+AQ349*AK350)),IF(AND(AH349="Impacto",AH350="Probabilidad"),(AQ348-(+AQ348*AK350)),IF(AH350="Impacto",AQ349,""))),""))," ")</f>
        <v xml:space="preserve"> </v>
      </c>
      <c r="AP350" s="174" t="str">
        <f t="shared" ref="AP350" si="1223">IF(ISBLANK(AD346),(IFERROR(IF(AO350="","",IF(AO350&lt;=0.2,"Muy Baja",IF(AO350&lt;=0.4,"Baja",IF(AO350&lt;=0.6,"Media",IF(AO350&lt;=0.8,"Alta","Muy Alta"))))),""))," ")</f>
        <v xml:space="preserve"> </v>
      </c>
      <c r="AQ350" s="233" t="str">
        <f t="shared" si="1213"/>
        <v xml:space="preserve"> </v>
      </c>
      <c r="AR350" s="279" t="str">
        <f t="shared" si="1214"/>
        <v/>
      </c>
      <c r="AS350" s="233" t="str">
        <f t="shared" si="1219"/>
        <v/>
      </c>
      <c r="AT350" s="235" t="str">
        <f t="shared" si="1216"/>
        <v/>
      </c>
      <c r="AU350" s="782"/>
      <c r="AV350" s="785"/>
      <c r="AW350" s="779"/>
      <c r="AX350" s="788"/>
      <c r="AY350" s="469"/>
      <c r="AZ350" s="462"/>
      <c r="BA350" s="463"/>
      <c r="BB350" s="463"/>
      <c r="BC350" s="464"/>
      <c r="BD350" s="464"/>
      <c r="BE350" s="464"/>
      <c r="BF350" s="462"/>
      <c r="BG350" s="752"/>
      <c r="BH350" s="212"/>
      <c r="BI350" s="209"/>
      <c r="BJ350" s="209"/>
      <c r="BK350" s="209"/>
      <c r="BL350" s="206"/>
      <c r="BM350" s="206"/>
      <c r="BN350" s="206"/>
      <c r="BO350" s="278"/>
      <c r="BP350" s="278"/>
      <c r="BQ350" s="593"/>
      <c r="BR350" s="708"/>
      <c r="BS350" s="708"/>
      <c r="BT350" s="708"/>
      <c r="BU350" s="708"/>
      <c r="BV350" s="708"/>
      <c r="BW350" s="708"/>
      <c r="BX350" s="710"/>
      <c r="BY350" s="710"/>
      <c r="BZ350" s="710"/>
    </row>
    <row r="351" spans="1:78" s="211" customFormat="1" ht="28.5" customHeight="1">
      <c r="A351" s="987"/>
      <c r="B351" s="969"/>
      <c r="C351" s="848"/>
      <c r="D351" s="848"/>
      <c r="E351" s="801"/>
      <c r="F351" s="801"/>
      <c r="G351" s="819"/>
      <c r="H351" s="380">
        <f t="shared" si="1029"/>
        <v>56</v>
      </c>
      <c r="I351" s="832"/>
      <c r="J351" s="753"/>
      <c r="K351" s="753"/>
      <c r="L351" s="753"/>
      <c r="M351" s="753">
        <v>0</v>
      </c>
      <c r="N351" s="753"/>
      <c r="O351" s="753"/>
      <c r="P351" s="806"/>
      <c r="Q351" s="809"/>
      <c r="R351" s="812"/>
      <c r="S351" s="812"/>
      <c r="T351" s="812"/>
      <c r="U351" s="812"/>
      <c r="V351" s="820"/>
      <c r="W351" s="768"/>
      <c r="X351" s="818"/>
      <c r="Y351" s="762"/>
      <c r="Z351" s="765"/>
      <c r="AA351" s="768"/>
      <c r="AB351" s="771"/>
      <c r="AC351" s="774"/>
      <c r="AD351" s="777"/>
      <c r="AE351" s="780"/>
      <c r="AF351" s="205">
        <v>6</v>
      </c>
      <c r="AG351" s="495"/>
      <c r="AH351" s="497" t="str">
        <f t="shared" si="1099"/>
        <v/>
      </c>
      <c r="AI351" s="336"/>
      <c r="AJ351" s="336"/>
      <c r="AK351" s="231" t="str">
        <f t="shared" si="1100"/>
        <v/>
      </c>
      <c r="AL351" s="337"/>
      <c r="AM351" s="337"/>
      <c r="AN351" s="338"/>
      <c r="AO351" s="232" t="str">
        <f t="shared" ref="AO351" si="1224">IF(ISBLANK(AD346),(IFERROR(IF(AND(AH350="Probabilidad",AH351="Probabilidad"),(AQ350-(+AQ350*AK351)),IF(AND(AH350="Impacto",AH351="Probabilidad"),(AQ349-(+AQ349*AK351)),IF(AH351="Impacto",AQ350,""))),""))," ")</f>
        <v xml:space="preserve"> </v>
      </c>
      <c r="AP351" s="174" t="str">
        <f t="shared" ref="AP351" si="1225">IF(ISBLANK(AD346),(IFERROR(IF(AO351="","",IF(AO351&lt;=0.2,"Muy Baja",IF(AO351&lt;=0.4,"Baja",IF(AO351&lt;=0.6,"Media",IF(AO351&lt;=0.8,"Alta","Muy Alta"))))),""))," ")</f>
        <v xml:space="preserve"> </v>
      </c>
      <c r="AQ351" s="233" t="str">
        <f t="shared" si="1213"/>
        <v xml:space="preserve"> </v>
      </c>
      <c r="AR351" s="279" t="str">
        <f t="shared" si="1214"/>
        <v/>
      </c>
      <c r="AS351" s="233" t="str">
        <f t="shared" si="1219"/>
        <v/>
      </c>
      <c r="AT351" s="235" t="str">
        <f t="shared" si="1216"/>
        <v/>
      </c>
      <c r="AU351" s="783"/>
      <c r="AV351" s="786"/>
      <c r="AW351" s="780"/>
      <c r="AX351" s="789"/>
      <c r="AY351" s="469"/>
      <c r="AZ351" s="462"/>
      <c r="BA351" s="463"/>
      <c r="BB351" s="463"/>
      <c r="BC351" s="464"/>
      <c r="BD351" s="464"/>
      <c r="BE351" s="464"/>
      <c r="BF351" s="462"/>
      <c r="BG351" s="753"/>
      <c r="BH351" s="212"/>
      <c r="BI351" s="209"/>
      <c r="BJ351" s="209"/>
      <c r="BK351" s="209"/>
      <c r="BL351" s="206"/>
      <c r="BM351" s="206"/>
      <c r="BN351" s="206"/>
      <c r="BO351" s="278"/>
      <c r="BP351" s="278"/>
      <c r="BQ351" s="593"/>
      <c r="BR351" s="708"/>
      <c r="BS351" s="708"/>
      <c r="BT351" s="708"/>
      <c r="BU351" s="708"/>
      <c r="BV351" s="708"/>
      <c r="BW351" s="708"/>
      <c r="BX351" s="710"/>
      <c r="BY351" s="710"/>
      <c r="BZ351" s="710"/>
    </row>
    <row r="352" spans="1:78" s="211" customFormat="1" ht="28.5" customHeight="1">
      <c r="A352" s="987"/>
      <c r="B352" s="969" t="s">
        <v>884</v>
      </c>
      <c r="C352" s="848"/>
      <c r="D352" s="848" t="str">
        <f>IFERROR((VLOOKUP($B352,'Listados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52" s="801"/>
      <c r="F352" s="801" t="s">
        <v>962</v>
      </c>
      <c r="G352" s="819">
        <v>57</v>
      </c>
      <c r="H352" s="380">
        <f t="shared" ref="H352" si="1226">+G352</f>
        <v>57</v>
      </c>
      <c r="I352" s="941" t="s">
        <v>1180</v>
      </c>
      <c r="J352" s="751"/>
      <c r="K352" s="751" t="s">
        <v>1180</v>
      </c>
      <c r="L352" s="751"/>
      <c r="M352" s="803" t="str">
        <f t="shared" ref="M352:M357" si="1227">+CONCATENATE("Posibilidad de perdida de ", Q352, " debido a amenazas como ", S352, "y vulderabilidades,", T352, " afectando a los activos de información de ", R352)</f>
        <v xml:space="preserve">Posibilidad de perdida de  debido a amenazas como y vulderabilidades, afectando a los activos de información de </v>
      </c>
      <c r="N352" s="803" t="s">
        <v>926</v>
      </c>
      <c r="O352" s="803" t="s">
        <v>831</v>
      </c>
      <c r="P352" s="804"/>
      <c r="Q352" s="807"/>
      <c r="R352" s="810"/>
      <c r="S352" s="810"/>
      <c r="T352" s="810"/>
      <c r="U352" s="810"/>
      <c r="V352" s="813" t="str">
        <f t="shared" ref="V352" si="1228">IF(ISBLANK(AC352),(IF(P352&lt;=0,"",IF(P352&lt;=2,"Muy Baja",IF(P352&lt;=24,"Baja",IF(P352&lt;=500,"Media",IF(P352&lt;=5000,"Alta","Muy Alta"))))))," ")</f>
        <v/>
      </c>
      <c r="W352" s="766" t="str">
        <f t="shared" ref="W352" si="1229">IF(ISBLANK(AC352),(IF(V352="","",IF(V352="Muy Baja",20%,IF(V352="Baja",40%,IF(V352="Media",60%,IF(V352="Alta",80%,IF(V352="Muy Alta",100%,0)))))))," ")</f>
        <v/>
      </c>
      <c r="X352" s="816"/>
      <c r="Y352" s="760" t="str">
        <f>IF(X352&gt;0,IF(NOT(ISERROR(MATCH(X352,'Listados Datos'!$N$3:$N$4,0))),'Listados Datos'!$N$6&amp;"Por favor no seleccionar este criterios de impacto (Afectación Económica o presupuestal y/o Pérdida Reputacional)",'Listados Datos'!$N$7),"")</f>
        <v/>
      </c>
      <c r="Z352" s="763" t="str">
        <f>IF(OR(X352='Listados Datos'!$R$3,X352='Listados Datos'!$S$3),"Leve",IF(OR(X352='Listados Datos'!$R$4,X352='Listados Datos'!$S$4),"Menor",IF(OR(X352='Listados Datos'!$R$5,X352='Listados Datos'!$S$5),"Moderado",IF(OR(X352='Listados Datos'!$R$6,X352='Listados Datos'!$S$6),"Mayor",IF(OR(X352='Listados Datos'!$R$7,X352='Listados Datos'!$S$7),"Catastrófico","")))))</f>
        <v/>
      </c>
      <c r="AA352" s="766" t="str">
        <f>IF(Z352="","",IF(Z352="Leve",20%,IF(Z352="Menor",40%,IF(Z352="Moderado",60%,IF(Z352="Mayor",80%,IF(Z352="Catastrófico",100%,0))))))</f>
        <v/>
      </c>
      <c r="AB352" s="769"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772"/>
      <c r="AD352" s="775"/>
      <c r="AE352" s="778" t="str">
        <f t="shared" ref="AE352" si="1230">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494"/>
      <c r="AH352" s="497" t="str">
        <f t="shared" si="1099"/>
        <v/>
      </c>
      <c r="AI352" s="336"/>
      <c r="AJ352" s="336"/>
      <c r="AK352" s="231" t="str">
        <f t="shared" si="1100"/>
        <v/>
      </c>
      <c r="AL352" s="337"/>
      <c r="AM352" s="337"/>
      <c r="AN352" s="338"/>
      <c r="AO352" s="232" t="str">
        <f t="shared" ref="AO352" si="1231">IF(ISBLANK(AD352),(IFERROR(IF(AH352="Probabilidad",(W352-(+W352*AK352)),IF(AH352="Impacto",W352,"")),""))," ")</f>
        <v/>
      </c>
      <c r="AP352" s="174" t="str">
        <f t="shared" ref="AP352" si="1232">IF(ISBLANK(AD352), (IFERROR(IF(AO352="","",IF(AO352&lt;=0.2,"Muy Baja",IF(AO352&lt;=0.4,"Baja",IF(AO352&lt;=0.6,"Media",IF(AO352&lt;=0.8,"Alta","Muy Alta"))))),""))," ")</f>
        <v/>
      </c>
      <c r="AQ352" s="233" t="str">
        <f t="shared" si="1213"/>
        <v/>
      </c>
      <c r="AR352" s="279" t="str">
        <f t="shared" si="1214"/>
        <v/>
      </c>
      <c r="AS352" s="233" t="str">
        <f t="shared" ref="AS352" si="1233">IFERROR(IF(AH352="Impacto",(AA352-(+AA352*AK352)),IF(AH352="Probabilidad",AA352,"")),"")</f>
        <v/>
      </c>
      <c r="AT352" s="235" t="str">
        <f t="shared" si="1216"/>
        <v/>
      </c>
      <c r="AU352" s="781"/>
      <c r="AV352" s="784" t="str">
        <f>IF(ISBLANK(AD352), " ", AD352)</f>
        <v xml:space="preserve"> </v>
      </c>
      <c r="AW352" s="778" t="str">
        <f t="shared" ref="AW352" si="1234">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787" t="s">
        <v>333</v>
      </c>
      <c r="AY352" s="339"/>
      <c r="AZ352" s="208"/>
      <c r="BA352" s="206"/>
      <c r="BB352" s="206"/>
      <c r="BC352" s="207"/>
      <c r="BD352" s="207"/>
      <c r="BE352" s="207"/>
      <c r="BF352" s="208"/>
      <c r="BG352" s="751"/>
      <c r="BH352" s="212"/>
      <c r="BI352" s="209"/>
      <c r="BJ352" s="209"/>
      <c r="BK352" s="209"/>
      <c r="BL352" s="206"/>
      <c r="BM352" s="206"/>
      <c r="BN352" s="206"/>
      <c r="BO352" s="278"/>
      <c r="BP352" s="278"/>
      <c r="BQ352" s="593"/>
      <c r="BR352" s="708"/>
      <c r="BS352" s="708"/>
      <c r="BT352" s="708"/>
      <c r="BU352" s="708"/>
      <c r="BV352" s="708"/>
      <c r="BW352" s="708"/>
      <c r="BX352" s="710"/>
      <c r="BY352" s="710"/>
      <c r="BZ352" s="710"/>
    </row>
    <row r="353" spans="1:78" s="211" customFormat="1" ht="28.5" customHeight="1">
      <c r="A353" s="987"/>
      <c r="B353" s="969"/>
      <c r="C353" s="848"/>
      <c r="D353" s="848"/>
      <c r="E353" s="801"/>
      <c r="F353" s="801"/>
      <c r="G353" s="819"/>
      <c r="H353" s="380">
        <f t="shared" ref="H353" si="1235">+H352</f>
        <v>57</v>
      </c>
      <c r="I353" s="942"/>
      <c r="J353" s="752"/>
      <c r="K353" s="752"/>
      <c r="L353" s="752"/>
      <c r="M353" s="801" t="str">
        <f t="shared" si="1227"/>
        <v xml:space="preserve">Posibilidad de perdida de  debido a amenazas como y vulderabilidades, afectando a los activos de información de </v>
      </c>
      <c r="N353" s="801"/>
      <c r="O353" s="801"/>
      <c r="P353" s="805"/>
      <c r="Q353" s="808"/>
      <c r="R353" s="811"/>
      <c r="S353" s="811"/>
      <c r="T353" s="811"/>
      <c r="U353" s="811"/>
      <c r="V353" s="814"/>
      <c r="W353" s="767"/>
      <c r="X353" s="817"/>
      <c r="Y353" s="761"/>
      <c r="Z353" s="764"/>
      <c r="AA353" s="767"/>
      <c r="AB353" s="770"/>
      <c r="AC353" s="773"/>
      <c r="AD353" s="776"/>
      <c r="AE353" s="779"/>
      <c r="AF353" s="205">
        <v>2</v>
      </c>
      <c r="AG353" s="494"/>
      <c r="AH353" s="497" t="str">
        <f t="shared" si="1099"/>
        <v/>
      </c>
      <c r="AI353" s="336"/>
      <c r="AJ353" s="336"/>
      <c r="AK353" s="231" t="str">
        <f t="shared" si="1100"/>
        <v/>
      </c>
      <c r="AL353" s="337"/>
      <c r="AM353" s="337"/>
      <c r="AN353" s="338"/>
      <c r="AO353" s="232" t="str">
        <f t="shared" ref="AO353" si="1236">IF(ISBLANK(AD352),(IFERROR(IF(AND(AH352="Probabilidad",AH353="Probabilidad"),(AQ352-(+AQ352*AK353)),IF(AH353="Probabilidad",(W352-(+W352*AK353)),IF(AH353="Impacto",AQ352,""))),""))," ")</f>
        <v/>
      </c>
      <c r="AP353" s="174" t="str">
        <f t="shared" ref="AP353" si="1237">IF(ISBLANK(AD352),(IFERROR(IF(AO353="","",IF(AO353&lt;=0.2,"Muy Baja",IF(AO353&lt;=0.4,"Baja",IF(AO353&lt;=0.6,"Media",IF(AO353&lt;=0.8,"Alta","Muy Alta"))))),""))," ")</f>
        <v/>
      </c>
      <c r="AQ353" s="233" t="str">
        <f t="shared" si="1213"/>
        <v/>
      </c>
      <c r="AR353" s="279" t="str">
        <f t="shared" si="1214"/>
        <v/>
      </c>
      <c r="AS353" s="233" t="str">
        <f t="shared" ref="AS353" si="1238">IFERROR(IF(AND(AH352="Impacto",AH353="Impacto"),(AS352-(+AS352*AK353)),IF(AH353="Impacto",(AA352-(+AA352*AK353)),IF(AH353="Probabilidad",AS352,""))),"")</f>
        <v/>
      </c>
      <c r="AT353" s="235" t="str">
        <f t="shared" si="1216"/>
        <v/>
      </c>
      <c r="AU353" s="782"/>
      <c r="AV353" s="785"/>
      <c r="AW353" s="779"/>
      <c r="AX353" s="788"/>
      <c r="AY353" s="339"/>
      <c r="AZ353" s="208"/>
      <c r="BA353" s="206"/>
      <c r="BB353" s="206"/>
      <c r="BC353" s="207"/>
      <c r="BD353" s="207"/>
      <c r="BE353" s="207"/>
      <c r="BF353" s="208"/>
      <c r="BG353" s="752"/>
      <c r="BH353" s="212"/>
      <c r="BI353" s="209"/>
      <c r="BJ353" s="209"/>
      <c r="BK353" s="209"/>
      <c r="BL353" s="206"/>
      <c r="BM353" s="206"/>
      <c r="BN353" s="206"/>
      <c r="BO353" s="278"/>
      <c r="BP353" s="278"/>
      <c r="BQ353" s="593"/>
      <c r="BR353" s="708"/>
      <c r="BS353" s="708"/>
      <c r="BT353" s="708"/>
      <c r="BU353" s="708"/>
      <c r="BV353" s="708"/>
      <c r="BW353" s="708"/>
      <c r="BX353" s="710"/>
      <c r="BY353" s="710"/>
      <c r="BZ353" s="710"/>
    </row>
    <row r="354" spans="1:78" s="211" customFormat="1" ht="28.5" customHeight="1">
      <c r="A354" s="987"/>
      <c r="B354" s="969"/>
      <c r="C354" s="848"/>
      <c r="D354" s="848"/>
      <c r="E354" s="801"/>
      <c r="F354" s="801"/>
      <c r="G354" s="819"/>
      <c r="H354" s="380">
        <f t="shared" si="1029"/>
        <v>57</v>
      </c>
      <c r="I354" s="942"/>
      <c r="J354" s="752"/>
      <c r="K354" s="752"/>
      <c r="L354" s="752"/>
      <c r="M354" s="801" t="str">
        <f t="shared" si="1227"/>
        <v xml:space="preserve">Posibilidad de perdida de  debido a amenazas como y vulderabilidades, afectando a los activos de información de </v>
      </c>
      <c r="N354" s="801"/>
      <c r="O354" s="801"/>
      <c r="P354" s="805"/>
      <c r="Q354" s="808"/>
      <c r="R354" s="811"/>
      <c r="S354" s="811"/>
      <c r="T354" s="811"/>
      <c r="U354" s="811"/>
      <c r="V354" s="814"/>
      <c r="W354" s="767"/>
      <c r="X354" s="817"/>
      <c r="Y354" s="761"/>
      <c r="Z354" s="764"/>
      <c r="AA354" s="767"/>
      <c r="AB354" s="770"/>
      <c r="AC354" s="773"/>
      <c r="AD354" s="776"/>
      <c r="AE354" s="779"/>
      <c r="AF354" s="205">
        <v>3</v>
      </c>
      <c r="AG354" s="494"/>
      <c r="AH354" s="497" t="str">
        <f t="shared" si="1099"/>
        <v/>
      </c>
      <c r="AI354" s="336"/>
      <c r="AJ354" s="336"/>
      <c r="AK354" s="231" t="str">
        <f t="shared" si="1100"/>
        <v/>
      </c>
      <c r="AL354" s="337"/>
      <c r="AM354" s="337"/>
      <c r="AN354" s="338"/>
      <c r="AO354" s="232" t="str">
        <f t="shared" ref="AO354" si="1239">IF(ISBLANK(AD352),(IFERROR(IF(AND(AH353="Probabilidad",AH354="Probabilidad"),(AQ353-(+AQ353*AK354)),IF(AND(AH353="Impacto",AH354="Probabilidad"),(AQ352-(+AQ352*AK354)),IF(AH354="Impacto",AQ353,""))),""))," ")</f>
        <v/>
      </c>
      <c r="AP354" s="174" t="str">
        <f t="shared" ref="AP354" si="1240">IF(ISBLANK(AD352),(IFERROR(IF(AO354="","",IF(AO354&lt;=0.2,"Muy Baja",IF(AO354&lt;=0.4,"Baja",IF(AO354&lt;=0.6,"Media",IF(AO354&lt;=0.8,"Alta","Muy Alta"))))),""))," ")</f>
        <v/>
      </c>
      <c r="AQ354" s="233" t="str">
        <f t="shared" si="1213"/>
        <v/>
      </c>
      <c r="AR354" s="279" t="str">
        <f t="shared" si="1214"/>
        <v/>
      </c>
      <c r="AS354" s="233" t="str">
        <f t="shared" ref="AS354:AS357" si="1241">IFERROR(IF(AND(AH353="Impacto",AH354="Impacto"),(AS353-(+AS353*AK354)),IF(AND(AH353="Probabilidad",AH354="Impacto"),(AS352-(+AS352*AK354)),IF(AH354="Probabilidad",AS353,""))),"")</f>
        <v/>
      </c>
      <c r="AT354" s="235" t="str">
        <f t="shared" si="1216"/>
        <v/>
      </c>
      <c r="AU354" s="782"/>
      <c r="AV354" s="785"/>
      <c r="AW354" s="779"/>
      <c r="AX354" s="788"/>
      <c r="AY354" s="339"/>
      <c r="AZ354" s="208"/>
      <c r="BA354" s="206"/>
      <c r="BB354" s="206"/>
      <c r="BC354" s="207"/>
      <c r="BD354" s="207"/>
      <c r="BE354" s="207"/>
      <c r="BF354" s="208"/>
      <c r="BG354" s="752"/>
      <c r="BH354" s="212"/>
      <c r="BI354" s="209"/>
      <c r="BJ354" s="209"/>
      <c r="BK354" s="209"/>
      <c r="BL354" s="206"/>
      <c r="BM354" s="206"/>
      <c r="BN354" s="206"/>
      <c r="BO354" s="278"/>
      <c r="BP354" s="278"/>
      <c r="BQ354" s="593"/>
      <c r="BR354" s="708"/>
      <c r="BS354" s="708"/>
      <c r="BT354" s="708"/>
      <c r="BU354" s="708"/>
      <c r="BV354" s="708"/>
      <c r="BW354" s="708"/>
      <c r="BX354" s="710"/>
      <c r="BY354" s="710"/>
      <c r="BZ354" s="710"/>
    </row>
    <row r="355" spans="1:78" s="211" customFormat="1" ht="28.5" customHeight="1">
      <c r="A355" s="987"/>
      <c r="B355" s="969"/>
      <c r="C355" s="848"/>
      <c r="D355" s="848"/>
      <c r="E355" s="801"/>
      <c r="F355" s="801"/>
      <c r="G355" s="819"/>
      <c r="H355" s="380">
        <f t="shared" si="1029"/>
        <v>57</v>
      </c>
      <c r="I355" s="942"/>
      <c r="J355" s="752"/>
      <c r="K355" s="752"/>
      <c r="L355" s="752"/>
      <c r="M355" s="801" t="str">
        <f t="shared" si="1227"/>
        <v xml:space="preserve">Posibilidad de perdida de  debido a amenazas como y vulderabilidades, afectando a los activos de información de </v>
      </c>
      <c r="N355" s="801"/>
      <c r="O355" s="801"/>
      <c r="P355" s="805"/>
      <c r="Q355" s="808"/>
      <c r="R355" s="811"/>
      <c r="S355" s="811"/>
      <c r="T355" s="811"/>
      <c r="U355" s="811"/>
      <c r="V355" s="814"/>
      <c r="W355" s="767"/>
      <c r="X355" s="817"/>
      <c r="Y355" s="761"/>
      <c r="Z355" s="764"/>
      <c r="AA355" s="767"/>
      <c r="AB355" s="770"/>
      <c r="AC355" s="773"/>
      <c r="AD355" s="776"/>
      <c r="AE355" s="779"/>
      <c r="AF355" s="205">
        <v>4</v>
      </c>
      <c r="AG355" s="494"/>
      <c r="AH355" s="497" t="str">
        <f t="shared" si="1099"/>
        <v/>
      </c>
      <c r="AI355" s="336"/>
      <c r="AJ355" s="336"/>
      <c r="AK355" s="231" t="str">
        <f t="shared" si="1100"/>
        <v/>
      </c>
      <c r="AL355" s="337"/>
      <c r="AM355" s="337"/>
      <c r="AN355" s="338"/>
      <c r="AO355" s="232" t="str">
        <f t="shared" ref="AO355" si="1242">IF(ISBLANK(AD352),(IFERROR(IF(AND(AH354="Probabilidad",AH355="Probabilidad"),(AQ354-(+AQ354*AK355)),IF(AND(AH354="Impacto",AH355="Probabilidad"),(AQ353-(+AQ353*AK355)),IF(AH355="Impacto",AQ354,""))),""))," ")</f>
        <v/>
      </c>
      <c r="AP355" s="174" t="str">
        <f t="shared" ref="AP355" si="1243">IF(ISBLANK(AD352),(IFERROR(IF(AO355="","",IF(AO355&lt;=0.2,"Muy Baja",IF(AO355&lt;=0.4,"Baja",IF(AO355&lt;=0.6,"Media",IF(AO355&lt;=0.8,"Alta","Muy Alta"))))),""))," ")</f>
        <v/>
      </c>
      <c r="AQ355" s="233" t="str">
        <f t="shared" si="1213"/>
        <v/>
      </c>
      <c r="AR355" s="279" t="str">
        <f t="shared" si="1214"/>
        <v/>
      </c>
      <c r="AS355" s="233" t="str">
        <f t="shared" si="1241"/>
        <v/>
      </c>
      <c r="AT355" s="235" t="str">
        <f t="shared" si="1216"/>
        <v/>
      </c>
      <c r="AU355" s="782"/>
      <c r="AV355" s="785"/>
      <c r="AW355" s="779"/>
      <c r="AX355" s="788"/>
      <c r="AY355" s="339"/>
      <c r="AZ355" s="208"/>
      <c r="BA355" s="206"/>
      <c r="BB355" s="206"/>
      <c r="BC355" s="207"/>
      <c r="BD355" s="207"/>
      <c r="BE355" s="207"/>
      <c r="BF355" s="208"/>
      <c r="BG355" s="752"/>
      <c r="BH355" s="212"/>
      <c r="BI355" s="209"/>
      <c r="BJ355" s="209"/>
      <c r="BK355" s="209"/>
      <c r="BL355" s="206"/>
      <c r="BM355" s="206"/>
      <c r="BN355" s="206"/>
      <c r="BO355" s="278"/>
      <c r="BP355" s="278"/>
      <c r="BQ355" s="593"/>
      <c r="BR355" s="708"/>
      <c r="BS355" s="708"/>
      <c r="BT355" s="708"/>
      <c r="BU355" s="708"/>
      <c r="BV355" s="708"/>
      <c r="BW355" s="708"/>
      <c r="BX355" s="710"/>
      <c r="BY355" s="710"/>
      <c r="BZ355" s="710"/>
    </row>
    <row r="356" spans="1:78" s="211" customFormat="1" ht="28.5" customHeight="1">
      <c r="A356" s="987"/>
      <c r="B356" s="969"/>
      <c r="C356" s="848"/>
      <c r="D356" s="848"/>
      <c r="E356" s="801"/>
      <c r="F356" s="801"/>
      <c r="G356" s="819"/>
      <c r="H356" s="380">
        <f t="shared" si="1029"/>
        <v>57</v>
      </c>
      <c r="I356" s="942"/>
      <c r="J356" s="752"/>
      <c r="K356" s="752"/>
      <c r="L356" s="752"/>
      <c r="M356" s="801" t="str">
        <f t="shared" si="1227"/>
        <v xml:space="preserve">Posibilidad de perdida de  debido a amenazas como y vulderabilidades, afectando a los activos de información de </v>
      </c>
      <c r="N356" s="801"/>
      <c r="O356" s="801"/>
      <c r="P356" s="805"/>
      <c r="Q356" s="808"/>
      <c r="R356" s="811"/>
      <c r="S356" s="811"/>
      <c r="T356" s="811"/>
      <c r="U356" s="811"/>
      <c r="V356" s="814"/>
      <c r="W356" s="767"/>
      <c r="X356" s="817"/>
      <c r="Y356" s="761"/>
      <c r="Z356" s="764"/>
      <c r="AA356" s="767"/>
      <c r="AB356" s="770"/>
      <c r="AC356" s="773"/>
      <c r="AD356" s="776"/>
      <c r="AE356" s="779"/>
      <c r="AF356" s="205">
        <v>5</v>
      </c>
      <c r="AG356" s="494"/>
      <c r="AH356" s="497" t="str">
        <f t="shared" si="1099"/>
        <v/>
      </c>
      <c r="AI356" s="336"/>
      <c r="AJ356" s="336"/>
      <c r="AK356" s="231" t="str">
        <f t="shared" si="1100"/>
        <v/>
      </c>
      <c r="AL356" s="337"/>
      <c r="AM356" s="337"/>
      <c r="AN356" s="338"/>
      <c r="AO356" s="232" t="str">
        <f t="shared" ref="AO356" si="1244">IF(ISBLANK(AD352),(IFERROR(IF(AND(AH355="Probabilidad",AH356="Probabilidad"),(AQ355-(+AQ355*AK356)),IF(AND(AH355="Impacto",AH356="Probabilidad"),(AQ354-(+AQ354*AK356)),IF(AH356="Impacto",AQ355,""))),""))," ")</f>
        <v/>
      </c>
      <c r="AP356" s="174" t="str">
        <f t="shared" ref="AP356" si="1245">IF(ISBLANK(AD352),(IFERROR(IF(AO356="","",IF(AO356&lt;=0.2,"Muy Baja",IF(AO356&lt;=0.4,"Baja",IF(AO356&lt;=0.6,"Media",IF(AO356&lt;=0.8,"Alta","Muy Alta"))))),""))," ")</f>
        <v/>
      </c>
      <c r="AQ356" s="233" t="str">
        <f t="shared" si="1213"/>
        <v/>
      </c>
      <c r="AR356" s="279" t="str">
        <f t="shared" si="1214"/>
        <v/>
      </c>
      <c r="AS356" s="233" t="str">
        <f t="shared" si="1241"/>
        <v/>
      </c>
      <c r="AT356" s="235" t="str">
        <f t="shared" si="1216"/>
        <v/>
      </c>
      <c r="AU356" s="782"/>
      <c r="AV356" s="785"/>
      <c r="AW356" s="779"/>
      <c r="AX356" s="788"/>
      <c r="AY356" s="339"/>
      <c r="AZ356" s="208"/>
      <c r="BA356" s="206"/>
      <c r="BB356" s="206"/>
      <c r="BC356" s="207"/>
      <c r="BD356" s="207"/>
      <c r="BE356" s="207"/>
      <c r="BF356" s="208"/>
      <c r="BG356" s="752"/>
      <c r="BH356" s="212"/>
      <c r="BI356" s="209"/>
      <c r="BJ356" s="209"/>
      <c r="BK356" s="209"/>
      <c r="BL356" s="206"/>
      <c r="BM356" s="206"/>
      <c r="BN356" s="206"/>
      <c r="BO356" s="278"/>
      <c r="BP356" s="278"/>
      <c r="BQ356" s="593"/>
      <c r="BR356" s="708"/>
      <c r="BS356" s="708"/>
      <c r="BT356" s="708"/>
      <c r="BU356" s="708"/>
      <c r="BV356" s="708"/>
      <c r="BW356" s="708"/>
      <c r="BX356" s="710"/>
      <c r="BY356" s="710"/>
      <c r="BZ356" s="710"/>
    </row>
    <row r="357" spans="1:78" s="211" customFormat="1" ht="28.5" customHeight="1">
      <c r="A357" s="988"/>
      <c r="B357" s="970"/>
      <c r="C357" s="849"/>
      <c r="D357" s="849"/>
      <c r="E357" s="802"/>
      <c r="F357" s="802"/>
      <c r="G357" s="819"/>
      <c r="H357" s="380">
        <f t="shared" si="1029"/>
        <v>57</v>
      </c>
      <c r="I357" s="943"/>
      <c r="J357" s="753"/>
      <c r="K357" s="753"/>
      <c r="L357" s="753"/>
      <c r="M357" s="802" t="str">
        <f t="shared" si="1227"/>
        <v xml:space="preserve">Posibilidad de perdida de  debido a amenazas como y vulderabilidades, afectando a los activos de información de </v>
      </c>
      <c r="N357" s="802"/>
      <c r="O357" s="802"/>
      <c r="P357" s="806"/>
      <c r="Q357" s="809"/>
      <c r="R357" s="812"/>
      <c r="S357" s="812"/>
      <c r="T357" s="812"/>
      <c r="U357" s="812"/>
      <c r="V357" s="820"/>
      <c r="W357" s="768"/>
      <c r="X357" s="818"/>
      <c r="Y357" s="762"/>
      <c r="Z357" s="765"/>
      <c r="AA357" s="768"/>
      <c r="AB357" s="771"/>
      <c r="AC357" s="774"/>
      <c r="AD357" s="777"/>
      <c r="AE357" s="780"/>
      <c r="AF357" s="205">
        <v>6</v>
      </c>
      <c r="AG357" s="494"/>
      <c r="AH357" s="497" t="str">
        <f t="shared" si="1099"/>
        <v/>
      </c>
      <c r="AI357" s="336"/>
      <c r="AJ357" s="336"/>
      <c r="AK357" s="231" t="str">
        <f t="shared" si="1100"/>
        <v/>
      </c>
      <c r="AL357" s="337"/>
      <c r="AM357" s="337"/>
      <c r="AN357" s="338"/>
      <c r="AO357" s="232" t="str">
        <f t="shared" ref="AO357" si="1246">IF(ISBLANK(AD352),(IFERROR(IF(AND(AH356="Probabilidad",AH357="Probabilidad"),(AQ356-(+AQ356*AK357)),IF(AND(AH356="Impacto",AH357="Probabilidad"),(AQ355-(+AQ355*AK357)),IF(AH357="Impacto",AQ356,""))),""))," ")</f>
        <v/>
      </c>
      <c r="AP357" s="174" t="str">
        <f t="shared" ref="AP357" si="1247">IF(ISBLANK(AD352),(IFERROR(IF(AO357="","",IF(AO357&lt;=0.2,"Muy Baja",IF(AO357&lt;=0.4,"Baja",IF(AO357&lt;=0.6,"Media",IF(AO357&lt;=0.8,"Alta","Muy Alta"))))),""))," ")</f>
        <v/>
      </c>
      <c r="AQ357" s="233" t="str">
        <f t="shared" si="1213"/>
        <v/>
      </c>
      <c r="AR357" s="279" t="str">
        <f t="shared" si="1214"/>
        <v/>
      </c>
      <c r="AS357" s="233" t="str">
        <f t="shared" si="1241"/>
        <v/>
      </c>
      <c r="AT357" s="235" t="str">
        <f t="shared" si="1216"/>
        <v/>
      </c>
      <c r="AU357" s="783"/>
      <c r="AV357" s="786"/>
      <c r="AW357" s="780"/>
      <c r="AX357" s="789"/>
      <c r="AY357" s="339"/>
      <c r="AZ357" s="208"/>
      <c r="BA357" s="206"/>
      <c r="BB357" s="206"/>
      <c r="BC357" s="207"/>
      <c r="BD357" s="207"/>
      <c r="BE357" s="207"/>
      <c r="BF357" s="208"/>
      <c r="BG357" s="753"/>
      <c r="BH357" s="515"/>
      <c r="BI357" s="516"/>
      <c r="BJ357" s="516"/>
      <c r="BK357" s="516"/>
      <c r="BL357" s="541"/>
      <c r="BM357" s="541"/>
      <c r="BN357" s="541"/>
      <c r="BO357" s="542"/>
      <c r="BP357" s="542"/>
      <c r="BQ357" s="600"/>
      <c r="BR357" s="708"/>
      <c r="BS357" s="708"/>
      <c r="BT357" s="708"/>
      <c r="BU357" s="708"/>
      <c r="BV357" s="708"/>
      <c r="BW357" s="708"/>
      <c r="BX357" s="710"/>
      <c r="BY357" s="710"/>
      <c r="BZ357" s="710"/>
    </row>
    <row r="358" spans="1:78" s="394" customFormat="1" ht="140.25" customHeight="1">
      <c r="A358" s="986">
        <v>9</v>
      </c>
      <c r="B358" s="968" t="s">
        <v>954</v>
      </c>
      <c r="C358" s="847" t="str">
        <f>IFERROR((VLOOKUP($B358,'Listados Datos'!$D$3:$E$18,2,FALSE))," ")</f>
        <v>Suministrar oportunamente los bienes y/o servicios que la entidad requiere para cumplir su misión.</v>
      </c>
      <c r="D358" s="847" t="str">
        <f>IFERROR((VLOOKUP($B358,'Listados Datos'!$D$3:$F$18,3,FALSE))," ")</f>
        <v>El proceso inicia con la identificación de las necesidades de recursos y finaliza con la entrega del bien y/o servicio y su registro en los hechos financieros. Aplica a todos los procesos de la entidad.</v>
      </c>
      <c r="E358" s="803" t="s">
        <v>1167</v>
      </c>
      <c r="F358" s="803" t="s">
        <v>3006</v>
      </c>
      <c r="G358" s="819">
        <v>58</v>
      </c>
      <c r="H358" s="389">
        <f t="shared" ref="H358" si="1248">+G358</f>
        <v>58</v>
      </c>
      <c r="I358" s="830" t="s">
        <v>3039</v>
      </c>
      <c r="J358" s="751" t="s">
        <v>241</v>
      </c>
      <c r="K358" s="751" t="s">
        <v>1181</v>
      </c>
      <c r="L358" s="751" t="s">
        <v>3307</v>
      </c>
      <c r="M358" s="803" t="str">
        <f>+CONCATENATE("Posibilidad de afectación ", J358, " por ", K358," debido a: ", L358)</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8" s="803" t="s">
        <v>108</v>
      </c>
      <c r="O358" s="803" t="s">
        <v>830</v>
      </c>
      <c r="P358" s="804">
        <v>228</v>
      </c>
      <c r="Q358" s="807"/>
      <c r="R358" s="810"/>
      <c r="S358" s="810"/>
      <c r="T358" s="810"/>
      <c r="U358" s="810"/>
      <c r="V358" s="948" t="str">
        <f t="shared" ref="V358" si="1249">IF(ISBLANK(AC358),(IF(P358&lt;=0,"",IF(P358&lt;=2,"Muy Baja",IF(P358&lt;=24,"Baja",IF(P358&lt;=500,"Media",IF(P358&lt;=5000,"Alta","Muy Alta"))))))," ")</f>
        <v>Media</v>
      </c>
      <c r="W358" s="766">
        <f t="shared" ref="W358" si="1250">IF(ISBLANK(AC358),(IF(V358="","",IF(V358="Muy Baja",20%,IF(V358="Baja",40%,IF(V358="Media",60%,IF(V358="Alta",80%,IF(V358="Muy Alta",100%,0)))))))," ")</f>
        <v>0.6</v>
      </c>
      <c r="X358" s="816" t="s">
        <v>1424</v>
      </c>
      <c r="Y358" s="760" t="str">
        <f>IF(X358&gt;0,IF(NOT(ISERROR(MATCH(X358,'Listados Datos'!$N$3:$N$4,0))),'Listados Datos'!$N$6&amp;"Por favor no seleccionar este criterios de impacto (Afectación Económica o presupuestal y/o Pérdida Reputacional)",'Listados Datos'!$N$7),"")</f>
        <v>✔</v>
      </c>
      <c r="Z358" s="951" t="str">
        <f>IF(OR(X358='Listados Datos'!$R$3,X358='Listados Datos'!$S$3),"Leve",IF(OR(X358='Listados Datos'!$R$4,X358='Listados Datos'!$S$4),"Menor",IF(OR(X358='Listados Datos'!$R$5,X358='Listados Datos'!$S$5),"Moderado",IF(OR(X358='Listados Datos'!$R$6,X358='Listados Datos'!$S$6),"Mayor",IF(OR(X358='Listados Datos'!$R$7,X358='Listados Datos'!$S$7),"Catastrófico","")))))</f>
        <v>Menor</v>
      </c>
      <c r="AA358" s="766">
        <f>IF(Z358="","",IF(Z358="Leve",20%,IF(Z358="Menor",40%,IF(Z358="Moderado",60%,IF(Z358="Mayor",80%,IF(Z358="Catastrófico",100%,0))))))</f>
        <v>0.4</v>
      </c>
      <c r="AB358" s="769"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Moderado</v>
      </c>
      <c r="AC358" s="772"/>
      <c r="AD358" s="775"/>
      <c r="AE358" s="778" t="str">
        <f t="shared" ref="AE358" si="1251">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494" t="s">
        <v>3308</v>
      </c>
      <c r="AH358" s="497" t="str">
        <f t="shared" si="1099"/>
        <v>Probabilidad</v>
      </c>
      <c r="AI358" s="336" t="s">
        <v>310</v>
      </c>
      <c r="AJ358" s="336" t="s">
        <v>315</v>
      </c>
      <c r="AK358" s="231" t="str">
        <f t="shared" si="1100"/>
        <v>40%</v>
      </c>
      <c r="AL358" s="337" t="s">
        <v>319</v>
      </c>
      <c r="AM358" s="337" t="s">
        <v>323</v>
      </c>
      <c r="AN358" s="338" t="s">
        <v>326</v>
      </c>
      <c r="AO358" s="232">
        <f t="shared" ref="AO358" si="1252">IF(ISBLANK(AD358),(IFERROR(IF(AH358="Probabilidad",(W358-(+W358*AK358)),IF(AH358="Impacto",W358,"")),""))," ")</f>
        <v>0.36</v>
      </c>
      <c r="AP358" s="395" t="str">
        <f t="shared" ref="AP358" si="1253">IF(ISBLANK(AD358), (IFERROR(IF(AO358="","",IF(AO358&lt;=0.2,"Muy Baja",IF(AO358&lt;=0.4,"Baja",IF(AO358&lt;=0.6,"Media",IF(AO358&lt;=0.8,"Alta","Muy Alta"))))),""))," ")</f>
        <v>Baja</v>
      </c>
      <c r="AQ358" s="233">
        <f t="shared" si="1213"/>
        <v>0.36</v>
      </c>
      <c r="AR358" s="396" t="str">
        <f t="shared" si="1214"/>
        <v>Menor</v>
      </c>
      <c r="AS358" s="233">
        <f t="shared" ref="AS358" si="1254">IFERROR(IF(AH358="Impacto",(AA358-(+AA358*AK358)),IF(AH358="Probabilidad",AA358,"")),"")</f>
        <v>0.4</v>
      </c>
      <c r="AT358" s="235" t="str">
        <f t="shared" si="1216"/>
        <v>Moderado</v>
      </c>
      <c r="AU358" s="954"/>
      <c r="AV358" s="944" t="str">
        <f>IF(ISBLANK(AD358), " ", AD358)</f>
        <v xml:space="preserve"> </v>
      </c>
      <c r="AW358" s="778" t="str">
        <f t="shared" ref="AW358" si="1255">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787" t="s">
        <v>333</v>
      </c>
      <c r="AY358" s="461" t="s">
        <v>1182</v>
      </c>
      <c r="AZ358" s="462" t="s">
        <v>1183</v>
      </c>
      <c r="BA358" s="463" t="s">
        <v>3006</v>
      </c>
      <c r="BB358" s="463" t="s">
        <v>1054</v>
      </c>
      <c r="BC358" s="464">
        <v>44562</v>
      </c>
      <c r="BD358" s="464">
        <v>44926</v>
      </c>
      <c r="BE358" s="464" t="s">
        <v>1183</v>
      </c>
      <c r="BF358" s="462" t="s">
        <v>1183</v>
      </c>
      <c r="BG358" s="947" t="s">
        <v>1184</v>
      </c>
      <c r="BH358" s="508" t="s">
        <v>32</v>
      </c>
      <c r="BI358" s="537" t="s">
        <v>3469</v>
      </c>
      <c r="BJ358" s="522" t="s">
        <v>1509</v>
      </c>
      <c r="BK358" s="503" t="s">
        <v>1509</v>
      </c>
      <c r="BL358" s="503" t="s">
        <v>1509</v>
      </c>
      <c r="BM358" s="510" t="s">
        <v>1509</v>
      </c>
      <c r="BN358" s="549" t="s">
        <v>1509</v>
      </c>
      <c r="BO358" s="549" t="s">
        <v>32</v>
      </c>
      <c r="BP358" s="549" t="s">
        <v>1509</v>
      </c>
      <c r="BQ358" s="564" t="s">
        <v>1509</v>
      </c>
      <c r="BR358" s="708" t="s">
        <v>3716</v>
      </c>
      <c r="BS358" s="708"/>
      <c r="BT358" s="708" t="s">
        <v>1183</v>
      </c>
      <c r="BU358" s="708"/>
      <c r="BV358" s="708" t="s">
        <v>3720</v>
      </c>
      <c r="BW358" s="708"/>
      <c r="BX358" s="708" t="s">
        <v>3709</v>
      </c>
      <c r="BY358" s="708"/>
      <c r="BZ358" s="708"/>
    </row>
    <row r="359" spans="1:78" s="394" customFormat="1" ht="28.5" customHeight="1">
      <c r="A359" s="987"/>
      <c r="B359" s="969"/>
      <c r="C359" s="848"/>
      <c r="D359" s="848"/>
      <c r="E359" s="801"/>
      <c r="F359" s="801"/>
      <c r="G359" s="819"/>
      <c r="H359" s="389">
        <f t="shared" ref="H359" si="1256">+H358</f>
        <v>58</v>
      </c>
      <c r="I359" s="831"/>
      <c r="J359" s="752"/>
      <c r="K359" s="752"/>
      <c r="L359" s="752"/>
      <c r="M359" s="801"/>
      <c r="N359" s="801"/>
      <c r="O359" s="801"/>
      <c r="P359" s="805"/>
      <c r="Q359" s="808"/>
      <c r="R359" s="811"/>
      <c r="S359" s="811"/>
      <c r="T359" s="811"/>
      <c r="U359" s="811"/>
      <c r="V359" s="949"/>
      <c r="W359" s="767"/>
      <c r="X359" s="817"/>
      <c r="Y359" s="761"/>
      <c r="Z359" s="952"/>
      <c r="AA359" s="767"/>
      <c r="AB359" s="770"/>
      <c r="AC359" s="773"/>
      <c r="AD359" s="776"/>
      <c r="AE359" s="779"/>
      <c r="AF359" s="205">
        <v>2</v>
      </c>
      <c r="AG359" s="494"/>
      <c r="AH359" s="497" t="str">
        <f t="shared" si="1099"/>
        <v/>
      </c>
      <c r="AI359" s="336"/>
      <c r="AJ359" s="336"/>
      <c r="AK359" s="231" t="str">
        <f t="shared" si="1100"/>
        <v/>
      </c>
      <c r="AL359" s="337"/>
      <c r="AM359" s="337"/>
      <c r="AN359" s="338"/>
      <c r="AO359" s="232" t="str">
        <f t="shared" ref="AO359" si="1257">IF(ISBLANK(AD358),(IFERROR(IF(AND(AH358="Probabilidad",AH359="Probabilidad"),(AQ358-(+AQ358*AK359)),IF(AH359="Probabilidad",(W358-(+W358*AK359)),IF(AH359="Impacto",AQ358,""))),""))," ")</f>
        <v/>
      </c>
      <c r="AP359" s="395" t="str">
        <f t="shared" ref="AP359" si="1258">IF(ISBLANK(AD358),(IFERROR(IF(AO359="","",IF(AO359&lt;=0.2,"Muy Baja",IF(AO359&lt;=0.4,"Baja",IF(AO359&lt;=0.6,"Media",IF(AO359&lt;=0.8,"Alta","Muy Alta"))))),""))," ")</f>
        <v/>
      </c>
      <c r="AQ359" s="233" t="str">
        <f t="shared" si="1213"/>
        <v/>
      </c>
      <c r="AR359" s="396" t="str">
        <f t="shared" si="1214"/>
        <v/>
      </c>
      <c r="AS359" s="233" t="str">
        <f t="shared" ref="AS359" si="1259">IFERROR(IF(AND(AH358="Impacto",AH359="Impacto"),(AS358-(+AS358*AK359)),IF(AH359="Impacto",(AA358-(+AA358*AK359)),IF(AH359="Probabilidad",AS358,""))),"")</f>
        <v/>
      </c>
      <c r="AT359" s="235" t="str">
        <f t="shared" si="1216"/>
        <v/>
      </c>
      <c r="AU359" s="955"/>
      <c r="AV359" s="945"/>
      <c r="AW359" s="779"/>
      <c r="AX359" s="788"/>
      <c r="AY359" s="465"/>
      <c r="AZ359" s="466"/>
      <c r="BA359" s="467"/>
      <c r="BB359" s="467"/>
      <c r="BC359" s="468"/>
      <c r="BD359" s="468"/>
      <c r="BE359" s="468"/>
      <c r="BF359" s="466"/>
      <c r="BG359" s="791"/>
      <c r="BH359" s="559"/>
      <c r="BI359" s="560"/>
      <c r="BJ359" s="560"/>
      <c r="BK359" s="560"/>
      <c r="BL359" s="393"/>
      <c r="BM359" s="393"/>
      <c r="BN359" s="393"/>
      <c r="BO359" s="393"/>
      <c r="BP359" s="393"/>
      <c r="BQ359" s="602"/>
      <c r="BR359" s="708"/>
      <c r="BS359" s="708"/>
      <c r="BT359" s="708"/>
      <c r="BU359" s="708"/>
      <c r="BV359" s="708"/>
      <c r="BW359" s="708"/>
      <c r="BX359" s="708"/>
      <c r="BY359" s="708"/>
      <c r="BZ359" s="708"/>
    </row>
    <row r="360" spans="1:78" s="394" customFormat="1" ht="28.5" customHeight="1">
      <c r="A360" s="987"/>
      <c r="B360" s="969"/>
      <c r="C360" s="848"/>
      <c r="D360" s="848"/>
      <c r="E360" s="801"/>
      <c r="F360" s="801"/>
      <c r="G360" s="819"/>
      <c r="H360" s="389">
        <f t="shared" si="1029"/>
        <v>58</v>
      </c>
      <c r="I360" s="831"/>
      <c r="J360" s="752"/>
      <c r="K360" s="752"/>
      <c r="L360" s="752"/>
      <c r="M360" s="801"/>
      <c r="N360" s="801"/>
      <c r="O360" s="801"/>
      <c r="P360" s="805"/>
      <c r="Q360" s="808"/>
      <c r="R360" s="811"/>
      <c r="S360" s="811"/>
      <c r="T360" s="811"/>
      <c r="U360" s="811"/>
      <c r="V360" s="949"/>
      <c r="W360" s="767"/>
      <c r="X360" s="817"/>
      <c r="Y360" s="761"/>
      <c r="Z360" s="952"/>
      <c r="AA360" s="767"/>
      <c r="AB360" s="770"/>
      <c r="AC360" s="773"/>
      <c r="AD360" s="776"/>
      <c r="AE360" s="779"/>
      <c r="AF360" s="205">
        <v>3</v>
      </c>
      <c r="AG360" s="494"/>
      <c r="AH360" s="497" t="str">
        <f t="shared" si="1099"/>
        <v/>
      </c>
      <c r="AI360" s="336"/>
      <c r="AJ360" s="336"/>
      <c r="AK360" s="231" t="str">
        <f t="shared" si="1100"/>
        <v/>
      </c>
      <c r="AL360" s="337"/>
      <c r="AM360" s="337"/>
      <c r="AN360" s="338"/>
      <c r="AO360" s="232" t="str">
        <f t="shared" ref="AO360" si="1260">IF(ISBLANK(AD358),(IFERROR(IF(AND(AH359="Probabilidad",AH360="Probabilidad"),(AQ359-(+AQ359*AK360)),IF(AND(AH359="Impacto",AH360="Probabilidad"),(AQ358-(+AQ358*AK360)),IF(AH360="Impacto",AQ359,""))),""))," ")</f>
        <v/>
      </c>
      <c r="AP360" s="395" t="str">
        <f t="shared" ref="AP360" si="1261">IF(ISBLANK(AD358),(IFERROR(IF(AO360="","",IF(AO360&lt;=0.2,"Muy Baja",IF(AO360&lt;=0.4,"Baja",IF(AO360&lt;=0.6,"Media",IF(AO360&lt;=0.8,"Alta","Muy Alta"))))),""))," ")</f>
        <v/>
      </c>
      <c r="AQ360" s="233" t="str">
        <f t="shared" si="1213"/>
        <v/>
      </c>
      <c r="AR360" s="396" t="str">
        <f t="shared" si="1214"/>
        <v/>
      </c>
      <c r="AS360" s="233" t="str">
        <f t="shared" ref="AS360:AS363" si="1262">IFERROR(IF(AND(AH359="Impacto",AH360="Impacto"),(AS359-(+AS359*AK360)),IF(AND(AH359="Probabilidad",AH360="Impacto"),(AS358-(+AS358*AK360)),IF(AH360="Probabilidad",AS359,""))),"")</f>
        <v/>
      </c>
      <c r="AT360" s="235" t="str">
        <f t="shared" si="1216"/>
        <v/>
      </c>
      <c r="AU360" s="955"/>
      <c r="AV360" s="945"/>
      <c r="AW360" s="779"/>
      <c r="AX360" s="788"/>
      <c r="AY360" s="465"/>
      <c r="AZ360" s="466"/>
      <c r="BA360" s="467"/>
      <c r="BB360" s="467"/>
      <c r="BC360" s="468"/>
      <c r="BD360" s="468"/>
      <c r="BE360" s="468"/>
      <c r="BF360" s="466"/>
      <c r="BG360" s="791"/>
      <c r="BH360" s="391"/>
      <c r="BI360" s="392"/>
      <c r="BJ360" s="392"/>
      <c r="BK360" s="392"/>
      <c r="BL360" s="390"/>
      <c r="BM360" s="390"/>
      <c r="BN360" s="390"/>
      <c r="BO360" s="393"/>
      <c r="BP360" s="393"/>
      <c r="BQ360" s="602"/>
      <c r="BR360" s="708"/>
      <c r="BS360" s="708"/>
      <c r="BT360" s="708"/>
      <c r="BU360" s="708"/>
      <c r="BV360" s="708"/>
      <c r="BW360" s="708"/>
      <c r="BX360" s="708"/>
      <c r="BY360" s="708"/>
      <c r="BZ360" s="708"/>
    </row>
    <row r="361" spans="1:78" s="394" customFormat="1" ht="28.5" customHeight="1">
      <c r="A361" s="987"/>
      <c r="B361" s="969"/>
      <c r="C361" s="848"/>
      <c r="D361" s="848"/>
      <c r="E361" s="801"/>
      <c r="F361" s="801"/>
      <c r="G361" s="819"/>
      <c r="H361" s="389">
        <f t="shared" ref="H361:H423" si="1263">+H360</f>
        <v>58</v>
      </c>
      <c r="I361" s="831"/>
      <c r="J361" s="752"/>
      <c r="K361" s="752"/>
      <c r="L361" s="752"/>
      <c r="M361" s="801"/>
      <c r="N361" s="801"/>
      <c r="O361" s="801"/>
      <c r="P361" s="805"/>
      <c r="Q361" s="808"/>
      <c r="R361" s="811"/>
      <c r="S361" s="811"/>
      <c r="T361" s="811"/>
      <c r="U361" s="811"/>
      <c r="V361" s="949"/>
      <c r="W361" s="767"/>
      <c r="X361" s="817"/>
      <c r="Y361" s="761"/>
      <c r="Z361" s="952"/>
      <c r="AA361" s="767"/>
      <c r="AB361" s="770"/>
      <c r="AC361" s="773"/>
      <c r="AD361" s="776"/>
      <c r="AE361" s="779"/>
      <c r="AF361" s="205">
        <v>4</v>
      </c>
      <c r="AG361" s="494"/>
      <c r="AH361" s="497" t="str">
        <f t="shared" si="1099"/>
        <v/>
      </c>
      <c r="AI361" s="336"/>
      <c r="AJ361" s="336"/>
      <c r="AK361" s="231" t="str">
        <f t="shared" si="1100"/>
        <v/>
      </c>
      <c r="AL361" s="337"/>
      <c r="AM361" s="337"/>
      <c r="AN361" s="338"/>
      <c r="AO361" s="232" t="str">
        <f t="shared" ref="AO361" si="1264">IF(ISBLANK(AD358),(IFERROR(IF(AND(AH360="Probabilidad",AH361="Probabilidad"),(AQ360-(+AQ360*AK361)),IF(AND(AH360="Impacto",AH361="Probabilidad"),(AQ359-(+AQ359*AK361)),IF(AH361="Impacto",AQ360,""))),""))," ")</f>
        <v/>
      </c>
      <c r="AP361" s="395" t="str">
        <f t="shared" ref="AP361" si="1265">IF(ISBLANK(AD358),(IFERROR(IF(AO361="","",IF(AO361&lt;=0.2,"Muy Baja",IF(AO361&lt;=0.4,"Baja",IF(AO361&lt;=0.6,"Media",IF(AO361&lt;=0.8,"Alta","Muy Alta"))))),""))," ")</f>
        <v/>
      </c>
      <c r="AQ361" s="233" t="str">
        <f t="shared" si="1213"/>
        <v/>
      </c>
      <c r="AR361" s="396" t="str">
        <f t="shared" si="1214"/>
        <v/>
      </c>
      <c r="AS361" s="233" t="str">
        <f t="shared" si="1262"/>
        <v/>
      </c>
      <c r="AT361" s="235" t="str">
        <f t="shared" si="1216"/>
        <v/>
      </c>
      <c r="AU361" s="955"/>
      <c r="AV361" s="945"/>
      <c r="AW361" s="779"/>
      <c r="AX361" s="788"/>
      <c r="AY361" s="465"/>
      <c r="AZ361" s="466"/>
      <c r="BA361" s="467"/>
      <c r="BB361" s="467"/>
      <c r="BC361" s="468"/>
      <c r="BD361" s="468"/>
      <c r="BE361" s="468"/>
      <c r="BF361" s="466"/>
      <c r="BG361" s="791"/>
      <c r="BH361" s="391"/>
      <c r="BI361" s="392"/>
      <c r="BJ361" s="392"/>
      <c r="BK361" s="392"/>
      <c r="BL361" s="390"/>
      <c r="BM361" s="390"/>
      <c r="BN361" s="390"/>
      <c r="BO361" s="393"/>
      <c r="BP361" s="393"/>
      <c r="BQ361" s="602"/>
      <c r="BR361" s="708"/>
      <c r="BS361" s="708"/>
      <c r="BT361" s="708"/>
      <c r="BU361" s="708"/>
      <c r="BV361" s="708"/>
      <c r="BW361" s="708"/>
      <c r="BX361" s="708"/>
      <c r="BY361" s="708"/>
      <c r="BZ361" s="708"/>
    </row>
    <row r="362" spans="1:78" s="394" customFormat="1" ht="28.5" customHeight="1">
      <c r="A362" s="987"/>
      <c r="B362" s="969"/>
      <c r="C362" s="848"/>
      <c r="D362" s="848"/>
      <c r="E362" s="801"/>
      <c r="F362" s="801"/>
      <c r="G362" s="819"/>
      <c r="H362" s="389">
        <f t="shared" si="1263"/>
        <v>58</v>
      </c>
      <c r="I362" s="831"/>
      <c r="J362" s="752"/>
      <c r="K362" s="752"/>
      <c r="L362" s="752"/>
      <c r="M362" s="801"/>
      <c r="N362" s="801"/>
      <c r="O362" s="801"/>
      <c r="P362" s="805"/>
      <c r="Q362" s="808"/>
      <c r="R362" s="811"/>
      <c r="S362" s="811"/>
      <c r="T362" s="811"/>
      <c r="U362" s="811"/>
      <c r="V362" s="949"/>
      <c r="W362" s="767"/>
      <c r="X362" s="817"/>
      <c r="Y362" s="761"/>
      <c r="Z362" s="952"/>
      <c r="AA362" s="767"/>
      <c r="AB362" s="770"/>
      <c r="AC362" s="773"/>
      <c r="AD362" s="776"/>
      <c r="AE362" s="779"/>
      <c r="AF362" s="205">
        <v>5</v>
      </c>
      <c r="AG362" s="494"/>
      <c r="AH362" s="497" t="str">
        <f t="shared" si="1099"/>
        <v/>
      </c>
      <c r="AI362" s="336"/>
      <c r="AJ362" s="336"/>
      <c r="AK362" s="231" t="str">
        <f t="shared" si="1100"/>
        <v/>
      </c>
      <c r="AL362" s="337"/>
      <c r="AM362" s="337"/>
      <c r="AN362" s="338"/>
      <c r="AO362" s="232" t="str">
        <f t="shared" ref="AO362" si="1266">IF(ISBLANK(AD358),(IFERROR(IF(AND(AH361="Probabilidad",AH362="Probabilidad"),(AQ361-(+AQ361*AK362)),IF(AND(AH361="Impacto",AH362="Probabilidad"),(AQ360-(+AQ360*AK362)),IF(AH362="Impacto",AQ361,""))),""))," ")</f>
        <v/>
      </c>
      <c r="AP362" s="395" t="str">
        <f t="shared" ref="AP362" si="1267">IF(ISBLANK(AD358),(IFERROR(IF(AO362="","",IF(AO362&lt;=0.2,"Muy Baja",IF(AO362&lt;=0.4,"Baja",IF(AO362&lt;=0.6,"Media",IF(AO362&lt;=0.8,"Alta","Muy Alta"))))),""))," ")</f>
        <v/>
      </c>
      <c r="AQ362" s="233" t="str">
        <f t="shared" si="1213"/>
        <v/>
      </c>
      <c r="AR362" s="396" t="str">
        <f t="shared" si="1214"/>
        <v/>
      </c>
      <c r="AS362" s="233" t="str">
        <f t="shared" si="1262"/>
        <v/>
      </c>
      <c r="AT362" s="235" t="str">
        <f t="shared" si="1216"/>
        <v/>
      </c>
      <c r="AU362" s="955"/>
      <c r="AV362" s="945"/>
      <c r="AW362" s="779"/>
      <c r="AX362" s="788"/>
      <c r="AY362" s="465"/>
      <c r="AZ362" s="466"/>
      <c r="BA362" s="467"/>
      <c r="BB362" s="467"/>
      <c r="BC362" s="468"/>
      <c r="BD362" s="468"/>
      <c r="BE362" s="468"/>
      <c r="BF362" s="466"/>
      <c r="BG362" s="791"/>
      <c r="BH362" s="391"/>
      <c r="BI362" s="392"/>
      <c r="BJ362" s="392"/>
      <c r="BK362" s="392"/>
      <c r="BL362" s="390"/>
      <c r="BM362" s="390"/>
      <c r="BN362" s="390"/>
      <c r="BO362" s="393"/>
      <c r="BP362" s="393"/>
      <c r="BQ362" s="602"/>
      <c r="BR362" s="708"/>
      <c r="BS362" s="708"/>
      <c r="BT362" s="708"/>
      <c r="BU362" s="708"/>
      <c r="BV362" s="708"/>
      <c r="BW362" s="708"/>
      <c r="BX362" s="708"/>
      <c r="BY362" s="708"/>
      <c r="BZ362" s="708"/>
    </row>
    <row r="363" spans="1:78" s="394" customFormat="1" ht="28.5" customHeight="1">
      <c r="A363" s="987"/>
      <c r="B363" s="969"/>
      <c r="C363" s="848"/>
      <c r="D363" s="848"/>
      <c r="E363" s="801"/>
      <c r="F363" s="801"/>
      <c r="G363" s="819"/>
      <c r="H363" s="389">
        <f t="shared" si="1263"/>
        <v>58</v>
      </c>
      <c r="I363" s="832"/>
      <c r="J363" s="753"/>
      <c r="K363" s="753"/>
      <c r="L363" s="753"/>
      <c r="M363" s="802"/>
      <c r="N363" s="802"/>
      <c r="O363" s="802"/>
      <c r="P363" s="806"/>
      <c r="Q363" s="809"/>
      <c r="R363" s="812"/>
      <c r="S363" s="812"/>
      <c r="T363" s="812"/>
      <c r="U363" s="812"/>
      <c r="V363" s="950"/>
      <c r="W363" s="768"/>
      <c r="X363" s="818"/>
      <c r="Y363" s="762"/>
      <c r="Z363" s="953"/>
      <c r="AA363" s="768"/>
      <c r="AB363" s="771"/>
      <c r="AC363" s="774"/>
      <c r="AD363" s="777"/>
      <c r="AE363" s="780"/>
      <c r="AF363" s="205">
        <v>6</v>
      </c>
      <c r="AG363" s="494"/>
      <c r="AH363" s="497" t="str">
        <f t="shared" si="1099"/>
        <v/>
      </c>
      <c r="AI363" s="336"/>
      <c r="AJ363" s="336"/>
      <c r="AK363" s="231" t="str">
        <f t="shared" si="1100"/>
        <v/>
      </c>
      <c r="AL363" s="337"/>
      <c r="AM363" s="337"/>
      <c r="AN363" s="338"/>
      <c r="AO363" s="232" t="str">
        <f t="shared" ref="AO363" si="1268">IF(ISBLANK(AD358),(IFERROR(IF(AND(AH362="Probabilidad",AH363="Probabilidad"),(AQ362-(+AQ362*AK363)),IF(AND(AH362="Impacto",AH363="Probabilidad"),(AQ361-(+AQ361*AK363)),IF(AH363="Impacto",AQ362,""))),""))," ")</f>
        <v/>
      </c>
      <c r="AP363" s="395" t="str">
        <f t="shared" ref="AP363" si="1269">IF(ISBLANK(AD358),(IFERROR(IF(AO363="","",IF(AO363&lt;=0.2,"Muy Baja",IF(AO363&lt;=0.4,"Baja",IF(AO363&lt;=0.6,"Media",IF(AO363&lt;=0.8,"Alta","Muy Alta"))))),""))," ")</f>
        <v/>
      </c>
      <c r="AQ363" s="233" t="str">
        <f t="shared" si="1213"/>
        <v/>
      </c>
      <c r="AR363" s="396" t="str">
        <f t="shared" si="1214"/>
        <v/>
      </c>
      <c r="AS363" s="233" t="str">
        <f t="shared" si="1262"/>
        <v/>
      </c>
      <c r="AT363" s="235" t="str">
        <f t="shared" si="1216"/>
        <v/>
      </c>
      <c r="AU363" s="956"/>
      <c r="AV363" s="946"/>
      <c r="AW363" s="780"/>
      <c r="AX363" s="789"/>
      <c r="AY363" s="465"/>
      <c r="AZ363" s="466"/>
      <c r="BA363" s="467"/>
      <c r="BB363" s="467"/>
      <c r="BC363" s="468"/>
      <c r="BD363" s="468"/>
      <c r="BE363" s="468"/>
      <c r="BF363" s="466"/>
      <c r="BG363" s="792"/>
      <c r="BH363" s="553"/>
      <c r="BI363" s="554"/>
      <c r="BJ363" s="554"/>
      <c r="BK363" s="554"/>
      <c r="BL363" s="555"/>
      <c r="BM363" s="555"/>
      <c r="BN363" s="555"/>
      <c r="BO363" s="556"/>
      <c r="BP363" s="556"/>
      <c r="BQ363" s="603"/>
      <c r="BR363" s="708"/>
      <c r="BS363" s="708"/>
      <c r="BT363" s="708"/>
      <c r="BU363" s="708"/>
      <c r="BV363" s="708"/>
      <c r="BW363" s="708"/>
      <c r="BX363" s="708"/>
      <c r="BY363" s="708"/>
      <c r="BZ363" s="708"/>
    </row>
    <row r="364" spans="1:78" s="211" customFormat="1" ht="132.75" customHeight="1">
      <c r="A364" s="987"/>
      <c r="B364" s="969" t="s">
        <v>954</v>
      </c>
      <c r="C364" s="848"/>
      <c r="D364" s="848" t="str">
        <f>IFERROR((VLOOKUP($B364,'Listados Datos'!$D$3:$F$18,3,FALSE))," ")</f>
        <v>El proceso inicia con la identificación de las necesidades de recursos y finaliza con la entrega del bien y/o servicio y su registro en los hechos financieros. Aplica a todos los procesos de la entidad.</v>
      </c>
      <c r="E364" s="801" t="s">
        <v>1167</v>
      </c>
      <c r="F364" s="801" t="s">
        <v>970</v>
      </c>
      <c r="G364" s="819">
        <v>59</v>
      </c>
      <c r="H364" s="380">
        <f t="shared" ref="H364" si="1270">+G364</f>
        <v>59</v>
      </c>
      <c r="I364" s="830" t="s">
        <v>3040</v>
      </c>
      <c r="J364" s="751" t="s">
        <v>242</v>
      </c>
      <c r="K364" s="751" t="s">
        <v>3037</v>
      </c>
      <c r="L364" s="751" t="s">
        <v>3042</v>
      </c>
      <c r="M364" s="803" t="str">
        <f t="shared" ref="M364" si="1271">+CONCATENATE("Posibilidad de afectación ", J364, " por ", K364," debido a ", L364)</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364" s="803" t="s">
        <v>108</v>
      </c>
      <c r="O364" s="803" t="s">
        <v>830</v>
      </c>
      <c r="P364" s="804">
        <v>12</v>
      </c>
      <c r="Q364" s="807"/>
      <c r="R364" s="810"/>
      <c r="S364" s="810"/>
      <c r="T364" s="810"/>
      <c r="U364" s="810"/>
      <c r="V364" s="813" t="str">
        <f t="shared" ref="V364" si="1272">IF(ISBLANK(AC364),(IF(P364&lt;=0,"",IF(P364&lt;=2,"Muy Baja",IF(P364&lt;=24,"Baja",IF(P364&lt;=500,"Media",IF(P364&lt;=5000,"Alta","Muy Alta"))))))," ")</f>
        <v>Baja</v>
      </c>
      <c r="W364" s="766">
        <f t="shared" ref="W364" si="1273">IF(ISBLANK(AC364),(IF(V364="","",IF(V364="Muy Baja",20%,IF(V364="Baja",40%,IF(V364="Media",60%,IF(V364="Alta",80%,IF(V364="Muy Alta",100%,0)))))))," ")</f>
        <v>0.4</v>
      </c>
      <c r="X364" s="816" t="s">
        <v>304</v>
      </c>
      <c r="Y364" s="760" t="str">
        <f>IF(X364&gt;0,IF(NOT(ISERROR(MATCH(X364,'Listados Datos'!$N$3:$N$4,0))),'Listados Datos'!$N$6&amp;"Por favor no seleccionar este criterios de impacto (Afectación Económica o presupuestal y/o Pérdida Reputacional)",'Listados Datos'!$N$7),"")</f>
        <v>✔</v>
      </c>
      <c r="Z364" s="763" t="str">
        <f>IF(OR(X364='Listados Datos'!$R$3,X364='Listados Datos'!$S$3),"Leve",IF(OR(X364='Listados Datos'!$R$4,X364='Listados Datos'!$S$4),"Menor",IF(OR(X364='Listados Datos'!$R$5,X364='Listados Datos'!$S$5),"Moderado",IF(OR(X364='Listados Datos'!$R$6,X364='Listados Datos'!$S$6),"Mayor",IF(OR(X364='Listados Datos'!$R$7,X364='Listados Datos'!$S$7),"Catastrófico","")))))</f>
        <v>Moderado</v>
      </c>
      <c r="AA364" s="766">
        <f>IF(Z364="","",IF(Z364="Leve",20%,IF(Z364="Menor",40%,IF(Z364="Moderado",60%,IF(Z364="Mayor",80%,IF(Z364="Catastrófico",100%,0))))))</f>
        <v>0.6</v>
      </c>
      <c r="AB364" s="769"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Moderado</v>
      </c>
      <c r="AC364" s="772"/>
      <c r="AD364" s="775"/>
      <c r="AE364" s="778" t="str">
        <f t="shared" ref="AE364" si="1274">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494" t="s">
        <v>3309</v>
      </c>
      <c r="AH364" s="497" t="str">
        <f t="shared" si="1099"/>
        <v>Probabilidad</v>
      </c>
      <c r="AI364" s="336" t="s">
        <v>310</v>
      </c>
      <c r="AJ364" s="336" t="s">
        <v>315</v>
      </c>
      <c r="AK364" s="231" t="str">
        <f t="shared" si="1100"/>
        <v>40%</v>
      </c>
      <c r="AL364" s="337" t="s">
        <v>319</v>
      </c>
      <c r="AM364" s="337" t="s">
        <v>323</v>
      </c>
      <c r="AN364" s="338" t="s">
        <v>326</v>
      </c>
      <c r="AO364" s="232">
        <f t="shared" ref="AO364" si="1275">IF(ISBLANK(AD364),(IFERROR(IF(AH364="Probabilidad",(W364-(+W364*AK364)),IF(AH364="Impacto",W364,"")),""))," ")</f>
        <v>0.24</v>
      </c>
      <c r="AP364" s="174" t="str">
        <f t="shared" ref="AP364" si="1276">IF(ISBLANK(AD364), (IFERROR(IF(AO364="","",IF(AO364&lt;=0.2,"Muy Baja",IF(AO364&lt;=0.4,"Baja",IF(AO364&lt;=0.6,"Media",IF(AO364&lt;=0.8,"Alta","Muy Alta"))))),""))," ")</f>
        <v>Baja</v>
      </c>
      <c r="AQ364" s="233">
        <f t="shared" si="1213"/>
        <v>0.24</v>
      </c>
      <c r="AR364" s="279" t="str">
        <f t="shared" si="1214"/>
        <v>Moderado</v>
      </c>
      <c r="AS364" s="233">
        <f t="shared" ref="AS364" si="1277">IFERROR(IF(AH364="Impacto",(AA364-(+AA364*AK364)),IF(AH364="Probabilidad",AA364,"")),"")</f>
        <v>0.6</v>
      </c>
      <c r="AT364" s="235" t="str">
        <f t="shared" si="1216"/>
        <v>Moderado</v>
      </c>
      <c r="AU364" s="781"/>
      <c r="AV364" s="784" t="str">
        <f>IF(ISBLANK(AD364), " ", AD364)</f>
        <v xml:space="preserve"> </v>
      </c>
      <c r="AW364" s="778" t="str">
        <f t="shared" ref="AW364" si="1278">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787" t="s">
        <v>333</v>
      </c>
      <c r="AY364" s="469" t="s">
        <v>3045</v>
      </c>
      <c r="AZ364" s="462" t="s">
        <v>3046</v>
      </c>
      <c r="BA364" s="463" t="s">
        <v>3006</v>
      </c>
      <c r="BB364" s="463" t="s">
        <v>1150</v>
      </c>
      <c r="BC364" s="464">
        <v>44927</v>
      </c>
      <c r="BD364" s="464">
        <v>45291</v>
      </c>
      <c r="BE364" s="464" t="s">
        <v>3047</v>
      </c>
      <c r="BF364" s="464" t="s">
        <v>3047</v>
      </c>
      <c r="BG364" s="757" t="s">
        <v>3051</v>
      </c>
      <c r="BH364" s="508" t="s">
        <v>33</v>
      </c>
      <c r="BI364" s="549" t="s">
        <v>3508</v>
      </c>
      <c r="BJ364" s="549" t="s">
        <v>3509</v>
      </c>
      <c r="BK364" s="549" t="s">
        <v>3510</v>
      </c>
      <c r="BL364" s="549" t="s">
        <v>3591</v>
      </c>
      <c r="BM364" s="511" t="s">
        <v>3511</v>
      </c>
      <c r="BN364" s="549" t="s">
        <v>3512</v>
      </c>
      <c r="BO364" s="549" t="s">
        <v>3513</v>
      </c>
      <c r="BP364" s="549" t="s">
        <v>1509</v>
      </c>
      <c r="BQ364" s="564" t="s">
        <v>1509</v>
      </c>
      <c r="BR364" s="709" t="s">
        <v>3710</v>
      </c>
      <c r="BS364" s="709"/>
      <c r="BT364" s="708" t="s">
        <v>3046</v>
      </c>
      <c r="BU364" s="708"/>
      <c r="BV364" s="708" t="s">
        <v>3711</v>
      </c>
      <c r="BW364" s="708"/>
      <c r="BX364" s="710" t="s">
        <v>3511</v>
      </c>
      <c r="BY364" s="708"/>
      <c r="BZ364" s="708"/>
    </row>
    <row r="365" spans="1:78" s="211" customFormat="1" ht="48.6" customHeight="1">
      <c r="A365" s="987"/>
      <c r="B365" s="969"/>
      <c r="C365" s="848"/>
      <c r="D365" s="848"/>
      <c r="E365" s="801"/>
      <c r="F365" s="801"/>
      <c r="G365" s="819"/>
      <c r="H365" s="380">
        <f t="shared" ref="H365" si="1279">+H364</f>
        <v>59</v>
      </c>
      <c r="I365" s="831"/>
      <c r="J365" s="752"/>
      <c r="K365" s="752"/>
      <c r="L365" s="752"/>
      <c r="M365" s="801"/>
      <c r="N365" s="801"/>
      <c r="O365" s="801"/>
      <c r="P365" s="805"/>
      <c r="Q365" s="808"/>
      <c r="R365" s="811"/>
      <c r="S365" s="811"/>
      <c r="T365" s="811"/>
      <c r="U365" s="811"/>
      <c r="V365" s="814"/>
      <c r="W365" s="767"/>
      <c r="X365" s="817"/>
      <c r="Y365" s="761"/>
      <c r="Z365" s="764"/>
      <c r="AA365" s="767"/>
      <c r="AB365" s="770"/>
      <c r="AC365" s="773"/>
      <c r="AD365" s="776"/>
      <c r="AE365" s="779"/>
      <c r="AF365" s="205">
        <v>2</v>
      </c>
      <c r="AG365" s="494" t="s">
        <v>3043</v>
      </c>
      <c r="AH365" s="497" t="str">
        <f t="shared" si="1099"/>
        <v>Probabilidad</v>
      </c>
      <c r="AI365" s="336" t="s">
        <v>310</v>
      </c>
      <c r="AJ365" s="336" t="s">
        <v>315</v>
      </c>
      <c r="AK365" s="231" t="str">
        <f t="shared" si="1100"/>
        <v>40%</v>
      </c>
      <c r="AL365" s="337" t="s">
        <v>319</v>
      </c>
      <c r="AM365" s="337" t="s">
        <v>323</v>
      </c>
      <c r="AN365" s="338" t="s">
        <v>326</v>
      </c>
      <c r="AO365" s="232">
        <f t="shared" ref="AO365" si="1280">IF(ISBLANK(AD364),(IFERROR(IF(AND(AH364="Probabilidad",AH365="Probabilidad"),(AQ364-(+AQ364*AK365)),IF(AH365="Probabilidad",(W364-(+W364*AK365)),IF(AH365="Impacto",AQ364,""))),""))," ")</f>
        <v>0.14399999999999999</v>
      </c>
      <c r="AP365" s="174" t="str">
        <f t="shared" ref="AP365" si="1281">IF(ISBLANK(AD364),(IFERROR(IF(AO365="","",IF(AO365&lt;=0.2,"Muy Baja",IF(AO365&lt;=0.4,"Baja",IF(AO365&lt;=0.6,"Media",IF(AO365&lt;=0.8,"Alta","Muy Alta"))))),""))," ")</f>
        <v>Muy Baja</v>
      </c>
      <c r="AQ365" s="233">
        <f t="shared" si="1213"/>
        <v>0.14399999999999999</v>
      </c>
      <c r="AR365" s="279" t="str">
        <f t="shared" si="1214"/>
        <v>Moderado</v>
      </c>
      <c r="AS365" s="233">
        <f t="shared" ref="AS365" si="1282">IFERROR(IF(AND(AH364="Impacto",AH365="Impacto"),(AS364-(+AS364*AK365)),IF(AH365="Impacto",(AA364-(+AA364*AK365)),IF(AH365="Probabilidad",AS364,""))),"")</f>
        <v>0.6</v>
      </c>
      <c r="AT365" s="235" t="str">
        <f t="shared" si="1216"/>
        <v>Moderado</v>
      </c>
      <c r="AU365" s="782"/>
      <c r="AV365" s="785"/>
      <c r="AW365" s="779"/>
      <c r="AX365" s="788"/>
      <c r="AY365" s="469"/>
      <c r="AZ365" s="462"/>
      <c r="BA365" s="463"/>
      <c r="BB365" s="463"/>
      <c r="BC365" s="464"/>
      <c r="BD365" s="464"/>
      <c r="BE365" s="464"/>
      <c r="BF365" s="462"/>
      <c r="BG365" s="752"/>
      <c r="BH365" s="517"/>
      <c r="BI365" s="518"/>
      <c r="BJ365" s="518"/>
      <c r="BK365" s="518"/>
      <c r="BL365" s="543"/>
      <c r="BM365" s="543"/>
      <c r="BN365" s="543"/>
      <c r="BO365" s="278"/>
      <c r="BP365" s="278"/>
      <c r="BQ365" s="593"/>
      <c r="BR365" s="709"/>
      <c r="BS365" s="709"/>
      <c r="BT365" s="708"/>
      <c r="BU365" s="708"/>
      <c r="BV365" s="708"/>
      <c r="BW365" s="708"/>
      <c r="BX365" s="708"/>
      <c r="BY365" s="708"/>
      <c r="BZ365" s="708"/>
    </row>
    <row r="366" spans="1:78" s="211" customFormat="1" ht="45.95" customHeight="1">
      <c r="A366" s="987"/>
      <c r="B366" s="969"/>
      <c r="C366" s="848"/>
      <c r="D366" s="848"/>
      <c r="E366" s="801"/>
      <c r="F366" s="801"/>
      <c r="G366" s="819"/>
      <c r="H366" s="380">
        <f t="shared" si="1263"/>
        <v>59</v>
      </c>
      <c r="I366" s="831"/>
      <c r="J366" s="752"/>
      <c r="K366" s="752"/>
      <c r="L366" s="752"/>
      <c r="M366" s="801"/>
      <c r="N366" s="801"/>
      <c r="O366" s="801"/>
      <c r="P366" s="805"/>
      <c r="Q366" s="808"/>
      <c r="R366" s="811"/>
      <c r="S366" s="811"/>
      <c r="T366" s="811"/>
      <c r="U366" s="811"/>
      <c r="V366" s="814"/>
      <c r="W366" s="767"/>
      <c r="X366" s="817"/>
      <c r="Y366" s="761"/>
      <c r="Z366" s="764"/>
      <c r="AA366" s="767"/>
      <c r="AB366" s="770"/>
      <c r="AC366" s="773"/>
      <c r="AD366" s="776"/>
      <c r="AE366" s="779"/>
      <c r="AF366" s="205">
        <v>3</v>
      </c>
      <c r="AG366" s="494" t="s">
        <v>3310</v>
      </c>
      <c r="AH366" s="497" t="str">
        <f t="shared" si="1099"/>
        <v>Probabilidad</v>
      </c>
      <c r="AI366" s="336" t="s">
        <v>310</v>
      </c>
      <c r="AJ366" s="336" t="s">
        <v>315</v>
      </c>
      <c r="AK366" s="231" t="str">
        <f t="shared" si="1100"/>
        <v>40%</v>
      </c>
      <c r="AL366" s="337" t="s">
        <v>319</v>
      </c>
      <c r="AM366" s="337" t="s">
        <v>323</v>
      </c>
      <c r="AN366" s="338" t="s">
        <v>326</v>
      </c>
      <c r="AO366" s="232">
        <f t="shared" ref="AO366" si="1283">IF(ISBLANK(AD364),(IFERROR(IF(AND(AH365="Probabilidad",AH366="Probabilidad"),(AQ365-(+AQ365*AK366)),IF(AND(AH365="Impacto",AH366="Probabilidad"),(AQ364-(+AQ364*AK366)),IF(AH366="Impacto",AQ365,""))),""))," ")</f>
        <v>8.6399999999999991E-2</v>
      </c>
      <c r="AP366" s="174" t="str">
        <f t="shared" ref="AP366" si="1284">IF(ISBLANK(AD364),(IFERROR(IF(AO366="","",IF(AO366&lt;=0.2,"Muy Baja",IF(AO366&lt;=0.4,"Baja",IF(AO366&lt;=0.6,"Media",IF(AO366&lt;=0.8,"Alta","Muy Alta"))))),""))," ")</f>
        <v>Muy Baja</v>
      </c>
      <c r="AQ366" s="233">
        <f t="shared" si="1213"/>
        <v>8.6399999999999991E-2</v>
      </c>
      <c r="AR366" s="279" t="str">
        <f t="shared" si="1214"/>
        <v>Moderado</v>
      </c>
      <c r="AS366" s="233">
        <f t="shared" ref="AS366:AS369" si="1285">IFERROR(IF(AND(AH365="Impacto",AH366="Impacto"),(AS365-(+AS365*AK366)),IF(AND(AH365="Probabilidad",AH366="Impacto"),(AS364-(+AS364*AK366)),IF(AH366="Probabilidad",AS365,""))),"")</f>
        <v>0.6</v>
      </c>
      <c r="AT366" s="235" t="str">
        <f t="shared" si="1216"/>
        <v>Moderado</v>
      </c>
      <c r="AU366" s="782"/>
      <c r="AV366" s="785"/>
      <c r="AW366" s="779"/>
      <c r="AX366" s="788"/>
      <c r="AY366" s="469"/>
      <c r="AZ366" s="462"/>
      <c r="BA366" s="463"/>
      <c r="BB366" s="463"/>
      <c r="BC366" s="464"/>
      <c r="BD366" s="464"/>
      <c r="BE366" s="464"/>
      <c r="BF366" s="462"/>
      <c r="BG366" s="752"/>
      <c r="BH366" s="212"/>
      <c r="BI366" s="209"/>
      <c r="BJ366" s="209"/>
      <c r="BK366" s="209"/>
      <c r="BL366" s="206"/>
      <c r="BM366" s="206"/>
      <c r="BN366" s="206"/>
      <c r="BO366" s="278"/>
      <c r="BP366" s="278"/>
      <c r="BQ366" s="593"/>
      <c r="BR366" s="709"/>
      <c r="BS366" s="709"/>
      <c r="BT366" s="708"/>
      <c r="BU366" s="708"/>
      <c r="BV366" s="708"/>
      <c r="BW366" s="708"/>
      <c r="BX366" s="708"/>
      <c r="BY366" s="708"/>
      <c r="BZ366" s="708"/>
    </row>
    <row r="367" spans="1:78" s="211" customFormat="1" ht="28.5" customHeight="1">
      <c r="A367" s="987"/>
      <c r="B367" s="969"/>
      <c r="C367" s="848"/>
      <c r="D367" s="848"/>
      <c r="E367" s="801"/>
      <c r="F367" s="801"/>
      <c r="G367" s="819"/>
      <c r="H367" s="380">
        <f t="shared" si="1263"/>
        <v>59</v>
      </c>
      <c r="I367" s="831"/>
      <c r="J367" s="752"/>
      <c r="K367" s="752"/>
      <c r="L367" s="752"/>
      <c r="M367" s="801"/>
      <c r="N367" s="801"/>
      <c r="O367" s="801"/>
      <c r="P367" s="805"/>
      <c r="Q367" s="808"/>
      <c r="R367" s="811"/>
      <c r="S367" s="811"/>
      <c r="T367" s="811"/>
      <c r="U367" s="811"/>
      <c r="V367" s="814"/>
      <c r="W367" s="767"/>
      <c r="X367" s="817"/>
      <c r="Y367" s="761"/>
      <c r="Z367" s="764"/>
      <c r="AA367" s="767"/>
      <c r="AB367" s="770"/>
      <c r="AC367" s="773"/>
      <c r="AD367" s="776"/>
      <c r="AE367" s="779"/>
      <c r="AF367" s="205">
        <v>4</v>
      </c>
      <c r="AG367" s="494"/>
      <c r="AH367" s="497" t="str">
        <f t="shared" si="1099"/>
        <v/>
      </c>
      <c r="AI367" s="336"/>
      <c r="AJ367" s="336"/>
      <c r="AK367" s="231" t="str">
        <f t="shared" si="1100"/>
        <v/>
      </c>
      <c r="AL367" s="337"/>
      <c r="AM367" s="337"/>
      <c r="AN367" s="338"/>
      <c r="AO367" s="232" t="str">
        <f t="shared" ref="AO367" si="1286">IF(ISBLANK(AD364),(IFERROR(IF(AND(AH366="Probabilidad",AH367="Probabilidad"),(AQ366-(+AQ366*AK367)),IF(AND(AH366="Impacto",AH367="Probabilidad"),(AQ365-(+AQ365*AK367)),IF(AH367="Impacto",AQ366,""))),""))," ")</f>
        <v/>
      </c>
      <c r="AP367" s="174" t="str">
        <f t="shared" ref="AP367" si="1287">IF(ISBLANK(AD364),(IFERROR(IF(AO367="","",IF(AO367&lt;=0.2,"Muy Baja",IF(AO367&lt;=0.4,"Baja",IF(AO367&lt;=0.6,"Media",IF(AO367&lt;=0.8,"Alta","Muy Alta"))))),""))," ")</f>
        <v/>
      </c>
      <c r="AQ367" s="233" t="str">
        <f t="shared" si="1213"/>
        <v/>
      </c>
      <c r="AR367" s="279" t="str">
        <f t="shared" si="1214"/>
        <v/>
      </c>
      <c r="AS367" s="233" t="str">
        <f t="shared" si="1285"/>
        <v/>
      </c>
      <c r="AT367" s="235" t="str">
        <f t="shared" si="1216"/>
        <v/>
      </c>
      <c r="AU367" s="782"/>
      <c r="AV367" s="785"/>
      <c r="AW367" s="779"/>
      <c r="AX367" s="788"/>
      <c r="AY367" s="469"/>
      <c r="AZ367" s="462"/>
      <c r="BA367" s="463"/>
      <c r="BB367" s="463"/>
      <c r="BC367" s="464"/>
      <c r="BD367" s="464"/>
      <c r="BE367" s="464"/>
      <c r="BF367" s="462"/>
      <c r="BG367" s="752"/>
      <c r="BH367" s="212"/>
      <c r="BI367" s="209"/>
      <c r="BJ367" s="209"/>
      <c r="BK367" s="209"/>
      <c r="BL367" s="206"/>
      <c r="BM367" s="206"/>
      <c r="BN367" s="206"/>
      <c r="BO367" s="278"/>
      <c r="BP367" s="278"/>
      <c r="BQ367" s="593"/>
      <c r="BR367" s="709"/>
      <c r="BS367" s="709"/>
      <c r="BT367" s="708"/>
      <c r="BU367" s="708"/>
      <c r="BV367" s="708"/>
      <c r="BW367" s="708"/>
      <c r="BX367" s="708"/>
      <c r="BY367" s="708"/>
      <c r="BZ367" s="708"/>
    </row>
    <row r="368" spans="1:78" s="211" customFormat="1" ht="28.5" customHeight="1">
      <c r="A368" s="987"/>
      <c r="B368" s="969"/>
      <c r="C368" s="848"/>
      <c r="D368" s="848"/>
      <c r="E368" s="801"/>
      <c r="F368" s="801"/>
      <c r="G368" s="819"/>
      <c r="H368" s="380">
        <f t="shared" si="1263"/>
        <v>59</v>
      </c>
      <c r="I368" s="831"/>
      <c r="J368" s="752"/>
      <c r="K368" s="752"/>
      <c r="L368" s="752"/>
      <c r="M368" s="801"/>
      <c r="N368" s="801"/>
      <c r="O368" s="801"/>
      <c r="P368" s="805"/>
      <c r="Q368" s="808"/>
      <c r="R368" s="811"/>
      <c r="S368" s="811"/>
      <c r="T368" s="811"/>
      <c r="U368" s="811"/>
      <c r="V368" s="814"/>
      <c r="W368" s="767"/>
      <c r="X368" s="817"/>
      <c r="Y368" s="761"/>
      <c r="Z368" s="764"/>
      <c r="AA368" s="767"/>
      <c r="AB368" s="770"/>
      <c r="AC368" s="773"/>
      <c r="AD368" s="776"/>
      <c r="AE368" s="779"/>
      <c r="AF368" s="205">
        <v>5</v>
      </c>
      <c r="AG368" s="494"/>
      <c r="AH368" s="497" t="str">
        <f t="shared" si="1099"/>
        <v/>
      </c>
      <c r="AI368" s="336"/>
      <c r="AJ368" s="336"/>
      <c r="AK368" s="231" t="str">
        <f t="shared" si="1100"/>
        <v/>
      </c>
      <c r="AL368" s="337"/>
      <c r="AM368" s="337"/>
      <c r="AN368" s="338"/>
      <c r="AO368" s="232" t="str">
        <f t="shared" ref="AO368" si="1288">IF(ISBLANK(AD364),(IFERROR(IF(AND(AH367="Probabilidad",AH368="Probabilidad"),(AQ367-(+AQ367*AK368)),IF(AND(AH367="Impacto",AH368="Probabilidad"),(AQ366-(+AQ366*AK368)),IF(AH368="Impacto",AQ367,""))),""))," ")</f>
        <v/>
      </c>
      <c r="AP368" s="174" t="str">
        <f t="shared" ref="AP368" si="1289">IF(ISBLANK(AD364),(IFERROR(IF(AO368="","",IF(AO368&lt;=0.2,"Muy Baja",IF(AO368&lt;=0.4,"Baja",IF(AO368&lt;=0.6,"Media",IF(AO368&lt;=0.8,"Alta","Muy Alta"))))),""))," ")</f>
        <v/>
      </c>
      <c r="AQ368" s="233" t="str">
        <f t="shared" si="1213"/>
        <v/>
      </c>
      <c r="AR368" s="279" t="str">
        <f t="shared" si="1214"/>
        <v/>
      </c>
      <c r="AS368" s="233" t="str">
        <f t="shared" si="1285"/>
        <v/>
      </c>
      <c r="AT368" s="235" t="str">
        <f t="shared" si="1216"/>
        <v/>
      </c>
      <c r="AU368" s="782"/>
      <c r="AV368" s="785"/>
      <c r="AW368" s="779"/>
      <c r="AX368" s="788"/>
      <c r="AY368" s="469"/>
      <c r="AZ368" s="462"/>
      <c r="BA368" s="463"/>
      <c r="BB368" s="463"/>
      <c r="BC368" s="464"/>
      <c r="BD368" s="464"/>
      <c r="BE368" s="464"/>
      <c r="BF368" s="462"/>
      <c r="BG368" s="752"/>
      <c r="BH368" s="212"/>
      <c r="BI368" s="209"/>
      <c r="BJ368" s="209"/>
      <c r="BK368" s="209"/>
      <c r="BL368" s="206"/>
      <c r="BM368" s="206"/>
      <c r="BN368" s="206"/>
      <c r="BO368" s="278"/>
      <c r="BP368" s="278"/>
      <c r="BQ368" s="593"/>
      <c r="BR368" s="709"/>
      <c r="BS368" s="709"/>
      <c r="BT368" s="708"/>
      <c r="BU368" s="708"/>
      <c r="BV368" s="708"/>
      <c r="BW368" s="708"/>
      <c r="BX368" s="708"/>
      <c r="BY368" s="708"/>
      <c r="BZ368" s="708"/>
    </row>
    <row r="369" spans="1:78" s="211" customFormat="1" ht="28.5" customHeight="1">
      <c r="A369" s="987"/>
      <c r="B369" s="969"/>
      <c r="C369" s="848"/>
      <c r="D369" s="848"/>
      <c r="E369" s="801"/>
      <c r="F369" s="801"/>
      <c r="G369" s="819"/>
      <c r="H369" s="380">
        <f t="shared" si="1263"/>
        <v>59</v>
      </c>
      <c r="I369" s="832"/>
      <c r="J369" s="753"/>
      <c r="K369" s="753"/>
      <c r="L369" s="753"/>
      <c r="M369" s="802"/>
      <c r="N369" s="802"/>
      <c r="O369" s="802"/>
      <c r="P369" s="806"/>
      <c r="Q369" s="809"/>
      <c r="R369" s="812"/>
      <c r="S369" s="812"/>
      <c r="T369" s="812"/>
      <c r="U369" s="812"/>
      <c r="V369" s="820"/>
      <c r="W369" s="768"/>
      <c r="X369" s="818"/>
      <c r="Y369" s="762"/>
      <c r="Z369" s="765"/>
      <c r="AA369" s="768"/>
      <c r="AB369" s="771"/>
      <c r="AC369" s="774"/>
      <c r="AD369" s="777"/>
      <c r="AE369" s="780"/>
      <c r="AF369" s="205">
        <v>6</v>
      </c>
      <c r="AG369" s="494"/>
      <c r="AH369" s="497" t="str">
        <f t="shared" si="1099"/>
        <v/>
      </c>
      <c r="AI369" s="336"/>
      <c r="AJ369" s="336"/>
      <c r="AK369" s="231" t="str">
        <f t="shared" si="1100"/>
        <v/>
      </c>
      <c r="AL369" s="337"/>
      <c r="AM369" s="337"/>
      <c r="AN369" s="338"/>
      <c r="AO369" s="232" t="str">
        <f t="shared" ref="AO369" si="1290">IF(ISBLANK(AD364),(IFERROR(IF(AND(AH368="Probabilidad",AH369="Probabilidad"),(AQ368-(+AQ368*AK369)),IF(AND(AH368="Impacto",AH369="Probabilidad"),(AQ367-(+AQ367*AK369)),IF(AH369="Impacto",AQ368,""))),""))," ")</f>
        <v/>
      </c>
      <c r="AP369" s="174" t="str">
        <f t="shared" ref="AP369" si="1291">IF(ISBLANK(AD364),(IFERROR(IF(AO369="","",IF(AO369&lt;=0.2,"Muy Baja",IF(AO369&lt;=0.4,"Baja",IF(AO369&lt;=0.6,"Media",IF(AO369&lt;=0.8,"Alta","Muy Alta"))))),""))," ")</f>
        <v/>
      </c>
      <c r="AQ369" s="233" t="str">
        <f t="shared" si="1213"/>
        <v/>
      </c>
      <c r="AR369" s="279" t="str">
        <f t="shared" si="1214"/>
        <v/>
      </c>
      <c r="AS369" s="233" t="str">
        <f t="shared" si="1285"/>
        <v/>
      </c>
      <c r="AT369" s="235" t="str">
        <f t="shared" si="1216"/>
        <v/>
      </c>
      <c r="AU369" s="783"/>
      <c r="AV369" s="786"/>
      <c r="AW369" s="780"/>
      <c r="AX369" s="789"/>
      <c r="AY369" s="469"/>
      <c r="AZ369" s="462"/>
      <c r="BA369" s="463"/>
      <c r="BB369" s="463"/>
      <c r="BC369" s="464"/>
      <c r="BD369" s="464"/>
      <c r="BE369" s="464"/>
      <c r="BF369" s="462"/>
      <c r="BG369" s="753"/>
      <c r="BH369" s="515"/>
      <c r="BI369" s="516"/>
      <c r="BJ369" s="516"/>
      <c r="BK369" s="516"/>
      <c r="BL369" s="541"/>
      <c r="BM369" s="541"/>
      <c r="BN369" s="541"/>
      <c r="BO369" s="542"/>
      <c r="BP369" s="542"/>
      <c r="BQ369" s="600"/>
      <c r="BR369" s="709"/>
      <c r="BS369" s="709"/>
      <c r="BT369" s="708"/>
      <c r="BU369" s="708"/>
      <c r="BV369" s="708"/>
      <c r="BW369" s="708"/>
      <c r="BX369" s="708"/>
      <c r="BY369" s="708"/>
      <c r="BZ369" s="708"/>
    </row>
    <row r="370" spans="1:78" s="211" customFormat="1" ht="102.6" customHeight="1">
      <c r="A370" s="987"/>
      <c r="B370" s="969" t="s">
        <v>954</v>
      </c>
      <c r="C370" s="848"/>
      <c r="D370" s="848" t="str">
        <f>IFERROR((VLOOKUP($B370,'Listados Datos'!$D$3:$F$18,3,FALSE))," ")</f>
        <v>El proceso inicia con la identificación de las necesidades de recursos y finaliza con la entrega del bien y/o servicio y su registro en los hechos financieros. Aplica a todos los procesos de la entidad.</v>
      </c>
      <c r="E370" s="801" t="s">
        <v>1167</v>
      </c>
      <c r="F370" s="801" t="s">
        <v>970</v>
      </c>
      <c r="G370" s="819">
        <v>60</v>
      </c>
      <c r="H370" s="380">
        <f t="shared" ref="H370" si="1292">+G370</f>
        <v>60</v>
      </c>
      <c r="I370" s="830" t="s">
        <v>3041</v>
      </c>
      <c r="J370" s="751" t="s">
        <v>242</v>
      </c>
      <c r="K370" s="751" t="s">
        <v>3038</v>
      </c>
      <c r="L370" s="751" t="s">
        <v>3042</v>
      </c>
      <c r="M370" s="803" t="str">
        <f t="shared" ref="M370" si="1293">+CONCATENATE("Posibilidad de afectación ", J370, " por ", K370," debido a ", L370)</f>
        <v>Posibilidad de afectación Económico y Reputacional por  Deficiencias generadas por falta de planeación de los compromisos. debido a Falta de conocimiento de los procesos</v>
      </c>
      <c r="N370" s="803" t="s">
        <v>108</v>
      </c>
      <c r="O370" s="803" t="s">
        <v>830</v>
      </c>
      <c r="P370" s="804">
        <v>12</v>
      </c>
      <c r="Q370" s="807"/>
      <c r="R370" s="810"/>
      <c r="S370" s="810"/>
      <c r="T370" s="810"/>
      <c r="U370" s="810"/>
      <c r="V370" s="813" t="str">
        <f t="shared" ref="V370" si="1294">IF(ISBLANK(AC370),(IF(P370&lt;=0,"",IF(P370&lt;=2,"Muy Baja",IF(P370&lt;=24,"Baja",IF(P370&lt;=500,"Media",IF(P370&lt;=5000,"Alta","Muy Alta"))))))," ")</f>
        <v>Baja</v>
      </c>
      <c r="W370" s="766">
        <f t="shared" ref="W370" si="1295">IF(ISBLANK(AC370),(IF(V370="","",IF(V370="Muy Baja",20%,IF(V370="Baja",40%,IF(V370="Media",60%,IF(V370="Alta",80%,IF(V370="Muy Alta",100%,0)))))))," ")</f>
        <v>0.4</v>
      </c>
      <c r="X370" s="816" t="s">
        <v>304</v>
      </c>
      <c r="Y370" s="760" t="str">
        <f>IF(X370&gt;0,IF(NOT(ISERROR(MATCH(X370,'Listados Datos'!$N$3:$N$4,0))),'Listados Datos'!$N$6&amp;"Por favor no seleccionar este criterios de impacto (Afectación Económica o presupuestal y/o Pérdida Reputacional)",'Listados Datos'!$N$7),"")</f>
        <v>✔</v>
      </c>
      <c r="Z370" s="763"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766">
        <f>IF(Z370="","",IF(Z370="Leve",20%,IF(Z370="Menor",40%,IF(Z370="Moderado",60%,IF(Z370="Mayor",80%,IF(Z370="Catastrófico",100%,0))))))</f>
        <v>0.6</v>
      </c>
      <c r="AB370" s="769"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772"/>
      <c r="AD370" s="775"/>
      <c r="AE370" s="778" t="str">
        <f t="shared" ref="AE370" si="1296">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494" t="s">
        <v>3044</v>
      </c>
      <c r="AH370" s="497" t="str">
        <f t="shared" si="1099"/>
        <v>Probabilidad</v>
      </c>
      <c r="AI370" s="336" t="s">
        <v>310</v>
      </c>
      <c r="AJ370" s="336" t="s">
        <v>315</v>
      </c>
      <c r="AK370" s="231" t="str">
        <f t="shared" si="1100"/>
        <v>40%</v>
      </c>
      <c r="AL370" s="337" t="s">
        <v>319</v>
      </c>
      <c r="AM370" s="337" t="s">
        <v>323</v>
      </c>
      <c r="AN370" s="338" t="s">
        <v>326</v>
      </c>
      <c r="AO370" s="232">
        <f t="shared" ref="AO370" si="1297">IF(ISBLANK(AD370),(IFERROR(IF(AH370="Probabilidad",(W370-(+W370*AK370)),IF(AH370="Impacto",W370,"")),""))," ")</f>
        <v>0.24</v>
      </c>
      <c r="AP370" s="174" t="str">
        <f t="shared" ref="AP370" si="1298">IF(ISBLANK(AD370), (IFERROR(IF(AO370="","",IF(AO370&lt;=0.2,"Muy Baja",IF(AO370&lt;=0.4,"Baja",IF(AO370&lt;=0.6,"Media",IF(AO370&lt;=0.8,"Alta","Muy Alta"))))),""))," ")</f>
        <v>Baja</v>
      </c>
      <c r="AQ370" s="233">
        <f t="shared" si="1213"/>
        <v>0.24</v>
      </c>
      <c r="AR370" s="279" t="str">
        <f t="shared" si="1214"/>
        <v>Moderado</v>
      </c>
      <c r="AS370" s="233">
        <f t="shared" ref="AS370" si="1299">IFERROR(IF(AH370="Impacto",(AA370-(+AA370*AK370)),IF(AH370="Probabilidad",AA370,"")),"")</f>
        <v>0.6</v>
      </c>
      <c r="AT370" s="235" t="str">
        <f t="shared" si="1216"/>
        <v>Moderado</v>
      </c>
      <c r="AU370" s="781"/>
      <c r="AV370" s="784" t="str">
        <f>IF(ISBLANK(AD370), " ", AD370)</f>
        <v xml:space="preserve"> </v>
      </c>
      <c r="AW370" s="778" t="str">
        <f t="shared" ref="AW370" si="1300">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787" t="s">
        <v>333</v>
      </c>
      <c r="AY370" s="469" t="s">
        <v>3048</v>
      </c>
      <c r="AZ370" s="462" t="s">
        <v>3049</v>
      </c>
      <c r="BA370" s="463" t="s">
        <v>3006</v>
      </c>
      <c r="BB370" s="463" t="s">
        <v>1150</v>
      </c>
      <c r="BC370" s="464">
        <v>44927</v>
      </c>
      <c r="BD370" s="464">
        <v>45291</v>
      </c>
      <c r="BE370" s="464" t="s">
        <v>3050</v>
      </c>
      <c r="BF370" s="462" t="s">
        <v>3050</v>
      </c>
      <c r="BG370" s="757" t="s">
        <v>3052</v>
      </c>
      <c r="BH370" s="508" t="s">
        <v>33</v>
      </c>
      <c r="BI370" s="521" t="s">
        <v>3514</v>
      </c>
      <c r="BJ370" s="522">
        <v>1</v>
      </c>
      <c r="BK370" s="523">
        <v>45046</v>
      </c>
      <c r="BL370" s="549" t="s">
        <v>3515</v>
      </c>
      <c r="BM370" s="604" t="s">
        <v>3516</v>
      </c>
      <c r="BN370" s="549" t="s">
        <v>3517</v>
      </c>
      <c r="BO370" s="549" t="s">
        <v>32</v>
      </c>
      <c r="BP370" s="549" t="s">
        <v>1509</v>
      </c>
      <c r="BQ370" s="564" t="s">
        <v>1509</v>
      </c>
      <c r="BR370" s="708" t="s">
        <v>3712</v>
      </c>
      <c r="BS370" s="708"/>
      <c r="BT370" s="708" t="s">
        <v>3049</v>
      </c>
      <c r="BU370" s="708"/>
      <c r="BV370" s="708" t="s">
        <v>3713</v>
      </c>
      <c r="BW370" s="708"/>
      <c r="BX370" s="710" t="s">
        <v>3516</v>
      </c>
      <c r="BY370" s="708"/>
      <c r="BZ370" s="708"/>
    </row>
    <row r="371" spans="1:78" s="211" customFormat="1" ht="28.5" customHeight="1">
      <c r="A371" s="987"/>
      <c r="B371" s="969"/>
      <c r="C371" s="848"/>
      <c r="D371" s="848"/>
      <c r="E371" s="801"/>
      <c r="F371" s="801"/>
      <c r="G371" s="819"/>
      <c r="H371" s="380">
        <f t="shared" ref="H371" si="1301">+H370</f>
        <v>60</v>
      </c>
      <c r="I371" s="831"/>
      <c r="J371" s="752"/>
      <c r="K371" s="752"/>
      <c r="L371" s="752"/>
      <c r="M371" s="801"/>
      <c r="N371" s="801"/>
      <c r="O371" s="801"/>
      <c r="P371" s="805"/>
      <c r="Q371" s="808"/>
      <c r="R371" s="811"/>
      <c r="S371" s="811"/>
      <c r="T371" s="811"/>
      <c r="U371" s="811"/>
      <c r="V371" s="814"/>
      <c r="W371" s="767"/>
      <c r="X371" s="817"/>
      <c r="Y371" s="761"/>
      <c r="Z371" s="764"/>
      <c r="AA371" s="767"/>
      <c r="AB371" s="770"/>
      <c r="AC371" s="773"/>
      <c r="AD371" s="776"/>
      <c r="AE371" s="779"/>
      <c r="AF371" s="205">
        <v>2</v>
      </c>
      <c r="AG371" s="494"/>
      <c r="AH371" s="497" t="str">
        <f t="shared" si="1099"/>
        <v/>
      </c>
      <c r="AI371" s="336"/>
      <c r="AJ371" s="336"/>
      <c r="AK371" s="231" t="str">
        <f t="shared" si="1100"/>
        <v/>
      </c>
      <c r="AL371" s="337"/>
      <c r="AM371" s="337"/>
      <c r="AN371" s="338"/>
      <c r="AO371" s="232" t="str">
        <f t="shared" ref="AO371" si="1302">IF(ISBLANK(AD370),(IFERROR(IF(AND(AH370="Probabilidad",AH371="Probabilidad"),(AQ370-(+AQ370*AK371)),IF(AH371="Probabilidad",(W370-(+W370*AK371)),IF(AH371="Impacto",AQ370,""))),""))," ")</f>
        <v/>
      </c>
      <c r="AP371" s="174" t="str">
        <f t="shared" ref="AP371" si="1303">IF(ISBLANK(AD370),(IFERROR(IF(AO371="","",IF(AO371&lt;=0.2,"Muy Baja",IF(AO371&lt;=0.4,"Baja",IF(AO371&lt;=0.6,"Media",IF(AO371&lt;=0.8,"Alta","Muy Alta"))))),""))," ")</f>
        <v/>
      </c>
      <c r="AQ371" s="233" t="str">
        <f t="shared" si="1213"/>
        <v/>
      </c>
      <c r="AR371" s="279" t="str">
        <f t="shared" si="1214"/>
        <v/>
      </c>
      <c r="AS371" s="233" t="str">
        <f t="shared" ref="AS371" si="1304">IFERROR(IF(AND(AH370="Impacto",AH371="Impacto"),(AS370-(+AS370*AK371)),IF(AH371="Impacto",(AA370-(+AA370*AK371)),IF(AH371="Probabilidad",AS370,""))),"")</f>
        <v/>
      </c>
      <c r="AT371" s="235" t="str">
        <f t="shared" si="1216"/>
        <v/>
      </c>
      <c r="AU371" s="782"/>
      <c r="AV371" s="785"/>
      <c r="AW371" s="779"/>
      <c r="AX371" s="788"/>
      <c r="AY371" s="469"/>
      <c r="AZ371" s="462"/>
      <c r="BA371" s="463"/>
      <c r="BB371" s="463"/>
      <c r="BC371" s="464"/>
      <c r="BD371" s="464"/>
      <c r="BE371" s="464"/>
      <c r="BF371" s="462"/>
      <c r="BG371" s="752"/>
      <c r="BH371" s="517"/>
      <c r="BI371" s="518"/>
      <c r="BJ371" s="518"/>
      <c r="BK371" s="518"/>
      <c r="BL371" s="543"/>
      <c r="BM371" s="543"/>
      <c r="BN371" s="543"/>
      <c r="BO371" s="278"/>
      <c r="BP371" s="278"/>
      <c r="BQ371" s="593"/>
      <c r="BR371" s="708"/>
      <c r="BS371" s="708"/>
      <c r="BT371" s="708"/>
      <c r="BU371" s="708"/>
      <c r="BV371" s="708"/>
      <c r="BW371" s="708"/>
      <c r="BX371" s="708"/>
      <c r="BY371" s="708"/>
      <c r="BZ371" s="708"/>
    </row>
    <row r="372" spans="1:78" s="211" customFormat="1" ht="28.5" customHeight="1">
      <c r="A372" s="987"/>
      <c r="B372" s="969"/>
      <c r="C372" s="848"/>
      <c r="D372" s="848"/>
      <c r="E372" s="801"/>
      <c r="F372" s="801"/>
      <c r="G372" s="819"/>
      <c r="H372" s="380">
        <f t="shared" si="1263"/>
        <v>60</v>
      </c>
      <c r="I372" s="831"/>
      <c r="J372" s="752"/>
      <c r="K372" s="752"/>
      <c r="L372" s="752"/>
      <c r="M372" s="801"/>
      <c r="N372" s="801"/>
      <c r="O372" s="801"/>
      <c r="P372" s="805"/>
      <c r="Q372" s="808"/>
      <c r="R372" s="811"/>
      <c r="S372" s="811"/>
      <c r="T372" s="811"/>
      <c r="U372" s="811"/>
      <c r="V372" s="814"/>
      <c r="W372" s="767"/>
      <c r="X372" s="817"/>
      <c r="Y372" s="761"/>
      <c r="Z372" s="764"/>
      <c r="AA372" s="767"/>
      <c r="AB372" s="770"/>
      <c r="AC372" s="773"/>
      <c r="AD372" s="776"/>
      <c r="AE372" s="779"/>
      <c r="AF372" s="205">
        <v>3</v>
      </c>
      <c r="AG372" s="494"/>
      <c r="AH372" s="497" t="str">
        <f t="shared" si="1099"/>
        <v/>
      </c>
      <c r="AI372" s="336"/>
      <c r="AJ372" s="336"/>
      <c r="AK372" s="231" t="str">
        <f t="shared" si="1100"/>
        <v/>
      </c>
      <c r="AL372" s="337"/>
      <c r="AM372" s="337"/>
      <c r="AN372" s="338"/>
      <c r="AO372" s="232" t="str">
        <f t="shared" ref="AO372" si="1305">IF(ISBLANK(AD370),(IFERROR(IF(AND(AH371="Probabilidad",AH372="Probabilidad"),(AQ371-(+AQ371*AK372)),IF(AND(AH371="Impacto",AH372="Probabilidad"),(AQ370-(+AQ370*AK372)),IF(AH372="Impacto",AQ371,""))),""))," ")</f>
        <v/>
      </c>
      <c r="AP372" s="174" t="str">
        <f t="shared" ref="AP372" si="1306">IF(ISBLANK(AD370),(IFERROR(IF(AO372="","",IF(AO372&lt;=0.2,"Muy Baja",IF(AO372&lt;=0.4,"Baja",IF(AO372&lt;=0.6,"Media",IF(AO372&lt;=0.8,"Alta","Muy Alta"))))),""))," ")</f>
        <v/>
      </c>
      <c r="AQ372" s="233" t="str">
        <f t="shared" si="1213"/>
        <v/>
      </c>
      <c r="AR372" s="279" t="str">
        <f t="shared" si="1214"/>
        <v/>
      </c>
      <c r="AS372" s="233" t="str">
        <f t="shared" ref="AS372:AS375" si="1307">IFERROR(IF(AND(AH371="Impacto",AH372="Impacto"),(AS371-(+AS371*AK372)),IF(AND(AH371="Probabilidad",AH372="Impacto"),(AS370-(+AS370*AK372)),IF(AH372="Probabilidad",AS371,""))),"")</f>
        <v/>
      </c>
      <c r="AT372" s="235" t="str">
        <f t="shared" si="1216"/>
        <v/>
      </c>
      <c r="AU372" s="782"/>
      <c r="AV372" s="785"/>
      <c r="AW372" s="779"/>
      <c r="AX372" s="788"/>
      <c r="AY372" s="469"/>
      <c r="AZ372" s="462"/>
      <c r="BA372" s="463"/>
      <c r="BB372" s="463"/>
      <c r="BC372" s="464"/>
      <c r="BD372" s="464"/>
      <c r="BE372" s="464"/>
      <c r="BF372" s="462"/>
      <c r="BG372" s="752"/>
      <c r="BH372" s="212"/>
      <c r="BI372" s="209"/>
      <c r="BJ372" s="209"/>
      <c r="BK372" s="209"/>
      <c r="BL372" s="206"/>
      <c r="BM372" s="206"/>
      <c r="BN372" s="206"/>
      <c r="BO372" s="278"/>
      <c r="BP372" s="278"/>
      <c r="BQ372" s="593"/>
      <c r="BR372" s="708"/>
      <c r="BS372" s="708"/>
      <c r="BT372" s="708"/>
      <c r="BU372" s="708"/>
      <c r="BV372" s="708"/>
      <c r="BW372" s="708"/>
      <c r="BX372" s="708"/>
      <c r="BY372" s="708"/>
      <c r="BZ372" s="708"/>
    </row>
    <row r="373" spans="1:78" s="211" customFormat="1" ht="28.5" customHeight="1">
      <c r="A373" s="987"/>
      <c r="B373" s="969"/>
      <c r="C373" s="848"/>
      <c r="D373" s="848"/>
      <c r="E373" s="801"/>
      <c r="F373" s="801"/>
      <c r="G373" s="819"/>
      <c r="H373" s="380">
        <f t="shared" si="1263"/>
        <v>60</v>
      </c>
      <c r="I373" s="831"/>
      <c r="J373" s="752"/>
      <c r="K373" s="752"/>
      <c r="L373" s="752"/>
      <c r="M373" s="801"/>
      <c r="N373" s="801"/>
      <c r="O373" s="801"/>
      <c r="P373" s="805"/>
      <c r="Q373" s="808"/>
      <c r="R373" s="811"/>
      <c r="S373" s="811"/>
      <c r="T373" s="811"/>
      <c r="U373" s="811"/>
      <c r="V373" s="814"/>
      <c r="W373" s="767"/>
      <c r="X373" s="817"/>
      <c r="Y373" s="761"/>
      <c r="Z373" s="764"/>
      <c r="AA373" s="767"/>
      <c r="AB373" s="770"/>
      <c r="AC373" s="773"/>
      <c r="AD373" s="776"/>
      <c r="AE373" s="779"/>
      <c r="AF373" s="205">
        <v>4</v>
      </c>
      <c r="AG373" s="494"/>
      <c r="AH373" s="497" t="str">
        <f t="shared" si="1099"/>
        <v/>
      </c>
      <c r="AI373" s="336"/>
      <c r="AJ373" s="336"/>
      <c r="AK373" s="231" t="str">
        <f t="shared" si="1100"/>
        <v/>
      </c>
      <c r="AL373" s="337"/>
      <c r="AM373" s="337"/>
      <c r="AN373" s="338"/>
      <c r="AO373" s="232" t="str">
        <f t="shared" ref="AO373" si="1308">IF(ISBLANK(AD370),(IFERROR(IF(AND(AH372="Probabilidad",AH373="Probabilidad"),(AQ372-(+AQ372*AK373)),IF(AND(AH372="Impacto",AH373="Probabilidad"),(AQ371-(+AQ371*AK373)),IF(AH373="Impacto",AQ372,""))),""))," ")</f>
        <v/>
      </c>
      <c r="AP373" s="174" t="str">
        <f t="shared" ref="AP373" si="1309">IF(ISBLANK(AD370),(IFERROR(IF(AO373="","",IF(AO373&lt;=0.2,"Muy Baja",IF(AO373&lt;=0.4,"Baja",IF(AO373&lt;=0.6,"Media",IF(AO373&lt;=0.8,"Alta","Muy Alta"))))),""))," ")</f>
        <v/>
      </c>
      <c r="AQ373" s="233" t="str">
        <f t="shared" si="1213"/>
        <v/>
      </c>
      <c r="AR373" s="279" t="str">
        <f t="shared" si="1214"/>
        <v/>
      </c>
      <c r="AS373" s="233" t="str">
        <f t="shared" si="1307"/>
        <v/>
      </c>
      <c r="AT373" s="235" t="str">
        <f t="shared" si="1216"/>
        <v/>
      </c>
      <c r="AU373" s="782"/>
      <c r="AV373" s="785"/>
      <c r="AW373" s="779"/>
      <c r="AX373" s="788"/>
      <c r="AY373" s="469"/>
      <c r="AZ373" s="462"/>
      <c r="BA373" s="463"/>
      <c r="BB373" s="463"/>
      <c r="BC373" s="464"/>
      <c r="BD373" s="464"/>
      <c r="BE373" s="464"/>
      <c r="BF373" s="462"/>
      <c r="BG373" s="752"/>
      <c r="BH373" s="212"/>
      <c r="BI373" s="209"/>
      <c r="BJ373" s="209"/>
      <c r="BK373" s="209"/>
      <c r="BL373" s="206"/>
      <c r="BM373" s="206"/>
      <c r="BN373" s="206"/>
      <c r="BO373" s="278"/>
      <c r="BP373" s="278"/>
      <c r="BQ373" s="593"/>
      <c r="BR373" s="708"/>
      <c r="BS373" s="708"/>
      <c r="BT373" s="708"/>
      <c r="BU373" s="708"/>
      <c r="BV373" s="708"/>
      <c r="BW373" s="708"/>
      <c r="BX373" s="708"/>
      <c r="BY373" s="708"/>
      <c r="BZ373" s="708"/>
    </row>
    <row r="374" spans="1:78" s="211" customFormat="1" ht="28.5" customHeight="1">
      <c r="A374" s="987"/>
      <c r="B374" s="969"/>
      <c r="C374" s="848"/>
      <c r="D374" s="848"/>
      <c r="E374" s="801"/>
      <c r="F374" s="801"/>
      <c r="G374" s="819"/>
      <c r="H374" s="380">
        <f t="shared" si="1263"/>
        <v>60</v>
      </c>
      <c r="I374" s="831"/>
      <c r="J374" s="752"/>
      <c r="K374" s="752"/>
      <c r="L374" s="752"/>
      <c r="M374" s="801"/>
      <c r="N374" s="801"/>
      <c r="O374" s="801"/>
      <c r="P374" s="805"/>
      <c r="Q374" s="808"/>
      <c r="R374" s="811"/>
      <c r="S374" s="811"/>
      <c r="T374" s="811"/>
      <c r="U374" s="811"/>
      <c r="V374" s="814"/>
      <c r="W374" s="767"/>
      <c r="X374" s="817"/>
      <c r="Y374" s="761"/>
      <c r="Z374" s="764"/>
      <c r="AA374" s="767"/>
      <c r="AB374" s="770"/>
      <c r="AC374" s="773"/>
      <c r="AD374" s="776"/>
      <c r="AE374" s="779"/>
      <c r="AF374" s="205">
        <v>5</v>
      </c>
      <c r="AG374" s="494"/>
      <c r="AH374" s="497" t="str">
        <f t="shared" si="1099"/>
        <v/>
      </c>
      <c r="AI374" s="336"/>
      <c r="AJ374" s="336"/>
      <c r="AK374" s="231" t="str">
        <f t="shared" si="1100"/>
        <v/>
      </c>
      <c r="AL374" s="337"/>
      <c r="AM374" s="337"/>
      <c r="AN374" s="338"/>
      <c r="AO374" s="232" t="str">
        <f t="shared" ref="AO374" si="1310">IF(ISBLANK(AD370),(IFERROR(IF(AND(AH373="Probabilidad",AH374="Probabilidad"),(AQ373-(+AQ373*AK374)),IF(AND(AH373="Impacto",AH374="Probabilidad"),(AQ372-(+AQ372*AK374)),IF(AH374="Impacto",AQ373,""))),""))," ")</f>
        <v/>
      </c>
      <c r="AP374" s="174" t="str">
        <f t="shared" ref="AP374" si="1311">IF(ISBLANK(AD370),(IFERROR(IF(AO374="","",IF(AO374&lt;=0.2,"Muy Baja",IF(AO374&lt;=0.4,"Baja",IF(AO374&lt;=0.6,"Media",IF(AO374&lt;=0.8,"Alta","Muy Alta"))))),""))," ")</f>
        <v/>
      </c>
      <c r="AQ374" s="233" t="str">
        <f t="shared" si="1213"/>
        <v/>
      </c>
      <c r="AR374" s="279" t="str">
        <f t="shared" si="1214"/>
        <v/>
      </c>
      <c r="AS374" s="233" t="str">
        <f t="shared" si="1307"/>
        <v/>
      </c>
      <c r="AT374" s="235" t="str">
        <f t="shared" si="1216"/>
        <v/>
      </c>
      <c r="AU374" s="782"/>
      <c r="AV374" s="785"/>
      <c r="AW374" s="779"/>
      <c r="AX374" s="788"/>
      <c r="AY374" s="469"/>
      <c r="AZ374" s="462"/>
      <c r="BA374" s="463"/>
      <c r="BB374" s="463"/>
      <c r="BC374" s="464"/>
      <c r="BD374" s="464"/>
      <c r="BE374" s="464"/>
      <c r="BF374" s="462"/>
      <c r="BG374" s="752"/>
      <c r="BH374" s="212"/>
      <c r="BI374" s="209"/>
      <c r="BJ374" s="209"/>
      <c r="BK374" s="209"/>
      <c r="BL374" s="206"/>
      <c r="BM374" s="206"/>
      <c r="BN374" s="206"/>
      <c r="BO374" s="278"/>
      <c r="BP374" s="278"/>
      <c r="BQ374" s="593"/>
      <c r="BR374" s="708"/>
      <c r="BS374" s="708"/>
      <c r="BT374" s="708"/>
      <c r="BU374" s="708"/>
      <c r="BV374" s="708"/>
      <c r="BW374" s="708"/>
      <c r="BX374" s="708"/>
      <c r="BY374" s="708"/>
      <c r="BZ374" s="708"/>
    </row>
    <row r="375" spans="1:78" s="211" customFormat="1" ht="28.5" customHeight="1">
      <c r="A375" s="987"/>
      <c r="B375" s="969"/>
      <c r="C375" s="848"/>
      <c r="D375" s="848"/>
      <c r="E375" s="801"/>
      <c r="F375" s="801"/>
      <c r="G375" s="819"/>
      <c r="H375" s="380">
        <f t="shared" si="1263"/>
        <v>60</v>
      </c>
      <c r="I375" s="832"/>
      <c r="J375" s="753"/>
      <c r="K375" s="753"/>
      <c r="L375" s="753"/>
      <c r="M375" s="802"/>
      <c r="N375" s="802"/>
      <c r="O375" s="802"/>
      <c r="P375" s="806"/>
      <c r="Q375" s="809"/>
      <c r="R375" s="812"/>
      <c r="S375" s="812"/>
      <c r="T375" s="812"/>
      <c r="U375" s="812"/>
      <c r="V375" s="820"/>
      <c r="W375" s="768"/>
      <c r="X375" s="818"/>
      <c r="Y375" s="762"/>
      <c r="Z375" s="765"/>
      <c r="AA375" s="768"/>
      <c r="AB375" s="771"/>
      <c r="AC375" s="774"/>
      <c r="AD375" s="777"/>
      <c r="AE375" s="780"/>
      <c r="AF375" s="205">
        <v>6</v>
      </c>
      <c r="AG375" s="494"/>
      <c r="AH375" s="497" t="str">
        <f t="shared" si="1099"/>
        <v/>
      </c>
      <c r="AI375" s="336"/>
      <c r="AJ375" s="336"/>
      <c r="AK375" s="231" t="str">
        <f t="shared" si="1100"/>
        <v/>
      </c>
      <c r="AL375" s="337"/>
      <c r="AM375" s="337"/>
      <c r="AN375" s="338"/>
      <c r="AO375" s="232" t="str">
        <f t="shared" ref="AO375" si="1312">IF(ISBLANK(AD370),(IFERROR(IF(AND(AH374="Probabilidad",AH375="Probabilidad"),(AQ374-(+AQ374*AK375)),IF(AND(AH374="Impacto",AH375="Probabilidad"),(AQ373-(+AQ373*AK375)),IF(AH375="Impacto",AQ374,""))),""))," ")</f>
        <v/>
      </c>
      <c r="AP375" s="174" t="str">
        <f t="shared" ref="AP375" si="1313">IF(ISBLANK(AD370),(IFERROR(IF(AO375="","",IF(AO375&lt;=0.2,"Muy Baja",IF(AO375&lt;=0.4,"Baja",IF(AO375&lt;=0.6,"Media",IF(AO375&lt;=0.8,"Alta","Muy Alta"))))),""))," ")</f>
        <v/>
      </c>
      <c r="AQ375" s="233" t="str">
        <f t="shared" si="1213"/>
        <v/>
      </c>
      <c r="AR375" s="279" t="str">
        <f t="shared" si="1214"/>
        <v/>
      </c>
      <c r="AS375" s="233" t="str">
        <f t="shared" si="1307"/>
        <v/>
      </c>
      <c r="AT375" s="235" t="str">
        <f t="shared" si="1216"/>
        <v/>
      </c>
      <c r="AU375" s="783"/>
      <c r="AV375" s="786"/>
      <c r="AW375" s="780"/>
      <c r="AX375" s="789"/>
      <c r="AY375" s="469"/>
      <c r="AZ375" s="462"/>
      <c r="BA375" s="463"/>
      <c r="BB375" s="463"/>
      <c r="BC375" s="464"/>
      <c r="BD375" s="464"/>
      <c r="BE375" s="464"/>
      <c r="BF375" s="462"/>
      <c r="BG375" s="753"/>
      <c r="BH375" s="515"/>
      <c r="BI375" s="516"/>
      <c r="BJ375" s="516"/>
      <c r="BK375" s="516"/>
      <c r="BL375" s="512"/>
      <c r="BM375" s="512"/>
      <c r="BN375" s="512"/>
      <c r="BO375" s="513"/>
      <c r="BP375" s="513"/>
      <c r="BQ375" s="600"/>
      <c r="BR375" s="708"/>
      <c r="BS375" s="708"/>
      <c r="BT375" s="708"/>
      <c r="BU375" s="708"/>
      <c r="BV375" s="708"/>
      <c r="BW375" s="708"/>
      <c r="BX375" s="708"/>
      <c r="BY375" s="708"/>
      <c r="BZ375" s="708"/>
    </row>
    <row r="376" spans="1:78" s="211" customFormat="1" ht="68.45" customHeight="1">
      <c r="A376" s="987"/>
      <c r="B376" s="969" t="s">
        <v>954</v>
      </c>
      <c r="C376" s="848"/>
      <c r="D376" s="848" t="str">
        <f>IFERROR((VLOOKUP($B376,'Listados Datos'!$D$3:$F$18,3,FALSE))," ")</f>
        <v>El proceso inicia con la identificación de las necesidades de recursos y finaliza con la entrega del bien y/o servicio y su registro en los hechos financieros. Aplica a todos los procesos de la entidad.</v>
      </c>
      <c r="E376" s="801" t="s">
        <v>1167</v>
      </c>
      <c r="F376" s="801" t="s">
        <v>970</v>
      </c>
      <c r="G376" s="819">
        <v>61</v>
      </c>
      <c r="H376" s="380">
        <f t="shared" ref="H376" si="1314">+G376</f>
        <v>61</v>
      </c>
      <c r="I376" s="830" t="s">
        <v>3059</v>
      </c>
      <c r="J376" s="751" t="s">
        <v>242</v>
      </c>
      <c r="K376" s="751" t="s">
        <v>1185</v>
      </c>
      <c r="L376" s="751" t="s">
        <v>1309</v>
      </c>
      <c r="M376" s="803" t="s">
        <v>3054</v>
      </c>
      <c r="N376" s="803" t="s">
        <v>108</v>
      </c>
      <c r="O376" s="803" t="s">
        <v>830</v>
      </c>
      <c r="P376" s="804">
        <v>228</v>
      </c>
      <c r="Q376" s="807"/>
      <c r="R376" s="810"/>
      <c r="S376" s="810"/>
      <c r="T376" s="810"/>
      <c r="U376" s="810"/>
      <c r="V376" s="813" t="str">
        <f t="shared" ref="V376" si="1315">IF(ISBLANK(AC376),(IF(P376&lt;=0,"",IF(P376&lt;=2,"Muy Baja",IF(P376&lt;=24,"Baja",IF(P376&lt;=500,"Media",IF(P376&lt;=5000,"Alta","Muy Alta"))))))," ")</f>
        <v>Media</v>
      </c>
      <c r="W376" s="766">
        <f t="shared" ref="W376" si="1316">IF(ISBLANK(AC376),(IF(V376="","",IF(V376="Muy Baja",20%,IF(V376="Baja",40%,IF(V376="Media",60%,IF(V376="Alta",80%,IF(V376="Muy Alta",100%,0)))))))," ")</f>
        <v>0.6</v>
      </c>
      <c r="X376" s="816" t="s">
        <v>304</v>
      </c>
      <c r="Y376" s="760" t="str">
        <f>IF(X376&gt;0,IF(NOT(ISERROR(MATCH(X376,'Listados Datos'!$N$3:$N$4,0))),'Listados Datos'!$N$6&amp;"Por favor no seleccionar este criterios de impacto (Afectación Económica o presupuestal y/o Pérdida Reputacional)",'Listados Datos'!$N$7),"")</f>
        <v>✔</v>
      </c>
      <c r="Z376" s="763"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766">
        <f>IF(Z376="","",IF(Z376="Leve",20%,IF(Z376="Menor",40%,IF(Z376="Moderado",60%,IF(Z376="Mayor",80%,IF(Z376="Catastrófico",100%,0))))))</f>
        <v>0.6</v>
      </c>
      <c r="AB376" s="769"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772"/>
      <c r="AD376" s="775"/>
      <c r="AE376" s="778" t="str">
        <f t="shared" ref="AE376" si="1317">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494" t="s">
        <v>3065</v>
      </c>
      <c r="AH376" s="497" t="str">
        <f t="shared" ref="AH376:AH435" si="1318">IF(OR(AI376="Preventivo",AI376="Detectivo"),"Probabilidad",IF(AI376="Correctivo","Impacto",""))</f>
        <v>Probabilidad</v>
      </c>
      <c r="AI376" s="336" t="s">
        <v>310</v>
      </c>
      <c r="AJ376" s="336" t="s">
        <v>315</v>
      </c>
      <c r="AK376" s="231" t="str">
        <f t="shared" ref="AK376:AK435" si="1319">IF(AND(AI376="Preventivo",AJ376="Automático"),"50%",IF(AND(AI376="Preventivo",AJ376="Manual"),"40%",IF(AND(AI376="Detectivo",AJ376="Automático"),"40%",IF(AND(AI376="Detectivo",AJ376="Manual"),"30%",IF(AND(AI376="Correctivo",AJ376="Automático"),"35%",IF(AND(AI376="Correctivo",AJ376="Manual"),"25%",""))))))</f>
        <v>40%</v>
      </c>
      <c r="AL376" s="337" t="s">
        <v>319</v>
      </c>
      <c r="AM376" s="337" t="s">
        <v>323</v>
      </c>
      <c r="AN376" s="338" t="s">
        <v>326</v>
      </c>
      <c r="AO376" s="232">
        <f t="shared" ref="AO376" si="1320">IF(ISBLANK(AD376),(IFERROR(IF(AH376="Probabilidad",(W376-(+W376*AK376)),IF(AH376="Impacto",W376,"")),""))," ")</f>
        <v>0.36</v>
      </c>
      <c r="AP376" s="174" t="str">
        <f t="shared" ref="AP376" si="1321">IF(ISBLANK(AD376), (IFERROR(IF(AO376="","",IF(AO376&lt;=0.2,"Muy Baja",IF(AO376&lt;=0.4,"Baja",IF(AO376&lt;=0.6,"Media",IF(AO376&lt;=0.8,"Alta","Muy Alta"))))),""))," ")</f>
        <v>Baja</v>
      </c>
      <c r="AQ376" s="233">
        <f t="shared" si="1213"/>
        <v>0.36</v>
      </c>
      <c r="AR376" s="279" t="str">
        <f t="shared" si="1214"/>
        <v>Moderado</v>
      </c>
      <c r="AS376" s="233">
        <f t="shared" ref="AS376" si="1322">IFERROR(IF(AH376="Impacto",(AA376-(+AA376*AK376)),IF(AH376="Probabilidad",AA376,"")),"")</f>
        <v>0.6</v>
      </c>
      <c r="AT376" s="235" t="str">
        <f t="shared" si="1216"/>
        <v>Moderado</v>
      </c>
      <c r="AU376" s="781"/>
      <c r="AV376" s="784" t="str">
        <f>IF(ISBLANK(AD376), " ", AD376)</f>
        <v xml:space="preserve"> </v>
      </c>
      <c r="AW376" s="778" t="str">
        <f t="shared" ref="AW376" si="1323">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787" t="s">
        <v>333</v>
      </c>
      <c r="AY376" s="711" t="s">
        <v>1397</v>
      </c>
      <c r="AZ376" s="713" t="s">
        <v>1399</v>
      </c>
      <c r="BA376" s="713" t="s">
        <v>3006</v>
      </c>
      <c r="BB376" s="713" t="s">
        <v>1054</v>
      </c>
      <c r="BC376" s="745">
        <v>44562</v>
      </c>
      <c r="BD376" s="745">
        <v>44926</v>
      </c>
      <c r="BE376" s="713" t="s">
        <v>1395</v>
      </c>
      <c r="BF376" s="713" t="s">
        <v>1395</v>
      </c>
      <c r="BG376" s="957" t="s">
        <v>1235</v>
      </c>
      <c r="BH376" s="1028" t="s">
        <v>113</v>
      </c>
      <c r="BI376" s="1030" t="s">
        <v>3585</v>
      </c>
      <c r="BJ376" s="610">
        <v>1</v>
      </c>
      <c r="BK376" s="611">
        <v>45046</v>
      </c>
      <c r="BL376" s="612" t="s">
        <v>3518</v>
      </c>
      <c r="BM376" s="613" t="s">
        <v>3520</v>
      </c>
      <c r="BN376" s="612" t="s">
        <v>3519</v>
      </c>
      <c r="BO376" s="614" t="s">
        <v>32</v>
      </c>
      <c r="BP376" s="614" t="s">
        <v>1509</v>
      </c>
      <c r="BQ376" s="615" t="s">
        <v>1509</v>
      </c>
      <c r="BR376" s="708" t="s">
        <v>3714</v>
      </c>
      <c r="BS376" s="708"/>
      <c r="BT376" s="1311" t="s">
        <v>1399</v>
      </c>
      <c r="BU376" s="1311"/>
      <c r="BV376" s="708" t="s">
        <v>3715</v>
      </c>
      <c r="BW376" s="708"/>
      <c r="BX376" s="710" t="s">
        <v>3520</v>
      </c>
      <c r="BY376" s="708"/>
      <c r="BZ376" s="708"/>
    </row>
    <row r="377" spans="1:78" s="211" customFormat="1" ht="68.45" customHeight="1">
      <c r="A377" s="987"/>
      <c r="B377" s="969"/>
      <c r="C377" s="848"/>
      <c r="D377" s="848"/>
      <c r="E377" s="801"/>
      <c r="F377" s="801"/>
      <c r="G377" s="819"/>
      <c r="H377" s="380">
        <f t="shared" ref="H377" si="1324">+H376</f>
        <v>61</v>
      </c>
      <c r="I377" s="831"/>
      <c r="J377" s="752"/>
      <c r="K377" s="752"/>
      <c r="L377" s="752"/>
      <c r="M377" s="801"/>
      <c r="N377" s="801"/>
      <c r="O377" s="801"/>
      <c r="P377" s="805"/>
      <c r="Q377" s="808"/>
      <c r="R377" s="811"/>
      <c r="S377" s="811"/>
      <c r="T377" s="811"/>
      <c r="U377" s="811"/>
      <c r="V377" s="814"/>
      <c r="W377" s="767"/>
      <c r="X377" s="817"/>
      <c r="Y377" s="761"/>
      <c r="Z377" s="764"/>
      <c r="AA377" s="767"/>
      <c r="AB377" s="770"/>
      <c r="AC377" s="773"/>
      <c r="AD377" s="776"/>
      <c r="AE377" s="779"/>
      <c r="AF377" s="205">
        <v>2</v>
      </c>
      <c r="AG377" s="494" t="s">
        <v>3066</v>
      </c>
      <c r="AH377" s="497" t="str">
        <f t="shared" si="1318"/>
        <v>Probabilidad</v>
      </c>
      <c r="AI377" s="336" t="s">
        <v>310</v>
      </c>
      <c r="AJ377" s="336" t="s">
        <v>315</v>
      </c>
      <c r="AK377" s="231" t="str">
        <f t="shared" si="1319"/>
        <v>40%</v>
      </c>
      <c r="AL377" s="337" t="s">
        <v>319</v>
      </c>
      <c r="AM377" s="337" t="s">
        <v>323</v>
      </c>
      <c r="AN377" s="338" t="s">
        <v>326</v>
      </c>
      <c r="AO377" s="232">
        <f t="shared" ref="AO377" si="1325">IF(ISBLANK(AD376),(IFERROR(IF(AND(AH376="Probabilidad",AH377="Probabilidad"),(AQ376-(+AQ376*AK377)),IF(AH377="Probabilidad",(W376-(+W376*AK377)),IF(AH377="Impacto",AQ376,""))),""))," ")</f>
        <v>0.216</v>
      </c>
      <c r="AP377" s="174" t="str">
        <f t="shared" ref="AP377" si="1326">IF(ISBLANK(AD376),(IFERROR(IF(AO377="","",IF(AO377&lt;=0.2,"Muy Baja",IF(AO377&lt;=0.4,"Baja",IF(AO377&lt;=0.6,"Media",IF(AO377&lt;=0.8,"Alta","Muy Alta"))))),""))," ")</f>
        <v>Baja</v>
      </c>
      <c r="AQ377" s="233">
        <f t="shared" si="1213"/>
        <v>0.216</v>
      </c>
      <c r="AR377" s="279" t="str">
        <f t="shared" si="1214"/>
        <v>Moderado</v>
      </c>
      <c r="AS377" s="233">
        <f t="shared" ref="AS377" si="1327">IFERROR(IF(AND(AH376="Impacto",AH377="Impacto"),(AS376-(+AS376*AK377)),IF(AH377="Impacto",(AA376-(+AA376*AK377)),IF(AH377="Probabilidad",AS376,""))),"")</f>
        <v>0.6</v>
      </c>
      <c r="AT377" s="235" t="str">
        <f t="shared" si="1216"/>
        <v>Moderado</v>
      </c>
      <c r="AU377" s="782"/>
      <c r="AV377" s="785"/>
      <c r="AW377" s="779"/>
      <c r="AX377" s="788"/>
      <c r="AY377" s="712"/>
      <c r="AZ377" s="714"/>
      <c r="BA377" s="714"/>
      <c r="BB377" s="714"/>
      <c r="BC377" s="747"/>
      <c r="BD377" s="747"/>
      <c r="BE377" s="714"/>
      <c r="BF377" s="714"/>
      <c r="BG377" s="752"/>
      <c r="BH377" s="1029"/>
      <c r="BI377" s="1031"/>
      <c r="BJ377" s="618"/>
      <c r="BK377" s="619"/>
      <c r="BL377" s="619"/>
      <c r="BM377" s="620"/>
      <c r="BN377" s="619"/>
      <c r="BO377" s="619"/>
      <c r="BP377" s="619"/>
      <c r="BQ377" s="621"/>
      <c r="BR377" s="708"/>
      <c r="BS377" s="708"/>
      <c r="BT377" s="1311"/>
      <c r="BU377" s="1311"/>
      <c r="BV377" s="708"/>
      <c r="BW377" s="708"/>
      <c r="BX377" s="708"/>
      <c r="BY377" s="708"/>
      <c r="BZ377" s="708"/>
    </row>
    <row r="378" spans="1:78" s="211" customFormat="1" ht="68.45" customHeight="1">
      <c r="A378" s="987"/>
      <c r="B378" s="969"/>
      <c r="C378" s="848"/>
      <c r="D378" s="848"/>
      <c r="E378" s="801"/>
      <c r="F378" s="801"/>
      <c r="G378" s="819"/>
      <c r="H378" s="380">
        <f t="shared" si="1263"/>
        <v>61</v>
      </c>
      <c r="I378" s="831"/>
      <c r="J378" s="752"/>
      <c r="K378" s="752"/>
      <c r="L378" s="752"/>
      <c r="M378" s="801"/>
      <c r="N378" s="801"/>
      <c r="O378" s="801"/>
      <c r="P378" s="805"/>
      <c r="Q378" s="808"/>
      <c r="R378" s="811"/>
      <c r="S378" s="811"/>
      <c r="T378" s="811"/>
      <c r="U378" s="811"/>
      <c r="V378" s="814"/>
      <c r="W378" s="767"/>
      <c r="X378" s="817"/>
      <c r="Y378" s="761"/>
      <c r="Z378" s="764"/>
      <c r="AA378" s="767"/>
      <c r="AB378" s="770"/>
      <c r="AC378" s="773"/>
      <c r="AD378" s="776"/>
      <c r="AE378" s="779"/>
      <c r="AF378" s="205">
        <v>3</v>
      </c>
      <c r="AG378" s="494" t="s">
        <v>3067</v>
      </c>
      <c r="AH378" s="497" t="str">
        <f t="shared" si="1318"/>
        <v>Probabilidad</v>
      </c>
      <c r="AI378" s="336" t="s">
        <v>310</v>
      </c>
      <c r="AJ378" s="336" t="s">
        <v>315</v>
      </c>
      <c r="AK378" s="231" t="str">
        <f t="shared" si="1319"/>
        <v>40%</v>
      </c>
      <c r="AL378" s="337" t="s">
        <v>319</v>
      </c>
      <c r="AM378" s="337" t="s">
        <v>323</v>
      </c>
      <c r="AN378" s="338" t="s">
        <v>326</v>
      </c>
      <c r="AO378" s="232">
        <f t="shared" ref="AO378" si="1328">IF(ISBLANK(AD376),(IFERROR(IF(AND(AH377="Probabilidad",AH378="Probabilidad"),(AQ377-(+AQ377*AK378)),IF(AND(AH377="Impacto",AH378="Probabilidad"),(AQ376-(+AQ376*AK378)),IF(AH378="Impacto",AQ377,""))),""))," ")</f>
        <v>0.12959999999999999</v>
      </c>
      <c r="AP378" s="174" t="str">
        <f t="shared" ref="AP378" si="1329">IF(ISBLANK(AD376),(IFERROR(IF(AO378="","",IF(AO378&lt;=0.2,"Muy Baja",IF(AO378&lt;=0.4,"Baja",IF(AO378&lt;=0.6,"Media",IF(AO378&lt;=0.8,"Alta","Muy Alta"))))),""))," ")</f>
        <v>Muy Baja</v>
      </c>
      <c r="AQ378" s="233">
        <f t="shared" si="1213"/>
        <v>0.12959999999999999</v>
      </c>
      <c r="AR378" s="279" t="str">
        <f t="shared" si="1214"/>
        <v>Moderado</v>
      </c>
      <c r="AS378" s="233">
        <f t="shared" ref="AS378:AS381" si="1330">IFERROR(IF(AND(AH377="Impacto",AH378="Impacto"),(AS377-(+AS377*AK378)),IF(AND(AH377="Probabilidad",AH378="Impacto"),(AS376-(+AS376*AK378)),IF(AH378="Probabilidad",AS377,""))),"")</f>
        <v>0.6</v>
      </c>
      <c r="AT378" s="235" t="str">
        <f t="shared" si="1216"/>
        <v>Moderado</v>
      </c>
      <c r="AU378" s="782"/>
      <c r="AV378" s="785"/>
      <c r="AW378" s="779"/>
      <c r="AX378" s="788"/>
      <c r="AY378" s="711" t="s">
        <v>1398</v>
      </c>
      <c r="AZ378" s="713" t="s">
        <v>1400</v>
      </c>
      <c r="BA378" s="713" t="s">
        <v>3006</v>
      </c>
      <c r="BB378" s="713" t="s">
        <v>1054</v>
      </c>
      <c r="BC378" s="745">
        <v>44562</v>
      </c>
      <c r="BD378" s="745">
        <v>44926</v>
      </c>
      <c r="BE378" s="713" t="s">
        <v>1396</v>
      </c>
      <c r="BF378" s="713" t="s">
        <v>1396</v>
      </c>
      <c r="BG378" s="958"/>
      <c r="BH378" s="608"/>
      <c r="BI378" s="609"/>
      <c r="BJ378" s="610"/>
      <c r="BK378" s="612"/>
      <c r="BL378" s="612"/>
      <c r="BM378" s="613"/>
      <c r="BN378" s="612"/>
      <c r="BO378" s="614"/>
      <c r="BP378" s="614"/>
      <c r="BQ378" s="615"/>
      <c r="BR378" s="708"/>
      <c r="BS378" s="708"/>
      <c r="BT378" s="1311"/>
      <c r="BU378" s="1311"/>
      <c r="BV378" s="708"/>
      <c r="BW378" s="708"/>
      <c r="BX378" s="708"/>
      <c r="BY378" s="708"/>
      <c r="BZ378" s="708"/>
    </row>
    <row r="379" spans="1:78" s="211" customFormat="1" ht="68.45" customHeight="1">
      <c r="A379" s="987"/>
      <c r="B379" s="969"/>
      <c r="C379" s="848"/>
      <c r="D379" s="848"/>
      <c r="E379" s="801"/>
      <c r="F379" s="801"/>
      <c r="G379" s="819"/>
      <c r="H379" s="380">
        <f>+H378</f>
        <v>61</v>
      </c>
      <c r="I379" s="831"/>
      <c r="J379" s="752"/>
      <c r="K379" s="752"/>
      <c r="L379" s="752"/>
      <c r="M379" s="801"/>
      <c r="N379" s="801"/>
      <c r="O379" s="801"/>
      <c r="P379" s="805"/>
      <c r="Q379" s="808"/>
      <c r="R379" s="811"/>
      <c r="S379" s="811"/>
      <c r="T379" s="811"/>
      <c r="U379" s="811"/>
      <c r="V379" s="814"/>
      <c r="W379" s="767"/>
      <c r="X379" s="817"/>
      <c r="Y379" s="761"/>
      <c r="Z379" s="764"/>
      <c r="AA379" s="767"/>
      <c r="AB379" s="770"/>
      <c r="AC379" s="773"/>
      <c r="AD379" s="776"/>
      <c r="AE379" s="779"/>
      <c r="AF379" s="205">
        <v>4</v>
      </c>
      <c r="AG379" s="494" t="s">
        <v>3068</v>
      </c>
      <c r="AH379" s="497" t="str">
        <f t="shared" si="1318"/>
        <v>Probabilidad</v>
      </c>
      <c r="AI379" s="336" t="s">
        <v>310</v>
      </c>
      <c r="AJ379" s="336" t="s">
        <v>315</v>
      </c>
      <c r="AK379" s="231" t="str">
        <f t="shared" si="1319"/>
        <v>40%</v>
      </c>
      <c r="AL379" s="337" t="s">
        <v>319</v>
      </c>
      <c r="AM379" s="337" t="s">
        <v>323</v>
      </c>
      <c r="AN379" s="338" t="s">
        <v>326</v>
      </c>
      <c r="AO379" s="232">
        <f>IF(ISBLANK(AD376),(IFERROR(IF(AND(AH378="Probabilidad",AH379="Probabilidad"),(AQ378-(+AQ378*AK379)),IF(AND(AH378="Impacto",AH379="Probabilidad"),(AQ377-(+AQ377*AK379)),IF(AH379="Impacto",AQ378,""))),""))," ")</f>
        <v>7.7759999999999996E-2</v>
      </c>
      <c r="AP379" s="174" t="str">
        <f>IF(ISBLANK(AD376),(IFERROR(IF(AO379="","",IF(AO379&lt;=0.2,"Muy Baja",IF(AO379&lt;=0.4,"Baja",IF(AO379&lt;=0.6,"Media",IF(AO379&lt;=0.8,"Alta","Muy Alta"))))),""))," ")</f>
        <v>Muy Baja</v>
      </c>
      <c r="AQ379" s="233">
        <f t="shared" si="1213"/>
        <v>7.7759999999999996E-2</v>
      </c>
      <c r="AR379" s="279" t="str">
        <f t="shared" si="1214"/>
        <v>Moderado</v>
      </c>
      <c r="AS379" s="233">
        <f>IFERROR(IF(AND(AH378="Impacto",AH379="Impacto"),(AS378-(+AS378*AK379)),IF(AND(AH378="Probabilidad",AH379="Impacto"),(AS377-(+AS377*AK379)),IF(AH379="Probabilidad",AS378,""))),"")</f>
        <v>0.6</v>
      </c>
      <c r="AT379" s="235" t="str">
        <f t="shared" si="1216"/>
        <v>Moderado</v>
      </c>
      <c r="AU379" s="782"/>
      <c r="AV379" s="785"/>
      <c r="AW379" s="779"/>
      <c r="AX379" s="788"/>
      <c r="AY379" s="712"/>
      <c r="AZ379" s="714"/>
      <c r="BA379" s="714"/>
      <c r="BB379" s="714"/>
      <c r="BC379" s="747"/>
      <c r="BD379" s="747"/>
      <c r="BE379" s="714"/>
      <c r="BF379" s="714"/>
      <c r="BG379" s="752"/>
      <c r="BH379" s="517"/>
      <c r="BI379" s="518"/>
      <c r="BJ379" s="518"/>
      <c r="BK379" s="518"/>
      <c r="BL379" s="514"/>
      <c r="BM379" s="514"/>
      <c r="BN379" s="514"/>
      <c r="BO379" s="278"/>
      <c r="BP379" s="278"/>
      <c r="BQ379" s="593"/>
      <c r="BR379" s="708"/>
      <c r="BS379" s="708"/>
      <c r="BT379" s="1311"/>
      <c r="BU379" s="1311"/>
      <c r="BV379" s="708"/>
      <c r="BW379" s="708"/>
      <c r="BX379" s="708"/>
      <c r="BY379" s="708"/>
      <c r="BZ379" s="708"/>
    </row>
    <row r="380" spans="1:78" s="211" customFormat="1" ht="28.5" customHeight="1">
      <c r="A380" s="987"/>
      <c r="B380" s="969"/>
      <c r="C380" s="848"/>
      <c r="D380" s="848"/>
      <c r="E380" s="801"/>
      <c r="F380" s="801"/>
      <c r="G380" s="819"/>
      <c r="H380" s="380">
        <f t="shared" si="1263"/>
        <v>61</v>
      </c>
      <c r="I380" s="831"/>
      <c r="J380" s="752"/>
      <c r="K380" s="752"/>
      <c r="L380" s="752"/>
      <c r="M380" s="801"/>
      <c r="N380" s="801"/>
      <c r="O380" s="801"/>
      <c r="P380" s="805"/>
      <c r="Q380" s="808"/>
      <c r="R380" s="811"/>
      <c r="S380" s="811"/>
      <c r="T380" s="811"/>
      <c r="U380" s="811"/>
      <c r="V380" s="814"/>
      <c r="W380" s="767"/>
      <c r="X380" s="817"/>
      <c r="Y380" s="761"/>
      <c r="Z380" s="764"/>
      <c r="AA380" s="767"/>
      <c r="AB380" s="770"/>
      <c r="AC380" s="773"/>
      <c r="AD380" s="776"/>
      <c r="AE380" s="779"/>
      <c r="AF380" s="205">
        <v>5</v>
      </c>
      <c r="AG380" s="494"/>
      <c r="AH380" s="497" t="str">
        <f t="shared" si="1318"/>
        <v/>
      </c>
      <c r="AI380" s="336"/>
      <c r="AJ380" s="336"/>
      <c r="AK380" s="231" t="str">
        <f t="shared" si="1319"/>
        <v/>
      </c>
      <c r="AL380" s="337"/>
      <c r="AM380" s="337"/>
      <c r="AN380" s="338"/>
      <c r="AO380" s="232" t="str">
        <f>IF(ISBLANK(AD376),(IFERROR(IF(AND(AH379="Probabilidad",AH380="Probabilidad"),(AQ379-(+AQ379*AK380)),IF(AND(AH379="Impacto",AH380="Probabilidad"),(AQ378-(+AQ378*AK380)),IF(AH380="Impacto",AQ379,""))),""))," ")</f>
        <v/>
      </c>
      <c r="AP380" s="174" t="str">
        <f>IF(ISBLANK(AD376),(IFERROR(IF(AO380="","",IF(AO380&lt;=0.2,"Muy Baja",IF(AO380&lt;=0.4,"Baja",IF(AO380&lt;=0.6,"Media",IF(AO380&lt;=0.8,"Alta","Muy Alta"))))),""))," ")</f>
        <v/>
      </c>
      <c r="AQ380" s="233" t="str">
        <f t="shared" si="1213"/>
        <v/>
      </c>
      <c r="AR380" s="279" t="str">
        <f t="shared" si="1214"/>
        <v/>
      </c>
      <c r="AS380" s="233" t="str">
        <f>IFERROR(IF(AND(AH379="Impacto",AH380="Impacto"),(AS379-(+AS379*AK380)),IF(AND(AH379="Probabilidad",AH380="Impacto"),(AS378-(+AS378*AK380)),IF(AH380="Probabilidad",AS379,""))),"")</f>
        <v/>
      </c>
      <c r="AT380" s="235" t="str">
        <f t="shared" si="1216"/>
        <v/>
      </c>
      <c r="AU380" s="782"/>
      <c r="AV380" s="785"/>
      <c r="AW380" s="779"/>
      <c r="AX380" s="788"/>
      <c r="AY380" s="469"/>
      <c r="AZ380" s="462"/>
      <c r="BA380" s="463"/>
      <c r="BB380" s="463"/>
      <c r="BC380" s="464"/>
      <c r="BD380" s="464"/>
      <c r="BE380" s="464"/>
      <c r="BF380" s="462"/>
      <c r="BG380" s="752"/>
      <c r="BH380" s="212"/>
      <c r="BI380" s="209"/>
      <c r="BJ380" s="209"/>
      <c r="BK380" s="209"/>
      <c r="BL380" s="206"/>
      <c r="BM380" s="206"/>
      <c r="BN380" s="206"/>
      <c r="BO380" s="278"/>
      <c r="BP380" s="278"/>
      <c r="BQ380" s="593"/>
      <c r="BR380" s="708"/>
      <c r="BS380" s="708"/>
      <c r="BT380" s="1311"/>
      <c r="BU380" s="1311"/>
      <c r="BV380" s="708"/>
      <c r="BW380" s="708"/>
      <c r="BX380" s="708"/>
      <c r="BY380" s="708"/>
      <c r="BZ380" s="708"/>
    </row>
    <row r="381" spans="1:78" s="211" customFormat="1" ht="28.5" customHeight="1">
      <c r="A381" s="987"/>
      <c r="B381" s="969"/>
      <c r="C381" s="848"/>
      <c r="D381" s="848"/>
      <c r="E381" s="801"/>
      <c r="F381" s="801"/>
      <c r="G381" s="819"/>
      <c r="H381" s="380">
        <f t="shared" si="1263"/>
        <v>61</v>
      </c>
      <c r="I381" s="832"/>
      <c r="J381" s="753"/>
      <c r="K381" s="753"/>
      <c r="L381" s="753"/>
      <c r="M381" s="802"/>
      <c r="N381" s="802"/>
      <c r="O381" s="802"/>
      <c r="P381" s="806"/>
      <c r="Q381" s="809"/>
      <c r="R381" s="812"/>
      <c r="S381" s="812"/>
      <c r="T381" s="812"/>
      <c r="U381" s="812"/>
      <c r="V381" s="820"/>
      <c r="W381" s="768"/>
      <c r="X381" s="818"/>
      <c r="Y381" s="762"/>
      <c r="Z381" s="765"/>
      <c r="AA381" s="768"/>
      <c r="AB381" s="771"/>
      <c r="AC381" s="774"/>
      <c r="AD381" s="777"/>
      <c r="AE381" s="780"/>
      <c r="AF381" s="205">
        <v>6</v>
      </c>
      <c r="AG381" s="494"/>
      <c r="AH381" s="497" t="str">
        <f t="shared" si="1318"/>
        <v/>
      </c>
      <c r="AI381" s="336"/>
      <c r="AJ381" s="336"/>
      <c r="AK381" s="231" t="str">
        <f t="shared" si="1319"/>
        <v/>
      </c>
      <c r="AL381" s="337"/>
      <c r="AM381" s="337"/>
      <c r="AN381" s="338"/>
      <c r="AO381" s="232" t="str">
        <f>IF(ISBLANK(AD376),(IFERROR(IF(AND(AH380="Probabilidad",AH381="Probabilidad"),(AQ380-(+AQ380*AK381)),IF(AND(AH380="Impacto",AH381="Probabilidad"),(AQ379-(+AQ379*AK381)),IF(AH381="Impacto",AQ380,""))),""))," ")</f>
        <v/>
      </c>
      <c r="AP381" s="174" t="str">
        <f>IF(ISBLANK(AD376),(IFERROR(IF(AO381="","",IF(AO381&lt;=0.2,"Muy Baja",IF(AO381&lt;=0.4,"Baja",IF(AO381&lt;=0.6,"Media",IF(AO381&lt;=0.8,"Alta","Muy Alta"))))),""))," ")</f>
        <v/>
      </c>
      <c r="AQ381" s="233" t="str">
        <f t="shared" si="1213"/>
        <v/>
      </c>
      <c r="AR381" s="279" t="str">
        <f t="shared" si="1214"/>
        <v/>
      </c>
      <c r="AS381" s="233" t="str">
        <f t="shared" si="1330"/>
        <v/>
      </c>
      <c r="AT381" s="235" t="str">
        <f t="shared" si="1216"/>
        <v/>
      </c>
      <c r="AU381" s="783"/>
      <c r="AV381" s="786"/>
      <c r="AW381" s="780"/>
      <c r="AX381" s="789"/>
      <c r="AY381" s="469"/>
      <c r="AZ381" s="462"/>
      <c r="BA381" s="463"/>
      <c r="BB381" s="463"/>
      <c r="BC381" s="464"/>
      <c r="BD381" s="464"/>
      <c r="BE381" s="464"/>
      <c r="BF381" s="462"/>
      <c r="BG381" s="753"/>
      <c r="BH381" s="515"/>
      <c r="BI381" s="516"/>
      <c r="BJ381" s="516"/>
      <c r="BK381" s="516"/>
      <c r="BL381" s="541"/>
      <c r="BM381" s="541"/>
      <c r="BN381" s="541"/>
      <c r="BO381" s="542"/>
      <c r="BP381" s="542"/>
      <c r="BQ381" s="600"/>
      <c r="BR381" s="708"/>
      <c r="BS381" s="708"/>
      <c r="BT381" s="1311"/>
      <c r="BU381" s="1311"/>
      <c r="BV381" s="708"/>
      <c r="BW381" s="708"/>
      <c r="BX381" s="708"/>
      <c r="BY381" s="708"/>
      <c r="BZ381" s="708"/>
    </row>
    <row r="382" spans="1:78" s="211" customFormat="1" ht="94.5" customHeight="1">
      <c r="A382" s="987"/>
      <c r="B382" s="969" t="s">
        <v>954</v>
      </c>
      <c r="C382" s="848"/>
      <c r="D382" s="848" t="str">
        <f>IFERROR((VLOOKUP($B382,'Listados Datos'!$D$3:$F$18,3,FALSE))," ")</f>
        <v>El proceso inicia con la identificación de las necesidades de recursos y finaliza con la entrega del bien y/o servicio y su registro en los hechos financieros. Aplica a todos los procesos de la entidad.</v>
      </c>
      <c r="E382" s="801" t="s">
        <v>1167</v>
      </c>
      <c r="F382" s="801" t="s">
        <v>970</v>
      </c>
      <c r="G382" s="819">
        <v>62</v>
      </c>
      <c r="H382" s="380">
        <f t="shared" ref="H382" si="1331">+G382</f>
        <v>62</v>
      </c>
      <c r="I382" s="830" t="s">
        <v>3060</v>
      </c>
      <c r="J382" s="751" t="s">
        <v>241</v>
      </c>
      <c r="K382" s="751" t="s">
        <v>1186</v>
      </c>
      <c r="L382" s="751" t="s">
        <v>1310</v>
      </c>
      <c r="M382" s="803" t="s">
        <v>3055</v>
      </c>
      <c r="N382" s="803" t="s">
        <v>108</v>
      </c>
      <c r="O382" s="803" t="s">
        <v>830</v>
      </c>
      <c r="P382" s="804">
        <v>228</v>
      </c>
      <c r="Q382" s="807"/>
      <c r="R382" s="810"/>
      <c r="S382" s="810"/>
      <c r="T382" s="810"/>
      <c r="U382" s="810"/>
      <c r="V382" s="813" t="str">
        <f t="shared" ref="V382" si="1332">IF(ISBLANK(AC382),(IF(P382&lt;=0,"",IF(P382&lt;=2,"Muy Baja",IF(P382&lt;=24,"Baja",IF(P382&lt;=500,"Media",IF(P382&lt;=5000,"Alta","Muy Alta"))))))," ")</f>
        <v>Media</v>
      </c>
      <c r="W382" s="766">
        <f t="shared" ref="W382" si="1333">IF(ISBLANK(AC382),(IF(V382="","",IF(V382="Muy Baja",20%,IF(V382="Baja",40%,IF(V382="Media",60%,IF(V382="Alta",80%,IF(V382="Muy Alta",100%,0)))))))," ")</f>
        <v>0.6</v>
      </c>
      <c r="X382" s="816" t="s">
        <v>304</v>
      </c>
      <c r="Y382" s="760" t="str">
        <f>IF(X382&gt;0,IF(NOT(ISERROR(MATCH(X382,'Listados Datos'!$N$3:$N$4,0))),'Listados Datos'!$N$6&amp;"Por favor no seleccionar este criterios de impacto (Afectación Económica o presupuestal y/o Pérdida Reputacional)",'Listados Datos'!$N$7),"")</f>
        <v>✔</v>
      </c>
      <c r="Z382" s="763"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766">
        <f>IF(Z382="","",IF(Z382="Leve",20%,IF(Z382="Menor",40%,IF(Z382="Moderado",60%,IF(Z382="Mayor",80%,IF(Z382="Catastrófico",100%,0))))))</f>
        <v>0.6</v>
      </c>
      <c r="AB382" s="769"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772"/>
      <c r="AD382" s="775"/>
      <c r="AE382" s="778" t="str">
        <f t="shared" ref="AE382" si="1334">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494" t="s">
        <v>3065</v>
      </c>
      <c r="AH382" s="497" t="str">
        <f t="shared" si="1318"/>
        <v>Probabilidad</v>
      </c>
      <c r="AI382" s="336" t="s">
        <v>310</v>
      </c>
      <c r="AJ382" s="336" t="s">
        <v>315</v>
      </c>
      <c r="AK382" s="231" t="str">
        <f t="shared" si="1319"/>
        <v>40%</v>
      </c>
      <c r="AL382" s="337" t="s">
        <v>319</v>
      </c>
      <c r="AM382" s="337" t="s">
        <v>323</v>
      </c>
      <c r="AN382" s="338" t="s">
        <v>326</v>
      </c>
      <c r="AO382" s="232">
        <f t="shared" ref="AO382" si="1335">IF(ISBLANK(AD382),(IFERROR(IF(AH382="Probabilidad",(W382-(+W382*AK382)),IF(AH382="Impacto",W382,"")),""))," ")</f>
        <v>0.36</v>
      </c>
      <c r="AP382" s="174" t="str">
        <f t="shared" ref="AP382" si="1336">IF(ISBLANK(AD382), (IFERROR(IF(AO382="","",IF(AO382&lt;=0.2,"Muy Baja",IF(AO382&lt;=0.4,"Baja",IF(AO382&lt;=0.6,"Media",IF(AO382&lt;=0.8,"Alta","Muy Alta"))))),""))," ")</f>
        <v>Baja</v>
      </c>
      <c r="AQ382" s="233">
        <f t="shared" si="1213"/>
        <v>0.36</v>
      </c>
      <c r="AR382" s="279" t="str">
        <f t="shared" si="1214"/>
        <v>Moderado</v>
      </c>
      <c r="AS382" s="233">
        <f t="shared" ref="AS382" si="1337">IFERROR(IF(AH382="Impacto",(AA382-(+AA382*AK382)),IF(AH382="Probabilidad",AA382,"")),"")</f>
        <v>0.6</v>
      </c>
      <c r="AT382" s="235" t="str">
        <f t="shared" si="1216"/>
        <v>Moderado</v>
      </c>
      <c r="AU382" s="781"/>
      <c r="AV382" s="784" t="str">
        <f>IF(ISBLANK(AD382), " ", AD382)</f>
        <v xml:space="preserve"> </v>
      </c>
      <c r="AW382" s="778" t="str">
        <f t="shared" ref="AW382" si="133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787" t="s">
        <v>333</v>
      </c>
      <c r="AY382" s="711" t="s">
        <v>1382</v>
      </c>
      <c r="AZ382" s="713" t="s">
        <v>1236</v>
      </c>
      <c r="BA382" s="713" t="s">
        <v>3006</v>
      </c>
      <c r="BB382" s="713" t="s">
        <v>1054</v>
      </c>
      <c r="BC382" s="745">
        <v>44562</v>
      </c>
      <c r="BD382" s="745">
        <v>44926</v>
      </c>
      <c r="BE382" s="713" t="s">
        <v>1236</v>
      </c>
      <c r="BF382" s="713" t="s">
        <v>1236</v>
      </c>
      <c r="BG382" s="757" t="s">
        <v>1237</v>
      </c>
      <c r="BH382" s="508" t="s">
        <v>113</v>
      </c>
      <c r="BI382" s="549" t="s">
        <v>3469</v>
      </c>
      <c r="BJ382" s="549">
        <v>0</v>
      </c>
      <c r="BK382" s="479">
        <v>45046</v>
      </c>
      <c r="BL382" s="549" t="s">
        <v>1509</v>
      </c>
      <c r="BM382" s="549" t="s">
        <v>1509</v>
      </c>
      <c r="BN382" s="549" t="s">
        <v>1509</v>
      </c>
      <c r="BO382" s="549" t="s">
        <v>114</v>
      </c>
      <c r="BP382" s="549" t="s">
        <v>1509</v>
      </c>
      <c r="BQ382" s="564" t="s">
        <v>1509</v>
      </c>
      <c r="BR382" s="708" t="s">
        <v>3717</v>
      </c>
      <c r="BS382" s="708"/>
      <c r="BT382" s="708" t="s">
        <v>1236</v>
      </c>
      <c r="BU382" s="708"/>
      <c r="BV382" s="708" t="s">
        <v>3720</v>
      </c>
      <c r="BW382" s="708"/>
      <c r="BX382" s="708" t="s">
        <v>3709</v>
      </c>
      <c r="BY382" s="708"/>
      <c r="BZ382" s="708"/>
    </row>
    <row r="383" spans="1:78" s="211" customFormat="1" ht="66.95" customHeight="1">
      <c r="A383" s="987"/>
      <c r="B383" s="969"/>
      <c r="C383" s="848"/>
      <c r="D383" s="848"/>
      <c r="E383" s="801"/>
      <c r="F383" s="801"/>
      <c r="G383" s="819"/>
      <c r="H383" s="380">
        <f t="shared" ref="H383" si="1339">+H382</f>
        <v>62</v>
      </c>
      <c r="I383" s="831"/>
      <c r="J383" s="752"/>
      <c r="K383" s="752"/>
      <c r="L383" s="752"/>
      <c r="M383" s="801"/>
      <c r="N383" s="801"/>
      <c r="O383" s="801"/>
      <c r="P383" s="805"/>
      <c r="Q383" s="808"/>
      <c r="R383" s="811"/>
      <c r="S383" s="811"/>
      <c r="T383" s="811"/>
      <c r="U383" s="811"/>
      <c r="V383" s="814"/>
      <c r="W383" s="767"/>
      <c r="X383" s="817"/>
      <c r="Y383" s="761"/>
      <c r="Z383" s="764"/>
      <c r="AA383" s="767"/>
      <c r="AB383" s="770"/>
      <c r="AC383" s="773"/>
      <c r="AD383" s="776"/>
      <c r="AE383" s="779"/>
      <c r="AF383" s="205">
        <v>2</v>
      </c>
      <c r="AG383" s="494" t="s">
        <v>3069</v>
      </c>
      <c r="AH383" s="497" t="str">
        <f t="shared" si="1318"/>
        <v>Probabilidad</v>
      </c>
      <c r="AI383" s="336" t="s">
        <v>310</v>
      </c>
      <c r="AJ383" s="336" t="s">
        <v>315</v>
      </c>
      <c r="AK383" s="231" t="str">
        <f t="shared" si="1319"/>
        <v>40%</v>
      </c>
      <c r="AL383" s="337" t="s">
        <v>319</v>
      </c>
      <c r="AM383" s="337" t="s">
        <v>323</v>
      </c>
      <c r="AN383" s="338" t="s">
        <v>326</v>
      </c>
      <c r="AO383" s="232">
        <f t="shared" ref="AO383" si="1340">IF(ISBLANK(AD382),(IFERROR(IF(AND(AH382="Probabilidad",AH383="Probabilidad"),(AQ382-(+AQ382*AK383)),IF(AH383="Probabilidad",(W382-(+W382*AK383)),IF(AH383="Impacto",AQ382,""))),""))," ")</f>
        <v>0.216</v>
      </c>
      <c r="AP383" s="174" t="str">
        <f t="shared" ref="AP383" si="1341">IF(ISBLANK(AD382),(IFERROR(IF(AO383="","",IF(AO383&lt;=0.2,"Muy Baja",IF(AO383&lt;=0.4,"Baja",IF(AO383&lt;=0.6,"Media",IF(AO383&lt;=0.8,"Alta","Muy Alta"))))),""))," ")</f>
        <v>Baja</v>
      </c>
      <c r="AQ383" s="233">
        <f t="shared" si="1213"/>
        <v>0.216</v>
      </c>
      <c r="AR383" s="279" t="str">
        <f t="shared" si="1214"/>
        <v>Moderado</v>
      </c>
      <c r="AS383" s="233">
        <f t="shared" ref="AS383" si="1342">IFERROR(IF(AND(AH382="Impacto",AH383="Impacto"),(AS382-(+AS382*AK383)),IF(AH383="Impacto",(AA382-(+AA382*AK383)),IF(AH383="Probabilidad",AS382,""))),"")</f>
        <v>0.6</v>
      </c>
      <c r="AT383" s="235" t="str">
        <f t="shared" si="1216"/>
        <v>Moderado</v>
      </c>
      <c r="AU383" s="782"/>
      <c r="AV383" s="785"/>
      <c r="AW383" s="779"/>
      <c r="AX383" s="788"/>
      <c r="AY383" s="748"/>
      <c r="AZ383" s="749"/>
      <c r="BA383" s="749"/>
      <c r="BB383" s="749"/>
      <c r="BC383" s="746"/>
      <c r="BD383" s="746"/>
      <c r="BE383" s="749"/>
      <c r="BF383" s="749"/>
      <c r="BG383" s="752"/>
      <c r="BH383" s="517"/>
      <c r="BI383" s="518"/>
      <c r="BJ383" s="518"/>
      <c r="BK383" s="518"/>
      <c r="BL383" s="543"/>
      <c r="BM383" s="543"/>
      <c r="BN383" s="543"/>
      <c r="BO383" s="278"/>
      <c r="BP383" s="278"/>
      <c r="BQ383" s="593"/>
      <c r="BR383" s="708"/>
      <c r="BS383" s="708"/>
      <c r="BT383" s="708"/>
      <c r="BU383" s="708"/>
      <c r="BV383" s="708"/>
      <c r="BW383" s="708"/>
      <c r="BX383" s="708"/>
      <c r="BY383" s="708"/>
      <c r="BZ383" s="708"/>
    </row>
    <row r="384" spans="1:78" s="211" customFormat="1" ht="66.95" customHeight="1">
      <c r="A384" s="987"/>
      <c r="B384" s="969"/>
      <c r="C384" s="848"/>
      <c r="D384" s="848"/>
      <c r="E384" s="801"/>
      <c r="F384" s="801"/>
      <c r="G384" s="819"/>
      <c r="H384" s="380">
        <f t="shared" si="1263"/>
        <v>62</v>
      </c>
      <c r="I384" s="831"/>
      <c r="J384" s="752"/>
      <c r="K384" s="752"/>
      <c r="L384" s="752"/>
      <c r="M384" s="801"/>
      <c r="N384" s="801"/>
      <c r="O384" s="801"/>
      <c r="P384" s="805"/>
      <c r="Q384" s="808"/>
      <c r="R384" s="811"/>
      <c r="S384" s="811"/>
      <c r="T384" s="811"/>
      <c r="U384" s="811"/>
      <c r="V384" s="814"/>
      <c r="W384" s="767"/>
      <c r="X384" s="817"/>
      <c r="Y384" s="761"/>
      <c r="Z384" s="764"/>
      <c r="AA384" s="767"/>
      <c r="AB384" s="770"/>
      <c r="AC384" s="773"/>
      <c r="AD384" s="776"/>
      <c r="AE384" s="779"/>
      <c r="AF384" s="205">
        <v>3</v>
      </c>
      <c r="AG384" s="494" t="s">
        <v>3067</v>
      </c>
      <c r="AH384" s="497" t="str">
        <f t="shared" si="1318"/>
        <v>Probabilidad</v>
      </c>
      <c r="AI384" s="336" t="s">
        <v>310</v>
      </c>
      <c r="AJ384" s="336" t="s">
        <v>315</v>
      </c>
      <c r="AK384" s="231" t="str">
        <f t="shared" si="1319"/>
        <v>40%</v>
      </c>
      <c r="AL384" s="337" t="s">
        <v>319</v>
      </c>
      <c r="AM384" s="337" t="s">
        <v>323</v>
      </c>
      <c r="AN384" s="338" t="s">
        <v>326</v>
      </c>
      <c r="AO384" s="232">
        <f t="shared" ref="AO384" si="1343">IF(ISBLANK(AD382),(IFERROR(IF(AND(AH383="Probabilidad",AH384="Probabilidad"),(AQ383-(+AQ383*AK384)),IF(AND(AH383="Impacto",AH384="Probabilidad"),(AQ382-(+AQ382*AK384)),IF(AH384="Impacto",AQ383,""))),""))," ")</f>
        <v>0.12959999999999999</v>
      </c>
      <c r="AP384" s="174" t="str">
        <f t="shared" ref="AP384" si="1344">IF(ISBLANK(AD382),(IFERROR(IF(AO384="","",IF(AO384&lt;=0.2,"Muy Baja",IF(AO384&lt;=0.4,"Baja",IF(AO384&lt;=0.6,"Media",IF(AO384&lt;=0.8,"Alta","Muy Alta"))))),""))," ")</f>
        <v>Muy Baja</v>
      </c>
      <c r="AQ384" s="233">
        <f t="shared" si="1213"/>
        <v>0.12959999999999999</v>
      </c>
      <c r="AR384" s="279" t="str">
        <f t="shared" si="1214"/>
        <v>Moderado</v>
      </c>
      <c r="AS384" s="233">
        <f t="shared" ref="AS384:AS387" si="1345">IFERROR(IF(AND(AH383="Impacto",AH384="Impacto"),(AS383-(+AS383*AK384)),IF(AND(AH383="Probabilidad",AH384="Impacto"),(AS382-(+AS382*AK384)),IF(AH384="Probabilidad",AS383,""))),"")</f>
        <v>0.6</v>
      </c>
      <c r="AT384" s="235" t="str">
        <f t="shared" si="1216"/>
        <v>Moderado</v>
      </c>
      <c r="AU384" s="782"/>
      <c r="AV384" s="785"/>
      <c r="AW384" s="779"/>
      <c r="AX384" s="788"/>
      <c r="AY384" s="712"/>
      <c r="AZ384" s="714"/>
      <c r="BA384" s="714"/>
      <c r="BB384" s="714"/>
      <c r="BC384" s="747"/>
      <c r="BD384" s="747"/>
      <c r="BE384" s="714"/>
      <c r="BF384" s="714"/>
      <c r="BG384" s="752"/>
      <c r="BH384" s="212"/>
      <c r="BI384" s="209"/>
      <c r="BJ384" s="209"/>
      <c r="BK384" s="209"/>
      <c r="BL384" s="206"/>
      <c r="BM384" s="206"/>
      <c r="BN384" s="206"/>
      <c r="BO384" s="278"/>
      <c r="BP384" s="278"/>
      <c r="BQ384" s="593"/>
      <c r="BR384" s="708"/>
      <c r="BS384" s="708"/>
      <c r="BT384" s="708"/>
      <c r="BU384" s="708"/>
      <c r="BV384" s="708"/>
      <c r="BW384" s="708"/>
      <c r="BX384" s="708"/>
      <c r="BY384" s="708"/>
      <c r="BZ384" s="708"/>
    </row>
    <row r="385" spans="1:78" s="211" customFormat="1" ht="28.5" customHeight="1">
      <c r="A385" s="987"/>
      <c r="B385" s="969"/>
      <c r="C385" s="848"/>
      <c r="D385" s="848"/>
      <c r="E385" s="801"/>
      <c r="F385" s="801"/>
      <c r="G385" s="819"/>
      <c r="H385" s="380">
        <f t="shared" si="1263"/>
        <v>62</v>
      </c>
      <c r="I385" s="831"/>
      <c r="J385" s="752"/>
      <c r="K385" s="752"/>
      <c r="L385" s="752"/>
      <c r="M385" s="801"/>
      <c r="N385" s="801"/>
      <c r="O385" s="801"/>
      <c r="P385" s="805"/>
      <c r="Q385" s="808"/>
      <c r="R385" s="811"/>
      <c r="S385" s="811"/>
      <c r="T385" s="811"/>
      <c r="U385" s="811"/>
      <c r="V385" s="814"/>
      <c r="W385" s="767"/>
      <c r="X385" s="817"/>
      <c r="Y385" s="761"/>
      <c r="Z385" s="764"/>
      <c r="AA385" s="767"/>
      <c r="AB385" s="770"/>
      <c r="AC385" s="773"/>
      <c r="AD385" s="776"/>
      <c r="AE385" s="779"/>
      <c r="AF385" s="205">
        <v>4</v>
      </c>
      <c r="AG385" s="494"/>
      <c r="AH385" s="497" t="str">
        <f t="shared" si="1318"/>
        <v/>
      </c>
      <c r="AI385" s="336"/>
      <c r="AJ385" s="336"/>
      <c r="AK385" s="231" t="str">
        <f t="shared" si="1319"/>
        <v/>
      </c>
      <c r="AL385" s="337"/>
      <c r="AM385" s="337"/>
      <c r="AN385" s="338"/>
      <c r="AO385" s="232" t="str">
        <f t="shared" ref="AO385" si="1346">IF(ISBLANK(AD382),(IFERROR(IF(AND(AH384="Probabilidad",AH385="Probabilidad"),(AQ384-(+AQ384*AK385)),IF(AND(AH384="Impacto",AH385="Probabilidad"),(AQ383-(+AQ383*AK385)),IF(AH385="Impacto",AQ384,""))),""))," ")</f>
        <v/>
      </c>
      <c r="AP385" s="174" t="str">
        <f t="shared" ref="AP385" si="1347">IF(ISBLANK(AD382),(IFERROR(IF(AO385="","",IF(AO385&lt;=0.2,"Muy Baja",IF(AO385&lt;=0.4,"Baja",IF(AO385&lt;=0.6,"Media",IF(AO385&lt;=0.8,"Alta","Muy Alta"))))),""))," ")</f>
        <v/>
      </c>
      <c r="AQ385" s="233" t="str">
        <f t="shared" si="1213"/>
        <v/>
      </c>
      <c r="AR385" s="279" t="str">
        <f t="shared" si="1214"/>
        <v/>
      </c>
      <c r="AS385" s="233" t="str">
        <f t="shared" si="1345"/>
        <v/>
      </c>
      <c r="AT385" s="235" t="str">
        <f t="shared" si="1216"/>
        <v/>
      </c>
      <c r="AU385" s="782"/>
      <c r="AV385" s="785"/>
      <c r="AW385" s="779"/>
      <c r="AX385" s="788"/>
      <c r="AY385" s="469"/>
      <c r="AZ385" s="462"/>
      <c r="BA385" s="462"/>
      <c r="BB385" s="462"/>
      <c r="BC385" s="462"/>
      <c r="BD385" s="462"/>
      <c r="BE385" s="462"/>
      <c r="BF385" s="462"/>
      <c r="BG385" s="752"/>
      <c r="BH385" s="212"/>
      <c r="BI385" s="209"/>
      <c r="BJ385" s="209"/>
      <c r="BK385" s="209"/>
      <c r="BL385" s="206"/>
      <c r="BM385" s="206"/>
      <c r="BN385" s="206"/>
      <c r="BO385" s="278"/>
      <c r="BP385" s="278"/>
      <c r="BQ385" s="593"/>
      <c r="BR385" s="708"/>
      <c r="BS385" s="708"/>
      <c r="BT385" s="708"/>
      <c r="BU385" s="708"/>
      <c r="BV385" s="708"/>
      <c r="BW385" s="708"/>
      <c r="BX385" s="708"/>
      <c r="BY385" s="708"/>
      <c r="BZ385" s="708"/>
    </row>
    <row r="386" spans="1:78" s="211" customFormat="1" ht="28.5" customHeight="1">
      <c r="A386" s="987"/>
      <c r="B386" s="969"/>
      <c r="C386" s="848"/>
      <c r="D386" s="848"/>
      <c r="E386" s="801"/>
      <c r="F386" s="801"/>
      <c r="G386" s="819"/>
      <c r="H386" s="380">
        <f t="shared" si="1263"/>
        <v>62</v>
      </c>
      <c r="I386" s="831"/>
      <c r="J386" s="752"/>
      <c r="K386" s="752"/>
      <c r="L386" s="752"/>
      <c r="M386" s="801"/>
      <c r="N386" s="801"/>
      <c r="O386" s="801"/>
      <c r="P386" s="805"/>
      <c r="Q386" s="808"/>
      <c r="R386" s="811"/>
      <c r="S386" s="811"/>
      <c r="T386" s="811"/>
      <c r="U386" s="811"/>
      <c r="V386" s="814"/>
      <c r="W386" s="767"/>
      <c r="X386" s="817"/>
      <c r="Y386" s="761"/>
      <c r="Z386" s="764"/>
      <c r="AA386" s="767"/>
      <c r="AB386" s="770"/>
      <c r="AC386" s="773"/>
      <c r="AD386" s="776"/>
      <c r="AE386" s="779"/>
      <c r="AF386" s="205">
        <v>5</v>
      </c>
      <c r="AG386" s="494"/>
      <c r="AH386" s="497" t="str">
        <f t="shared" si="1318"/>
        <v/>
      </c>
      <c r="AI386" s="336"/>
      <c r="AJ386" s="336"/>
      <c r="AK386" s="231" t="str">
        <f t="shared" si="1319"/>
        <v/>
      </c>
      <c r="AL386" s="337"/>
      <c r="AM386" s="337"/>
      <c r="AN386" s="338"/>
      <c r="AO386" s="232" t="str">
        <f t="shared" ref="AO386" si="1348">IF(ISBLANK(AD382),(IFERROR(IF(AND(AH385="Probabilidad",AH386="Probabilidad"),(AQ385-(+AQ385*AK386)),IF(AND(AH385="Impacto",AH386="Probabilidad"),(AQ384-(+AQ384*AK386)),IF(AH386="Impacto",AQ385,""))),""))," ")</f>
        <v/>
      </c>
      <c r="AP386" s="174" t="str">
        <f t="shared" ref="AP386" si="1349">IF(ISBLANK(AD382),(IFERROR(IF(AO386="","",IF(AO386&lt;=0.2,"Muy Baja",IF(AO386&lt;=0.4,"Baja",IF(AO386&lt;=0.6,"Media",IF(AO386&lt;=0.8,"Alta","Muy Alta"))))),""))," ")</f>
        <v/>
      </c>
      <c r="AQ386" s="233" t="str">
        <f t="shared" si="1213"/>
        <v/>
      </c>
      <c r="AR386" s="279" t="str">
        <f t="shared" si="1214"/>
        <v/>
      </c>
      <c r="AS386" s="233" t="str">
        <f t="shared" si="1345"/>
        <v/>
      </c>
      <c r="AT386" s="235" t="str">
        <f t="shared" si="1216"/>
        <v/>
      </c>
      <c r="AU386" s="782"/>
      <c r="AV386" s="785"/>
      <c r="AW386" s="779"/>
      <c r="AX386" s="788"/>
      <c r="AY386" s="469"/>
      <c r="AZ386" s="462"/>
      <c r="BA386" s="462"/>
      <c r="BB386" s="462"/>
      <c r="BC386" s="462"/>
      <c r="BD386" s="462"/>
      <c r="BE386" s="462"/>
      <c r="BF386" s="462"/>
      <c r="BG386" s="752"/>
      <c r="BH386" s="212"/>
      <c r="BI386" s="209"/>
      <c r="BJ386" s="209"/>
      <c r="BK386" s="209"/>
      <c r="BL386" s="206"/>
      <c r="BM386" s="206"/>
      <c r="BN386" s="206"/>
      <c r="BO386" s="278"/>
      <c r="BP386" s="278"/>
      <c r="BQ386" s="593"/>
      <c r="BR386" s="708"/>
      <c r="BS386" s="708"/>
      <c r="BT386" s="708"/>
      <c r="BU386" s="708"/>
      <c r="BV386" s="708"/>
      <c r="BW386" s="708"/>
      <c r="BX386" s="708"/>
      <c r="BY386" s="708"/>
      <c r="BZ386" s="708"/>
    </row>
    <row r="387" spans="1:78" s="211" customFormat="1" ht="28.5" customHeight="1">
      <c r="A387" s="987"/>
      <c r="B387" s="969"/>
      <c r="C387" s="848"/>
      <c r="D387" s="848"/>
      <c r="E387" s="801"/>
      <c r="F387" s="801"/>
      <c r="G387" s="819"/>
      <c r="H387" s="380">
        <f t="shared" si="1263"/>
        <v>62</v>
      </c>
      <c r="I387" s="832"/>
      <c r="J387" s="753"/>
      <c r="K387" s="753"/>
      <c r="L387" s="753"/>
      <c r="M387" s="802"/>
      <c r="N387" s="802"/>
      <c r="O387" s="802"/>
      <c r="P387" s="806"/>
      <c r="Q387" s="809"/>
      <c r="R387" s="812"/>
      <c r="S387" s="812"/>
      <c r="T387" s="812"/>
      <c r="U387" s="812"/>
      <c r="V387" s="820"/>
      <c r="W387" s="768"/>
      <c r="X387" s="818"/>
      <c r="Y387" s="762"/>
      <c r="Z387" s="765"/>
      <c r="AA387" s="768"/>
      <c r="AB387" s="771"/>
      <c r="AC387" s="774"/>
      <c r="AD387" s="777"/>
      <c r="AE387" s="780"/>
      <c r="AF387" s="205">
        <v>6</v>
      </c>
      <c r="AG387" s="494"/>
      <c r="AH387" s="497" t="str">
        <f t="shared" si="1318"/>
        <v/>
      </c>
      <c r="AI387" s="336"/>
      <c r="AJ387" s="336"/>
      <c r="AK387" s="231" t="str">
        <f t="shared" si="1319"/>
        <v/>
      </c>
      <c r="AL387" s="337"/>
      <c r="AM387" s="337"/>
      <c r="AN387" s="338"/>
      <c r="AO387" s="232" t="str">
        <f t="shared" ref="AO387" si="1350">IF(ISBLANK(AD382),(IFERROR(IF(AND(AH386="Probabilidad",AH387="Probabilidad"),(AQ386-(+AQ386*AK387)),IF(AND(AH386="Impacto",AH387="Probabilidad"),(AQ385-(+AQ385*AK387)),IF(AH387="Impacto",AQ386,""))),""))," ")</f>
        <v/>
      </c>
      <c r="AP387" s="174" t="str">
        <f t="shared" ref="AP387" si="1351">IF(ISBLANK(AD382),(IFERROR(IF(AO387="","",IF(AO387&lt;=0.2,"Muy Baja",IF(AO387&lt;=0.4,"Baja",IF(AO387&lt;=0.6,"Media",IF(AO387&lt;=0.8,"Alta","Muy Alta"))))),""))," ")</f>
        <v/>
      </c>
      <c r="AQ387" s="233" t="str">
        <f t="shared" si="1213"/>
        <v/>
      </c>
      <c r="AR387" s="279" t="str">
        <f t="shared" si="1214"/>
        <v/>
      </c>
      <c r="AS387" s="233" t="str">
        <f t="shared" si="1345"/>
        <v/>
      </c>
      <c r="AT387" s="235" t="str">
        <f t="shared" si="1216"/>
        <v/>
      </c>
      <c r="AU387" s="783"/>
      <c r="AV387" s="786"/>
      <c r="AW387" s="780"/>
      <c r="AX387" s="789"/>
      <c r="AY387" s="469"/>
      <c r="AZ387" s="462"/>
      <c r="BA387" s="462"/>
      <c r="BB387" s="462"/>
      <c r="BC387" s="462"/>
      <c r="BD387" s="462"/>
      <c r="BE387" s="462"/>
      <c r="BF387" s="462"/>
      <c r="BG387" s="753"/>
      <c r="BH387" s="515"/>
      <c r="BI387" s="516"/>
      <c r="BJ387" s="516"/>
      <c r="BK387" s="516"/>
      <c r="BL387" s="541"/>
      <c r="BM387" s="541"/>
      <c r="BN387" s="541"/>
      <c r="BO387" s="542"/>
      <c r="BP387" s="542"/>
      <c r="BQ387" s="600"/>
      <c r="BR387" s="708"/>
      <c r="BS387" s="708"/>
      <c r="BT387" s="708"/>
      <c r="BU387" s="708"/>
      <c r="BV387" s="708"/>
      <c r="BW387" s="708"/>
      <c r="BX387" s="708"/>
      <c r="BY387" s="708"/>
      <c r="BZ387" s="708"/>
    </row>
    <row r="388" spans="1:78" s="211" customFormat="1" ht="91.5" customHeight="1">
      <c r="A388" s="987"/>
      <c r="B388" s="969" t="s">
        <v>954</v>
      </c>
      <c r="C388" s="848"/>
      <c r="D388" s="848" t="str">
        <f>IFERROR((VLOOKUP($B388,'Listados Datos'!$D$3:$F$18,3,FALSE))," ")</f>
        <v>El proceso inicia con la identificación de las necesidades de recursos y finaliza con la entrega del bien y/o servicio y su registro en los hechos financieros. Aplica a todos los procesos de la entidad.</v>
      </c>
      <c r="E388" s="801" t="s">
        <v>1168</v>
      </c>
      <c r="F388" s="801" t="s">
        <v>970</v>
      </c>
      <c r="G388" s="819">
        <v>63</v>
      </c>
      <c r="H388" s="380">
        <f t="shared" ref="H388" si="1352">+G388</f>
        <v>63</v>
      </c>
      <c r="I388" s="830" t="s">
        <v>3061</v>
      </c>
      <c r="J388" s="751" t="s">
        <v>242</v>
      </c>
      <c r="K388" s="751" t="s">
        <v>1187</v>
      </c>
      <c r="L388" s="751" t="s">
        <v>1311</v>
      </c>
      <c r="M388" s="803" t="s">
        <v>3056</v>
      </c>
      <c r="N388" s="803" t="s">
        <v>108</v>
      </c>
      <c r="O388" s="803" t="s">
        <v>830</v>
      </c>
      <c r="P388" s="804">
        <v>12</v>
      </c>
      <c r="Q388" s="807"/>
      <c r="R388" s="810"/>
      <c r="S388" s="810"/>
      <c r="T388" s="810"/>
      <c r="U388" s="810"/>
      <c r="V388" s="813" t="str">
        <f t="shared" ref="V388" si="1353">IF(ISBLANK(AC388),(IF(P388&lt;=0,"",IF(P388&lt;=2,"Muy Baja",IF(P388&lt;=24,"Baja",IF(P388&lt;=500,"Media",IF(P388&lt;=5000,"Alta","Muy Alta"))))))," ")</f>
        <v>Baja</v>
      </c>
      <c r="W388" s="766">
        <f t="shared" ref="W388" si="1354">IF(ISBLANK(AC388),(IF(V388="","",IF(V388="Muy Baja",20%,IF(V388="Baja",40%,IF(V388="Media",60%,IF(V388="Alta",80%,IF(V388="Muy Alta",100%,0)))))))," ")</f>
        <v>0.4</v>
      </c>
      <c r="X388" s="816" t="s">
        <v>304</v>
      </c>
      <c r="Y388" s="760" t="str">
        <f>IF(X388&gt;0,IF(NOT(ISERROR(MATCH(X388,'Listados Datos'!$N$3:$N$4,0))),'Listados Datos'!$N$6&amp;"Por favor no seleccionar este criterios de impacto (Afectación Económica o presupuestal y/o Pérdida Reputacional)",'Listados Datos'!$N$7),"")</f>
        <v>✔</v>
      </c>
      <c r="Z388" s="763" t="str">
        <f>IF(OR(X388='Listados Datos'!$R$3,X388='Listados Datos'!$S$3),"Leve",IF(OR(X388='Listados Datos'!$R$4,X388='Listados Datos'!$S$4),"Menor",IF(OR(X388='Listados Datos'!$R$5,X388='Listados Datos'!$S$5),"Moderado",IF(OR(X388='Listados Datos'!$R$6,X388='Listados Datos'!$S$6),"Mayor",IF(OR(X388='Listados Datos'!$R$7,X388='Listados Datos'!$S$7),"Catastrófico","")))))</f>
        <v>Moderado</v>
      </c>
      <c r="AA388" s="766">
        <f>IF(Z388="","",IF(Z388="Leve",20%,IF(Z388="Menor",40%,IF(Z388="Moderado",60%,IF(Z388="Mayor",80%,IF(Z388="Catastrófico",100%,0))))))</f>
        <v>0.6</v>
      </c>
      <c r="AB388" s="769"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Moderado</v>
      </c>
      <c r="AC388" s="772"/>
      <c r="AD388" s="775"/>
      <c r="AE388" s="778" t="str">
        <f t="shared" ref="AE388" si="1355">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494" t="s">
        <v>3311</v>
      </c>
      <c r="AH388" s="497" t="str">
        <f t="shared" si="1318"/>
        <v>Probabilidad</v>
      </c>
      <c r="AI388" s="336" t="s">
        <v>310</v>
      </c>
      <c r="AJ388" s="336" t="s">
        <v>315</v>
      </c>
      <c r="AK388" s="231" t="str">
        <f t="shared" si="1319"/>
        <v>40%</v>
      </c>
      <c r="AL388" s="337" t="s">
        <v>319</v>
      </c>
      <c r="AM388" s="337" t="s">
        <v>323</v>
      </c>
      <c r="AN388" s="338" t="s">
        <v>326</v>
      </c>
      <c r="AO388" s="232">
        <f t="shared" ref="AO388" si="1356">IF(ISBLANK(AD388),(IFERROR(IF(AH388="Probabilidad",(W388-(+W388*AK388)),IF(AH388="Impacto",W388,"")),""))," ")</f>
        <v>0.24</v>
      </c>
      <c r="AP388" s="174" t="str">
        <f t="shared" ref="AP388" si="1357">IF(ISBLANK(AD388), (IFERROR(IF(AO388="","",IF(AO388&lt;=0.2,"Muy Baja",IF(AO388&lt;=0.4,"Baja",IF(AO388&lt;=0.6,"Media",IF(AO388&lt;=0.8,"Alta","Muy Alta"))))),""))," ")</f>
        <v>Baja</v>
      </c>
      <c r="AQ388" s="233">
        <f t="shared" si="1213"/>
        <v>0.24</v>
      </c>
      <c r="AR388" s="279" t="str">
        <f t="shared" si="1214"/>
        <v>Moderado</v>
      </c>
      <c r="AS388" s="233">
        <f t="shared" ref="AS388" si="1358">IFERROR(IF(AH388="Impacto",(AA388-(+AA388*AK388)),IF(AH388="Probabilidad",AA388,"")),"")</f>
        <v>0.6</v>
      </c>
      <c r="AT388" s="235" t="str">
        <f t="shared" si="1216"/>
        <v>Moderado</v>
      </c>
      <c r="AU388" s="781"/>
      <c r="AV388" s="784" t="str">
        <f>IF(ISBLANK(AD388), " ", AD388)</f>
        <v xml:space="preserve"> </v>
      </c>
      <c r="AW388" s="778" t="str">
        <f t="shared" ref="AW388" si="1359">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787" t="s">
        <v>333</v>
      </c>
      <c r="AY388" s="711" t="s">
        <v>1383</v>
      </c>
      <c r="AZ388" s="713" t="s">
        <v>1384</v>
      </c>
      <c r="BA388" s="713" t="s">
        <v>3006</v>
      </c>
      <c r="BB388" s="713" t="s">
        <v>1054</v>
      </c>
      <c r="BC388" s="745">
        <v>44927</v>
      </c>
      <c r="BD388" s="745">
        <v>45291</v>
      </c>
      <c r="BE388" s="713" t="s">
        <v>1238</v>
      </c>
      <c r="BF388" s="713" t="s">
        <v>1238</v>
      </c>
      <c r="BG388" s="757" t="s">
        <v>1239</v>
      </c>
      <c r="BH388" s="508" t="s">
        <v>113</v>
      </c>
      <c r="BI388" s="549" t="s">
        <v>3521</v>
      </c>
      <c r="BJ388" s="562">
        <v>1</v>
      </c>
      <c r="BK388" s="479">
        <v>45046</v>
      </c>
      <c r="BL388" s="549" t="s">
        <v>3522</v>
      </c>
      <c r="BM388" s="511" t="s">
        <v>3582</v>
      </c>
      <c r="BN388" s="549" t="s">
        <v>3523</v>
      </c>
      <c r="BO388" s="549" t="s">
        <v>114</v>
      </c>
      <c r="BP388" s="549" t="s">
        <v>1509</v>
      </c>
      <c r="BQ388" s="564" t="s">
        <v>1509</v>
      </c>
      <c r="BR388" s="708" t="s">
        <v>3718</v>
      </c>
      <c r="BS388" s="708"/>
      <c r="BT388" s="708" t="s">
        <v>1384</v>
      </c>
      <c r="BU388" s="708"/>
      <c r="BV388" s="708" t="s">
        <v>3719</v>
      </c>
      <c r="BW388" s="708"/>
      <c r="BX388" s="710" t="s">
        <v>3582</v>
      </c>
      <c r="BY388" s="708"/>
      <c r="BZ388" s="708"/>
    </row>
    <row r="389" spans="1:78" s="211" customFormat="1" ht="82.5" customHeight="1">
      <c r="A389" s="987"/>
      <c r="B389" s="969"/>
      <c r="C389" s="848"/>
      <c r="D389" s="848"/>
      <c r="E389" s="801"/>
      <c r="F389" s="801"/>
      <c r="G389" s="819"/>
      <c r="H389" s="380">
        <f t="shared" ref="H389" si="1360">+H388</f>
        <v>63</v>
      </c>
      <c r="I389" s="831"/>
      <c r="J389" s="752"/>
      <c r="K389" s="752"/>
      <c r="L389" s="752"/>
      <c r="M389" s="801"/>
      <c r="N389" s="801"/>
      <c r="O389" s="801"/>
      <c r="P389" s="805"/>
      <c r="Q389" s="808"/>
      <c r="R389" s="811"/>
      <c r="S389" s="811"/>
      <c r="T389" s="811"/>
      <c r="U389" s="811"/>
      <c r="V389" s="814"/>
      <c r="W389" s="767"/>
      <c r="X389" s="817"/>
      <c r="Y389" s="761"/>
      <c r="Z389" s="764"/>
      <c r="AA389" s="767"/>
      <c r="AB389" s="770"/>
      <c r="AC389" s="773"/>
      <c r="AD389" s="776"/>
      <c r="AE389" s="779"/>
      <c r="AF389" s="205">
        <v>2</v>
      </c>
      <c r="AG389" s="494" t="s">
        <v>3312</v>
      </c>
      <c r="AH389" s="497" t="str">
        <f t="shared" si="1318"/>
        <v>Probabilidad</v>
      </c>
      <c r="AI389" s="336" t="s">
        <v>310</v>
      </c>
      <c r="AJ389" s="336" t="s">
        <v>315</v>
      </c>
      <c r="AK389" s="231" t="str">
        <f t="shared" si="1319"/>
        <v>40%</v>
      </c>
      <c r="AL389" s="337" t="s">
        <v>319</v>
      </c>
      <c r="AM389" s="337" t="s">
        <v>323</v>
      </c>
      <c r="AN389" s="338" t="s">
        <v>326</v>
      </c>
      <c r="AO389" s="232">
        <f t="shared" ref="AO389" si="1361">IF(ISBLANK(AD388),(IFERROR(IF(AND(AH388="Probabilidad",AH389="Probabilidad"),(AQ388-(+AQ388*AK389)),IF(AH389="Probabilidad",(W388-(+W388*AK389)),IF(AH389="Impacto",AQ388,""))),""))," ")</f>
        <v>0.14399999999999999</v>
      </c>
      <c r="AP389" s="174" t="str">
        <f t="shared" ref="AP389" si="1362">IF(ISBLANK(AD388),(IFERROR(IF(AO389="","",IF(AO389&lt;=0.2,"Muy Baja",IF(AO389&lt;=0.4,"Baja",IF(AO389&lt;=0.6,"Media",IF(AO389&lt;=0.8,"Alta","Muy Alta"))))),""))," ")</f>
        <v>Muy Baja</v>
      </c>
      <c r="AQ389" s="233">
        <f t="shared" si="1213"/>
        <v>0.14399999999999999</v>
      </c>
      <c r="AR389" s="279" t="str">
        <f t="shared" si="1214"/>
        <v>Moderado</v>
      </c>
      <c r="AS389" s="233">
        <f t="shared" ref="AS389" si="1363">IFERROR(IF(AND(AH388="Impacto",AH389="Impacto"),(AS388-(+AS388*AK389)),IF(AH389="Impacto",(AA388-(+AA388*AK389)),IF(AH389="Probabilidad",AS388,""))),"")</f>
        <v>0.6</v>
      </c>
      <c r="AT389" s="235" t="str">
        <f t="shared" si="1216"/>
        <v>Moderado</v>
      </c>
      <c r="AU389" s="782"/>
      <c r="AV389" s="785"/>
      <c r="AW389" s="779"/>
      <c r="AX389" s="788"/>
      <c r="AY389" s="748"/>
      <c r="AZ389" s="749"/>
      <c r="BA389" s="749"/>
      <c r="BB389" s="749"/>
      <c r="BC389" s="746"/>
      <c r="BD389" s="746"/>
      <c r="BE389" s="749"/>
      <c r="BF389" s="749"/>
      <c r="BG389" s="752"/>
      <c r="BH389" s="517"/>
      <c r="BI389" s="518"/>
      <c r="BJ389" s="518"/>
      <c r="BK389" s="518"/>
      <c r="BL389" s="543"/>
      <c r="BM389" s="543"/>
      <c r="BN389" s="543"/>
      <c r="BO389" s="278"/>
      <c r="BP389" s="278"/>
      <c r="BQ389" s="593"/>
      <c r="BR389" s="708"/>
      <c r="BS389" s="708"/>
      <c r="BT389" s="708"/>
      <c r="BU389" s="708"/>
      <c r="BV389" s="708"/>
      <c r="BW389" s="708"/>
      <c r="BX389" s="708"/>
      <c r="BY389" s="708"/>
      <c r="BZ389" s="708"/>
    </row>
    <row r="390" spans="1:78" s="211" customFormat="1" ht="78.95" customHeight="1">
      <c r="A390" s="987"/>
      <c r="B390" s="969"/>
      <c r="C390" s="848"/>
      <c r="D390" s="848"/>
      <c r="E390" s="801"/>
      <c r="F390" s="801"/>
      <c r="G390" s="819"/>
      <c r="H390" s="380">
        <f t="shared" si="1263"/>
        <v>63</v>
      </c>
      <c r="I390" s="831"/>
      <c r="J390" s="752"/>
      <c r="K390" s="752"/>
      <c r="L390" s="752"/>
      <c r="M390" s="801"/>
      <c r="N390" s="801"/>
      <c r="O390" s="801"/>
      <c r="P390" s="805"/>
      <c r="Q390" s="808"/>
      <c r="R390" s="811"/>
      <c r="S390" s="811"/>
      <c r="T390" s="811"/>
      <c r="U390" s="811"/>
      <c r="V390" s="814"/>
      <c r="W390" s="767"/>
      <c r="X390" s="817"/>
      <c r="Y390" s="761"/>
      <c r="Z390" s="764"/>
      <c r="AA390" s="767"/>
      <c r="AB390" s="770"/>
      <c r="AC390" s="773"/>
      <c r="AD390" s="776"/>
      <c r="AE390" s="779"/>
      <c r="AF390" s="205">
        <v>3</v>
      </c>
      <c r="AG390" s="494" t="s">
        <v>3313</v>
      </c>
      <c r="AH390" s="497" t="str">
        <f t="shared" si="1318"/>
        <v>Probabilidad</v>
      </c>
      <c r="AI390" s="336" t="s">
        <v>310</v>
      </c>
      <c r="AJ390" s="336" t="s">
        <v>315</v>
      </c>
      <c r="AK390" s="231" t="str">
        <f t="shared" si="1319"/>
        <v>40%</v>
      </c>
      <c r="AL390" s="337" t="s">
        <v>319</v>
      </c>
      <c r="AM390" s="337" t="s">
        <v>323</v>
      </c>
      <c r="AN390" s="338" t="s">
        <v>326</v>
      </c>
      <c r="AO390" s="232">
        <f t="shared" ref="AO390" si="1364">IF(ISBLANK(AD388),(IFERROR(IF(AND(AH389="Probabilidad",AH390="Probabilidad"),(AQ389-(+AQ389*AK390)),IF(AND(AH389="Impacto",AH390="Probabilidad"),(AQ388-(+AQ388*AK390)),IF(AH390="Impacto",AQ389,""))),""))," ")</f>
        <v>8.6399999999999991E-2</v>
      </c>
      <c r="AP390" s="174" t="str">
        <f t="shared" ref="AP390" si="1365">IF(ISBLANK(AD388),(IFERROR(IF(AO390="","",IF(AO390&lt;=0.2,"Muy Baja",IF(AO390&lt;=0.4,"Baja",IF(AO390&lt;=0.6,"Media",IF(AO390&lt;=0.8,"Alta","Muy Alta"))))),""))," ")</f>
        <v>Muy Baja</v>
      </c>
      <c r="AQ390" s="233">
        <f t="shared" si="1213"/>
        <v>8.6399999999999991E-2</v>
      </c>
      <c r="AR390" s="279" t="str">
        <f t="shared" si="1214"/>
        <v>Moderado</v>
      </c>
      <c r="AS390" s="233">
        <f t="shared" ref="AS390:AS393" si="1366">IFERROR(IF(AND(AH389="Impacto",AH390="Impacto"),(AS389-(+AS389*AK390)),IF(AND(AH389="Probabilidad",AH390="Impacto"),(AS388-(+AS388*AK390)),IF(AH390="Probabilidad",AS389,""))),"")</f>
        <v>0.6</v>
      </c>
      <c r="AT390" s="235" t="str">
        <f t="shared" si="1216"/>
        <v>Moderado</v>
      </c>
      <c r="AU390" s="782"/>
      <c r="AV390" s="785"/>
      <c r="AW390" s="779"/>
      <c r="AX390" s="788"/>
      <c r="AY390" s="712"/>
      <c r="AZ390" s="714"/>
      <c r="BA390" s="714"/>
      <c r="BB390" s="714"/>
      <c r="BC390" s="747"/>
      <c r="BD390" s="747"/>
      <c r="BE390" s="714"/>
      <c r="BF390" s="714"/>
      <c r="BG390" s="752"/>
      <c r="BH390" s="212"/>
      <c r="BI390" s="209"/>
      <c r="BJ390" s="209"/>
      <c r="BK390" s="209"/>
      <c r="BL390" s="206"/>
      <c r="BM390" s="206"/>
      <c r="BN390" s="206"/>
      <c r="BO390" s="278"/>
      <c r="BP390" s="278"/>
      <c r="BQ390" s="593"/>
      <c r="BR390" s="708"/>
      <c r="BS390" s="708"/>
      <c r="BT390" s="708"/>
      <c r="BU390" s="708"/>
      <c r="BV390" s="708"/>
      <c r="BW390" s="708"/>
      <c r="BX390" s="708"/>
      <c r="BY390" s="708"/>
      <c r="BZ390" s="708"/>
    </row>
    <row r="391" spans="1:78" s="211" customFormat="1" ht="28.5" customHeight="1">
      <c r="A391" s="987"/>
      <c r="B391" s="969"/>
      <c r="C391" s="848"/>
      <c r="D391" s="848"/>
      <c r="E391" s="801"/>
      <c r="F391" s="801"/>
      <c r="G391" s="819"/>
      <c r="H391" s="380">
        <f t="shared" si="1263"/>
        <v>63</v>
      </c>
      <c r="I391" s="831"/>
      <c r="J391" s="752"/>
      <c r="K391" s="752"/>
      <c r="L391" s="752"/>
      <c r="M391" s="801"/>
      <c r="N391" s="801"/>
      <c r="O391" s="801"/>
      <c r="P391" s="805"/>
      <c r="Q391" s="808"/>
      <c r="R391" s="811"/>
      <c r="S391" s="811"/>
      <c r="T391" s="811"/>
      <c r="U391" s="811"/>
      <c r="V391" s="814"/>
      <c r="W391" s="767"/>
      <c r="X391" s="817"/>
      <c r="Y391" s="761"/>
      <c r="Z391" s="764"/>
      <c r="AA391" s="767"/>
      <c r="AB391" s="770"/>
      <c r="AC391" s="773"/>
      <c r="AD391" s="776"/>
      <c r="AE391" s="779"/>
      <c r="AF391" s="205">
        <v>4</v>
      </c>
      <c r="AG391" s="494"/>
      <c r="AH391" s="497" t="str">
        <f t="shared" si="1318"/>
        <v/>
      </c>
      <c r="AI391" s="336"/>
      <c r="AJ391" s="336"/>
      <c r="AK391" s="231" t="str">
        <f t="shared" si="1319"/>
        <v/>
      </c>
      <c r="AL391" s="337"/>
      <c r="AM391" s="337"/>
      <c r="AN391" s="338"/>
      <c r="AO391" s="232" t="str">
        <f t="shared" ref="AO391" si="1367">IF(ISBLANK(AD388),(IFERROR(IF(AND(AH390="Probabilidad",AH391="Probabilidad"),(AQ390-(+AQ390*AK391)),IF(AND(AH390="Impacto",AH391="Probabilidad"),(AQ389-(+AQ389*AK391)),IF(AH391="Impacto",AQ390,""))),""))," ")</f>
        <v/>
      </c>
      <c r="AP391" s="174" t="str">
        <f t="shared" ref="AP391" si="1368">IF(ISBLANK(AD388),(IFERROR(IF(AO391="","",IF(AO391&lt;=0.2,"Muy Baja",IF(AO391&lt;=0.4,"Baja",IF(AO391&lt;=0.6,"Media",IF(AO391&lt;=0.8,"Alta","Muy Alta"))))),""))," ")</f>
        <v/>
      </c>
      <c r="AQ391" s="233" t="str">
        <f t="shared" si="1213"/>
        <v/>
      </c>
      <c r="AR391" s="279" t="str">
        <f t="shared" si="1214"/>
        <v/>
      </c>
      <c r="AS391" s="233" t="str">
        <f t="shared" si="1366"/>
        <v/>
      </c>
      <c r="AT391" s="235" t="str">
        <f t="shared" si="1216"/>
        <v/>
      </c>
      <c r="AU391" s="782"/>
      <c r="AV391" s="785"/>
      <c r="AW391" s="779"/>
      <c r="AX391" s="788"/>
      <c r="AY391" s="469"/>
      <c r="AZ391" s="462"/>
      <c r="BA391" s="463"/>
      <c r="BB391" s="463"/>
      <c r="BC391" s="464"/>
      <c r="BD391" s="464"/>
      <c r="BE391" s="464"/>
      <c r="BF391" s="462"/>
      <c r="BG391" s="752"/>
      <c r="BH391" s="212"/>
      <c r="BI391" s="209"/>
      <c r="BJ391" s="209"/>
      <c r="BK391" s="209"/>
      <c r="BL391" s="206"/>
      <c r="BM391" s="206"/>
      <c r="BN391" s="206"/>
      <c r="BO391" s="278"/>
      <c r="BP391" s="278"/>
      <c r="BQ391" s="593"/>
      <c r="BR391" s="708"/>
      <c r="BS391" s="708"/>
      <c r="BT391" s="708"/>
      <c r="BU391" s="708"/>
      <c r="BV391" s="708"/>
      <c r="BW391" s="708"/>
      <c r="BX391" s="708"/>
      <c r="BY391" s="708"/>
      <c r="BZ391" s="708"/>
    </row>
    <row r="392" spans="1:78" s="211" customFormat="1" ht="28.5" customHeight="1">
      <c r="A392" s="987"/>
      <c r="B392" s="969"/>
      <c r="C392" s="848"/>
      <c r="D392" s="848"/>
      <c r="E392" s="801"/>
      <c r="F392" s="801"/>
      <c r="G392" s="819"/>
      <c r="H392" s="380">
        <f t="shared" si="1263"/>
        <v>63</v>
      </c>
      <c r="I392" s="831"/>
      <c r="J392" s="752"/>
      <c r="K392" s="752"/>
      <c r="L392" s="752"/>
      <c r="M392" s="801"/>
      <c r="N392" s="801"/>
      <c r="O392" s="801"/>
      <c r="P392" s="805"/>
      <c r="Q392" s="808"/>
      <c r="R392" s="811"/>
      <c r="S392" s="811"/>
      <c r="T392" s="811"/>
      <c r="U392" s="811"/>
      <c r="V392" s="814"/>
      <c r="W392" s="767"/>
      <c r="X392" s="817"/>
      <c r="Y392" s="761"/>
      <c r="Z392" s="764"/>
      <c r="AA392" s="767"/>
      <c r="AB392" s="770"/>
      <c r="AC392" s="773"/>
      <c r="AD392" s="776"/>
      <c r="AE392" s="779"/>
      <c r="AF392" s="205">
        <v>5</v>
      </c>
      <c r="AG392" s="494"/>
      <c r="AH392" s="497" t="str">
        <f t="shared" si="1318"/>
        <v/>
      </c>
      <c r="AI392" s="336"/>
      <c r="AJ392" s="336"/>
      <c r="AK392" s="231" t="str">
        <f t="shared" si="1319"/>
        <v/>
      </c>
      <c r="AL392" s="337"/>
      <c r="AM392" s="337"/>
      <c r="AN392" s="338"/>
      <c r="AO392" s="232" t="str">
        <f t="shared" ref="AO392" si="1369">IF(ISBLANK(AD388),(IFERROR(IF(AND(AH391="Probabilidad",AH392="Probabilidad"),(AQ391-(+AQ391*AK392)),IF(AND(AH391="Impacto",AH392="Probabilidad"),(AQ390-(+AQ390*AK392)),IF(AH392="Impacto",AQ391,""))),""))," ")</f>
        <v/>
      </c>
      <c r="AP392" s="174" t="str">
        <f t="shared" ref="AP392" si="1370">IF(ISBLANK(AD388),(IFERROR(IF(AO392="","",IF(AO392&lt;=0.2,"Muy Baja",IF(AO392&lt;=0.4,"Baja",IF(AO392&lt;=0.6,"Media",IF(AO392&lt;=0.8,"Alta","Muy Alta"))))),""))," ")</f>
        <v/>
      </c>
      <c r="AQ392" s="233" t="str">
        <f t="shared" si="1213"/>
        <v/>
      </c>
      <c r="AR392" s="279" t="str">
        <f t="shared" si="1214"/>
        <v/>
      </c>
      <c r="AS392" s="233" t="str">
        <f t="shared" si="1366"/>
        <v/>
      </c>
      <c r="AT392" s="235" t="str">
        <f t="shared" si="1216"/>
        <v/>
      </c>
      <c r="AU392" s="782"/>
      <c r="AV392" s="785"/>
      <c r="AW392" s="779"/>
      <c r="AX392" s="788"/>
      <c r="AY392" s="469"/>
      <c r="AZ392" s="462"/>
      <c r="BA392" s="463"/>
      <c r="BB392" s="463"/>
      <c r="BC392" s="464"/>
      <c r="BD392" s="464"/>
      <c r="BE392" s="464"/>
      <c r="BF392" s="462"/>
      <c r="BG392" s="752"/>
      <c r="BH392" s="212"/>
      <c r="BI392" s="209"/>
      <c r="BJ392" s="209"/>
      <c r="BK392" s="209"/>
      <c r="BL392" s="206"/>
      <c r="BM392" s="206"/>
      <c r="BN392" s="206"/>
      <c r="BO392" s="278"/>
      <c r="BP392" s="278"/>
      <c r="BQ392" s="593"/>
      <c r="BR392" s="708"/>
      <c r="BS392" s="708"/>
      <c r="BT392" s="708"/>
      <c r="BU392" s="708"/>
      <c r="BV392" s="708"/>
      <c r="BW392" s="708"/>
      <c r="BX392" s="708"/>
      <c r="BY392" s="708"/>
      <c r="BZ392" s="708"/>
    </row>
    <row r="393" spans="1:78" s="211" customFormat="1" ht="28.5" customHeight="1">
      <c r="A393" s="987"/>
      <c r="B393" s="969"/>
      <c r="C393" s="848"/>
      <c r="D393" s="848"/>
      <c r="E393" s="801"/>
      <c r="F393" s="801"/>
      <c r="G393" s="819"/>
      <c r="H393" s="380">
        <f t="shared" si="1263"/>
        <v>63</v>
      </c>
      <c r="I393" s="832"/>
      <c r="J393" s="753"/>
      <c r="K393" s="753"/>
      <c r="L393" s="753"/>
      <c r="M393" s="802"/>
      <c r="N393" s="802"/>
      <c r="O393" s="802"/>
      <c r="P393" s="806"/>
      <c r="Q393" s="809"/>
      <c r="R393" s="812"/>
      <c r="S393" s="812"/>
      <c r="T393" s="812"/>
      <c r="U393" s="812"/>
      <c r="V393" s="820"/>
      <c r="W393" s="768"/>
      <c r="X393" s="818"/>
      <c r="Y393" s="762"/>
      <c r="Z393" s="765"/>
      <c r="AA393" s="768"/>
      <c r="AB393" s="771"/>
      <c r="AC393" s="774"/>
      <c r="AD393" s="777"/>
      <c r="AE393" s="780"/>
      <c r="AF393" s="205">
        <v>6</v>
      </c>
      <c r="AG393" s="494"/>
      <c r="AH393" s="497" t="str">
        <f t="shared" si="1318"/>
        <v/>
      </c>
      <c r="AI393" s="336"/>
      <c r="AJ393" s="336"/>
      <c r="AK393" s="231" t="str">
        <f t="shared" si="1319"/>
        <v/>
      </c>
      <c r="AL393" s="337"/>
      <c r="AM393" s="337"/>
      <c r="AN393" s="338"/>
      <c r="AO393" s="232" t="str">
        <f t="shared" ref="AO393" si="1371">IF(ISBLANK(AD388),(IFERROR(IF(AND(AH392="Probabilidad",AH393="Probabilidad"),(AQ392-(+AQ392*AK393)),IF(AND(AH392="Impacto",AH393="Probabilidad"),(AQ391-(+AQ391*AK393)),IF(AH393="Impacto",AQ392,""))),""))," ")</f>
        <v/>
      </c>
      <c r="AP393" s="174" t="str">
        <f t="shared" ref="AP393" si="1372">IF(ISBLANK(AD388),(IFERROR(IF(AO393="","",IF(AO393&lt;=0.2,"Muy Baja",IF(AO393&lt;=0.4,"Baja",IF(AO393&lt;=0.6,"Media",IF(AO393&lt;=0.8,"Alta","Muy Alta"))))),""))," ")</f>
        <v/>
      </c>
      <c r="AQ393" s="233" t="str">
        <f t="shared" si="1213"/>
        <v/>
      </c>
      <c r="AR393" s="279" t="str">
        <f t="shared" si="1214"/>
        <v/>
      </c>
      <c r="AS393" s="233" t="str">
        <f t="shared" si="1366"/>
        <v/>
      </c>
      <c r="AT393" s="235" t="str">
        <f t="shared" si="1216"/>
        <v/>
      </c>
      <c r="AU393" s="783"/>
      <c r="AV393" s="786"/>
      <c r="AW393" s="780"/>
      <c r="AX393" s="789"/>
      <c r="AY393" s="469"/>
      <c r="AZ393" s="462"/>
      <c r="BA393" s="463"/>
      <c r="BB393" s="463"/>
      <c r="BC393" s="464"/>
      <c r="BD393" s="464"/>
      <c r="BE393" s="464"/>
      <c r="BF393" s="462"/>
      <c r="BG393" s="753"/>
      <c r="BH393" s="515"/>
      <c r="BI393" s="516"/>
      <c r="BJ393" s="516"/>
      <c r="BK393" s="516"/>
      <c r="BL393" s="541"/>
      <c r="BM393" s="541"/>
      <c r="BN393" s="541"/>
      <c r="BO393" s="542"/>
      <c r="BP393" s="542"/>
      <c r="BQ393" s="600"/>
      <c r="BR393" s="708"/>
      <c r="BS393" s="708"/>
      <c r="BT393" s="708"/>
      <c r="BU393" s="708"/>
      <c r="BV393" s="708"/>
      <c r="BW393" s="708"/>
      <c r="BX393" s="708"/>
      <c r="BY393" s="708"/>
      <c r="BZ393" s="708"/>
    </row>
    <row r="394" spans="1:78" s="211" customFormat="1" ht="312.75" customHeight="1">
      <c r="A394" s="987"/>
      <c r="B394" s="969" t="s">
        <v>954</v>
      </c>
      <c r="C394" s="848"/>
      <c r="D394" s="848" t="str">
        <f>IFERROR((VLOOKUP($B394,'Listados Datos'!$D$3:$F$18,3,FALSE))," ")</f>
        <v>El proceso inicia con la identificación de las necesidades de recursos y finaliza con la entrega del bien y/o servicio y su registro en los hechos financieros. Aplica a todos los procesos de la entidad.</v>
      </c>
      <c r="E394" s="801" t="s">
        <v>1168</v>
      </c>
      <c r="F394" s="801" t="s">
        <v>970</v>
      </c>
      <c r="G394" s="819">
        <v>64</v>
      </c>
      <c r="H394" s="380">
        <f t="shared" ref="H394" si="1373">+G394</f>
        <v>64</v>
      </c>
      <c r="I394" s="830" t="s">
        <v>3062</v>
      </c>
      <c r="J394" s="751" t="s">
        <v>241</v>
      </c>
      <c r="K394" s="751" t="s">
        <v>1042</v>
      </c>
      <c r="L394" s="751" t="s">
        <v>1043</v>
      </c>
      <c r="M394" s="803" t="s">
        <v>1042</v>
      </c>
      <c r="N394" s="799" t="s">
        <v>109</v>
      </c>
      <c r="O394" s="803" t="s">
        <v>245</v>
      </c>
      <c r="P394" s="804">
        <v>228</v>
      </c>
      <c r="Q394" s="807"/>
      <c r="R394" s="810"/>
      <c r="S394" s="810"/>
      <c r="T394" s="810"/>
      <c r="U394" s="810"/>
      <c r="V394" s="813" t="str">
        <f t="shared" ref="V394" si="1374">IF(ISBLANK(AC394),(IF(P394&lt;=0,"",IF(P394&lt;=2,"Muy Baja",IF(P394&lt;=24,"Baja",IF(P394&lt;=500,"Media",IF(P394&lt;=5000,"Alta","Muy Alta"))))))," ")</f>
        <v xml:space="preserve"> </v>
      </c>
      <c r="W394" s="766" t="str">
        <f t="shared" ref="W394" si="1375">IF(ISBLANK(AC394),(IF(V394="","",IF(V394="Muy Baja",20%,IF(V394="Baja",40%,IF(V394="Media",60%,IF(V394="Alta",80%,IF(V394="Muy Alta",100%,0)))))))," ")</f>
        <v xml:space="preserve"> </v>
      </c>
      <c r="X394" s="816"/>
      <c r="Y394" s="760" t="str">
        <f>IF(X394&gt;0,IF(NOT(ISERROR(MATCH(X394,'Listados Datos'!$N$3:$N$4,0))),'Listados Datos'!$N$6&amp;"Por favor no seleccionar este criterios de impacto (Afectación Económica o presupuestal y/o Pérdida Reputacional)",'Listados Datos'!$N$7),"")</f>
        <v/>
      </c>
      <c r="Z394" s="763" t="str">
        <f>IF(OR(X394='Listados Datos'!$R$3,X394='Listados Datos'!$S$3),"Leve",IF(OR(X394='Listados Datos'!$R$4,X394='Listados Datos'!$S$4),"Menor",IF(OR(X394='Listados Datos'!$R$5,X394='Listados Datos'!$S$5),"Moderado",IF(OR(X394='Listados Datos'!$R$6,X394='Listados Datos'!$S$6),"Mayor",IF(OR(X394='Listados Datos'!$R$7,X394='Listados Datos'!$S$7),"Catastrófico","")))))</f>
        <v/>
      </c>
      <c r="AA394" s="766" t="str">
        <f>IF(Z394="","",IF(Z394="Leve",20%,IF(Z394="Menor",40%,IF(Z394="Moderado",60%,IF(Z394="Mayor",80%,IF(Z394="Catastrófico",100%,0))))))</f>
        <v/>
      </c>
      <c r="AB394" s="769"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
      </c>
      <c r="AC394" s="772" t="s">
        <v>344</v>
      </c>
      <c r="AD394" s="775" t="s">
        <v>12</v>
      </c>
      <c r="AE394" s="778" t="str">
        <f t="shared" ref="AE394" si="1376">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MODERADA</v>
      </c>
      <c r="AF394" s="205">
        <v>1</v>
      </c>
      <c r="AG394" s="494" t="s">
        <v>3070</v>
      </c>
      <c r="AH394" s="497" t="str">
        <f t="shared" si="1318"/>
        <v>Probabilidad</v>
      </c>
      <c r="AI394" s="336" t="s">
        <v>310</v>
      </c>
      <c r="AJ394" s="336" t="s">
        <v>315</v>
      </c>
      <c r="AK394" s="231" t="str">
        <f t="shared" si="1319"/>
        <v>40%</v>
      </c>
      <c r="AL394" s="337" t="s">
        <v>319</v>
      </c>
      <c r="AM394" s="337" t="s">
        <v>323</v>
      </c>
      <c r="AN394" s="338" t="s">
        <v>326</v>
      </c>
      <c r="AO394" s="232" t="str">
        <f t="shared" ref="AO394" si="1377">IF(ISBLANK(AD394),(IFERROR(IF(AH394="Probabilidad",(W394-(+W394*AK394)),IF(AH394="Impacto",W394,"")),""))," ")</f>
        <v xml:space="preserve"> </v>
      </c>
      <c r="AP394" s="174" t="str">
        <f t="shared" ref="AP394" si="1378">IF(ISBLANK(AD394), (IFERROR(IF(AO394="","",IF(AO394&lt;=0.2,"Muy Baja",IF(AO394&lt;=0.4,"Baja",IF(AO394&lt;=0.6,"Media",IF(AO394&lt;=0.8,"Alta","Muy Alta"))))),""))," ")</f>
        <v xml:space="preserve"> </v>
      </c>
      <c r="AQ394" s="233" t="str">
        <f t="shared" si="1213"/>
        <v xml:space="preserve"> </v>
      </c>
      <c r="AR394" s="279" t="str">
        <f t="shared" si="1214"/>
        <v/>
      </c>
      <c r="AS394" s="233" t="str">
        <f t="shared" ref="AS394" si="1379">IFERROR(IF(AH394="Impacto",(AA394-(+AA394*AK394)),IF(AH394="Probabilidad",AA394,"")),"")</f>
        <v/>
      </c>
      <c r="AT394" s="235" t="str">
        <f t="shared" si="1216"/>
        <v/>
      </c>
      <c r="AU394" s="781" t="s">
        <v>344</v>
      </c>
      <c r="AV394" s="784" t="str">
        <f>IF(ISBLANK(AD394), " ", AD394)</f>
        <v>Moderado</v>
      </c>
      <c r="AW394" s="778" t="str">
        <f t="shared" ref="AW394" si="1380">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MODERADA</v>
      </c>
      <c r="AX394" s="787" t="s">
        <v>333</v>
      </c>
      <c r="AY394" s="594" t="s">
        <v>3071</v>
      </c>
      <c r="AZ394" s="470" t="s">
        <v>3314</v>
      </c>
      <c r="BA394" s="470" t="s">
        <v>3006</v>
      </c>
      <c r="BB394" s="463" t="s">
        <v>1150</v>
      </c>
      <c r="BC394" s="464">
        <v>44927</v>
      </c>
      <c r="BD394" s="464">
        <v>45291</v>
      </c>
      <c r="BE394" s="464" t="s">
        <v>1057</v>
      </c>
      <c r="BF394" s="462" t="s">
        <v>1060</v>
      </c>
      <c r="BG394" s="757" t="s">
        <v>1058</v>
      </c>
      <c r="BH394" s="508" t="s">
        <v>113</v>
      </c>
      <c r="BI394" s="503" t="s">
        <v>3524</v>
      </c>
      <c r="BJ394" s="522">
        <v>1</v>
      </c>
      <c r="BK394" s="479">
        <v>45046</v>
      </c>
      <c r="BL394" s="549" t="s">
        <v>3525</v>
      </c>
      <c r="BM394" s="511" t="s">
        <v>3581</v>
      </c>
      <c r="BN394" s="549" t="s">
        <v>3526</v>
      </c>
      <c r="BO394" s="549" t="s">
        <v>114</v>
      </c>
      <c r="BP394" s="549" t="s">
        <v>1509</v>
      </c>
      <c r="BQ394" s="564" t="s">
        <v>1509</v>
      </c>
      <c r="BR394" s="690" t="s">
        <v>3722</v>
      </c>
      <c r="BS394" s="691"/>
      <c r="BT394" s="690" t="s">
        <v>3314</v>
      </c>
      <c r="BU394" s="691"/>
      <c r="BV394" s="1022" t="s">
        <v>3723</v>
      </c>
      <c r="BW394" s="1023"/>
      <c r="BX394" s="699" t="s">
        <v>3581</v>
      </c>
      <c r="BY394" s="696"/>
      <c r="BZ394" s="691"/>
    </row>
    <row r="395" spans="1:78" s="211" customFormat="1" ht="28.5" customHeight="1">
      <c r="A395" s="987"/>
      <c r="B395" s="969"/>
      <c r="C395" s="848"/>
      <c r="D395" s="848"/>
      <c r="E395" s="801"/>
      <c r="F395" s="801"/>
      <c r="G395" s="819"/>
      <c r="H395" s="380">
        <f t="shared" ref="H395" si="1381">+H394</f>
        <v>64</v>
      </c>
      <c r="I395" s="831"/>
      <c r="J395" s="752"/>
      <c r="K395" s="752"/>
      <c r="L395" s="752"/>
      <c r="M395" s="801">
        <v>0</v>
      </c>
      <c r="N395" s="801"/>
      <c r="O395" s="801"/>
      <c r="P395" s="805"/>
      <c r="Q395" s="808"/>
      <c r="R395" s="811"/>
      <c r="S395" s="811"/>
      <c r="T395" s="811"/>
      <c r="U395" s="811"/>
      <c r="V395" s="814"/>
      <c r="W395" s="767"/>
      <c r="X395" s="817"/>
      <c r="Y395" s="761"/>
      <c r="Z395" s="764"/>
      <c r="AA395" s="767"/>
      <c r="AB395" s="770"/>
      <c r="AC395" s="773"/>
      <c r="AD395" s="776"/>
      <c r="AE395" s="779"/>
      <c r="AF395" s="205">
        <v>2</v>
      </c>
      <c r="AG395" s="494"/>
      <c r="AH395" s="497" t="str">
        <f t="shared" si="1318"/>
        <v/>
      </c>
      <c r="AI395" s="336"/>
      <c r="AJ395" s="336"/>
      <c r="AK395" s="231" t="str">
        <f t="shared" si="1319"/>
        <v/>
      </c>
      <c r="AL395" s="337"/>
      <c r="AM395" s="337"/>
      <c r="AN395" s="338"/>
      <c r="AO395" s="232" t="str">
        <f t="shared" ref="AO395" si="1382">IF(ISBLANK(AD394),(IFERROR(IF(AND(AH394="Probabilidad",AH395="Probabilidad"),(AQ394-(+AQ394*AK395)),IF(AH395="Probabilidad",(W394-(+W394*AK395)),IF(AH395="Impacto",AQ394,""))),""))," ")</f>
        <v xml:space="preserve"> </v>
      </c>
      <c r="AP395" s="174" t="str">
        <f t="shared" ref="AP395" si="1383">IF(ISBLANK(AD394),(IFERROR(IF(AO395="","",IF(AO395&lt;=0.2,"Muy Baja",IF(AO395&lt;=0.4,"Baja",IF(AO395&lt;=0.6,"Media",IF(AO395&lt;=0.8,"Alta","Muy Alta"))))),""))," ")</f>
        <v xml:space="preserve"> </v>
      </c>
      <c r="AQ395" s="233" t="str">
        <f t="shared" si="1213"/>
        <v xml:space="preserve"> </v>
      </c>
      <c r="AR395" s="279" t="str">
        <f t="shared" si="1214"/>
        <v/>
      </c>
      <c r="AS395" s="233" t="str">
        <f t="shared" ref="AS395" si="1384">IFERROR(IF(AND(AH394="Impacto",AH395="Impacto"),(AS394-(+AS394*AK395)),IF(AH395="Impacto",(AA394-(+AA394*AK395)),IF(AH395="Probabilidad",AS394,""))),"")</f>
        <v/>
      </c>
      <c r="AT395" s="235" t="str">
        <f t="shared" si="1216"/>
        <v/>
      </c>
      <c r="AU395" s="782"/>
      <c r="AV395" s="785"/>
      <c r="AW395" s="779"/>
      <c r="AX395" s="788"/>
      <c r="AY395" s="469"/>
      <c r="AZ395" s="462"/>
      <c r="BA395" s="462"/>
      <c r="BB395" s="462"/>
      <c r="BC395" s="464"/>
      <c r="BD395" s="464"/>
      <c r="BE395" s="464"/>
      <c r="BF395" s="462"/>
      <c r="BG395" s="752"/>
      <c r="BH395" s="517"/>
      <c r="BI395" s="518"/>
      <c r="BJ395" s="518"/>
      <c r="BK395" s="518"/>
      <c r="BL395" s="543"/>
      <c r="BM395" s="543"/>
      <c r="BN395" s="543"/>
      <c r="BO395" s="278"/>
      <c r="BP395" s="278"/>
      <c r="BQ395" s="593"/>
      <c r="BR395" s="692"/>
      <c r="BS395" s="693"/>
      <c r="BT395" s="692"/>
      <c r="BU395" s="693"/>
      <c r="BV395" s="1024"/>
      <c r="BW395" s="1025"/>
      <c r="BX395" s="692"/>
      <c r="BY395" s="697"/>
      <c r="BZ395" s="693"/>
    </row>
    <row r="396" spans="1:78" s="211" customFormat="1" ht="28.5" customHeight="1">
      <c r="A396" s="987"/>
      <c r="B396" s="969"/>
      <c r="C396" s="848"/>
      <c r="D396" s="848"/>
      <c r="E396" s="801"/>
      <c r="F396" s="801"/>
      <c r="G396" s="819"/>
      <c r="H396" s="380">
        <f t="shared" si="1263"/>
        <v>64</v>
      </c>
      <c r="I396" s="831"/>
      <c r="J396" s="752"/>
      <c r="K396" s="752"/>
      <c r="L396" s="752"/>
      <c r="M396" s="801">
        <v>0</v>
      </c>
      <c r="N396" s="801"/>
      <c r="O396" s="801"/>
      <c r="P396" s="805"/>
      <c r="Q396" s="808"/>
      <c r="R396" s="811"/>
      <c r="S396" s="811"/>
      <c r="T396" s="811"/>
      <c r="U396" s="811"/>
      <c r="V396" s="814"/>
      <c r="W396" s="767"/>
      <c r="X396" s="817"/>
      <c r="Y396" s="761"/>
      <c r="Z396" s="764"/>
      <c r="AA396" s="767"/>
      <c r="AB396" s="770"/>
      <c r="AC396" s="773"/>
      <c r="AD396" s="776"/>
      <c r="AE396" s="779"/>
      <c r="AF396" s="205">
        <v>3</v>
      </c>
      <c r="AG396" s="494"/>
      <c r="AH396" s="497" t="str">
        <f t="shared" si="1318"/>
        <v/>
      </c>
      <c r="AI396" s="336"/>
      <c r="AJ396" s="336"/>
      <c r="AK396" s="231" t="str">
        <f t="shared" si="1319"/>
        <v/>
      </c>
      <c r="AL396" s="337"/>
      <c r="AM396" s="337"/>
      <c r="AN396" s="338"/>
      <c r="AO396" s="232" t="str">
        <f t="shared" ref="AO396" si="1385">IF(ISBLANK(AD394),(IFERROR(IF(AND(AH395="Probabilidad",AH396="Probabilidad"),(AQ395-(+AQ395*AK396)),IF(AND(AH395="Impacto",AH396="Probabilidad"),(AQ394-(+AQ394*AK396)),IF(AH396="Impacto",AQ395,""))),""))," ")</f>
        <v xml:space="preserve"> </v>
      </c>
      <c r="AP396" s="174" t="str">
        <f t="shared" ref="AP396" si="1386">IF(ISBLANK(AD394),(IFERROR(IF(AO396="","",IF(AO396&lt;=0.2,"Muy Baja",IF(AO396&lt;=0.4,"Baja",IF(AO396&lt;=0.6,"Media",IF(AO396&lt;=0.8,"Alta","Muy Alta"))))),""))," ")</f>
        <v xml:space="preserve"> </v>
      </c>
      <c r="AQ396" s="233" t="str">
        <f t="shared" si="1213"/>
        <v xml:space="preserve"> </v>
      </c>
      <c r="AR396" s="279" t="str">
        <f t="shared" si="1214"/>
        <v/>
      </c>
      <c r="AS396" s="233" t="str">
        <f t="shared" ref="AS396:AS399" si="1387">IFERROR(IF(AND(AH395="Impacto",AH396="Impacto"),(AS395-(+AS395*AK396)),IF(AND(AH395="Probabilidad",AH396="Impacto"),(AS394-(+AS394*AK396)),IF(AH396="Probabilidad",AS395,""))),"")</f>
        <v/>
      </c>
      <c r="AT396" s="235" t="str">
        <f t="shared" si="1216"/>
        <v/>
      </c>
      <c r="AU396" s="782"/>
      <c r="AV396" s="785"/>
      <c r="AW396" s="779"/>
      <c r="AX396" s="788"/>
      <c r="AY396" s="469"/>
      <c r="AZ396" s="462"/>
      <c r="BA396" s="462"/>
      <c r="BB396" s="462"/>
      <c r="BC396" s="464"/>
      <c r="BD396" s="464"/>
      <c r="BE396" s="464"/>
      <c r="BF396" s="462"/>
      <c r="BG396" s="752"/>
      <c r="BH396" s="212"/>
      <c r="BI396" s="209"/>
      <c r="BJ396" s="209"/>
      <c r="BK396" s="209"/>
      <c r="BL396" s="206"/>
      <c r="BM396" s="206"/>
      <c r="BN396" s="206"/>
      <c r="BO396" s="278"/>
      <c r="BP396" s="278"/>
      <c r="BQ396" s="593"/>
      <c r="BR396" s="692"/>
      <c r="BS396" s="693"/>
      <c r="BT396" s="692"/>
      <c r="BU396" s="693"/>
      <c r="BV396" s="1024"/>
      <c r="BW396" s="1025"/>
      <c r="BX396" s="692"/>
      <c r="BY396" s="697"/>
      <c r="BZ396" s="693"/>
    </row>
    <row r="397" spans="1:78" s="211" customFormat="1" ht="28.5" customHeight="1">
      <c r="A397" s="987"/>
      <c r="B397" s="969"/>
      <c r="C397" s="848"/>
      <c r="D397" s="848"/>
      <c r="E397" s="801"/>
      <c r="F397" s="801"/>
      <c r="G397" s="819"/>
      <c r="H397" s="380">
        <f t="shared" si="1263"/>
        <v>64</v>
      </c>
      <c r="I397" s="831"/>
      <c r="J397" s="752"/>
      <c r="K397" s="752"/>
      <c r="L397" s="752"/>
      <c r="M397" s="801">
        <v>0</v>
      </c>
      <c r="N397" s="801"/>
      <c r="O397" s="801"/>
      <c r="P397" s="805"/>
      <c r="Q397" s="808"/>
      <c r="R397" s="811"/>
      <c r="S397" s="811"/>
      <c r="T397" s="811"/>
      <c r="U397" s="811"/>
      <c r="V397" s="814"/>
      <c r="W397" s="767"/>
      <c r="X397" s="817"/>
      <c r="Y397" s="761"/>
      <c r="Z397" s="764"/>
      <c r="AA397" s="767"/>
      <c r="AB397" s="770"/>
      <c r="AC397" s="773"/>
      <c r="AD397" s="776"/>
      <c r="AE397" s="779"/>
      <c r="AF397" s="205">
        <v>4</v>
      </c>
      <c r="AG397" s="494"/>
      <c r="AH397" s="497" t="str">
        <f t="shared" si="1318"/>
        <v/>
      </c>
      <c r="AI397" s="336"/>
      <c r="AJ397" s="336"/>
      <c r="AK397" s="231" t="str">
        <f t="shared" si="1319"/>
        <v/>
      </c>
      <c r="AL397" s="337"/>
      <c r="AM397" s="337"/>
      <c r="AN397" s="338"/>
      <c r="AO397" s="232" t="str">
        <f t="shared" ref="AO397" si="1388">IF(ISBLANK(AD394),(IFERROR(IF(AND(AH396="Probabilidad",AH397="Probabilidad"),(AQ396-(+AQ396*AK397)),IF(AND(AH396="Impacto",AH397="Probabilidad"),(AQ395-(+AQ395*AK397)),IF(AH397="Impacto",AQ396,""))),""))," ")</f>
        <v xml:space="preserve"> </v>
      </c>
      <c r="AP397" s="174" t="str">
        <f t="shared" ref="AP397" si="1389">IF(ISBLANK(AD394),(IFERROR(IF(AO397="","",IF(AO397&lt;=0.2,"Muy Baja",IF(AO397&lt;=0.4,"Baja",IF(AO397&lt;=0.6,"Media",IF(AO397&lt;=0.8,"Alta","Muy Alta"))))),""))," ")</f>
        <v xml:space="preserve"> </v>
      </c>
      <c r="AQ397" s="233" t="str">
        <f t="shared" si="1213"/>
        <v xml:space="preserve"> </v>
      </c>
      <c r="AR397" s="279" t="str">
        <f t="shared" si="1214"/>
        <v/>
      </c>
      <c r="AS397" s="233" t="str">
        <f t="shared" si="1387"/>
        <v/>
      </c>
      <c r="AT397" s="235" t="str">
        <f t="shared" si="1216"/>
        <v/>
      </c>
      <c r="AU397" s="782"/>
      <c r="AV397" s="785"/>
      <c r="AW397" s="779"/>
      <c r="AX397" s="788"/>
      <c r="AY397" s="469"/>
      <c r="AZ397" s="462"/>
      <c r="BA397" s="462"/>
      <c r="BB397" s="462"/>
      <c r="BC397" s="464"/>
      <c r="BD397" s="464"/>
      <c r="BE397" s="464"/>
      <c r="BF397" s="462"/>
      <c r="BG397" s="752"/>
      <c r="BH397" s="212"/>
      <c r="BI397" s="209"/>
      <c r="BJ397" s="209"/>
      <c r="BK397" s="209"/>
      <c r="BL397" s="206"/>
      <c r="BM397" s="206"/>
      <c r="BN397" s="206"/>
      <c r="BO397" s="278"/>
      <c r="BP397" s="278"/>
      <c r="BQ397" s="593"/>
      <c r="BR397" s="692"/>
      <c r="BS397" s="693"/>
      <c r="BT397" s="692"/>
      <c r="BU397" s="693"/>
      <c r="BV397" s="1024"/>
      <c r="BW397" s="1025"/>
      <c r="BX397" s="692"/>
      <c r="BY397" s="697"/>
      <c r="BZ397" s="693"/>
    </row>
    <row r="398" spans="1:78" s="211" customFormat="1" ht="28.5" customHeight="1">
      <c r="A398" s="987"/>
      <c r="B398" s="969"/>
      <c r="C398" s="848"/>
      <c r="D398" s="848"/>
      <c r="E398" s="801"/>
      <c r="F398" s="801"/>
      <c r="G398" s="819"/>
      <c r="H398" s="380">
        <f t="shared" si="1263"/>
        <v>64</v>
      </c>
      <c r="I398" s="831"/>
      <c r="J398" s="752"/>
      <c r="K398" s="752"/>
      <c r="L398" s="752"/>
      <c r="M398" s="801">
        <v>0</v>
      </c>
      <c r="N398" s="801"/>
      <c r="O398" s="801"/>
      <c r="P398" s="805"/>
      <c r="Q398" s="808"/>
      <c r="R398" s="811"/>
      <c r="S398" s="811"/>
      <c r="T398" s="811"/>
      <c r="U398" s="811"/>
      <c r="V398" s="814"/>
      <c r="W398" s="767"/>
      <c r="X398" s="817"/>
      <c r="Y398" s="761"/>
      <c r="Z398" s="764"/>
      <c r="AA398" s="767"/>
      <c r="AB398" s="770"/>
      <c r="AC398" s="773"/>
      <c r="AD398" s="776"/>
      <c r="AE398" s="779"/>
      <c r="AF398" s="205">
        <v>5</v>
      </c>
      <c r="AG398" s="494"/>
      <c r="AH398" s="497" t="str">
        <f t="shared" si="1318"/>
        <v/>
      </c>
      <c r="AI398" s="336"/>
      <c r="AJ398" s="336"/>
      <c r="AK398" s="231" t="str">
        <f t="shared" si="1319"/>
        <v/>
      </c>
      <c r="AL398" s="337"/>
      <c r="AM398" s="337"/>
      <c r="AN398" s="338"/>
      <c r="AO398" s="232" t="str">
        <f t="shared" ref="AO398" si="1390">IF(ISBLANK(AD394),(IFERROR(IF(AND(AH397="Probabilidad",AH398="Probabilidad"),(AQ397-(+AQ397*AK398)),IF(AND(AH397="Impacto",AH398="Probabilidad"),(AQ396-(+AQ396*AK398)),IF(AH398="Impacto",AQ397,""))),""))," ")</f>
        <v xml:space="preserve"> </v>
      </c>
      <c r="AP398" s="174" t="str">
        <f t="shared" ref="AP398" si="1391">IF(ISBLANK(AD394),(IFERROR(IF(AO398="","",IF(AO398&lt;=0.2,"Muy Baja",IF(AO398&lt;=0.4,"Baja",IF(AO398&lt;=0.6,"Media",IF(AO398&lt;=0.8,"Alta","Muy Alta"))))),""))," ")</f>
        <v xml:space="preserve"> </v>
      </c>
      <c r="AQ398" s="233" t="str">
        <f t="shared" si="1213"/>
        <v xml:space="preserve"> </v>
      </c>
      <c r="AR398" s="279" t="str">
        <f t="shared" si="1214"/>
        <v/>
      </c>
      <c r="AS398" s="233" t="str">
        <f t="shared" si="1387"/>
        <v/>
      </c>
      <c r="AT398" s="235" t="str">
        <f t="shared" si="1216"/>
        <v/>
      </c>
      <c r="AU398" s="782"/>
      <c r="AV398" s="785"/>
      <c r="AW398" s="779"/>
      <c r="AX398" s="788"/>
      <c r="AY398" s="469"/>
      <c r="AZ398" s="462"/>
      <c r="BA398" s="462"/>
      <c r="BB398" s="462"/>
      <c r="BC398" s="464"/>
      <c r="BD398" s="464"/>
      <c r="BE398" s="464"/>
      <c r="BF398" s="462"/>
      <c r="BG398" s="752"/>
      <c r="BH398" s="212"/>
      <c r="BI398" s="209"/>
      <c r="BJ398" s="209"/>
      <c r="BK398" s="209"/>
      <c r="BL398" s="206"/>
      <c r="BM398" s="206"/>
      <c r="BN398" s="206"/>
      <c r="BO398" s="278"/>
      <c r="BP398" s="278"/>
      <c r="BQ398" s="593"/>
      <c r="BR398" s="692"/>
      <c r="BS398" s="693"/>
      <c r="BT398" s="692"/>
      <c r="BU398" s="693"/>
      <c r="BV398" s="1024"/>
      <c r="BW398" s="1025"/>
      <c r="BX398" s="692"/>
      <c r="BY398" s="697"/>
      <c r="BZ398" s="693"/>
    </row>
    <row r="399" spans="1:78" s="211" customFormat="1" ht="28.5" customHeight="1">
      <c r="A399" s="987"/>
      <c r="B399" s="969"/>
      <c r="C399" s="848"/>
      <c r="D399" s="848"/>
      <c r="E399" s="801"/>
      <c r="F399" s="801"/>
      <c r="G399" s="819"/>
      <c r="H399" s="380">
        <f t="shared" si="1263"/>
        <v>64</v>
      </c>
      <c r="I399" s="832"/>
      <c r="J399" s="753"/>
      <c r="K399" s="753"/>
      <c r="L399" s="753"/>
      <c r="M399" s="802">
        <v>0</v>
      </c>
      <c r="N399" s="802"/>
      <c r="O399" s="802"/>
      <c r="P399" s="806"/>
      <c r="Q399" s="809"/>
      <c r="R399" s="812"/>
      <c r="S399" s="812"/>
      <c r="T399" s="812"/>
      <c r="U399" s="812"/>
      <c r="V399" s="820"/>
      <c r="W399" s="768"/>
      <c r="X399" s="818"/>
      <c r="Y399" s="762"/>
      <c r="Z399" s="765"/>
      <c r="AA399" s="768"/>
      <c r="AB399" s="771"/>
      <c r="AC399" s="774"/>
      <c r="AD399" s="777"/>
      <c r="AE399" s="780"/>
      <c r="AF399" s="205">
        <v>6</v>
      </c>
      <c r="AG399" s="494"/>
      <c r="AH399" s="497" t="str">
        <f t="shared" si="1318"/>
        <v/>
      </c>
      <c r="AI399" s="336"/>
      <c r="AJ399" s="336"/>
      <c r="AK399" s="231" t="str">
        <f t="shared" si="1319"/>
        <v/>
      </c>
      <c r="AL399" s="337"/>
      <c r="AM399" s="337"/>
      <c r="AN399" s="338"/>
      <c r="AO399" s="232" t="str">
        <f t="shared" ref="AO399" si="1392">IF(ISBLANK(AD394),(IFERROR(IF(AND(AH398="Probabilidad",AH399="Probabilidad"),(AQ398-(+AQ398*AK399)),IF(AND(AH398="Impacto",AH399="Probabilidad"),(AQ397-(+AQ397*AK399)),IF(AH399="Impacto",AQ398,""))),""))," ")</f>
        <v xml:space="preserve"> </v>
      </c>
      <c r="AP399" s="174" t="str">
        <f t="shared" ref="AP399" si="1393">IF(ISBLANK(AD394),(IFERROR(IF(AO399="","",IF(AO399&lt;=0.2,"Muy Baja",IF(AO399&lt;=0.4,"Baja",IF(AO399&lt;=0.6,"Media",IF(AO399&lt;=0.8,"Alta","Muy Alta"))))),""))," ")</f>
        <v xml:space="preserve"> </v>
      </c>
      <c r="AQ399" s="233" t="str">
        <f t="shared" si="1213"/>
        <v xml:space="preserve"> </v>
      </c>
      <c r="AR399" s="279" t="str">
        <f t="shared" si="1214"/>
        <v/>
      </c>
      <c r="AS399" s="233" t="str">
        <f t="shared" si="1387"/>
        <v/>
      </c>
      <c r="AT399" s="235" t="str">
        <f t="shared" si="1216"/>
        <v/>
      </c>
      <c r="AU399" s="783"/>
      <c r="AV399" s="786"/>
      <c r="AW399" s="780"/>
      <c r="AX399" s="789"/>
      <c r="AY399" s="469"/>
      <c r="AZ399" s="462"/>
      <c r="BA399" s="462"/>
      <c r="BB399" s="462"/>
      <c r="BC399" s="464"/>
      <c r="BD399" s="464"/>
      <c r="BE399" s="464"/>
      <c r="BF399" s="462"/>
      <c r="BG399" s="753"/>
      <c r="BH399" s="515"/>
      <c r="BI399" s="516"/>
      <c r="BJ399" s="516"/>
      <c r="BK399" s="516"/>
      <c r="BL399" s="541"/>
      <c r="BM399" s="541"/>
      <c r="BN399" s="541"/>
      <c r="BO399" s="542"/>
      <c r="BP399" s="542"/>
      <c r="BQ399" s="600"/>
      <c r="BR399" s="694"/>
      <c r="BS399" s="695"/>
      <c r="BT399" s="694"/>
      <c r="BU399" s="695"/>
      <c r="BV399" s="1026"/>
      <c r="BW399" s="1027"/>
      <c r="BX399" s="694"/>
      <c r="BY399" s="698"/>
      <c r="BZ399" s="695"/>
    </row>
    <row r="400" spans="1:78" s="211" customFormat="1" ht="107.25" customHeight="1">
      <c r="A400" s="987"/>
      <c r="B400" s="969" t="s">
        <v>954</v>
      </c>
      <c r="C400" s="848"/>
      <c r="D400" s="848" t="str">
        <f>IFERROR((VLOOKUP($B400,'Listados Datos'!$D$3:$F$18,3,FALSE))," ")</f>
        <v>El proceso inicia con la identificación de las necesidades de recursos y finaliza con la entrega del bien y/o servicio y su registro en los hechos financieros. Aplica a todos los procesos de la entidad.</v>
      </c>
      <c r="E400" s="801" t="s">
        <v>1168</v>
      </c>
      <c r="F400" s="801" t="s">
        <v>970</v>
      </c>
      <c r="G400" s="819">
        <v>65</v>
      </c>
      <c r="H400" s="380">
        <f t="shared" ref="H400" si="1394">+G400</f>
        <v>65</v>
      </c>
      <c r="I400" s="830" t="s">
        <v>3063</v>
      </c>
      <c r="J400" s="751" t="s">
        <v>242</v>
      </c>
      <c r="K400" s="751" t="s">
        <v>3057</v>
      </c>
      <c r="L400" s="751" t="s">
        <v>3058</v>
      </c>
      <c r="M400" s="803" t="s">
        <v>3315</v>
      </c>
      <c r="N400" s="803" t="s">
        <v>926</v>
      </c>
      <c r="O400" s="803" t="s">
        <v>245</v>
      </c>
      <c r="P400" s="804">
        <v>228</v>
      </c>
      <c r="Q400" s="807"/>
      <c r="R400" s="810"/>
      <c r="S400" s="810"/>
      <c r="T400" s="810"/>
      <c r="U400" s="810"/>
      <c r="V400" s="813" t="str">
        <f t="shared" ref="V400" si="1395">IF(ISBLANK(AC400),(IF(P400&lt;=0,"",IF(P400&lt;=2,"Muy Baja",IF(P400&lt;=24,"Baja",IF(P400&lt;=500,"Media",IF(P400&lt;=5000,"Alta","Muy Alta"))))))," ")</f>
        <v>Media</v>
      </c>
      <c r="W400" s="766">
        <f t="shared" ref="W400" si="1396">IF(ISBLANK(AC400),(IF(V400="","",IF(V400="Muy Baja",20%,IF(V400="Baja",40%,IF(V400="Media",60%,IF(V400="Alta",80%,IF(V400="Muy Alta",100%,0)))))))," ")</f>
        <v>0.6</v>
      </c>
      <c r="X400" s="816" t="s">
        <v>304</v>
      </c>
      <c r="Y400" s="760" t="str">
        <f>IF(X400&gt;0,IF(NOT(ISERROR(MATCH(X400,'Listados Datos'!$N$3:$N$4,0))),'Listados Datos'!$N$6&amp;"Por favor no seleccionar este criterios de impacto (Afectación Económica o presupuestal y/o Pérdida Reputacional)",'Listados Datos'!$N$7),"")</f>
        <v>✔</v>
      </c>
      <c r="Z400" s="763"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766">
        <f>IF(Z400="","",IF(Z400="Leve",20%,IF(Z400="Menor",40%,IF(Z400="Moderado",60%,IF(Z400="Mayor",80%,IF(Z400="Catastrófico",100%,0))))))</f>
        <v>0.6</v>
      </c>
      <c r="AB400" s="769"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772"/>
      <c r="AD400" s="775"/>
      <c r="AE400" s="778" t="str">
        <f t="shared" ref="AE400" si="1397">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494" t="s">
        <v>3316</v>
      </c>
      <c r="AH400" s="497" t="str">
        <f t="shared" si="1318"/>
        <v>Probabilidad</v>
      </c>
      <c r="AI400" s="336" t="s">
        <v>310</v>
      </c>
      <c r="AJ400" s="336" t="s">
        <v>315</v>
      </c>
      <c r="AK400" s="231" t="str">
        <f t="shared" si="1319"/>
        <v>40%</v>
      </c>
      <c r="AL400" s="337" t="s">
        <v>319</v>
      </c>
      <c r="AM400" s="337" t="s">
        <v>323</v>
      </c>
      <c r="AN400" s="338" t="s">
        <v>326</v>
      </c>
      <c r="AO400" s="232">
        <f t="shared" ref="AO400" si="1398">IF(ISBLANK(AD400),(IFERROR(IF(AH400="Probabilidad",(W400-(+W400*AK400)),IF(AH400="Impacto",W400,"")),""))," ")</f>
        <v>0.36</v>
      </c>
      <c r="AP400" s="174" t="str">
        <f t="shared" ref="AP400" si="1399">IF(ISBLANK(AD400), (IFERROR(IF(AO400="","",IF(AO400&lt;=0.2,"Muy Baja",IF(AO400&lt;=0.4,"Baja",IF(AO400&lt;=0.6,"Media",IF(AO400&lt;=0.8,"Alta","Muy Alta"))))),""))," ")</f>
        <v>Baja</v>
      </c>
      <c r="AQ400" s="233">
        <f t="shared" si="1213"/>
        <v>0.36</v>
      </c>
      <c r="AR400" s="279" t="str">
        <f t="shared" si="1214"/>
        <v>Moderado</v>
      </c>
      <c r="AS400" s="233">
        <f t="shared" ref="AS400" si="1400">IFERROR(IF(AH400="Impacto",(AA400-(+AA400*AK400)),IF(AH400="Probabilidad",AA400,"")),"")</f>
        <v>0.6</v>
      </c>
      <c r="AT400" s="235" t="str">
        <f t="shared" si="1216"/>
        <v>Moderado</v>
      </c>
      <c r="AU400" s="781"/>
      <c r="AV400" s="784" t="str">
        <f>IF(ISBLANK(AD400), " ", AD400)</f>
        <v xml:space="preserve"> </v>
      </c>
      <c r="AW400" s="778" t="str">
        <f t="shared" ref="AW400" si="1401">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787" t="s">
        <v>333</v>
      </c>
      <c r="AY400" s="469" t="s">
        <v>1385</v>
      </c>
      <c r="AZ400" s="470" t="s">
        <v>3072</v>
      </c>
      <c r="BA400" s="470" t="s">
        <v>3006</v>
      </c>
      <c r="BB400" s="463" t="s">
        <v>1150</v>
      </c>
      <c r="BC400" s="464">
        <v>44927</v>
      </c>
      <c r="BD400" s="464">
        <v>45291</v>
      </c>
      <c r="BE400" s="464" t="s">
        <v>3072</v>
      </c>
      <c r="BF400" s="462" t="s">
        <v>3073</v>
      </c>
      <c r="BG400" s="751" t="s">
        <v>3594</v>
      </c>
      <c r="BH400" s="508" t="s">
        <v>113</v>
      </c>
      <c r="BI400" s="503" t="s">
        <v>3584</v>
      </c>
      <c r="BJ400" s="503">
        <f>1/1*100</f>
        <v>100</v>
      </c>
      <c r="BK400" s="523">
        <v>45046</v>
      </c>
      <c r="BL400" s="549" t="s">
        <v>3527</v>
      </c>
      <c r="BM400" s="604" t="s">
        <v>3583</v>
      </c>
      <c r="BN400" s="549" t="s">
        <v>3528</v>
      </c>
      <c r="BO400" s="549" t="s">
        <v>114</v>
      </c>
      <c r="BP400" s="549" t="s">
        <v>1509</v>
      </c>
      <c r="BQ400" s="564" t="s">
        <v>1509</v>
      </c>
      <c r="BR400" s="690" t="s">
        <v>3725</v>
      </c>
      <c r="BS400" s="691"/>
      <c r="BT400" s="690" t="s">
        <v>3072</v>
      </c>
      <c r="BU400" s="691"/>
      <c r="BV400" s="690" t="s">
        <v>3724</v>
      </c>
      <c r="BW400" s="691"/>
      <c r="BX400" s="699" t="s">
        <v>3726</v>
      </c>
      <c r="BY400" s="696"/>
      <c r="BZ400" s="691"/>
    </row>
    <row r="401" spans="1:78" s="211" customFormat="1" ht="63.95" customHeight="1">
      <c r="A401" s="987"/>
      <c r="B401" s="969"/>
      <c r="C401" s="848"/>
      <c r="D401" s="848"/>
      <c r="E401" s="801"/>
      <c r="F401" s="801"/>
      <c r="G401" s="819"/>
      <c r="H401" s="380">
        <f t="shared" ref="H401" si="1402">+H400</f>
        <v>65</v>
      </c>
      <c r="I401" s="831"/>
      <c r="J401" s="752"/>
      <c r="K401" s="752"/>
      <c r="L401" s="752"/>
      <c r="M401" s="801" t="s">
        <v>1479</v>
      </c>
      <c r="N401" s="801"/>
      <c r="O401" s="801"/>
      <c r="P401" s="805"/>
      <c r="Q401" s="808"/>
      <c r="R401" s="811"/>
      <c r="S401" s="811"/>
      <c r="T401" s="811"/>
      <c r="U401" s="811"/>
      <c r="V401" s="814"/>
      <c r="W401" s="767"/>
      <c r="X401" s="817"/>
      <c r="Y401" s="761"/>
      <c r="Z401" s="764"/>
      <c r="AA401" s="767"/>
      <c r="AB401" s="770"/>
      <c r="AC401" s="773"/>
      <c r="AD401" s="776"/>
      <c r="AE401" s="779"/>
      <c r="AF401" s="205">
        <v>2</v>
      </c>
      <c r="AG401" s="494"/>
      <c r="AH401" s="497" t="str">
        <f t="shared" si="1318"/>
        <v>Probabilidad</v>
      </c>
      <c r="AI401" s="336" t="s">
        <v>310</v>
      </c>
      <c r="AJ401" s="336" t="s">
        <v>315</v>
      </c>
      <c r="AK401" s="231" t="str">
        <f t="shared" si="1319"/>
        <v>40%</v>
      </c>
      <c r="AL401" s="337" t="s">
        <v>319</v>
      </c>
      <c r="AM401" s="337" t="s">
        <v>323</v>
      </c>
      <c r="AN401" s="338" t="s">
        <v>326</v>
      </c>
      <c r="AO401" s="232">
        <f t="shared" ref="AO401" si="1403">IF(ISBLANK(AD400),(IFERROR(IF(AND(AH400="Probabilidad",AH401="Probabilidad"),(AQ400-(+AQ400*AK401)),IF(AH401="Probabilidad",(W400-(+W400*AK401)),IF(AH401="Impacto",AQ400,""))),""))," ")</f>
        <v>0.216</v>
      </c>
      <c r="AP401" s="174" t="str">
        <f t="shared" ref="AP401" si="1404">IF(ISBLANK(AD400),(IFERROR(IF(AO401="","",IF(AO401&lt;=0.2,"Muy Baja",IF(AO401&lt;=0.4,"Baja",IF(AO401&lt;=0.6,"Media",IF(AO401&lt;=0.8,"Alta","Muy Alta"))))),""))," ")</f>
        <v>Baja</v>
      </c>
      <c r="AQ401" s="233">
        <f t="shared" si="1213"/>
        <v>0.216</v>
      </c>
      <c r="AR401" s="279" t="str">
        <f t="shared" si="1214"/>
        <v>Moderado</v>
      </c>
      <c r="AS401" s="233">
        <f t="shared" ref="AS401" si="1405">IFERROR(IF(AND(AH400="Impacto",AH401="Impacto"),(AS400-(+AS400*AK401)),IF(AH401="Impacto",(AA400-(+AA400*AK401)),IF(AH401="Probabilidad",AS400,""))),"")</f>
        <v>0.6</v>
      </c>
      <c r="AT401" s="235" t="str">
        <f t="shared" si="1216"/>
        <v>Moderado</v>
      </c>
      <c r="AU401" s="782"/>
      <c r="AV401" s="785"/>
      <c r="AW401" s="779"/>
      <c r="AX401" s="788"/>
      <c r="AY401" s="469"/>
      <c r="AZ401" s="470"/>
      <c r="BA401" s="470"/>
      <c r="BB401" s="463"/>
      <c r="BC401" s="464"/>
      <c r="BD401" s="464"/>
      <c r="BE401" s="464"/>
      <c r="BF401" s="462"/>
      <c r="BG401" s="752"/>
      <c r="BH401" s="517"/>
      <c r="BI401" s="518"/>
      <c r="BJ401" s="518"/>
      <c r="BK401" s="518"/>
      <c r="BL401" s="543"/>
      <c r="BM401" s="543"/>
      <c r="BN401" s="543"/>
      <c r="BO401" s="278"/>
      <c r="BP401" s="278"/>
      <c r="BQ401" s="593"/>
      <c r="BR401" s="692"/>
      <c r="BS401" s="693"/>
      <c r="BT401" s="692"/>
      <c r="BU401" s="693"/>
      <c r="BV401" s="692"/>
      <c r="BW401" s="693"/>
      <c r="BX401" s="692"/>
      <c r="BY401" s="697"/>
      <c r="BZ401" s="693"/>
    </row>
    <row r="402" spans="1:78" s="211" customFormat="1" ht="63.95" customHeight="1">
      <c r="A402" s="987"/>
      <c r="B402" s="969"/>
      <c r="C402" s="848"/>
      <c r="D402" s="848"/>
      <c r="E402" s="801"/>
      <c r="F402" s="801"/>
      <c r="G402" s="819"/>
      <c r="H402" s="380">
        <f t="shared" si="1263"/>
        <v>65</v>
      </c>
      <c r="I402" s="831"/>
      <c r="J402" s="752"/>
      <c r="K402" s="752"/>
      <c r="L402" s="752"/>
      <c r="M402" s="801" t="s">
        <v>1479</v>
      </c>
      <c r="N402" s="801"/>
      <c r="O402" s="801"/>
      <c r="P402" s="805"/>
      <c r="Q402" s="808"/>
      <c r="R402" s="811"/>
      <c r="S402" s="811"/>
      <c r="T402" s="811"/>
      <c r="U402" s="811"/>
      <c r="V402" s="814"/>
      <c r="W402" s="767"/>
      <c r="X402" s="817"/>
      <c r="Y402" s="761"/>
      <c r="Z402" s="764"/>
      <c r="AA402" s="767"/>
      <c r="AB402" s="770"/>
      <c r="AC402" s="773"/>
      <c r="AD402" s="776"/>
      <c r="AE402" s="779"/>
      <c r="AF402" s="205">
        <v>3</v>
      </c>
      <c r="AG402" s="494"/>
      <c r="AH402" s="497" t="str">
        <f t="shared" si="1318"/>
        <v>Probabilidad</v>
      </c>
      <c r="AI402" s="336" t="s">
        <v>310</v>
      </c>
      <c r="AJ402" s="336" t="s">
        <v>315</v>
      </c>
      <c r="AK402" s="231" t="str">
        <f t="shared" si="1319"/>
        <v>40%</v>
      </c>
      <c r="AL402" s="337" t="s">
        <v>319</v>
      </c>
      <c r="AM402" s="337" t="s">
        <v>323</v>
      </c>
      <c r="AN402" s="338" t="s">
        <v>326</v>
      </c>
      <c r="AO402" s="232">
        <f t="shared" ref="AO402" si="1406">IF(ISBLANK(AD400),(IFERROR(IF(AND(AH401="Probabilidad",AH402="Probabilidad"),(AQ401-(+AQ401*AK402)),IF(AND(AH401="Impacto",AH402="Probabilidad"),(AQ400-(+AQ400*AK402)),IF(AH402="Impacto",AQ401,""))),""))," ")</f>
        <v>0.12959999999999999</v>
      </c>
      <c r="AP402" s="174" t="str">
        <f t="shared" ref="AP402" si="1407">IF(ISBLANK(AD400),(IFERROR(IF(AO402="","",IF(AO402&lt;=0.2,"Muy Baja",IF(AO402&lt;=0.4,"Baja",IF(AO402&lt;=0.6,"Media",IF(AO402&lt;=0.8,"Alta","Muy Alta"))))),""))," ")</f>
        <v>Muy Baja</v>
      </c>
      <c r="AQ402" s="233">
        <f t="shared" si="1213"/>
        <v>0.12959999999999999</v>
      </c>
      <c r="AR402" s="279" t="str">
        <f t="shared" si="1214"/>
        <v>Moderado</v>
      </c>
      <c r="AS402" s="233">
        <f t="shared" ref="AS402:AS405" si="1408">IFERROR(IF(AND(AH401="Impacto",AH402="Impacto"),(AS401-(+AS401*AK402)),IF(AND(AH401="Probabilidad",AH402="Impacto"),(AS400-(+AS400*AK402)),IF(AH402="Probabilidad",AS401,""))),"")</f>
        <v>0.6</v>
      </c>
      <c r="AT402" s="235" t="str">
        <f t="shared" si="1216"/>
        <v>Moderado</v>
      </c>
      <c r="AU402" s="782"/>
      <c r="AV402" s="785"/>
      <c r="AW402" s="779"/>
      <c r="AX402" s="788"/>
      <c r="AY402" s="469"/>
      <c r="AZ402" s="470"/>
      <c r="BA402" s="470"/>
      <c r="BB402" s="463"/>
      <c r="BC402" s="464"/>
      <c r="BD402" s="464"/>
      <c r="BE402" s="464"/>
      <c r="BF402" s="462"/>
      <c r="BG402" s="752"/>
      <c r="BH402" s="212"/>
      <c r="BI402" s="209"/>
      <c r="BJ402" s="209"/>
      <c r="BK402" s="209"/>
      <c r="BL402" s="206"/>
      <c r="BM402" s="206"/>
      <c r="BN402" s="206"/>
      <c r="BO402" s="278"/>
      <c r="BP402" s="278"/>
      <c r="BQ402" s="593"/>
      <c r="BR402" s="692"/>
      <c r="BS402" s="693"/>
      <c r="BT402" s="692"/>
      <c r="BU402" s="693"/>
      <c r="BV402" s="692"/>
      <c r="BW402" s="693"/>
      <c r="BX402" s="692"/>
      <c r="BY402" s="697"/>
      <c r="BZ402" s="693"/>
    </row>
    <row r="403" spans="1:78" s="211" customFormat="1" ht="28.5" customHeight="1">
      <c r="A403" s="987"/>
      <c r="B403" s="969"/>
      <c r="C403" s="848"/>
      <c r="D403" s="848"/>
      <c r="E403" s="801"/>
      <c r="F403" s="801"/>
      <c r="G403" s="819"/>
      <c r="H403" s="380">
        <f t="shared" si="1263"/>
        <v>65</v>
      </c>
      <c r="I403" s="831"/>
      <c r="J403" s="752"/>
      <c r="K403" s="752"/>
      <c r="L403" s="752"/>
      <c r="M403" s="801" t="s">
        <v>1479</v>
      </c>
      <c r="N403" s="801"/>
      <c r="O403" s="801"/>
      <c r="P403" s="805"/>
      <c r="Q403" s="808"/>
      <c r="R403" s="811"/>
      <c r="S403" s="811"/>
      <c r="T403" s="811"/>
      <c r="U403" s="811"/>
      <c r="V403" s="814"/>
      <c r="W403" s="767"/>
      <c r="X403" s="817"/>
      <c r="Y403" s="761"/>
      <c r="Z403" s="764"/>
      <c r="AA403" s="767"/>
      <c r="AB403" s="770"/>
      <c r="AC403" s="773"/>
      <c r="AD403" s="776"/>
      <c r="AE403" s="779"/>
      <c r="AF403" s="205">
        <v>4</v>
      </c>
      <c r="AG403" s="494"/>
      <c r="AH403" s="497" t="str">
        <f t="shared" si="1318"/>
        <v/>
      </c>
      <c r="AI403" s="336"/>
      <c r="AJ403" s="336"/>
      <c r="AK403" s="231" t="str">
        <f t="shared" si="1319"/>
        <v/>
      </c>
      <c r="AL403" s="337"/>
      <c r="AM403" s="337"/>
      <c r="AN403" s="338"/>
      <c r="AO403" s="232" t="str">
        <f t="shared" ref="AO403" si="1409">IF(ISBLANK(AD400),(IFERROR(IF(AND(AH402="Probabilidad",AH403="Probabilidad"),(AQ402-(+AQ402*AK403)),IF(AND(AH402="Impacto",AH403="Probabilidad"),(AQ401-(+AQ401*AK403)),IF(AH403="Impacto",AQ402,""))),""))," ")</f>
        <v/>
      </c>
      <c r="AP403" s="174" t="str">
        <f t="shared" ref="AP403" si="1410">IF(ISBLANK(AD400),(IFERROR(IF(AO403="","",IF(AO403&lt;=0.2,"Muy Baja",IF(AO403&lt;=0.4,"Baja",IF(AO403&lt;=0.6,"Media",IF(AO403&lt;=0.8,"Alta","Muy Alta"))))),""))," ")</f>
        <v/>
      </c>
      <c r="AQ403" s="233" t="str">
        <f t="shared" si="1213"/>
        <v/>
      </c>
      <c r="AR403" s="279" t="str">
        <f t="shared" si="1214"/>
        <v/>
      </c>
      <c r="AS403" s="233" t="str">
        <f t="shared" si="1408"/>
        <v/>
      </c>
      <c r="AT403" s="235" t="str">
        <f t="shared" si="1216"/>
        <v/>
      </c>
      <c r="AU403" s="782"/>
      <c r="AV403" s="785"/>
      <c r="AW403" s="779"/>
      <c r="AX403" s="788"/>
      <c r="AY403" s="469"/>
      <c r="AZ403" s="470"/>
      <c r="BA403" s="470"/>
      <c r="BB403" s="463"/>
      <c r="BC403" s="464"/>
      <c r="BD403" s="464"/>
      <c r="BE403" s="464"/>
      <c r="BF403" s="462"/>
      <c r="BG403" s="752"/>
      <c r="BH403" s="212"/>
      <c r="BI403" s="209"/>
      <c r="BJ403" s="209"/>
      <c r="BK403" s="209"/>
      <c r="BL403" s="206"/>
      <c r="BM403" s="206"/>
      <c r="BN403" s="206"/>
      <c r="BO403" s="278"/>
      <c r="BP403" s="278"/>
      <c r="BQ403" s="593"/>
      <c r="BR403" s="692"/>
      <c r="BS403" s="693"/>
      <c r="BT403" s="692"/>
      <c r="BU403" s="693"/>
      <c r="BV403" s="692"/>
      <c r="BW403" s="693"/>
      <c r="BX403" s="692"/>
      <c r="BY403" s="697"/>
      <c r="BZ403" s="693"/>
    </row>
    <row r="404" spans="1:78" s="211" customFormat="1" ht="28.5" customHeight="1">
      <c r="A404" s="987"/>
      <c r="B404" s="969"/>
      <c r="C404" s="848"/>
      <c r="D404" s="848"/>
      <c r="E404" s="801"/>
      <c r="F404" s="801"/>
      <c r="G404" s="819"/>
      <c r="H404" s="380">
        <f t="shared" si="1263"/>
        <v>65</v>
      </c>
      <c r="I404" s="831"/>
      <c r="J404" s="752"/>
      <c r="K404" s="752"/>
      <c r="L404" s="752"/>
      <c r="M404" s="801" t="s">
        <v>1479</v>
      </c>
      <c r="N404" s="801"/>
      <c r="O404" s="801"/>
      <c r="P404" s="805"/>
      <c r="Q404" s="808"/>
      <c r="R404" s="811"/>
      <c r="S404" s="811"/>
      <c r="T404" s="811"/>
      <c r="U404" s="811"/>
      <c r="V404" s="814"/>
      <c r="W404" s="767"/>
      <c r="X404" s="817"/>
      <c r="Y404" s="761"/>
      <c r="Z404" s="764"/>
      <c r="AA404" s="767"/>
      <c r="AB404" s="770"/>
      <c r="AC404" s="773"/>
      <c r="AD404" s="776"/>
      <c r="AE404" s="779"/>
      <c r="AF404" s="205">
        <v>5</v>
      </c>
      <c r="AG404" s="494"/>
      <c r="AH404" s="497" t="str">
        <f t="shared" si="1318"/>
        <v/>
      </c>
      <c r="AI404" s="336"/>
      <c r="AJ404" s="336"/>
      <c r="AK404" s="231" t="str">
        <f t="shared" si="1319"/>
        <v/>
      </c>
      <c r="AL404" s="337"/>
      <c r="AM404" s="337"/>
      <c r="AN404" s="338"/>
      <c r="AO404" s="232" t="str">
        <f t="shared" ref="AO404" si="1411">IF(ISBLANK(AD400),(IFERROR(IF(AND(AH403="Probabilidad",AH404="Probabilidad"),(AQ403-(+AQ403*AK404)),IF(AND(AH403="Impacto",AH404="Probabilidad"),(AQ402-(+AQ402*AK404)),IF(AH404="Impacto",AQ403,""))),""))," ")</f>
        <v/>
      </c>
      <c r="AP404" s="174" t="str">
        <f t="shared" ref="AP404" si="1412">IF(ISBLANK(AD400),(IFERROR(IF(AO404="","",IF(AO404&lt;=0.2,"Muy Baja",IF(AO404&lt;=0.4,"Baja",IF(AO404&lt;=0.6,"Media",IF(AO404&lt;=0.8,"Alta","Muy Alta"))))),""))," ")</f>
        <v/>
      </c>
      <c r="AQ404" s="233" t="str">
        <f t="shared" si="1213"/>
        <v/>
      </c>
      <c r="AR404" s="279" t="str">
        <f t="shared" si="1214"/>
        <v/>
      </c>
      <c r="AS404" s="233" t="str">
        <f t="shared" si="1408"/>
        <v/>
      </c>
      <c r="AT404" s="235" t="str">
        <f t="shared" si="1216"/>
        <v/>
      </c>
      <c r="AU404" s="782"/>
      <c r="AV404" s="785"/>
      <c r="AW404" s="779"/>
      <c r="AX404" s="788"/>
      <c r="AY404" s="469"/>
      <c r="AZ404" s="470"/>
      <c r="BA404" s="470"/>
      <c r="BB404" s="463"/>
      <c r="BC404" s="464"/>
      <c r="BD404" s="464"/>
      <c r="BE404" s="464"/>
      <c r="BF404" s="462"/>
      <c r="BG404" s="752"/>
      <c r="BH404" s="212"/>
      <c r="BI404" s="209"/>
      <c r="BJ404" s="209"/>
      <c r="BK404" s="209"/>
      <c r="BL404" s="206"/>
      <c r="BM404" s="206"/>
      <c r="BN404" s="206"/>
      <c r="BO404" s="278"/>
      <c r="BP404" s="278"/>
      <c r="BQ404" s="593"/>
      <c r="BR404" s="692"/>
      <c r="BS404" s="693"/>
      <c r="BT404" s="692"/>
      <c r="BU404" s="693"/>
      <c r="BV404" s="692"/>
      <c r="BW404" s="693"/>
      <c r="BX404" s="692"/>
      <c r="BY404" s="697"/>
      <c r="BZ404" s="693"/>
    </row>
    <row r="405" spans="1:78" s="211" customFormat="1" ht="28.5" customHeight="1">
      <c r="A405" s="988"/>
      <c r="B405" s="970"/>
      <c r="C405" s="849"/>
      <c r="D405" s="849"/>
      <c r="E405" s="802"/>
      <c r="F405" s="802"/>
      <c r="G405" s="819"/>
      <c r="H405" s="380">
        <f t="shared" si="1263"/>
        <v>65</v>
      </c>
      <c r="I405" s="832"/>
      <c r="J405" s="753"/>
      <c r="K405" s="753"/>
      <c r="L405" s="753"/>
      <c r="M405" s="802" t="s">
        <v>1479</v>
      </c>
      <c r="N405" s="802"/>
      <c r="O405" s="802"/>
      <c r="P405" s="806"/>
      <c r="Q405" s="809"/>
      <c r="R405" s="812"/>
      <c r="S405" s="812"/>
      <c r="T405" s="812"/>
      <c r="U405" s="812"/>
      <c r="V405" s="820"/>
      <c r="W405" s="768"/>
      <c r="X405" s="818"/>
      <c r="Y405" s="762"/>
      <c r="Z405" s="765"/>
      <c r="AA405" s="768"/>
      <c r="AB405" s="771"/>
      <c r="AC405" s="774"/>
      <c r="AD405" s="777"/>
      <c r="AE405" s="780"/>
      <c r="AF405" s="205">
        <v>6</v>
      </c>
      <c r="AG405" s="494"/>
      <c r="AH405" s="497" t="str">
        <f t="shared" si="1318"/>
        <v/>
      </c>
      <c r="AI405" s="336"/>
      <c r="AJ405" s="336"/>
      <c r="AK405" s="231" t="str">
        <f t="shared" si="1319"/>
        <v/>
      </c>
      <c r="AL405" s="337"/>
      <c r="AM405" s="337"/>
      <c r="AN405" s="338"/>
      <c r="AO405" s="232" t="str">
        <f t="shared" ref="AO405" si="1413">IF(ISBLANK(AD400),(IFERROR(IF(AND(AH404="Probabilidad",AH405="Probabilidad"),(AQ404-(+AQ404*AK405)),IF(AND(AH404="Impacto",AH405="Probabilidad"),(AQ403-(+AQ403*AK405)),IF(AH405="Impacto",AQ404,""))),""))," ")</f>
        <v/>
      </c>
      <c r="AP405" s="174" t="str">
        <f t="shared" ref="AP405" si="1414">IF(ISBLANK(AD400),(IFERROR(IF(AO405="","",IF(AO405&lt;=0.2,"Muy Baja",IF(AO405&lt;=0.4,"Baja",IF(AO405&lt;=0.6,"Media",IF(AO405&lt;=0.8,"Alta","Muy Alta"))))),""))," ")</f>
        <v/>
      </c>
      <c r="AQ405" s="233" t="str">
        <f t="shared" si="1213"/>
        <v/>
      </c>
      <c r="AR405" s="279" t="str">
        <f t="shared" si="1214"/>
        <v/>
      </c>
      <c r="AS405" s="233" t="str">
        <f t="shared" si="1408"/>
        <v/>
      </c>
      <c r="AT405" s="235" t="str">
        <f t="shared" si="1216"/>
        <v/>
      </c>
      <c r="AU405" s="783"/>
      <c r="AV405" s="786"/>
      <c r="AW405" s="780"/>
      <c r="AX405" s="789"/>
      <c r="AY405" s="469"/>
      <c r="AZ405" s="470"/>
      <c r="BA405" s="470"/>
      <c r="BB405" s="463"/>
      <c r="BC405" s="464"/>
      <c r="BD405" s="464"/>
      <c r="BE405" s="464"/>
      <c r="BF405" s="462"/>
      <c r="BG405" s="753"/>
      <c r="BH405" s="515"/>
      <c r="BI405" s="516"/>
      <c r="BJ405" s="516"/>
      <c r="BK405" s="516"/>
      <c r="BL405" s="541"/>
      <c r="BM405" s="541"/>
      <c r="BN405" s="541"/>
      <c r="BO405" s="542"/>
      <c r="BP405" s="542"/>
      <c r="BQ405" s="600"/>
      <c r="BR405" s="694"/>
      <c r="BS405" s="695"/>
      <c r="BT405" s="694"/>
      <c r="BU405" s="695"/>
      <c r="BV405" s="694"/>
      <c r="BW405" s="695"/>
      <c r="BX405" s="694"/>
      <c r="BY405" s="698"/>
      <c r="BZ405" s="695"/>
    </row>
    <row r="406" spans="1:78" s="211" customFormat="1" ht="108.75" customHeight="1">
      <c r="A406" s="986">
        <v>10</v>
      </c>
      <c r="B406" s="968" t="s">
        <v>883</v>
      </c>
      <c r="C406" s="847" t="str">
        <f>IFERROR((VLOOKUP($B406,'Listados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6" s="847"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803" t="s">
        <v>1168</v>
      </c>
      <c r="F406" s="803" t="s">
        <v>3006</v>
      </c>
      <c r="G406" s="819">
        <v>66</v>
      </c>
      <c r="H406" s="380">
        <f t="shared" ref="H406" si="1415">+G406</f>
        <v>66</v>
      </c>
      <c r="I406" s="830" t="s">
        <v>3064</v>
      </c>
      <c r="J406" s="751" t="s">
        <v>242</v>
      </c>
      <c r="K406" s="751" t="s">
        <v>1188</v>
      </c>
      <c r="L406" s="751" t="s">
        <v>1312</v>
      </c>
      <c r="M406" s="803" t="s">
        <v>3074</v>
      </c>
      <c r="N406" s="803" t="s">
        <v>108</v>
      </c>
      <c r="O406" s="803" t="s">
        <v>830</v>
      </c>
      <c r="P406" s="804">
        <v>228</v>
      </c>
      <c r="Q406" s="807"/>
      <c r="R406" s="810"/>
      <c r="S406" s="810"/>
      <c r="T406" s="810"/>
      <c r="U406" s="810"/>
      <c r="V406" s="813" t="str">
        <f t="shared" ref="V406" si="1416">IF(ISBLANK(AC406),(IF(P406&lt;=0,"",IF(P406&lt;=2,"Muy Baja",IF(P406&lt;=24,"Baja",IF(P406&lt;=500,"Media",IF(P406&lt;=5000,"Alta","Muy Alta"))))))," ")</f>
        <v>Media</v>
      </c>
      <c r="W406" s="766">
        <f t="shared" ref="W406" si="1417">IF(ISBLANK(AC406),(IF(V406="","",IF(V406="Muy Baja",20%,IF(V406="Baja",40%,IF(V406="Media",60%,IF(V406="Alta",80%,IF(V406="Muy Alta",100%,0)))))))," ")</f>
        <v>0.6</v>
      </c>
      <c r="X406" s="816" t="s">
        <v>304</v>
      </c>
      <c r="Y406" s="760" t="str">
        <f>IF(X406&gt;0,IF(NOT(ISERROR(MATCH(X406,'Listados Datos'!$N$3:$N$4,0))),'Listados Datos'!$N$6&amp;"Por favor no seleccionar este criterios de impacto (Afectación Económica o presupuestal y/o Pérdida Reputacional)",'Listados Datos'!$N$7),"")</f>
        <v>✔</v>
      </c>
      <c r="Z406" s="763"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766">
        <f>IF(Z406="","",IF(Z406="Leve",20%,IF(Z406="Menor",40%,IF(Z406="Moderado",60%,IF(Z406="Mayor",80%,IF(Z406="Catastrófico",100%,0))))))</f>
        <v>0.6</v>
      </c>
      <c r="AB406" s="769"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772"/>
      <c r="AD406" s="775"/>
      <c r="AE406" s="778" t="str">
        <f t="shared" ref="AE406" si="1418">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494" t="s">
        <v>3078</v>
      </c>
      <c r="AH406" s="497" t="str">
        <f t="shared" si="1318"/>
        <v>Probabilidad</v>
      </c>
      <c r="AI406" s="336" t="s">
        <v>310</v>
      </c>
      <c r="AJ406" s="336" t="s">
        <v>315</v>
      </c>
      <c r="AK406" s="231" t="str">
        <f t="shared" si="1319"/>
        <v>40%</v>
      </c>
      <c r="AL406" s="337" t="s">
        <v>319</v>
      </c>
      <c r="AM406" s="337" t="s">
        <v>323</v>
      </c>
      <c r="AN406" s="338" t="s">
        <v>326</v>
      </c>
      <c r="AO406" s="232">
        <f t="shared" ref="AO406" si="1419">IF(ISBLANK(AD406),(IFERROR(IF(AH406="Probabilidad",(W406-(+W406*AK406)),IF(AH406="Impacto",W406,"")),""))," ")</f>
        <v>0.36</v>
      </c>
      <c r="AP406" s="174" t="str">
        <f t="shared" ref="AP406" si="1420">IF(ISBLANK(AD406), (IFERROR(IF(AO406="","",IF(AO406&lt;=0.2,"Muy Baja",IF(AO406&lt;=0.4,"Baja",IF(AO406&lt;=0.6,"Media",IF(AO406&lt;=0.8,"Alta","Muy Alta"))))),""))," ")</f>
        <v>Baja</v>
      </c>
      <c r="AQ406" s="233">
        <f t="shared" si="1213"/>
        <v>0.36</v>
      </c>
      <c r="AR406" s="279" t="str">
        <f t="shared" si="1214"/>
        <v>Moderado</v>
      </c>
      <c r="AS406" s="233">
        <f t="shared" ref="AS406" si="1421">IFERROR(IF(AH406="Impacto",(AA406-(+AA406*AK406)),IF(AH406="Probabilidad",AA406,"")),"")</f>
        <v>0.6</v>
      </c>
      <c r="AT406" s="235" t="str">
        <f t="shared" si="1216"/>
        <v>Moderado</v>
      </c>
      <c r="AU406" s="781"/>
      <c r="AV406" s="784" t="str">
        <f>IF(ISBLANK(AD406), " ", AD406)</f>
        <v xml:space="preserve"> </v>
      </c>
      <c r="AW406" s="778" t="str">
        <f t="shared" ref="AW406" si="1422">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787" t="s">
        <v>333</v>
      </c>
      <c r="AY406" s="711" t="s">
        <v>1386</v>
      </c>
      <c r="AZ406" s="713" t="s">
        <v>1240</v>
      </c>
      <c r="BA406" s="713" t="s">
        <v>3006</v>
      </c>
      <c r="BB406" s="713" t="s">
        <v>1054</v>
      </c>
      <c r="BC406" s="713">
        <v>44927</v>
      </c>
      <c r="BD406" s="713">
        <v>45291</v>
      </c>
      <c r="BE406" s="713" t="s">
        <v>1241</v>
      </c>
      <c r="BF406" s="713" t="s">
        <v>1241</v>
      </c>
      <c r="BG406" s="751" t="s">
        <v>1242</v>
      </c>
      <c r="BH406" s="508" t="s">
        <v>113</v>
      </c>
      <c r="BI406" s="549" t="s">
        <v>3482</v>
      </c>
      <c r="BJ406" s="563" t="s">
        <v>3483</v>
      </c>
      <c r="BK406" s="479">
        <v>45046</v>
      </c>
      <c r="BL406" s="549" t="s">
        <v>3484</v>
      </c>
      <c r="BM406" s="511" t="s">
        <v>3485</v>
      </c>
      <c r="BN406" s="549" t="s">
        <v>114</v>
      </c>
      <c r="BO406" s="549" t="s">
        <v>114</v>
      </c>
      <c r="BP406" s="549" t="s">
        <v>1509</v>
      </c>
      <c r="BQ406" s="564" t="s">
        <v>1509</v>
      </c>
      <c r="BR406" s="690" t="s">
        <v>3727</v>
      </c>
      <c r="BS406" s="691"/>
      <c r="BT406" s="690" t="s">
        <v>1240</v>
      </c>
      <c r="BU406" s="691"/>
      <c r="BV406" s="690" t="s">
        <v>3728</v>
      </c>
      <c r="BW406" s="691"/>
      <c r="BX406" s="699" t="s">
        <v>3485</v>
      </c>
      <c r="BY406" s="696"/>
      <c r="BZ406" s="691"/>
    </row>
    <row r="407" spans="1:78" s="211" customFormat="1" ht="75" customHeight="1">
      <c r="A407" s="987"/>
      <c r="B407" s="969"/>
      <c r="C407" s="848"/>
      <c r="D407" s="848"/>
      <c r="E407" s="801"/>
      <c r="F407" s="801"/>
      <c r="G407" s="819"/>
      <c r="H407" s="380">
        <f t="shared" ref="H407" si="1423">+H406</f>
        <v>66</v>
      </c>
      <c r="I407" s="831"/>
      <c r="J407" s="752"/>
      <c r="K407" s="752"/>
      <c r="L407" s="752"/>
      <c r="M407" s="801"/>
      <c r="N407" s="801"/>
      <c r="O407" s="801"/>
      <c r="P407" s="805"/>
      <c r="Q407" s="808"/>
      <c r="R407" s="811"/>
      <c r="S407" s="811"/>
      <c r="T407" s="811"/>
      <c r="U407" s="811"/>
      <c r="V407" s="814"/>
      <c r="W407" s="767"/>
      <c r="X407" s="817"/>
      <c r="Y407" s="761"/>
      <c r="Z407" s="764"/>
      <c r="AA407" s="767"/>
      <c r="AB407" s="770"/>
      <c r="AC407" s="773"/>
      <c r="AD407" s="776"/>
      <c r="AE407" s="779"/>
      <c r="AF407" s="205">
        <v>2</v>
      </c>
      <c r="AG407" s="494" t="s">
        <v>3079</v>
      </c>
      <c r="AH407" s="497" t="str">
        <f t="shared" si="1318"/>
        <v>Probabilidad</v>
      </c>
      <c r="AI407" s="336" t="s">
        <v>310</v>
      </c>
      <c r="AJ407" s="336" t="s">
        <v>315</v>
      </c>
      <c r="AK407" s="231" t="str">
        <f t="shared" si="1319"/>
        <v>40%</v>
      </c>
      <c r="AL407" s="337" t="s">
        <v>319</v>
      </c>
      <c r="AM407" s="337" t="s">
        <v>323</v>
      </c>
      <c r="AN407" s="338" t="s">
        <v>326</v>
      </c>
      <c r="AO407" s="232">
        <f t="shared" ref="AO407" si="1424">IF(ISBLANK(AD406),(IFERROR(IF(AND(AH406="Probabilidad",AH407="Probabilidad"),(AQ406-(+AQ406*AK407)),IF(AH407="Probabilidad",(W406-(+W406*AK407)),IF(AH407="Impacto",AQ406,""))),""))," ")</f>
        <v>0.216</v>
      </c>
      <c r="AP407" s="174" t="str">
        <f t="shared" ref="AP407" si="1425">IF(ISBLANK(AD406),(IFERROR(IF(AO407="","",IF(AO407&lt;=0.2,"Muy Baja",IF(AO407&lt;=0.4,"Baja",IF(AO407&lt;=0.6,"Media",IF(AO407&lt;=0.8,"Alta","Muy Alta"))))),""))," ")</f>
        <v>Baja</v>
      </c>
      <c r="AQ407" s="233">
        <f t="shared" si="1213"/>
        <v>0.216</v>
      </c>
      <c r="AR407" s="279" t="str">
        <f t="shared" si="1214"/>
        <v>Moderado</v>
      </c>
      <c r="AS407" s="233">
        <f t="shared" ref="AS407" si="1426">IFERROR(IF(AND(AH406="Impacto",AH407="Impacto"),(AS406-(+AS406*AK407)),IF(AH407="Impacto",(AA406-(+AA406*AK407)),IF(AH407="Probabilidad",AS406,""))),"")</f>
        <v>0.6</v>
      </c>
      <c r="AT407" s="235" t="str">
        <f t="shared" si="1216"/>
        <v>Moderado</v>
      </c>
      <c r="AU407" s="782"/>
      <c r="AV407" s="785"/>
      <c r="AW407" s="779"/>
      <c r="AX407" s="788"/>
      <c r="AY407" s="712"/>
      <c r="AZ407" s="714"/>
      <c r="BA407" s="714"/>
      <c r="BB407" s="714"/>
      <c r="BC407" s="714"/>
      <c r="BD407" s="714"/>
      <c r="BE407" s="714"/>
      <c r="BF407" s="714"/>
      <c r="BG407" s="752"/>
      <c r="BH407" s="517"/>
      <c r="BI407" s="518"/>
      <c r="BJ407" s="518"/>
      <c r="BK407" s="518"/>
      <c r="BL407" s="543"/>
      <c r="BM407" s="543"/>
      <c r="BN407" s="543"/>
      <c r="BO407" s="278"/>
      <c r="BP407" s="278"/>
      <c r="BQ407" s="593"/>
      <c r="BR407" s="692"/>
      <c r="BS407" s="693"/>
      <c r="BT407" s="692"/>
      <c r="BU407" s="693"/>
      <c r="BV407" s="692"/>
      <c r="BW407" s="693"/>
      <c r="BX407" s="692"/>
      <c r="BY407" s="697"/>
      <c r="BZ407" s="693"/>
    </row>
    <row r="408" spans="1:78" s="211" customFormat="1" ht="75" customHeight="1">
      <c r="A408" s="987"/>
      <c r="B408" s="969"/>
      <c r="C408" s="848"/>
      <c r="D408" s="848"/>
      <c r="E408" s="801"/>
      <c r="F408" s="801"/>
      <c r="G408" s="819"/>
      <c r="H408" s="380">
        <f t="shared" si="1263"/>
        <v>66</v>
      </c>
      <c r="I408" s="831"/>
      <c r="J408" s="752"/>
      <c r="K408" s="752"/>
      <c r="L408" s="752"/>
      <c r="M408" s="801"/>
      <c r="N408" s="801"/>
      <c r="O408" s="801"/>
      <c r="P408" s="805"/>
      <c r="Q408" s="808"/>
      <c r="R408" s="811"/>
      <c r="S408" s="811"/>
      <c r="T408" s="811"/>
      <c r="U408" s="811"/>
      <c r="V408" s="814"/>
      <c r="W408" s="767"/>
      <c r="X408" s="817"/>
      <c r="Y408" s="761"/>
      <c r="Z408" s="764"/>
      <c r="AA408" s="767"/>
      <c r="AB408" s="770"/>
      <c r="AC408" s="773"/>
      <c r="AD408" s="776"/>
      <c r="AE408" s="779"/>
      <c r="AF408" s="205">
        <v>3</v>
      </c>
      <c r="AG408" s="494"/>
      <c r="AH408" s="497" t="str">
        <f t="shared" si="1318"/>
        <v/>
      </c>
      <c r="AI408" s="336"/>
      <c r="AJ408" s="336"/>
      <c r="AK408" s="231" t="str">
        <f t="shared" si="1319"/>
        <v/>
      </c>
      <c r="AL408" s="337"/>
      <c r="AM408" s="337"/>
      <c r="AN408" s="338"/>
      <c r="AO408" s="232" t="str">
        <f t="shared" ref="AO408" si="1427">IF(ISBLANK(AD406),(IFERROR(IF(AND(AH407="Probabilidad",AH408="Probabilidad"),(AQ407-(+AQ407*AK408)),IF(AND(AH407="Impacto",AH408="Probabilidad"),(AQ406-(+AQ406*AK408)),IF(AH408="Impacto",AQ407,""))),""))," ")</f>
        <v/>
      </c>
      <c r="AP408" s="174" t="str">
        <f t="shared" ref="AP408" si="1428">IF(ISBLANK(AD406),(IFERROR(IF(AO408="","",IF(AO408&lt;=0.2,"Muy Baja",IF(AO408&lt;=0.4,"Baja",IF(AO408&lt;=0.6,"Media",IF(AO408&lt;=0.8,"Alta","Muy Alta"))))),""))," ")</f>
        <v/>
      </c>
      <c r="AQ408" s="233" t="str">
        <f t="shared" si="1213"/>
        <v/>
      </c>
      <c r="AR408" s="279" t="str">
        <f t="shared" si="1214"/>
        <v/>
      </c>
      <c r="AS408" s="233" t="str">
        <f t="shared" ref="AS408:AS411" si="1429">IFERROR(IF(AND(AH407="Impacto",AH408="Impacto"),(AS407-(+AS407*AK408)),IF(AND(AH407="Probabilidad",AH408="Impacto"),(AS406-(+AS406*AK408)),IF(AH408="Probabilidad",AS407,""))),"")</f>
        <v/>
      </c>
      <c r="AT408" s="235" t="str">
        <f t="shared" si="1216"/>
        <v/>
      </c>
      <c r="AU408" s="782"/>
      <c r="AV408" s="785"/>
      <c r="AW408" s="779"/>
      <c r="AX408" s="788"/>
      <c r="AY408" s="469"/>
      <c r="AZ408" s="462"/>
      <c r="BA408" s="463"/>
      <c r="BB408" s="463"/>
      <c r="BC408" s="464"/>
      <c r="BD408" s="464"/>
      <c r="BE408" s="464"/>
      <c r="BF408" s="462"/>
      <c r="BG408" s="752"/>
      <c r="BH408" s="212"/>
      <c r="BI408" s="209"/>
      <c r="BJ408" s="209"/>
      <c r="BK408" s="209"/>
      <c r="BL408" s="206"/>
      <c r="BM408" s="206"/>
      <c r="BN408" s="206"/>
      <c r="BO408" s="278"/>
      <c r="BP408" s="278"/>
      <c r="BQ408" s="593"/>
      <c r="BR408" s="692"/>
      <c r="BS408" s="693"/>
      <c r="BT408" s="692"/>
      <c r="BU408" s="693"/>
      <c r="BV408" s="692"/>
      <c r="BW408" s="693"/>
      <c r="BX408" s="692"/>
      <c r="BY408" s="697"/>
      <c r="BZ408" s="693"/>
    </row>
    <row r="409" spans="1:78" s="211" customFormat="1" ht="28.5" customHeight="1">
      <c r="A409" s="987"/>
      <c r="B409" s="969"/>
      <c r="C409" s="848"/>
      <c r="D409" s="848"/>
      <c r="E409" s="801"/>
      <c r="F409" s="801"/>
      <c r="G409" s="819"/>
      <c r="H409" s="380">
        <f t="shared" si="1263"/>
        <v>66</v>
      </c>
      <c r="I409" s="831"/>
      <c r="J409" s="752"/>
      <c r="K409" s="752"/>
      <c r="L409" s="752"/>
      <c r="M409" s="801"/>
      <c r="N409" s="801"/>
      <c r="O409" s="801"/>
      <c r="P409" s="805"/>
      <c r="Q409" s="808"/>
      <c r="R409" s="811"/>
      <c r="S409" s="811"/>
      <c r="T409" s="811"/>
      <c r="U409" s="811"/>
      <c r="V409" s="814"/>
      <c r="W409" s="767"/>
      <c r="X409" s="817"/>
      <c r="Y409" s="761"/>
      <c r="Z409" s="764"/>
      <c r="AA409" s="767"/>
      <c r="AB409" s="770"/>
      <c r="AC409" s="773"/>
      <c r="AD409" s="776"/>
      <c r="AE409" s="779"/>
      <c r="AF409" s="205">
        <v>4</v>
      </c>
      <c r="AG409" s="494"/>
      <c r="AH409" s="497" t="str">
        <f t="shared" si="1318"/>
        <v/>
      </c>
      <c r="AI409" s="336"/>
      <c r="AJ409" s="336"/>
      <c r="AK409" s="231" t="str">
        <f t="shared" si="1319"/>
        <v/>
      </c>
      <c r="AL409" s="337"/>
      <c r="AM409" s="337"/>
      <c r="AN409" s="338"/>
      <c r="AO409" s="232" t="str">
        <f t="shared" ref="AO409" si="1430">IF(ISBLANK(AD406),(IFERROR(IF(AND(AH408="Probabilidad",AH409="Probabilidad"),(AQ408-(+AQ408*AK409)),IF(AND(AH408="Impacto",AH409="Probabilidad"),(AQ407-(+AQ407*AK409)),IF(AH409="Impacto",AQ408,""))),""))," ")</f>
        <v/>
      </c>
      <c r="AP409" s="174" t="str">
        <f t="shared" ref="AP409" si="1431">IF(ISBLANK(AD406),(IFERROR(IF(AO409="","",IF(AO409&lt;=0.2,"Muy Baja",IF(AO409&lt;=0.4,"Baja",IF(AO409&lt;=0.6,"Media",IF(AO409&lt;=0.8,"Alta","Muy Alta"))))),""))," ")</f>
        <v/>
      </c>
      <c r="AQ409" s="233" t="str">
        <f t="shared" si="1213"/>
        <v/>
      </c>
      <c r="AR409" s="279" t="str">
        <f t="shared" si="1214"/>
        <v/>
      </c>
      <c r="AS409" s="233" t="str">
        <f t="shared" si="1429"/>
        <v/>
      </c>
      <c r="AT409" s="235" t="str">
        <f t="shared" si="1216"/>
        <v/>
      </c>
      <c r="AU409" s="782"/>
      <c r="AV409" s="785"/>
      <c r="AW409" s="779"/>
      <c r="AX409" s="788"/>
      <c r="AY409" s="469"/>
      <c r="AZ409" s="462"/>
      <c r="BA409" s="463"/>
      <c r="BB409" s="463"/>
      <c r="BC409" s="464"/>
      <c r="BD409" s="464"/>
      <c r="BE409" s="464"/>
      <c r="BF409" s="462"/>
      <c r="BG409" s="752"/>
      <c r="BH409" s="212"/>
      <c r="BI409" s="209"/>
      <c r="BJ409" s="209"/>
      <c r="BK409" s="209"/>
      <c r="BL409" s="206"/>
      <c r="BM409" s="206"/>
      <c r="BN409" s="206"/>
      <c r="BO409" s="278"/>
      <c r="BP409" s="278"/>
      <c r="BQ409" s="593"/>
      <c r="BR409" s="692"/>
      <c r="BS409" s="693"/>
      <c r="BT409" s="692"/>
      <c r="BU409" s="693"/>
      <c r="BV409" s="692"/>
      <c r="BW409" s="693"/>
      <c r="BX409" s="692"/>
      <c r="BY409" s="697"/>
      <c r="BZ409" s="693"/>
    </row>
    <row r="410" spans="1:78" s="211" customFormat="1" ht="28.5" customHeight="1">
      <c r="A410" s="987"/>
      <c r="B410" s="969"/>
      <c r="C410" s="848"/>
      <c r="D410" s="848"/>
      <c r="E410" s="801"/>
      <c r="F410" s="801"/>
      <c r="G410" s="819"/>
      <c r="H410" s="380">
        <f t="shared" si="1263"/>
        <v>66</v>
      </c>
      <c r="I410" s="831"/>
      <c r="J410" s="752"/>
      <c r="K410" s="752"/>
      <c r="L410" s="752"/>
      <c r="M410" s="801"/>
      <c r="N410" s="801"/>
      <c r="O410" s="801"/>
      <c r="P410" s="805"/>
      <c r="Q410" s="808"/>
      <c r="R410" s="811"/>
      <c r="S410" s="811"/>
      <c r="T410" s="811"/>
      <c r="U410" s="811"/>
      <c r="V410" s="814"/>
      <c r="W410" s="767"/>
      <c r="X410" s="817"/>
      <c r="Y410" s="761"/>
      <c r="Z410" s="764"/>
      <c r="AA410" s="767"/>
      <c r="AB410" s="770"/>
      <c r="AC410" s="773"/>
      <c r="AD410" s="776"/>
      <c r="AE410" s="779"/>
      <c r="AF410" s="205">
        <v>5</v>
      </c>
      <c r="AG410" s="494"/>
      <c r="AH410" s="497" t="str">
        <f t="shared" si="1318"/>
        <v/>
      </c>
      <c r="AI410" s="336"/>
      <c r="AJ410" s="336"/>
      <c r="AK410" s="231" t="str">
        <f t="shared" si="1319"/>
        <v/>
      </c>
      <c r="AL410" s="337"/>
      <c r="AM410" s="337"/>
      <c r="AN410" s="338"/>
      <c r="AO410" s="232" t="str">
        <f t="shared" ref="AO410" si="1432">IF(ISBLANK(AD406),(IFERROR(IF(AND(AH409="Probabilidad",AH410="Probabilidad"),(AQ409-(+AQ409*AK410)),IF(AND(AH409="Impacto",AH410="Probabilidad"),(AQ408-(+AQ408*AK410)),IF(AH410="Impacto",AQ409,""))),""))," ")</f>
        <v/>
      </c>
      <c r="AP410" s="174" t="str">
        <f t="shared" ref="AP410" si="1433">IF(ISBLANK(AD406),(IFERROR(IF(AO410="","",IF(AO410&lt;=0.2,"Muy Baja",IF(AO410&lt;=0.4,"Baja",IF(AO410&lt;=0.6,"Media",IF(AO410&lt;=0.8,"Alta","Muy Alta"))))),""))," ")</f>
        <v/>
      </c>
      <c r="AQ410" s="233" t="str">
        <f t="shared" si="1213"/>
        <v/>
      </c>
      <c r="AR410" s="279" t="str">
        <f t="shared" si="1214"/>
        <v/>
      </c>
      <c r="AS410" s="233" t="str">
        <f t="shared" si="1429"/>
        <v/>
      </c>
      <c r="AT410" s="235" t="str">
        <f t="shared" si="1216"/>
        <v/>
      </c>
      <c r="AU410" s="782"/>
      <c r="AV410" s="785"/>
      <c r="AW410" s="779"/>
      <c r="AX410" s="788"/>
      <c r="AY410" s="469"/>
      <c r="AZ410" s="462"/>
      <c r="BA410" s="463"/>
      <c r="BB410" s="463"/>
      <c r="BC410" s="464"/>
      <c r="BD410" s="464"/>
      <c r="BE410" s="464"/>
      <c r="BF410" s="462"/>
      <c r="BG410" s="752"/>
      <c r="BH410" s="212"/>
      <c r="BI410" s="209"/>
      <c r="BJ410" s="209"/>
      <c r="BK410" s="209"/>
      <c r="BL410" s="206"/>
      <c r="BM410" s="206"/>
      <c r="BN410" s="206"/>
      <c r="BO410" s="278"/>
      <c r="BP410" s="278"/>
      <c r="BQ410" s="593"/>
      <c r="BR410" s="692"/>
      <c r="BS410" s="693"/>
      <c r="BT410" s="692"/>
      <c r="BU410" s="693"/>
      <c r="BV410" s="692"/>
      <c r="BW410" s="693"/>
      <c r="BX410" s="692"/>
      <c r="BY410" s="697"/>
      <c r="BZ410" s="693"/>
    </row>
    <row r="411" spans="1:78" s="211" customFormat="1" ht="28.5" customHeight="1">
      <c r="A411" s="987"/>
      <c r="B411" s="969"/>
      <c r="C411" s="848"/>
      <c r="D411" s="848"/>
      <c r="E411" s="801"/>
      <c r="F411" s="801"/>
      <c r="G411" s="819"/>
      <c r="H411" s="380">
        <f t="shared" si="1263"/>
        <v>66</v>
      </c>
      <c r="I411" s="832"/>
      <c r="J411" s="753"/>
      <c r="K411" s="753"/>
      <c r="L411" s="753"/>
      <c r="M411" s="802"/>
      <c r="N411" s="802"/>
      <c r="O411" s="802"/>
      <c r="P411" s="806"/>
      <c r="Q411" s="809"/>
      <c r="R411" s="812"/>
      <c r="S411" s="812"/>
      <c r="T411" s="812"/>
      <c r="U411" s="812"/>
      <c r="V411" s="820"/>
      <c r="W411" s="768"/>
      <c r="X411" s="818"/>
      <c r="Y411" s="762"/>
      <c r="Z411" s="765"/>
      <c r="AA411" s="768"/>
      <c r="AB411" s="771"/>
      <c r="AC411" s="774"/>
      <c r="AD411" s="777"/>
      <c r="AE411" s="780"/>
      <c r="AF411" s="205">
        <v>6</v>
      </c>
      <c r="AG411" s="494"/>
      <c r="AH411" s="497" t="str">
        <f t="shared" si="1318"/>
        <v/>
      </c>
      <c r="AI411" s="336"/>
      <c r="AJ411" s="336"/>
      <c r="AK411" s="231" t="str">
        <f t="shared" si="1319"/>
        <v/>
      </c>
      <c r="AL411" s="337"/>
      <c r="AM411" s="337"/>
      <c r="AN411" s="338"/>
      <c r="AO411" s="232" t="str">
        <f t="shared" ref="AO411" si="1434">IF(ISBLANK(AD406),(IFERROR(IF(AND(AH410="Probabilidad",AH411="Probabilidad"),(AQ410-(+AQ410*AK411)),IF(AND(AH410="Impacto",AH411="Probabilidad"),(AQ409-(+AQ409*AK411)),IF(AH411="Impacto",AQ410,""))),""))," ")</f>
        <v/>
      </c>
      <c r="AP411" s="174" t="str">
        <f t="shared" ref="AP411" si="1435">IF(ISBLANK(AD406),(IFERROR(IF(AO411="","",IF(AO411&lt;=0.2,"Muy Baja",IF(AO411&lt;=0.4,"Baja",IF(AO411&lt;=0.6,"Media",IF(AO411&lt;=0.8,"Alta","Muy Alta"))))),""))," ")</f>
        <v/>
      </c>
      <c r="AQ411" s="233" t="str">
        <f t="shared" ref="AQ411:AQ474" si="1436">+AO411</f>
        <v/>
      </c>
      <c r="AR411" s="279" t="str">
        <f t="shared" ref="AR411:AR474" si="1437">IFERROR(IF(AS411="","",IF(AS411&lt;=0.2,"Leve",IF(AS411&lt;=0.4,"Menor",IF(AS411&lt;=0.6,"Moderado",IF(AS411&lt;=0.8,"Mayor","Catastrófico"))))),"")</f>
        <v/>
      </c>
      <c r="AS411" s="233" t="str">
        <f t="shared" si="1429"/>
        <v/>
      </c>
      <c r="AT411" s="235" t="str">
        <f t="shared" ref="AT411:AT474" si="1438">IFERROR(IF(OR(AND(AP411="Muy Baja",AR411="Leve"),AND(AP411="Muy Baja",AR411="Menor"),AND(AP411="Baja",AR411="Leve")),"Bajo",IF(OR(AND(AP411="Muy baja",AR411="Moderado"),AND(AP411="Baja",AR411="Menor"),AND(AP411="Baja",AR411="Moderado"),AND(AP411="Media",AR411="Leve"),AND(AP411="Media",AR411="Menor"),AND(AP411="Media",AR411="Moderado"),AND(AP411="Alta",AR411="Leve"),AND(AP411="Alta",AR411="Menor")),"Moderado",IF(OR(AND(AP411="Muy Baja",AR411="Mayor"),AND(AP411="Baja",AR411="Mayor"),AND(AP411="Media",AR411="Mayor"),AND(AP411="Alta",AR411="Moderado"),AND(AP411="Alta",AR411="Mayor"),AND(AP411="Muy Alta",AR411="Leve"),AND(AP411="Muy Alta",AR411="Menor"),AND(AP411="Muy Alta",AR411="Moderado"),AND(AP411="Muy Alta",AR411="Mayor")),"Alto",IF(OR(AND(AP411="Muy Baja",AR411="Catastrófico"),AND(AP411="Baja",AR411="Catastrófico"),AND(AP411="Media",AR411="Catastrófico"),AND(AP411="Alta",AR411="Catastrófico"),AND(AP411="Muy Alta",AR411="Catastrófico")),"Extremo","")))),"")</f>
        <v/>
      </c>
      <c r="AU411" s="783"/>
      <c r="AV411" s="786"/>
      <c r="AW411" s="780"/>
      <c r="AX411" s="789"/>
      <c r="AY411" s="469"/>
      <c r="AZ411" s="462"/>
      <c r="BA411" s="463"/>
      <c r="BB411" s="463"/>
      <c r="BC411" s="464"/>
      <c r="BD411" s="464"/>
      <c r="BE411" s="464"/>
      <c r="BF411" s="462"/>
      <c r="BG411" s="753"/>
      <c r="BH411" s="515"/>
      <c r="BI411" s="516"/>
      <c r="BJ411" s="516"/>
      <c r="BK411" s="516"/>
      <c r="BL411" s="541"/>
      <c r="BM411" s="541"/>
      <c r="BN411" s="541"/>
      <c r="BO411" s="542"/>
      <c r="BP411" s="542"/>
      <c r="BQ411" s="600"/>
      <c r="BR411" s="694"/>
      <c r="BS411" s="695"/>
      <c r="BT411" s="694"/>
      <c r="BU411" s="695"/>
      <c r="BV411" s="694"/>
      <c r="BW411" s="695"/>
      <c r="BX411" s="694"/>
      <c r="BY411" s="698"/>
      <c r="BZ411" s="695"/>
    </row>
    <row r="412" spans="1:78" s="211" customFormat="1" ht="109.5" customHeight="1">
      <c r="A412" s="987"/>
      <c r="B412" s="969" t="s">
        <v>883</v>
      </c>
      <c r="C412" s="848"/>
      <c r="D412" s="848"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801" t="s">
        <v>1168</v>
      </c>
      <c r="F412" s="801" t="s">
        <v>970</v>
      </c>
      <c r="G412" s="819">
        <v>67</v>
      </c>
      <c r="H412" s="380">
        <f t="shared" ref="H412" si="1439">+G412</f>
        <v>67</v>
      </c>
      <c r="I412" s="830" t="s">
        <v>3076</v>
      </c>
      <c r="J412" s="751" t="s">
        <v>241</v>
      </c>
      <c r="K412" s="751" t="s">
        <v>1189</v>
      </c>
      <c r="L412" s="751" t="s">
        <v>1313</v>
      </c>
      <c r="M412" s="803" t="s">
        <v>3075</v>
      </c>
      <c r="N412" s="803" t="s">
        <v>108</v>
      </c>
      <c r="O412" s="803" t="s">
        <v>830</v>
      </c>
      <c r="P412" s="804">
        <v>228</v>
      </c>
      <c r="Q412" s="807"/>
      <c r="R412" s="810"/>
      <c r="S412" s="810"/>
      <c r="T412" s="810"/>
      <c r="U412" s="810"/>
      <c r="V412" s="813" t="str">
        <f t="shared" ref="V412" si="1440">IF(ISBLANK(AC412),(IF(P412&lt;=0,"",IF(P412&lt;=2,"Muy Baja",IF(P412&lt;=24,"Baja",IF(P412&lt;=500,"Media",IF(P412&lt;=5000,"Alta","Muy Alta"))))))," ")</f>
        <v>Media</v>
      </c>
      <c r="W412" s="766">
        <f t="shared" ref="W412" si="1441">IF(ISBLANK(AC412),(IF(V412="","",IF(V412="Muy Baja",20%,IF(V412="Baja",40%,IF(V412="Media",60%,IF(V412="Alta",80%,IF(V412="Muy Alta",100%,0)))))))," ")</f>
        <v>0.6</v>
      </c>
      <c r="X412" s="816" t="s">
        <v>304</v>
      </c>
      <c r="Y412" s="760" t="str">
        <f>IF(X412&gt;0,IF(NOT(ISERROR(MATCH(X412,'Listados Datos'!$N$3:$N$4,0))),'Listados Datos'!$N$6&amp;"Por favor no seleccionar este criterios de impacto (Afectación Económica o presupuestal y/o Pérdida Reputacional)",'Listados Datos'!$N$7),"")</f>
        <v>✔</v>
      </c>
      <c r="Z412" s="763"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766">
        <f>IF(Z412="","",IF(Z412="Leve",20%,IF(Z412="Menor",40%,IF(Z412="Moderado",60%,IF(Z412="Mayor",80%,IF(Z412="Catastrófico",100%,0))))))</f>
        <v>0.6</v>
      </c>
      <c r="AB412" s="769"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Moderado</v>
      </c>
      <c r="AC412" s="772"/>
      <c r="AD412" s="775"/>
      <c r="AE412" s="778" t="str">
        <f t="shared" ref="AE412" si="1442">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VALORAR</v>
      </c>
      <c r="AF412" s="205">
        <v>1</v>
      </c>
      <c r="AG412" s="494" t="s">
        <v>3080</v>
      </c>
      <c r="AH412" s="497" t="str">
        <f t="shared" si="1318"/>
        <v>Probabilidad</v>
      </c>
      <c r="AI412" s="336" t="s">
        <v>310</v>
      </c>
      <c r="AJ412" s="336" t="s">
        <v>315</v>
      </c>
      <c r="AK412" s="231" t="str">
        <f t="shared" si="1319"/>
        <v>40%</v>
      </c>
      <c r="AL412" s="337" t="s">
        <v>319</v>
      </c>
      <c r="AM412" s="337" t="s">
        <v>323</v>
      </c>
      <c r="AN412" s="338" t="s">
        <v>326</v>
      </c>
      <c r="AO412" s="232">
        <f t="shared" ref="AO412" si="1443">IF(ISBLANK(AD412),(IFERROR(IF(AH412="Probabilidad",(W412-(+W412*AK412)),IF(AH412="Impacto",W412,"")),""))," ")</f>
        <v>0.36</v>
      </c>
      <c r="AP412" s="174" t="str">
        <f t="shared" ref="AP412" si="1444">IF(ISBLANK(AD412), (IFERROR(IF(AO412="","",IF(AO412&lt;=0.2,"Muy Baja",IF(AO412&lt;=0.4,"Baja",IF(AO412&lt;=0.6,"Media",IF(AO412&lt;=0.8,"Alta","Muy Alta"))))),""))," ")</f>
        <v>Baja</v>
      </c>
      <c r="AQ412" s="233">
        <f t="shared" si="1436"/>
        <v>0.36</v>
      </c>
      <c r="AR412" s="279" t="str">
        <f t="shared" si="1437"/>
        <v>Moderado</v>
      </c>
      <c r="AS412" s="233">
        <f t="shared" ref="AS412" si="1445">IFERROR(IF(AH412="Impacto",(AA412-(+AA412*AK412)),IF(AH412="Probabilidad",AA412,"")),"")</f>
        <v>0.6</v>
      </c>
      <c r="AT412" s="235" t="str">
        <f t="shared" si="1438"/>
        <v>Moderado</v>
      </c>
      <c r="AU412" s="781"/>
      <c r="AV412" s="784" t="str">
        <f>IF(ISBLANK(AD412), " ", AD412)</f>
        <v xml:space="preserve"> </v>
      </c>
      <c r="AW412" s="778" t="str">
        <f t="shared" ref="AW412" si="1446">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VALORAR</v>
      </c>
      <c r="AX412" s="787" t="s">
        <v>333</v>
      </c>
      <c r="AY412" s="711" t="s">
        <v>1387</v>
      </c>
      <c r="AZ412" s="713" t="s">
        <v>1243</v>
      </c>
      <c r="BA412" s="713" t="s">
        <v>3006</v>
      </c>
      <c r="BB412" s="713" t="s">
        <v>1054</v>
      </c>
      <c r="BC412" s="713">
        <v>44927</v>
      </c>
      <c r="BD412" s="713">
        <v>45291</v>
      </c>
      <c r="BE412" s="713" t="s">
        <v>1244</v>
      </c>
      <c r="BF412" s="713" t="s">
        <v>1244</v>
      </c>
      <c r="BG412" s="751" t="s">
        <v>1245</v>
      </c>
      <c r="BH412" s="508" t="s">
        <v>113</v>
      </c>
      <c r="BI412" s="549" t="s">
        <v>3486</v>
      </c>
      <c r="BJ412" s="549" t="s">
        <v>3483</v>
      </c>
      <c r="BK412" s="479">
        <v>44681</v>
      </c>
      <c r="BL412" s="549" t="s">
        <v>3487</v>
      </c>
      <c r="BM412" s="604" t="s">
        <v>3488</v>
      </c>
      <c r="BN412" s="549" t="s">
        <v>114</v>
      </c>
      <c r="BO412" s="549" t="s">
        <v>114</v>
      </c>
      <c r="BP412" s="549" t="s">
        <v>1509</v>
      </c>
      <c r="BQ412" s="564" t="s">
        <v>1509</v>
      </c>
      <c r="BR412" s="690" t="s">
        <v>3729</v>
      </c>
      <c r="BS412" s="691"/>
      <c r="BT412" s="690" t="s">
        <v>1243</v>
      </c>
      <c r="BU412" s="691"/>
      <c r="BV412" s="690" t="s">
        <v>3730</v>
      </c>
      <c r="BW412" s="691"/>
      <c r="BX412" s="699" t="s">
        <v>3488</v>
      </c>
      <c r="BY412" s="696"/>
      <c r="BZ412" s="691"/>
    </row>
    <row r="413" spans="1:78" s="211" customFormat="1" ht="87.95" customHeight="1">
      <c r="A413" s="987"/>
      <c r="B413" s="969"/>
      <c r="C413" s="848"/>
      <c r="D413" s="848"/>
      <c r="E413" s="801"/>
      <c r="F413" s="801"/>
      <c r="G413" s="819"/>
      <c r="H413" s="380">
        <f t="shared" ref="H413" si="1447">+H412</f>
        <v>67</v>
      </c>
      <c r="I413" s="831"/>
      <c r="J413" s="752"/>
      <c r="K413" s="752"/>
      <c r="L413" s="752"/>
      <c r="M413" s="801"/>
      <c r="N413" s="801"/>
      <c r="O413" s="801"/>
      <c r="P413" s="805"/>
      <c r="Q413" s="808"/>
      <c r="R413" s="811"/>
      <c r="S413" s="811"/>
      <c r="T413" s="811"/>
      <c r="U413" s="811"/>
      <c r="V413" s="814"/>
      <c r="W413" s="767"/>
      <c r="X413" s="817"/>
      <c r="Y413" s="761"/>
      <c r="Z413" s="764"/>
      <c r="AA413" s="767"/>
      <c r="AB413" s="770"/>
      <c r="AC413" s="773"/>
      <c r="AD413" s="776"/>
      <c r="AE413" s="779"/>
      <c r="AF413" s="205">
        <v>2</v>
      </c>
      <c r="AG413" s="494" t="s">
        <v>3081</v>
      </c>
      <c r="AH413" s="497" t="str">
        <f t="shared" si="1318"/>
        <v>Probabilidad</v>
      </c>
      <c r="AI413" s="336" t="s">
        <v>310</v>
      </c>
      <c r="AJ413" s="336" t="s">
        <v>315</v>
      </c>
      <c r="AK413" s="231" t="str">
        <f t="shared" si="1319"/>
        <v>40%</v>
      </c>
      <c r="AL413" s="337" t="s">
        <v>319</v>
      </c>
      <c r="AM413" s="337" t="s">
        <v>323</v>
      </c>
      <c r="AN413" s="338" t="s">
        <v>326</v>
      </c>
      <c r="AO413" s="232">
        <f t="shared" ref="AO413" si="1448">IF(ISBLANK(AD412),(IFERROR(IF(AND(AH412="Probabilidad",AH413="Probabilidad"),(AQ412-(+AQ412*AK413)),IF(AH413="Probabilidad",(W412-(+W412*AK413)),IF(AH413="Impacto",AQ412,""))),""))," ")</f>
        <v>0.216</v>
      </c>
      <c r="AP413" s="174" t="str">
        <f t="shared" ref="AP413" si="1449">IF(ISBLANK(AD412),(IFERROR(IF(AO413="","",IF(AO413&lt;=0.2,"Muy Baja",IF(AO413&lt;=0.4,"Baja",IF(AO413&lt;=0.6,"Media",IF(AO413&lt;=0.8,"Alta","Muy Alta"))))),""))," ")</f>
        <v>Baja</v>
      </c>
      <c r="AQ413" s="233">
        <f t="shared" si="1436"/>
        <v>0.216</v>
      </c>
      <c r="AR413" s="279" t="str">
        <f t="shared" si="1437"/>
        <v>Moderado</v>
      </c>
      <c r="AS413" s="233">
        <f t="shared" ref="AS413" si="1450">IFERROR(IF(AND(AH412="Impacto",AH413="Impacto"),(AS412-(+AS412*AK413)),IF(AH413="Impacto",(AA412-(+AA412*AK413)),IF(AH413="Probabilidad",AS412,""))),"")</f>
        <v>0.6</v>
      </c>
      <c r="AT413" s="235" t="str">
        <f t="shared" si="1438"/>
        <v>Moderado</v>
      </c>
      <c r="AU413" s="782"/>
      <c r="AV413" s="785"/>
      <c r="AW413" s="779"/>
      <c r="AX413" s="788"/>
      <c r="AY413" s="748"/>
      <c r="AZ413" s="749"/>
      <c r="BA413" s="749"/>
      <c r="BB413" s="749"/>
      <c r="BC413" s="749"/>
      <c r="BD413" s="749"/>
      <c r="BE413" s="749"/>
      <c r="BF413" s="749"/>
      <c r="BG413" s="752"/>
      <c r="BH413" s="517"/>
      <c r="BI413" s="518"/>
      <c r="BJ413" s="518"/>
      <c r="BK413" s="518"/>
      <c r="BL413" s="543"/>
      <c r="BM413" s="543"/>
      <c r="BN413" s="543"/>
      <c r="BO413" s="278"/>
      <c r="BP413" s="278"/>
      <c r="BQ413" s="593"/>
      <c r="BR413" s="692"/>
      <c r="BS413" s="693"/>
      <c r="BT413" s="692"/>
      <c r="BU413" s="693"/>
      <c r="BV413" s="692"/>
      <c r="BW413" s="693"/>
      <c r="BX413" s="692"/>
      <c r="BY413" s="697"/>
      <c r="BZ413" s="693"/>
    </row>
    <row r="414" spans="1:78" s="211" customFormat="1" ht="93" customHeight="1">
      <c r="A414" s="987"/>
      <c r="B414" s="969"/>
      <c r="C414" s="848"/>
      <c r="D414" s="848"/>
      <c r="E414" s="801"/>
      <c r="F414" s="801"/>
      <c r="G414" s="819"/>
      <c r="H414" s="380">
        <f t="shared" si="1263"/>
        <v>67</v>
      </c>
      <c r="I414" s="831"/>
      <c r="J414" s="752"/>
      <c r="K414" s="752"/>
      <c r="L414" s="752"/>
      <c r="M414" s="801"/>
      <c r="N414" s="801"/>
      <c r="O414" s="801"/>
      <c r="P414" s="805"/>
      <c r="Q414" s="808"/>
      <c r="R414" s="811"/>
      <c r="S414" s="811"/>
      <c r="T414" s="811"/>
      <c r="U414" s="811"/>
      <c r="V414" s="814"/>
      <c r="W414" s="767"/>
      <c r="X414" s="817"/>
      <c r="Y414" s="761"/>
      <c r="Z414" s="764"/>
      <c r="AA414" s="767"/>
      <c r="AB414" s="770"/>
      <c r="AC414" s="773"/>
      <c r="AD414" s="776"/>
      <c r="AE414" s="779"/>
      <c r="AF414" s="205">
        <v>3</v>
      </c>
      <c r="AG414" s="494" t="s">
        <v>3082</v>
      </c>
      <c r="AH414" s="497" t="str">
        <f t="shared" si="1318"/>
        <v>Probabilidad</v>
      </c>
      <c r="AI414" s="336" t="s">
        <v>310</v>
      </c>
      <c r="AJ414" s="336" t="s">
        <v>315</v>
      </c>
      <c r="AK414" s="231" t="str">
        <f t="shared" si="1319"/>
        <v>40%</v>
      </c>
      <c r="AL414" s="337" t="s">
        <v>319</v>
      </c>
      <c r="AM414" s="337" t="s">
        <v>323</v>
      </c>
      <c r="AN414" s="338" t="s">
        <v>326</v>
      </c>
      <c r="AO414" s="232">
        <f t="shared" ref="AO414" si="1451">IF(ISBLANK(AD412),(IFERROR(IF(AND(AH413="Probabilidad",AH414="Probabilidad"),(AQ413-(+AQ413*AK414)),IF(AND(AH413="Impacto",AH414="Probabilidad"),(AQ412-(+AQ412*AK414)),IF(AH414="Impacto",AQ413,""))),""))," ")</f>
        <v>0.12959999999999999</v>
      </c>
      <c r="AP414" s="174" t="str">
        <f t="shared" ref="AP414" si="1452">IF(ISBLANK(AD412),(IFERROR(IF(AO414="","",IF(AO414&lt;=0.2,"Muy Baja",IF(AO414&lt;=0.4,"Baja",IF(AO414&lt;=0.6,"Media",IF(AO414&lt;=0.8,"Alta","Muy Alta"))))),""))," ")</f>
        <v>Muy Baja</v>
      </c>
      <c r="AQ414" s="233">
        <f t="shared" si="1436"/>
        <v>0.12959999999999999</v>
      </c>
      <c r="AR414" s="279" t="str">
        <f t="shared" si="1437"/>
        <v>Moderado</v>
      </c>
      <c r="AS414" s="233">
        <f t="shared" ref="AS414:AS417" si="1453">IFERROR(IF(AND(AH413="Impacto",AH414="Impacto"),(AS413-(+AS413*AK414)),IF(AND(AH413="Probabilidad",AH414="Impacto"),(AS412-(+AS412*AK414)),IF(AH414="Probabilidad",AS413,""))),"")</f>
        <v>0.6</v>
      </c>
      <c r="AT414" s="235" t="str">
        <f t="shared" si="1438"/>
        <v>Moderado</v>
      </c>
      <c r="AU414" s="782"/>
      <c r="AV414" s="785"/>
      <c r="AW414" s="779"/>
      <c r="AX414" s="788"/>
      <c r="AY414" s="712"/>
      <c r="AZ414" s="714"/>
      <c r="BA414" s="714"/>
      <c r="BB414" s="714"/>
      <c r="BC414" s="714"/>
      <c r="BD414" s="714"/>
      <c r="BE414" s="714"/>
      <c r="BF414" s="714"/>
      <c r="BG414" s="752"/>
      <c r="BH414" s="212"/>
      <c r="BI414" s="209"/>
      <c r="BJ414" s="209"/>
      <c r="BK414" s="209"/>
      <c r="BL414" s="206"/>
      <c r="BM414" s="206"/>
      <c r="BN414" s="206"/>
      <c r="BO414" s="278"/>
      <c r="BP414" s="278"/>
      <c r="BQ414" s="593"/>
      <c r="BR414" s="692"/>
      <c r="BS414" s="693"/>
      <c r="BT414" s="692"/>
      <c r="BU414" s="693"/>
      <c r="BV414" s="692"/>
      <c r="BW414" s="693"/>
      <c r="BX414" s="692"/>
      <c r="BY414" s="697"/>
      <c r="BZ414" s="693"/>
    </row>
    <row r="415" spans="1:78" s="211" customFormat="1" ht="28.5" customHeight="1">
      <c r="A415" s="987"/>
      <c r="B415" s="969"/>
      <c r="C415" s="848"/>
      <c r="D415" s="848"/>
      <c r="E415" s="801"/>
      <c r="F415" s="801"/>
      <c r="G415" s="819"/>
      <c r="H415" s="380">
        <f t="shared" si="1263"/>
        <v>67</v>
      </c>
      <c r="I415" s="831"/>
      <c r="J415" s="752"/>
      <c r="K415" s="752"/>
      <c r="L415" s="752"/>
      <c r="M415" s="801"/>
      <c r="N415" s="801"/>
      <c r="O415" s="801"/>
      <c r="P415" s="805"/>
      <c r="Q415" s="808"/>
      <c r="R415" s="811"/>
      <c r="S415" s="811"/>
      <c r="T415" s="811"/>
      <c r="U415" s="811"/>
      <c r="V415" s="814"/>
      <c r="W415" s="767"/>
      <c r="X415" s="817"/>
      <c r="Y415" s="761"/>
      <c r="Z415" s="764"/>
      <c r="AA415" s="767"/>
      <c r="AB415" s="770"/>
      <c r="AC415" s="773"/>
      <c r="AD415" s="776"/>
      <c r="AE415" s="779"/>
      <c r="AF415" s="205">
        <v>4</v>
      </c>
      <c r="AG415" s="494"/>
      <c r="AH415" s="497" t="str">
        <f t="shared" si="1318"/>
        <v/>
      </c>
      <c r="AI415" s="336"/>
      <c r="AJ415" s="336"/>
      <c r="AK415" s="231" t="str">
        <f t="shared" si="1319"/>
        <v/>
      </c>
      <c r="AL415" s="337"/>
      <c r="AM415" s="337"/>
      <c r="AN415" s="338"/>
      <c r="AO415" s="232" t="str">
        <f t="shared" ref="AO415" si="1454">IF(ISBLANK(AD412),(IFERROR(IF(AND(AH414="Probabilidad",AH415="Probabilidad"),(AQ414-(+AQ414*AK415)),IF(AND(AH414="Impacto",AH415="Probabilidad"),(AQ413-(+AQ413*AK415)),IF(AH415="Impacto",AQ414,""))),""))," ")</f>
        <v/>
      </c>
      <c r="AP415" s="174" t="str">
        <f t="shared" ref="AP415" si="1455">IF(ISBLANK(AD412),(IFERROR(IF(AO415="","",IF(AO415&lt;=0.2,"Muy Baja",IF(AO415&lt;=0.4,"Baja",IF(AO415&lt;=0.6,"Media",IF(AO415&lt;=0.8,"Alta","Muy Alta"))))),""))," ")</f>
        <v/>
      </c>
      <c r="AQ415" s="233" t="str">
        <f t="shared" si="1436"/>
        <v/>
      </c>
      <c r="AR415" s="279" t="str">
        <f t="shared" si="1437"/>
        <v/>
      </c>
      <c r="AS415" s="233" t="str">
        <f t="shared" si="1453"/>
        <v/>
      </c>
      <c r="AT415" s="235" t="str">
        <f t="shared" si="1438"/>
        <v/>
      </c>
      <c r="AU415" s="782"/>
      <c r="AV415" s="785"/>
      <c r="AW415" s="779"/>
      <c r="AX415" s="788"/>
      <c r="AY415" s="469"/>
      <c r="AZ415" s="462"/>
      <c r="BA415" s="463"/>
      <c r="BB415" s="463"/>
      <c r="BC415" s="464"/>
      <c r="BD415" s="464"/>
      <c r="BE415" s="464"/>
      <c r="BF415" s="462"/>
      <c r="BG415" s="752"/>
      <c r="BH415" s="212"/>
      <c r="BI415" s="209"/>
      <c r="BJ415" s="209"/>
      <c r="BK415" s="209"/>
      <c r="BL415" s="206"/>
      <c r="BM415" s="206"/>
      <c r="BN415" s="206"/>
      <c r="BO415" s="278"/>
      <c r="BP415" s="278"/>
      <c r="BQ415" s="593"/>
      <c r="BR415" s="692"/>
      <c r="BS415" s="693"/>
      <c r="BT415" s="692"/>
      <c r="BU415" s="693"/>
      <c r="BV415" s="692"/>
      <c r="BW415" s="693"/>
      <c r="BX415" s="692"/>
      <c r="BY415" s="697"/>
      <c r="BZ415" s="693"/>
    </row>
    <row r="416" spans="1:78" s="211" customFormat="1" ht="28.5" customHeight="1">
      <c r="A416" s="987"/>
      <c r="B416" s="969"/>
      <c r="C416" s="848"/>
      <c r="D416" s="848"/>
      <c r="E416" s="801"/>
      <c r="F416" s="801"/>
      <c r="G416" s="819"/>
      <c r="H416" s="380">
        <f t="shared" si="1263"/>
        <v>67</v>
      </c>
      <c r="I416" s="831"/>
      <c r="J416" s="752"/>
      <c r="K416" s="752"/>
      <c r="L416" s="752"/>
      <c r="M416" s="801"/>
      <c r="N416" s="801"/>
      <c r="O416" s="801"/>
      <c r="P416" s="805"/>
      <c r="Q416" s="808"/>
      <c r="R416" s="811"/>
      <c r="S416" s="811"/>
      <c r="T416" s="811"/>
      <c r="U416" s="811"/>
      <c r="V416" s="814"/>
      <c r="W416" s="767"/>
      <c r="X416" s="817"/>
      <c r="Y416" s="761"/>
      <c r="Z416" s="764"/>
      <c r="AA416" s="767"/>
      <c r="AB416" s="770"/>
      <c r="AC416" s="773"/>
      <c r="AD416" s="776"/>
      <c r="AE416" s="779"/>
      <c r="AF416" s="205">
        <v>5</v>
      </c>
      <c r="AG416" s="494"/>
      <c r="AH416" s="497" t="str">
        <f t="shared" si="1318"/>
        <v/>
      </c>
      <c r="AI416" s="336"/>
      <c r="AJ416" s="336"/>
      <c r="AK416" s="231" t="str">
        <f t="shared" si="1319"/>
        <v/>
      </c>
      <c r="AL416" s="337"/>
      <c r="AM416" s="337"/>
      <c r="AN416" s="338"/>
      <c r="AO416" s="232" t="str">
        <f t="shared" ref="AO416" si="1456">IF(ISBLANK(AD412),(IFERROR(IF(AND(AH415="Probabilidad",AH416="Probabilidad"),(AQ415-(+AQ415*AK416)),IF(AND(AH415="Impacto",AH416="Probabilidad"),(AQ414-(+AQ414*AK416)),IF(AH416="Impacto",AQ415,""))),""))," ")</f>
        <v/>
      </c>
      <c r="AP416" s="174" t="str">
        <f t="shared" ref="AP416" si="1457">IF(ISBLANK(AD412),(IFERROR(IF(AO416="","",IF(AO416&lt;=0.2,"Muy Baja",IF(AO416&lt;=0.4,"Baja",IF(AO416&lt;=0.6,"Media",IF(AO416&lt;=0.8,"Alta","Muy Alta"))))),""))," ")</f>
        <v/>
      </c>
      <c r="AQ416" s="233" t="str">
        <f t="shared" si="1436"/>
        <v/>
      </c>
      <c r="AR416" s="279" t="str">
        <f t="shared" si="1437"/>
        <v/>
      </c>
      <c r="AS416" s="233" t="str">
        <f t="shared" si="1453"/>
        <v/>
      </c>
      <c r="AT416" s="235" t="str">
        <f t="shared" si="1438"/>
        <v/>
      </c>
      <c r="AU416" s="782"/>
      <c r="AV416" s="785"/>
      <c r="AW416" s="779"/>
      <c r="AX416" s="788"/>
      <c r="AY416" s="469"/>
      <c r="AZ416" s="462"/>
      <c r="BA416" s="463"/>
      <c r="BB416" s="463"/>
      <c r="BC416" s="464"/>
      <c r="BD416" s="464"/>
      <c r="BE416" s="464"/>
      <c r="BF416" s="462"/>
      <c r="BG416" s="752"/>
      <c r="BH416" s="212"/>
      <c r="BI416" s="209"/>
      <c r="BJ416" s="209"/>
      <c r="BK416" s="209"/>
      <c r="BL416" s="206"/>
      <c r="BM416" s="206"/>
      <c r="BN416" s="206"/>
      <c r="BO416" s="278"/>
      <c r="BP416" s="278"/>
      <c r="BQ416" s="593"/>
      <c r="BR416" s="692"/>
      <c r="BS416" s="693"/>
      <c r="BT416" s="692"/>
      <c r="BU416" s="693"/>
      <c r="BV416" s="692"/>
      <c r="BW416" s="693"/>
      <c r="BX416" s="692"/>
      <c r="BY416" s="697"/>
      <c r="BZ416" s="693"/>
    </row>
    <row r="417" spans="1:78" s="211" customFormat="1" ht="71.25" customHeight="1">
      <c r="A417" s="987"/>
      <c r="B417" s="969"/>
      <c r="C417" s="848"/>
      <c r="D417" s="848"/>
      <c r="E417" s="801"/>
      <c r="F417" s="801"/>
      <c r="G417" s="819"/>
      <c r="H417" s="380">
        <f t="shared" si="1263"/>
        <v>67</v>
      </c>
      <c r="I417" s="832"/>
      <c r="J417" s="753"/>
      <c r="K417" s="753"/>
      <c r="L417" s="753"/>
      <c r="M417" s="802"/>
      <c r="N417" s="802"/>
      <c r="O417" s="802"/>
      <c r="P417" s="806"/>
      <c r="Q417" s="809"/>
      <c r="R417" s="812"/>
      <c r="S417" s="812"/>
      <c r="T417" s="812"/>
      <c r="U417" s="812"/>
      <c r="V417" s="820"/>
      <c r="W417" s="768"/>
      <c r="X417" s="818"/>
      <c r="Y417" s="762"/>
      <c r="Z417" s="765"/>
      <c r="AA417" s="768"/>
      <c r="AB417" s="771"/>
      <c r="AC417" s="774"/>
      <c r="AD417" s="777"/>
      <c r="AE417" s="780"/>
      <c r="AF417" s="205">
        <v>6</v>
      </c>
      <c r="AG417" s="494"/>
      <c r="AH417" s="497" t="str">
        <f t="shared" si="1318"/>
        <v/>
      </c>
      <c r="AI417" s="336"/>
      <c r="AJ417" s="336"/>
      <c r="AK417" s="231" t="str">
        <f t="shared" si="1319"/>
        <v/>
      </c>
      <c r="AL417" s="337"/>
      <c r="AM417" s="337"/>
      <c r="AN417" s="338"/>
      <c r="AO417" s="232" t="str">
        <f t="shared" ref="AO417" si="1458">IF(ISBLANK(AD412),(IFERROR(IF(AND(AH416="Probabilidad",AH417="Probabilidad"),(AQ416-(+AQ416*AK417)),IF(AND(AH416="Impacto",AH417="Probabilidad"),(AQ415-(+AQ415*AK417)),IF(AH417="Impacto",AQ416,""))),""))," ")</f>
        <v/>
      </c>
      <c r="AP417" s="174" t="str">
        <f t="shared" ref="AP417" si="1459">IF(ISBLANK(AD412),(IFERROR(IF(AO417="","",IF(AO417&lt;=0.2,"Muy Baja",IF(AO417&lt;=0.4,"Baja",IF(AO417&lt;=0.6,"Media",IF(AO417&lt;=0.8,"Alta","Muy Alta"))))),""))," ")</f>
        <v/>
      </c>
      <c r="AQ417" s="233" t="str">
        <f t="shared" si="1436"/>
        <v/>
      </c>
      <c r="AR417" s="279" t="str">
        <f t="shared" si="1437"/>
        <v/>
      </c>
      <c r="AS417" s="233" t="str">
        <f t="shared" si="1453"/>
        <v/>
      </c>
      <c r="AT417" s="235" t="str">
        <f t="shared" si="1438"/>
        <v/>
      </c>
      <c r="AU417" s="783"/>
      <c r="AV417" s="786"/>
      <c r="AW417" s="780"/>
      <c r="AX417" s="789"/>
      <c r="AY417" s="469"/>
      <c r="AZ417" s="462"/>
      <c r="BA417" s="463"/>
      <c r="BB417" s="463"/>
      <c r="BC417" s="464"/>
      <c r="BD417" s="464"/>
      <c r="BE417" s="464"/>
      <c r="BF417" s="462"/>
      <c r="BG417" s="753"/>
      <c r="BH417" s="515"/>
      <c r="BI417" s="516"/>
      <c r="BJ417" s="516"/>
      <c r="BK417" s="516"/>
      <c r="BL417" s="541"/>
      <c r="BM417" s="541"/>
      <c r="BN417" s="541"/>
      <c r="BO417" s="542"/>
      <c r="BP417" s="542"/>
      <c r="BQ417" s="600"/>
      <c r="BR417" s="694"/>
      <c r="BS417" s="695"/>
      <c r="BT417" s="694"/>
      <c r="BU417" s="695"/>
      <c r="BV417" s="694"/>
      <c r="BW417" s="695"/>
      <c r="BX417" s="694"/>
      <c r="BY417" s="698"/>
      <c r="BZ417" s="695"/>
    </row>
    <row r="418" spans="1:78" s="211" customFormat="1" ht="172.5" customHeight="1">
      <c r="A418" s="987"/>
      <c r="B418" s="969" t="s">
        <v>883</v>
      </c>
      <c r="C418" s="848"/>
      <c r="D418" s="848"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801" t="s">
        <v>1168</v>
      </c>
      <c r="F418" s="801" t="s">
        <v>970</v>
      </c>
      <c r="G418" s="819">
        <v>68</v>
      </c>
      <c r="H418" s="380">
        <f t="shared" ref="H418" si="1460">+G418</f>
        <v>68</v>
      </c>
      <c r="I418" s="830" t="s">
        <v>1415</v>
      </c>
      <c r="J418" s="751" t="s">
        <v>241</v>
      </c>
      <c r="K418" s="751" t="s">
        <v>1314</v>
      </c>
      <c r="L418" s="751" t="s">
        <v>1407</v>
      </c>
      <c r="M418" s="803" t="s">
        <v>1415</v>
      </c>
      <c r="N418" s="799" t="s">
        <v>109</v>
      </c>
      <c r="O418" s="803" t="s">
        <v>245</v>
      </c>
      <c r="P418" s="804">
        <v>228</v>
      </c>
      <c r="Q418" s="807"/>
      <c r="R418" s="810"/>
      <c r="S418" s="810"/>
      <c r="T418" s="810"/>
      <c r="U418" s="810"/>
      <c r="V418" s="813" t="str">
        <f t="shared" ref="V418" si="1461">IF(ISBLANK(AC418),(IF(P418&lt;=0,"",IF(P418&lt;=2,"Muy Baja",IF(P418&lt;=24,"Baja",IF(P418&lt;=500,"Media",IF(P418&lt;=5000,"Alta","Muy Alta"))))))," ")</f>
        <v xml:space="preserve"> </v>
      </c>
      <c r="W418" s="766" t="str">
        <f t="shared" ref="W418" si="1462">IF(ISBLANK(AC418),(IF(V418="","",IF(V418="Muy Baja",20%,IF(V418="Baja",40%,IF(V418="Media",60%,IF(V418="Alta",80%,IF(V418="Muy Alta",100%,0)))))))," ")</f>
        <v xml:space="preserve"> </v>
      </c>
      <c r="X418" s="816"/>
      <c r="Y418" s="760" t="str">
        <f>IF(X418&gt;0,IF(NOT(ISERROR(MATCH(X418,'Listados Datos'!$N$3:$N$4,0))),'Listados Datos'!$N$6&amp;"Por favor no seleccionar este criterios de impacto (Afectación Económica o presupuestal y/o Pérdida Reputacional)",'Listados Datos'!$N$7),"")</f>
        <v/>
      </c>
      <c r="Z418" s="763" t="str">
        <f>IF(OR(X418='Listados Datos'!$R$3,X418='Listados Datos'!$S$3),"Leve",IF(OR(X418='Listados Datos'!$R$4,X418='Listados Datos'!$S$4),"Menor",IF(OR(X418='Listados Datos'!$R$5,X418='Listados Datos'!$S$5),"Moderado",IF(OR(X418='Listados Datos'!$R$6,X418='Listados Datos'!$S$6),"Mayor",IF(OR(X418='Listados Datos'!$R$7,X418='Listados Datos'!$S$7),"Catastrófico","")))))</f>
        <v/>
      </c>
      <c r="AA418" s="766" t="str">
        <f>IF(Z418="","",IF(Z418="Leve",20%,IF(Z418="Menor",40%,IF(Z418="Moderado",60%,IF(Z418="Mayor",80%,IF(Z418="Catastrófico",100%,0))))))</f>
        <v/>
      </c>
      <c r="AB418" s="769"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
      </c>
      <c r="AC418" s="772" t="s">
        <v>344</v>
      </c>
      <c r="AD418" s="775" t="s">
        <v>12</v>
      </c>
      <c r="AE418" s="778" t="str">
        <f t="shared" ref="AE418" si="1463">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MODERADA</v>
      </c>
      <c r="AF418" s="205">
        <v>1</v>
      </c>
      <c r="AG418" s="494" t="s">
        <v>3083</v>
      </c>
      <c r="AH418" s="497" t="str">
        <f t="shared" si="1318"/>
        <v>Probabilidad</v>
      </c>
      <c r="AI418" s="336" t="s">
        <v>310</v>
      </c>
      <c r="AJ418" s="336" t="s">
        <v>315</v>
      </c>
      <c r="AK418" s="231" t="str">
        <f t="shared" si="1319"/>
        <v>40%</v>
      </c>
      <c r="AL418" s="337" t="s">
        <v>319</v>
      </c>
      <c r="AM418" s="337" t="s">
        <v>323</v>
      </c>
      <c r="AN418" s="338" t="s">
        <v>326</v>
      </c>
      <c r="AO418" s="232" t="str">
        <f t="shared" ref="AO418" si="1464">IF(ISBLANK(AD418),(IFERROR(IF(AH418="Probabilidad",(W418-(+W418*AK418)),IF(AH418="Impacto",W418,"")),""))," ")</f>
        <v xml:space="preserve"> </v>
      </c>
      <c r="AP418" s="174" t="str">
        <f t="shared" ref="AP418" si="1465">IF(ISBLANK(AD418), (IFERROR(IF(AO418="","",IF(AO418&lt;=0.2,"Muy Baja",IF(AO418&lt;=0.4,"Baja",IF(AO418&lt;=0.6,"Media",IF(AO418&lt;=0.8,"Alta","Muy Alta"))))),""))," ")</f>
        <v xml:space="preserve"> </v>
      </c>
      <c r="AQ418" s="233" t="str">
        <f t="shared" si="1436"/>
        <v xml:space="preserve"> </v>
      </c>
      <c r="AR418" s="279" t="str">
        <f t="shared" si="1437"/>
        <v/>
      </c>
      <c r="AS418" s="233" t="str">
        <f t="shared" ref="AS418" si="1466">IFERROR(IF(AH418="Impacto",(AA418-(+AA418*AK418)),IF(AH418="Probabilidad",AA418,"")),"")</f>
        <v/>
      </c>
      <c r="AT418" s="235" t="str">
        <f t="shared" si="1438"/>
        <v/>
      </c>
      <c r="AU418" s="781" t="s">
        <v>344</v>
      </c>
      <c r="AV418" s="784" t="str">
        <f>IF(ISBLANK(AD418), " ", AD418)</f>
        <v>Moderado</v>
      </c>
      <c r="AW418" s="778" t="str">
        <f t="shared" ref="AW418" si="1467">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MODERADA</v>
      </c>
      <c r="AX418" s="787" t="s">
        <v>333</v>
      </c>
      <c r="AY418" s="750" t="s">
        <v>1388</v>
      </c>
      <c r="AZ418" s="713" t="s">
        <v>1389</v>
      </c>
      <c r="BA418" s="713" t="s">
        <v>3006</v>
      </c>
      <c r="BB418" s="713" t="s">
        <v>1054</v>
      </c>
      <c r="BC418" s="713">
        <v>44927</v>
      </c>
      <c r="BD418" s="713">
        <v>45291</v>
      </c>
      <c r="BE418" s="713" t="s">
        <v>1246</v>
      </c>
      <c r="BF418" s="713" t="s">
        <v>1246</v>
      </c>
      <c r="BG418" s="751" t="s">
        <v>1153</v>
      </c>
      <c r="BH418" s="508" t="s">
        <v>113</v>
      </c>
      <c r="BI418" s="549" t="s">
        <v>3489</v>
      </c>
      <c r="BJ418" s="549" t="s">
        <v>3483</v>
      </c>
      <c r="BK418" s="479">
        <v>45046</v>
      </c>
      <c r="BL418" s="549" t="s">
        <v>3490</v>
      </c>
      <c r="BM418" s="511" t="s">
        <v>3491</v>
      </c>
      <c r="BN418" s="549" t="s">
        <v>114</v>
      </c>
      <c r="BO418" s="549" t="s">
        <v>114</v>
      </c>
      <c r="BP418" s="549" t="s">
        <v>1509</v>
      </c>
      <c r="BQ418" s="564" t="s">
        <v>1509</v>
      </c>
      <c r="BR418" s="690" t="s">
        <v>3731</v>
      </c>
      <c r="BS418" s="691"/>
      <c r="BT418" s="668" t="s">
        <v>1389</v>
      </c>
      <c r="BU418" s="669"/>
      <c r="BV418" s="690" t="s">
        <v>3732</v>
      </c>
      <c r="BW418" s="691"/>
      <c r="BX418" s="699" t="s">
        <v>3491</v>
      </c>
      <c r="BY418" s="696"/>
      <c r="BZ418" s="691"/>
    </row>
    <row r="419" spans="1:78" s="211" customFormat="1" ht="94.5" customHeight="1">
      <c r="A419" s="987"/>
      <c r="B419" s="969"/>
      <c r="C419" s="848"/>
      <c r="D419" s="848"/>
      <c r="E419" s="801"/>
      <c r="F419" s="801"/>
      <c r="G419" s="819"/>
      <c r="H419" s="380">
        <f t="shared" ref="H419" si="1468">+H418</f>
        <v>68</v>
      </c>
      <c r="I419" s="831"/>
      <c r="J419" s="752"/>
      <c r="K419" s="752"/>
      <c r="L419" s="752"/>
      <c r="M419" s="801">
        <v>0</v>
      </c>
      <c r="N419" s="801"/>
      <c r="O419" s="801"/>
      <c r="P419" s="805"/>
      <c r="Q419" s="808"/>
      <c r="R419" s="811"/>
      <c r="S419" s="811"/>
      <c r="T419" s="811"/>
      <c r="U419" s="811"/>
      <c r="V419" s="814"/>
      <c r="W419" s="767"/>
      <c r="X419" s="817"/>
      <c r="Y419" s="761"/>
      <c r="Z419" s="764"/>
      <c r="AA419" s="767"/>
      <c r="AB419" s="770"/>
      <c r="AC419" s="773"/>
      <c r="AD419" s="776"/>
      <c r="AE419" s="779"/>
      <c r="AF419" s="205">
        <v>2</v>
      </c>
      <c r="AG419" s="494" t="s">
        <v>3084</v>
      </c>
      <c r="AH419" s="497" t="str">
        <f t="shared" si="1318"/>
        <v>Probabilidad</v>
      </c>
      <c r="AI419" s="336" t="s">
        <v>310</v>
      </c>
      <c r="AJ419" s="336" t="s">
        <v>315</v>
      </c>
      <c r="AK419" s="231" t="str">
        <f t="shared" si="1319"/>
        <v>40%</v>
      </c>
      <c r="AL419" s="337" t="s">
        <v>319</v>
      </c>
      <c r="AM419" s="337" t="s">
        <v>323</v>
      </c>
      <c r="AN419" s="338" t="s">
        <v>326</v>
      </c>
      <c r="AO419" s="232" t="str">
        <f t="shared" ref="AO419" si="1469">IF(ISBLANK(AD418),(IFERROR(IF(AND(AH418="Probabilidad",AH419="Probabilidad"),(AQ418-(+AQ418*AK419)),IF(AH419="Probabilidad",(W418-(+W418*AK419)),IF(AH419="Impacto",AQ418,""))),""))," ")</f>
        <v xml:space="preserve"> </v>
      </c>
      <c r="AP419" s="174" t="str">
        <f t="shared" ref="AP419" si="1470">IF(ISBLANK(AD418),(IFERROR(IF(AO419="","",IF(AO419&lt;=0.2,"Muy Baja",IF(AO419&lt;=0.4,"Baja",IF(AO419&lt;=0.6,"Media",IF(AO419&lt;=0.8,"Alta","Muy Alta"))))),""))," ")</f>
        <v xml:space="preserve"> </v>
      </c>
      <c r="AQ419" s="233" t="str">
        <f t="shared" si="1436"/>
        <v xml:space="preserve"> </v>
      </c>
      <c r="AR419" s="279" t="str">
        <f t="shared" si="1437"/>
        <v/>
      </c>
      <c r="AS419" s="233" t="str">
        <f t="shared" ref="AS419" si="1471">IFERROR(IF(AND(AH418="Impacto",AH419="Impacto"),(AS418-(+AS418*AK419)),IF(AH419="Impacto",(AA418-(+AA418*AK419)),IF(AH419="Probabilidad",AS418,""))),"")</f>
        <v/>
      </c>
      <c r="AT419" s="235" t="str">
        <f t="shared" si="1438"/>
        <v/>
      </c>
      <c r="AU419" s="782"/>
      <c r="AV419" s="785"/>
      <c r="AW419" s="779"/>
      <c r="AX419" s="788"/>
      <c r="AY419" s="748"/>
      <c r="AZ419" s="749"/>
      <c r="BA419" s="749"/>
      <c r="BB419" s="749"/>
      <c r="BC419" s="749"/>
      <c r="BD419" s="749"/>
      <c r="BE419" s="749"/>
      <c r="BF419" s="749"/>
      <c r="BG419" s="752"/>
      <c r="BH419" s="517"/>
      <c r="BI419" s="518"/>
      <c r="BJ419" s="518"/>
      <c r="BK419" s="518"/>
      <c r="BL419" s="543"/>
      <c r="BM419" s="543"/>
      <c r="BN419" s="543"/>
      <c r="BO419" s="278"/>
      <c r="BP419" s="278"/>
      <c r="BQ419" s="593"/>
      <c r="BR419" s="692"/>
      <c r="BS419" s="693"/>
      <c r="BT419" s="670"/>
      <c r="BU419" s="671"/>
      <c r="BV419" s="692"/>
      <c r="BW419" s="693"/>
      <c r="BX419" s="692"/>
      <c r="BY419" s="697"/>
      <c r="BZ419" s="693"/>
    </row>
    <row r="420" spans="1:78" s="211" customFormat="1" ht="69.95" customHeight="1">
      <c r="A420" s="987"/>
      <c r="B420" s="969"/>
      <c r="C420" s="848"/>
      <c r="D420" s="848"/>
      <c r="E420" s="801"/>
      <c r="F420" s="801"/>
      <c r="G420" s="819"/>
      <c r="H420" s="380">
        <f t="shared" si="1263"/>
        <v>68</v>
      </c>
      <c r="I420" s="831"/>
      <c r="J420" s="752"/>
      <c r="K420" s="752"/>
      <c r="L420" s="752"/>
      <c r="M420" s="801">
        <v>0</v>
      </c>
      <c r="N420" s="801"/>
      <c r="O420" s="801"/>
      <c r="P420" s="805"/>
      <c r="Q420" s="808"/>
      <c r="R420" s="811"/>
      <c r="S420" s="811"/>
      <c r="T420" s="811"/>
      <c r="U420" s="811"/>
      <c r="V420" s="814"/>
      <c r="W420" s="767"/>
      <c r="X420" s="817"/>
      <c r="Y420" s="761"/>
      <c r="Z420" s="764"/>
      <c r="AA420" s="767"/>
      <c r="AB420" s="770"/>
      <c r="AC420" s="773"/>
      <c r="AD420" s="776"/>
      <c r="AE420" s="779"/>
      <c r="AF420" s="205">
        <v>3</v>
      </c>
      <c r="AG420" s="494" t="s">
        <v>3085</v>
      </c>
      <c r="AH420" s="497" t="str">
        <f t="shared" si="1318"/>
        <v>Probabilidad</v>
      </c>
      <c r="AI420" s="336" t="s">
        <v>310</v>
      </c>
      <c r="AJ420" s="336" t="s">
        <v>315</v>
      </c>
      <c r="AK420" s="231" t="str">
        <f t="shared" si="1319"/>
        <v>40%</v>
      </c>
      <c r="AL420" s="337" t="s">
        <v>319</v>
      </c>
      <c r="AM420" s="337" t="s">
        <v>323</v>
      </c>
      <c r="AN420" s="338" t="s">
        <v>326</v>
      </c>
      <c r="AO420" s="232" t="str">
        <f t="shared" ref="AO420" si="1472">IF(ISBLANK(AD418),(IFERROR(IF(AND(AH419="Probabilidad",AH420="Probabilidad"),(AQ419-(+AQ419*AK420)),IF(AND(AH419="Impacto",AH420="Probabilidad"),(AQ418-(+AQ418*AK420)),IF(AH420="Impacto",AQ419,""))),""))," ")</f>
        <v xml:space="preserve"> </v>
      </c>
      <c r="AP420" s="174" t="str">
        <f t="shared" ref="AP420" si="1473">IF(ISBLANK(AD418),(IFERROR(IF(AO420="","",IF(AO420&lt;=0.2,"Muy Baja",IF(AO420&lt;=0.4,"Baja",IF(AO420&lt;=0.6,"Media",IF(AO420&lt;=0.8,"Alta","Muy Alta"))))),""))," ")</f>
        <v xml:space="preserve"> </v>
      </c>
      <c r="AQ420" s="233" t="str">
        <f t="shared" si="1436"/>
        <v xml:space="preserve"> </v>
      </c>
      <c r="AR420" s="279" t="str">
        <f t="shared" si="1437"/>
        <v/>
      </c>
      <c r="AS420" s="233" t="str">
        <f t="shared" ref="AS420:AS423" si="1474">IFERROR(IF(AND(AH419="Impacto",AH420="Impacto"),(AS419-(+AS419*AK420)),IF(AND(AH419="Probabilidad",AH420="Impacto"),(AS418-(+AS418*AK420)),IF(AH420="Probabilidad",AS419,""))),"")</f>
        <v/>
      </c>
      <c r="AT420" s="235" t="str">
        <f t="shared" si="1438"/>
        <v/>
      </c>
      <c r="AU420" s="782"/>
      <c r="AV420" s="785"/>
      <c r="AW420" s="779"/>
      <c r="AX420" s="788"/>
      <c r="AY420" s="712"/>
      <c r="AZ420" s="714"/>
      <c r="BA420" s="714"/>
      <c r="BB420" s="749"/>
      <c r="BC420" s="749"/>
      <c r="BD420" s="749"/>
      <c r="BE420" s="749"/>
      <c r="BF420" s="749"/>
      <c r="BG420" s="752"/>
      <c r="BH420" s="212"/>
      <c r="BI420" s="209"/>
      <c r="BJ420" s="209"/>
      <c r="BK420" s="209"/>
      <c r="BL420" s="206"/>
      <c r="BM420" s="206"/>
      <c r="BN420" s="206"/>
      <c r="BO420" s="278"/>
      <c r="BP420" s="278"/>
      <c r="BQ420" s="593"/>
      <c r="BR420" s="692"/>
      <c r="BS420" s="693"/>
      <c r="BT420" s="670"/>
      <c r="BU420" s="671"/>
      <c r="BV420" s="692"/>
      <c r="BW420" s="693"/>
      <c r="BX420" s="692"/>
      <c r="BY420" s="697"/>
      <c r="BZ420" s="693"/>
    </row>
    <row r="421" spans="1:78" s="211" customFormat="1" ht="19.5">
      <c r="A421" s="987"/>
      <c r="B421" s="969"/>
      <c r="C421" s="848"/>
      <c r="D421" s="848"/>
      <c r="E421" s="801"/>
      <c r="F421" s="801"/>
      <c r="G421" s="819"/>
      <c r="H421" s="380">
        <f t="shared" si="1263"/>
        <v>68</v>
      </c>
      <c r="I421" s="831"/>
      <c r="J421" s="752"/>
      <c r="K421" s="752"/>
      <c r="L421" s="752"/>
      <c r="M421" s="801">
        <v>0</v>
      </c>
      <c r="N421" s="801"/>
      <c r="O421" s="801"/>
      <c r="P421" s="805"/>
      <c r="Q421" s="808"/>
      <c r="R421" s="811"/>
      <c r="S421" s="811"/>
      <c r="T421" s="811"/>
      <c r="U421" s="811"/>
      <c r="V421" s="814"/>
      <c r="W421" s="767"/>
      <c r="X421" s="817"/>
      <c r="Y421" s="761"/>
      <c r="Z421" s="764"/>
      <c r="AA421" s="767"/>
      <c r="AB421" s="770"/>
      <c r="AC421" s="773"/>
      <c r="AD421" s="776"/>
      <c r="AE421" s="779"/>
      <c r="AF421" s="205">
        <v>4</v>
      </c>
      <c r="AG421" s="494"/>
      <c r="AH421" s="497" t="str">
        <f t="shared" si="1318"/>
        <v/>
      </c>
      <c r="AI421" s="336"/>
      <c r="AJ421" s="336"/>
      <c r="AK421" s="231" t="str">
        <f t="shared" si="1319"/>
        <v/>
      </c>
      <c r="AL421" s="337"/>
      <c r="AM421" s="337"/>
      <c r="AN421" s="338"/>
      <c r="AO421" s="232" t="str">
        <f t="shared" ref="AO421" si="1475">IF(ISBLANK(AD418),(IFERROR(IF(AND(AH420="Probabilidad",AH421="Probabilidad"),(AQ420-(+AQ420*AK421)),IF(AND(AH420="Impacto",AH421="Probabilidad"),(AQ419-(+AQ419*AK421)),IF(AH421="Impacto",AQ420,""))),""))," ")</f>
        <v xml:space="preserve"> </v>
      </c>
      <c r="AP421" s="174" t="str">
        <f t="shared" ref="AP421" si="1476">IF(ISBLANK(AD418),(IFERROR(IF(AO421="","",IF(AO421&lt;=0.2,"Muy Baja",IF(AO421&lt;=0.4,"Baja",IF(AO421&lt;=0.6,"Media",IF(AO421&lt;=0.8,"Alta","Muy Alta"))))),""))," ")</f>
        <v xml:space="preserve"> </v>
      </c>
      <c r="AQ421" s="233" t="str">
        <f t="shared" si="1436"/>
        <v xml:space="preserve"> </v>
      </c>
      <c r="AR421" s="279" t="str">
        <f t="shared" si="1437"/>
        <v/>
      </c>
      <c r="AS421" s="233" t="str">
        <f t="shared" si="1474"/>
        <v/>
      </c>
      <c r="AT421" s="235" t="str">
        <f t="shared" si="1438"/>
        <v/>
      </c>
      <c r="AU421" s="782"/>
      <c r="AV421" s="785"/>
      <c r="AW421" s="779"/>
      <c r="AX421" s="788"/>
      <c r="AY421" s="475"/>
      <c r="AZ421" s="476"/>
      <c r="BA421" s="462"/>
      <c r="BB421" s="462"/>
      <c r="BC421" s="462"/>
      <c r="BD421" s="462"/>
      <c r="BE421" s="462"/>
      <c r="BF421" s="462"/>
      <c r="BG421" s="752"/>
      <c r="BH421" s="212"/>
      <c r="BI421" s="209"/>
      <c r="BJ421" s="209"/>
      <c r="BK421" s="209"/>
      <c r="BL421" s="206"/>
      <c r="BM421" s="206"/>
      <c r="BN421" s="206"/>
      <c r="BO421" s="278"/>
      <c r="BP421" s="278"/>
      <c r="BQ421" s="593"/>
      <c r="BR421" s="692"/>
      <c r="BS421" s="693"/>
      <c r="BT421" s="670"/>
      <c r="BU421" s="671"/>
      <c r="BV421" s="692"/>
      <c r="BW421" s="693"/>
      <c r="BX421" s="692"/>
      <c r="BY421" s="697"/>
      <c r="BZ421" s="693"/>
    </row>
    <row r="422" spans="1:78" s="211" customFormat="1" ht="19.5">
      <c r="A422" s="987"/>
      <c r="B422" s="969"/>
      <c r="C422" s="848"/>
      <c r="D422" s="848"/>
      <c r="E422" s="801"/>
      <c r="F422" s="801"/>
      <c r="G422" s="819"/>
      <c r="H422" s="380">
        <f t="shared" si="1263"/>
        <v>68</v>
      </c>
      <c r="I422" s="831"/>
      <c r="J422" s="752"/>
      <c r="K422" s="752"/>
      <c r="L422" s="752"/>
      <c r="M422" s="801">
        <v>0</v>
      </c>
      <c r="N422" s="801"/>
      <c r="O422" s="801"/>
      <c r="P422" s="805"/>
      <c r="Q422" s="808"/>
      <c r="R422" s="811"/>
      <c r="S422" s="811"/>
      <c r="T422" s="811"/>
      <c r="U422" s="811"/>
      <c r="V422" s="814"/>
      <c r="W422" s="767"/>
      <c r="X422" s="817"/>
      <c r="Y422" s="761"/>
      <c r="Z422" s="764"/>
      <c r="AA422" s="767"/>
      <c r="AB422" s="770"/>
      <c r="AC422" s="773"/>
      <c r="AD422" s="776"/>
      <c r="AE422" s="779"/>
      <c r="AF422" s="205">
        <v>5</v>
      </c>
      <c r="AG422" s="494"/>
      <c r="AH422" s="497" t="str">
        <f t="shared" si="1318"/>
        <v/>
      </c>
      <c r="AI422" s="336"/>
      <c r="AJ422" s="336"/>
      <c r="AK422" s="231" t="str">
        <f t="shared" si="1319"/>
        <v/>
      </c>
      <c r="AL422" s="337"/>
      <c r="AM422" s="337"/>
      <c r="AN422" s="338"/>
      <c r="AO422" s="232" t="str">
        <f t="shared" ref="AO422" si="1477">IF(ISBLANK(AD418),(IFERROR(IF(AND(AH421="Probabilidad",AH422="Probabilidad"),(AQ421-(+AQ421*AK422)),IF(AND(AH421="Impacto",AH422="Probabilidad"),(AQ420-(+AQ420*AK422)),IF(AH422="Impacto",AQ421,""))),""))," ")</f>
        <v xml:space="preserve"> </v>
      </c>
      <c r="AP422" s="174" t="str">
        <f t="shared" ref="AP422" si="1478">IF(ISBLANK(AD418),(IFERROR(IF(AO422="","",IF(AO422&lt;=0.2,"Muy Baja",IF(AO422&lt;=0.4,"Baja",IF(AO422&lt;=0.6,"Media",IF(AO422&lt;=0.8,"Alta","Muy Alta"))))),""))," ")</f>
        <v xml:space="preserve"> </v>
      </c>
      <c r="AQ422" s="233" t="str">
        <f t="shared" si="1436"/>
        <v xml:space="preserve"> </v>
      </c>
      <c r="AR422" s="279" t="str">
        <f t="shared" si="1437"/>
        <v/>
      </c>
      <c r="AS422" s="233" t="str">
        <f t="shared" si="1474"/>
        <v/>
      </c>
      <c r="AT422" s="235" t="str">
        <f t="shared" si="1438"/>
        <v/>
      </c>
      <c r="AU422" s="782"/>
      <c r="AV422" s="785"/>
      <c r="AW422" s="779"/>
      <c r="AX422" s="788"/>
      <c r="AY422" s="473"/>
      <c r="AZ422" s="472"/>
      <c r="BA422" s="472"/>
      <c r="BB422" s="472"/>
      <c r="BC422" s="474"/>
      <c r="BD422" s="474"/>
      <c r="BE422" s="472"/>
      <c r="BF422" s="472"/>
      <c r="BG422" s="752"/>
      <c r="BH422" s="212"/>
      <c r="BI422" s="209"/>
      <c r="BJ422" s="209"/>
      <c r="BK422" s="209"/>
      <c r="BL422" s="206"/>
      <c r="BM422" s="206"/>
      <c r="BN422" s="206"/>
      <c r="BO422" s="278"/>
      <c r="BP422" s="278"/>
      <c r="BQ422" s="593"/>
      <c r="BR422" s="692"/>
      <c r="BS422" s="693"/>
      <c r="BT422" s="670"/>
      <c r="BU422" s="671"/>
      <c r="BV422" s="692"/>
      <c r="BW422" s="693"/>
      <c r="BX422" s="692"/>
      <c r="BY422" s="697"/>
      <c r="BZ422" s="693"/>
    </row>
    <row r="423" spans="1:78" s="211" customFormat="1" ht="19.5">
      <c r="A423" s="987"/>
      <c r="B423" s="969"/>
      <c r="C423" s="848"/>
      <c r="D423" s="848"/>
      <c r="E423" s="801"/>
      <c r="F423" s="801"/>
      <c r="G423" s="819"/>
      <c r="H423" s="380">
        <f t="shared" si="1263"/>
        <v>68</v>
      </c>
      <c r="I423" s="832"/>
      <c r="J423" s="753"/>
      <c r="K423" s="753"/>
      <c r="L423" s="753"/>
      <c r="M423" s="802">
        <v>0</v>
      </c>
      <c r="N423" s="802"/>
      <c r="O423" s="802"/>
      <c r="P423" s="806"/>
      <c r="Q423" s="809"/>
      <c r="R423" s="812"/>
      <c r="S423" s="812"/>
      <c r="T423" s="812"/>
      <c r="U423" s="812"/>
      <c r="V423" s="820"/>
      <c r="W423" s="768"/>
      <c r="X423" s="818"/>
      <c r="Y423" s="762"/>
      <c r="Z423" s="765"/>
      <c r="AA423" s="768"/>
      <c r="AB423" s="771"/>
      <c r="AC423" s="774"/>
      <c r="AD423" s="777"/>
      <c r="AE423" s="780"/>
      <c r="AF423" s="205">
        <v>6</v>
      </c>
      <c r="AG423" s="494"/>
      <c r="AH423" s="497" t="str">
        <f t="shared" si="1318"/>
        <v/>
      </c>
      <c r="AI423" s="336"/>
      <c r="AJ423" s="336"/>
      <c r="AK423" s="231" t="str">
        <f t="shared" si="1319"/>
        <v/>
      </c>
      <c r="AL423" s="337"/>
      <c r="AM423" s="337"/>
      <c r="AN423" s="338"/>
      <c r="AO423" s="232" t="str">
        <f t="shared" ref="AO423" si="1479">IF(ISBLANK(AD418),(IFERROR(IF(AND(AH422="Probabilidad",AH423="Probabilidad"),(AQ422-(+AQ422*AK423)),IF(AND(AH422="Impacto",AH423="Probabilidad"),(AQ421-(+AQ421*AK423)),IF(AH423="Impacto",AQ422,""))),""))," ")</f>
        <v xml:space="preserve"> </v>
      </c>
      <c r="AP423" s="174" t="str">
        <f t="shared" ref="AP423" si="1480">IF(ISBLANK(AD418),(IFERROR(IF(AO423="","",IF(AO423&lt;=0.2,"Muy Baja",IF(AO423&lt;=0.4,"Baja",IF(AO423&lt;=0.6,"Media",IF(AO423&lt;=0.8,"Alta","Muy Alta"))))),""))," ")</f>
        <v xml:space="preserve"> </v>
      </c>
      <c r="AQ423" s="233" t="str">
        <f t="shared" si="1436"/>
        <v xml:space="preserve"> </v>
      </c>
      <c r="AR423" s="279" t="str">
        <f t="shared" si="1437"/>
        <v/>
      </c>
      <c r="AS423" s="233" t="str">
        <f t="shared" si="1474"/>
        <v/>
      </c>
      <c r="AT423" s="235" t="str">
        <f t="shared" si="1438"/>
        <v/>
      </c>
      <c r="AU423" s="783"/>
      <c r="AV423" s="786"/>
      <c r="AW423" s="780"/>
      <c r="AX423" s="789"/>
      <c r="AY423" s="469"/>
      <c r="AZ423" s="462"/>
      <c r="BA423" s="463"/>
      <c r="BB423" s="463"/>
      <c r="BC423" s="464"/>
      <c r="BD423" s="464"/>
      <c r="BE423" s="464"/>
      <c r="BF423" s="462"/>
      <c r="BG423" s="753"/>
      <c r="BH423" s="515"/>
      <c r="BI423" s="516"/>
      <c r="BJ423" s="516"/>
      <c r="BK423" s="516"/>
      <c r="BL423" s="541"/>
      <c r="BM423" s="541"/>
      <c r="BN423" s="541"/>
      <c r="BO423" s="542"/>
      <c r="BP423" s="542"/>
      <c r="BQ423" s="600"/>
      <c r="BR423" s="694"/>
      <c r="BS423" s="695"/>
      <c r="BT423" s="672"/>
      <c r="BU423" s="673"/>
      <c r="BV423" s="694"/>
      <c r="BW423" s="695"/>
      <c r="BX423" s="694"/>
      <c r="BY423" s="698"/>
      <c r="BZ423" s="695"/>
    </row>
    <row r="424" spans="1:78" s="211" customFormat="1" ht="153" customHeight="1">
      <c r="A424" s="987"/>
      <c r="B424" s="969" t="s">
        <v>883</v>
      </c>
      <c r="C424" s="848"/>
      <c r="D424" s="848" t="str">
        <f>IFERROR((VLOOKUP($B424,'Listados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24" s="801" t="s">
        <v>1168</v>
      </c>
      <c r="F424" s="801" t="s">
        <v>970</v>
      </c>
      <c r="G424" s="819">
        <v>69</v>
      </c>
      <c r="H424" s="380">
        <f t="shared" ref="H424" si="1481">+G424</f>
        <v>69</v>
      </c>
      <c r="I424" s="830" t="s">
        <v>3077</v>
      </c>
      <c r="J424" s="751" t="s">
        <v>242</v>
      </c>
      <c r="K424" s="751" t="s">
        <v>1191</v>
      </c>
      <c r="L424" s="751" t="s">
        <v>1315</v>
      </c>
      <c r="M424" s="803" t="s">
        <v>3317</v>
      </c>
      <c r="N424" s="803" t="s">
        <v>926</v>
      </c>
      <c r="O424" s="803" t="s">
        <v>831</v>
      </c>
      <c r="P424" s="804">
        <v>228</v>
      </c>
      <c r="Q424" s="807" t="s">
        <v>91</v>
      </c>
      <c r="R424" s="810" t="s">
        <v>1330</v>
      </c>
      <c r="S424" s="810" t="s">
        <v>1115</v>
      </c>
      <c r="T424" s="810"/>
      <c r="U424" s="810"/>
      <c r="V424" s="813" t="str">
        <f t="shared" ref="V424" si="1482">IF(ISBLANK(AC424),(IF(P424&lt;=0,"",IF(P424&lt;=2,"Muy Baja",IF(P424&lt;=24,"Baja",IF(P424&lt;=500,"Media",IF(P424&lt;=5000,"Alta","Muy Alta"))))))," ")</f>
        <v>Media</v>
      </c>
      <c r="W424" s="766">
        <f t="shared" ref="W424" si="1483">IF(ISBLANK(AC424),(IF(V424="","",IF(V424="Muy Baja",20%,IF(V424="Baja",40%,IF(V424="Media",60%,IF(V424="Alta",80%,IF(V424="Muy Alta",100%,0)))))))," ")</f>
        <v>0.6</v>
      </c>
      <c r="X424" s="816" t="s">
        <v>304</v>
      </c>
      <c r="Y424" s="760" t="str">
        <f>IF(X424&gt;0,IF(NOT(ISERROR(MATCH(X424,'Listados Datos'!$N$3:$N$4,0))),'Listados Datos'!$N$6&amp;"Por favor no seleccionar este criterios de impacto (Afectación Económica o presupuestal y/o Pérdida Reputacional)",'Listados Datos'!$N$7),"")</f>
        <v>✔</v>
      </c>
      <c r="Z424" s="763"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766">
        <f>IF(Z424="","",IF(Z424="Leve",20%,IF(Z424="Menor",40%,IF(Z424="Moderado",60%,IF(Z424="Mayor",80%,IF(Z424="Catastrófico",100%,0))))))</f>
        <v>0.6</v>
      </c>
      <c r="AB424" s="769"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772"/>
      <c r="AD424" s="775"/>
      <c r="AE424" s="778" t="str">
        <f t="shared" ref="AE424" si="1484">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494" t="s">
        <v>3318</v>
      </c>
      <c r="AH424" s="497" t="str">
        <f t="shared" si="1318"/>
        <v>Probabilidad</v>
      </c>
      <c r="AI424" s="336" t="s">
        <v>310</v>
      </c>
      <c r="AJ424" s="336" t="s">
        <v>315</v>
      </c>
      <c r="AK424" s="231" t="str">
        <f t="shared" si="1319"/>
        <v>40%</v>
      </c>
      <c r="AL424" s="337" t="s">
        <v>319</v>
      </c>
      <c r="AM424" s="337" t="s">
        <v>323</v>
      </c>
      <c r="AN424" s="338" t="s">
        <v>326</v>
      </c>
      <c r="AO424" s="232">
        <f t="shared" ref="AO424" si="1485">IF(ISBLANK(AD424),(IFERROR(IF(AH424="Probabilidad",(W424-(+W424*AK424)),IF(AH424="Impacto",W424,"")),""))," ")</f>
        <v>0.36</v>
      </c>
      <c r="AP424" s="174" t="str">
        <f t="shared" ref="AP424" si="1486">IF(ISBLANK(AD424), (IFERROR(IF(AO424="","",IF(AO424&lt;=0.2,"Muy Baja",IF(AO424&lt;=0.4,"Baja",IF(AO424&lt;=0.6,"Media",IF(AO424&lt;=0.8,"Alta","Muy Alta"))))),""))," ")</f>
        <v>Baja</v>
      </c>
      <c r="AQ424" s="233">
        <f t="shared" si="1436"/>
        <v>0.36</v>
      </c>
      <c r="AR424" s="279" t="str">
        <f t="shared" si="1437"/>
        <v>Moderado</v>
      </c>
      <c r="AS424" s="233">
        <f t="shared" ref="AS424" si="1487">IFERROR(IF(AH424="Impacto",(AA424-(+AA424*AK424)),IF(AH424="Probabilidad",AA424,"")),"")</f>
        <v>0.6</v>
      </c>
      <c r="AT424" s="235" t="str">
        <f t="shared" si="1438"/>
        <v>Moderado</v>
      </c>
      <c r="AU424" s="781"/>
      <c r="AV424" s="784" t="str">
        <f>IF(ISBLANK(AD424), " ", AD424)</f>
        <v xml:space="preserve"> </v>
      </c>
      <c r="AW424" s="778" t="str">
        <f t="shared" ref="AW424" si="1488">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787" t="s">
        <v>333</v>
      </c>
      <c r="AY424" s="711" t="s">
        <v>1390</v>
      </c>
      <c r="AZ424" s="713" t="s">
        <v>1391</v>
      </c>
      <c r="BA424" s="713" t="s">
        <v>3087</v>
      </c>
      <c r="BB424" s="713" t="s">
        <v>1054</v>
      </c>
      <c r="BC424" s="745">
        <v>44927</v>
      </c>
      <c r="BD424" s="745">
        <v>45291</v>
      </c>
      <c r="BE424" s="713" t="s">
        <v>1247</v>
      </c>
      <c r="BF424" s="713" t="s">
        <v>1247</v>
      </c>
      <c r="BG424" s="751" t="s">
        <v>3593</v>
      </c>
      <c r="BH424" s="508" t="s">
        <v>113</v>
      </c>
      <c r="BI424" s="549" t="s">
        <v>3492</v>
      </c>
      <c r="BJ424" s="549" t="s">
        <v>3483</v>
      </c>
      <c r="BK424" s="479">
        <v>44681</v>
      </c>
      <c r="BL424" s="549" t="s">
        <v>1389</v>
      </c>
      <c r="BM424" s="511" t="s">
        <v>3493</v>
      </c>
      <c r="BN424" s="549" t="s">
        <v>114</v>
      </c>
      <c r="BO424" s="549" t="s">
        <v>114</v>
      </c>
      <c r="BP424" s="549" t="s">
        <v>1509</v>
      </c>
      <c r="BQ424" s="564" t="s">
        <v>1509</v>
      </c>
      <c r="BR424" s="690" t="s">
        <v>3733</v>
      </c>
      <c r="BS424" s="691"/>
      <c r="BT424" s="668" t="s">
        <v>1391</v>
      </c>
      <c r="BU424" s="669"/>
      <c r="BV424" s="690" t="s">
        <v>3732</v>
      </c>
      <c r="BW424" s="691"/>
      <c r="BX424" s="699" t="s">
        <v>3493</v>
      </c>
      <c r="BY424" s="700"/>
      <c r="BZ424" s="701"/>
    </row>
    <row r="425" spans="1:78" s="211" customFormat="1" ht="125.1" customHeight="1">
      <c r="A425" s="987"/>
      <c r="B425" s="969"/>
      <c r="C425" s="848"/>
      <c r="D425" s="848"/>
      <c r="E425" s="801"/>
      <c r="F425" s="801"/>
      <c r="G425" s="819"/>
      <c r="H425" s="380">
        <f t="shared" ref="H425:H488" si="1489">+H424</f>
        <v>69</v>
      </c>
      <c r="I425" s="831"/>
      <c r="J425" s="752"/>
      <c r="K425" s="752"/>
      <c r="L425" s="752"/>
      <c r="M425" s="801" t="s">
        <v>1479</v>
      </c>
      <c r="N425" s="801"/>
      <c r="O425" s="801"/>
      <c r="P425" s="805"/>
      <c r="Q425" s="808"/>
      <c r="R425" s="811"/>
      <c r="S425" s="811"/>
      <c r="T425" s="811"/>
      <c r="U425" s="811"/>
      <c r="V425" s="814"/>
      <c r="W425" s="767"/>
      <c r="X425" s="817"/>
      <c r="Y425" s="761"/>
      <c r="Z425" s="764"/>
      <c r="AA425" s="767"/>
      <c r="AB425" s="770"/>
      <c r="AC425" s="773"/>
      <c r="AD425" s="776"/>
      <c r="AE425" s="779"/>
      <c r="AF425" s="205">
        <v>2</v>
      </c>
      <c r="AG425" s="494" t="s">
        <v>3086</v>
      </c>
      <c r="AH425" s="497" t="str">
        <f t="shared" si="1318"/>
        <v>Probabilidad</v>
      </c>
      <c r="AI425" s="336" t="s">
        <v>310</v>
      </c>
      <c r="AJ425" s="336" t="s">
        <v>315</v>
      </c>
      <c r="AK425" s="231" t="str">
        <f t="shared" si="1319"/>
        <v>40%</v>
      </c>
      <c r="AL425" s="337" t="s">
        <v>319</v>
      </c>
      <c r="AM425" s="337" t="s">
        <v>323</v>
      </c>
      <c r="AN425" s="338" t="s">
        <v>326</v>
      </c>
      <c r="AO425" s="232">
        <f t="shared" ref="AO425" si="1490">IF(ISBLANK(AD424),(IFERROR(IF(AND(AH424="Probabilidad",AH425="Probabilidad"),(AQ424-(+AQ424*AK425)),IF(AH425="Probabilidad",(W424-(+W424*AK425)),IF(AH425="Impacto",AQ424,""))),""))," ")</f>
        <v>0.216</v>
      </c>
      <c r="AP425" s="174" t="str">
        <f t="shared" ref="AP425" si="1491">IF(ISBLANK(AD424),(IFERROR(IF(AO425="","",IF(AO425&lt;=0.2,"Muy Baja",IF(AO425&lt;=0.4,"Baja",IF(AO425&lt;=0.6,"Media",IF(AO425&lt;=0.8,"Alta","Muy Alta"))))),""))," ")</f>
        <v>Baja</v>
      </c>
      <c r="AQ425" s="233">
        <f t="shared" si="1436"/>
        <v>0.216</v>
      </c>
      <c r="AR425" s="279" t="str">
        <f t="shared" si="1437"/>
        <v>Moderado</v>
      </c>
      <c r="AS425" s="233">
        <f t="shared" ref="AS425" si="1492">IFERROR(IF(AND(AH424="Impacto",AH425="Impacto"),(AS424-(+AS424*AK425)),IF(AH425="Impacto",(AA424-(+AA424*AK425)),IF(AH425="Probabilidad",AS424,""))),"")</f>
        <v>0.6</v>
      </c>
      <c r="AT425" s="235" t="str">
        <f t="shared" si="1438"/>
        <v>Moderado</v>
      </c>
      <c r="AU425" s="782"/>
      <c r="AV425" s="785"/>
      <c r="AW425" s="779"/>
      <c r="AX425" s="788"/>
      <c r="AY425" s="712"/>
      <c r="AZ425" s="714"/>
      <c r="BA425" s="714"/>
      <c r="BB425" s="714"/>
      <c r="BC425" s="747"/>
      <c r="BD425" s="747"/>
      <c r="BE425" s="714"/>
      <c r="BF425" s="714"/>
      <c r="BG425" s="752"/>
      <c r="BH425" s="517"/>
      <c r="BI425" s="518"/>
      <c r="BJ425" s="518"/>
      <c r="BK425" s="518"/>
      <c r="BL425" s="543"/>
      <c r="BM425" s="543"/>
      <c r="BN425" s="543"/>
      <c r="BO425" s="278"/>
      <c r="BP425" s="278"/>
      <c r="BQ425" s="593"/>
      <c r="BR425" s="692"/>
      <c r="BS425" s="693"/>
      <c r="BT425" s="670"/>
      <c r="BU425" s="671"/>
      <c r="BV425" s="692"/>
      <c r="BW425" s="693"/>
      <c r="BX425" s="702"/>
      <c r="BY425" s="703"/>
      <c r="BZ425" s="704"/>
    </row>
    <row r="426" spans="1:78" s="211" customFormat="1" ht="28.5" customHeight="1">
      <c r="A426" s="987"/>
      <c r="B426" s="969"/>
      <c r="C426" s="848"/>
      <c r="D426" s="848"/>
      <c r="E426" s="801"/>
      <c r="F426" s="801"/>
      <c r="G426" s="819"/>
      <c r="H426" s="380">
        <f t="shared" si="1489"/>
        <v>69</v>
      </c>
      <c r="I426" s="831"/>
      <c r="J426" s="752"/>
      <c r="K426" s="752"/>
      <c r="L426" s="752"/>
      <c r="M426" s="801" t="s">
        <v>1479</v>
      </c>
      <c r="N426" s="801"/>
      <c r="O426" s="801"/>
      <c r="P426" s="805"/>
      <c r="Q426" s="808"/>
      <c r="R426" s="811"/>
      <c r="S426" s="811"/>
      <c r="T426" s="811"/>
      <c r="U426" s="811"/>
      <c r="V426" s="814"/>
      <c r="W426" s="767"/>
      <c r="X426" s="817"/>
      <c r="Y426" s="761"/>
      <c r="Z426" s="764"/>
      <c r="AA426" s="767"/>
      <c r="AB426" s="770"/>
      <c r="AC426" s="773"/>
      <c r="AD426" s="776"/>
      <c r="AE426" s="779"/>
      <c r="AF426" s="205">
        <v>3</v>
      </c>
      <c r="AG426" s="494"/>
      <c r="AH426" s="497" t="str">
        <f t="shared" si="1318"/>
        <v/>
      </c>
      <c r="AI426" s="336"/>
      <c r="AJ426" s="336"/>
      <c r="AK426" s="231" t="str">
        <f t="shared" si="1319"/>
        <v/>
      </c>
      <c r="AL426" s="337"/>
      <c r="AM426" s="337"/>
      <c r="AN426" s="338"/>
      <c r="AO426" s="232" t="str">
        <f t="shared" ref="AO426" si="1493">IF(ISBLANK(AD424),(IFERROR(IF(AND(AH425="Probabilidad",AH426="Probabilidad"),(AQ425-(+AQ425*AK426)),IF(AND(AH425="Impacto",AH426="Probabilidad"),(AQ424-(+AQ424*AK426)),IF(AH426="Impacto",AQ425,""))),""))," ")</f>
        <v/>
      </c>
      <c r="AP426" s="174" t="str">
        <f t="shared" ref="AP426" si="1494">IF(ISBLANK(AD424),(IFERROR(IF(AO426="","",IF(AO426&lt;=0.2,"Muy Baja",IF(AO426&lt;=0.4,"Baja",IF(AO426&lt;=0.6,"Media",IF(AO426&lt;=0.8,"Alta","Muy Alta"))))),""))," ")</f>
        <v/>
      </c>
      <c r="AQ426" s="233" t="str">
        <f t="shared" si="1436"/>
        <v/>
      </c>
      <c r="AR426" s="279" t="str">
        <f t="shared" si="1437"/>
        <v/>
      </c>
      <c r="AS426" s="233" t="str">
        <f t="shared" ref="AS426:AS429" si="1495">IFERROR(IF(AND(AH425="Impacto",AH426="Impacto"),(AS425-(+AS425*AK426)),IF(AND(AH425="Probabilidad",AH426="Impacto"),(AS424-(+AS424*AK426)),IF(AH426="Probabilidad",AS425,""))),"")</f>
        <v/>
      </c>
      <c r="AT426" s="235" t="str">
        <f t="shared" si="1438"/>
        <v/>
      </c>
      <c r="AU426" s="782"/>
      <c r="AV426" s="785"/>
      <c r="AW426" s="779"/>
      <c r="AX426" s="788"/>
      <c r="AY426" s="469"/>
      <c r="AZ426" s="462"/>
      <c r="BA426" s="463"/>
      <c r="BB426" s="463"/>
      <c r="BC426" s="464"/>
      <c r="BD426" s="464"/>
      <c r="BE426" s="464"/>
      <c r="BF426" s="462"/>
      <c r="BG426" s="752"/>
      <c r="BH426" s="212"/>
      <c r="BI426" s="209"/>
      <c r="BJ426" s="209"/>
      <c r="BK426" s="209"/>
      <c r="BL426" s="206"/>
      <c r="BM426" s="206"/>
      <c r="BN426" s="206"/>
      <c r="BO426" s="278"/>
      <c r="BP426" s="278"/>
      <c r="BQ426" s="593"/>
      <c r="BR426" s="692"/>
      <c r="BS426" s="693"/>
      <c r="BT426" s="670"/>
      <c r="BU426" s="671"/>
      <c r="BV426" s="692"/>
      <c r="BW426" s="693"/>
      <c r="BX426" s="702"/>
      <c r="BY426" s="703"/>
      <c r="BZ426" s="704"/>
    </row>
    <row r="427" spans="1:78" s="211" customFormat="1" ht="28.5" customHeight="1">
      <c r="A427" s="987"/>
      <c r="B427" s="969"/>
      <c r="C427" s="848"/>
      <c r="D427" s="848"/>
      <c r="E427" s="801"/>
      <c r="F427" s="801"/>
      <c r="G427" s="819"/>
      <c r="H427" s="380">
        <f t="shared" si="1489"/>
        <v>69</v>
      </c>
      <c r="I427" s="831"/>
      <c r="J427" s="752"/>
      <c r="K427" s="752"/>
      <c r="L427" s="752"/>
      <c r="M427" s="801" t="s">
        <v>1479</v>
      </c>
      <c r="N427" s="801"/>
      <c r="O427" s="801"/>
      <c r="P427" s="805"/>
      <c r="Q427" s="808"/>
      <c r="R427" s="811"/>
      <c r="S427" s="811"/>
      <c r="T427" s="811"/>
      <c r="U427" s="811"/>
      <c r="V427" s="814"/>
      <c r="W427" s="767"/>
      <c r="X427" s="817"/>
      <c r="Y427" s="761"/>
      <c r="Z427" s="764"/>
      <c r="AA427" s="767"/>
      <c r="AB427" s="770"/>
      <c r="AC427" s="773"/>
      <c r="AD427" s="776"/>
      <c r="AE427" s="779"/>
      <c r="AF427" s="205">
        <v>4</v>
      </c>
      <c r="AG427" s="494"/>
      <c r="AH427" s="497" t="str">
        <f t="shared" si="1318"/>
        <v/>
      </c>
      <c r="AI427" s="336"/>
      <c r="AJ427" s="336"/>
      <c r="AK427" s="231" t="str">
        <f t="shared" si="1319"/>
        <v/>
      </c>
      <c r="AL427" s="337"/>
      <c r="AM427" s="337"/>
      <c r="AN427" s="338"/>
      <c r="AO427" s="232" t="str">
        <f t="shared" ref="AO427" si="1496">IF(ISBLANK(AD424),(IFERROR(IF(AND(AH426="Probabilidad",AH427="Probabilidad"),(AQ426-(+AQ426*AK427)),IF(AND(AH426="Impacto",AH427="Probabilidad"),(AQ425-(+AQ425*AK427)),IF(AH427="Impacto",AQ426,""))),""))," ")</f>
        <v/>
      </c>
      <c r="AP427" s="174" t="str">
        <f t="shared" ref="AP427" si="1497">IF(ISBLANK(AD424),(IFERROR(IF(AO427="","",IF(AO427&lt;=0.2,"Muy Baja",IF(AO427&lt;=0.4,"Baja",IF(AO427&lt;=0.6,"Media",IF(AO427&lt;=0.8,"Alta","Muy Alta"))))),""))," ")</f>
        <v/>
      </c>
      <c r="AQ427" s="233" t="str">
        <f t="shared" si="1436"/>
        <v/>
      </c>
      <c r="AR427" s="279" t="str">
        <f t="shared" si="1437"/>
        <v/>
      </c>
      <c r="AS427" s="233" t="str">
        <f t="shared" si="1495"/>
        <v/>
      </c>
      <c r="AT427" s="235" t="str">
        <f t="shared" si="1438"/>
        <v/>
      </c>
      <c r="AU427" s="782"/>
      <c r="AV427" s="785"/>
      <c r="AW427" s="779"/>
      <c r="AX427" s="788"/>
      <c r="AY427" s="469"/>
      <c r="AZ427" s="462"/>
      <c r="BA427" s="463"/>
      <c r="BB427" s="463"/>
      <c r="BC427" s="464"/>
      <c r="BD427" s="464"/>
      <c r="BE427" s="464"/>
      <c r="BF427" s="462"/>
      <c r="BG427" s="752"/>
      <c r="BH427" s="212"/>
      <c r="BI427" s="209"/>
      <c r="BJ427" s="209"/>
      <c r="BK427" s="209"/>
      <c r="BL427" s="206"/>
      <c r="BM427" s="206"/>
      <c r="BN427" s="206"/>
      <c r="BO427" s="278"/>
      <c r="BP427" s="278"/>
      <c r="BQ427" s="593"/>
      <c r="BR427" s="692"/>
      <c r="BS427" s="693"/>
      <c r="BT427" s="670"/>
      <c r="BU427" s="671"/>
      <c r="BV427" s="692"/>
      <c r="BW427" s="693"/>
      <c r="BX427" s="702"/>
      <c r="BY427" s="703"/>
      <c r="BZ427" s="704"/>
    </row>
    <row r="428" spans="1:78" s="211" customFormat="1" ht="28.5" customHeight="1">
      <c r="A428" s="987"/>
      <c r="B428" s="969"/>
      <c r="C428" s="848"/>
      <c r="D428" s="848"/>
      <c r="E428" s="801"/>
      <c r="F428" s="801"/>
      <c r="G428" s="819"/>
      <c r="H428" s="380">
        <f t="shared" si="1489"/>
        <v>69</v>
      </c>
      <c r="I428" s="831"/>
      <c r="J428" s="752"/>
      <c r="K428" s="752"/>
      <c r="L428" s="752"/>
      <c r="M428" s="801" t="s">
        <v>1479</v>
      </c>
      <c r="N428" s="801"/>
      <c r="O428" s="801"/>
      <c r="P428" s="805"/>
      <c r="Q428" s="808"/>
      <c r="R428" s="811"/>
      <c r="S428" s="811"/>
      <c r="T428" s="811"/>
      <c r="U428" s="811"/>
      <c r="V428" s="814"/>
      <c r="W428" s="767"/>
      <c r="X428" s="817"/>
      <c r="Y428" s="761"/>
      <c r="Z428" s="764"/>
      <c r="AA428" s="767"/>
      <c r="AB428" s="770"/>
      <c r="AC428" s="773"/>
      <c r="AD428" s="776"/>
      <c r="AE428" s="779"/>
      <c r="AF428" s="205">
        <v>5</v>
      </c>
      <c r="AG428" s="494"/>
      <c r="AH428" s="497" t="str">
        <f t="shared" si="1318"/>
        <v/>
      </c>
      <c r="AI428" s="336"/>
      <c r="AJ428" s="336"/>
      <c r="AK428" s="231" t="str">
        <f t="shared" si="1319"/>
        <v/>
      </c>
      <c r="AL428" s="337"/>
      <c r="AM428" s="337"/>
      <c r="AN428" s="338"/>
      <c r="AO428" s="232" t="str">
        <f t="shared" ref="AO428" si="1498">IF(ISBLANK(AD424),(IFERROR(IF(AND(AH427="Probabilidad",AH428="Probabilidad"),(AQ427-(+AQ427*AK428)),IF(AND(AH427="Impacto",AH428="Probabilidad"),(AQ426-(+AQ426*AK428)),IF(AH428="Impacto",AQ427,""))),""))," ")</f>
        <v/>
      </c>
      <c r="AP428" s="174" t="str">
        <f t="shared" ref="AP428" si="1499">IF(ISBLANK(AD424),(IFERROR(IF(AO428="","",IF(AO428&lt;=0.2,"Muy Baja",IF(AO428&lt;=0.4,"Baja",IF(AO428&lt;=0.6,"Media",IF(AO428&lt;=0.8,"Alta","Muy Alta"))))),""))," ")</f>
        <v/>
      </c>
      <c r="AQ428" s="233" t="str">
        <f t="shared" si="1436"/>
        <v/>
      </c>
      <c r="AR428" s="279" t="str">
        <f t="shared" si="1437"/>
        <v/>
      </c>
      <c r="AS428" s="233" t="str">
        <f t="shared" si="1495"/>
        <v/>
      </c>
      <c r="AT428" s="235" t="str">
        <f t="shared" si="1438"/>
        <v/>
      </c>
      <c r="AU428" s="782"/>
      <c r="AV428" s="785"/>
      <c r="AW428" s="779"/>
      <c r="AX428" s="788"/>
      <c r="AY428" s="469"/>
      <c r="AZ428" s="462"/>
      <c r="BA428" s="463"/>
      <c r="BB428" s="463"/>
      <c r="BC428" s="464"/>
      <c r="BD428" s="464"/>
      <c r="BE428" s="464"/>
      <c r="BF428" s="462"/>
      <c r="BG428" s="752"/>
      <c r="BH428" s="212"/>
      <c r="BI428" s="209"/>
      <c r="BJ428" s="209"/>
      <c r="BK428" s="209"/>
      <c r="BL428" s="206"/>
      <c r="BM428" s="206"/>
      <c r="BN428" s="206"/>
      <c r="BO428" s="278"/>
      <c r="BP428" s="278"/>
      <c r="BQ428" s="593"/>
      <c r="BR428" s="692"/>
      <c r="BS428" s="693"/>
      <c r="BT428" s="670"/>
      <c r="BU428" s="671"/>
      <c r="BV428" s="692"/>
      <c r="BW428" s="693"/>
      <c r="BX428" s="702"/>
      <c r="BY428" s="703"/>
      <c r="BZ428" s="704"/>
    </row>
    <row r="429" spans="1:78" s="211" customFormat="1" ht="28.5" customHeight="1">
      <c r="A429" s="988"/>
      <c r="B429" s="970"/>
      <c r="C429" s="849"/>
      <c r="D429" s="849"/>
      <c r="E429" s="802"/>
      <c r="F429" s="802"/>
      <c r="G429" s="819"/>
      <c r="H429" s="380">
        <f t="shared" si="1489"/>
        <v>69</v>
      </c>
      <c r="I429" s="832"/>
      <c r="J429" s="753"/>
      <c r="K429" s="753"/>
      <c r="L429" s="753"/>
      <c r="M429" s="802" t="s">
        <v>1479</v>
      </c>
      <c r="N429" s="802"/>
      <c r="O429" s="802"/>
      <c r="P429" s="806"/>
      <c r="Q429" s="809"/>
      <c r="R429" s="812"/>
      <c r="S429" s="812"/>
      <c r="T429" s="812"/>
      <c r="U429" s="812"/>
      <c r="V429" s="820"/>
      <c r="W429" s="768"/>
      <c r="X429" s="818"/>
      <c r="Y429" s="762"/>
      <c r="Z429" s="765"/>
      <c r="AA429" s="768"/>
      <c r="AB429" s="771"/>
      <c r="AC429" s="774"/>
      <c r="AD429" s="777"/>
      <c r="AE429" s="780"/>
      <c r="AF429" s="205">
        <v>6</v>
      </c>
      <c r="AG429" s="494"/>
      <c r="AH429" s="497" t="str">
        <f t="shared" si="1318"/>
        <v/>
      </c>
      <c r="AI429" s="336"/>
      <c r="AJ429" s="336"/>
      <c r="AK429" s="231" t="str">
        <f t="shared" si="1319"/>
        <v/>
      </c>
      <c r="AL429" s="337"/>
      <c r="AM429" s="337"/>
      <c r="AN429" s="338"/>
      <c r="AO429" s="232" t="str">
        <f t="shared" ref="AO429" si="1500">IF(ISBLANK(AD424),(IFERROR(IF(AND(AH428="Probabilidad",AH429="Probabilidad"),(AQ428-(+AQ428*AK429)),IF(AND(AH428="Impacto",AH429="Probabilidad"),(AQ427-(+AQ427*AK429)),IF(AH429="Impacto",AQ428,""))),""))," ")</f>
        <v/>
      </c>
      <c r="AP429" s="174" t="str">
        <f t="shared" ref="AP429" si="1501">IF(ISBLANK(AD424),(IFERROR(IF(AO429="","",IF(AO429&lt;=0.2,"Muy Baja",IF(AO429&lt;=0.4,"Baja",IF(AO429&lt;=0.6,"Media",IF(AO429&lt;=0.8,"Alta","Muy Alta"))))),""))," ")</f>
        <v/>
      </c>
      <c r="AQ429" s="233" t="str">
        <f t="shared" si="1436"/>
        <v/>
      </c>
      <c r="AR429" s="279" t="str">
        <f t="shared" si="1437"/>
        <v/>
      </c>
      <c r="AS429" s="233" t="str">
        <f t="shared" si="1495"/>
        <v/>
      </c>
      <c r="AT429" s="235" t="str">
        <f t="shared" si="1438"/>
        <v/>
      </c>
      <c r="AU429" s="783"/>
      <c r="AV429" s="786"/>
      <c r="AW429" s="780"/>
      <c r="AX429" s="789"/>
      <c r="AY429" s="469"/>
      <c r="AZ429" s="462"/>
      <c r="BA429" s="463"/>
      <c r="BB429" s="463"/>
      <c r="BC429" s="464"/>
      <c r="BD429" s="464"/>
      <c r="BE429" s="464"/>
      <c r="BF429" s="462"/>
      <c r="BG429" s="753"/>
      <c r="BH429" s="515"/>
      <c r="BI429" s="516"/>
      <c r="BJ429" s="516"/>
      <c r="BK429" s="516"/>
      <c r="BL429" s="541"/>
      <c r="BM429" s="541"/>
      <c r="BN429" s="541"/>
      <c r="BO429" s="542"/>
      <c r="BP429" s="542"/>
      <c r="BQ429" s="600"/>
      <c r="BR429" s="694"/>
      <c r="BS429" s="695"/>
      <c r="BT429" s="672"/>
      <c r="BU429" s="673"/>
      <c r="BV429" s="694"/>
      <c r="BW429" s="695"/>
      <c r="BX429" s="705"/>
      <c r="BY429" s="706"/>
      <c r="BZ429" s="707"/>
    </row>
    <row r="430" spans="1:78" s="211" customFormat="1" ht="103.5" customHeight="1">
      <c r="A430" s="986">
        <v>11</v>
      </c>
      <c r="B430" s="968" t="s">
        <v>955</v>
      </c>
      <c r="C430" s="847" t="str">
        <f>IFERROR((VLOOKUP($B430,'Listados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30" s="847" t="str">
        <f>IFERROR((VLOOKUP($B430,'Listados Datos'!$D$3:$F$18,3,FALSE))," ")</f>
        <v>El proceso inicia con la identificación de necesidades de personal y finaliza con el seguimiento y evaluación de los mismos. Aplica a todos los procesos de la entidad.</v>
      </c>
      <c r="E430" s="803" t="s">
        <v>1168</v>
      </c>
      <c r="F430" s="803" t="s">
        <v>3006</v>
      </c>
      <c r="G430" s="819">
        <v>70</v>
      </c>
      <c r="H430" s="380">
        <f t="shared" ref="H430" si="1502">+G430</f>
        <v>70</v>
      </c>
      <c r="I430" s="830" t="s">
        <v>3094</v>
      </c>
      <c r="J430" s="751" t="s">
        <v>241</v>
      </c>
      <c r="K430" s="751" t="s">
        <v>1192</v>
      </c>
      <c r="L430" s="751" t="s">
        <v>1316</v>
      </c>
      <c r="M430" s="803" t="s">
        <v>3088</v>
      </c>
      <c r="N430" s="803" t="s">
        <v>108</v>
      </c>
      <c r="O430" s="803" t="s">
        <v>830</v>
      </c>
      <c r="P430" s="804">
        <v>228</v>
      </c>
      <c r="Q430" s="807"/>
      <c r="R430" s="810"/>
      <c r="S430" s="810"/>
      <c r="T430" s="810"/>
      <c r="U430" s="810"/>
      <c r="V430" s="813" t="str">
        <f t="shared" ref="V430" si="1503">IF(ISBLANK(AC430),(IF(P430&lt;=0,"",IF(P430&lt;=2,"Muy Baja",IF(P430&lt;=24,"Baja",IF(P430&lt;=500,"Media",IF(P430&lt;=5000,"Alta","Muy Alta"))))))," ")</f>
        <v>Media</v>
      </c>
      <c r="W430" s="766">
        <f t="shared" ref="W430" si="1504">IF(ISBLANK(AC430),(IF(V430="","",IF(V430="Muy Baja",20%,IF(V430="Baja",40%,IF(V430="Media",60%,IF(V430="Alta",80%,IF(V430="Muy Alta",100%,0)))))))," ")</f>
        <v>0.6</v>
      </c>
      <c r="X430" s="816" t="s">
        <v>304</v>
      </c>
      <c r="Y430" s="760" t="str">
        <f>IF(X430&gt;0,IF(NOT(ISERROR(MATCH(X430,'Listados Datos'!$N$3:$N$4,0))),'Listados Datos'!$N$6&amp;"Por favor no seleccionar este criterios de impacto (Afectación Económica o presupuestal y/o Pérdida Reputacional)",'Listados Datos'!$N$7),"")</f>
        <v>✔</v>
      </c>
      <c r="Z430" s="763"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766">
        <f>IF(Z430="","",IF(Z430="Leve",20%,IF(Z430="Menor",40%,IF(Z430="Moderado",60%,IF(Z430="Mayor",80%,IF(Z430="Catastrófico",100%,0))))))</f>
        <v>0.6</v>
      </c>
      <c r="AB430" s="769"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772"/>
      <c r="AD430" s="775"/>
      <c r="AE430" s="778" t="str">
        <f t="shared" ref="AE430" si="1505">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494" t="s">
        <v>3319</v>
      </c>
      <c r="AH430" s="497" t="str">
        <f t="shared" si="1318"/>
        <v>Probabilidad</v>
      </c>
      <c r="AI430" s="336" t="s">
        <v>310</v>
      </c>
      <c r="AJ430" s="336" t="s">
        <v>315</v>
      </c>
      <c r="AK430" s="231" t="str">
        <f t="shared" si="1319"/>
        <v>40%</v>
      </c>
      <c r="AL430" s="337" t="s">
        <v>319</v>
      </c>
      <c r="AM430" s="337" t="s">
        <v>323</v>
      </c>
      <c r="AN430" s="338" t="s">
        <v>326</v>
      </c>
      <c r="AO430" s="232">
        <f t="shared" ref="AO430" si="1506">IF(ISBLANK(AD430),(IFERROR(IF(AH430="Probabilidad",(W430-(+W430*AK430)),IF(AH430="Impacto",W430,"")),""))," ")</f>
        <v>0.36</v>
      </c>
      <c r="AP430" s="174" t="str">
        <f t="shared" ref="AP430" si="1507">IF(ISBLANK(AD430), (IFERROR(IF(AO430="","",IF(AO430&lt;=0.2,"Muy Baja",IF(AO430&lt;=0.4,"Baja",IF(AO430&lt;=0.6,"Media",IF(AO430&lt;=0.8,"Alta","Muy Alta"))))),""))," ")</f>
        <v>Baja</v>
      </c>
      <c r="AQ430" s="233">
        <f t="shared" si="1436"/>
        <v>0.36</v>
      </c>
      <c r="AR430" s="279" t="str">
        <f t="shared" si="1437"/>
        <v>Moderado</v>
      </c>
      <c r="AS430" s="233">
        <f t="shared" ref="AS430" si="1508">IFERROR(IF(AH430="Impacto",(AA430-(+AA430*AK430)),IF(AH430="Probabilidad",AA430,"")),"")</f>
        <v>0.6</v>
      </c>
      <c r="AT430" s="235" t="str">
        <f t="shared" si="1438"/>
        <v>Moderado</v>
      </c>
      <c r="AU430" s="781"/>
      <c r="AV430" s="784" t="str">
        <f>IF(ISBLANK(AD430), " ", AD430)</f>
        <v xml:space="preserve"> </v>
      </c>
      <c r="AW430" s="778" t="str">
        <f t="shared" ref="AW430" si="1509">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787" t="s">
        <v>333</v>
      </c>
      <c r="AY430" s="469" t="s">
        <v>1392</v>
      </c>
      <c r="AZ430" s="462" t="s">
        <v>1248</v>
      </c>
      <c r="BA430" s="463" t="s">
        <v>3006</v>
      </c>
      <c r="BB430" s="463" t="s">
        <v>1054</v>
      </c>
      <c r="BC430" s="464">
        <v>44927</v>
      </c>
      <c r="BD430" s="464">
        <v>45291</v>
      </c>
      <c r="BE430" s="464" t="s">
        <v>1248</v>
      </c>
      <c r="BF430" s="462" t="s">
        <v>1248</v>
      </c>
      <c r="BG430" s="751" t="s">
        <v>1249</v>
      </c>
      <c r="BH430" s="212" t="s">
        <v>113</v>
      </c>
      <c r="BI430" s="565" t="s">
        <v>3469</v>
      </c>
      <c r="BJ430" s="565" t="s">
        <v>1509</v>
      </c>
      <c r="BK430" s="565" t="s">
        <v>1509</v>
      </c>
      <c r="BL430" s="463" t="s">
        <v>1509</v>
      </c>
      <c r="BM430" s="463" t="s">
        <v>1509</v>
      </c>
      <c r="BN430" s="463" t="s">
        <v>1509</v>
      </c>
      <c r="BO430" s="463" t="s">
        <v>114</v>
      </c>
      <c r="BP430" s="463" t="s">
        <v>1509</v>
      </c>
      <c r="BQ430" s="601" t="s">
        <v>1509</v>
      </c>
      <c r="BR430" s="690" t="s">
        <v>3734</v>
      </c>
      <c r="BS430" s="691"/>
      <c r="BT430" s="690" t="s">
        <v>1248</v>
      </c>
      <c r="BU430" s="691"/>
      <c r="BV430" s="690" t="s">
        <v>3720</v>
      </c>
      <c r="BW430" s="691"/>
      <c r="BX430" s="708" t="s">
        <v>3709</v>
      </c>
      <c r="BY430" s="708"/>
      <c r="BZ430" s="708"/>
    </row>
    <row r="431" spans="1:78" s="211" customFormat="1" ht="28.5" customHeight="1">
      <c r="A431" s="987"/>
      <c r="B431" s="969"/>
      <c r="C431" s="848"/>
      <c r="D431" s="848"/>
      <c r="E431" s="801"/>
      <c r="F431" s="801"/>
      <c r="G431" s="819"/>
      <c r="H431" s="380">
        <f t="shared" ref="H431" si="1510">+H430</f>
        <v>70</v>
      </c>
      <c r="I431" s="831"/>
      <c r="J431" s="752"/>
      <c r="K431" s="752"/>
      <c r="L431" s="752"/>
      <c r="M431" s="801"/>
      <c r="N431" s="801"/>
      <c r="O431" s="801"/>
      <c r="P431" s="805"/>
      <c r="Q431" s="808"/>
      <c r="R431" s="811"/>
      <c r="S431" s="811"/>
      <c r="T431" s="811"/>
      <c r="U431" s="811"/>
      <c r="V431" s="814"/>
      <c r="W431" s="767"/>
      <c r="X431" s="817"/>
      <c r="Y431" s="761"/>
      <c r="Z431" s="764"/>
      <c r="AA431" s="767"/>
      <c r="AB431" s="770"/>
      <c r="AC431" s="773"/>
      <c r="AD431" s="776"/>
      <c r="AE431" s="779"/>
      <c r="AF431" s="205">
        <v>2</v>
      </c>
      <c r="AG431" s="494"/>
      <c r="AH431" s="497" t="str">
        <f t="shared" si="1318"/>
        <v/>
      </c>
      <c r="AI431" s="336"/>
      <c r="AJ431" s="336"/>
      <c r="AK431" s="231" t="str">
        <f t="shared" si="1319"/>
        <v/>
      </c>
      <c r="AL431" s="337"/>
      <c r="AM431" s="337"/>
      <c r="AN431" s="338"/>
      <c r="AO431" s="232" t="str">
        <f t="shared" ref="AO431" si="1511">IF(ISBLANK(AD430),(IFERROR(IF(AND(AH430="Probabilidad",AH431="Probabilidad"),(AQ430-(+AQ430*AK431)),IF(AH431="Probabilidad",(W430-(+W430*AK431)),IF(AH431="Impacto",AQ430,""))),""))," ")</f>
        <v/>
      </c>
      <c r="AP431" s="174" t="str">
        <f t="shared" ref="AP431" si="1512">IF(ISBLANK(AD430),(IFERROR(IF(AO431="","",IF(AO431&lt;=0.2,"Muy Baja",IF(AO431&lt;=0.4,"Baja",IF(AO431&lt;=0.6,"Media",IF(AO431&lt;=0.8,"Alta","Muy Alta"))))),""))," ")</f>
        <v/>
      </c>
      <c r="AQ431" s="233" t="str">
        <f t="shared" si="1436"/>
        <v/>
      </c>
      <c r="AR431" s="279" t="str">
        <f t="shared" si="1437"/>
        <v/>
      </c>
      <c r="AS431" s="233" t="str">
        <f t="shared" ref="AS431" si="1513">IFERROR(IF(AND(AH430="Impacto",AH431="Impacto"),(AS430-(+AS430*AK431)),IF(AH431="Impacto",(AA430-(+AA430*AK431)),IF(AH431="Probabilidad",AS430,""))),"")</f>
        <v/>
      </c>
      <c r="AT431" s="235" t="str">
        <f t="shared" si="1438"/>
        <v/>
      </c>
      <c r="AU431" s="782"/>
      <c r="AV431" s="785"/>
      <c r="AW431" s="779"/>
      <c r="AX431" s="788"/>
      <c r="AY431" s="469"/>
      <c r="AZ431" s="462"/>
      <c r="BA431" s="463"/>
      <c r="BB431" s="463"/>
      <c r="BC431" s="464"/>
      <c r="BD431" s="464"/>
      <c r="BE431" s="464"/>
      <c r="BF431" s="462"/>
      <c r="BG431" s="752"/>
      <c r="BH431" s="517"/>
      <c r="BI431" s="518"/>
      <c r="BJ431" s="518"/>
      <c r="BK431" s="518"/>
      <c r="BL431" s="543"/>
      <c r="BM431" s="543"/>
      <c r="BN431" s="543"/>
      <c r="BO431" s="278"/>
      <c r="BP431" s="278"/>
      <c r="BQ431" s="593"/>
      <c r="BR431" s="692"/>
      <c r="BS431" s="693"/>
      <c r="BT431" s="692"/>
      <c r="BU431" s="693"/>
      <c r="BV431" s="692"/>
      <c r="BW431" s="693"/>
      <c r="BX431" s="708"/>
      <c r="BY431" s="708"/>
      <c r="BZ431" s="708"/>
    </row>
    <row r="432" spans="1:78" s="211" customFormat="1" ht="28.5" customHeight="1">
      <c r="A432" s="987"/>
      <c r="B432" s="969"/>
      <c r="C432" s="848"/>
      <c r="D432" s="848"/>
      <c r="E432" s="801"/>
      <c r="F432" s="801"/>
      <c r="G432" s="819"/>
      <c r="H432" s="380">
        <f t="shared" si="1489"/>
        <v>70</v>
      </c>
      <c r="I432" s="831"/>
      <c r="J432" s="752"/>
      <c r="K432" s="752"/>
      <c r="L432" s="752"/>
      <c r="M432" s="801"/>
      <c r="N432" s="801"/>
      <c r="O432" s="801"/>
      <c r="P432" s="805"/>
      <c r="Q432" s="808"/>
      <c r="R432" s="811"/>
      <c r="S432" s="811"/>
      <c r="T432" s="811"/>
      <c r="U432" s="811"/>
      <c r="V432" s="814"/>
      <c r="W432" s="767"/>
      <c r="X432" s="817"/>
      <c r="Y432" s="761"/>
      <c r="Z432" s="764"/>
      <c r="AA432" s="767"/>
      <c r="AB432" s="770"/>
      <c r="AC432" s="773"/>
      <c r="AD432" s="776"/>
      <c r="AE432" s="779"/>
      <c r="AF432" s="205">
        <v>3</v>
      </c>
      <c r="AG432" s="494"/>
      <c r="AH432" s="497" t="str">
        <f t="shared" si="1318"/>
        <v/>
      </c>
      <c r="AI432" s="336"/>
      <c r="AJ432" s="336"/>
      <c r="AK432" s="231" t="str">
        <f t="shared" si="1319"/>
        <v/>
      </c>
      <c r="AL432" s="337"/>
      <c r="AM432" s="337"/>
      <c r="AN432" s="338"/>
      <c r="AO432" s="232" t="str">
        <f t="shared" ref="AO432" si="1514">IF(ISBLANK(AD430),(IFERROR(IF(AND(AH431="Probabilidad",AH432="Probabilidad"),(AQ431-(+AQ431*AK432)),IF(AND(AH431="Impacto",AH432="Probabilidad"),(AQ430-(+AQ430*AK432)),IF(AH432="Impacto",AQ431,""))),""))," ")</f>
        <v/>
      </c>
      <c r="AP432" s="174" t="str">
        <f t="shared" ref="AP432" si="1515">IF(ISBLANK(AD430),(IFERROR(IF(AO432="","",IF(AO432&lt;=0.2,"Muy Baja",IF(AO432&lt;=0.4,"Baja",IF(AO432&lt;=0.6,"Media",IF(AO432&lt;=0.8,"Alta","Muy Alta"))))),""))," ")</f>
        <v/>
      </c>
      <c r="AQ432" s="233" t="str">
        <f t="shared" si="1436"/>
        <v/>
      </c>
      <c r="AR432" s="279" t="str">
        <f t="shared" si="1437"/>
        <v/>
      </c>
      <c r="AS432" s="233" t="str">
        <f t="shared" ref="AS432:AS435" si="1516">IFERROR(IF(AND(AH431="Impacto",AH432="Impacto"),(AS431-(+AS431*AK432)),IF(AND(AH431="Probabilidad",AH432="Impacto"),(AS430-(+AS430*AK432)),IF(AH432="Probabilidad",AS431,""))),"")</f>
        <v/>
      </c>
      <c r="AT432" s="235" t="str">
        <f t="shared" si="1438"/>
        <v/>
      </c>
      <c r="AU432" s="782"/>
      <c r="AV432" s="785"/>
      <c r="AW432" s="779"/>
      <c r="AX432" s="788"/>
      <c r="AY432" s="469"/>
      <c r="AZ432" s="462"/>
      <c r="BA432" s="463"/>
      <c r="BB432" s="463"/>
      <c r="BC432" s="464"/>
      <c r="BD432" s="464"/>
      <c r="BE432" s="464"/>
      <c r="BF432" s="462"/>
      <c r="BG432" s="752"/>
      <c r="BH432" s="212"/>
      <c r="BI432" s="209"/>
      <c r="BJ432" s="209"/>
      <c r="BK432" s="209"/>
      <c r="BL432" s="206"/>
      <c r="BM432" s="206"/>
      <c r="BN432" s="206"/>
      <c r="BO432" s="278"/>
      <c r="BP432" s="278"/>
      <c r="BQ432" s="593"/>
      <c r="BR432" s="692"/>
      <c r="BS432" s="693"/>
      <c r="BT432" s="692"/>
      <c r="BU432" s="693"/>
      <c r="BV432" s="692"/>
      <c r="BW432" s="693"/>
      <c r="BX432" s="708"/>
      <c r="BY432" s="708"/>
      <c r="BZ432" s="708"/>
    </row>
    <row r="433" spans="1:78" s="211" customFormat="1" ht="28.5" customHeight="1">
      <c r="A433" s="987"/>
      <c r="B433" s="969"/>
      <c r="C433" s="848"/>
      <c r="D433" s="848"/>
      <c r="E433" s="801"/>
      <c r="F433" s="801"/>
      <c r="G433" s="819"/>
      <c r="H433" s="380">
        <f t="shared" si="1489"/>
        <v>70</v>
      </c>
      <c r="I433" s="831"/>
      <c r="J433" s="752"/>
      <c r="K433" s="752"/>
      <c r="L433" s="752"/>
      <c r="M433" s="801"/>
      <c r="N433" s="801"/>
      <c r="O433" s="801"/>
      <c r="P433" s="805"/>
      <c r="Q433" s="808"/>
      <c r="R433" s="811"/>
      <c r="S433" s="811"/>
      <c r="T433" s="811"/>
      <c r="U433" s="811"/>
      <c r="V433" s="814"/>
      <c r="W433" s="767"/>
      <c r="X433" s="817"/>
      <c r="Y433" s="761"/>
      <c r="Z433" s="764"/>
      <c r="AA433" s="767"/>
      <c r="AB433" s="770"/>
      <c r="AC433" s="773"/>
      <c r="AD433" s="776"/>
      <c r="AE433" s="779"/>
      <c r="AF433" s="205">
        <v>4</v>
      </c>
      <c r="AG433" s="494"/>
      <c r="AH433" s="497" t="str">
        <f t="shared" si="1318"/>
        <v/>
      </c>
      <c r="AI433" s="336"/>
      <c r="AJ433" s="336"/>
      <c r="AK433" s="231" t="str">
        <f t="shared" si="1319"/>
        <v/>
      </c>
      <c r="AL433" s="337"/>
      <c r="AM433" s="337"/>
      <c r="AN433" s="338"/>
      <c r="AO433" s="232" t="str">
        <f t="shared" ref="AO433" si="1517">IF(ISBLANK(AD430),(IFERROR(IF(AND(AH432="Probabilidad",AH433="Probabilidad"),(AQ432-(+AQ432*AK433)),IF(AND(AH432="Impacto",AH433="Probabilidad"),(AQ431-(+AQ431*AK433)),IF(AH433="Impacto",AQ432,""))),""))," ")</f>
        <v/>
      </c>
      <c r="AP433" s="174" t="str">
        <f t="shared" ref="AP433" si="1518">IF(ISBLANK(AD430),(IFERROR(IF(AO433="","",IF(AO433&lt;=0.2,"Muy Baja",IF(AO433&lt;=0.4,"Baja",IF(AO433&lt;=0.6,"Media",IF(AO433&lt;=0.8,"Alta","Muy Alta"))))),""))," ")</f>
        <v/>
      </c>
      <c r="AQ433" s="233" t="str">
        <f t="shared" si="1436"/>
        <v/>
      </c>
      <c r="AR433" s="279" t="str">
        <f t="shared" si="1437"/>
        <v/>
      </c>
      <c r="AS433" s="233" t="str">
        <f t="shared" si="1516"/>
        <v/>
      </c>
      <c r="AT433" s="235" t="str">
        <f t="shared" si="1438"/>
        <v/>
      </c>
      <c r="AU433" s="782"/>
      <c r="AV433" s="785"/>
      <c r="AW433" s="779"/>
      <c r="AX433" s="788"/>
      <c r="AY433" s="469"/>
      <c r="AZ433" s="462"/>
      <c r="BA433" s="463"/>
      <c r="BB433" s="463"/>
      <c r="BC433" s="464"/>
      <c r="BD433" s="464"/>
      <c r="BE433" s="464"/>
      <c r="BF433" s="462"/>
      <c r="BG433" s="752"/>
      <c r="BH433" s="212"/>
      <c r="BI433" s="209"/>
      <c r="BJ433" s="209"/>
      <c r="BK433" s="209"/>
      <c r="BL433" s="206"/>
      <c r="BM433" s="206"/>
      <c r="BN433" s="206"/>
      <c r="BO433" s="278"/>
      <c r="BP433" s="278"/>
      <c r="BQ433" s="593"/>
      <c r="BR433" s="692"/>
      <c r="BS433" s="693"/>
      <c r="BT433" s="692"/>
      <c r="BU433" s="693"/>
      <c r="BV433" s="692"/>
      <c r="BW433" s="693"/>
      <c r="BX433" s="708"/>
      <c r="BY433" s="708"/>
      <c r="BZ433" s="708"/>
    </row>
    <row r="434" spans="1:78" s="211" customFormat="1" ht="28.5" customHeight="1">
      <c r="A434" s="987"/>
      <c r="B434" s="969"/>
      <c r="C434" s="848"/>
      <c r="D434" s="848"/>
      <c r="E434" s="801"/>
      <c r="F434" s="801"/>
      <c r="G434" s="819"/>
      <c r="H434" s="380">
        <f t="shared" si="1489"/>
        <v>70</v>
      </c>
      <c r="I434" s="831"/>
      <c r="J434" s="752"/>
      <c r="K434" s="752"/>
      <c r="L434" s="752"/>
      <c r="M434" s="801"/>
      <c r="N434" s="801"/>
      <c r="O434" s="801"/>
      <c r="P434" s="805"/>
      <c r="Q434" s="808"/>
      <c r="R434" s="811"/>
      <c r="S434" s="811"/>
      <c r="T434" s="811"/>
      <c r="U434" s="811"/>
      <c r="V434" s="814"/>
      <c r="W434" s="767"/>
      <c r="X434" s="817"/>
      <c r="Y434" s="761"/>
      <c r="Z434" s="764"/>
      <c r="AA434" s="767"/>
      <c r="AB434" s="770"/>
      <c r="AC434" s="773"/>
      <c r="AD434" s="776"/>
      <c r="AE434" s="779"/>
      <c r="AF434" s="205">
        <v>5</v>
      </c>
      <c r="AG434" s="494"/>
      <c r="AH434" s="497" t="str">
        <f t="shared" si="1318"/>
        <v/>
      </c>
      <c r="AI434" s="336"/>
      <c r="AJ434" s="336"/>
      <c r="AK434" s="231" t="str">
        <f t="shared" si="1319"/>
        <v/>
      </c>
      <c r="AL434" s="337"/>
      <c r="AM434" s="337"/>
      <c r="AN434" s="338"/>
      <c r="AO434" s="232" t="str">
        <f t="shared" ref="AO434" si="1519">IF(ISBLANK(AD430),(IFERROR(IF(AND(AH433="Probabilidad",AH434="Probabilidad"),(AQ433-(+AQ433*AK434)),IF(AND(AH433="Impacto",AH434="Probabilidad"),(AQ432-(+AQ432*AK434)),IF(AH434="Impacto",AQ433,""))),""))," ")</f>
        <v/>
      </c>
      <c r="AP434" s="174" t="str">
        <f t="shared" ref="AP434" si="1520">IF(ISBLANK(AD430),(IFERROR(IF(AO434="","",IF(AO434&lt;=0.2,"Muy Baja",IF(AO434&lt;=0.4,"Baja",IF(AO434&lt;=0.6,"Media",IF(AO434&lt;=0.8,"Alta","Muy Alta"))))),""))," ")</f>
        <v/>
      </c>
      <c r="AQ434" s="233" t="str">
        <f t="shared" si="1436"/>
        <v/>
      </c>
      <c r="AR434" s="279" t="str">
        <f t="shared" si="1437"/>
        <v/>
      </c>
      <c r="AS434" s="233" t="str">
        <f t="shared" si="1516"/>
        <v/>
      </c>
      <c r="AT434" s="235" t="str">
        <f t="shared" si="1438"/>
        <v/>
      </c>
      <c r="AU434" s="782"/>
      <c r="AV434" s="785"/>
      <c r="AW434" s="779"/>
      <c r="AX434" s="788"/>
      <c r="AY434" s="469"/>
      <c r="AZ434" s="462"/>
      <c r="BA434" s="463"/>
      <c r="BB434" s="463"/>
      <c r="BC434" s="464"/>
      <c r="BD434" s="464"/>
      <c r="BE434" s="464"/>
      <c r="BF434" s="462"/>
      <c r="BG434" s="752"/>
      <c r="BH434" s="212"/>
      <c r="BI434" s="209"/>
      <c r="BJ434" s="209"/>
      <c r="BK434" s="209"/>
      <c r="BL434" s="206"/>
      <c r="BM434" s="206"/>
      <c r="BN434" s="206"/>
      <c r="BO434" s="278"/>
      <c r="BP434" s="278"/>
      <c r="BQ434" s="593"/>
      <c r="BR434" s="692"/>
      <c r="BS434" s="693"/>
      <c r="BT434" s="692"/>
      <c r="BU434" s="693"/>
      <c r="BV434" s="692"/>
      <c r="BW434" s="693"/>
      <c r="BX434" s="708"/>
      <c r="BY434" s="708"/>
      <c r="BZ434" s="708"/>
    </row>
    <row r="435" spans="1:78" s="211" customFormat="1" ht="28.5" customHeight="1">
      <c r="A435" s="987"/>
      <c r="B435" s="969"/>
      <c r="C435" s="848"/>
      <c r="D435" s="848"/>
      <c r="E435" s="801"/>
      <c r="F435" s="801"/>
      <c r="G435" s="819"/>
      <c r="H435" s="380">
        <f t="shared" si="1489"/>
        <v>70</v>
      </c>
      <c r="I435" s="832"/>
      <c r="J435" s="753"/>
      <c r="K435" s="753"/>
      <c r="L435" s="753"/>
      <c r="M435" s="802"/>
      <c r="N435" s="802"/>
      <c r="O435" s="802"/>
      <c r="P435" s="806"/>
      <c r="Q435" s="809"/>
      <c r="R435" s="812"/>
      <c r="S435" s="812"/>
      <c r="T435" s="812"/>
      <c r="U435" s="812"/>
      <c r="V435" s="820"/>
      <c r="W435" s="768"/>
      <c r="X435" s="818"/>
      <c r="Y435" s="762"/>
      <c r="Z435" s="765"/>
      <c r="AA435" s="768"/>
      <c r="AB435" s="771"/>
      <c r="AC435" s="774"/>
      <c r="AD435" s="777"/>
      <c r="AE435" s="780"/>
      <c r="AF435" s="205">
        <v>6</v>
      </c>
      <c r="AG435" s="494"/>
      <c r="AH435" s="497" t="str">
        <f t="shared" si="1318"/>
        <v/>
      </c>
      <c r="AI435" s="336"/>
      <c r="AJ435" s="336"/>
      <c r="AK435" s="231" t="str">
        <f t="shared" si="1319"/>
        <v/>
      </c>
      <c r="AL435" s="337"/>
      <c r="AM435" s="337"/>
      <c r="AN435" s="338"/>
      <c r="AO435" s="232" t="str">
        <f t="shared" ref="AO435" si="1521">IF(ISBLANK(AD430),(IFERROR(IF(AND(AH434="Probabilidad",AH435="Probabilidad"),(AQ434-(+AQ434*AK435)),IF(AND(AH434="Impacto",AH435="Probabilidad"),(AQ433-(+AQ433*AK435)),IF(AH435="Impacto",AQ434,""))),""))," ")</f>
        <v/>
      </c>
      <c r="AP435" s="174" t="str">
        <f t="shared" ref="AP435" si="1522">IF(ISBLANK(AD430),(IFERROR(IF(AO435="","",IF(AO435&lt;=0.2,"Muy Baja",IF(AO435&lt;=0.4,"Baja",IF(AO435&lt;=0.6,"Media",IF(AO435&lt;=0.8,"Alta","Muy Alta"))))),""))," ")</f>
        <v/>
      </c>
      <c r="AQ435" s="233" t="str">
        <f t="shared" si="1436"/>
        <v/>
      </c>
      <c r="AR435" s="279" t="str">
        <f t="shared" si="1437"/>
        <v/>
      </c>
      <c r="AS435" s="233" t="str">
        <f t="shared" si="1516"/>
        <v/>
      </c>
      <c r="AT435" s="235" t="str">
        <f t="shared" si="1438"/>
        <v/>
      </c>
      <c r="AU435" s="783"/>
      <c r="AV435" s="786"/>
      <c r="AW435" s="780"/>
      <c r="AX435" s="789"/>
      <c r="AY435" s="469"/>
      <c r="AZ435" s="462"/>
      <c r="BA435" s="463"/>
      <c r="BB435" s="463"/>
      <c r="BC435" s="464"/>
      <c r="BD435" s="464"/>
      <c r="BE435" s="464"/>
      <c r="BF435" s="462"/>
      <c r="BG435" s="753"/>
      <c r="BH435" s="515"/>
      <c r="BI435" s="516"/>
      <c r="BJ435" s="516"/>
      <c r="BK435" s="516"/>
      <c r="BL435" s="541"/>
      <c r="BM435" s="541"/>
      <c r="BN435" s="541"/>
      <c r="BO435" s="542"/>
      <c r="BP435" s="542"/>
      <c r="BQ435" s="600"/>
      <c r="BR435" s="694"/>
      <c r="BS435" s="695"/>
      <c r="BT435" s="694"/>
      <c r="BU435" s="695"/>
      <c r="BV435" s="694"/>
      <c r="BW435" s="695"/>
      <c r="BX435" s="708"/>
      <c r="BY435" s="708"/>
      <c r="BZ435" s="708"/>
    </row>
    <row r="436" spans="1:78" s="211" customFormat="1" ht="105.75" customHeight="1">
      <c r="A436" s="987"/>
      <c r="B436" s="969" t="s">
        <v>955</v>
      </c>
      <c r="C436" s="848"/>
      <c r="D436" s="848" t="str">
        <f>IFERROR((VLOOKUP($B436,'Listados Datos'!$D$3:$F$18,3,FALSE))," ")</f>
        <v>El proceso inicia con la identificación de necesidades de personal y finaliza con el seguimiento y evaluación de los mismos. Aplica a todos los procesos de la entidad.</v>
      </c>
      <c r="E436" s="801" t="s">
        <v>1168</v>
      </c>
      <c r="F436" s="801" t="s">
        <v>970</v>
      </c>
      <c r="G436" s="819">
        <v>71</v>
      </c>
      <c r="H436" s="380">
        <f t="shared" ref="H436" si="1523">+G436</f>
        <v>71</v>
      </c>
      <c r="I436" s="830" t="s">
        <v>3095</v>
      </c>
      <c r="J436" s="751" t="s">
        <v>241</v>
      </c>
      <c r="K436" s="751" t="s">
        <v>1193</v>
      </c>
      <c r="L436" s="751" t="s">
        <v>1317</v>
      </c>
      <c r="M436" s="803" t="s">
        <v>3089</v>
      </c>
      <c r="N436" s="803" t="s">
        <v>108</v>
      </c>
      <c r="O436" s="803" t="s">
        <v>830</v>
      </c>
      <c r="P436" s="804">
        <v>228</v>
      </c>
      <c r="Q436" s="807"/>
      <c r="R436" s="810"/>
      <c r="S436" s="810"/>
      <c r="T436" s="810"/>
      <c r="U436" s="810"/>
      <c r="V436" s="813" t="str">
        <f t="shared" ref="V436" si="1524">IF(ISBLANK(AC436),(IF(P436&lt;=0,"",IF(P436&lt;=2,"Muy Baja",IF(P436&lt;=24,"Baja",IF(P436&lt;=500,"Media",IF(P436&lt;=5000,"Alta","Muy Alta"))))))," ")</f>
        <v>Media</v>
      </c>
      <c r="W436" s="766">
        <f t="shared" ref="W436" si="1525">IF(ISBLANK(AC436),(IF(V436="","",IF(V436="Muy Baja",20%,IF(V436="Baja",40%,IF(V436="Media",60%,IF(V436="Alta",80%,IF(V436="Muy Alta",100%,0)))))))," ")</f>
        <v>0.6</v>
      </c>
      <c r="X436" s="816" t="s">
        <v>304</v>
      </c>
      <c r="Y436" s="760" t="str">
        <f>IF(X436&gt;0,IF(NOT(ISERROR(MATCH(X436,'Listados Datos'!$N$3:$N$4,0))),'Listados Datos'!$N$6&amp;"Por favor no seleccionar este criterios de impacto (Afectación Económica o presupuestal y/o Pérdida Reputacional)",'Listados Datos'!$N$7),"")</f>
        <v>✔</v>
      </c>
      <c r="Z436" s="763"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766">
        <f>IF(Z436="","",IF(Z436="Leve",20%,IF(Z436="Menor",40%,IF(Z436="Moderado",60%,IF(Z436="Mayor",80%,IF(Z436="Catastrófico",100%,0))))))</f>
        <v>0.6</v>
      </c>
      <c r="AB436" s="769"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772"/>
      <c r="AD436" s="775"/>
      <c r="AE436" s="778" t="str">
        <f t="shared" ref="AE436" si="1526">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494" t="s">
        <v>3092</v>
      </c>
      <c r="AH436" s="497" t="str">
        <f t="shared" ref="AH436:AH495" si="1527">IF(OR(AI436="Preventivo",AI436="Detectivo"),"Probabilidad",IF(AI436="Correctivo","Impacto",""))</f>
        <v>Probabilidad</v>
      </c>
      <c r="AI436" s="336" t="s">
        <v>310</v>
      </c>
      <c r="AJ436" s="336" t="s">
        <v>315</v>
      </c>
      <c r="AK436" s="231" t="str">
        <f t="shared" ref="AK436:AK495" si="1528">IF(AND(AI436="Preventivo",AJ436="Automático"),"50%",IF(AND(AI436="Preventivo",AJ436="Manual"),"40%",IF(AND(AI436="Detectivo",AJ436="Automático"),"40%",IF(AND(AI436="Detectivo",AJ436="Manual"),"30%",IF(AND(AI436="Correctivo",AJ436="Automático"),"35%",IF(AND(AI436="Correctivo",AJ436="Manual"),"25%",""))))))</f>
        <v>40%</v>
      </c>
      <c r="AL436" s="337" t="s">
        <v>319</v>
      </c>
      <c r="AM436" s="337" t="s">
        <v>323</v>
      </c>
      <c r="AN436" s="338" t="s">
        <v>326</v>
      </c>
      <c r="AO436" s="232">
        <f t="shared" ref="AO436" si="1529">IF(ISBLANK(AD436),(IFERROR(IF(AH436="Probabilidad",(W436-(+W436*AK436)),IF(AH436="Impacto",W436,"")),""))," ")</f>
        <v>0.36</v>
      </c>
      <c r="AP436" s="174" t="str">
        <f t="shared" ref="AP436" si="1530">IF(ISBLANK(AD436), (IFERROR(IF(AO436="","",IF(AO436&lt;=0.2,"Muy Baja",IF(AO436&lt;=0.4,"Baja",IF(AO436&lt;=0.6,"Media",IF(AO436&lt;=0.8,"Alta","Muy Alta"))))),""))," ")</f>
        <v>Baja</v>
      </c>
      <c r="AQ436" s="233">
        <f t="shared" si="1436"/>
        <v>0.36</v>
      </c>
      <c r="AR436" s="279" t="str">
        <f t="shared" si="1437"/>
        <v>Moderado</v>
      </c>
      <c r="AS436" s="233">
        <f t="shared" ref="AS436" si="1531">IFERROR(IF(AH436="Impacto",(AA436-(+AA436*AK436)),IF(AH436="Probabilidad",AA436,"")),"")</f>
        <v>0.6</v>
      </c>
      <c r="AT436" s="235" t="str">
        <f t="shared" si="1438"/>
        <v>Moderado</v>
      </c>
      <c r="AU436" s="781"/>
      <c r="AV436" s="784" t="str">
        <f>IF(ISBLANK(AD436), " ", AD436)</f>
        <v xml:space="preserve"> </v>
      </c>
      <c r="AW436" s="778" t="str">
        <f t="shared" ref="AW436" si="1532">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787" t="s">
        <v>333</v>
      </c>
      <c r="AY436" s="469" t="s">
        <v>3099</v>
      </c>
      <c r="AZ436" s="462" t="s">
        <v>1393</v>
      </c>
      <c r="BA436" s="463" t="s">
        <v>3006</v>
      </c>
      <c r="BB436" s="463" t="s">
        <v>1054</v>
      </c>
      <c r="BC436" s="464">
        <v>44927</v>
      </c>
      <c r="BD436" s="464">
        <v>45291</v>
      </c>
      <c r="BE436" s="464" t="s">
        <v>1250</v>
      </c>
      <c r="BF436" s="462" t="s">
        <v>1250</v>
      </c>
      <c r="BG436" s="751" t="s">
        <v>1251</v>
      </c>
      <c r="BH436" s="508" t="s">
        <v>113</v>
      </c>
      <c r="BI436" s="503" t="s">
        <v>3494</v>
      </c>
      <c r="BJ436" s="522">
        <v>1</v>
      </c>
      <c r="BK436" s="523">
        <v>45046</v>
      </c>
      <c r="BL436" s="549" t="s">
        <v>3495</v>
      </c>
      <c r="BM436" s="511" t="s">
        <v>3496</v>
      </c>
      <c r="BN436" s="549" t="s">
        <v>114</v>
      </c>
      <c r="BO436" s="549" t="s">
        <v>114</v>
      </c>
      <c r="BP436" s="549" t="s">
        <v>1509</v>
      </c>
      <c r="BQ436" s="564" t="s">
        <v>1509</v>
      </c>
      <c r="BR436" s="690" t="s">
        <v>3735</v>
      </c>
      <c r="BS436" s="691"/>
      <c r="BT436" s="690" t="s">
        <v>1393</v>
      </c>
      <c r="BU436" s="691"/>
      <c r="BV436" s="690" t="s">
        <v>3736</v>
      </c>
      <c r="BW436" s="691"/>
      <c r="BX436" s="699" t="s">
        <v>3496</v>
      </c>
      <c r="BY436" s="696"/>
      <c r="BZ436" s="691"/>
    </row>
    <row r="437" spans="1:78" s="211" customFormat="1" ht="28.5" customHeight="1">
      <c r="A437" s="987"/>
      <c r="B437" s="969"/>
      <c r="C437" s="848"/>
      <c r="D437" s="848"/>
      <c r="E437" s="801"/>
      <c r="F437" s="801"/>
      <c r="G437" s="819"/>
      <c r="H437" s="380">
        <f t="shared" ref="H437" si="1533">+H436</f>
        <v>71</v>
      </c>
      <c r="I437" s="831"/>
      <c r="J437" s="752"/>
      <c r="K437" s="752"/>
      <c r="L437" s="752"/>
      <c r="M437" s="801"/>
      <c r="N437" s="801"/>
      <c r="O437" s="801"/>
      <c r="P437" s="805"/>
      <c r="Q437" s="808"/>
      <c r="R437" s="811"/>
      <c r="S437" s="811"/>
      <c r="T437" s="811"/>
      <c r="U437" s="811"/>
      <c r="V437" s="814"/>
      <c r="W437" s="767"/>
      <c r="X437" s="817"/>
      <c r="Y437" s="761"/>
      <c r="Z437" s="764"/>
      <c r="AA437" s="767"/>
      <c r="AB437" s="770"/>
      <c r="AC437" s="773"/>
      <c r="AD437" s="776"/>
      <c r="AE437" s="779"/>
      <c r="AF437" s="205">
        <v>2</v>
      </c>
      <c r="AG437" s="494"/>
      <c r="AH437" s="497" t="str">
        <f t="shared" si="1527"/>
        <v/>
      </c>
      <c r="AI437" s="336"/>
      <c r="AJ437" s="336"/>
      <c r="AK437" s="231" t="str">
        <f t="shared" si="1528"/>
        <v/>
      </c>
      <c r="AL437" s="337"/>
      <c r="AM437" s="337"/>
      <c r="AN437" s="338"/>
      <c r="AO437" s="232" t="str">
        <f t="shared" ref="AO437" si="1534">IF(ISBLANK(AD436),(IFERROR(IF(AND(AH436="Probabilidad",AH437="Probabilidad"),(AQ436-(+AQ436*AK437)),IF(AH437="Probabilidad",(W436-(+W436*AK437)),IF(AH437="Impacto",AQ436,""))),""))," ")</f>
        <v/>
      </c>
      <c r="AP437" s="174" t="str">
        <f t="shared" ref="AP437" si="1535">IF(ISBLANK(AD436),(IFERROR(IF(AO437="","",IF(AO437&lt;=0.2,"Muy Baja",IF(AO437&lt;=0.4,"Baja",IF(AO437&lt;=0.6,"Media",IF(AO437&lt;=0.8,"Alta","Muy Alta"))))),""))," ")</f>
        <v/>
      </c>
      <c r="AQ437" s="233" t="str">
        <f t="shared" si="1436"/>
        <v/>
      </c>
      <c r="AR437" s="279" t="str">
        <f t="shared" si="1437"/>
        <v/>
      </c>
      <c r="AS437" s="233" t="str">
        <f t="shared" ref="AS437" si="1536">IFERROR(IF(AND(AH436="Impacto",AH437="Impacto"),(AS436-(+AS436*AK437)),IF(AH437="Impacto",(AA436-(+AA436*AK437)),IF(AH437="Probabilidad",AS436,""))),"")</f>
        <v/>
      </c>
      <c r="AT437" s="235" t="str">
        <f t="shared" si="1438"/>
        <v/>
      </c>
      <c r="AU437" s="782"/>
      <c r="AV437" s="785"/>
      <c r="AW437" s="779"/>
      <c r="AX437" s="788"/>
      <c r="AY437" s="469"/>
      <c r="AZ437" s="462"/>
      <c r="BA437" s="463"/>
      <c r="BB437" s="463"/>
      <c r="BC437" s="464"/>
      <c r="BD437" s="464"/>
      <c r="BE437" s="464"/>
      <c r="BF437" s="462"/>
      <c r="BG437" s="752"/>
      <c r="BH437" s="517"/>
      <c r="BI437" s="518"/>
      <c r="BJ437" s="518"/>
      <c r="BK437" s="518"/>
      <c r="BL437" s="543"/>
      <c r="BM437" s="543"/>
      <c r="BN437" s="543"/>
      <c r="BO437" s="278"/>
      <c r="BP437" s="278"/>
      <c r="BQ437" s="593"/>
      <c r="BR437" s="692"/>
      <c r="BS437" s="693"/>
      <c r="BT437" s="692"/>
      <c r="BU437" s="693"/>
      <c r="BV437" s="692"/>
      <c r="BW437" s="693"/>
      <c r="BX437" s="692"/>
      <c r="BY437" s="697"/>
      <c r="BZ437" s="693"/>
    </row>
    <row r="438" spans="1:78" s="211" customFormat="1" ht="28.5" customHeight="1">
      <c r="A438" s="987"/>
      <c r="B438" s="969"/>
      <c r="C438" s="848"/>
      <c r="D438" s="848"/>
      <c r="E438" s="801"/>
      <c r="F438" s="801"/>
      <c r="G438" s="819"/>
      <c r="H438" s="380">
        <f t="shared" si="1489"/>
        <v>71</v>
      </c>
      <c r="I438" s="831"/>
      <c r="J438" s="752"/>
      <c r="K438" s="752"/>
      <c r="L438" s="752"/>
      <c r="M438" s="801"/>
      <c r="N438" s="801"/>
      <c r="O438" s="801"/>
      <c r="P438" s="805"/>
      <c r="Q438" s="808"/>
      <c r="R438" s="811"/>
      <c r="S438" s="811"/>
      <c r="T438" s="811"/>
      <c r="U438" s="811"/>
      <c r="V438" s="814"/>
      <c r="W438" s="767"/>
      <c r="X438" s="817"/>
      <c r="Y438" s="761"/>
      <c r="Z438" s="764"/>
      <c r="AA438" s="767"/>
      <c r="AB438" s="770"/>
      <c r="AC438" s="773"/>
      <c r="AD438" s="776"/>
      <c r="AE438" s="779"/>
      <c r="AF438" s="205">
        <v>3</v>
      </c>
      <c r="AG438" s="494"/>
      <c r="AH438" s="497" t="str">
        <f t="shared" si="1527"/>
        <v/>
      </c>
      <c r="AI438" s="336"/>
      <c r="AJ438" s="336"/>
      <c r="AK438" s="231" t="str">
        <f t="shared" si="1528"/>
        <v/>
      </c>
      <c r="AL438" s="337"/>
      <c r="AM438" s="337"/>
      <c r="AN438" s="338"/>
      <c r="AO438" s="232" t="str">
        <f t="shared" ref="AO438" si="1537">IF(ISBLANK(AD436),(IFERROR(IF(AND(AH437="Probabilidad",AH438="Probabilidad"),(AQ437-(+AQ437*AK438)),IF(AND(AH437="Impacto",AH438="Probabilidad"),(AQ436-(+AQ436*AK438)),IF(AH438="Impacto",AQ437,""))),""))," ")</f>
        <v/>
      </c>
      <c r="AP438" s="174" t="str">
        <f t="shared" ref="AP438" si="1538">IF(ISBLANK(AD436),(IFERROR(IF(AO438="","",IF(AO438&lt;=0.2,"Muy Baja",IF(AO438&lt;=0.4,"Baja",IF(AO438&lt;=0.6,"Media",IF(AO438&lt;=0.8,"Alta","Muy Alta"))))),""))," ")</f>
        <v/>
      </c>
      <c r="AQ438" s="233" t="str">
        <f t="shared" si="1436"/>
        <v/>
      </c>
      <c r="AR438" s="279" t="str">
        <f t="shared" si="1437"/>
        <v/>
      </c>
      <c r="AS438" s="233" t="str">
        <f t="shared" ref="AS438:AS441" si="1539">IFERROR(IF(AND(AH437="Impacto",AH438="Impacto"),(AS437-(+AS437*AK438)),IF(AND(AH437="Probabilidad",AH438="Impacto"),(AS436-(+AS436*AK438)),IF(AH438="Probabilidad",AS437,""))),"")</f>
        <v/>
      </c>
      <c r="AT438" s="235" t="str">
        <f t="shared" si="1438"/>
        <v/>
      </c>
      <c r="AU438" s="782"/>
      <c r="AV438" s="785"/>
      <c r="AW438" s="779"/>
      <c r="AX438" s="788"/>
      <c r="AY438" s="469"/>
      <c r="AZ438" s="462"/>
      <c r="BA438" s="463"/>
      <c r="BB438" s="463"/>
      <c r="BC438" s="464"/>
      <c r="BD438" s="464"/>
      <c r="BE438" s="464"/>
      <c r="BF438" s="462"/>
      <c r="BG438" s="752"/>
      <c r="BH438" s="212"/>
      <c r="BI438" s="209"/>
      <c r="BJ438" s="209"/>
      <c r="BK438" s="209"/>
      <c r="BL438" s="206"/>
      <c r="BM438" s="206"/>
      <c r="BN438" s="206"/>
      <c r="BO438" s="278"/>
      <c r="BP438" s="278"/>
      <c r="BQ438" s="593"/>
      <c r="BR438" s="692"/>
      <c r="BS438" s="693"/>
      <c r="BT438" s="692"/>
      <c r="BU438" s="693"/>
      <c r="BV438" s="692"/>
      <c r="BW438" s="693"/>
      <c r="BX438" s="692"/>
      <c r="BY438" s="697"/>
      <c r="BZ438" s="693"/>
    </row>
    <row r="439" spans="1:78" s="211" customFormat="1" ht="28.5" customHeight="1">
      <c r="A439" s="987"/>
      <c r="B439" s="969"/>
      <c r="C439" s="848"/>
      <c r="D439" s="848"/>
      <c r="E439" s="801"/>
      <c r="F439" s="801"/>
      <c r="G439" s="819"/>
      <c r="H439" s="380">
        <f t="shared" si="1489"/>
        <v>71</v>
      </c>
      <c r="I439" s="831"/>
      <c r="J439" s="752"/>
      <c r="K439" s="752"/>
      <c r="L439" s="752"/>
      <c r="M439" s="801"/>
      <c r="N439" s="801"/>
      <c r="O439" s="801"/>
      <c r="P439" s="805"/>
      <c r="Q439" s="808"/>
      <c r="R439" s="811"/>
      <c r="S439" s="811"/>
      <c r="T439" s="811"/>
      <c r="U439" s="811"/>
      <c r="V439" s="814"/>
      <c r="W439" s="767"/>
      <c r="X439" s="817"/>
      <c r="Y439" s="761"/>
      <c r="Z439" s="764"/>
      <c r="AA439" s="767"/>
      <c r="AB439" s="770"/>
      <c r="AC439" s="773"/>
      <c r="AD439" s="776"/>
      <c r="AE439" s="779"/>
      <c r="AF439" s="205">
        <v>4</v>
      </c>
      <c r="AG439" s="494"/>
      <c r="AH439" s="497" t="str">
        <f t="shared" si="1527"/>
        <v/>
      </c>
      <c r="AI439" s="336"/>
      <c r="AJ439" s="336"/>
      <c r="AK439" s="231" t="str">
        <f t="shared" si="1528"/>
        <v/>
      </c>
      <c r="AL439" s="337"/>
      <c r="AM439" s="337"/>
      <c r="AN439" s="338"/>
      <c r="AO439" s="232" t="str">
        <f t="shared" ref="AO439" si="1540">IF(ISBLANK(AD436),(IFERROR(IF(AND(AH438="Probabilidad",AH439="Probabilidad"),(AQ438-(+AQ438*AK439)),IF(AND(AH438="Impacto",AH439="Probabilidad"),(AQ437-(+AQ437*AK439)),IF(AH439="Impacto",AQ438,""))),""))," ")</f>
        <v/>
      </c>
      <c r="AP439" s="174" t="str">
        <f t="shared" ref="AP439" si="1541">IF(ISBLANK(AD436),(IFERROR(IF(AO439="","",IF(AO439&lt;=0.2,"Muy Baja",IF(AO439&lt;=0.4,"Baja",IF(AO439&lt;=0.6,"Media",IF(AO439&lt;=0.8,"Alta","Muy Alta"))))),""))," ")</f>
        <v/>
      </c>
      <c r="AQ439" s="233" t="str">
        <f t="shared" si="1436"/>
        <v/>
      </c>
      <c r="AR439" s="279" t="str">
        <f t="shared" si="1437"/>
        <v/>
      </c>
      <c r="AS439" s="233" t="str">
        <f t="shared" si="1539"/>
        <v/>
      </c>
      <c r="AT439" s="235" t="str">
        <f t="shared" si="1438"/>
        <v/>
      </c>
      <c r="AU439" s="782"/>
      <c r="AV439" s="785"/>
      <c r="AW439" s="779"/>
      <c r="AX439" s="788"/>
      <c r="AY439" s="469"/>
      <c r="AZ439" s="462"/>
      <c r="BA439" s="463"/>
      <c r="BB439" s="463"/>
      <c r="BC439" s="464"/>
      <c r="BD439" s="464"/>
      <c r="BE439" s="464"/>
      <c r="BF439" s="462"/>
      <c r="BG439" s="752"/>
      <c r="BH439" s="212"/>
      <c r="BI439" s="209"/>
      <c r="BJ439" s="209"/>
      <c r="BK439" s="209"/>
      <c r="BL439" s="206"/>
      <c r="BM439" s="206"/>
      <c r="BN439" s="206"/>
      <c r="BO439" s="278"/>
      <c r="BP439" s="278"/>
      <c r="BQ439" s="593"/>
      <c r="BR439" s="692"/>
      <c r="BS439" s="693"/>
      <c r="BT439" s="692"/>
      <c r="BU439" s="693"/>
      <c r="BV439" s="692"/>
      <c r="BW439" s="693"/>
      <c r="BX439" s="692"/>
      <c r="BY439" s="697"/>
      <c r="BZ439" s="693"/>
    </row>
    <row r="440" spans="1:78" s="211" customFormat="1" ht="28.5" customHeight="1">
      <c r="A440" s="987"/>
      <c r="B440" s="969"/>
      <c r="C440" s="848"/>
      <c r="D440" s="848"/>
      <c r="E440" s="801"/>
      <c r="F440" s="801"/>
      <c r="G440" s="819"/>
      <c r="H440" s="380">
        <f t="shared" si="1489"/>
        <v>71</v>
      </c>
      <c r="I440" s="831"/>
      <c r="J440" s="752"/>
      <c r="K440" s="752"/>
      <c r="L440" s="752"/>
      <c r="M440" s="801"/>
      <c r="N440" s="801"/>
      <c r="O440" s="801"/>
      <c r="P440" s="805"/>
      <c r="Q440" s="808"/>
      <c r="R440" s="811"/>
      <c r="S440" s="811"/>
      <c r="T440" s="811"/>
      <c r="U440" s="811"/>
      <c r="V440" s="814"/>
      <c r="W440" s="767"/>
      <c r="X440" s="817"/>
      <c r="Y440" s="761"/>
      <c r="Z440" s="764"/>
      <c r="AA440" s="767"/>
      <c r="AB440" s="770"/>
      <c r="AC440" s="773"/>
      <c r="AD440" s="776"/>
      <c r="AE440" s="779"/>
      <c r="AF440" s="205">
        <v>5</v>
      </c>
      <c r="AG440" s="494"/>
      <c r="AH440" s="497" t="str">
        <f t="shared" si="1527"/>
        <v/>
      </c>
      <c r="AI440" s="336"/>
      <c r="AJ440" s="336"/>
      <c r="AK440" s="231" t="str">
        <f t="shared" si="1528"/>
        <v/>
      </c>
      <c r="AL440" s="337"/>
      <c r="AM440" s="337"/>
      <c r="AN440" s="338"/>
      <c r="AO440" s="232" t="str">
        <f t="shared" ref="AO440" si="1542">IF(ISBLANK(AD436),(IFERROR(IF(AND(AH439="Probabilidad",AH440="Probabilidad"),(AQ439-(+AQ439*AK440)),IF(AND(AH439="Impacto",AH440="Probabilidad"),(AQ438-(+AQ438*AK440)),IF(AH440="Impacto",AQ439,""))),""))," ")</f>
        <v/>
      </c>
      <c r="AP440" s="174" t="str">
        <f t="shared" ref="AP440" si="1543">IF(ISBLANK(AD436),(IFERROR(IF(AO440="","",IF(AO440&lt;=0.2,"Muy Baja",IF(AO440&lt;=0.4,"Baja",IF(AO440&lt;=0.6,"Media",IF(AO440&lt;=0.8,"Alta","Muy Alta"))))),""))," ")</f>
        <v/>
      </c>
      <c r="AQ440" s="233" t="str">
        <f t="shared" si="1436"/>
        <v/>
      </c>
      <c r="AR440" s="279" t="str">
        <f t="shared" si="1437"/>
        <v/>
      </c>
      <c r="AS440" s="233" t="str">
        <f t="shared" si="1539"/>
        <v/>
      </c>
      <c r="AT440" s="235" t="str">
        <f t="shared" si="1438"/>
        <v/>
      </c>
      <c r="AU440" s="782"/>
      <c r="AV440" s="785"/>
      <c r="AW440" s="779"/>
      <c r="AX440" s="788"/>
      <c r="AY440" s="469"/>
      <c r="AZ440" s="462"/>
      <c r="BA440" s="463"/>
      <c r="BB440" s="463"/>
      <c r="BC440" s="464"/>
      <c r="BD440" s="464"/>
      <c r="BE440" s="464"/>
      <c r="BF440" s="462"/>
      <c r="BG440" s="752"/>
      <c r="BH440" s="212"/>
      <c r="BI440" s="209"/>
      <c r="BJ440" s="209"/>
      <c r="BK440" s="209"/>
      <c r="BL440" s="206"/>
      <c r="BM440" s="206"/>
      <c r="BN440" s="206"/>
      <c r="BO440" s="278"/>
      <c r="BP440" s="278"/>
      <c r="BQ440" s="593"/>
      <c r="BR440" s="692"/>
      <c r="BS440" s="693"/>
      <c r="BT440" s="692"/>
      <c r="BU440" s="693"/>
      <c r="BV440" s="692"/>
      <c r="BW440" s="693"/>
      <c r="BX440" s="692"/>
      <c r="BY440" s="697"/>
      <c r="BZ440" s="693"/>
    </row>
    <row r="441" spans="1:78" s="211" customFormat="1" ht="28.5" customHeight="1">
      <c r="A441" s="987"/>
      <c r="B441" s="969"/>
      <c r="C441" s="848"/>
      <c r="D441" s="848"/>
      <c r="E441" s="801"/>
      <c r="F441" s="801"/>
      <c r="G441" s="819"/>
      <c r="H441" s="380">
        <f t="shared" si="1489"/>
        <v>71</v>
      </c>
      <c r="I441" s="832"/>
      <c r="J441" s="753"/>
      <c r="K441" s="753"/>
      <c r="L441" s="753"/>
      <c r="M441" s="802"/>
      <c r="N441" s="802"/>
      <c r="O441" s="802"/>
      <c r="P441" s="806"/>
      <c r="Q441" s="809"/>
      <c r="R441" s="812"/>
      <c r="S441" s="812"/>
      <c r="T441" s="812"/>
      <c r="U441" s="812"/>
      <c r="V441" s="820"/>
      <c r="W441" s="768"/>
      <c r="X441" s="818"/>
      <c r="Y441" s="762"/>
      <c r="Z441" s="765"/>
      <c r="AA441" s="768"/>
      <c r="AB441" s="771"/>
      <c r="AC441" s="774"/>
      <c r="AD441" s="777"/>
      <c r="AE441" s="780"/>
      <c r="AF441" s="205">
        <v>6</v>
      </c>
      <c r="AG441" s="494"/>
      <c r="AH441" s="497" t="str">
        <f t="shared" si="1527"/>
        <v/>
      </c>
      <c r="AI441" s="336"/>
      <c r="AJ441" s="336"/>
      <c r="AK441" s="231" t="str">
        <f t="shared" si="1528"/>
        <v/>
      </c>
      <c r="AL441" s="337"/>
      <c r="AM441" s="337"/>
      <c r="AN441" s="338"/>
      <c r="AO441" s="232" t="str">
        <f t="shared" ref="AO441" si="1544">IF(ISBLANK(AD436),(IFERROR(IF(AND(AH440="Probabilidad",AH441="Probabilidad"),(AQ440-(+AQ440*AK441)),IF(AND(AH440="Impacto",AH441="Probabilidad"),(AQ439-(+AQ439*AK441)),IF(AH441="Impacto",AQ440,""))),""))," ")</f>
        <v/>
      </c>
      <c r="AP441" s="174" t="str">
        <f t="shared" ref="AP441" si="1545">IF(ISBLANK(AD436),(IFERROR(IF(AO441="","",IF(AO441&lt;=0.2,"Muy Baja",IF(AO441&lt;=0.4,"Baja",IF(AO441&lt;=0.6,"Media",IF(AO441&lt;=0.8,"Alta","Muy Alta"))))),""))," ")</f>
        <v/>
      </c>
      <c r="AQ441" s="233" t="str">
        <f t="shared" si="1436"/>
        <v/>
      </c>
      <c r="AR441" s="279" t="str">
        <f t="shared" si="1437"/>
        <v/>
      </c>
      <c r="AS441" s="233" t="str">
        <f t="shared" si="1539"/>
        <v/>
      </c>
      <c r="AT441" s="235" t="str">
        <f t="shared" si="1438"/>
        <v/>
      </c>
      <c r="AU441" s="783"/>
      <c r="AV441" s="786"/>
      <c r="AW441" s="780"/>
      <c r="AX441" s="789"/>
      <c r="AY441" s="469"/>
      <c r="AZ441" s="462"/>
      <c r="BA441" s="463"/>
      <c r="BB441" s="463"/>
      <c r="BC441" s="464"/>
      <c r="BD441" s="464"/>
      <c r="BE441" s="464"/>
      <c r="BF441" s="462"/>
      <c r="BG441" s="753"/>
      <c r="BH441" s="212"/>
      <c r="BI441" s="209"/>
      <c r="BJ441" s="209"/>
      <c r="BK441" s="209"/>
      <c r="BL441" s="206"/>
      <c r="BM441" s="206"/>
      <c r="BN441" s="206"/>
      <c r="BO441" s="278"/>
      <c r="BP441" s="278"/>
      <c r="BQ441" s="593"/>
      <c r="BR441" s="694"/>
      <c r="BS441" s="695"/>
      <c r="BT441" s="694"/>
      <c r="BU441" s="695"/>
      <c r="BV441" s="694"/>
      <c r="BW441" s="695"/>
      <c r="BX441" s="694"/>
      <c r="BY441" s="698"/>
      <c r="BZ441" s="695"/>
    </row>
    <row r="442" spans="1:78" s="211" customFormat="1" ht="114.75" customHeight="1">
      <c r="A442" s="987"/>
      <c r="B442" s="969" t="s">
        <v>955</v>
      </c>
      <c r="C442" s="848"/>
      <c r="D442" s="848" t="str">
        <f>IFERROR((VLOOKUP($B442,'Listados Datos'!$D$3:$F$18,3,FALSE))," ")</f>
        <v>El proceso inicia con la identificación de necesidades de personal y finaliza con el seguimiento y evaluación de los mismos. Aplica a todos los procesos de la entidad.</v>
      </c>
      <c r="E442" s="801" t="s">
        <v>1168</v>
      </c>
      <c r="F442" s="801" t="s">
        <v>970</v>
      </c>
      <c r="G442" s="819">
        <v>72</v>
      </c>
      <c r="H442" s="380">
        <f t="shared" ref="H442" si="1546">+G442</f>
        <v>72</v>
      </c>
      <c r="I442" s="830" t="s">
        <v>3096</v>
      </c>
      <c r="J442" s="751" t="s">
        <v>242</v>
      </c>
      <c r="K442" s="751" t="s">
        <v>1194</v>
      </c>
      <c r="L442" s="751" t="s">
        <v>1318</v>
      </c>
      <c r="M442" s="803" t="s">
        <v>3090</v>
      </c>
      <c r="N442" s="803" t="s">
        <v>108</v>
      </c>
      <c r="O442" s="803" t="s">
        <v>830</v>
      </c>
      <c r="P442" s="804">
        <v>228</v>
      </c>
      <c r="Q442" s="807"/>
      <c r="R442" s="810"/>
      <c r="S442" s="810"/>
      <c r="T442" s="810"/>
      <c r="U442" s="810"/>
      <c r="V442" s="813" t="str">
        <f t="shared" ref="V442" si="1547">IF(ISBLANK(AC442),(IF(P442&lt;=0,"",IF(P442&lt;=2,"Muy Baja",IF(P442&lt;=24,"Baja",IF(P442&lt;=500,"Media",IF(P442&lt;=5000,"Alta","Muy Alta"))))))," ")</f>
        <v>Media</v>
      </c>
      <c r="W442" s="766">
        <f t="shared" ref="W442" si="1548">IF(ISBLANK(AC442),(IF(V442="","",IF(V442="Muy Baja",20%,IF(V442="Baja",40%,IF(V442="Media",60%,IF(V442="Alta",80%,IF(V442="Muy Alta",100%,0)))))))," ")</f>
        <v>0.6</v>
      </c>
      <c r="X442" s="816" t="s">
        <v>304</v>
      </c>
      <c r="Y442" s="760" t="str">
        <f>IF(X442&gt;0,IF(NOT(ISERROR(MATCH(X442,'Listados Datos'!$N$3:$N$4,0))),'Listados Datos'!$N$6&amp;"Por favor no seleccionar este criterios de impacto (Afectación Económica o presupuestal y/o Pérdida Reputacional)",'Listados Datos'!$N$7),"")</f>
        <v>✔</v>
      </c>
      <c r="Z442" s="763" t="str">
        <f>IF(OR(X442='Listados Datos'!$R$3,X442='Listados Datos'!$S$3),"Leve",IF(OR(X442='Listados Datos'!$R$4,X442='Listados Datos'!$S$4),"Menor",IF(OR(X442='Listados Datos'!$R$5,X442='Listados Datos'!$S$5),"Moderado",IF(OR(X442='Listados Datos'!$R$6,X442='Listados Datos'!$S$6),"Mayor",IF(OR(X442='Listados Datos'!$R$7,X442='Listados Datos'!$S$7),"Catastrófico","")))))</f>
        <v>Moderado</v>
      </c>
      <c r="AA442" s="766">
        <f>IF(Z442="","",IF(Z442="Leve",20%,IF(Z442="Menor",40%,IF(Z442="Moderado",60%,IF(Z442="Mayor",80%,IF(Z442="Catastrófico",100%,0))))))</f>
        <v>0.6</v>
      </c>
      <c r="AB442" s="769"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Moderado</v>
      </c>
      <c r="AC442" s="772"/>
      <c r="AD442" s="775"/>
      <c r="AE442" s="778" t="str">
        <f t="shared" ref="AE442" si="1549">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494" t="s">
        <v>3320</v>
      </c>
      <c r="AH442" s="497" t="str">
        <f t="shared" si="1527"/>
        <v>Probabilidad</v>
      </c>
      <c r="AI442" s="336" t="s">
        <v>310</v>
      </c>
      <c r="AJ442" s="336" t="s">
        <v>315</v>
      </c>
      <c r="AK442" s="231" t="str">
        <f t="shared" si="1528"/>
        <v>40%</v>
      </c>
      <c r="AL442" s="337" t="s">
        <v>319</v>
      </c>
      <c r="AM442" s="337" t="s">
        <v>323</v>
      </c>
      <c r="AN442" s="338" t="s">
        <v>326</v>
      </c>
      <c r="AO442" s="232">
        <f t="shared" ref="AO442" si="1550">IF(ISBLANK(AD442),(IFERROR(IF(AH442="Probabilidad",(W442-(+W442*AK442)),IF(AH442="Impacto",W442,"")),""))," ")</f>
        <v>0.36</v>
      </c>
      <c r="AP442" s="174" t="str">
        <f t="shared" ref="AP442" si="1551">IF(ISBLANK(AD442), (IFERROR(IF(AO442="","",IF(AO442&lt;=0.2,"Muy Baja",IF(AO442&lt;=0.4,"Baja",IF(AO442&lt;=0.6,"Media",IF(AO442&lt;=0.8,"Alta","Muy Alta"))))),""))," ")</f>
        <v>Baja</v>
      </c>
      <c r="AQ442" s="233">
        <f t="shared" si="1436"/>
        <v>0.36</v>
      </c>
      <c r="AR442" s="279" t="str">
        <f t="shared" si="1437"/>
        <v>Moderado</v>
      </c>
      <c r="AS442" s="233">
        <f t="shared" ref="AS442" si="1552">IFERROR(IF(AH442="Impacto",(AA442-(+AA442*AK442)),IF(AH442="Probabilidad",AA442,"")),"")</f>
        <v>0.6</v>
      </c>
      <c r="AT442" s="235" t="str">
        <f t="shared" si="1438"/>
        <v>Moderado</v>
      </c>
      <c r="AU442" s="781"/>
      <c r="AV442" s="784" t="str">
        <f>IF(ISBLANK(AD442), " ", AD442)</f>
        <v xml:space="preserve"> </v>
      </c>
      <c r="AW442" s="778" t="str">
        <f t="shared" ref="AW442" si="155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787" t="s">
        <v>333</v>
      </c>
      <c r="AY442" s="469" t="s">
        <v>3100</v>
      </c>
      <c r="AZ442" s="462" t="s">
        <v>1401</v>
      </c>
      <c r="BA442" s="463" t="s">
        <v>3006</v>
      </c>
      <c r="BB442" s="463" t="s">
        <v>1054</v>
      </c>
      <c r="BC442" s="464">
        <v>44927</v>
      </c>
      <c r="BD442" s="464">
        <v>45291</v>
      </c>
      <c r="BE442" s="464" t="s">
        <v>1252</v>
      </c>
      <c r="BF442" s="464" t="s">
        <v>1252</v>
      </c>
      <c r="BG442" s="751" t="s">
        <v>1253</v>
      </c>
      <c r="BH442" s="508" t="s">
        <v>113</v>
      </c>
      <c r="BI442" s="503" t="s">
        <v>3497</v>
      </c>
      <c r="BJ442" s="522">
        <v>1</v>
      </c>
      <c r="BK442" s="523">
        <v>45046</v>
      </c>
      <c r="BL442" s="478" t="s">
        <v>3498</v>
      </c>
      <c r="BM442" s="511" t="s">
        <v>3499</v>
      </c>
      <c r="BN442" s="536" t="s">
        <v>114</v>
      </c>
      <c r="BO442" s="536" t="s">
        <v>114</v>
      </c>
      <c r="BP442" s="536" t="s">
        <v>1509</v>
      </c>
      <c r="BQ442" s="592" t="s">
        <v>1509</v>
      </c>
      <c r="BR442" s="680" t="s">
        <v>3676</v>
      </c>
      <c r="BS442" s="681"/>
      <c r="BT442" s="680" t="s">
        <v>1401</v>
      </c>
      <c r="BU442" s="681"/>
      <c r="BV442" s="680" t="s">
        <v>3640</v>
      </c>
      <c r="BW442" s="681"/>
      <c r="BX442" s="686" t="s">
        <v>3641</v>
      </c>
      <c r="BY442" s="687"/>
      <c r="BZ442" s="681"/>
    </row>
    <row r="443" spans="1:78" s="211" customFormat="1" ht="28.5" customHeight="1">
      <c r="A443" s="987"/>
      <c r="B443" s="969"/>
      <c r="C443" s="848"/>
      <c r="D443" s="848"/>
      <c r="E443" s="801"/>
      <c r="F443" s="801"/>
      <c r="G443" s="819"/>
      <c r="H443" s="380">
        <f t="shared" ref="H443" si="1554">+H442</f>
        <v>72</v>
      </c>
      <c r="I443" s="831"/>
      <c r="J443" s="752"/>
      <c r="K443" s="752"/>
      <c r="L443" s="752"/>
      <c r="M443" s="801"/>
      <c r="N443" s="801"/>
      <c r="O443" s="801"/>
      <c r="P443" s="805"/>
      <c r="Q443" s="808"/>
      <c r="R443" s="811"/>
      <c r="S443" s="811"/>
      <c r="T443" s="811"/>
      <c r="U443" s="811"/>
      <c r="V443" s="814"/>
      <c r="W443" s="767"/>
      <c r="X443" s="817"/>
      <c r="Y443" s="761"/>
      <c r="Z443" s="764"/>
      <c r="AA443" s="767"/>
      <c r="AB443" s="770"/>
      <c r="AC443" s="773"/>
      <c r="AD443" s="776"/>
      <c r="AE443" s="779"/>
      <c r="AF443" s="205">
        <v>2</v>
      </c>
      <c r="AG443" s="494"/>
      <c r="AH443" s="497" t="str">
        <f t="shared" si="1527"/>
        <v/>
      </c>
      <c r="AI443" s="336"/>
      <c r="AJ443" s="336"/>
      <c r="AK443" s="231" t="str">
        <f t="shared" si="1528"/>
        <v/>
      </c>
      <c r="AL443" s="337"/>
      <c r="AM443" s="337"/>
      <c r="AN443" s="338"/>
      <c r="AO443" s="232" t="str">
        <f t="shared" ref="AO443" si="1555">IF(ISBLANK(AD442),(IFERROR(IF(AND(AH442="Probabilidad",AH443="Probabilidad"),(AQ442-(+AQ442*AK443)),IF(AH443="Probabilidad",(W442-(+W442*AK443)),IF(AH443="Impacto",AQ442,""))),""))," ")</f>
        <v/>
      </c>
      <c r="AP443" s="174" t="str">
        <f t="shared" ref="AP443" si="1556">IF(ISBLANK(AD442),(IFERROR(IF(AO443="","",IF(AO443&lt;=0.2,"Muy Baja",IF(AO443&lt;=0.4,"Baja",IF(AO443&lt;=0.6,"Media",IF(AO443&lt;=0.8,"Alta","Muy Alta"))))),""))," ")</f>
        <v/>
      </c>
      <c r="AQ443" s="233" t="str">
        <f t="shared" si="1436"/>
        <v/>
      </c>
      <c r="AR443" s="279" t="str">
        <f t="shared" si="1437"/>
        <v/>
      </c>
      <c r="AS443" s="233" t="str">
        <f t="shared" ref="AS443" si="1557">IFERROR(IF(AND(AH442="Impacto",AH443="Impacto"),(AS442-(+AS442*AK443)),IF(AH443="Impacto",(AA442-(+AA442*AK443)),IF(AH443="Probabilidad",AS442,""))),"")</f>
        <v/>
      </c>
      <c r="AT443" s="235" t="str">
        <f t="shared" si="1438"/>
        <v/>
      </c>
      <c r="AU443" s="782"/>
      <c r="AV443" s="785"/>
      <c r="AW443" s="779"/>
      <c r="AX443" s="788"/>
      <c r="AY443" s="469"/>
      <c r="AZ443" s="462"/>
      <c r="BA443" s="463"/>
      <c r="BB443" s="463"/>
      <c r="BC443" s="464"/>
      <c r="BD443" s="464"/>
      <c r="BE443" s="464"/>
      <c r="BF443" s="462"/>
      <c r="BG443" s="752"/>
      <c r="BH443" s="212"/>
      <c r="BI443" s="209"/>
      <c r="BJ443" s="209"/>
      <c r="BK443" s="209"/>
      <c r="BL443" s="206"/>
      <c r="BM443" s="206"/>
      <c r="BN443" s="206"/>
      <c r="BO443" s="278"/>
      <c r="BP443" s="278"/>
      <c r="BQ443" s="593"/>
      <c r="BR443" s="682"/>
      <c r="BS443" s="683"/>
      <c r="BT443" s="682"/>
      <c r="BU443" s="683"/>
      <c r="BV443" s="682"/>
      <c r="BW443" s="683"/>
      <c r="BX443" s="682"/>
      <c r="BY443" s="688"/>
      <c r="BZ443" s="683"/>
    </row>
    <row r="444" spans="1:78" s="211" customFormat="1" ht="28.5" customHeight="1">
      <c r="A444" s="987"/>
      <c r="B444" s="969"/>
      <c r="C444" s="848"/>
      <c r="D444" s="848"/>
      <c r="E444" s="801"/>
      <c r="F444" s="801"/>
      <c r="G444" s="819"/>
      <c r="H444" s="380">
        <f t="shared" si="1489"/>
        <v>72</v>
      </c>
      <c r="I444" s="831"/>
      <c r="J444" s="752"/>
      <c r="K444" s="752"/>
      <c r="L444" s="752"/>
      <c r="M444" s="801"/>
      <c r="N444" s="801"/>
      <c r="O444" s="801"/>
      <c r="P444" s="805"/>
      <c r="Q444" s="808"/>
      <c r="R444" s="811"/>
      <c r="S444" s="811"/>
      <c r="T444" s="811"/>
      <c r="U444" s="811"/>
      <c r="V444" s="814"/>
      <c r="W444" s="767"/>
      <c r="X444" s="817"/>
      <c r="Y444" s="761"/>
      <c r="Z444" s="764"/>
      <c r="AA444" s="767"/>
      <c r="AB444" s="770"/>
      <c r="AC444" s="773"/>
      <c r="AD444" s="776"/>
      <c r="AE444" s="779"/>
      <c r="AF444" s="205">
        <v>3</v>
      </c>
      <c r="AG444" s="494"/>
      <c r="AH444" s="497" t="str">
        <f t="shared" si="1527"/>
        <v/>
      </c>
      <c r="AI444" s="336"/>
      <c r="AJ444" s="336"/>
      <c r="AK444" s="231" t="str">
        <f t="shared" si="1528"/>
        <v/>
      </c>
      <c r="AL444" s="337"/>
      <c r="AM444" s="337"/>
      <c r="AN444" s="338"/>
      <c r="AO444" s="232" t="str">
        <f t="shared" ref="AO444" si="1558">IF(ISBLANK(AD442),(IFERROR(IF(AND(AH443="Probabilidad",AH444="Probabilidad"),(AQ443-(+AQ443*AK444)),IF(AND(AH443="Impacto",AH444="Probabilidad"),(AQ442-(+AQ442*AK444)),IF(AH444="Impacto",AQ443,""))),""))," ")</f>
        <v/>
      </c>
      <c r="AP444" s="174" t="str">
        <f t="shared" ref="AP444" si="1559">IF(ISBLANK(AD442),(IFERROR(IF(AO444="","",IF(AO444&lt;=0.2,"Muy Baja",IF(AO444&lt;=0.4,"Baja",IF(AO444&lt;=0.6,"Media",IF(AO444&lt;=0.8,"Alta","Muy Alta"))))),""))," ")</f>
        <v/>
      </c>
      <c r="AQ444" s="233" t="str">
        <f t="shared" si="1436"/>
        <v/>
      </c>
      <c r="AR444" s="279" t="str">
        <f t="shared" si="1437"/>
        <v/>
      </c>
      <c r="AS444" s="233" t="str">
        <f t="shared" ref="AS444:AS447" si="1560">IFERROR(IF(AND(AH443="Impacto",AH444="Impacto"),(AS443-(+AS443*AK444)),IF(AND(AH443="Probabilidad",AH444="Impacto"),(AS442-(+AS442*AK444)),IF(AH444="Probabilidad",AS443,""))),"")</f>
        <v/>
      </c>
      <c r="AT444" s="235" t="str">
        <f t="shared" si="1438"/>
        <v/>
      </c>
      <c r="AU444" s="782"/>
      <c r="AV444" s="785"/>
      <c r="AW444" s="779"/>
      <c r="AX444" s="788"/>
      <c r="AY444" s="469"/>
      <c r="AZ444" s="462"/>
      <c r="BA444" s="463"/>
      <c r="BB444" s="463"/>
      <c r="BC444" s="464"/>
      <c r="BD444" s="464"/>
      <c r="BE444" s="464"/>
      <c r="BF444" s="462"/>
      <c r="BG444" s="752"/>
      <c r="BH444" s="212"/>
      <c r="BI444" s="209"/>
      <c r="BJ444" s="209"/>
      <c r="BK444" s="209"/>
      <c r="BL444" s="206"/>
      <c r="BM444" s="206"/>
      <c r="BN444" s="206"/>
      <c r="BO444" s="278"/>
      <c r="BP444" s="278"/>
      <c r="BQ444" s="593"/>
      <c r="BR444" s="682"/>
      <c r="BS444" s="683"/>
      <c r="BT444" s="682"/>
      <c r="BU444" s="683"/>
      <c r="BV444" s="682"/>
      <c r="BW444" s="683"/>
      <c r="BX444" s="682"/>
      <c r="BY444" s="688"/>
      <c r="BZ444" s="683"/>
    </row>
    <row r="445" spans="1:78" s="211" customFormat="1" ht="28.5" customHeight="1">
      <c r="A445" s="987"/>
      <c r="B445" s="969"/>
      <c r="C445" s="848"/>
      <c r="D445" s="848"/>
      <c r="E445" s="801"/>
      <c r="F445" s="801"/>
      <c r="G445" s="819"/>
      <c r="H445" s="380">
        <f t="shared" si="1489"/>
        <v>72</v>
      </c>
      <c r="I445" s="831"/>
      <c r="J445" s="752"/>
      <c r="K445" s="752"/>
      <c r="L445" s="752"/>
      <c r="M445" s="801"/>
      <c r="N445" s="801"/>
      <c r="O445" s="801"/>
      <c r="P445" s="805"/>
      <c r="Q445" s="808"/>
      <c r="R445" s="811"/>
      <c r="S445" s="811"/>
      <c r="T445" s="811"/>
      <c r="U445" s="811"/>
      <c r="V445" s="814"/>
      <c r="W445" s="767"/>
      <c r="X445" s="817"/>
      <c r="Y445" s="761"/>
      <c r="Z445" s="764"/>
      <c r="AA445" s="767"/>
      <c r="AB445" s="770"/>
      <c r="AC445" s="773"/>
      <c r="AD445" s="776"/>
      <c r="AE445" s="779"/>
      <c r="AF445" s="205">
        <v>4</v>
      </c>
      <c r="AG445" s="494"/>
      <c r="AH445" s="497" t="str">
        <f t="shared" si="1527"/>
        <v/>
      </c>
      <c r="AI445" s="336"/>
      <c r="AJ445" s="336"/>
      <c r="AK445" s="231" t="str">
        <f t="shared" si="1528"/>
        <v/>
      </c>
      <c r="AL445" s="337"/>
      <c r="AM445" s="337"/>
      <c r="AN445" s="338"/>
      <c r="AO445" s="232" t="str">
        <f t="shared" ref="AO445" si="1561">IF(ISBLANK(AD442),(IFERROR(IF(AND(AH444="Probabilidad",AH445="Probabilidad"),(AQ444-(+AQ444*AK445)),IF(AND(AH444="Impacto",AH445="Probabilidad"),(AQ443-(+AQ443*AK445)),IF(AH445="Impacto",AQ444,""))),""))," ")</f>
        <v/>
      </c>
      <c r="AP445" s="174" t="str">
        <f t="shared" ref="AP445" si="1562">IF(ISBLANK(AD442),(IFERROR(IF(AO445="","",IF(AO445&lt;=0.2,"Muy Baja",IF(AO445&lt;=0.4,"Baja",IF(AO445&lt;=0.6,"Media",IF(AO445&lt;=0.8,"Alta","Muy Alta"))))),""))," ")</f>
        <v/>
      </c>
      <c r="AQ445" s="233" t="str">
        <f t="shared" si="1436"/>
        <v/>
      </c>
      <c r="AR445" s="279" t="str">
        <f t="shared" si="1437"/>
        <v/>
      </c>
      <c r="AS445" s="233" t="str">
        <f t="shared" si="1560"/>
        <v/>
      </c>
      <c r="AT445" s="235" t="str">
        <f t="shared" si="1438"/>
        <v/>
      </c>
      <c r="AU445" s="782"/>
      <c r="AV445" s="785"/>
      <c r="AW445" s="779"/>
      <c r="AX445" s="788"/>
      <c r="AY445" s="469"/>
      <c r="AZ445" s="462"/>
      <c r="BA445" s="463"/>
      <c r="BB445" s="463"/>
      <c r="BC445" s="464"/>
      <c r="BD445" s="464"/>
      <c r="BE445" s="464"/>
      <c r="BF445" s="462"/>
      <c r="BG445" s="752"/>
      <c r="BH445" s="212"/>
      <c r="BI445" s="209"/>
      <c r="BJ445" s="209"/>
      <c r="BK445" s="209"/>
      <c r="BL445" s="206"/>
      <c r="BM445" s="206"/>
      <c r="BN445" s="206"/>
      <c r="BO445" s="278"/>
      <c r="BP445" s="278"/>
      <c r="BQ445" s="593"/>
      <c r="BR445" s="682"/>
      <c r="BS445" s="683"/>
      <c r="BT445" s="682"/>
      <c r="BU445" s="683"/>
      <c r="BV445" s="682"/>
      <c r="BW445" s="683"/>
      <c r="BX445" s="682"/>
      <c r="BY445" s="688"/>
      <c r="BZ445" s="683"/>
    </row>
    <row r="446" spans="1:78" s="211" customFormat="1" ht="28.5" customHeight="1">
      <c r="A446" s="987"/>
      <c r="B446" s="969"/>
      <c r="C446" s="848"/>
      <c r="D446" s="848"/>
      <c r="E446" s="801"/>
      <c r="F446" s="801"/>
      <c r="G446" s="819"/>
      <c r="H446" s="380">
        <f t="shared" si="1489"/>
        <v>72</v>
      </c>
      <c r="I446" s="831"/>
      <c r="J446" s="752"/>
      <c r="K446" s="752"/>
      <c r="L446" s="752"/>
      <c r="M446" s="801"/>
      <c r="N446" s="801"/>
      <c r="O446" s="801"/>
      <c r="P446" s="805"/>
      <c r="Q446" s="808"/>
      <c r="R446" s="811"/>
      <c r="S446" s="811"/>
      <c r="T446" s="811"/>
      <c r="U446" s="811"/>
      <c r="V446" s="814"/>
      <c r="W446" s="767"/>
      <c r="X446" s="817"/>
      <c r="Y446" s="761"/>
      <c r="Z446" s="764"/>
      <c r="AA446" s="767"/>
      <c r="AB446" s="770"/>
      <c r="AC446" s="773"/>
      <c r="AD446" s="776"/>
      <c r="AE446" s="779"/>
      <c r="AF446" s="205">
        <v>5</v>
      </c>
      <c r="AG446" s="494"/>
      <c r="AH446" s="497" t="str">
        <f t="shared" si="1527"/>
        <v/>
      </c>
      <c r="AI446" s="336"/>
      <c r="AJ446" s="336"/>
      <c r="AK446" s="231" t="str">
        <f t="shared" si="1528"/>
        <v/>
      </c>
      <c r="AL446" s="337"/>
      <c r="AM446" s="337"/>
      <c r="AN446" s="338"/>
      <c r="AO446" s="232" t="str">
        <f t="shared" ref="AO446" si="1563">IF(ISBLANK(AD442),(IFERROR(IF(AND(AH445="Probabilidad",AH446="Probabilidad"),(AQ445-(+AQ445*AK446)),IF(AND(AH445="Impacto",AH446="Probabilidad"),(AQ444-(+AQ444*AK446)),IF(AH446="Impacto",AQ445,""))),""))," ")</f>
        <v/>
      </c>
      <c r="AP446" s="174" t="str">
        <f t="shared" ref="AP446" si="1564">IF(ISBLANK(AD442),(IFERROR(IF(AO446="","",IF(AO446&lt;=0.2,"Muy Baja",IF(AO446&lt;=0.4,"Baja",IF(AO446&lt;=0.6,"Media",IF(AO446&lt;=0.8,"Alta","Muy Alta"))))),""))," ")</f>
        <v/>
      </c>
      <c r="AQ446" s="233" t="str">
        <f t="shared" si="1436"/>
        <v/>
      </c>
      <c r="AR446" s="279" t="str">
        <f t="shared" si="1437"/>
        <v/>
      </c>
      <c r="AS446" s="233" t="str">
        <f t="shared" si="1560"/>
        <v/>
      </c>
      <c r="AT446" s="235" t="str">
        <f t="shared" si="1438"/>
        <v/>
      </c>
      <c r="AU446" s="782"/>
      <c r="AV446" s="785"/>
      <c r="AW446" s="779"/>
      <c r="AX446" s="788"/>
      <c r="AY446" s="469"/>
      <c r="AZ446" s="462"/>
      <c r="BA446" s="463"/>
      <c r="BB446" s="463"/>
      <c r="BC446" s="464"/>
      <c r="BD446" s="464"/>
      <c r="BE446" s="464"/>
      <c r="BF446" s="462"/>
      <c r="BG446" s="752"/>
      <c r="BH446" s="212"/>
      <c r="BI446" s="209"/>
      <c r="BJ446" s="209"/>
      <c r="BK446" s="209"/>
      <c r="BL446" s="206"/>
      <c r="BM446" s="206"/>
      <c r="BN446" s="206"/>
      <c r="BO446" s="278"/>
      <c r="BP446" s="278"/>
      <c r="BQ446" s="593"/>
      <c r="BR446" s="682"/>
      <c r="BS446" s="683"/>
      <c r="BT446" s="682"/>
      <c r="BU446" s="683"/>
      <c r="BV446" s="682"/>
      <c r="BW446" s="683"/>
      <c r="BX446" s="682"/>
      <c r="BY446" s="688"/>
      <c r="BZ446" s="683"/>
    </row>
    <row r="447" spans="1:78" s="211" customFormat="1" ht="28.5" customHeight="1">
      <c r="A447" s="987"/>
      <c r="B447" s="969"/>
      <c r="C447" s="848"/>
      <c r="D447" s="848"/>
      <c r="E447" s="801"/>
      <c r="F447" s="801"/>
      <c r="G447" s="819"/>
      <c r="H447" s="380">
        <f t="shared" si="1489"/>
        <v>72</v>
      </c>
      <c r="I447" s="832"/>
      <c r="J447" s="753"/>
      <c r="K447" s="753"/>
      <c r="L447" s="753"/>
      <c r="M447" s="802"/>
      <c r="N447" s="802"/>
      <c r="O447" s="802"/>
      <c r="P447" s="806"/>
      <c r="Q447" s="809"/>
      <c r="R447" s="812"/>
      <c r="S447" s="812"/>
      <c r="T447" s="812"/>
      <c r="U447" s="812"/>
      <c r="V447" s="820"/>
      <c r="W447" s="768"/>
      <c r="X447" s="818"/>
      <c r="Y447" s="762"/>
      <c r="Z447" s="765"/>
      <c r="AA447" s="768"/>
      <c r="AB447" s="771"/>
      <c r="AC447" s="774"/>
      <c r="AD447" s="777"/>
      <c r="AE447" s="780"/>
      <c r="AF447" s="205">
        <v>6</v>
      </c>
      <c r="AG447" s="494"/>
      <c r="AH447" s="497" t="str">
        <f t="shared" si="1527"/>
        <v/>
      </c>
      <c r="AI447" s="336"/>
      <c r="AJ447" s="336"/>
      <c r="AK447" s="231" t="str">
        <f t="shared" si="1528"/>
        <v/>
      </c>
      <c r="AL447" s="337"/>
      <c r="AM447" s="337"/>
      <c r="AN447" s="338"/>
      <c r="AO447" s="232" t="str">
        <f t="shared" ref="AO447" si="1565">IF(ISBLANK(AD442),(IFERROR(IF(AND(AH446="Probabilidad",AH447="Probabilidad"),(AQ446-(+AQ446*AK447)),IF(AND(AH446="Impacto",AH447="Probabilidad"),(AQ445-(+AQ445*AK447)),IF(AH447="Impacto",AQ446,""))),""))," ")</f>
        <v/>
      </c>
      <c r="AP447" s="174" t="str">
        <f t="shared" ref="AP447" si="1566">IF(ISBLANK(AD442),(IFERROR(IF(AO447="","",IF(AO447&lt;=0.2,"Muy Baja",IF(AO447&lt;=0.4,"Baja",IF(AO447&lt;=0.6,"Media",IF(AO447&lt;=0.8,"Alta","Muy Alta"))))),""))," ")</f>
        <v/>
      </c>
      <c r="AQ447" s="233" t="str">
        <f t="shared" si="1436"/>
        <v/>
      </c>
      <c r="AR447" s="279" t="str">
        <f t="shared" si="1437"/>
        <v/>
      </c>
      <c r="AS447" s="233" t="str">
        <f t="shared" si="1560"/>
        <v/>
      </c>
      <c r="AT447" s="235" t="str">
        <f t="shared" si="1438"/>
        <v/>
      </c>
      <c r="AU447" s="783"/>
      <c r="AV447" s="786"/>
      <c r="AW447" s="780"/>
      <c r="AX447" s="789"/>
      <c r="AY447" s="469"/>
      <c r="AZ447" s="462"/>
      <c r="BA447" s="463"/>
      <c r="BB447" s="463"/>
      <c r="BC447" s="464"/>
      <c r="BD447" s="464"/>
      <c r="BE447" s="464"/>
      <c r="BF447" s="462"/>
      <c r="BG447" s="753"/>
      <c r="BH447" s="212"/>
      <c r="BI447" s="209"/>
      <c r="BJ447" s="209"/>
      <c r="BK447" s="209"/>
      <c r="BL447" s="206"/>
      <c r="BM447" s="206"/>
      <c r="BN447" s="206"/>
      <c r="BO447" s="278"/>
      <c r="BP447" s="278"/>
      <c r="BQ447" s="593"/>
      <c r="BR447" s="684"/>
      <c r="BS447" s="685"/>
      <c r="BT447" s="684"/>
      <c r="BU447" s="685"/>
      <c r="BV447" s="684"/>
      <c r="BW447" s="685"/>
      <c r="BX447" s="684"/>
      <c r="BY447" s="689"/>
      <c r="BZ447" s="685"/>
    </row>
    <row r="448" spans="1:78" s="211" customFormat="1" ht="140.1" customHeight="1">
      <c r="A448" s="987"/>
      <c r="B448" s="969" t="s">
        <v>955</v>
      </c>
      <c r="C448" s="848"/>
      <c r="D448" s="848" t="str">
        <f>IFERROR((VLOOKUP($B448,'Listados Datos'!$D$3:$F$18,3,FALSE))," ")</f>
        <v>El proceso inicia con la identificación de necesidades de personal y finaliza con el seguimiento y evaluación de los mismos. Aplica a todos los procesos de la entidad.</v>
      </c>
      <c r="E448" s="801" t="s">
        <v>1168</v>
      </c>
      <c r="F448" s="801" t="s">
        <v>970</v>
      </c>
      <c r="G448" s="819">
        <v>73</v>
      </c>
      <c r="H448" s="380">
        <f t="shared" ref="H448" si="1567">+G448</f>
        <v>73</v>
      </c>
      <c r="I448" s="830" t="s">
        <v>3097</v>
      </c>
      <c r="J448" s="751" t="s">
        <v>242</v>
      </c>
      <c r="K448" s="751" t="s">
        <v>1196</v>
      </c>
      <c r="L448" s="751" t="s">
        <v>1279</v>
      </c>
      <c r="M448" s="803" t="s">
        <v>3091</v>
      </c>
      <c r="N448" s="803" t="s">
        <v>108</v>
      </c>
      <c r="O448" s="803" t="s">
        <v>830</v>
      </c>
      <c r="P448" s="804">
        <v>12</v>
      </c>
      <c r="Q448" s="807"/>
      <c r="R448" s="810"/>
      <c r="S448" s="810"/>
      <c r="T448" s="810"/>
      <c r="U448" s="810"/>
      <c r="V448" s="813" t="str">
        <f t="shared" ref="V448" si="1568">IF(ISBLANK(AC448),(IF(P448&lt;=0,"",IF(P448&lt;=2,"Muy Baja",IF(P448&lt;=24,"Baja",IF(P448&lt;=500,"Media",IF(P448&lt;=5000,"Alta","Muy Alta"))))))," ")</f>
        <v>Baja</v>
      </c>
      <c r="W448" s="766">
        <f t="shared" ref="W448" si="1569">IF(ISBLANK(AC448),(IF(V448="","",IF(V448="Muy Baja",20%,IF(V448="Baja",40%,IF(V448="Media",60%,IF(V448="Alta",80%,IF(V448="Muy Alta",100%,0)))))))," ")</f>
        <v>0.4</v>
      </c>
      <c r="X448" s="816" t="s">
        <v>303</v>
      </c>
      <c r="Y448" s="760" t="str">
        <f>IF(X448&gt;0,IF(NOT(ISERROR(MATCH(X448,'Listados Datos'!$N$3:$N$4,0))),'Listados Datos'!$N$6&amp;"Por favor no seleccionar este criterios de impacto (Afectación Económica o presupuestal y/o Pérdida Reputacional)",'Listados Datos'!$N$7),"")</f>
        <v>✔</v>
      </c>
      <c r="Z448" s="763" t="str">
        <f>IF(OR(X448='Listados Datos'!$R$3,X448='Listados Datos'!$S$3),"Leve",IF(OR(X448='Listados Datos'!$R$4,X448='Listados Datos'!$S$4),"Menor",IF(OR(X448='Listados Datos'!$R$5,X448='Listados Datos'!$S$5),"Moderado",IF(OR(X448='Listados Datos'!$R$6,X448='Listados Datos'!$S$6),"Mayor",IF(OR(X448='Listados Datos'!$R$7,X448='Listados Datos'!$S$7),"Catastrófico","")))))</f>
        <v>Leve</v>
      </c>
      <c r="AA448" s="766">
        <f>IF(Z448="","",IF(Z448="Leve",20%,IF(Z448="Menor",40%,IF(Z448="Moderado",60%,IF(Z448="Mayor",80%,IF(Z448="Catastrófico",100%,0))))))</f>
        <v>0.2</v>
      </c>
      <c r="AB448" s="769"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Bajo</v>
      </c>
      <c r="AC448" s="772"/>
      <c r="AD448" s="775"/>
      <c r="AE448" s="778" t="str">
        <f t="shared" ref="AE448" si="1570">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VALORAR</v>
      </c>
      <c r="AF448" s="205">
        <v>1</v>
      </c>
      <c r="AG448" s="494" t="s">
        <v>3093</v>
      </c>
      <c r="AH448" s="497" t="str">
        <f t="shared" si="1527"/>
        <v>Probabilidad</v>
      </c>
      <c r="AI448" s="336" t="s">
        <v>310</v>
      </c>
      <c r="AJ448" s="336" t="s">
        <v>316</v>
      </c>
      <c r="AK448" s="231" t="str">
        <f t="shared" si="1528"/>
        <v>50%</v>
      </c>
      <c r="AL448" s="337" t="s">
        <v>319</v>
      </c>
      <c r="AM448" s="337" t="s">
        <v>323</v>
      </c>
      <c r="AN448" s="338" t="s">
        <v>326</v>
      </c>
      <c r="AO448" s="232">
        <f t="shared" ref="AO448" si="1571">IF(ISBLANK(AD448),(IFERROR(IF(AH448="Probabilidad",(W448-(+W448*AK448)),IF(AH448="Impacto",W448,"")),""))," ")</f>
        <v>0.2</v>
      </c>
      <c r="AP448" s="174" t="str">
        <f t="shared" ref="AP448" si="1572">IF(ISBLANK(AD448), (IFERROR(IF(AO448="","",IF(AO448&lt;=0.2,"Muy Baja",IF(AO448&lt;=0.4,"Baja",IF(AO448&lt;=0.6,"Media",IF(AO448&lt;=0.8,"Alta","Muy Alta"))))),""))," ")</f>
        <v>Muy Baja</v>
      </c>
      <c r="AQ448" s="233">
        <f t="shared" si="1436"/>
        <v>0.2</v>
      </c>
      <c r="AR448" s="279" t="str">
        <f t="shared" si="1437"/>
        <v>Leve</v>
      </c>
      <c r="AS448" s="233">
        <f t="shared" ref="AS448" si="1573">IFERROR(IF(AH448="Impacto",(AA448-(+AA448*AK448)),IF(AH448="Probabilidad",AA448,"")),"")</f>
        <v>0.2</v>
      </c>
      <c r="AT448" s="235" t="str">
        <f t="shared" si="1438"/>
        <v>Bajo</v>
      </c>
      <c r="AU448" s="781"/>
      <c r="AV448" s="784" t="str">
        <f>IF(ISBLANK(AD448), " ", AD448)</f>
        <v xml:space="preserve"> </v>
      </c>
      <c r="AW448" s="778" t="str">
        <f t="shared" ref="AW448" si="1574">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787" t="s">
        <v>333</v>
      </c>
      <c r="AY448" s="711" t="s">
        <v>3101</v>
      </c>
      <c r="AZ448" s="713" t="s">
        <v>1255</v>
      </c>
      <c r="BA448" s="713" t="s">
        <v>3006</v>
      </c>
      <c r="BB448" s="713" t="s">
        <v>1054</v>
      </c>
      <c r="BC448" s="745">
        <v>44927</v>
      </c>
      <c r="BD448" s="745">
        <v>45291</v>
      </c>
      <c r="BE448" s="713" t="s">
        <v>1255</v>
      </c>
      <c r="BF448" s="713" t="s">
        <v>1255</v>
      </c>
      <c r="BG448" s="959" t="s">
        <v>1249</v>
      </c>
      <c r="BH448" s="597" t="s">
        <v>113</v>
      </c>
      <c r="BI448" s="597" t="s">
        <v>3500</v>
      </c>
      <c r="BJ448" s="562">
        <v>1</v>
      </c>
      <c r="BK448" s="479">
        <v>45046</v>
      </c>
      <c r="BL448" s="597" t="s">
        <v>3501</v>
      </c>
      <c r="BM448" s="598" t="s">
        <v>3502</v>
      </c>
      <c r="BN448" s="597" t="s">
        <v>114</v>
      </c>
      <c r="BO448" s="597" t="s">
        <v>114</v>
      </c>
      <c r="BP448" s="597" t="s">
        <v>1509</v>
      </c>
      <c r="BQ448" s="564" t="s">
        <v>1509</v>
      </c>
      <c r="BR448" s="708" t="s">
        <v>3764</v>
      </c>
      <c r="BS448" s="708"/>
      <c r="BT448" s="708" t="s">
        <v>1255</v>
      </c>
      <c r="BU448" s="708"/>
      <c r="BV448" s="709" t="s">
        <v>3765</v>
      </c>
      <c r="BW448" s="709"/>
      <c r="BX448" s="710" t="s">
        <v>3502</v>
      </c>
      <c r="BY448" s="708"/>
      <c r="BZ448" s="708"/>
    </row>
    <row r="449" spans="1:78" s="211" customFormat="1" ht="178.5" customHeight="1">
      <c r="A449" s="987"/>
      <c r="B449" s="969"/>
      <c r="C449" s="848"/>
      <c r="D449" s="848"/>
      <c r="E449" s="801"/>
      <c r="F449" s="801"/>
      <c r="G449" s="819"/>
      <c r="H449" s="380">
        <f t="shared" ref="H449" si="1575">+H448</f>
        <v>73</v>
      </c>
      <c r="I449" s="831"/>
      <c r="J449" s="752"/>
      <c r="K449" s="752"/>
      <c r="L449" s="752"/>
      <c r="M449" s="801"/>
      <c r="N449" s="801"/>
      <c r="O449" s="801"/>
      <c r="P449" s="805"/>
      <c r="Q449" s="808"/>
      <c r="R449" s="811"/>
      <c r="S449" s="811"/>
      <c r="T449" s="811"/>
      <c r="U449" s="811"/>
      <c r="V449" s="814"/>
      <c r="W449" s="767"/>
      <c r="X449" s="817"/>
      <c r="Y449" s="761"/>
      <c r="Z449" s="764"/>
      <c r="AA449" s="767"/>
      <c r="AB449" s="770"/>
      <c r="AC449" s="773"/>
      <c r="AD449" s="776"/>
      <c r="AE449" s="779"/>
      <c r="AF449" s="205">
        <v>2</v>
      </c>
      <c r="AG449" s="494" t="s">
        <v>3321</v>
      </c>
      <c r="AH449" s="497" t="str">
        <f t="shared" si="1527"/>
        <v>Probabilidad</v>
      </c>
      <c r="AI449" s="336" t="s">
        <v>310</v>
      </c>
      <c r="AJ449" s="336" t="s">
        <v>316</v>
      </c>
      <c r="AK449" s="231" t="str">
        <f t="shared" si="1528"/>
        <v>50%</v>
      </c>
      <c r="AL449" s="337" t="s">
        <v>319</v>
      </c>
      <c r="AM449" s="337" t="s">
        <v>323</v>
      </c>
      <c r="AN449" s="338" t="s">
        <v>326</v>
      </c>
      <c r="AO449" s="232">
        <f t="shared" ref="AO449" si="1576">IF(ISBLANK(AD448),(IFERROR(IF(AND(AH448="Probabilidad",AH449="Probabilidad"),(AQ448-(+AQ448*AK449)),IF(AH449="Probabilidad",(W448-(+W448*AK449)),IF(AH449="Impacto",AQ448,""))),""))," ")</f>
        <v>0.1</v>
      </c>
      <c r="AP449" s="174" t="str">
        <f t="shared" ref="AP449" si="1577">IF(ISBLANK(AD448),(IFERROR(IF(AO449="","",IF(AO449&lt;=0.2,"Muy Baja",IF(AO449&lt;=0.4,"Baja",IF(AO449&lt;=0.6,"Media",IF(AO449&lt;=0.8,"Alta","Muy Alta"))))),""))," ")</f>
        <v>Muy Baja</v>
      </c>
      <c r="AQ449" s="233">
        <f t="shared" si="1436"/>
        <v>0.1</v>
      </c>
      <c r="AR449" s="279" t="str">
        <f t="shared" si="1437"/>
        <v>Leve</v>
      </c>
      <c r="AS449" s="233">
        <f t="shared" ref="AS449" si="1578">IFERROR(IF(AND(AH448="Impacto",AH449="Impacto"),(AS448-(+AS448*AK449)),IF(AH449="Impacto",(AA448-(+AA448*AK449)),IF(AH449="Probabilidad",AS448,""))),"")</f>
        <v>0.2</v>
      </c>
      <c r="AT449" s="235" t="str">
        <f t="shared" si="1438"/>
        <v>Bajo</v>
      </c>
      <c r="AU449" s="782"/>
      <c r="AV449" s="785"/>
      <c r="AW449" s="779"/>
      <c r="AX449" s="788"/>
      <c r="AY449" s="712"/>
      <c r="AZ449" s="714"/>
      <c r="BA449" s="714"/>
      <c r="BB449" s="714"/>
      <c r="BC449" s="747"/>
      <c r="BD449" s="747"/>
      <c r="BE449" s="714"/>
      <c r="BF449" s="714"/>
      <c r="BG449" s="752"/>
      <c r="BH449" s="517"/>
      <c r="BI449" s="518"/>
      <c r="BJ449" s="518"/>
      <c r="BK449" s="518"/>
      <c r="BL449" s="595"/>
      <c r="BM449" s="595"/>
      <c r="BN449" s="595"/>
      <c r="BO449" s="278"/>
      <c r="BP449" s="278"/>
      <c r="BQ449" s="593"/>
      <c r="BR449" s="708"/>
      <c r="BS449" s="708"/>
      <c r="BT449" s="708"/>
      <c r="BU449" s="708"/>
      <c r="BV449" s="709"/>
      <c r="BW449" s="709"/>
      <c r="BX449" s="708"/>
      <c r="BY449" s="708"/>
      <c r="BZ449" s="708"/>
    </row>
    <row r="450" spans="1:78" s="211" customFormat="1" ht="28.5" customHeight="1">
      <c r="A450" s="987"/>
      <c r="B450" s="969"/>
      <c r="C450" s="848"/>
      <c r="D450" s="848"/>
      <c r="E450" s="801"/>
      <c r="F450" s="801"/>
      <c r="G450" s="819"/>
      <c r="H450" s="380">
        <f t="shared" si="1489"/>
        <v>73</v>
      </c>
      <c r="I450" s="831"/>
      <c r="J450" s="752"/>
      <c r="K450" s="752"/>
      <c r="L450" s="752"/>
      <c r="M450" s="801"/>
      <c r="N450" s="801"/>
      <c r="O450" s="801"/>
      <c r="P450" s="805"/>
      <c r="Q450" s="808"/>
      <c r="R450" s="811"/>
      <c r="S450" s="811"/>
      <c r="T450" s="811"/>
      <c r="U450" s="811"/>
      <c r="V450" s="814"/>
      <c r="W450" s="767"/>
      <c r="X450" s="817"/>
      <c r="Y450" s="761"/>
      <c r="Z450" s="764"/>
      <c r="AA450" s="767"/>
      <c r="AB450" s="770"/>
      <c r="AC450" s="773"/>
      <c r="AD450" s="776"/>
      <c r="AE450" s="779"/>
      <c r="AF450" s="205">
        <v>3</v>
      </c>
      <c r="AG450" s="494"/>
      <c r="AH450" s="497" t="str">
        <f t="shared" si="1527"/>
        <v/>
      </c>
      <c r="AI450" s="336"/>
      <c r="AJ450" s="336"/>
      <c r="AK450" s="231" t="str">
        <f t="shared" si="1528"/>
        <v/>
      </c>
      <c r="AL450" s="337"/>
      <c r="AM450" s="337"/>
      <c r="AN450" s="338"/>
      <c r="AO450" s="232" t="str">
        <f t="shared" ref="AO450" si="1579">IF(ISBLANK(AD448),(IFERROR(IF(AND(AH449="Probabilidad",AH450="Probabilidad"),(AQ449-(+AQ449*AK450)),IF(AND(AH449="Impacto",AH450="Probabilidad"),(AQ448-(+AQ448*AK450)),IF(AH450="Impacto",AQ449,""))),""))," ")</f>
        <v/>
      </c>
      <c r="AP450" s="174" t="str">
        <f t="shared" ref="AP450" si="1580">IF(ISBLANK(AD448),(IFERROR(IF(AO450="","",IF(AO450&lt;=0.2,"Muy Baja",IF(AO450&lt;=0.4,"Baja",IF(AO450&lt;=0.6,"Media",IF(AO450&lt;=0.8,"Alta","Muy Alta"))))),""))," ")</f>
        <v/>
      </c>
      <c r="AQ450" s="233" t="str">
        <f t="shared" si="1436"/>
        <v/>
      </c>
      <c r="AR450" s="279" t="str">
        <f t="shared" si="1437"/>
        <v/>
      </c>
      <c r="AS450" s="233" t="str">
        <f t="shared" ref="AS450:AS453" si="1581">IFERROR(IF(AND(AH449="Impacto",AH450="Impacto"),(AS449-(+AS449*AK450)),IF(AND(AH449="Probabilidad",AH450="Impacto"),(AS448-(+AS448*AK450)),IF(AH450="Probabilidad",AS449,""))),"")</f>
        <v/>
      </c>
      <c r="AT450" s="235" t="str">
        <f t="shared" si="1438"/>
        <v/>
      </c>
      <c r="AU450" s="782"/>
      <c r="AV450" s="785"/>
      <c r="AW450" s="779"/>
      <c r="AX450" s="788"/>
      <c r="AY450" s="469"/>
      <c r="AZ450" s="462"/>
      <c r="BA450" s="463"/>
      <c r="BB450" s="463"/>
      <c r="BC450" s="464"/>
      <c r="BD450" s="464"/>
      <c r="BE450" s="464"/>
      <c r="BF450" s="462"/>
      <c r="BG450" s="752"/>
      <c r="BH450" s="212"/>
      <c r="BI450" s="209"/>
      <c r="BJ450" s="209"/>
      <c r="BK450" s="209"/>
      <c r="BL450" s="206"/>
      <c r="BM450" s="206"/>
      <c r="BN450" s="206"/>
      <c r="BO450" s="278"/>
      <c r="BP450" s="278"/>
      <c r="BQ450" s="593"/>
      <c r="BR450" s="708"/>
      <c r="BS450" s="708"/>
      <c r="BT450" s="708"/>
      <c r="BU450" s="708"/>
      <c r="BV450" s="709"/>
      <c r="BW450" s="709"/>
      <c r="BX450" s="708"/>
      <c r="BY450" s="708"/>
      <c r="BZ450" s="708"/>
    </row>
    <row r="451" spans="1:78" s="211" customFormat="1" ht="28.5" customHeight="1">
      <c r="A451" s="987"/>
      <c r="B451" s="969"/>
      <c r="C451" s="848"/>
      <c r="D451" s="848"/>
      <c r="E451" s="801"/>
      <c r="F451" s="801"/>
      <c r="G451" s="819"/>
      <c r="H451" s="380">
        <f t="shared" si="1489"/>
        <v>73</v>
      </c>
      <c r="I451" s="831"/>
      <c r="J451" s="752"/>
      <c r="K451" s="752"/>
      <c r="L451" s="752"/>
      <c r="M451" s="801"/>
      <c r="N451" s="801"/>
      <c r="O451" s="801"/>
      <c r="P451" s="805"/>
      <c r="Q451" s="808"/>
      <c r="R451" s="811"/>
      <c r="S451" s="811"/>
      <c r="T451" s="811"/>
      <c r="U451" s="811"/>
      <c r="V451" s="814"/>
      <c r="W451" s="767"/>
      <c r="X451" s="817"/>
      <c r="Y451" s="761"/>
      <c r="Z451" s="764"/>
      <c r="AA451" s="767"/>
      <c r="AB451" s="770"/>
      <c r="AC451" s="773"/>
      <c r="AD451" s="776"/>
      <c r="AE451" s="779"/>
      <c r="AF451" s="205">
        <v>4</v>
      </c>
      <c r="AG451" s="494"/>
      <c r="AH451" s="497" t="str">
        <f t="shared" si="1527"/>
        <v/>
      </c>
      <c r="AI451" s="336"/>
      <c r="AJ451" s="336"/>
      <c r="AK451" s="231" t="str">
        <f t="shared" si="1528"/>
        <v/>
      </c>
      <c r="AL451" s="337"/>
      <c r="AM451" s="337"/>
      <c r="AN451" s="338"/>
      <c r="AO451" s="232" t="str">
        <f t="shared" ref="AO451" si="1582">IF(ISBLANK(AD448),(IFERROR(IF(AND(AH450="Probabilidad",AH451="Probabilidad"),(AQ450-(+AQ450*AK451)),IF(AND(AH450="Impacto",AH451="Probabilidad"),(AQ449-(+AQ449*AK451)),IF(AH451="Impacto",AQ450,""))),""))," ")</f>
        <v/>
      </c>
      <c r="AP451" s="174" t="str">
        <f t="shared" ref="AP451" si="1583">IF(ISBLANK(AD448),(IFERROR(IF(AO451="","",IF(AO451&lt;=0.2,"Muy Baja",IF(AO451&lt;=0.4,"Baja",IF(AO451&lt;=0.6,"Media",IF(AO451&lt;=0.8,"Alta","Muy Alta"))))),""))," ")</f>
        <v/>
      </c>
      <c r="AQ451" s="233" t="str">
        <f t="shared" si="1436"/>
        <v/>
      </c>
      <c r="AR451" s="279" t="str">
        <f t="shared" si="1437"/>
        <v/>
      </c>
      <c r="AS451" s="233" t="str">
        <f t="shared" si="1581"/>
        <v/>
      </c>
      <c r="AT451" s="235" t="str">
        <f t="shared" si="1438"/>
        <v/>
      </c>
      <c r="AU451" s="782"/>
      <c r="AV451" s="785"/>
      <c r="AW451" s="779"/>
      <c r="AX451" s="788"/>
      <c r="AY451" s="469"/>
      <c r="AZ451" s="462"/>
      <c r="BA451" s="463"/>
      <c r="BB451" s="463"/>
      <c r="BC451" s="464"/>
      <c r="BD451" s="464"/>
      <c r="BE451" s="464"/>
      <c r="BF451" s="462"/>
      <c r="BG451" s="752"/>
      <c r="BH451" s="212"/>
      <c r="BI451" s="209"/>
      <c r="BJ451" s="209"/>
      <c r="BK451" s="209"/>
      <c r="BL451" s="206"/>
      <c r="BM451" s="206"/>
      <c r="BN451" s="206"/>
      <c r="BO451" s="278"/>
      <c r="BP451" s="278"/>
      <c r="BQ451" s="593"/>
      <c r="BR451" s="708"/>
      <c r="BS451" s="708"/>
      <c r="BT451" s="708"/>
      <c r="BU451" s="708"/>
      <c r="BV451" s="709"/>
      <c r="BW451" s="709"/>
      <c r="BX451" s="708"/>
      <c r="BY451" s="708"/>
      <c r="BZ451" s="708"/>
    </row>
    <row r="452" spans="1:78" s="211" customFormat="1" ht="28.5" customHeight="1">
      <c r="A452" s="987"/>
      <c r="B452" s="969"/>
      <c r="C452" s="848"/>
      <c r="D452" s="848"/>
      <c r="E452" s="801"/>
      <c r="F452" s="801"/>
      <c r="G452" s="819"/>
      <c r="H452" s="380">
        <f t="shared" si="1489"/>
        <v>73</v>
      </c>
      <c r="I452" s="831"/>
      <c r="J452" s="752"/>
      <c r="K452" s="752"/>
      <c r="L452" s="752"/>
      <c r="M452" s="801"/>
      <c r="N452" s="801"/>
      <c r="O452" s="801"/>
      <c r="P452" s="805"/>
      <c r="Q452" s="808"/>
      <c r="R452" s="811"/>
      <c r="S452" s="811"/>
      <c r="T452" s="811"/>
      <c r="U452" s="811"/>
      <c r="V452" s="814"/>
      <c r="W452" s="767"/>
      <c r="X452" s="817"/>
      <c r="Y452" s="761"/>
      <c r="Z452" s="764"/>
      <c r="AA452" s="767"/>
      <c r="AB452" s="770"/>
      <c r="AC452" s="773"/>
      <c r="AD452" s="776"/>
      <c r="AE452" s="779"/>
      <c r="AF452" s="205">
        <v>5</v>
      </c>
      <c r="AG452" s="494"/>
      <c r="AH452" s="497" t="str">
        <f t="shared" si="1527"/>
        <v/>
      </c>
      <c r="AI452" s="336"/>
      <c r="AJ452" s="336"/>
      <c r="AK452" s="231" t="str">
        <f t="shared" si="1528"/>
        <v/>
      </c>
      <c r="AL452" s="337"/>
      <c r="AM452" s="337"/>
      <c r="AN452" s="338"/>
      <c r="AO452" s="232" t="str">
        <f t="shared" ref="AO452" si="1584">IF(ISBLANK(AD448),(IFERROR(IF(AND(AH451="Probabilidad",AH452="Probabilidad"),(AQ451-(+AQ451*AK452)),IF(AND(AH451="Impacto",AH452="Probabilidad"),(AQ450-(+AQ450*AK452)),IF(AH452="Impacto",AQ451,""))),""))," ")</f>
        <v/>
      </c>
      <c r="AP452" s="174" t="str">
        <f t="shared" ref="AP452" si="1585">IF(ISBLANK(AD448),(IFERROR(IF(AO452="","",IF(AO452&lt;=0.2,"Muy Baja",IF(AO452&lt;=0.4,"Baja",IF(AO452&lt;=0.6,"Media",IF(AO452&lt;=0.8,"Alta","Muy Alta"))))),""))," ")</f>
        <v/>
      </c>
      <c r="AQ452" s="233" t="str">
        <f t="shared" si="1436"/>
        <v/>
      </c>
      <c r="AR452" s="279" t="str">
        <f t="shared" si="1437"/>
        <v/>
      </c>
      <c r="AS452" s="233" t="str">
        <f t="shared" si="1581"/>
        <v/>
      </c>
      <c r="AT452" s="235" t="str">
        <f t="shared" si="1438"/>
        <v/>
      </c>
      <c r="AU452" s="782"/>
      <c r="AV452" s="785"/>
      <c r="AW452" s="779"/>
      <c r="AX452" s="788"/>
      <c r="AY452" s="469"/>
      <c r="AZ452" s="462"/>
      <c r="BA452" s="463"/>
      <c r="BB452" s="463"/>
      <c r="BC452" s="464"/>
      <c r="BD452" s="464"/>
      <c r="BE452" s="464"/>
      <c r="BF452" s="462"/>
      <c r="BG452" s="752"/>
      <c r="BH452" s="212"/>
      <c r="BI452" s="209"/>
      <c r="BJ452" s="209"/>
      <c r="BK452" s="209"/>
      <c r="BL452" s="206"/>
      <c r="BM452" s="206"/>
      <c r="BN452" s="206"/>
      <c r="BO452" s="278"/>
      <c r="BP452" s="278"/>
      <c r="BQ452" s="593"/>
      <c r="BR452" s="708"/>
      <c r="BS452" s="708"/>
      <c r="BT452" s="708"/>
      <c r="BU452" s="708"/>
      <c r="BV452" s="709"/>
      <c r="BW452" s="709"/>
      <c r="BX452" s="708"/>
      <c r="BY452" s="708"/>
      <c r="BZ452" s="708"/>
    </row>
    <row r="453" spans="1:78" s="211" customFormat="1" ht="28.5" customHeight="1">
      <c r="A453" s="987"/>
      <c r="B453" s="969"/>
      <c r="C453" s="848"/>
      <c r="D453" s="848"/>
      <c r="E453" s="801"/>
      <c r="F453" s="801"/>
      <c r="G453" s="819"/>
      <c r="H453" s="380">
        <f t="shared" si="1489"/>
        <v>73</v>
      </c>
      <c r="I453" s="832"/>
      <c r="J453" s="753"/>
      <c r="K453" s="753"/>
      <c r="L453" s="753"/>
      <c r="M453" s="802"/>
      <c r="N453" s="802"/>
      <c r="O453" s="802"/>
      <c r="P453" s="806"/>
      <c r="Q453" s="809"/>
      <c r="R453" s="812"/>
      <c r="S453" s="812"/>
      <c r="T453" s="812"/>
      <c r="U453" s="812"/>
      <c r="V453" s="820"/>
      <c r="W453" s="768"/>
      <c r="X453" s="818"/>
      <c r="Y453" s="762"/>
      <c r="Z453" s="765"/>
      <c r="AA453" s="768"/>
      <c r="AB453" s="771"/>
      <c r="AC453" s="774"/>
      <c r="AD453" s="777"/>
      <c r="AE453" s="780"/>
      <c r="AF453" s="205">
        <v>6</v>
      </c>
      <c r="AG453" s="494"/>
      <c r="AH453" s="497" t="str">
        <f t="shared" si="1527"/>
        <v/>
      </c>
      <c r="AI453" s="336"/>
      <c r="AJ453" s="336"/>
      <c r="AK453" s="231" t="str">
        <f t="shared" si="1528"/>
        <v/>
      </c>
      <c r="AL453" s="337"/>
      <c r="AM453" s="337"/>
      <c r="AN453" s="338"/>
      <c r="AO453" s="232" t="str">
        <f t="shared" ref="AO453" si="1586">IF(ISBLANK(AD448),(IFERROR(IF(AND(AH452="Probabilidad",AH453="Probabilidad"),(AQ452-(+AQ452*AK453)),IF(AND(AH452="Impacto",AH453="Probabilidad"),(AQ451-(+AQ451*AK453)),IF(AH453="Impacto",AQ452,""))),""))," ")</f>
        <v/>
      </c>
      <c r="AP453" s="174" t="str">
        <f t="shared" ref="AP453" si="1587">IF(ISBLANK(AD448),(IFERROR(IF(AO453="","",IF(AO453&lt;=0.2,"Muy Baja",IF(AO453&lt;=0.4,"Baja",IF(AO453&lt;=0.6,"Media",IF(AO453&lt;=0.8,"Alta","Muy Alta"))))),""))," ")</f>
        <v/>
      </c>
      <c r="AQ453" s="233" t="str">
        <f t="shared" si="1436"/>
        <v/>
      </c>
      <c r="AR453" s="279" t="str">
        <f t="shared" si="1437"/>
        <v/>
      </c>
      <c r="AS453" s="233" t="str">
        <f t="shared" si="1581"/>
        <v/>
      </c>
      <c r="AT453" s="235" t="str">
        <f t="shared" si="1438"/>
        <v/>
      </c>
      <c r="AU453" s="783"/>
      <c r="AV453" s="786"/>
      <c r="AW453" s="780"/>
      <c r="AX453" s="789"/>
      <c r="AY453" s="469"/>
      <c r="AZ453" s="462"/>
      <c r="BA453" s="463"/>
      <c r="BB453" s="463"/>
      <c r="BC453" s="464"/>
      <c r="BD453" s="464"/>
      <c r="BE453" s="464"/>
      <c r="BF453" s="462"/>
      <c r="BG453" s="753"/>
      <c r="BH453" s="212"/>
      <c r="BI453" s="209"/>
      <c r="BJ453" s="209"/>
      <c r="BK453" s="209"/>
      <c r="BL453" s="206"/>
      <c r="BM453" s="206"/>
      <c r="BN453" s="206"/>
      <c r="BO453" s="278"/>
      <c r="BP453" s="278"/>
      <c r="BQ453" s="593"/>
      <c r="BR453" s="708"/>
      <c r="BS453" s="708"/>
      <c r="BT453" s="708"/>
      <c r="BU453" s="708"/>
      <c r="BV453" s="709"/>
      <c r="BW453" s="709"/>
      <c r="BX453" s="708"/>
      <c r="BY453" s="708"/>
      <c r="BZ453" s="708"/>
    </row>
    <row r="454" spans="1:78" s="211" customFormat="1" ht="203.1" customHeight="1">
      <c r="A454" s="987"/>
      <c r="B454" s="969" t="s">
        <v>955</v>
      </c>
      <c r="C454" s="848"/>
      <c r="D454" s="848" t="str">
        <f>IFERROR((VLOOKUP($B454,'Listados Datos'!$D$3:$F$18,3,FALSE))," ")</f>
        <v>El proceso inicia con la identificación de necesidades de personal y finaliza con el seguimiento y evaluación de los mismos. Aplica a todos los procesos de la entidad.</v>
      </c>
      <c r="E454" s="801" t="s">
        <v>1168</v>
      </c>
      <c r="F454" s="801" t="s">
        <v>970</v>
      </c>
      <c r="G454" s="819">
        <v>74</v>
      </c>
      <c r="H454" s="380">
        <f t="shared" ref="H454" si="1588">+G454</f>
        <v>74</v>
      </c>
      <c r="I454" s="830" t="s">
        <v>1416</v>
      </c>
      <c r="J454" s="751" t="s">
        <v>241</v>
      </c>
      <c r="K454" s="751" t="s">
        <v>1319</v>
      </c>
      <c r="L454" s="751" t="s">
        <v>1408</v>
      </c>
      <c r="M454" s="803" t="s">
        <v>1416</v>
      </c>
      <c r="N454" s="799" t="s">
        <v>109</v>
      </c>
      <c r="O454" s="803" t="s">
        <v>831</v>
      </c>
      <c r="P454" s="804">
        <v>228</v>
      </c>
      <c r="Q454" s="807"/>
      <c r="R454" s="810"/>
      <c r="S454" s="810"/>
      <c r="T454" s="810"/>
      <c r="U454" s="810"/>
      <c r="V454" s="813" t="str">
        <f t="shared" ref="V454" si="1589">IF(ISBLANK(AC454),(IF(P454&lt;=0,"",IF(P454&lt;=2,"Muy Baja",IF(P454&lt;=24,"Baja",IF(P454&lt;=500,"Media",IF(P454&lt;=5000,"Alta","Muy Alta"))))))," ")</f>
        <v xml:space="preserve"> </v>
      </c>
      <c r="W454" s="766" t="str">
        <f t="shared" ref="W454" si="1590">IF(ISBLANK(AC454),(IF(V454="","",IF(V454="Muy Baja",20%,IF(V454="Baja",40%,IF(V454="Media",60%,IF(V454="Alta",80%,IF(V454="Muy Alta",100%,0)))))))," ")</f>
        <v xml:space="preserve"> </v>
      </c>
      <c r="X454" s="816"/>
      <c r="Y454" s="760" t="str">
        <f>IF(X454&gt;0,IF(NOT(ISERROR(MATCH(X454,'Listados Datos'!$N$3:$N$4,0))),'Listados Datos'!$N$6&amp;"Por favor no seleccionar este criterios de impacto (Afectación Económica o presupuestal y/o Pérdida Reputacional)",'Listados Datos'!$N$7),"")</f>
        <v/>
      </c>
      <c r="Z454" s="763" t="str">
        <f>IF(OR(X454='Listados Datos'!$R$3,X454='Listados Datos'!$S$3),"Leve",IF(OR(X454='Listados Datos'!$R$4,X454='Listados Datos'!$S$4),"Menor",IF(OR(X454='Listados Datos'!$R$5,X454='Listados Datos'!$S$5),"Moderado",IF(OR(X454='Listados Datos'!$R$6,X454='Listados Datos'!$S$6),"Mayor",IF(OR(X454='Listados Datos'!$R$7,X454='Listados Datos'!$S$7),"Catastrófico","")))))</f>
        <v/>
      </c>
      <c r="AA454" s="766" t="str">
        <f>IF(Z454="","",IF(Z454="Leve",20%,IF(Z454="Menor",40%,IF(Z454="Moderado",60%,IF(Z454="Mayor",80%,IF(Z454="Catastrófico",100%,0))))))</f>
        <v/>
      </c>
      <c r="AB454" s="769"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
      </c>
      <c r="AC454" s="772" t="s">
        <v>344</v>
      </c>
      <c r="AD454" s="775" t="s">
        <v>12</v>
      </c>
      <c r="AE454" s="778" t="str">
        <f t="shared" ref="AE454" si="1591">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MODERADA</v>
      </c>
      <c r="AF454" s="205">
        <v>1</v>
      </c>
      <c r="AG454" s="494" t="s">
        <v>3322</v>
      </c>
      <c r="AH454" s="497" t="str">
        <f t="shared" si="1527"/>
        <v>Probabilidad</v>
      </c>
      <c r="AI454" s="336" t="s">
        <v>310</v>
      </c>
      <c r="AJ454" s="336" t="s">
        <v>315</v>
      </c>
      <c r="AK454" s="231" t="str">
        <f t="shared" si="1528"/>
        <v>40%</v>
      </c>
      <c r="AL454" s="337" t="s">
        <v>319</v>
      </c>
      <c r="AM454" s="337" t="s">
        <v>323</v>
      </c>
      <c r="AN454" s="338" t="s">
        <v>326</v>
      </c>
      <c r="AO454" s="232" t="str">
        <f t="shared" ref="AO454" si="1592">IF(ISBLANK(AD454),(IFERROR(IF(AH454="Probabilidad",(W454-(+W454*AK454)),IF(AH454="Impacto",W454,"")),""))," ")</f>
        <v xml:space="preserve"> </v>
      </c>
      <c r="AP454" s="174" t="str">
        <f t="shared" ref="AP454" si="1593">IF(ISBLANK(AD454), (IFERROR(IF(AO454="","",IF(AO454&lt;=0.2,"Muy Baja",IF(AO454&lt;=0.4,"Baja",IF(AO454&lt;=0.6,"Media",IF(AO454&lt;=0.8,"Alta","Muy Alta"))))),""))," ")</f>
        <v xml:space="preserve"> </v>
      </c>
      <c r="AQ454" s="233" t="str">
        <f t="shared" si="1436"/>
        <v xml:space="preserve"> </v>
      </c>
      <c r="AR454" s="279" t="str">
        <f t="shared" si="1437"/>
        <v/>
      </c>
      <c r="AS454" s="233" t="str">
        <f t="shared" ref="AS454" si="1594">IFERROR(IF(AH454="Impacto",(AA454-(+AA454*AK454)),IF(AH454="Probabilidad",AA454,"")),"")</f>
        <v/>
      </c>
      <c r="AT454" s="235" t="str">
        <f t="shared" si="1438"/>
        <v/>
      </c>
      <c r="AU454" s="781"/>
      <c r="AV454" s="784" t="str">
        <f>IF(ISBLANK(AD454), " ", AD454)</f>
        <v>Moderado</v>
      </c>
      <c r="AW454" s="778" t="str">
        <f t="shared" ref="AW454" si="1595">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787" t="s">
        <v>333</v>
      </c>
      <c r="AY454" s="594" t="s">
        <v>3102</v>
      </c>
      <c r="AZ454" s="462" t="s">
        <v>1394</v>
      </c>
      <c r="BA454" s="463" t="s">
        <v>3006</v>
      </c>
      <c r="BB454" s="463" t="s">
        <v>1054</v>
      </c>
      <c r="BC454" s="464">
        <v>44927</v>
      </c>
      <c r="BD454" s="464">
        <v>45291</v>
      </c>
      <c r="BE454" s="464" t="s">
        <v>1254</v>
      </c>
      <c r="BF454" s="462" t="s">
        <v>1254</v>
      </c>
      <c r="BG454" s="751" t="s">
        <v>1249</v>
      </c>
      <c r="BH454" s="508" t="s">
        <v>113</v>
      </c>
      <c r="BI454" s="503" t="s">
        <v>3503</v>
      </c>
      <c r="BJ454" s="522">
        <v>1</v>
      </c>
      <c r="BK454" s="523">
        <v>45046</v>
      </c>
      <c r="BL454" s="478" t="s">
        <v>3504</v>
      </c>
      <c r="BM454" s="511" t="s">
        <v>3505</v>
      </c>
      <c r="BN454" s="536" t="s">
        <v>114</v>
      </c>
      <c r="BO454" s="536" t="s">
        <v>114</v>
      </c>
      <c r="BP454" s="536" t="s">
        <v>1509</v>
      </c>
      <c r="BQ454" s="592" t="s">
        <v>1509</v>
      </c>
      <c r="BR454" s="708" t="s">
        <v>3766</v>
      </c>
      <c r="BS454" s="708"/>
      <c r="BT454" s="690" t="s">
        <v>1394</v>
      </c>
      <c r="BU454" s="691"/>
      <c r="BV454" s="690" t="s">
        <v>3767</v>
      </c>
      <c r="BW454" s="691"/>
      <c r="BX454" s="690" t="s">
        <v>3626</v>
      </c>
      <c r="BY454" s="696"/>
      <c r="BZ454" s="691"/>
    </row>
    <row r="455" spans="1:78" s="211" customFormat="1" ht="28.5" customHeight="1">
      <c r="A455" s="987"/>
      <c r="B455" s="969"/>
      <c r="C455" s="848"/>
      <c r="D455" s="848"/>
      <c r="E455" s="801"/>
      <c r="F455" s="801"/>
      <c r="G455" s="819"/>
      <c r="H455" s="380">
        <f t="shared" ref="H455" si="1596">+H454</f>
        <v>74</v>
      </c>
      <c r="I455" s="831"/>
      <c r="J455" s="752"/>
      <c r="K455" s="752"/>
      <c r="L455" s="752"/>
      <c r="M455" s="801">
        <v>0</v>
      </c>
      <c r="N455" s="801"/>
      <c r="O455" s="801"/>
      <c r="P455" s="805"/>
      <c r="Q455" s="808"/>
      <c r="R455" s="811"/>
      <c r="S455" s="811"/>
      <c r="T455" s="811"/>
      <c r="U455" s="811"/>
      <c r="V455" s="814"/>
      <c r="W455" s="767"/>
      <c r="X455" s="817"/>
      <c r="Y455" s="761"/>
      <c r="Z455" s="764"/>
      <c r="AA455" s="767"/>
      <c r="AB455" s="770"/>
      <c r="AC455" s="773"/>
      <c r="AD455" s="776"/>
      <c r="AE455" s="779"/>
      <c r="AF455" s="205">
        <v>2</v>
      </c>
      <c r="AG455" s="494"/>
      <c r="AH455" s="497" t="str">
        <f t="shared" si="1527"/>
        <v/>
      </c>
      <c r="AI455" s="336"/>
      <c r="AJ455" s="336"/>
      <c r="AK455" s="231" t="str">
        <f t="shared" si="1528"/>
        <v/>
      </c>
      <c r="AL455" s="337"/>
      <c r="AM455" s="337"/>
      <c r="AN455" s="338"/>
      <c r="AO455" s="232" t="str">
        <f t="shared" ref="AO455" si="1597">IF(ISBLANK(AD454),(IFERROR(IF(AND(AH454="Probabilidad",AH455="Probabilidad"),(AQ454-(+AQ454*AK455)),IF(AH455="Probabilidad",(W454-(+W454*AK455)),IF(AH455="Impacto",AQ454,""))),""))," ")</f>
        <v xml:space="preserve"> </v>
      </c>
      <c r="AP455" s="174" t="str">
        <f t="shared" ref="AP455" si="1598">IF(ISBLANK(AD454),(IFERROR(IF(AO455="","",IF(AO455&lt;=0.2,"Muy Baja",IF(AO455&lt;=0.4,"Baja",IF(AO455&lt;=0.6,"Media",IF(AO455&lt;=0.8,"Alta","Muy Alta"))))),""))," ")</f>
        <v xml:space="preserve"> </v>
      </c>
      <c r="AQ455" s="233" t="str">
        <f t="shared" si="1436"/>
        <v xml:space="preserve"> </v>
      </c>
      <c r="AR455" s="279" t="str">
        <f t="shared" si="1437"/>
        <v/>
      </c>
      <c r="AS455" s="233" t="str">
        <f t="shared" ref="AS455" si="1599">IFERROR(IF(AND(AH454="Impacto",AH455="Impacto"),(AS454-(+AS454*AK455)),IF(AH455="Impacto",(AA454-(+AA454*AK455)),IF(AH455="Probabilidad",AS454,""))),"")</f>
        <v/>
      </c>
      <c r="AT455" s="235" t="str">
        <f t="shared" si="1438"/>
        <v/>
      </c>
      <c r="AU455" s="782"/>
      <c r="AV455" s="785"/>
      <c r="AW455" s="779"/>
      <c r="AX455" s="788"/>
      <c r="AY455" s="469"/>
      <c r="AZ455" s="462"/>
      <c r="BA455" s="463"/>
      <c r="BB455" s="463"/>
      <c r="BC455" s="464"/>
      <c r="BD455" s="464"/>
      <c r="BE455" s="464"/>
      <c r="BF455" s="462"/>
      <c r="BG455" s="752"/>
      <c r="BH455" s="212"/>
      <c r="BI455" s="209"/>
      <c r="BJ455" s="209"/>
      <c r="BK455" s="209"/>
      <c r="BL455" s="206"/>
      <c r="BM455" s="206"/>
      <c r="BN455" s="206"/>
      <c r="BO455" s="278"/>
      <c r="BP455" s="278"/>
      <c r="BQ455" s="593"/>
      <c r="BR455" s="708"/>
      <c r="BS455" s="708"/>
      <c r="BT455" s="692"/>
      <c r="BU455" s="693"/>
      <c r="BV455" s="692"/>
      <c r="BW455" s="693"/>
      <c r="BX455" s="692"/>
      <c r="BY455" s="697"/>
      <c r="BZ455" s="693"/>
    </row>
    <row r="456" spans="1:78" s="211" customFormat="1" ht="28.5" customHeight="1">
      <c r="A456" s="987"/>
      <c r="B456" s="969"/>
      <c r="C456" s="848"/>
      <c r="D456" s="848"/>
      <c r="E456" s="801"/>
      <c r="F456" s="801"/>
      <c r="G456" s="819"/>
      <c r="H456" s="380">
        <f t="shared" si="1489"/>
        <v>74</v>
      </c>
      <c r="I456" s="831"/>
      <c r="J456" s="752"/>
      <c r="K456" s="752"/>
      <c r="L456" s="752"/>
      <c r="M456" s="801">
        <v>0</v>
      </c>
      <c r="N456" s="801"/>
      <c r="O456" s="801"/>
      <c r="P456" s="805"/>
      <c r="Q456" s="808"/>
      <c r="R456" s="811"/>
      <c r="S456" s="811"/>
      <c r="T456" s="811"/>
      <c r="U456" s="811"/>
      <c r="V456" s="814"/>
      <c r="W456" s="767"/>
      <c r="X456" s="817"/>
      <c r="Y456" s="761"/>
      <c r="Z456" s="764"/>
      <c r="AA456" s="767"/>
      <c r="AB456" s="770"/>
      <c r="AC456" s="773"/>
      <c r="AD456" s="776"/>
      <c r="AE456" s="779"/>
      <c r="AF456" s="205">
        <v>3</v>
      </c>
      <c r="AG456" s="494"/>
      <c r="AH456" s="497" t="str">
        <f t="shared" si="1527"/>
        <v/>
      </c>
      <c r="AI456" s="336"/>
      <c r="AJ456" s="336"/>
      <c r="AK456" s="231" t="str">
        <f t="shared" si="1528"/>
        <v/>
      </c>
      <c r="AL456" s="337"/>
      <c r="AM456" s="337"/>
      <c r="AN456" s="338"/>
      <c r="AO456" s="232" t="str">
        <f t="shared" ref="AO456" si="1600">IF(ISBLANK(AD454),(IFERROR(IF(AND(AH455="Probabilidad",AH456="Probabilidad"),(AQ455-(+AQ455*AK456)),IF(AND(AH455="Impacto",AH456="Probabilidad"),(AQ454-(+AQ454*AK456)),IF(AH456="Impacto",AQ455,""))),""))," ")</f>
        <v xml:space="preserve"> </v>
      </c>
      <c r="AP456" s="174" t="str">
        <f t="shared" ref="AP456" si="1601">IF(ISBLANK(AD454),(IFERROR(IF(AO456="","",IF(AO456&lt;=0.2,"Muy Baja",IF(AO456&lt;=0.4,"Baja",IF(AO456&lt;=0.6,"Media",IF(AO456&lt;=0.8,"Alta","Muy Alta"))))),""))," ")</f>
        <v xml:space="preserve"> </v>
      </c>
      <c r="AQ456" s="233" t="str">
        <f t="shared" si="1436"/>
        <v xml:space="preserve"> </v>
      </c>
      <c r="AR456" s="279" t="str">
        <f t="shared" si="1437"/>
        <v/>
      </c>
      <c r="AS456" s="233" t="str">
        <f t="shared" ref="AS456:AS459" si="1602">IFERROR(IF(AND(AH455="Impacto",AH456="Impacto"),(AS455-(+AS455*AK456)),IF(AND(AH455="Probabilidad",AH456="Impacto"),(AS454-(+AS454*AK456)),IF(AH456="Probabilidad",AS455,""))),"")</f>
        <v/>
      </c>
      <c r="AT456" s="235" t="str">
        <f t="shared" si="1438"/>
        <v/>
      </c>
      <c r="AU456" s="782"/>
      <c r="AV456" s="785"/>
      <c r="AW456" s="779"/>
      <c r="AX456" s="788"/>
      <c r="AY456" s="469"/>
      <c r="AZ456" s="462"/>
      <c r="BA456" s="463"/>
      <c r="BB456" s="463"/>
      <c r="BC456" s="464"/>
      <c r="BD456" s="464"/>
      <c r="BE456" s="464"/>
      <c r="BF456" s="462"/>
      <c r="BG456" s="752"/>
      <c r="BH456" s="212"/>
      <c r="BI456" s="209"/>
      <c r="BJ456" s="209"/>
      <c r="BK456" s="209"/>
      <c r="BL456" s="206"/>
      <c r="BM456" s="206"/>
      <c r="BN456" s="206"/>
      <c r="BO456" s="278"/>
      <c r="BP456" s="278"/>
      <c r="BQ456" s="593"/>
      <c r="BR456" s="708"/>
      <c r="BS456" s="708"/>
      <c r="BT456" s="692"/>
      <c r="BU456" s="693"/>
      <c r="BV456" s="692"/>
      <c r="BW456" s="693"/>
      <c r="BX456" s="692"/>
      <c r="BY456" s="697"/>
      <c r="BZ456" s="693"/>
    </row>
    <row r="457" spans="1:78" s="211" customFormat="1" ht="28.5" customHeight="1">
      <c r="A457" s="987"/>
      <c r="B457" s="969"/>
      <c r="C457" s="848"/>
      <c r="D457" s="848"/>
      <c r="E457" s="801"/>
      <c r="F457" s="801"/>
      <c r="G457" s="819"/>
      <c r="H457" s="380">
        <f t="shared" si="1489"/>
        <v>74</v>
      </c>
      <c r="I457" s="831"/>
      <c r="J457" s="752"/>
      <c r="K457" s="752"/>
      <c r="L457" s="752"/>
      <c r="M457" s="801">
        <v>0</v>
      </c>
      <c r="N457" s="801"/>
      <c r="O457" s="801"/>
      <c r="P457" s="805"/>
      <c r="Q457" s="808"/>
      <c r="R457" s="811"/>
      <c r="S457" s="811"/>
      <c r="T457" s="811"/>
      <c r="U457" s="811"/>
      <c r="V457" s="814"/>
      <c r="W457" s="767"/>
      <c r="X457" s="817"/>
      <c r="Y457" s="761"/>
      <c r="Z457" s="764"/>
      <c r="AA457" s="767"/>
      <c r="AB457" s="770"/>
      <c r="AC457" s="773"/>
      <c r="AD457" s="776"/>
      <c r="AE457" s="779"/>
      <c r="AF457" s="205">
        <v>4</v>
      </c>
      <c r="AG457" s="494"/>
      <c r="AH457" s="497" t="str">
        <f t="shared" si="1527"/>
        <v/>
      </c>
      <c r="AI457" s="336"/>
      <c r="AJ457" s="336"/>
      <c r="AK457" s="231" t="str">
        <f t="shared" si="1528"/>
        <v/>
      </c>
      <c r="AL457" s="337"/>
      <c r="AM457" s="337"/>
      <c r="AN457" s="338"/>
      <c r="AO457" s="232" t="str">
        <f t="shared" ref="AO457" si="1603">IF(ISBLANK(AD454),(IFERROR(IF(AND(AH456="Probabilidad",AH457="Probabilidad"),(AQ456-(+AQ456*AK457)),IF(AND(AH456="Impacto",AH457="Probabilidad"),(AQ455-(+AQ455*AK457)),IF(AH457="Impacto",AQ456,""))),""))," ")</f>
        <v xml:space="preserve"> </v>
      </c>
      <c r="AP457" s="174" t="str">
        <f t="shared" ref="AP457" si="1604">IF(ISBLANK(AD454),(IFERROR(IF(AO457="","",IF(AO457&lt;=0.2,"Muy Baja",IF(AO457&lt;=0.4,"Baja",IF(AO457&lt;=0.6,"Media",IF(AO457&lt;=0.8,"Alta","Muy Alta"))))),""))," ")</f>
        <v xml:space="preserve"> </v>
      </c>
      <c r="AQ457" s="233" t="str">
        <f t="shared" si="1436"/>
        <v xml:space="preserve"> </v>
      </c>
      <c r="AR457" s="279" t="str">
        <f t="shared" si="1437"/>
        <v/>
      </c>
      <c r="AS457" s="233" t="str">
        <f t="shared" si="1602"/>
        <v/>
      </c>
      <c r="AT457" s="235" t="str">
        <f t="shared" si="1438"/>
        <v/>
      </c>
      <c r="AU457" s="782"/>
      <c r="AV457" s="785"/>
      <c r="AW457" s="779"/>
      <c r="AX457" s="788"/>
      <c r="AY457" s="469"/>
      <c r="AZ457" s="462"/>
      <c r="BA457" s="463"/>
      <c r="BB457" s="463"/>
      <c r="BC457" s="464"/>
      <c r="BD457" s="464"/>
      <c r="BE457" s="464"/>
      <c r="BF457" s="462"/>
      <c r="BG457" s="752"/>
      <c r="BH457" s="212"/>
      <c r="BI457" s="209"/>
      <c r="BJ457" s="209"/>
      <c r="BK457" s="209"/>
      <c r="BL457" s="206"/>
      <c r="BM457" s="206"/>
      <c r="BN457" s="206"/>
      <c r="BO457" s="278"/>
      <c r="BP457" s="278"/>
      <c r="BQ457" s="593"/>
      <c r="BR457" s="708"/>
      <c r="BS457" s="708"/>
      <c r="BT457" s="692"/>
      <c r="BU457" s="693"/>
      <c r="BV457" s="692"/>
      <c r="BW457" s="693"/>
      <c r="BX457" s="692"/>
      <c r="BY457" s="697"/>
      <c r="BZ457" s="693"/>
    </row>
    <row r="458" spans="1:78" s="211" customFormat="1" ht="28.5" customHeight="1">
      <c r="A458" s="987"/>
      <c r="B458" s="969"/>
      <c r="C458" s="848"/>
      <c r="D458" s="848"/>
      <c r="E458" s="801"/>
      <c r="F458" s="801"/>
      <c r="G458" s="819"/>
      <c r="H458" s="380">
        <f t="shared" si="1489"/>
        <v>74</v>
      </c>
      <c r="I458" s="831"/>
      <c r="J458" s="752"/>
      <c r="K458" s="752"/>
      <c r="L458" s="752"/>
      <c r="M458" s="801">
        <v>0</v>
      </c>
      <c r="N458" s="801"/>
      <c r="O458" s="801"/>
      <c r="P458" s="805"/>
      <c r="Q458" s="808"/>
      <c r="R458" s="811"/>
      <c r="S458" s="811"/>
      <c r="T458" s="811"/>
      <c r="U458" s="811"/>
      <c r="V458" s="814"/>
      <c r="W458" s="767"/>
      <c r="X458" s="817"/>
      <c r="Y458" s="761"/>
      <c r="Z458" s="764"/>
      <c r="AA458" s="767"/>
      <c r="AB458" s="770"/>
      <c r="AC458" s="773"/>
      <c r="AD458" s="776"/>
      <c r="AE458" s="779"/>
      <c r="AF458" s="205">
        <v>5</v>
      </c>
      <c r="AG458" s="494"/>
      <c r="AH458" s="497" t="str">
        <f t="shared" si="1527"/>
        <v/>
      </c>
      <c r="AI458" s="336"/>
      <c r="AJ458" s="336"/>
      <c r="AK458" s="231" t="str">
        <f t="shared" si="1528"/>
        <v/>
      </c>
      <c r="AL458" s="337"/>
      <c r="AM458" s="337"/>
      <c r="AN458" s="338"/>
      <c r="AO458" s="232" t="str">
        <f t="shared" ref="AO458" si="1605">IF(ISBLANK(AD454),(IFERROR(IF(AND(AH457="Probabilidad",AH458="Probabilidad"),(AQ457-(+AQ457*AK458)),IF(AND(AH457="Impacto",AH458="Probabilidad"),(AQ456-(+AQ456*AK458)),IF(AH458="Impacto",AQ457,""))),""))," ")</f>
        <v xml:space="preserve"> </v>
      </c>
      <c r="AP458" s="174" t="str">
        <f t="shared" ref="AP458" si="1606">IF(ISBLANK(AD454),(IFERROR(IF(AO458="","",IF(AO458&lt;=0.2,"Muy Baja",IF(AO458&lt;=0.4,"Baja",IF(AO458&lt;=0.6,"Media",IF(AO458&lt;=0.8,"Alta","Muy Alta"))))),""))," ")</f>
        <v xml:space="preserve"> </v>
      </c>
      <c r="AQ458" s="233" t="str">
        <f t="shared" si="1436"/>
        <v xml:space="preserve"> </v>
      </c>
      <c r="AR458" s="279" t="str">
        <f t="shared" si="1437"/>
        <v/>
      </c>
      <c r="AS458" s="233" t="str">
        <f t="shared" si="1602"/>
        <v/>
      </c>
      <c r="AT458" s="235" t="str">
        <f t="shared" si="1438"/>
        <v/>
      </c>
      <c r="AU458" s="782"/>
      <c r="AV458" s="785"/>
      <c r="AW458" s="779"/>
      <c r="AX458" s="788"/>
      <c r="AY458" s="469"/>
      <c r="AZ458" s="462"/>
      <c r="BA458" s="463"/>
      <c r="BB458" s="463"/>
      <c r="BC458" s="464"/>
      <c r="BD458" s="464"/>
      <c r="BE458" s="464"/>
      <c r="BF458" s="462"/>
      <c r="BG458" s="752"/>
      <c r="BH458" s="212"/>
      <c r="BI458" s="209"/>
      <c r="BJ458" s="209"/>
      <c r="BK458" s="209"/>
      <c r="BL458" s="206"/>
      <c r="BM458" s="206"/>
      <c r="BN458" s="206"/>
      <c r="BO458" s="278"/>
      <c r="BP458" s="278"/>
      <c r="BQ458" s="593"/>
      <c r="BR458" s="708"/>
      <c r="BS458" s="708"/>
      <c r="BT458" s="692"/>
      <c r="BU458" s="693"/>
      <c r="BV458" s="692"/>
      <c r="BW458" s="693"/>
      <c r="BX458" s="692"/>
      <c r="BY458" s="697"/>
      <c r="BZ458" s="693"/>
    </row>
    <row r="459" spans="1:78" s="211" customFormat="1" ht="28.5" customHeight="1">
      <c r="A459" s="987"/>
      <c r="B459" s="969"/>
      <c r="C459" s="848"/>
      <c r="D459" s="848"/>
      <c r="E459" s="801"/>
      <c r="F459" s="801"/>
      <c r="G459" s="819"/>
      <c r="H459" s="380">
        <f t="shared" si="1489"/>
        <v>74</v>
      </c>
      <c r="I459" s="832"/>
      <c r="J459" s="753"/>
      <c r="K459" s="753"/>
      <c r="L459" s="753"/>
      <c r="M459" s="802">
        <v>0</v>
      </c>
      <c r="N459" s="802"/>
      <c r="O459" s="802"/>
      <c r="P459" s="806"/>
      <c r="Q459" s="809"/>
      <c r="R459" s="812"/>
      <c r="S459" s="812"/>
      <c r="T459" s="812"/>
      <c r="U459" s="812"/>
      <c r="V459" s="820"/>
      <c r="W459" s="768"/>
      <c r="X459" s="818"/>
      <c r="Y459" s="762"/>
      <c r="Z459" s="765"/>
      <c r="AA459" s="768"/>
      <c r="AB459" s="771"/>
      <c r="AC459" s="774"/>
      <c r="AD459" s="777"/>
      <c r="AE459" s="780"/>
      <c r="AF459" s="205">
        <v>6</v>
      </c>
      <c r="AG459" s="494"/>
      <c r="AH459" s="497" t="str">
        <f t="shared" si="1527"/>
        <v/>
      </c>
      <c r="AI459" s="336"/>
      <c r="AJ459" s="336"/>
      <c r="AK459" s="231" t="str">
        <f t="shared" si="1528"/>
        <v/>
      </c>
      <c r="AL459" s="337"/>
      <c r="AM459" s="337"/>
      <c r="AN459" s="338"/>
      <c r="AO459" s="232" t="str">
        <f t="shared" ref="AO459" si="1607">IF(ISBLANK(AD454),(IFERROR(IF(AND(AH458="Probabilidad",AH459="Probabilidad"),(AQ458-(+AQ458*AK459)),IF(AND(AH458="Impacto",AH459="Probabilidad"),(AQ457-(+AQ457*AK459)),IF(AH459="Impacto",AQ458,""))),""))," ")</f>
        <v xml:space="preserve"> </v>
      </c>
      <c r="AP459" s="174" t="str">
        <f t="shared" ref="AP459" si="1608">IF(ISBLANK(AD454),(IFERROR(IF(AO459="","",IF(AO459&lt;=0.2,"Muy Baja",IF(AO459&lt;=0.4,"Baja",IF(AO459&lt;=0.6,"Media",IF(AO459&lt;=0.8,"Alta","Muy Alta"))))),""))," ")</f>
        <v xml:space="preserve"> </v>
      </c>
      <c r="AQ459" s="233" t="str">
        <f t="shared" si="1436"/>
        <v xml:space="preserve"> </v>
      </c>
      <c r="AR459" s="279" t="str">
        <f t="shared" si="1437"/>
        <v/>
      </c>
      <c r="AS459" s="233" t="str">
        <f t="shared" si="1602"/>
        <v/>
      </c>
      <c r="AT459" s="235" t="str">
        <f t="shared" si="1438"/>
        <v/>
      </c>
      <c r="AU459" s="783"/>
      <c r="AV459" s="786"/>
      <c r="AW459" s="780"/>
      <c r="AX459" s="789"/>
      <c r="AY459" s="469"/>
      <c r="AZ459" s="462"/>
      <c r="BA459" s="463"/>
      <c r="BB459" s="463"/>
      <c r="BC459" s="464"/>
      <c r="BD459" s="464"/>
      <c r="BE459" s="464"/>
      <c r="BF459" s="462"/>
      <c r="BG459" s="753"/>
      <c r="BH459" s="212"/>
      <c r="BI459" s="209"/>
      <c r="BJ459" s="209"/>
      <c r="BK459" s="209"/>
      <c r="BL459" s="206"/>
      <c r="BM459" s="206"/>
      <c r="BN459" s="206"/>
      <c r="BO459" s="278"/>
      <c r="BP459" s="278"/>
      <c r="BQ459" s="593"/>
      <c r="BR459" s="708"/>
      <c r="BS459" s="708"/>
      <c r="BT459" s="694"/>
      <c r="BU459" s="695"/>
      <c r="BV459" s="694"/>
      <c r="BW459" s="695"/>
      <c r="BX459" s="694"/>
      <c r="BY459" s="698"/>
      <c r="BZ459" s="695"/>
    </row>
    <row r="460" spans="1:78" s="211" customFormat="1" ht="120" customHeight="1">
      <c r="A460" s="987"/>
      <c r="B460" s="969" t="s">
        <v>955</v>
      </c>
      <c r="C460" s="848"/>
      <c r="D460" s="848" t="str">
        <f>IFERROR((VLOOKUP($B460,'Listados Datos'!$D$3:$F$18,3,FALSE))," ")</f>
        <v>El proceso inicia con la identificación de necesidades de personal y finaliza con el seguimiento y evaluación de los mismos. Aplica a todos los procesos de la entidad.</v>
      </c>
      <c r="E460" s="801" t="s">
        <v>1168</v>
      </c>
      <c r="F460" s="801" t="s">
        <v>970</v>
      </c>
      <c r="G460" s="819">
        <v>75</v>
      </c>
      <c r="H460" s="380">
        <f t="shared" ref="H460" si="1609">+G460</f>
        <v>75</v>
      </c>
      <c r="I460" s="830" t="s">
        <v>3098</v>
      </c>
      <c r="J460" s="751" t="s">
        <v>242</v>
      </c>
      <c r="K460" s="751" t="s">
        <v>1197</v>
      </c>
      <c r="L460" s="751" t="s">
        <v>1320</v>
      </c>
      <c r="M460" s="803" t="s">
        <v>3323</v>
      </c>
      <c r="N460" s="803" t="s">
        <v>926</v>
      </c>
      <c r="O460" s="803" t="s">
        <v>245</v>
      </c>
      <c r="P460" s="804">
        <v>228</v>
      </c>
      <c r="Q460" s="807" t="s">
        <v>91</v>
      </c>
      <c r="R460" s="810" t="s">
        <v>1331</v>
      </c>
      <c r="S460" s="810" t="s">
        <v>1115</v>
      </c>
      <c r="T460" s="810"/>
      <c r="U460" s="810"/>
      <c r="V460" s="813" t="str">
        <f t="shared" ref="V460" si="1610">IF(ISBLANK(AC460),(IF(P460&lt;=0,"",IF(P460&lt;=2,"Muy Baja",IF(P460&lt;=24,"Baja",IF(P460&lt;=500,"Media",IF(P460&lt;=5000,"Alta","Muy Alta"))))))," ")</f>
        <v>Media</v>
      </c>
      <c r="W460" s="766">
        <f t="shared" ref="W460" si="1611">IF(ISBLANK(AC460),(IF(V460="","",IF(V460="Muy Baja",20%,IF(V460="Baja",40%,IF(V460="Media",60%,IF(V460="Alta",80%,IF(V460="Muy Alta",100%,0)))))))," ")</f>
        <v>0.6</v>
      </c>
      <c r="X460" s="816" t="s">
        <v>304</v>
      </c>
      <c r="Y460" s="760" t="str">
        <f>IF(X460&gt;0,IF(NOT(ISERROR(MATCH(X460,'Listados Datos'!$N$3:$N$4,0))),'Listados Datos'!$N$6&amp;"Por favor no seleccionar este criterios de impacto (Afectación Económica o presupuestal y/o Pérdida Reputacional)",'Listados Datos'!$N$7),"")</f>
        <v>✔</v>
      </c>
      <c r="Z460" s="763"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766">
        <f>IF(Z460="","",IF(Z460="Leve",20%,IF(Z460="Menor",40%,IF(Z460="Moderado",60%,IF(Z460="Mayor",80%,IF(Z460="Catastrófico",100%,0))))))</f>
        <v>0.6</v>
      </c>
      <c r="AB460" s="769"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772"/>
      <c r="AD460" s="775"/>
      <c r="AE460" s="778" t="str">
        <f t="shared" ref="AE460" si="1612">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494" t="s">
        <v>3324</v>
      </c>
      <c r="AH460" s="497" t="str">
        <f t="shared" si="1527"/>
        <v>Probabilidad</v>
      </c>
      <c r="AI460" s="336" t="s">
        <v>310</v>
      </c>
      <c r="AJ460" s="336" t="s">
        <v>315</v>
      </c>
      <c r="AK460" s="231" t="str">
        <f t="shared" si="1528"/>
        <v>40%</v>
      </c>
      <c r="AL460" s="337" t="s">
        <v>319</v>
      </c>
      <c r="AM460" s="337" t="s">
        <v>323</v>
      </c>
      <c r="AN460" s="338" t="s">
        <v>326</v>
      </c>
      <c r="AO460" s="232">
        <f t="shared" ref="AO460" si="1613">IF(ISBLANK(AD460),(IFERROR(IF(AH460="Probabilidad",(W460-(+W460*AK460)),IF(AH460="Impacto",W460,"")),""))," ")</f>
        <v>0.36</v>
      </c>
      <c r="AP460" s="174" t="str">
        <f t="shared" ref="AP460" si="1614">IF(ISBLANK(AD460), (IFERROR(IF(AO460="","",IF(AO460&lt;=0.2,"Muy Baja",IF(AO460&lt;=0.4,"Baja",IF(AO460&lt;=0.6,"Media",IF(AO460&lt;=0.8,"Alta","Muy Alta"))))),""))," ")</f>
        <v>Baja</v>
      </c>
      <c r="AQ460" s="233">
        <f t="shared" si="1436"/>
        <v>0.36</v>
      </c>
      <c r="AR460" s="279" t="str">
        <f t="shared" si="1437"/>
        <v>Moderado</v>
      </c>
      <c r="AS460" s="233">
        <f t="shared" ref="AS460" si="1615">IFERROR(IF(AH460="Impacto",(AA460-(+AA460*AK460)),IF(AH460="Probabilidad",AA460,"")),"")</f>
        <v>0.6</v>
      </c>
      <c r="AT460" s="235" t="str">
        <f t="shared" si="1438"/>
        <v>Moderado</v>
      </c>
      <c r="AU460" s="781"/>
      <c r="AV460" s="784" t="str">
        <f>IF(ISBLANK(AD460), " ", AD460)</f>
        <v xml:space="preserve"> </v>
      </c>
      <c r="AW460" s="778" t="str">
        <f t="shared" ref="AW460" si="1616">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787" t="s">
        <v>333</v>
      </c>
      <c r="AY460" s="827" t="s">
        <v>3103</v>
      </c>
      <c r="AZ460" s="742" t="s">
        <v>1402</v>
      </c>
      <c r="BA460" s="713" t="s">
        <v>3006</v>
      </c>
      <c r="BB460" s="713" t="s">
        <v>1054</v>
      </c>
      <c r="BC460" s="745">
        <v>44927</v>
      </c>
      <c r="BD460" s="745">
        <v>45291</v>
      </c>
      <c r="BE460" s="713" t="s">
        <v>1256</v>
      </c>
      <c r="BF460" s="713" t="s">
        <v>1256</v>
      </c>
      <c r="BG460" s="751" t="s">
        <v>1257</v>
      </c>
      <c r="BH460" s="508" t="s">
        <v>113</v>
      </c>
      <c r="BI460" s="503" t="s">
        <v>3592</v>
      </c>
      <c r="BJ460" s="522">
        <v>1</v>
      </c>
      <c r="BK460" s="523">
        <v>45046</v>
      </c>
      <c r="BL460" s="478" t="s">
        <v>3506</v>
      </c>
      <c r="BM460" s="511" t="s">
        <v>3507</v>
      </c>
      <c r="BN460" s="536" t="s">
        <v>114</v>
      </c>
      <c r="BO460" s="536" t="s">
        <v>114</v>
      </c>
      <c r="BP460" s="536" t="s">
        <v>1509</v>
      </c>
      <c r="BQ460" s="592" t="s">
        <v>1509</v>
      </c>
      <c r="BR460" s="680" t="s">
        <v>3768</v>
      </c>
      <c r="BS460" s="681"/>
      <c r="BT460" s="690" t="s">
        <v>1402</v>
      </c>
      <c r="BU460" s="691"/>
      <c r="BV460" s="680" t="s">
        <v>3732</v>
      </c>
      <c r="BW460" s="681"/>
      <c r="BX460" s="699" t="s">
        <v>3507</v>
      </c>
      <c r="BY460" s="696"/>
      <c r="BZ460" s="691"/>
    </row>
    <row r="461" spans="1:78" s="211" customFormat="1" ht="67.5" customHeight="1">
      <c r="A461" s="987"/>
      <c r="B461" s="969"/>
      <c r="C461" s="848"/>
      <c r="D461" s="848"/>
      <c r="E461" s="801"/>
      <c r="F461" s="801"/>
      <c r="G461" s="819"/>
      <c r="H461" s="380">
        <f t="shared" ref="H461" si="1617">+H460</f>
        <v>75</v>
      </c>
      <c r="I461" s="831"/>
      <c r="J461" s="752"/>
      <c r="K461" s="752"/>
      <c r="L461" s="752"/>
      <c r="M461" s="801" t="s">
        <v>1479</v>
      </c>
      <c r="N461" s="801"/>
      <c r="O461" s="801"/>
      <c r="P461" s="805"/>
      <c r="Q461" s="808"/>
      <c r="R461" s="811"/>
      <c r="S461" s="811"/>
      <c r="T461" s="811"/>
      <c r="U461" s="811"/>
      <c r="V461" s="814"/>
      <c r="W461" s="767"/>
      <c r="X461" s="817"/>
      <c r="Y461" s="761"/>
      <c r="Z461" s="764"/>
      <c r="AA461" s="767"/>
      <c r="AB461" s="770"/>
      <c r="AC461" s="773"/>
      <c r="AD461" s="776"/>
      <c r="AE461" s="779"/>
      <c r="AF461" s="205">
        <v>2</v>
      </c>
      <c r="AG461" s="494"/>
      <c r="AH461" s="497" t="str">
        <f t="shared" si="1527"/>
        <v/>
      </c>
      <c r="AI461" s="336"/>
      <c r="AJ461" s="336"/>
      <c r="AK461" s="231" t="str">
        <f t="shared" si="1528"/>
        <v/>
      </c>
      <c r="AL461" s="337"/>
      <c r="AM461" s="337"/>
      <c r="AN461" s="338"/>
      <c r="AO461" s="232" t="str">
        <f t="shared" ref="AO461" si="1618">IF(ISBLANK(AD460),(IFERROR(IF(AND(AH460="Probabilidad",AH461="Probabilidad"),(AQ460-(+AQ460*AK461)),IF(AH461="Probabilidad",(W460-(+W460*AK461)),IF(AH461="Impacto",AQ460,""))),""))," ")</f>
        <v/>
      </c>
      <c r="AP461" s="174" t="str">
        <f t="shared" ref="AP461" si="1619">IF(ISBLANK(AD460),(IFERROR(IF(AO461="","",IF(AO461&lt;=0.2,"Muy Baja",IF(AO461&lt;=0.4,"Baja",IF(AO461&lt;=0.6,"Media",IF(AO461&lt;=0.8,"Alta","Muy Alta"))))),""))," ")</f>
        <v/>
      </c>
      <c r="AQ461" s="233" t="str">
        <f t="shared" si="1436"/>
        <v/>
      </c>
      <c r="AR461" s="279" t="str">
        <f t="shared" si="1437"/>
        <v/>
      </c>
      <c r="AS461" s="233" t="str">
        <f t="shared" ref="AS461" si="1620">IFERROR(IF(AND(AH460="Impacto",AH461="Impacto"),(AS460-(+AS460*AK461)),IF(AH461="Impacto",(AA460-(+AA460*AK461)),IF(AH461="Probabilidad",AS460,""))),"")</f>
        <v/>
      </c>
      <c r="AT461" s="235" t="str">
        <f t="shared" si="1438"/>
        <v/>
      </c>
      <c r="AU461" s="782"/>
      <c r="AV461" s="785"/>
      <c r="AW461" s="779"/>
      <c r="AX461" s="788"/>
      <c r="AY461" s="829"/>
      <c r="AZ461" s="744"/>
      <c r="BA461" s="714"/>
      <c r="BB461" s="714"/>
      <c r="BC461" s="747"/>
      <c r="BD461" s="747"/>
      <c r="BE461" s="714"/>
      <c r="BF461" s="714"/>
      <c r="BG461" s="752"/>
      <c r="BH461" s="212"/>
      <c r="BI461" s="209"/>
      <c r="BJ461" s="209"/>
      <c r="BK461" s="209"/>
      <c r="BL461" s="206"/>
      <c r="BM461" s="206"/>
      <c r="BN461" s="206"/>
      <c r="BO461" s="278"/>
      <c r="BP461" s="278"/>
      <c r="BQ461" s="593"/>
      <c r="BR461" s="682"/>
      <c r="BS461" s="683"/>
      <c r="BT461" s="692"/>
      <c r="BU461" s="693"/>
      <c r="BV461" s="682"/>
      <c r="BW461" s="683"/>
      <c r="BX461" s="692"/>
      <c r="BY461" s="697"/>
      <c r="BZ461" s="693"/>
    </row>
    <row r="462" spans="1:78" s="211" customFormat="1" ht="28.5" customHeight="1">
      <c r="A462" s="987"/>
      <c r="B462" s="969"/>
      <c r="C462" s="848"/>
      <c r="D462" s="848"/>
      <c r="E462" s="801"/>
      <c r="F462" s="801"/>
      <c r="G462" s="819"/>
      <c r="H462" s="380">
        <f t="shared" si="1489"/>
        <v>75</v>
      </c>
      <c r="I462" s="831"/>
      <c r="J462" s="752"/>
      <c r="K462" s="752"/>
      <c r="L462" s="752"/>
      <c r="M462" s="801" t="s">
        <v>1479</v>
      </c>
      <c r="N462" s="801"/>
      <c r="O462" s="801"/>
      <c r="P462" s="805"/>
      <c r="Q462" s="808"/>
      <c r="R462" s="811"/>
      <c r="S462" s="811"/>
      <c r="T462" s="811"/>
      <c r="U462" s="811"/>
      <c r="V462" s="814"/>
      <c r="W462" s="767"/>
      <c r="X462" s="817"/>
      <c r="Y462" s="761"/>
      <c r="Z462" s="764"/>
      <c r="AA462" s="767"/>
      <c r="AB462" s="770"/>
      <c r="AC462" s="773"/>
      <c r="AD462" s="776"/>
      <c r="AE462" s="779"/>
      <c r="AF462" s="205">
        <v>3</v>
      </c>
      <c r="AG462" s="494"/>
      <c r="AH462" s="497" t="str">
        <f t="shared" si="1527"/>
        <v/>
      </c>
      <c r="AI462" s="336"/>
      <c r="AJ462" s="336"/>
      <c r="AK462" s="231" t="str">
        <f t="shared" si="1528"/>
        <v/>
      </c>
      <c r="AL462" s="337"/>
      <c r="AM462" s="337"/>
      <c r="AN462" s="338"/>
      <c r="AO462" s="232" t="str">
        <f t="shared" ref="AO462" si="1621">IF(ISBLANK(AD460),(IFERROR(IF(AND(AH461="Probabilidad",AH462="Probabilidad"),(AQ461-(+AQ461*AK462)),IF(AND(AH461="Impacto",AH462="Probabilidad"),(AQ460-(+AQ460*AK462)),IF(AH462="Impacto",AQ461,""))),""))," ")</f>
        <v/>
      </c>
      <c r="AP462" s="174" t="str">
        <f t="shared" ref="AP462" si="1622">IF(ISBLANK(AD460),(IFERROR(IF(AO462="","",IF(AO462&lt;=0.2,"Muy Baja",IF(AO462&lt;=0.4,"Baja",IF(AO462&lt;=0.6,"Media",IF(AO462&lt;=0.8,"Alta","Muy Alta"))))),""))," ")</f>
        <v/>
      </c>
      <c r="AQ462" s="233" t="str">
        <f t="shared" si="1436"/>
        <v/>
      </c>
      <c r="AR462" s="279" t="str">
        <f t="shared" si="1437"/>
        <v/>
      </c>
      <c r="AS462" s="233" t="str">
        <f t="shared" ref="AS462:AS465" si="1623">IFERROR(IF(AND(AH461="Impacto",AH462="Impacto"),(AS461-(+AS461*AK462)),IF(AND(AH461="Probabilidad",AH462="Impacto"),(AS460-(+AS460*AK462)),IF(AH462="Probabilidad",AS461,""))),"")</f>
        <v/>
      </c>
      <c r="AT462" s="235" t="str">
        <f t="shared" si="1438"/>
        <v/>
      </c>
      <c r="AU462" s="782"/>
      <c r="AV462" s="785"/>
      <c r="AW462" s="779"/>
      <c r="AX462" s="788"/>
      <c r="AY462" s="469"/>
      <c r="AZ462" s="462"/>
      <c r="BA462" s="463"/>
      <c r="BB462" s="463"/>
      <c r="BC462" s="464"/>
      <c r="BD462" s="464"/>
      <c r="BE462" s="464"/>
      <c r="BF462" s="462"/>
      <c r="BG462" s="752"/>
      <c r="BH462" s="212"/>
      <c r="BI462" s="209"/>
      <c r="BJ462" s="209"/>
      <c r="BK462" s="209"/>
      <c r="BL462" s="206"/>
      <c r="BM462" s="206"/>
      <c r="BN462" s="206"/>
      <c r="BO462" s="278"/>
      <c r="BP462" s="278"/>
      <c r="BQ462" s="593"/>
      <c r="BR462" s="682"/>
      <c r="BS462" s="683"/>
      <c r="BT462" s="692"/>
      <c r="BU462" s="693"/>
      <c r="BV462" s="682"/>
      <c r="BW462" s="683"/>
      <c r="BX462" s="692"/>
      <c r="BY462" s="697"/>
      <c r="BZ462" s="693"/>
    </row>
    <row r="463" spans="1:78" s="211" customFormat="1" ht="28.5" customHeight="1">
      <c r="A463" s="987"/>
      <c r="B463" s="969"/>
      <c r="C463" s="848"/>
      <c r="D463" s="848"/>
      <c r="E463" s="801"/>
      <c r="F463" s="801"/>
      <c r="G463" s="819"/>
      <c r="H463" s="380">
        <f t="shared" si="1489"/>
        <v>75</v>
      </c>
      <c r="I463" s="831"/>
      <c r="J463" s="752"/>
      <c r="K463" s="752"/>
      <c r="L463" s="752"/>
      <c r="M463" s="801" t="s">
        <v>1479</v>
      </c>
      <c r="N463" s="801"/>
      <c r="O463" s="801"/>
      <c r="P463" s="805"/>
      <c r="Q463" s="808"/>
      <c r="R463" s="811"/>
      <c r="S463" s="811"/>
      <c r="T463" s="811"/>
      <c r="U463" s="811"/>
      <c r="V463" s="814"/>
      <c r="W463" s="767"/>
      <c r="X463" s="817"/>
      <c r="Y463" s="761"/>
      <c r="Z463" s="764"/>
      <c r="AA463" s="767"/>
      <c r="AB463" s="770"/>
      <c r="AC463" s="773"/>
      <c r="AD463" s="776"/>
      <c r="AE463" s="779"/>
      <c r="AF463" s="205">
        <v>4</v>
      </c>
      <c r="AG463" s="494"/>
      <c r="AH463" s="497" t="str">
        <f t="shared" si="1527"/>
        <v/>
      </c>
      <c r="AI463" s="336"/>
      <c r="AJ463" s="336"/>
      <c r="AK463" s="231" t="str">
        <f t="shared" si="1528"/>
        <v/>
      </c>
      <c r="AL463" s="337"/>
      <c r="AM463" s="337"/>
      <c r="AN463" s="338"/>
      <c r="AO463" s="232" t="str">
        <f t="shared" ref="AO463" si="1624">IF(ISBLANK(AD460),(IFERROR(IF(AND(AH462="Probabilidad",AH463="Probabilidad"),(AQ462-(+AQ462*AK463)),IF(AND(AH462="Impacto",AH463="Probabilidad"),(AQ461-(+AQ461*AK463)),IF(AH463="Impacto",AQ462,""))),""))," ")</f>
        <v/>
      </c>
      <c r="AP463" s="174" t="str">
        <f t="shared" ref="AP463" si="1625">IF(ISBLANK(AD460),(IFERROR(IF(AO463="","",IF(AO463&lt;=0.2,"Muy Baja",IF(AO463&lt;=0.4,"Baja",IF(AO463&lt;=0.6,"Media",IF(AO463&lt;=0.8,"Alta","Muy Alta"))))),""))," ")</f>
        <v/>
      </c>
      <c r="AQ463" s="233" t="str">
        <f t="shared" si="1436"/>
        <v/>
      </c>
      <c r="AR463" s="279" t="str">
        <f t="shared" si="1437"/>
        <v/>
      </c>
      <c r="AS463" s="233" t="str">
        <f t="shared" si="1623"/>
        <v/>
      </c>
      <c r="AT463" s="235" t="str">
        <f t="shared" si="1438"/>
        <v/>
      </c>
      <c r="AU463" s="782"/>
      <c r="AV463" s="785"/>
      <c r="AW463" s="779"/>
      <c r="AX463" s="788"/>
      <c r="AY463" s="469"/>
      <c r="AZ463" s="462"/>
      <c r="BA463" s="463"/>
      <c r="BB463" s="463"/>
      <c r="BC463" s="464"/>
      <c r="BD463" s="464"/>
      <c r="BE463" s="464"/>
      <c r="BF463" s="462"/>
      <c r="BG463" s="752"/>
      <c r="BH463" s="212"/>
      <c r="BI463" s="209"/>
      <c r="BJ463" s="209"/>
      <c r="BK463" s="209"/>
      <c r="BL463" s="206"/>
      <c r="BM463" s="206"/>
      <c r="BN463" s="206"/>
      <c r="BO463" s="278"/>
      <c r="BP463" s="278"/>
      <c r="BQ463" s="593"/>
      <c r="BR463" s="682"/>
      <c r="BS463" s="683"/>
      <c r="BT463" s="692"/>
      <c r="BU463" s="693"/>
      <c r="BV463" s="682"/>
      <c r="BW463" s="683"/>
      <c r="BX463" s="692"/>
      <c r="BY463" s="697"/>
      <c r="BZ463" s="693"/>
    </row>
    <row r="464" spans="1:78" s="211" customFormat="1" ht="28.5" customHeight="1">
      <c r="A464" s="987"/>
      <c r="B464" s="969"/>
      <c r="C464" s="848"/>
      <c r="D464" s="848"/>
      <c r="E464" s="801"/>
      <c r="F464" s="801"/>
      <c r="G464" s="819"/>
      <c r="H464" s="380">
        <f t="shared" si="1489"/>
        <v>75</v>
      </c>
      <c r="I464" s="831"/>
      <c r="J464" s="752"/>
      <c r="K464" s="752"/>
      <c r="L464" s="752"/>
      <c r="M464" s="801" t="s">
        <v>1479</v>
      </c>
      <c r="N464" s="801"/>
      <c r="O464" s="801"/>
      <c r="P464" s="805"/>
      <c r="Q464" s="808"/>
      <c r="R464" s="811"/>
      <c r="S464" s="811"/>
      <c r="T464" s="811"/>
      <c r="U464" s="811"/>
      <c r="V464" s="814"/>
      <c r="W464" s="767"/>
      <c r="X464" s="817"/>
      <c r="Y464" s="761"/>
      <c r="Z464" s="764"/>
      <c r="AA464" s="767"/>
      <c r="AB464" s="770"/>
      <c r="AC464" s="773"/>
      <c r="AD464" s="776"/>
      <c r="AE464" s="779"/>
      <c r="AF464" s="205">
        <v>5</v>
      </c>
      <c r="AG464" s="494"/>
      <c r="AH464" s="497" t="str">
        <f t="shared" si="1527"/>
        <v/>
      </c>
      <c r="AI464" s="336"/>
      <c r="AJ464" s="336"/>
      <c r="AK464" s="231" t="str">
        <f t="shared" si="1528"/>
        <v/>
      </c>
      <c r="AL464" s="337"/>
      <c r="AM464" s="337"/>
      <c r="AN464" s="338"/>
      <c r="AO464" s="232" t="str">
        <f t="shared" ref="AO464" si="1626">IF(ISBLANK(AD460),(IFERROR(IF(AND(AH463="Probabilidad",AH464="Probabilidad"),(AQ463-(+AQ463*AK464)),IF(AND(AH463="Impacto",AH464="Probabilidad"),(AQ462-(+AQ462*AK464)),IF(AH464="Impacto",AQ463,""))),""))," ")</f>
        <v/>
      </c>
      <c r="AP464" s="174" t="str">
        <f t="shared" ref="AP464" si="1627">IF(ISBLANK(AD460),(IFERROR(IF(AO464="","",IF(AO464&lt;=0.2,"Muy Baja",IF(AO464&lt;=0.4,"Baja",IF(AO464&lt;=0.6,"Media",IF(AO464&lt;=0.8,"Alta","Muy Alta"))))),""))," ")</f>
        <v/>
      </c>
      <c r="AQ464" s="233" t="str">
        <f t="shared" si="1436"/>
        <v/>
      </c>
      <c r="AR464" s="279" t="str">
        <f t="shared" si="1437"/>
        <v/>
      </c>
      <c r="AS464" s="233" t="str">
        <f t="shared" si="1623"/>
        <v/>
      </c>
      <c r="AT464" s="235" t="str">
        <f t="shared" si="1438"/>
        <v/>
      </c>
      <c r="AU464" s="782"/>
      <c r="AV464" s="785"/>
      <c r="AW464" s="779"/>
      <c r="AX464" s="788"/>
      <c r="AY464" s="469"/>
      <c r="AZ464" s="462"/>
      <c r="BA464" s="463"/>
      <c r="BB464" s="463"/>
      <c r="BC464" s="464"/>
      <c r="BD464" s="464"/>
      <c r="BE464" s="464"/>
      <c r="BF464" s="462"/>
      <c r="BG464" s="752"/>
      <c r="BH464" s="212"/>
      <c r="BI464" s="209"/>
      <c r="BJ464" s="209"/>
      <c r="BK464" s="209"/>
      <c r="BL464" s="206"/>
      <c r="BM464" s="206"/>
      <c r="BN464" s="206"/>
      <c r="BO464" s="278"/>
      <c r="BP464" s="278"/>
      <c r="BQ464" s="593"/>
      <c r="BR464" s="682"/>
      <c r="BS464" s="683"/>
      <c r="BT464" s="692"/>
      <c r="BU464" s="693"/>
      <c r="BV464" s="682"/>
      <c r="BW464" s="683"/>
      <c r="BX464" s="692"/>
      <c r="BY464" s="697"/>
      <c r="BZ464" s="693"/>
    </row>
    <row r="465" spans="1:80" s="211" customFormat="1" ht="28.5" customHeight="1">
      <c r="A465" s="988"/>
      <c r="B465" s="970"/>
      <c r="C465" s="849"/>
      <c r="D465" s="849"/>
      <c r="E465" s="802"/>
      <c r="F465" s="802"/>
      <c r="G465" s="819"/>
      <c r="H465" s="380">
        <f t="shared" si="1489"/>
        <v>75</v>
      </c>
      <c r="I465" s="832"/>
      <c r="J465" s="753"/>
      <c r="K465" s="753"/>
      <c r="L465" s="753"/>
      <c r="M465" s="802" t="s">
        <v>1479</v>
      </c>
      <c r="N465" s="802"/>
      <c r="O465" s="802"/>
      <c r="P465" s="806"/>
      <c r="Q465" s="809"/>
      <c r="R465" s="812"/>
      <c r="S465" s="812"/>
      <c r="T465" s="812"/>
      <c r="U465" s="812"/>
      <c r="V465" s="820"/>
      <c r="W465" s="768"/>
      <c r="X465" s="818"/>
      <c r="Y465" s="762"/>
      <c r="Z465" s="765"/>
      <c r="AA465" s="768"/>
      <c r="AB465" s="771"/>
      <c r="AC465" s="774"/>
      <c r="AD465" s="777"/>
      <c r="AE465" s="780"/>
      <c r="AF465" s="205">
        <v>6</v>
      </c>
      <c r="AG465" s="494"/>
      <c r="AH465" s="497" t="str">
        <f t="shared" si="1527"/>
        <v/>
      </c>
      <c r="AI465" s="336"/>
      <c r="AJ465" s="336"/>
      <c r="AK465" s="231" t="str">
        <f t="shared" si="1528"/>
        <v/>
      </c>
      <c r="AL465" s="337"/>
      <c r="AM465" s="337"/>
      <c r="AN465" s="338"/>
      <c r="AO465" s="232" t="str">
        <f t="shared" ref="AO465" si="1628">IF(ISBLANK(AD460),(IFERROR(IF(AND(AH464="Probabilidad",AH465="Probabilidad"),(AQ464-(+AQ464*AK465)),IF(AND(AH464="Impacto",AH465="Probabilidad"),(AQ463-(+AQ463*AK465)),IF(AH465="Impacto",AQ464,""))),""))," ")</f>
        <v/>
      </c>
      <c r="AP465" s="174" t="str">
        <f t="shared" ref="AP465" si="1629">IF(ISBLANK(AD460),(IFERROR(IF(AO465="","",IF(AO465&lt;=0.2,"Muy Baja",IF(AO465&lt;=0.4,"Baja",IF(AO465&lt;=0.6,"Media",IF(AO465&lt;=0.8,"Alta","Muy Alta"))))),""))," ")</f>
        <v/>
      </c>
      <c r="AQ465" s="233" t="str">
        <f t="shared" si="1436"/>
        <v/>
      </c>
      <c r="AR465" s="279" t="str">
        <f t="shared" si="1437"/>
        <v/>
      </c>
      <c r="AS465" s="233" t="str">
        <f t="shared" si="1623"/>
        <v/>
      </c>
      <c r="AT465" s="235" t="str">
        <f t="shared" si="1438"/>
        <v/>
      </c>
      <c r="AU465" s="783"/>
      <c r="AV465" s="786"/>
      <c r="AW465" s="780"/>
      <c r="AX465" s="789"/>
      <c r="AY465" s="469"/>
      <c r="AZ465" s="462"/>
      <c r="BA465" s="463"/>
      <c r="BB465" s="463"/>
      <c r="BC465" s="464"/>
      <c r="BD465" s="464"/>
      <c r="BE465" s="464"/>
      <c r="BF465" s="462"/>
      <c r="BG465" s="753"/>
      <c r="BH465" s="212"/>
      <c r="BI465" s="209"/>
      <c r="BJ465" s="209"/>
      <c r="BK465" s="209"/>
      <c r="BL465" s="206"/>
      <c r="BM465" s="206"/>
      <c r="BN465" s="206"/>
      <c r="BO465" s="278"/>
      <c r="BP465" s="278"/>
      <c r="BQ465" s="593"/>
      <c r="BR465" s="684"/>
      <c r="BS465" s="685"/>
      <c r="BT465" s="694"/>
      <c r="BU465" s="695"/>
      <c r="BV465" s="684"/>
      <c r="BW465" s="685"/>
      <c r="BX465" s="694"/>
      <c r="BY465" s="698"/>
      <c r="BZ465" s="695"/>
    </row>
    <row r="466" spans="1:80" s="211" customFormat="1" ht="89.1" customHeight="1">
      <c r="A466" s="989">
        <v>12</v>
      </c>
      <c r="B466" s="971" t="s">
        <v>957</v>
      </c>
      <c r="C466" s="847" t="str">
        <f>IFERROR((VLOOKUP($B466,'Listados Datos'!$D$3:$E$18,2,FALSE))," ")</f>
        <v>Brindar acompañamiento a los diferentes procesos de la Entidad con el fin de fomentar el autocontrol, y determinar oportunidades de mejoramiento continuo a partir de las evaluaciones y seguimientos.</v>
      </c>
      <c r="D466" s="847"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803" t="s">
        <v>1168</v>
      </c>
      <c r="F466" s="803" t="s">
        <v>964</v>
      </c>
      <c r="G466" s="819">
        <v>76</v>
      </c>
      <c r="H466" s="380">
        <f t="shared" ref="H466" si="1630">+G466</f>
        <v>76</v>
      </c>
      <c r="I466" s="830" t="s">
        <v>3115</v>
      </c>
      <c r="J466" s="751" t="s">
        <v>241</v>
      </c>
      <c r="K466" s="751" t="s">
        <v>1198</v>
      </c>
      <c r="L466" s="751" t="s">
        <v>1321</v>
      </c>
      <c r="M466" s="803" t="str">
        <f t="shared" ref="M466" si="1631">+CONCATENATE("Posibilidad de afectación ", J466, " por ", K466," debido a ", L466)</f>
        <v>Posibilidad de afectación Reputacional por Incumplimiento de las acciones y actividades de mejoramiento. debido a Incumplimiento de las acciones y actividades de mejoramiento en el aplicativo de acciones CPM</v>
      </c>
      <c r="N466" s="803" t="s">
        <v>108</v>
      </c>
      <c r="O466" s="803" t="s">
        <v>830</v>
      </c>
      <c r="P466" s="804">
        <v>228</v>
      </c>
      <c r="Q466" s="807"/>
      <c r="R466" s="810"/>
      <c r="S466" s="810"/>
      <c r="T466" s="810"/>
      <c r="U466" s="810"/>
      <c r="V466" s="813" t="str">
        <f t="shared" ref="V466" si="1632">IF(ISBLANK(AC466),(IF(P466&lt;=0,"",IF(P466&lt;=2,"Muy Baja",IF(P466&lt;=24,"Baja",IF(P466&lt;=500,"Media",IF(P466&lt;=5000,"Alta","Muy Alta"))))))," ")</f>
        <v>Media</v>
      </c>
      <c r="W466" s="766">
        <f t="shared" ref="W466" si="1633">IF(ISBLANK(AC466),(IF(V466="","",IF(V466="Muy Baja",20%,IF(V466="Baja",40%,IF(V466="Media",60%,IF(V466="Alta",80%,IF(V466="Muy Alta",100%,0)))))))," ")</f>
        <v>0.6</v>
      </c>
      <c r="X466" s="816" t="s">
        <v>304</v>
      </c>
      <c r="Y466" s="760" t="str">
        <f>IF(X466&gt;0,IF(NOT(ISERROR(MATCH(X466,'Listados Datos'!$N$3:$N$4,0))),'Listados Datos'!$N$6&amp;"Por favor no seleccionar este criterios de impacto (Afectación Económica o presupuestal y/o Pérdida Reputacional)",'Listados Datos'!$N$7),"")</f>
        <v>✔</v>
      </c>
      <c r="Z466" s="763"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766">
        <f>IF(Z466="","",IF(Z466="Leve",20%,IF(Z466="Menor",40%,IF(Z466="Moderado",60%,IF(Z466="Mayor",80%,IF(Z466="Catastrófico",100%,0))))))</f>
        <v>0.6</v>
      </c>
      <c r="AB466" s="769"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772"/>
      <c r="AD466" s="775"/>
      <c r="AE466" s="778" t="str">
        <f t="shared" ref="AE466" si="1634">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494" t="s">
        <v>3118</v>
      </c>
      <c r="AH466" s="497" t="str">
        <f t="shared" si="1527"/>
        <v>Probabilidad</v>
      </c>
      <c r="AI466" s="336" t="s">
        <v>310</v>
      </c>
      <c r="AJ466" s="336" t="s">
        <v>315</v>
      </c>
      <c r="AK466" s="231" t="str">
        <f t="shared" si="1528"/>
        <v>40%</v>
      </c>
      <c r="AL466" s="337" t="s">
        <v>319</v>
      </c>
      <c r="AM466" s="337" t="s">
        <v>323</v>
      </c>
      <c r="AN466" s="338" t="s">
        <v>326</v>
      </c>
      <c r="AO466" s="232">
        <f t="shared" ref="AO466" si="1635">IF(ISBLANK(AD466),(IFERROR(IF(AH466="Probabilidad",(W466-(+W466*AK466)),IF(AH466="Impacto",W466,"")),""))," ")</f>
        <v>0.36</v>
      </c>
      <c r="AP466" s="174" t="str">
        <f t="shared" ref="AP466" si="1636">IF(ISBLANK(AD466), (IFERROR(IF(AO466="","",IF(AO466&lt;=0.2,"Muy Baja",IF(AO466&lt;=0.4,"Baja",IF(AO466&lt;=0.6,"Media",IF(AO466&lt;=0.8,"Alta","Muy Alta"))))),""))," ")</f>
        <v>Baja</v>
      </c>
      <c r="AQ466" s="233">
        <f t="shared" si="1436"/>
        <v>0.36</v>
      </c>
      <c r="AR466" s="279" t="str">
        <f t="shared" si="1437"/>
        <v>Moderado</v>
      </c>
      <c r="AS466" s="233">
        <f t="shared" ref="AS466" si="1637">IFERROR(IF(AH466="Impacto",(AA466-(+AA466*AK466)),IF(AH466="Probabilidad",AA466,"")),"")</f>
        <v>0.6</v>
      </c>
      <c r="AT466" s="235" t="str">
        <f t="shared" si="1438"/>
        <v>Moderado</v>
      </c>
      <c r="AU466" s="781"/>
      <c r="AV466" s="784" t="str">
        <f>IF(ISBLANK(AD466), " ", AD466)</f>
        <v xml:space="preserve"> </v>
      </c>
      <c r="AW466" s="778" t="str">
        <f t="shared" ref="AW466" si="1638">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787" t="s">
        <v>333</v>
      </c>
      <c r="AY466" s="339" t="s">
        <v>3418</v>
      </c>
      <c r="AZ466" s="208" t="s">
        <v>1403</v>
      </c>
      <c r="BA466" s="206" t="s">
        <v>964</v>
      </c>
      <c r="BB466" s="206" t="s">
        <v>1050</v>
      </c>
      <c r="BC466" s="207">
        <v>44927</v>
      </c>
      <c r="BD466" s="207">
        <v>45291</v>
      </c>
      <c r="BE466" s="207" t="s">
        <v>3050</v>
      </c>
      <c r="BF466" s="208" t="s">
        <v>3325</v>
      </c>
      <c r="BG466" s="751" t="s">
        <v>1258</v>
      </c>
      <c r="BH466" s="212" t="s">
        <v>113</v>
      </c>
      <c r="BI466" s="209" t="s">
        <v>3419</v>
      </c>
      <c r="BJ466" s="209">
        <v>4</v>
      </c>
      <c r="BK466" s="501">
        <v>45046</v>
      </c>
      <c r="BL466" s="206" t="s">
        <v>1403</v>
      </c>
      <c r="BM466" s="502" t="s">
        <v>3420</v>
      </c>
      <c r="BN466" s="206" t="s">
        <v>1509</v>
      </c>
      <c r="BO466" s="498" t="s">
        <v>114</v>
      </c>
      <c r="BP466" s="498" t="s">
        <v>1509</v>
      </c>
      <c r="BQ466" s="593" t="s">
        <v>1509</v>
      </c>
      <c r="BR466" s="680" t="s">
        <v>3664</v>
      </c>
      <c r="BS466" s="681"/>
      <c r="BT466" s="1272" t="s">
        <v>1403</v>
      </c>
      <c r="BU466" s="1273"/>
      <c r="BV466" s="1272" t="s">
        <v>3612</v>
      </c>
      <c r="BW466" s="1273"/>
      <c r="BX466" s="686" t="s">
        <v>3420</v>
      </c>
      <c r="BY466" s="687"/>
      <c r="BZ466" s="681"/>
      <c r="CA466" s="668"/>
      <c r="CB466" s="669"/>
    </row>
    <row r="467" spans="1:80" s="211" customFormat="1" ht="28.5" customHeight="1">
      <c r="A467" s="990"/>
      <c r="B467" s="972"/>
      <c r="C467" s="848"/>
      <c r="D467" s="848"/>
      <c r="E467" s="801"/>
      <c r="F467" s="801"/>
      <c r="G467" s="819"/>
      <c r="H467" s="380">
        <f t="shared" ref="H467" si="1639">+H466</f>
        <v>76</v>
      </c>
      <c r="I467" s="831"/>
      <c r="J467" s="752"/>
      <c r="K467" s="752"/>
      <c r="L467" s="752"/>
      <c r="M467" s="801"/>
      <c r="N467" s="801"/>
      <c r="O467" s="801"/>
      <c r="P467" s="805"/>
      <c r="Q467" s="808"/>
      <c r="R467" s="811"/>
      <c r="S467" s="811"/>
      <c r="T467" s="811"/>
      <c r="U467" s="811"/>
      <c r="V467" s="814"/>
      <c r="W467" s="767"/>
      <c r="X467" s="817"/>
      <c r="Y467" s="761"/>
      <c r="Z467" s="764"/>
      <c r="AA467" s="767"/>
      <c r="AB467" s="770"/>
      <c r="AC467" s="773"/>
      <c r="AD467" s="776"/>
      <c r="AE467" s="779"/>
      <c r="AF467" s="205">
        <v>2</v>
      </c>
      <c r="AG467" s="494"/>
      <c r="AH467" s="497" t="str">
        <f t="shared" si="1527"/>
        <v/>
      </c>
      <c r="AI467" s="336"/>
      <c r="AJ467" s="336"/>
      <c r="AK467" s="231" t="str">
        <f t="shared" si="1528"/>
        <v/>
      </c>
      <c r="AL467" s="337"/>
      <c r="AM467" s="337"/>
      <c r="AN467" s="338"/>
      <c r="AO467" s="232" t="str">
        <f t="shared" ref="AO467" si="1640">IF(ISBLANK(AD466),(IFERROR(IF(AND(AH466="Probabilidad",AH467="Probabilidad"),(AQ466-(+AQ466*AK467)),IF(AH467="Probabilidad",(W466-(+W466*AK467)),IF(AH467="Impacto",AQ466,""))),""))," ")</f>
        <v/>
      </c>
      <c r="AP467" s="174" t="str">
        <f t="shared" ref="AP467" si="1641">IF(ISBLANK(AD466),(IFERROR(IF(AO467="","",IF(AO467&lt;=0.2,"Muy Baja",IF(AO467&lt;=0.4,"Baja",IF(AO467&lt;=0.6,"Media",IF(AO467&lt;=0.8,"Alta","Muy Alta"))))),""))," ")</f>
        <v/>
      </c>
      <c r="AQ467" s="233" t="str">
        <f t="shared" si="1436"/>
        <v/>
      </c>
      <c r="AR467" s="279" t="str">
        <f t="shared" si="1437"/>
        <v/>
      </c>
      <c r="AS467" s="233" t="str">
        <f t="shared" ref="AS467" si="1642">IFERROR(IF(AND(AH466="Impacto",AH467="Impacto"),(AS466-(+AS466*AK467)),IF(AH467="Impacto",(AA466-(+AA466*AK467)),IF(AH467="Probabilidad",AS466,""))),"")</f>
        <v/>
      </c>
      <c r="AT467" s="235" t="str">
        <f t="shared" si="1438"/>
        <v/>
      </c>
      <c r="AU467" s="782"/>
      <c r="AV467" s="785"/>
      <c r="AW467" s="779"/>
      <c r="AX467" s="788"/>
      <c r="AY467" s="339"/>
      <c r="AZ467" s="208"/>
      <c r="BA467" s="206"/>
      <c r="BB467" s="206"/>
      <c r="BC467" s="207"/>
      <c r="BD467" s="207"/>
      <c r="BE467" s="207"/>
      <c r="BF467" s="208"/>
      <c r="BG467" s="752"/>
      <c r="BH467" s="212"/>
      <c r="BI467" s="209"/>
      <c r="BJ467" s="209"/>
      <c r="BK467" s="209"/>
      <c r="BL467" s="206"/>
      <c r="BM467" s="206"/>
      <c r="BN467" s="206"/>
      <c r="BO467" s="278"/>
      <c r="BP467" s="278"/>
      <c r="BQ467" s="593"/>
      <c r="BR467" s="682"/>
      <c r="BS467" s="683"/>
      <c r="BT467" s="1274"/>
      <c r="BU467" s="1275"/>
      <c r="BV467" s="1274"/>
      <c r="BW467" s="1275"/>
      <c r="BX467" s="682"/>
      <c r="BY467" s="688"/>
      <c r="BZ467" s="683"/>
      <c r="CA467" s="670"/>
      <c r="CB467" s="671"/>
    </row>
    <row r="468" spans="1:80" s="211" customFormat="1" ht="28.5" customHeight="1">
      <c r="A468" s="990"/>
      <c r="B468" s="972"/>
      <c r="C468" s="848"/>
      <c r="D468" s="848"/>
      <c r="E468" s="801"/>
      <c r="F468" s="801"/>
      <c r="G468" s="819"/>
      <c r="H468" s="380">
        <f t="shared" si="1489"/>
        <v>76</v>
      </c>
      <c r="I468" s="831"/>
      <c r="J468" s="752"/>
      <c r="K468" s="752"/>
      <c r="L468" s="752"/>
      <c r="M468" s="801"/>
      <c r="N468" s="801"/>
      <c r="O468" s="801"/>
      <c r="P468" s="805"/>
      <c r="Q468" s="808"/>
      <c r="R468" s="811"/>
      <c r="S468" s="811"/>
      <c r="T468" s="811"/>
      <c r="U468" s="811"/>
      <c r="V468" s="814"/>
      <c r="W468" s="767"/>
      <c r="X468" s="817"/>
      <c r="Y468" s="761"/>
      <c r="Z468" s="764"/>
      <c r="AA468" s="767"/>
      <c r="AB468" s="770"/>
      <c r="AC468" s="773"/>
      <c r="AD468" s="776"/>
      <c r="AE468" s="779"/>
      <c r="AF468" s="205">
        <v>3</v>
      </c>
      <c r="AG468" s="494"/>
      <c r="AH468" s="497" t="str">
        <f t="shared" si="1527"/>
        <v/>
      </c>
      <c r="AI468" s="336"/>
      <c r="AJ468" s="336"/>
      <c r="AK468" s="231" t="str">
        <f t="shared" si="1528"/>
        <v/>
      </c>
      <c r="AL468" s="337"/>
      <c r="AM468" s="337"/>
      <c r="AN468" s="338"/>
      <c r="AO468" s="232" t="str">
        <f t="shared" ref="AO468" si="1643">IF(ISBLANK(AD466),(IFERROR(IF(AND(AH467="Probabilidad",AH468="Probabilidad"),(AQ467-(+AQ467*AK468)),IF(AND(AH467="Impacto",AH468="Probabilidad"),(AQ466-(+AQ466*AK468)),IF(AH468="Impacto",AQ467,""))),""))," ")</f>
        <v/>
      </c>
      <c r="AP468" s="174" t="str">
        <f t="shared" ref="AP468" si="1644">IF(ISBLANK(AD466),(IFERROR(IF(AO468="","",IF(AO468&lt;=0.2,"Muy Baja",IF(AO468&lt;=0.4,"Baja",IF(AO468&lt;=0.6,"Media",IF(AO468&lt;=0.8,"Alta","Muy Alta"))))),""))," ")</f>
        <v/>
      </c>
      <c r="AQ468" s="233" t="str">
        <f t="shared" si="1436"/>
        <v/>
      </c>
      <c r="AR468" s="279" t="str">
        <f t="shared" si="1437"/>
        <v/>
      </c>
      <c r="AS468" s="233" t="str">
        <f t="shared" ref="AS468:AS471" si="1645">IFERROR(IF(AND(AH467="Impacto",AH468="Impacto"),(AS467-(+AS467*AK468)),IF(AND(AH467="Probabilidad",AH468="Impacto"),(AS466-(+AS466*AK468)),IF(AH468="Probabilidad",AS467,""))),"")</f>
        <v/>
      </c>
      <c r="AT468" s="235" t="str">
        <f t="shared" si="1438"/>
        <v/>
      </c>
      <c r="AU468" s="782"/>
      <c r="AV468" s="785"/>
      <c r="AW468" s="779"/>
      <c r="AX468" s="788"/>
      <c r="AY468" s="339"/>
      <c r="AZ468" s="208"/>
      <c r="BA468" s="206"/>
      <c r="BB468" s="206"/>
      <c r="BC468" s="207"/>
      <c r="BD468" s="207"/>
      <c r="BE468" s="207"/>
      <c r="BF468" s="208"/>
      <c r="BG468" s="752"/>
      <c r="BH468" s="212"/>
      <c r="BI468" s="209"/>
      <c r="BJ468" s="209"/>
      <c r="BK468" s="209"/>
      <c r="BL468" s="206"/>
      <c r="BM468" s="206"/>
      <c r="BN468" s="206"/>
      <c r="BO468" s="278"/>
      <c r="BP468" s="278"/>
      <c r="BQ468" s="593"/>
      <c r="BR468" s="682"/>
      <c r="BS468" s="683"/>
      <c r="BT468" s="1274"/>
      <c r="BU468" s="1275"/>
      <c r="BV468" s="1274"/>
      <c r="BW468" s="1275"/>
      <c r="BX468" s="682"/>
      <c r="BY468" s="688"/>
      <c r="BZ468" s="683"/>
      <c r="CA468" s="670"/>
      <c r="CB468" s="671"/>
    </row>
    <row r="469" spans="1:80" s="211" customFormat="1" ht="28.5" customHeight="1">
      <c r="A469" s="990"/>
      <c r="B469" s="972"/>
      <c r="C469" s="848"/>
      <c r="D469" s="848"/>
      <c r="E469" s="801"/>
      <c r="F469" s="801"/>
      <c r="G469" s="819"/>
      <c r="H469" s="380">
        <f t="shared" si="1489"/>
        <v>76</v>
      </c>
      <c r="I469" s="831"/>
      <c r="J469" s="752"/>
      <c r="K469" s="752"/>
      <c r="L469" s="752"/>
      <c r="M469" s="801"/>
      <c r="N469" s="801"/>
      <c r="O469" s="801"/>
      <c r="P469" s="805"/>
      <c r="Q469" s="808"/>
      <c r="R469" s="811"/>
      <c r="S469" s="811"/>
      <c r="T469" s="811"/>
      <c r="U469" s="811"/>
      <c r="V469" s="814"/>
      <c r="W469" s="767"/>
      <c r="X469" s="817"/>
      <c r="Y469" s="761"/>
      <c r="Z469" s="764"/>
      <c r="AA469" s="767"/>
      <c r="AB469" s="770"/>
      <c r="AC469" s="773"/>
      <c r="AD469" s="776"/>
      <c r="AE469" s="779"/>
      <c r="AF469" s="205">
        <v>4</v>
      </c>
      <c r="AG469" s="494"/>
      <c r="AH469" s="497" t="str">
        <f t="shared" si="1527"/>
        <v/>
      </c>
      <c r="AI469" s="336"/>
      <c r="AJ469" s="336"/>
      <c r="AK469" s="231" t="str">
        <f t="shared" si="1528"/>
        <v/>
      </c>
      <c r="AL469" s="337"/>
      <c r="AM469" s="337"/>
      <c r="AN469" s="338"/>
      <c r="AO469" s="232" t="str">
        <f t="shared" ref="AO469" si="1646">IF(ISBLANK(AD466),(IFERROR(IF(AND(AH468="Probabilidad",AH469="Probabilidad"),(AQ468-(+AQ468*AK469)),IF(AND(AH468="Impacto",AH469="Probabilidad"),(AQ467-(+AQ467*AK469)),IF(AH469="Impacto",AQ468,""))),""))," ")</f>
        <v/>
      </c>
      <c r="AP469" s="174" t="str">
        <f t="shared" ref="AP469" si="1647">IF(ISBLANK(AD466),(IFERROR(IF(AO469="","",IF(AO469&lt;=0.2,"Muy Baja",IF(AO469&lt;=0.4,"Baja",IF(AO469&lt;=0.6,"Media",IF(AO469&lt;=0.8,"Alta","Muy Alta"))))),""))," ")</f>
        <v/>
      </c>
      <c r="AQ469" s="233" t="str">
        <f t="shared" si="1436"/>
        <v/>
      </c>
      <c r="AR469" s="279" t="str">
        <f t="shared" si="1437"/>
        <v/>
      </c>
      <c r="AS469" s="233" t="str">
        <f t="shared" si="1645"/>
        <v/>
      </c>
      <c r="AT469" s="235" t="str">
        <f t="shared" si="1438"/>
        <v/>
      </c>
      <c r="AU469" s="782"/>
      <c r="AV469" s="785"/>
      <c r="AW469" s="779"/>
      <c r="AX469" s="788"/>
      <c r="AY469" s="339"/>
      <c r="AZ469" s="208"/>
      <c r="BA469" s="206"/>
      <c r="BB469" s="206"/>
      <c r="BC469" s="207"/>
      <c r="BD469" s="207"/>
      <c r="BE469" s="207"/>
      <c r="BF469" s="208"/>
      <c r="BG469" s="752"/>
      <c r="BH469" s="212"/>
      <c r="BI469" s="209"/>
      <c r="BJ469" s="209"/>
      <c r="BK469" s="209"/>
      <c r="BL469" s="206"/>
      <c r="BM469" s="206"/>
      <c r="BN469" s="206"/>
      <c r="BO469" s="278"/>
      <c r="BP469" s="278"/>
      <c r="BQ469" s="593"/>
      <c r="BR469" s="682"/>
      <c r="BS469" s="683"/>
      <c r="BT469" s="1274"/>
      <c r="BU469" s="1275"/>
      <c r="BV469" s="1274"/>
      <c r="BW469" s="1275"/>
      <c r="BX469" s="682"/>
      <c r="BY469" s="688"/>
      <c r="BZ469" s="683"/>
      <c r="CA469" s="670"/>
      <c r="CB469" s="671"/>
    </row>
    <row r="470" spans="1:80" s="211" customFormat="1" ht="28.5" customHeight="1">
      <c r="A470" s="990"/>
      <c r="B470" s="972"/>
      <c r="C470" s="848"/>
      <c r="D470" s="848"/>
      <c r="E470" s="801"/>
      <c r="F470" s="801"/>
      <c r="G470" s="819"/>
      <c r="H470" s="380">
        <f t="shared" si="1489"/>
        <v>76</v>
      </c>
      <c r="I470" s="831"/>
      <c r="J470" s="752"/>
      <c r="K470" s="752"/>
      <c r="L470" s="752"/>
      <c r="M470" s="801"/>
      <c r="N470" s="801"/>
      <c r="O470" s="801"/>
      <c r="P470" s="805"/>
      <c r="Q470" s="808"/>
      <c r="R470" s="811"/>
      <c r="S470" s="811"/>
      <c r="T470" s="811"/>
      <c r="U470" s="811"/>
      <c r="V470" s="814"/>
      <c r="W470" s="767"/>
      <c r="X470" s="817"/>
      <c r="Y470" s="761"/>
      <c r="Z470" s="764"/>
      <c r="AA470" s="767"/>
      <c r="AB470" s="770"/>
      <c r="AC470" s="773"/>
      <c r="AD470" s="776"/>
      <c r="AE470" s="779"/>
      <c r="AF470" s="205">
        <v>5</v>
      </c>
      <c r="AG470" s="494"/>
      <c r="AH470" s="497" t="str">
        <f t="shared" si="1527"/>
        <v/>
      </c>
      <c r="AI470" s="336"/>
      <c r="AJ470" s="336"/>
      <c r="AK470" s="231" t="str">
        <f t="shared" si="1528"/>
        <v/>
      </c>
      <c r="AL470" s="337"/>
      <c r="AM470" s="337"/>
      <c r="AN470" s="338"/>
      <c r="AO470" s="232" t="str">
        <f t="shared" ref="AO470" si="1648">IF(ISBLANK(AD466),(IFERROR(IF(AND(AH469="Probabilidad",AH470="Probabilidad"),(AQ469-(+AQ469*AK470)),IF(AND(AH469="Impacto",AH470="Probabilidad"),(AQ468-(+AQ468*AK470)),IF(AH470="Impacto",AQ469,""))),""))," ")</f>
        <v/>
      </c>
      <c r="AP470" s="174" t="str">
        <f t="shared" ref="AP470" si="1649">IF(ISBLANK(AD466),(IFERROR(IF(AO470="","",IF(AO470&lt;=0.2,"Muy Baja",IF(AO470&lt;=0.4,"Baja",IF(AO470&lt;=0.6,"Media",IF(AO470&lt;=0.8,"Alta","Muy Alta"))))),""))," ")</f>
        <v/>
      </c>
      <c r="AQ470" s="233" t="str">
        <f t="shared" si="1436"/>
        <v/>
      </c>
      <c r="AR470" s="279" t="str">
        <f t="shared" si="1437"/>
        <v/>
      </c>
      <c r="AS470" s="233" t="str">
        <f t="shared" si="1645"/>
        <v/>
      </c>
      <c r="AT470" s="235" t="str">
        <f t="shared" si="1438"/>
        <v/>
      </c>
      <c r="AU470" s="782"/>
      <c r="AV470" s="785"/>
      <c r="AW470" s="779"/>
      <c r="AX470" s="788"/>
      <c r="AY470" s="339"/>
      <c r="AZ470" s="208"/>
      <c r="BA470" s="206"/>
      <c r="BB470" s="206"/>
      <c r="BC470" s="207"/>
      <c r="BD470" s="207"/>
      <c r="BE470" s="207"/>
      <c r="BF470" s="208"/>
      <c r="BG470" s="752"/>
      <c r="BH470" s="212"/>
      <c r="BI470" s="209"/>
      <c r="BJ470" s="209"/>
      <c r="BK470" s="209"/>
      <c r="BL470" s="206"/>
      <c r="BM470" s="206"/>
      <c r="BN470" s="206"/>
      <c r="BO470" s="278"/>
      <c r="BP470" s="278"/>
      <c r="BQ470" s="593"/>
      <c r="BR470" s="682"/>
      <c r="BS470" s="683"/>
      <c r="BT470" s="1274"/>
      <c r="BU470" s="1275"/>
      <c r="BV470" s="1274"/>
      <c r="BW470" s="1275"/>
      <c r="BX470" s="682"/>
      <c r="BY470" s="688"/>
      <c r="BZ470" s="683"/>
      <c r="CA470" s="670"/>
      <c r="CB470" s="671"/>
    </row>
    <row r="471" spans="1:80" s="211" customFormat="1" ht="28.5" customHeight="1">
      <c r="A471" s="990"/>
      <c r="B471" s="972"/>
      <c r="C471" s="848"/>
      <c r="D471" s="848"/>
      <c r="E471" s="801"/>
      <c r="F471" s="801"/>
      <c r="G471" s="819"/>
      <c r="H471" s="380">
        <f t="shared" si="1489"/>
        <v>76</v>
      </c>
      <c r="I471" s="832"/>
      <c r="J471" s="753"/>
      <c r="K471" s="753"/>
      <c r="L471" s="753"/>
      <c r="M471" s="802"/>
      <c r="N471" s="802"/>
      <c r="O471" s="802"/>
      <c r="P471" s="806"/>
      <c r="Q471" s="809"/>
      <c r="R471" s="812"/>
      <c r="S471" s="812"/>
      <c r="T471" s="812"/>
      <c r="U471" s="812"/>
      <c r="V471" s="820"/>
      <c r="W471" s="768"/>
      <c r="X471" s="818"/>
      <c r="Y471" s="762"/>
      <c r="Z471" s="765"/>
      <c r="AA471" s="768"/>
      <c r="AB471" s="771"/>
      <c r="AC471" s="774"/>
      <c r="AD471" s="777"/>
      <c r="AE471" s="780"/>
      <c r="AF471" s="205">
        <v>6</v>
      </c>
      <c r="AG471" s="494"/>
      <c r="AH471" s="497" t="str">
        <f t="shared" si="1527"/>
        <v/>
      </c>
      <c r="AI471" s="336"/>
      <c r="AJ471" s="336"/>
      <c r="AK471" s="231" t="str">
        <f t="shared" si="1528"/>
        <v/>
      </c>
      <c r="AL471" s="337"/>
      <c r="AM471" s="337"/>
      <c r="AN471" s="338"/>
      <c r="AO471" s="232" t="str">
        <f t="shared" ref="AO471" si="1650">IF(ISBLANK(AD466),(IFERROR(IF(AND(AH470="Probabilidad",AH471="Probabilidad"),(AQ470-(+AQ470*AK471)),IF(AND(AH470="Impacto",AH471="Probabilidad"),(AQ469-(+AQ469*AK471)),IF(AH471="Impacto",AQ470,""))),""))," ")</f>
        <v/>
      </c>
      <c r="AP471" s="174" t="str">
        <f t="shared" ref="AP471" si="1651">IF(ISBLANK(AD466),(IFERROR(IF(AO471="","",IF(AO471&lt;=0.2,"Muy Baja",IF(AO471&lt;=0.4,"Baja",IF(AO471&lt;=0.6,"Media",IF(AO471&lt;=0.8,"Alta","Muy Alta"))))),""))," ")</f>
        <v/>
      </c>
      <c r="AQ471" s="233" t="str">
        <f t="shared" si="1436"/>
        <v/>
      </c>
      <c r="AR471" s="279" t="str">
        <f t="shared" si="1437"/>
        <v/>
      </c>
      <c r="AS471" s="233" t="str">
        <f t="shared" si="1645"/>
        <v/>
      </c>
      <c r="AT471" s="235" t="str">
        <f t="shared" si="1438"/>
        <v/>
      </c>
      <c r="AU471" s="783"/>
      <c r="AV471" s="786"/>
      <c r="AW471" s="780"/>
      <c r="AX471" s="789"/>
      <c r="AY471" s="339"/>
      <c r="AZ471" s="208"/>
      <c r="BA471" s="206"/>
      <c r="BB471" s="206"/>
      <c r="BC471" s="207"/>
      <c r="BD471" s="207"/>
      <c r="BE471" s="207"/>
      <c r="BF471" s="208"/>
      <c r="BG471" s="753"/>
      <c r="BH471" s="212"/>
      <c r="BI471" s="209"/>
      <c r="BJ471" s="209"/>
      <c r="BK471" s="209"/>
      <c r="BL471" s="206"/>
      <c r="BM471" s="206"/>
      <c r="BN471" s="206"/>
      <c r="BO471" s="278"/>
      <c r="BP471" s="278"/>
      <c r="BQ471" s="593"/>
      <c r="BR471" s="684"/>
      <c r="BS471" s="685"/>
      <c r="BT471" s="1276"/>
      <c r="BU471" s="1277"/>
      <c r="BV471" s="1276"/>
      <c r="BW471" s="1277"/>
      <c r="BX471" s="684"/>
      <c r="BY471" s="689"/>
      <c r="BZ471" s="685"/>
      <c r="CA471" s="670"/>
      <c r="CB471" s="671"/>
    </row>
    <row r="472" spans="1:80" s="211" customFormat="1" ht="105" customHeight="1">
      <c r="A472" s="990"/>
      <c r="B472" s="972" t="s">
        <v>957</v>
      </c>
      <c r="C472" s="848"/>
      <c r="D472" s="848"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801" t="s">
        <v>1168</v>
      </c>
      <c r="F472" s="801" t="s">
        <v>964</v>
      </c>
      <c r="G472" s="819">
        <v>77</v>
      </c>
      <c r="H472" s="380">
        <f t="shared" ref="H472" si="1652">+G472</f>
        <v>77</v>
      </c>
      <c r="I472" s="830" t="s">
        <v>3116</v>
      </c>
      <c r="J472" s="751" t="s">
        <v>241</v>
      </c>
      <c r="K472" s="751" t="s">
        <v>1199</v>
      </c>
      <c r="L472" s="751" t="s">
        <v>1322</v>
      </c>
      <c r="M472" s="803" t="str">
        <f t="shared" ref="M472" si="1653">+CONCATENATE("Posibilidad de afectación ", J472, " por ", K472," debido a ", L472)</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72" s="803" t="s">
        <v>108</v>
      </c>
      <c r="O472" s="803" t="s">
        <v>830</v>
      </c>
      <c r="P472" s="804">
        <v>228</v>
      </c>
      <c r="Q472" s="807"/>
      <c r="R472" s="810"/>
      <c r="S472" s="810"/>
      <c r="T472" s="810"/>
      <c r="U472" s="810"/>
      <c r="V472" s="813" t="str">
        <f t="shared" ref="V472" si="1654">IF(ISBLANK(AC472),(IF(P472&lt;=0,"",IF(P472&lt;=2,"Muy Baja",IF(P472&lt;=24,"Baja",IF(P472&lt;=500,"Media",IF(P472&lt;=5000,"Alta","Muy Alta"))))))," ")</f>
        <v>Media</v>
      </c>
      <c r="W472" s="766">
        <f t="shared" ref="W472" si="1655">IF(ISBLANK(AC472),(IF(V472="","",IF(V472="Muy Baja",20%,IF(V472="Baja",40%,IF(V472="Media",60%,IF(V472="Alta",80%,IF(V472="Muy Alta",100%,0)))))))," ")</f>
        <v>0.6</v>
      </c>
      <c r="X472" s="816" t="s">
        <v>304</v>
      </c>
      <c r="Y472" s="760" t="str">
        <f>IF(X472&gt;0,IF(NOT(ISERROR(MATCH(X472,'Listados Datos'!$N$3:$N$4,0))),'Listados Datos'!$N$6&amp;"Por favor no seleccionar este criterios de impacto (Afectación Económica o presupuestal y/o Pérdida Reputacional)",'Listados Datos'!$N$7),"")</f>
        <v>✔</v>
      </c>
      <c r="Z472" s="763" t="str">
        <f>IF(OR(X472='Listados Datos'!$R$3,X472='Listados Datos'!$S$3),"Leve",IF(OR(X472='Listados Datos'!$R$4,X472='Listados Datos'!$S$4),"Menor",IF(OR(X472='Listados Datos'!$R$5,X472='Listados Datos'!$S$5),"Moderado",IF(OR(X472='Listados Datos'!$R$6,X472='Listados Datos'!$S$6),"Mayor",IF(OR(X472='Listados Datos'!$R$7,X472='Listados Datos'!$S$7),"Catastrófico","")))))</f>
        <v>Moderado</v>
      </c>
      <c r="AA472" s="766">
        <f>IF(Z472="","",IF(Z472="Leve",20%,IF(Z472="Menor",40%,IF(Z472="Moderado",60%,IF(Z472="Mayor",80%,IF(Z472="Catastrófico",100%,0))))))</f>
        <v>0.6</v>
      </c>
      <c r="AB472" s="769"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Moderado</v>
      </c>
      <c r="AC472" s="772"/>
      <c r="AD472" s="775"/>
      <c r="AE472" s="778" t="str">
        <f t="shared" ref="AE472" si="1656">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VALORAR</v>
      </c>
      <c r="AF472" s="205">
        <v>1</v>
      </c>
      <c r="AG472" s="494" t="s">
        <v>3119</v>
      </c>
      <c r="AH472" s="497" t="str">
        <f t="shared" si="1527"/>
        <v>Probabilidad</v>
      </c>
      <c r="AI472" s="336" t="s">
        <v>310</v>
      </c>
      <c r="AJ472" s="336" t="s">
        <v>315</v>
      </c>
      <c r="AK472" s="231" t="str">
        <f t="shared" si="1528"/>
        <v>40%</v>
      </c>
      <c r="AL472" s="337" t="s">
        <v>319</v>
      </c>
      <c r="AM472" s="337" t="s">
        <v>323</v>
      </c>
      <c r="AN472" s="338" t="s">
        <v>326</v>
      </c>
      <c r="AO472" s="232">
        <f t="shared" ref="AO472" si="1657">IF(ISBLANK(AD472),(IFERROR(IF(AH472="Probabilidad",(W472-(+W472*AK472)),IF(AH472="Impacto",W472,"")),""))," ")</f>
        <v>0.36</v>
      </c>
      <c r="AP472" s="174" t="str">
        <f t="shared" ref="AP472" si="1658">IF(ISBLANK(AD472), (IFERROR(IF(AO472="","",IF(AO472&lt;=0.2,"Muy Baja",IF(AO472&lt;=0.4,"Baja",IF(AO472&lt;=0.6,"Media",IF(AO472&lt;=0.8,"Alta","Muy Alta"))))),""))," ")</f>
        <v>Baja</v>
      </c>
      <c r="AQ472" s="233">
        <f t="shared" si="1436"/>
        <v>0.36</v>
      </c>
      <c r="AR472" s="279" t="str">
        <f t="shared" si="1437"/>
        <v>Moderado</v>
      </c>
      <c r="AS472" s="233">
        <f t="shared" ref="AS472" si="1659">IFERROR(IF(AH472="Impacto",(AA472-(+AA472*AK472)),IF(AH472="Probabilidad",AA472,"")),"")</f>
        <v>0.6</v>
      </c>
      <c r="AT472" s="235" t="str">
        <f t="shared" si="1438"/>
        <v>Moderado</v>
      </c>
      <c r="AU472" s="781"/>
      <c r="AV472" s="784" t="str">
        <f>IF(ISBLANK(AD472), " ", AD472)</f>
        <v xml:space="preserve"> </v>
      </c>
      <c r="AW472" s="778" t="str">
        <f t="shared" ref="AW472" si="1660">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VALORAR</v>
      </c>
      <c r="AX472" s="787" t="s">
        <v>333</v>
      </c>
      <c r="AY472" s="827" t="s">
        <v>3124</v>
      </c>
      <c r="AZ472" s="742" t="s">
        <v>1259</v>
      </c>
      <c r="BA472" s="742" t="s">
        <v>964</v>
      </c>
      <c r="BB472" s="742" t="s">
        <v>1050</v>
      </c>
      <c r="BC472" s="824">
        <v>44927</v>
      </c>
      <c r="BD472" s="824">
        <v>45291</v>
      </c>
      <c r="BE472" s="742" t="s">
        <v>1259</v>
      </c>
      <c r="BF472" s="742" t="s">
        <v>1259</v>
      </c>
      <c r="BG472" s="751" t="s">
        <v>1258</v>
      </c>
      <c r="BH472" s="212" t="s">
        <v>113</v>
      </c>
      <c r="BI472" s="209" t="s">
        <v>3421</v>
      </c>
      <c r="BJ472" s="209">
        <v>14</v>
      </c>
      <c r="BK472" s="501">
        <v>45046</v>
      </c>
      <c r="BL472" s="206" t="s">
        <v>3422</v>
      </c>
      <c r="BM472" s="502" t="s">
        <v>3423</v>
      </c>
      <c r="BN472" s="206" t="s">
        <v>1509</v>
      </c>
      <c r="BO472" s="498" t="s">
        <v>114</v>
      </c>
      <c r="BP472" s="498" t="s">
        <v>1509</v>
      </c>
      <c r="BQ472" s="593" t="s">
        <v>1509</v>
      </c>
      <c r="BR472" s="680" t="s">
        <v>3663</v>
      </c>
      <c r="BS472" s="681"/>
      <c r="BT472" s="680" t="s">
        <v>1259</v>
      </c>
      <c r="BU472" s="681"/>
      <c r="BV472" s="1272" t="s">
        <v>3612</v>
      </c>
      <c r="BW472" s="1273"/>
      <c r="BX472" s="686" t="s">
        <v>3423</v>
      </c>
      <c r="BY472" s="687"/>
      <c r="BZ472" s="681"/>
      <c r="CA472" s="670"/>
      <c r="CB472" s="671"/>
    </row>
    <row r="473" spans="1:80" s="211" customFormat="1" ht="59.45" customHeight="1">
      <c r="A473" s="990"/>
      <c r="B473" s="972"/>
      <c r="C473" s="848"/>
      <c r="D473" s="848"/>
      <c r="E473" s="801"/>
      <c r="F473" s="801"/>
      <c r="G473" s="819"/>
      <c r="H473" s="380">
        <f t="shared" ref="H473" si="1661">+H472</f>
        <v>77</v>
      </c>
      <c r="I473" s="831"/>
      <c r="J473" s="752"/>
      <c r="K473" s="752"/>
      <c r="L473" s="752"/>
      <c r="M473" s="801"/>
      <c r="N473" s="801"/>
      <c r="O473" s="801"/>
      <c r="P473" s="805"/>
      <c r="Q473" s="808"/>
      <c r="R473" s="811"/>
      <c r="S473" s="811"/>
      <c r="T473" s="811"/>
      <c r="U473" s="811"/>
      <c r="V473" s="814"/>
      <c r="W473" s="767"/>
      <c r="X473" s="817"/>
      <c r="Y473" s="761"/>
      <c r="Z473" s="764"/>
      <c r="AA473" s="767"/>
      <c r="AB473" s="770"/>
      <c r="AC473" s="773"/>
      <c r="AD473" s="776"/>
      <c r="AE473" s="779"/>
      <c r="AF473" s="205">
        <v>2</v>
      </c>
      <c r="AG473" s="494" t="s">
        <v>3120</v>
      </c>
      <c r="AH473" s="497" t="str">
        <f t="shared" si="1527"/>
        <v>Probabilidad</v>
      </c>
      <c r="AI473" s="336" t="s">
        <v>310</v>
      </c>
      <c r="AJ473" s="336" t="s">
        <v>315</v>
      </c>
      <c r="AK473" s="231" t="str">
        <f t="shared" si="1528"/>
        <v>40%</v>
      </c>
      <c r="AL473" s="337" t="s">
        <v>319</v>
      </c>
      <c r="AM473" s="337" t="s">
        <v>323</v>
      </c>
      <c r="AN473" s="338" t="s">
        <v>326</v>
      </c>
      <c r="AO473" s="232">
        <f t="shared" ref="AO473" si="1662">IF(ISBLANK(AD472),(IFERROR(IF(AND(AH472="Probabilidad",AH473="Probabilidad"),(AQ472-(+AQ472*AK473)),IF(AH473="Probabilidad",(W472-(+W472*AK473)),IF(AH473="Impacto",AQ472,""))),""))," ")</f>
        <v>0.216</v>
      </c>
      <c r="AP473" s="174" t="str">
        <f t="shared" ref="AP473" si="1663">IF(ISBLANK(AD472),(IFERROR(IF(AO473="","",IF(AO473&lt;=0.2,"Muy Baja",IF(AO473&lt;=0.4,"Baja",IF(AO473&lt;=0.6,"Media",IF(AO473&lt;=0.8,"Alta","Muy Alta"))))),""))," ")</f>
        <v>Baja</v>
      </c>
      <c r="AQ473" s="233">
        <f t="shared" si="1436"/>
        <v>0.216</v>
      </c>
      <c r="AR473" s="279" t="str">
        <f t="shared" si="1437"/>
        <v>Moderado</v>
      </c>
      <c r="AS473" s="233">
        <f t="shared" ref="AS473" si="1664">IFERROR(IF(AND(AH472="Impacto",AH473="Impacto"),(AS472-(+AS472*AK473)),IF(AH473="Impacto",(AA472-(+AA472*AK473)),IF(AH473="Probabilidad",AS472,""))),"")</f>
        <v>0.6</v>
      </c>
      <c r="AT473" s="235" t="str">
        <f t="shared" si="1438"/>
        <v>Moderado</v>
      </c>
      <c r="AU473" s="782"/>
      <c r="AV473" s="785"/>
      <c r="AW473" s="779"/>
      <c r="AX473" s="788"/>
      <c r="AY473" s="829"/>
      <c r="AZ473" s="744"/>
      <c r="BA473" s="744"/>
      <c r="BB473" s="744"/>
      <c r="BC473" s="826"/>
      <c r="BD473" s="826"/>
      <c r="BE473" s="744"/>
      <c r="BF473" s="744"/>
      <c r="BG473" s="752"/>
      <c r="BH473" s="212"/>
      <c r="BI473" s="209"/>
      <c r="BJ473" s="209"/>
      <c r="BK473" s="209"/>
      <c r="BL473" s="206"/>
      <c r="BM473" s="206"/>
      <c r="BN473" s="206"/>
      <c r="BO473" s="278"/>
      <c r="BP473" s="278"/>
      <c r="BQ473" s="593"/>
      <c r="BR473" s="682"/>
      <c r="BS473" s="683"/>
      <c r="BT473" s="682"/>
      <c r="BU473" s="683"/>
      <c r="BV473" s="1274"/>
      <c r="BW473" s="1275"/>
      <c r="BX473" s="682"/>
      <c r="BY473" s="688"/>
      <c r="BZ473" s="683"/>
      <c r="CA473" s="670"/>
      <c r="CB473" s="671"/>
    </row>
    <row r="474" spans="1:80" s="211" customFormat="1" ht="28.5" customHeight="1">
      <c r="A474" s="990"/>
      <c r="B474" s="972"/>
      <c r="C474" s="848"/>
      <c r="D474" s="848"/>
      <c r="E474" s="801"/>
      <c r="F474" s="801"/>
      <c r="G474" s="819"/>
      <c r="H474" s="380">
        <f t="shared" si="1489"/>
        <v>77</v>
      </c>
      <c r="I474" s="831"/>
      <c r="J474" s="752"/>
      <c r="K474" s="752"/>
      <c r="L474" s="752"/>
      <c r="M474" s="801"/>
      <c r="N474" s="801"/>
      <c r="O474" s="801"/>
      <c r="P474" s="805"/>
      <c r="Q474" s="808"/>
      <c r="R474" s="811"/>
      <c r="S474" s="811"/>
      <c r="T474" s="811"/>
      <c r="U474" s="811"/>
      <c r="V474" s="814"/>
      <c r="W474" s="767"/>
      <c r="X474" s="817"/>
      <c r="Y474" s="761"/>
      <c r="Z474" s="764"/>
      <c r="AA474" s="767"/>
      <c r="AB474" s="770"/>
      <c r="AC474" s="773"/>
      <c r="AD474" s="776"/>
      <c r="AE474" s="779"/>
      <c r="AF474" s="205">
        <v>3</v>
      </c>
      <c r="AG474" s="494"/>
      <c r="AH474" s="497" t="str">
        <f t="shared" si="1527"/>
        <v/>
      </c>
      <c r="AI474" s="336"/>
      <c r="AJ474" s="336"/>
      <c r="AK474" s="231" t="str">
        <f t="shared" si="1528"/>
        <v/>
      </c>
      <c r="AL474" s="337"/>
      <c r="AM474" s="337"/>
      <c r="AN474" s="338"/>
      <c r="AO474" s="232" t="str">
        <f t="shared" ref="AO474" si="1665">IF(ISBLANK(AD472),(IFERROR(IF(AND(AH473="Probabilidad",AH474="Probabilidad"),(AQ473-(+AQ473*AK474)),IF(AND(AH473="Impacto",AH474="Probabilidad"),(AQ472-(+AQ472*AK474)),IF(AH474="Impacto",AQ473,""))),""))," ")</f>
        <v/>
      </c>
      <c r="AP474" s="174" t="str">
        <f t="shared" ref="AP474" si="1666">IF(ISBLANK(AD472),(IFERROR(IF(AO474="","",IF(AO474&lt;=0.2,"Muy Baja",IF(AO474&lt;=0.4,"Baja",IF(AO474&lt;=0.6,"Media",IF(AO474&lt;=0.8,"Alta","Muy Alta"))))),""))," ")</f>
        <v/>
      </c>
      <c r="AQ474" s="233" t="str">
        <f t="shared" si="1436"/>
        <v/>
      </c>
      <c r="AR474" s="279" t="str">
        <f t="shared" si="1437"/>
        <v/>
      </c>
      <c r="AS474" s="233" t="str">
        <f t="shared" ref="AS474:AS477" si="1667">IFERROR(IF(AND(AH473="Impacto",AH474="Impacto"),(AS473-(+AS473*AK474)),IF(AND(AH473="Probabilidad",AH474="Impacto"),(AS472-(+AS472*AK474)),IF(AH474="Probabilidad",AS473,""))),"")</f>
        <v/>
      </c>
      <c r="AT474" s="235" t="str">
        <f t="shared" si="1438"/>
        <v/>
      </c>
      <c r="AU474" s="782"/>
      <c r="AV474" s="785"/>
      <c r="AW474" s="779"/>
      <c r="AX474" s="788"/>
      <c r="AY474" s="339"/>
      <c r="AZ474" s="208"/>
      <c r="BA474" s="206"/>
      <c r="BB474" s="206"/>
      <c r="BC474" s="207"/>
      <c r="BD474" s="207"/>
      <c r="BE474" s="207"/>
      <c r="BF474" s="208"/>
      <c r="BG474" s="752"/>
      <c r="BH474" s="212"/>
      <c r="BI474" s="209"/>
      <c r="BJ474" s="209"/>
      <c r="BK474" s="209"/>
      <c r="BL474" s="206"/>
      <c r="BM474" s="206"/>
      <c r="BN474" s="206"/>
      <c r="BO474" s="278"/>
      <c r="BP474" s="278"/>
      <c r="BQ474" s="593"/>
      <c r="BR474" s="682"/>
      <c r="BS474" s="683"/>
      <c r="BT474" s="682"/>
      <c r="BU474" s="683"/>
      <c r="BV474" s="1274"/>
      <c r="BW474" s="1275"/>
      <c r="BX474" s="682"/>
      <c r="BY474" s="688"/>
      <c r="BZ474" s="683"/>
      <c r="CA474" s="670"/>
      <c r="CB474" s="671"/>
    </row>
    <row r="475" spans="1:80" s="211" customFormat="1" ht="28.5" customHeight="1">
      <c r="A475" s="990"/>
      <c r="B475" s="972"/>
      <c r="C475" s="848"/>
      <c r="D475" s="848"/>
      <c r="E475" s="801"/>
      <c r="F475" s="801"/>
      <c r="G475" s="819"/>
      <c r="H475" s="380">
        <f t="shared" si="1489"/>
        <v>77</v>
      </c>
      <c r="I475" s="831"/>
      <c r="J475" s="752"/>
      <c r="K475" s="752"/>
      <c r="L475" s="752"/>
      <c r="M475" s="801"/>
      <c r="N475" s="801"/>
      <c r="O475" s="801"/>
      <c r="P475" s="805"/>
      <c r="Q475" s="808"/>
      <c r="R475" s="811"/>
      <c r="S475" s="811"/>
      <c r="T475" s="811"/>
      <c r="U475" s="811"/>
      <c r="V475" s="814"/>
      <c r="W475" s="767"/>
      <c r="X475" s="817"/>
      <c r="Y475" s="761"/>
      <c r="Z475" s="764"/>
      <c r="AA475" s="767"/>
      <c r="AB475" s="770"/>
      <c r="AC475" s="773"/>
      <c r="AD475" s="776"/>
      <c r="AE475" s="779"/>
      <c r="AF475" s="205">
        <v>4</v>
      </c>
      <c r="AG475" s="494"/>
      <c r="AH475" s="497" t="str">
        <f t="shared" si="1527"/>
        <v/>
      </c>
      <c r="AI475" s="336"/>
      <c r="AJ475" s="336"/>
      <c r="AK475" s="231" t="str">
        <f t="shared" si="1528"/>
        <v/>
      </c>
      <c r="AL475" s="337"/>
      <c r="AM475" s="337"/>
      <c r="AN475" s="338"/>
      <c r="AO475" s="232" t="str">
        <f t="shared" ref="AO475" si="1668">IF(ISBLANK(AD472),(IFERROR(IF(AND(AH474="Probabilidad",AH475="Probabilidad"),(AQ474-(+AQ474*AK475)),IF(AND(AH474="Impacto",AH475="Probabilidad"),(AQ473-(+AQ473*AK475)),IF(AH475="Impacto",AQ474,""))),""))," ")</f>
        <v/>
      </c>
      <c r="AP475" s="174" t="str">
        <f t="shared" ref="AP475" si="1669">IF(ISBLANK(AD472),(IFERROR(IF(AO475="","",IF(AO475&lt;=0.2,"Muy Baja",IF(AO475&lt;=0.4,"Baja",IF(AO475&lt;=0.6,"Media",IF(AO475&lt;=0.8,"Alta","Muy Alta"))))),""))," ")</f>
        <v/>
      </c>
      <c r="AQ475" s="233" t="str">
        <f t="shared" ref="AQ475:AQ538" si="1670">+AO475</f>
        <v/>
      </c>
      <c r="AR475" s="279" t="str">
        <f t="shared" ref="AR475:AR538" si="1671">IFERROR(IF(AS475="","",IF(AS475&lt;=0.2,"Leve",IF(AS475&lt;=0.4,"Menor",IF(AS475&lt;=0.6,"Moderado",IF(AS475&lt;=0.8,"Mayor","Catastrófico"))))),"")</f>
        <v/>
      </c>
      <c r="AS475" s="233" t="str">
        <f t="shared" si="1667"/>
        <v/>
      </c>
      <c r="AT475" s="235" t="str">
        <f t="shared" ref="AT475:AT538" si="1672">IFERROR(IF(OR(AND(AP475="Muy Baja",AR475="Leve"),AND(AP475="Muy Baja",AR475="Menor"),AND(AP475="Baja",AR475="Leve")),"Bajo",IF(OR(AND(AP475="Muy baja",AR475="Moderado"),AND(AP475="Baja",AR475="Menor"),AND(AP475="Baja",AR475="Moderado"),AND(AP475="Media",AR475="Leve"),AND(AP475="Media",AR475="Menor"),AND(AP475="Media",AR475="Moderado"),AND(AP475="Alta",AR475="Leve"),AND(AP475="Alta",AR475="Menor")),"Moderado",IF(OR(AND(AP475="Muy Baja",AR475="Mayor"),AND(AP475="Baja",AR475="Mayor"),AND(AP475="Media",AR475="Mayor"),AND(AP475="Alta",AR475="Moderado"),AND(AP475="Alta",AR475="Mayor"),AND(AP475="Muy Alta",AR475="Leve"),AND(AP475="Muy Alta",AR475="Menor"),AND(AP475="Muy Alta",AR475="Moderado"),AND(AP475="Muy Alta",AR475="Mayor")),"Alto",IF(OR(AND(AP475="Muy Baja",AR475="Catastrófico"),AND(AP475="Baja",AR475="Catastrófico"),AND(AP475="Media",AR475="Catastrófico"),AND(AP475="Alta",AR475="Catastrófico"),AND(AP475="Muy Alta",AR475="Catastrófico")),"Extremo","")))),"")</f>
        <v/>
      </c>
      <c r="AU475" s="782"/>
      <c r="AV475" s="785"/>
      <c r="AW475" s="779"/>
      <c r="AX475" s="788"/>
      <c r="AY475" s="339"/>
      <c r="AZ475" s="208"/>
      <c r="BA475" s="206"/>
      <c r="BB475" s="206"/>
      <c r="BC475" s="207"/>
      <c r="BD475" s="207"/>
      <c r="BE475" s="207"/>
      <c r="BF475" s="208"/>
      <c r="BG475" s="752"/>
      <c r="BH475" s="212"/>
      <c r="BI475" s="209"/>
      <c r="BJ475" s="209"/>
      <c r="BK475" s="209"/>
      <c r="BL475" s="206"/>
      <c r="BM475" s="206"/>
      <c r="BN475" s="206"/>
      <c r="BO475" s="278"/>
      <c r="BP475" s="278"/>
      <c r="BQ475" s="593"/>
      <c r="BR475" s="682"/>
      <c r="BS475" s="683"/>
      <c r="BT475" s="682"/>
      <c r="BU475" s="683"/>
      <c r="BV475" s="1274"/>
      <c r="BW475" s="1275"/>
      <c r="BX475" s="682"/>
      <c r="BY475" s="688"/>
      <c r="BZ475" s="683"/>
      <c r="CA475" s="670"/>
      <c r="CB475" s="671"/>
    </row>
    <row r="476" spans="1:80" s="211" customFormat="1" ht="28.5" customHeight="1">
      <c r="A476" s="990"/>
      <c r="B476" s="972"/>
      <c r="C476" s="848"/>
      <c r="D476" s="848"/>
      <c r="E476" s="801"/>
      <c r="F476" s="801"/>
      <c r="G476" s="819"/>
      <c r="H476" s="380">
        <f t="shared" si="1489"/>
        <v>77</v>
      </c>
      <c r="I476" s="831"/>
      <c r="J476" s="752"/>
      <c r="K476" s="752"/>
      <c r="L476" s="752"/>
      <c r="M476" s="801"/>
      <c r="N476" s="801"/>
      <c r="O476" s="801"/>
      <c r="P476" s="805"/>
      <c r="Q476" s="808"/>
      <c r="R476" s="811"/>
      <c r="S476" s="811"/>
      <c r="T476" s="811"/>
      <c r="U476" s="811"/>
      <c r="V476" s="814"/>
      <c r="W476" s="767"/>
      <c r="X476" s="817"/>
      <c r="Y476" s="761"/>
      <c r="Z476" s="764"/>
      <c r="AA476" s="767"/>
      <c r="AB476" s="770"/>
      <c r="AC476" s="773"/>
      <c r="AD476" s="776"/>
      <c r="AE476" s="779"/>
      <c r="AF476" s="205">
        <v>5</v>
      </c>
      <c r="AG476" s="494"/>
      <c r="AH476" s="497" t="str">
        <f t="shared" si="1527"/>
        <v/>
      </c>
      <c r="AI476" s="336"/>
      <c r="AJ476" s="336"/>
      <c r="AK476" s="231" t="str">
        <f t="shared" si="1528"/>
        <v/>
      </c>
      <c r="AL476" s="337"/>
      <c r="AM476" s="337"/>
      <c r="AN476" s="338"/>
      <c r="AO476" s="232" t="str">
        <f t="shared" ref="AO476" si="1673">IF(ISBLANK(AD472),(IFERROR(IF(AND(AH475="Probabilidad",AH476="Probabilidad"),(AQ475-(+AQ475*AK476)),IF(AND(AH475="Impacto",AH476="Probabilidad"),(AQ474-(+AQ474*AK476)),IF(AH476="Impacto",AQ475,""))),""))," ")</f>
        <v/>
      </c>
      <c r="AP476" s="174" t="str">
        <f t="shared" ref="AP476" si="1674">IF(ISBLANK(AD472),(IFERROR(IF(AO476="","",IF(AO476&lt;=0.2,"Muy Baja",IF(AO476&lt;=0.4,"Baja",IF(AO476&lt;=0.6,"Media",IF(AO476&lt;=0.8,"Alta","Muy Alta"))))),""))," ")</f>
        <v/>
      </c>
      <c r="AQ476" s="233" t="str">
        <f t="shared" si="1670"/>
        <v/>
      </c>
      <c r="AR476" s="279" t="str">
        <f t="shared" si="1671"/>
        <v/>
      </c>
      <c r="AS476" s="233" t="str">
        <f t="shared" si="1667"/>
        <v/>
      </c>
      <c r="AT476" s="235" t="str">
        <f t="shared" si="1672"/>
        <v/>
      </c>
      <c r="AU476" s="782"/>
      <c r="AV476" s="785"/>
      <c r="AW476" s="779"/>
      <c r="AX476" s="788"/>
      <c r="AY476" s="339"/>
      <c r="AZ476" s="208"/>
      <c r="BA476" s="206"/>
      <c r="BB476" s="206"/>
      <c r="BC476" s="207"/>
      <c r="BD476" s="207"/>
      <c r="BE476" s="207"/>
      <c r="BF476" s="208"/>
      <c r="BG476" s="752"/>
      <c r="BH476" s="212"/>
      <c r="BI476" s="209"/>
      <c r="BJ476" s="209"/>
      <c r="BK476" s="209"/>
      <c r="BL476" s="206"/>
      <c r="BM476" s="206"/>
      <c r="BN476" s="206"/>
      <c r="BO476" s="278"/>
      <c r="BP476" s="278"/>
      <c r="BQ476" s="593"/>
      <c r="BR476" s="682"/>
      <c r="BS476" s="683"/>
      <c r="BT476" s="682"/>
      <c r="BU476" s="683"/>
      <c r="BV476" s="1274"/>
      <c r="BW476" s="1275"/>
      <c r="BX476" s="682"/>
      <c r="BY476" s="688"/>
      <c r="BZ476" s="683"/>
      <c r="CA476" s="670"/>
      <c r="CB476" s="671"/>
    </row>
    <row r="477" spans="1:80" s="211" customFormat="1" ht="28.5" customHeight="1">
      <c r="A477" s="990"/>
      <c r="B477" s="972"/>
      <c r="C477" s="848"/>
      <c r="D477" s="848"/>
      <c r="E477" s="801"/>
      <c r="F477" s="801"/>
      <c r="G477" s="819"/>
      <c r="H477" s="380">
        <f t="shared" si="1489"/>
        <v>77</v>
      </c>
      <c r="I477" s="832"/>
      <c r="J477" s="753"/>
      <c r="K477" s="753"/>
      <c r="L477" s="753"/>
      <c r="M477" s="802"/>
      <c r="N477" s="802"/>
      <c r="O477" s="802"/>
      <c r="P477" s="806"/>
      <c r="Q477" s="809"/>
      <c r="R477" s="812"/>
      <c r="S477" s="812"/>
      <c r="T477" s="812"/>
      <c r="U477" s="812"/>
      <c r="V477" s="820"/>
      <c r="W477" s="768"/>
      <c r="X477" s="818"/>
      <c r="Y477" s="762"/>
      <c r="Z477" s="765"/>
      <c r="AA477" s="768"/>
      <c r="AB477" s="771"/>
      <c r="AC477" s="774"/>
      <c r="AD477" s="777"/>
      <c r="AE477" s="780"/>
      <c r="AF477" s="205">
        <v>6</v>
      </c>
      <c r="AG477" s="494"/>
      <c r="AH477" s="497" t="str">
        <f t="shared" si="1527"/>
        <v/>
      </c>
      <c r="AI477" s="336"/>
      <c r="AJ477" s="336"/>
      <c r="AK477" s="231" t="str">
        <f t="shared" si="1528"/>
        <v/>
      </c>
      <c r="AL477" s="337"/>
      <c r="AM477" s="337"/>
      <c r="AN477" s="338"/>
      <c r="AO477" s="232" t="str">
        <f t="shared" ref="AO477" si="1675">IF(ISBLANK(AD472),(IFERROR(IF(AND(AH476="Probabilidad",AH477="Probabilidad"),(AQ476-(+AQ476*AK477)),IF(AND(AH476="Impacto",AH477="Probabilidad"),(AQ475-(+AQ475*AK477)),IF(AH477="Impacto",AQ476,""))),""))," ")</f>
        <v/>
      </c>
      <c r="AP477" s="174" t="str">
        <f t="shared" ref="AP477" si="1676">IF(ISBLANK(AD472),(IFERROR(IF(AO477="","",IF(AO477&lt;=0.2,"Muy Baja",IF(AO477&lt;=0.4,"Baja",IF(AO477&lt;=0.6,"Media",IF(AO477&lt;=0.8,"Alta","Muy Alta"))))),""))," ")</f>
        <v/>
      </c>
      <c r="AQ477" s="233" t="str">
        <f t="shared" si="1670"/>
        <v/>
      </c>
      <c r="AR477" s="279" t="str">
        <f t="shared" si="1671"/>
        <v/>
      </c>
      <c r="AS477" s="233" t="str">
        <f t="shared" si="1667"/>
        <v/>
      </c>
      <c r="AT477" s="235" t="str">
        <f t="shared" si="1672"/>
        <v/>
      </c>
      <c r="AU477" s="783"/>
      <c r="AV477" s="786"/>
      <c r="AW477" s="780"/>
      <c r="AX477" s="789"/>
      <c r="AY477" s="339"/>
      <c r="AZ477" s="208"/>
      <c r="BA477" s="206"/>
      <c r="BB477" s="206"/>
      <c r="BC477" s="207"/>
      <c r="BD477" s="207"/>
      <c r="BE477" s="207"/>
      <c r="BF477" s="208"/>
      <c r="BG477" s="753"/>
      <c r="BH477" s="212"/>
      <c r="BI477" s="209"/>
      <c r="BJ477" s="209"/>
      <c r="BK477" s="209"/>
      <c r="BL477" s="206"/>
      <c r="BM477" s="206"/>
      <c r="BN477" s="206"/>
      <c r="BO477" s="278"/>
      <c r="BP477" s="278"/>
      <c r="BQ477" s="593"/>
      <c r="BR477" s="684"/>
      <c r="BS477" s="685"/>
      <c r="BT477" s="684"/>
      <c r="BU477" s="685"/>
      <c r="BV477" s="1276"/>
      <c r="BW477" s="1277"/>
      <c r="BX477" s="684"/>
      <c r="BY477" s="689"/>
      <c r="BZ477" s="685"/>
      <c r="CA477" s="670"/>
      <c r="CB477" s="671"/>
    </row>
    <row r="478" spans="1:80" s="211" customFormat="1" ht="209.25" customHeight="1">
      <c r="A478" s="990"/>
      <c r="B478" s="972" t="s">
        <v>957</v>
      </c>
      <c r="C478" s="848"/>
      <c r="D478" s="848"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801" t="s">
        <v>1168</v>
      </c>
      <c r="F478" s="801" t="s">
        <v>964</v>
      </c>
      <c r="G478" s="819">
        <v>78</v>
      </c>
      <c r="H478" s="380">
        <f t="shared" ref="H478" si="1677">+G478</f>
        <v>78</v>
      </c>
      <c r="I478" s="830" t="s">
        <v>1409</v>
      </c>
      <c r="J478" s="751" t="s">
        <v>241</v>
      </c>
      <c r="K478" s="751" t="s">
        <v>1042</v>
      </c>
      <c r="L478" s="751" t="s">
        <v>1043</v>
      </c>
      <c r="M478" s="803" t="str">
        <f>+I478</f>
        <v>Posibilidad de recibir o solicitar cualquier dádiva o beneficio a nombre propio o de terceros con el fin de alterar o manipular información para generar beneficio de la gestión de un proceso.</v>
      </c>
      <c r="N478" s="799" t="s">
        <v>109</v>
      </c>
      <c r="O478" s="803" t="s">
        <v>245</v>
      </c>
      <c r="P478" s="804">
        <v>228</v>
      </c>
      <c r="Q478" s="807"/>
      <c r="R478" s="810"/>
      <c r="S478" s="810"/>
      <c r="T478" s="810"/>
      <c r="U478" s="810"/>
      <c r="V478" s="813" t="str">
        <f t="shared" ref="V478" si="1678">IF(ISBLANK(AC478),(IF(P478&lt;=0,"",IF(P478&lt;=2,"Muy Baja",IF(P478&lt;=24,"Baja",IF(P478&lt;=500,"Media",IF(P478&lt;=5000,"Alta","Muy Alta"))))))," ")</f>
        <v xml:space="preserve"> </v>
      </c>
      <c r="W478" s="766" t="str">
        <f t="shared" ref="W478" si="1679">IF(ISBLANK(AC478),(IF(V478="","",IF(V478="Muy Baja",20%,IF(V478="Baja",40%,IF(V478="Media",60%,IF(V478="Alta",80%,IF(V478="Muy Alta",100%,0)))))))," ")</f>
        <v xml:space="preserve"> </v>
      </c>
      <c r="X478" s="816"/>
      <c r="Y478" s="760" t="str">
        <f>IF(X478&gt;0,IF(NOT(ISERROR(MATCH(X478,'Listados Datos'!$N$3:$N$4,0))),'Listados Datos'!$N$6&amp;"Por favor no seleccionar este criterios de impacto (Afectación Económica o presupuestal y/o Pérdida Reputacional)",'Listados Datos'!$N$7),"")</f>
        <v/>
      </c>
      <c r="Z478" s="763" t="str">
        <f>IF(OR(X478='Listados Datos'!$R$3,X478='Listados Datos'!$S$3),"Leve",IF(OR(X478='Listados Datos'!$R$4,X478='Listados Datos'!$S$4),"Menor",IF(OR(X478='Listados Datos'!$R$5,X478='Listados Datos'!$S$5),"Moderado",IF(OR(X478='Listados Datos'!$R$6,X478='Listados Datos'!$S$6),"Mayor",IF(OR(X478='Listados Datos'!$R$7,X478='Listados Datos'!$S$7),"Catastrófico","")))))</f>
        <v/>
      </c>
      <c r="AA478" s="766" t="str">
        <f>IF(Z478="","",IF(Z478="Leve",20%,IF(Z478="Menor",40%,IF(Z478="Moderado",60%,IF(Z478="Mayor",80%,IF(Z478="Catastrófico",100%,0))))))</f>
        <v/>
      </c>
      <c r="AB478" s="769"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
      </c>
      <c r="AC478" s="772" t="s">
        <v>344</v>
      </c>
      <c r="AD478" s="775" t="s">
        <v>12</v>
      </c>
      <c r="AE478" s="778" t="str">
        <f t="shared" ref="AE478" si="1680">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MODERADA</v>
      </c>
      <c r="AF478" s="205">
        <v>1</v>
      </c>
      <c r="AG478" s="494" t="s">
        <v>3121</v>
      </c>
      <c r="AH478" s="497" t="str">
        <f t="shared" si="1527"/>
        <v>Probabilidad</v>
      </c>
      <c r="AI478" s="336" t="s">
        <v>310</v>
      </c>
      <c r="AJ478" s="336" t="s">
        <v>315</v>
      </c>
      <c r="AK478" s="231" t="str">
        <f t="shared" si="1528"/>
        <v>40%</v>
      </c>
      <c r="AL478" s="337" t="s">
        <v>319</v>
      </c>
      <c r="AM478" s="337" t="s">
        <v>323</v>
      </c>
      <c r="AN478" s="338" t="s">
        <v>326</v>
      </c>
      <c r="AO478" s="232" t="str">
        <f t="shared" ref="AO478" si="1681">IF(ISBLANK(AD478),(IFERROR(IF(AH478="Probabilidad",(W478-(+W478*AK478)),IF(AH478="Impacto",W478,"")),""))," ")</f>
        <v xml:space="preserve"> </v>
      </c>
      <c r="AP478" s="174" t="str">
        <f t="shared" ref="AP478" si="1682">IF(ISBLANK(AD478), (IFERROR(IF(AO478="","",IF(AO478&lt;=0.2,"Muy Baja",IF(AO478&lt;=0.4,"Baja",IF(AO478&lt;=0.6,"Media",IF(AO478&lt;=0.8,"Alta","Muy Alta"))))),""))," ")</f>
        <v xml:space="preserve"> </v>
      </c>
      <c r="AQ478" s="233" t="str">
        <f t="shared" si="1670"/>
        <v xml:space="preserve"> </v>
      </c>
      <c r="AR478" s="279" t="str">
        <f t="shared" si="1671"/>
        <v/>
      </c>
      <c r="AS478" s="233" t="str">
        <f t="shared" ref="AS478" si="1683">IFERROR(IF(AH478="Impacto",(AA478-(+AA478*AK478)),IF(AH478="Probabilidad",AA478,"")),"")</f>
        <v/>
      </c>
      <c r="AT478" s="235" t="str">
        <f t="shared" si="1672"/>
        <v/>
      </c>
      <c r="AU478" s="781" t="s">
        <v>344</v>
      </c>
      <c r="AV478" s="784" t="str">
        <f>IF(ISBLANK(AD478), " ", AD478)</f>
        <v>Moderado</v>
      </c>
      <c r="AW478" s="778" t="str">
        <f t="shared" ref="AW478" si="1684">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MODERADA</v>
      </c>
      <c r="AX478" s="787" t="s">
        <v>333</v>
      </c>
      <c r="AY478" s="750" t="s">
        <v>1091</v>
      </c>
      <c r="AZ478" s="742" t="s">
        <v>1057</v>
      </c>
      <c r="BA478" s="742" t="s">
        <v>964</v>
      </c>
      <c r="BB478" s="742" t="s">
        <v>1050</v>
      </c>
      <c r="BC478" s="742">
        <v>44562</v>
      </c>
      <c r="BD478" s="742">
        <v>44926</v>
      </c>
      <c r="BE478" s="742" t="s">
        <v>1057</v>
      </c>
      <c r="BF478" s="742" t="s">
        <v>1060</v>
      </c>
      <c r="BG478" s="751" t="s">
        <v>1058</v>
      </c>
      <c r="BH478" s="212" t="s">
        <v>113</v>
      </c>
      <c r="BI478" s="209" t="s">
        <v>3415</v>
      </c>
      <c r="BJ478" s="209">
        <v>1</v>
      </c>
      <c r="BK478" s="501">
        <v>45046</v>
      </c>
      <c r="BL478" s="206" t="s">
        <v>3417</v>
      </c>
      <c r="BM478" s="206" t="s">
        <v>3416</v>
      </c>
      <c r="BN478" s="206" t="s">
        <v>1509</v>
      </c>
      <c r="BO478" s="498" t="s">
        <v>114</v>
      </c>
      <c r="BP478" s="498" t="s">
        <v>1509</v>
      </c>
      <c r="BQ478" s="593" t="s">
        <v>1509</v>
      </c>
      <c r="BR478" s="709" t="s">
        <v>3662</v>
      </c>
      <c r="BS478" s="709"/>
      <c r="BT478" s="709" t="s">
        <v>3608</v>
      </c>
      <c r="BU478" s="709"/>
      <c r="BV478" s="709" t="s">
        <v>3610</v>
      </c>
      <c r="BW478" s="709"/>
      <c r="BX478" s="1304" t="s">
        <v>3611</v>
      </c>
      <c r="BY478" s="1304"/>
      <c r="BZ478" s="1304"/>
      <c r="CA478" s="670"/>
      <c r="CB478" s="671"/>
    </row>
    <row r="479" spans="1:80" s="211" customFormat="1" ht="28.5" customHeight="1">
      <c r="A479" s="990"/>
      <c r="B479" s="972"/>
      <c r="C479" s="848"/>
      <c r="D479" s="848"/>
      <c r="E479" s="801"/>
      <c r="F479" s="801"/>
      <c r="G479" s="819"/>
      <c r="H479" s="380">
        <f t="shared" ref="H479" si="1685">+H478</f>
        <v>78</v>
      </c>
      <c r="I479" s="831"/>
      <c r="J479" s="752"/>
      <c r="K479" s="752"/>
      <c r="L479" s="752"/>
      <c r="M479" s="801"/>
      <c r="N479" s="801"/>
      <c r="O479" s="801"/>
      <c r="P479" s="805"/>
      <c r="Q479" s="808"/>
      <c r="R479" s="811"/>
      <c r="S479" s="811"/>
      <c r="T479" s="811"/>
      <c r="U479" s="811"/>
      <c r="V479" s="814"/>
      <c r="W479" s="767"/>
      <c r="X479" s="817"/>
      <c r="Y479" s="761"/>
      <c r="Z479" s="764"/>
      <c r="AA479" s="767"/>
      <c r="AB479" s="770"/>
      <c r="AC479" s="773"/>
      <c r="AD479" s="776"/>
      <c r="AE479" s="779"/>
      <c r="AF479" s="205">
        <v>2</v>
      </c>
      <c r="AG479" s="494"/>
      <c r="AH479" s="497" t="str">
        <f t="shared" si="1527"/>
        <v/>
      </c>
      <c r="AI479" s="336"/>
      <c r="AJ479" s="336"/>
      <c r="AK479" s="231" t="str">
        <f t="shared" si="1528"/>
        <v/>
      </c>
      <c r="AL479" s="337"/>
      <c r="AM479" s="337"/>
      <c r="AN479" s="338"/>
      <c r="AO479" s="232" t="str">
        <f t="shared" ref="AO479" si="1686">IF(ISBLANK(AD478),(IFERROR(IF(AND(AH478="Probabilidad",AH479="Probabilidad"),(AQ478-(+AQ478*AK479)),IF(AH479="Probabilidad",(W478-(+W478*AK479)),IF(AH479="Impacto",AQ478,""))),""))," ")</f>
        <v xml:space="preserve"> </v>
      </c>
      <c r="AP479" s="174" t="str">
        <f t="shared" ref="AP479" si="1687">IF(ISBLANK(AD478),(IFERROR(IF(AO479="","",IF(AO479&lt;=0.2,"Muy Baja",IF(AO479&lt;=0.4,"Baja",IF(AO479&lt;=0.6,"Media",IF(AO479&lt;=0.8,"Alta","Muy Alta"))))),""))," ")</f>
        <v xml:space="preserve"> </v>
      </c>
      <c r="AQ479" s="233" t="str">
        <f t="shared" si="1670"/>
        <v xml:space="preserve"> </v>
      </c>
      <c r="AR479" s="279" t="str">
        <f t="shared" si="1671"/>
        <v/>
      </c>
      <c r="AS479" s="233" t="str">
        <f t="shared" ref="AS479" si="1688">IFERROR(IF(AND(AH478="Impacto",AH479="Impacto"),(AS478-(+AS478*AK479)),IF(AH479="Impacto",(AA478-(+AA478*AK479)),IF(AH479="Probabilidad",AS478,""))),"")</f>
        <v/>
      </c>
      <c r="AT479" s="235" t="str">
        <f t="shared" si="1672"/>
        <v/>
      </c>
      <c r="AU479" s="782"/>
      <c r="AV479" s="785"/>
      <c r="AW479" s="779"/>
      <c r="AX479" s="788"/>
      <c r="AY479" s="828"/>
      <c r="AZ479" s="743"/>
      <c r="BA479" s="743"/>
      <c r="BB479" s="743"/>
      <c r="BC479" s="743"/>
      <c r="BD479" s="743"/>
      <c r="BE479" s="743"/>
      <c r="BF479" s="743"/>
      <c r="BG479" s="752"/>
      <c r="BH479" s="212"/>
      <c r="BI479" s="209"/>
      <c r="BJ479" s="209"/>
      <c r="BK479" s="209"/>
      <c r="BL479" s="206"/>
      <c r="BM479" s="206"/>
      <c r="BN479" s="206"/>
      <c r="BO479" s="278"/>
      <c r="BP479" s="278"/>
      <c r="BQ479" s="593"/>
      <c r="BR479" s="709"/>
      <c r="BS479" s="709"/>
      <c r="BT479" s="709"/>
      <c r="BU479" s="709"/>
      <c r="BV479" s="709"/>
      <c r="BW479" s="709"/>
      <c r="BX479" s="1304"/>
      <c r="BY479" s="1304"/>
      <c r="BZ479" s="1304"/>
      <c r="CA479" s="670"/>
      <c r="CB479" s="671"/>
    </row>
    <row r="480" spans="1:80" s="211" customFormat="1" ht="28.5" customHeight="1">
      <c r="A480" s="990"/>
      <c r="B480" s="972"/>
      <c r="C480" s="848"/>
      <c r="D480" s="848"/>
      <c r="E480" s="801"/>
      <c r="F480" s="801"/>
      <c r="G480" s="819"/>
      <c r="H480" s="380">
        <f t="shared" si="1489"/>
        <v>78</v>
      </c>
      <c r="I480" s="831"/>
      <c r="J480" s="752"/>
      <c r="K480" s="752"/>
      <c r="L480" s="752"/>
      <c r="M480" s="801"/>
      <c r="N480" s="801"/>
      <c r="O480" s="801"/>
      <c r="P480" s="805"/>
      <c r="Q480" s="808"/>
      <c r="R480" s="811"/>
      <c r="S480" s="811"/>
      <c r="T480" s="811"/>
      <c r="U480" s="811"/>
      <c r="V480" s="814"/>
      <c r="W480" s="767"/>
      <c r="X480" s="817"/>
      <c r="Y480" s="761"/>
      <c r="Z480" s="764"/>
      <c r="AA480" s="767"/>
      <c r="AB480" s="770"/>
      <c r="AC480" s="773"/>
      <c r="AD480" s="776"/>
      <c r="AE480" s="779"/>
      <c r="AF480" s="205">
        <v>3</v>
      </c>
      <c r="AG480" s="494"/>
      <c r="AH480" s="497" t="str">
        <f t="shared" si="1527"/>
        <v/>
      </c>
      <c r="AI480" s="336"/>
      <c r="AJ480" s="336"/>
      <c r="AK480" s="231" t="str">
        <f t="shared" si="1528"/>
        <v/>
      </c>
      <c r="AL480" s="337"/>
      <c r="AM480" s="337"/>
      <c r="AN480" s="338"/>
      <c r="AO480" s="232" t="str">
        <f t="shared" ref="AO480" si="1689">IF(ISBLANK(AD478),(IFERROR(IF(AND(AH479="Probabilidad",AH480="Probabilidad"),(AQ479-(+AQ479*AK480)),IF(AND(AH479="Impacto",AH480="Probabilidad"),(AQ478-(+AQ478*AK480)),IF(AH480="Impacto",AQ479,""))),""))," ")</f>
        <v xml:space="preserve"> </v>
      </c>
      <c r="AP480" s="174" t="str">
        <f t="shared" ref="AP480" si="1690">IF(ISBLANK(AD478),(IFERROR(IF(AO480="","",IF(AO480&lt;=0.2,"Muy Baja",IF(AO480&lt;=0.4,"Baja",IF(AO480&lt;=0.6,"Media",IF(AO480&lt;=0.8,"Alta","Muy Alta"))))),""))," ")</f>
        <v xml:space="preserve"> </v>
      </c>
      <c r="AQ480" s="233" t="str">
        <f t="shared" si="1670"/>
        <v xml:space="preserve"> </v>
      </c>
      <c r="AR480" s="279" t="str">
        <f t="shared" si="1671"/>
        <v/>
      </c>
      <c r="AS480" s="233" t="str">
        <f t="shared" ref="AS480:AS483" si="1691">IFERROR(IF(AND(AH479="Impacto",AH480="Impacto"),(AS479-(+AS479*AK480)),IF(AND(AH479="Probabilidad",AH480="Impacto"),(AS478-(+AS478*AK480)),IF(AH480="Probabilidad",AS479,""))),"")</f>
        <v/>
      </c>
      <c r="AT480" s="235" t="str">
        <f t="shared" si="1672"/>
        <v/>
      </c>
      <c r="AU480" s="782"/>
      <c r="AV480" s="785"/>
      <c r="AW480" s="779"/>
      <c r="AX480" s="788"/>
      <c r="AY480" s="828"/>
      <c r="AZ480" s="743"/>
      <c r="BA480" s="743"/>
      <c r="BB480" s="743"/>
      <c r="BC480" s="743"/>
      <c r="BD480" s="743"/>
      <c r="BE480" s="743"/>
      <c r="BF480" s="743"/>
      <c r="BG480" s="752"/>
      <c r="BH480" s="212"/>
      <c r="BI480" s="209"/>
      <c r="BJ480" s="209"/>
      <c r="BK480" s="209"/>
      <c r="BL480" s="206"/>
      <c r="BM480" s="206"/>
      <c r="BN480" s="206"/>
      <c r="BO480" s="278"/>
      <c r="BP480" s="278"/>
      <c r="BQ480" s="593"/>
      <c r="BR480" s="709"/>
      <c r="BS480" s="709"/>
      <c r="BT480" s="709"/>
      <c r="BU480" s="709"/>
      <c r="BV480" s="709"/>
      <c r="BW480" s="709"/>
      <c r="BX480" s="1304"/>
      <c r="BY480" s="1304"/>
      <c r="BZ480" s="1304"/>
      <c r="CA480" s="670"/>
      <c r="CB480" s="671"/>
    </row>
    <row r="481" spans="1:80" s="211" customFormat="1" ht="28.5" customHeight="1">
      <c r="A481" s="990"/>
      <c r="B481" s="972"/>
      <c r="C481" s="848"/>
      <c r="D481" s="848"/>
      <c r="E481" s="801"/>
      <c r="F481" s="801"/>
      <c r="G481" s="819"/>
      <c r="H481" s="380">
        <f t="shared" si="1489"/>
        <v>78</v>
      </c>
      <c r="I481" s="831"/>
      <c r="J481" s="752"/>
      <c r="K481" s="752"/>
      <c r="L481" s="752"/>
      <c r="M481" s="801"/>
      <c r="N481" s="801"/>
      <c r="O481" s="801"/>
      <c r="P481" s="805"/>
      <c r="Q481" s="808"/>
      <c r="R481" s="811"/>
      <c r="S481" s="811"/>
      <c r="T481" s="811"/>
      <c r="U481" s="811"/>
      <c r="V481" s="814"/>
      <c r="W481" s="767"/>
      <c r="X481" s="817"/>
      <c r="Y481" s="761"/>
      <c r="Z481" s="764"/>
      <c r="AA481" s="767"/>
      <c r="AB481" s="770"/>
      <c r="AC481" s="773"/>
      <c r="AD481" s="776"/>
      <c r="AE481" s="779"/>
      <c r="AF481" s="205">
        <v>4</v>
      </c>
      <c r="AG481" s="494"/>
      <c r="AH481" s="497" t="str">
        <f t="shared" si="1527"/>
        <v/>
      </c>
      <c r="AI481" s="336"/>
      <c r="AJ481" s="336"/>
      <c r="AK481" s="231" t="str">
        <f t="shared" si="1528"/>
        <v/>
      </c>
      <c r="AL481" s="337"/>
      <c r="AM481" s="337"/>
      <c r="AN481" s="338"/>
      <c r="AO481" s="232" t="str">
        <f t="shared" ref="AO481" si="1692">IF(ISBLANK(AD478),(IFERROR(IF(AND(AH480="Probabilidad",AH481="Probabilidad"),(AQ480-(+AQ480*AK481)),IF(AND(AH480="Impacto",AH481="Probabilidad"),(AQ479-(+AQ479*AK481)),IF(AH481="Impacto",AQ480,""))),""))," ")</f>
        <v xml:space="preserve"> </v>
      </c>
      <c r="AP481" s="174" t="str">
        <f t="shared" ref="AP481" si="1693">IF(ISBLANK(AD478),(IFERROR(IF(AO481="","",IF(AO481&lt;=0.2,"Muy Baja",IF(AO481&lt;=0.4,"Baja",IF(AO481&lt;=0.6,"Media",IF(AO481&lt;=0.8,"Alta","Muy Alta"))))),""))," ")</f>
        <v xml:space="preserve"> </v>
      </c>
      <c r="AQ481" s="233" t="str">
        <f t="shared" si="1670"/>
        <v xml:space="preserve"> </v>
      </c>
      <c r="AR481" s="279" t="str">
        <f t="shared" si="1671"/>
        <v/>
      </c>
      <c r="AS481" s="233" t="str">
        <f t="shared" si="1691"/>
        <v/>
      </c>
      <c r="AT481" s="235" t="str">
        <f t="shared" si="1672"/>
        <v/>
      </c>
      <c r="AU481" s="782"/>
      <c r="AV481" s="785"/>
      <c r="AW481" s="779"/>
      <c r="AX481" s="788"/>
      <c r="AY481" s="828"/>
      <c r="AZ481" s="743"/>
      <c r="BA481" s="743"/>
      <c r="BB481" s="743"/>
      <c r="BC481" s="743"/>
      <c r="BD481" s="743"/>
      <c r="BE481" s="743"/>
      <c r="BF481" s="743"/>
      <c r="BG481" s="752"/>
      <c r="BH481" s="212"/>
      <c r="BI481" s="209"/>
      <c r="BJ481" s="209"/>
      <c r="BK481" s="209"/>
      <c r="BL481" s="206"/>
      <c r="BM481" s="206"/>
      <c r="BN481" s="206"/>
      <c r="BO481" s="278"/>
      <c r="BP481" s="278"/>
      <c r="BQ481" s="593"/>
      <c r="BR481" s="709"/>
      <c r="BS481" s="709"/>
      <c r="BT481" s="709"/>
      <c r="BU481" s="709"/>
      <c r="BV481" s="709"/>
      <c r="BW481" s="709"/>
      <c r="BX481" s="1304"/>
      <c r="BY481" s="1304"/>
      <c r="BZ481" s="1304"/>
      <c r="CA481" s="670"/>
      <c r="CB481" s="671"/>
    </row>
    <row r="482" spans="1:80" s="211" customFormat="1" ht="28.5" customHeight="1">
      <c r="A482" s="990"/>
      <c r="B482" s="972"/>
      <c r="C482" s="848"/>
      <c r="D482" s="848"/>
      <c r="E482" s="801"/>
      <c r="F482" s="801"/>
      <c r="G482" s="819"/>
      <c r="H482" s="380">
        <f t="shared" si="1489"/>
        <v>78</v>
      </c>
      <c r="I482" s="831"/>
      <c r="J482" s="752"/>
      <c r="K482" s="752"/>
      <c r="L482" s="752"/>
      <c r="M482" s="801"/>
      <c r="N482" s="801"/>
      <c r="O482" s="801"/>
      <c r="P482" s="805"/>
      <c r="Q482" s="808"/>
      <c r="R482" s="811"/>
      <c r="S482" s="811"/>
      <c r="T482" s="811"/>
      <c r="U482" s="811"/>
      <c r="V482" s="814"/>
      <c r="W482" s="767"/>
      <c r="X482" s="817"/>
      <c r="Y482" s="761"/>
      <c r="Z482" s="764"/>
      <c r="AA482" s="767"/>
      <c r="AB482" s="770"/>
      <c r="AC482" s="773"/>
      <c r="AD482" s="776"/>
      <c r="AE482" s="779"/>
      <c r="AF482" s="205">
        <v>5</v>
      </c>
      <c r="AG482" s="494"/>
      <c r="AH482" s="497" t="str">
        <f t="shared" si="1527"/>
        <v/>
      </c>
      <c r="AI482" s="336"/>
      <c r="AJ482" s="336"/>
      <c r="AK482" s="231" t="str">
        <f t="shared" si="1528"/>
        <v/>
      </c>
      <c r="AL482" s="337"/>
      <c r="AM482" s="337"/>
      <c r="AN482" s="338"/>
      <c r="AO482" s="232" t="str">
        <f t="shared" ref="AO482" si="1694">IF(ISBLANK(AD478),(IFERROR(IF(AND(AH481="Probabilidad",AH482="Probabilidad"),(AQ481-(+AQ481*AK482)),IF(AND(AH481="Impacto",AH482="Probabilidad"),(AQ480-(+AQ480*AK482)),IF(AH482="Impacto",AQ481,""))),""))," ")</f>
        <v xml:space="preserve"> </v>
      </c>
      <c r="AP482" s="174" t="str">
        <f t="shared" ref="AP482" si="1695">IF(ISBLANK(AD478),(IFERROR(IF(AO482="","",IF(AO482&lt;=0.2,"Muy Baja",IF(AO482&lt;=0.4,"Baja",IF(AO482&lt;=0.6,"Media",IF(AO482&lt;=0.8,"Alta","Muy Alta"))))),""))," ")</f>
        <v xml:space="preserve"> </v>
      </c>
      <c r="AQ482" s="233" t="str">
        <f t="shared" si="1670"/>
        <v xml:space="preserve"> </v>
      </c>
      <c r="AR482" s="279" t="str">
        <f t="shared" si="1671"/>
        <v/>
      </c>
      <c r="AS482" s="233" t="str">
        <f t="shared" si="1691"/>
        <v/>
      </c>
      <c r="AT482" s="235" t="str">
        <f t="shared" si="1672"/>
        <v/>
      </c>
      <c r="AU482" s="782"/>
      <c r="AV482" s="785"/>
      <c r="AW482" s="779"/>
      <c r="AX482" s="788"/>
      <c r="AY482" s="828"/>
      <c r="AZ482" s="743"/>
      <c r="BA482" s="743"/>
      <c r="BB482" s="743"/>
      <c r="BC482" s="743"/>
      <c r="BD482" s="743"/>
      <c r="BE482" s="743"/>
      <c r="BF482" s="743"/>
      <c r="BG482" s="752"/>
      <c r="BH482" s="212"/>
      <c r="BI482" s="209"/>
      <c r="BJ482" s="209"/>
      <c r="BK482" s="209"/>
      <c r="BL482" s="206"/>
      <c r="BM482" s="206"/>
      <c r="BN482" s="206"/>
      <c r="BO482" s="278"/>
      <c r="BP482" s="278"/>
      <c r="BQ482" s="593"/>
      <c r="BR482" s="709"/>
      <c r="BS482" s="709"/>
      <c r="BT482" s="709"/>
      <c r="BU482" s="709"/>
      <c r="BV482" s="709"/>
      <c r="BW482" s="709"/>
      <c r="BX482" s="1304"/>
      <c r="BY482" s="1304"/>
      <c r="BZ482" s="1304"/>
      <c r="CA482" s="670"/>
      <c r="CB482" s="671"/>
    </row>
    <row r="483" spans="1:80" s="211" customFormat="1" ht="28.5" customHeight="1">
      <c r="A483" s="990"/>
      <c r="B483" s="972"/>
      <c r="C483" s="848"/>
      <c r="D483" s="848"/>
      <c r="E483" s="801"/>
      <c r="F483" s="801"/>
      <c r="G483" s="819"/>
      <c r="H483" s="380">
        <f t="shared" si="1489"/>
        <v>78</v>
      </c>
      <c r="I483" s="832"/>
      <c r="J483" s="753"/>
      <c r="K483" s="753"/>
      <c r="L483" s="753"/>
      <c r="M483" s="802"/>
      <c r="N483" s="802"/>
      <c r="O483" s="802"/>
      <c r="P483" s="806"/>
      <c r="Q483" s="809"/>
      <c r="R483" s="812"/>
      <c r="S483" s="812"/>
      <c r="T483" s="812"/>
      <c r="U483" s="812"/>
      <c r="V483" s="820"/>
      <c r="W483" s="768"/>
      <c r="X483" s="818"/>
      <c r="Y483" s="762"/>
      <c r="Z483" s="765"/>
      <c r="AA483" s="768"/>
      <c r="AB483" s="771"/>
      <c r="AC483" s="774"/>
      <c r="AD483" s="777"/>
      <c r="AE483" s="780"/>
      <c r="AF483" s="205">
        <v>6</v>
      </c>
      <c r="AG483" s="494"/>
      <c r="AH483" s="497" t="str">
        <f t="shared" si="1527"/>
        <v/>
      </c>
      <c r="AI483" s="336"/>
      <c r="AJ483" s="336"/>
      <c r="AK483" s="231" t="str">
        <f t="shared" si="1528"/>
        <v/>
      </c>
      <c r="AL483" s="337"/>
      <c r="AM483" s="337"/>
      <c r="AN483" s="338"/>
      <c r="AO483" s="232" t="str">
        <f t="shared" ref="AO483" si="1696">IF(ISBLANK(AD478),(IFERROR(IF(AND(AH482="Probabilidad",AH483="Probabilidad"),(AQ482-(+AQ482*AK483)),IF(AND(AH482="Impacto",AH483="Probabilidad"),(AQ481-(+AQ481*AK483)),IF(AH483="Impacto",AQ482,""))),""))," ")</f>
        <v xml:space="preserve"> </v>
      </c>
      <c r="AP483" s="174" t="str">
        <f t="shared" ref="AP483" si="1697">IF(ISBLANK(AD478),(IFERROR(IF(AO483="","",IF(AO483&lt;=0.2,"Muy Baja",IF(AO483&lt;=0.4,"Baja",IF(AO483&lt;=0.6,"Media",IF(AO483&lt;=0.8,"Alta","Muy Alta"))))),""))," ")</f>
        <v xml:space="preserve"> </v>
      </c>
      <c r="AQ483" s="233" t="str">
        <f t="shared" si="1670"/>
        <v xml:space="preserve"> </v>
      </c>
      <c r="AR483" s="279" t="str">
        <f t="shared" si="1671"/>
        <v/>
      </c>
      <c r="AS483" s="233" t="str">
        <f t="shared" si="1691"/>
        <v/>
      </c>
      <c r="AT483" s="235" t="str">
        <f t="shared" si="1672"/>
        <v/>
      </c>
      <c r="AU483" s="783"/>
      <c r="AV483" s="786"/>
      <c r="AW483" s="780"/>
      <c r="AX483" s="789"/>
      <c r="AY483" s="829"/>
      <c r="AZ483" s="744"/>
      <c r="BA483" s="744"/>
      <c r="BB483" s="744"/>
      <c r="BC483" s="744"/>
      <c r="BD483" s="744"/>
      <c r="BE483" s="744"/>
      <c r="BF483" s="744"/>
      <c r="BG483" s="753"/>
      <c r="BH483" s="212"/>
      <c r="BI483" s="209"/>
      <c r="BJ483" s="209"/>
      <c r="BK483" s="209"/>
      <c r="BL483" s="206"/>
      <c r="BM483" s="206"/>
      <c r="BN483" s="206"/>
      <c r="BO483" s="278"/>
      <c r="BP483" s="278"/>
      <c r="BQ483" s="593"/>
      <c r="BR483" s="709"/>
      <c r="BS483" s="709"/>
      <c r="BT483" s="709"/>
      <c r="BU483" s="709"/>
      <c r="BV483" s="709"/>
      <c r="BW483" s="709"/>
      <c r="BX483" s="1304"/>
      <c r="BY483" s="1304"/>
      <c r="BZ483" s="1304"/>
      <c r="CA483" s="670"/>
      <c r="CB483" s="671"/>
    </row>
    <row r="484" spans="1:80" s="211" customFormat="1" ht="105.95" customHeight="1">
      <c r="A484" s="990"/>
      <c r="B484" s="972" t="s">
        <v>957</v>
      </c>
      <c r="C484" s="848"/>
      <c r="D484" s="848" t="str">
        <f>IFERROR((VLOOKUP($B484,'Listados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84" s="801" t="s">
        <v>1168</v>
      </c>
      <c r="F484" s="801" t="s">
        <v>964</v>
      </c>
      <c r="G484" s="819">
        <v>79</v>
      </c>
      <c r="H484" s="380">
        <f t="shared" ref="H484" si="1698">+G484</f>
        <v>79</v>
      </c>
      <c r="I484" s="830" t="s">
        <v>3117</v>
      </c>
      <c r="J484" s="751" t="s">
        <v>241</v>
      </c>
      <c r="K484" s="751" t="s">
        <v>3212</v>
      </c>
      <c r="L484" s="751" t="s">
        <v>1323</v>
      </c>
      <c r="M484" s="803" t="str">
        <f t="shared" ref="M484:M489" si="1699">+CONCATENATE("Posibilidad de perdida de ", Q484, " debido a amenazas como ", S484, "y vulderabilidades,", T484, " afectando a los activos de información de ", R484)</f>
        <v>Posibilidad de perdida de Confidencialidad, Integridad y Disponibilidad debido a amenazas como Daño o perdida de la informacióny vulderabilidades, afectando a los activos de información de Aplicativo de Acciones CPM</v>
      </c>
      <c r="N484" s="803" t="s">
        <v>926</v>
      </c>
      <c r="O484" s="803" t="s">
        <v>831</v>
      </c>
      <c r="P484" s="804">
        <v>228</v>
      </c>
      <c r="Q484" s="807" t="s">
        <v>91</v>
      </c>
      <c r="R484" s="810" t="s">
        <v>1332</v>
      </c>
      <c r="S484" s="810" t="s">
        <v>1327</v>
      </c>
      <c r="T484" s="810"/>
      <c r="U484" s="810"/>
      <c r="V484" s="813" t="str">
        <f t="shared" ref="V484" si="1700">IF(ISBLANK(AC484),(IF(P484&lt;=0,"",IF(P484&lt;=2,"Muy Baja",IF(P484&lt;=24,"Baja",IF(P484&lt;=500,"Media",IF(P484&lt;=5000,"Alta","Muy Alta"))))))," ")</f>
        <v>Media</v>
      </c>
      <c r="W484" s="766">
        <f t="shared" ref="W484" si="1701">IF(ISBLANK(AC484),(IF(V484="","",IF(V484="Muy Baja",20%,IF(V484="Baja",40%,IF(V484="Media",60%,IF(V484="Alta",80%,IF(V484="Muy Alta",100%,0)))))))," ")</f>
        <v>0.6</v>
      </c>
      <c r="X484" s="816" t="s">
        <v>304</v>
      </c>
      <c r="Y484" s="760" t="str">
        <f>IF(X484&gt;0,IF(NOT(ISERROR(MATCH(X484,'Listados Datos'!$N$3:$N$4,0))),'Listados Datos'!$N$6&amp;"Por favor no seleccionar este criterios de impacto (Afectación Económica o presupuestal y/o Pérdida Reputacional)",'Listados Datos'!$N$7),"")</f>
        <v>✔</v>
      </c>
      <c r="Z484" s="763"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766">
        <f>IF(Z484="","",IF(Z484="Leve",20%,IF(Z484="Menor",40%,IF(Z484="Moderado",60%,IF(Z484="Mayor",80%,IF(Z484="Catastrófico",100%,0))))))</f>
        <v>0.6</v>
      </c>
      <c r="AB484" s="769"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772"/>
      <c r="AD484" s="775"/>
      <c r="AE484" s="778" t="str">
        <f t="shared" ref="AE484" si="1702">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494" t="s">
        <v>3122</v>
      </c>
      <c r="AH484" s="497" t="str">
        <f t="shared" si="1527"/>
        <v>Probabilidad</v>
      </c>
      <c r="AI484" s="336" t="s">
        <v>310</v>
      </c>
      <c r="AJ484" s="336" t="s">
        <v>315</v>
      </c>
      <c r="AK484" s="231" t="str">
        <f t="shared" si="1528"/>
        <v>40%</v>
      </c>
      <c r="AL484" s="337" t="s">
        <v>319</v>
      </c>
      <c r="AM484" s="337" t="s">
        <v>323</v>
      </c>
      <c r="AN484" s="338" t="s">
        <v>326</v>
      </c>
      <c r="AO484" s="232">
        <f t="shared" ref="AO484" si="1703">IF(ISBLANK(AD484),(IFERROR(IF(AH484="Probabilidad",(W484-(+W484*AK484)),IF(AH484="Impacto",W484,"")),""))," ")</f>
        <v>0.36</v>
      </c>
      <c r="AP484" s="174" t="str">
        <f t="shared" ref="AP484" si="1704">IF(ISBLANK(AD484), (IFERROR(IF(AO484="","",IF(AO484&lt;=0.2,"Muy Baja",IF(AO484&lt;=0.4,"Baja",IF(AO484&lt;=0.6,"Media",IF(AO484&lt;=0.8,"Alta","Muy Alta"))))),""))," ")</f>
        <v>Baja</v>
      </c>
      <c r="AQ484" s="233">
        <f t="shared" si="1670"/>
        <v>0.36</v>
      </c>
      <c r="AR484" s="279" t="str">
        <f t="shared" si="1671"/>
        <v>Moderado</v>
      </c>
      <c r="AS484" s="233">
        <f t="shared" ref="AS484" si="1705">IFERROR(IF(AH484="Impacto",(AA484-(+AA484*AK484)),IF(AH484="Probabilidad",AA484,"")),"")</f>
        <v>0.6</v>
      </c>
      <c r="AT484" s="235" t="str">
        <f t="shared" si="1672"/>
        <v>Moderado</v>
      </c>
      <c r="AU484" s="781"/>
      <c r="AV484" s="784" t="str">
        <f>IF(ISBLANK(AD484), " ", AD484)</f>
        <v xml:space="preserve"> </v>
      </c>
      <c r="AW484" s="778" t="str">
        <f t="shared" ref="AW484" si="1706">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787" t="s">
        <v>333</v>
      </c>
      <c r="AY484" s="339" t="s">
        <v>3123</v>
      </c>
      <c r="AZ484" s="208" t="s">
        <v>1260</v>
      </c>
      <c r="BA484" s="206" t="s">
        <v>964</v>
      </c>
      <c r="BB484" s="206" t="s">
        <v>1050</v>
      </c>
      <c r="BC484" s="207">
        <v>44927</v>
      </c>
      <c r="BD484" s="207">
        <v>45291</v>
      </c>
      <c r="BE484" s="207" t="s">
        <v>1260</v>
      </c>
      <c r="BF484" s="208" t="s">
        <v>1260</v>
      </c>
      <c r="BG484" s="751" t="s">
        <v>1261</v>
      </c>
      <c r="BH484" s="212" t="s">
        <v>113</v>
      </c>
      <c r="BI484" s="209" t="s">
        <v>3425</v>
      </c>
      <c r="BJ484" s="209">
        <v>1</v>
      </c>
      <c r="BK484" s="501">
        <v>45046</v>
      </c>
      <c r="BL484" s="206" t="s">
        <v>3426</v>
      </c>
      <c r="BM484" s="502" t="s">
        <v>3424</v>
      </c>
      <c r="BN484" s="206" t="s">
        <v>1509</v>
      </c>
      <c r="BO484" s="278" t="s">
        <v>114</v>
      </c>
      <c r="BP484" s="524" t="s">
        <v>1509</v>
      </c>
      <c r="BQ484" s="593" t="s">
        <v>1509</v>
      </c>
      <c r="BR484" s="680" t="s">
        <v>3661</v>
      </c>
      <c r="BS484" s="681"/>
      <c r="BT484" s="680" t="s">
        <v>1260</v>
      </c>
      <c r="BU484" s="681"/>
      <c r="BV484" s="1272" t="s">
        <v>3612</v>
      </c>
      <c r="BW484" s="1273"/>
      <c r="BX484" s="686" t="s">
        <v>3424</v>
      </c>
      <c r="BY484" s="687"/>
      <c r="BZ484" s="681"/>
      <c r="CA484" s="670"/>
      <c r="CB484" s="671"/>
    </row>
    <row r="485" spans="1:80" s="211" customFormat="1" ht="28.5" customHeight="1">
      <c r="A485" s="990"/>
      <c r="B485" s="972"/>
      <c r="C485" s="848"/>
      <c r="D485" s="848"/>
      <c r="E485" s="801"/>
      <c r="F485" s="801"/>
      <c r="G485" s="819"/>
      <c r="H485" s="380">
        <f t="shared" ref="H485" si="1707">+H484</f>
        <v>79</v>
      </c>
      <c r="I485" s="831"/>
      <c r="J485" s="752"/>
      <c r="K485" s="752"/>
      <c r="L485" s="752"/>
      <c r="M485" s="801" t="str">
        <f t="shared" si="1699"/>
        <v xml:space="preserve">Posibilidad de perdida de  debido a amenazas como y vulderabilidades, afectando a los activos de información de </v>
      </c>
      <c r="N485" s="801"/>
      <c r="O485" s="801"/>
      <c r="P485" s="805"/>
      <c r="Q485" s="808"/>
      <c r="R485" s="811"/>
      <c r="S485" s="811"/>
      <c r="T485" s="811"/>
      <c r="U485" s="811"/>
      <c r="V485" s="814"/>
      <c r="W485" s="767"/>
      <c r="X485" s="817"/>
      <c r="Y485" s="761"/>
      <c r="Z485" s="764"/>
      <c r="AA485" s="767"/>
      <c r="AB485" s="770"/>
      <c r="AC485" s="773"/>
      <c r="AD485" s="776"/>
      <c r="AE485" s="779"/>
      <c r="AF485" s="205">
        <v>2</v>
      </c>
      <c r="AG485" s="494"/>
      <c r="AH485" s="497" t="str">
        <f t="shared" si="1527"/>
        <v/>
      </c>
      <c r="AI485" s="336"/>
      <c r="AJ485" s="336"/>
      <c r="AK485" s="231" t="str">
        <f t="shared" si="1528"/>
        <v/>
      </c>
      <c r="AL485" s="337"/>
      <c r="AM485" s="337"/>
      <c r="AN485" s="338"/>
      <c r="AO485" s="232" t="str">
        <f t="shared" ref="AO485" si="1708">IF(ISBLANK(AD484),(IFERROR(IF(AND(AH484="Probabilidad",AH485="Probabilidad"),(AQ484-(+AQ484*AK485)),IF(AH485="Probabilidad",(W484-(+W484*AK485)),IF(AH485="Impacto",AQ484,""))),""))," ")</f>
        <v/>
      </c>
      <c r="AP485" s="174" t="str">
        <f t="shared" ref="AP485" si="1709">IF(ISBLANK(AD484),(IFERROR(IF(AO485="","",IF(AO485&lt;=0.2,"Muy Baja",IF(AO485&lt;=0.4,"Baja",IF(AO485&lt;=0.6,"Media",IF(AO485&lt;=0.8,"Alta","Muy Alta"))))),""))," ")</f>
        <v/>
      </c>
      <c r="AQ485" s="233" t="str">
        <f t="shared" si="1670"/>
        <v/>
      </c>
      <c r="AR485" s="279" t="str">
        <f t="shared" si="1671"/>
        <v/>
      </c>
      <c r="AS485" s="233" t="str">
        <f t="shared" ref="AS485" si="1710">IFERROR(IF(AND(AH484="Impacto",AH485="Impacto"),(AS484-(+AS484*AK485)),IF(AH485="Impacto",(AA484-(+AA484*AK485)),IF(AH485="Probabilidad",AS484,""))),"")</f>
        <v/>
      </c>
      <c r="AT485" s="235" t="str">
        <f t="shared" si="1672"/>
        <v/>
      </c>
      <c r="AU485" s="782"/>
      <c r="AV485" s="785"/>
      <c r="AW485" s="779"/>
      <c r="AX485" s="788"/>
      <c r="AY485" s="339"/>
      <c r="AZ485" s="208"/>
      <c r="BA485" s="206"/>
      <c r="BB485" s="206"/>
      <c r="BC485" s="207"/>
      <c r="BD485" s="207"/>
      <c r="BE485" s="207"/>
      <c r="BF485" s="208"/>
      <c r="BG485" s="752"/>
      <c r="BH485" s="212"/>
      <c r="BI485" s="209"/>
      <c r="BJ485" s="209"/>
      <c r="BK485" s="209"/>
      <c r="BL485" s="206"/>
      <c r="BM485" s="206"/>
      <c r="BN485" s="206"/>
      <c r="BO485" s="278"/>
      <c r="BP485" s="278"/>
      <c r="BQ485" s="593"/>
      <c r="BR485" s="682"/>
      <c r="BS485" s="683"/>
      <c r="BT485" s="682"/>
      <c r="BU485" s="683"/>
      <c r="BV485" s="1274"/>
      <c r="BW485" s="1275"/>
      <c r="BX485" s="682"/>
      <c r="BY485" s="688"/>
      <c r="BZ485" s="683"/>
      <c r="CA485" s="670"/>
      <c r="CB485" s="671"/>
    </row>
    <row r="486" spans="1:80" s="211" customFormat="1" ht="28.5" customHeight="1">
      <c r="A486" s="990"/>
      <c r="B486" s="972"/>
      <c r="C486" s="848"/>
      <c r="D486" s="848"/>
      <c r="E486" s="801"/>
      <c r="F486" s="801"/>
      <c r="G486" s="819"/>
      <c r="H486" s="380">
        <f t="shared" si="1489"/>
        <v>79</v>
      </c>
      <c r="I486" s="831"/>
      <c r="J486" s="752"/>
      <c r="K486" s="752"/>
      <c r="L486" s="752"/>
      <c r="M486" s="801" t="str">
        <f t="shared" si="1699"/>
        <v xml:space="preserve">Posibilidad de perdida de  debido a amenazas como y vulderabilidades, afectando a los activos de información de </v>
      </c>
      <c r="N486" s="801"/>
      <c r="O486" s="801"/>
      <c r="P486" s="805"/>
      <c r="Q486" s="808"/>
      <c r="R486" s="811"/>
      <c r="S486" s="811"/>
      <c r="T486" s="811"/>
      <c r="U486" s="811"/>
      <c r="V486" s="814"/>
      <c r="W486" s="767"/>
      <c r="X486" s="817"/>
      <c r="Y486" s="761"/>
      <c r="Z486" s="764"/>
      <c r="AA486" s="767"/>
      <c r="AB486" s="770"/>
      <c r="AC486" s="773"/>
      <c r="AD486" s="776"/>
      <c r="AE486" s="779"/>
      <c r="AF486" s="205">
        <v>3</v>
      </c>
      <c r="AG486" s="494"/>
      <c r="AH486" s="497" t="str">
        <f t="shared" si="1527"/>
        <v/>
      </c>
      <c r="AI486" s="336"/>
      <c r="AJ486" s="336"/>
      <c r="AK486" s="231" t="str">
        <f t="shared" si="1528"/>
        <v/>
      </c>
      <c r="AL486" s="337"/>
      <c r="AM486" s="337"/>
      <c r="AN486" s="338"/>
      <c r="AO486" s="232" t="str">
        <f t="shared" ref="AO486" si="1711">IF(ISBLANK(AD484),(IFERROR(IF(AND(AH485="Probabilidad",AH486="Probabilidad"),(AQ485-(+AQ485*AK486)),IF(AND(AH485="Impacto",AH486="Probabilidad"),(AQ484-(+AQ484*AK486)),IF(AH486="Impacto",AQ485,""))),""))," ")</f>
        <v/>
      </c>
      <c r="AP486" s="174" t="str">
        <f t="shared" ref="AP486" si="1712">IF(ISBLANK(AD484),(IFERROR(IF(AO486="","",IF(AO486&lt;=0.2,"Muy Baja",IF(AO486&lt;=0.4,"Baja",IF(AO486&lt;=0.6,"Media",IF(AO486&lt;=0.8,"Alta","Muy Alta"))))),""))," ")</f>
        <v/>
      </c>
      <c r="AQ486" s="233" t="str">
        <f t="shared" si="1670"/>
        <v/>
      </c>
      <c r="AR486" s="279" t="str">
        <f t="shared" si="1671"/>
        <v/>
      </c>
      <c r="AS486" s="233" t="str">
        <f t="shared" ref="AS486:AS489" si="1713">IFERROR(IF(AND(AH485="Impacto",AH486="Impacto"),(AS485-(+AS485*AK486)),IF(AND(AH485="Probabilidad",AH486="Impacto"),(AS484-(+AS484*AK486)),IF(AH486="Probabilidad",AS485,""))),"")</f>
        <v/>
      </c>
      <c r="AT486" s="235" t="str">
        <f t="shared" si="1672"/>
        <v/>
      </c>
      <c r="AU486" s="782"/>
      <c r="AV486" s="785"/>
      <c r="AW486" s="779"/>
      <c r="AX486" s="788"/>
      <c r="AY486" s="339"/>
      <c r="AZ486" s="208"/>
      <c r="BA486" s="206"/>
      <c r="BB486" s="206"/>
      <c r="BC486" s="207"/>
      <c r="BD486" s="207"/>
      <c r="BE486" s="207"/>
      <c r="BF486" s="208"/>
      <c r="BG486" s="752"/>
      <c r="BH486" s="212"/>
      <c r="BI486" s="209"/>
      <c r="BJ486" s="209"/>
      <c r="BK486" s="209"/>
      <c r="BL486" s="206"/>
      <c r="BM486" s="206"/>
      <c r="BN486" s="206"/>
      <c r="BO486" s="278"/>
      <c r="BP486" s="278"/>
      <c r="BQ486" s="593"/>
      <c r="BR486" s="682"/>
      <c r="BS486" s="683"/>
      <c r="BT486" s="682"/>
      <c r="BU486" s="683"/>
      <c r="BV486" s="1274"/>
      <c r="BW486" s="1275"/>
      <c r="BX486" s="682"/>
      <c r="BY486" s="688"/>
      <c r="BZ486" s="683"/>
      <c r="CA486" s="670"/>
      <c r="CB486" s="671"/>
    </row>
    <row r="487" spans="1:80" s="211" customFormat="1" ht="28.5" customHeight="1">
      <c r="A487" s="990"/>
      <c r="B487" s="972"/>
      <c r="C487" s="848"/>
      <c r="D487" s="848"/>
      <c r="E487" s="801"/>
      <c r="F487" s="801"/>
      <c r="G487" s="819"/>
      <c r="H487" s="380">
        <f t="shared" si="1489"/>
        <v>79</v>
      </c>
      <c r="I487" s="831"/>
      <c r="J487" s="752"/>
      <c r="K487" s="752"/>
      <c r="L487" s="752"/>
      <c r="M487" s="801" t="str">
        <f t="shared" si="1699"/>
        <v xml:space="preserve">Posibilidad de perdida de  debido a amenazas como y vulderabilidades, afectando a los activos de información de </v>
      </c>
      <c r="N487" s="801"/>
      <c r="O487" s="801"/>
      <c r="P487" s="805"/>
      <c r="Q487" s="808"/>
      <c r="R487" s="811"/>
      <c r="S487" s="811"/>
      <c r="T487" s="811"/>
      <c r="U487" s="811"/>
      <c r="V487" s="814"/>
      <c r="W487" s="767"/>
      <c r="X487" s="817"/>
      <c r="Y487" s="761"/>
      <c r="Z487" s="764"/>
      <c r="AA487" s="767"/>
      <c r="AB487" s="770"/>
      <c r="AC487" s="773"/>
      <c r="AD487" s="776"/>
      <c r="AE487" s="779"/>
      <c r="AF487" s="205">
        <v>4</v>
      </c>
      <c r="AG487" s="494"/>
      <c r="AH487" s="497" t="str">
        <f t="shared" si="1527"/>
        <v/>
      </c>
      <c r="AI487" s="336"/>
      <c r="AJ487" s="336"/>
      <c r="AK487" s="231" t="str">
        <f t="shared" si="1528"/>
        <v/>
      </c>
      <c r="AL487" s="337"/>
      <c r="AM487" s="337"/>
      <c r="AN487" s="338"/>
      <c r="AO487" s="232" t="str">
        <f t="shared" ref="AO487" si="1714">IF(ISBLANK(AD484),(IFERROR(IF(AND(AH486="Probabilidad",AH487="Probabilidad"),(AQ486-(+AQ486*AK487)),IF(AND(AH486="Impacto",AH487="Probabilidad"),(AQ485-(+AQ485*AK487)),IF(AH487="Impacto",AQ486,""))),""))," ")</f>
        <v/>
      </c>
      <c r="AP487" s="174" t="str">
        <f t="shared" ref="AP487" si="1715">IF(ISBLANK(AD484),(IFERROR(IF(AO487="","",IF(AO487&lt;=0.2,"Muy Baja",IF(AO487&lt;=0.4,"Baja",IF(AO487&lt;=0.6,"Media",IF(AO487&lt;=0.8,"Alta","Muy Alta"))))),""))," ")</f>
        <v/>
      </c>
      <c r="AQ487" s="233" t="str">
        <f t="shared" si="1670"/>
        <v/>
      </c>
      <c r="AR487" s="279" t="str">
        <f t="shared" si="1671"/>
        <v/>
      </c>
      <c r="AS487" s="233" t="str">
        <f t="shared" si="1713"/>
        <v/>
      </c>
      <c r="AT487" s="235" t="str">
        <f t="shared" si="1672"/>
        <v/>
      </c>
      <c r="AU487" s="782"/>
      <c r="AV487" s="785"/>
      <c r="AW487" s="779"/>
      <c r="AX487" s="788"/>
      <c r="AY487" s="339"/>
      <c r="AZ487" s="208"/>
      <c r="BA487" s="206"/>
      <c r="BB487" s="206"/>
      <c r="BC487" s="207"/>
      <c r="BD487" s="207"/>
      <c r="BE487" s="207"/>
      <c r="BF487" s="208"/>
      <c r="BG487" s="752"/>
      <c r="BH487" s="212"/>
      <c r="BI487" s="209"/>
      <c r="BJ487" s="209"/>
      <c r="BK487" s="209"/>
      <c r="BL487" s="206"/>
      <c r="BM487" s="206"/>
      <c r="BN487" s="206"/>
      <c r="BO487" s="278"/>
      <c r="BP487" s="278"/>
      <c r="BQ487" s="593"/>
      <c r="BR487" s="682"/>
      <c r="BS487" s="683"/>
      <c r="BT487" s="682"/>
      <c r="BU487" s="683"/>
      <c r="BV487" s="1274"/>
      <c r="BW487" s="1275"/>
      <c r="BX487" s="682"/>
      <c r="BY487" s="688"/>
      <c r="BZ487" s="683"/>
      <c r="CA487" s="670"/>
      <c r="CB487" s="671"/>
    </row>
    <row r="488" spans="1:80" s="211" customFormat="1" ht="28.5" customHeight="1">
      <c r="A488" s="990"/>
      <c r="B488" s="972"/>
      <c r="C488" s="848"/>
      <c r="D488" s="848"/>
      <c r="E488" s="801"/>
      <c r="F488" s="801"/>
      <c r="G488" s="819"/>
      <c r="H488" s="380">
        <f t="shared" si="1489"/>
        <v>79</v>
      </c>
      <c r="I488" s="831"/>
      <c r="J488" s="752"/>
      <c r="K488" s="752"/>
      <c r="L488" s="752"/>
      <c r="M488" s="801" t="str">
        <f t="shared" si="1699"/>
        <v xml:space="preserve">Posibilidad de perdida de  debido a amenazas como y vulderabilidades, afectando a los activos de información de </v>
      </c>
      <c r="N488" s="801"/>
      <c r="O488" s="801"/>
      <c r="P488" s="805"/>
      <c r="Q488" s="808"/>
      <c r="R488" s="811"/>
      <c r="S488" s="811"/>
      <c r="T488" s="811"/>
      <c r="U488" s="811"/>
      <c r="V488" s="814"/>
      <c r="W488" s="767"/>
      <c r="X488" s="817"/>
      <c r="Y488" s="761"/>
      <c r="Z488" s="764"/>
      <c r="AA488" s="767"/>
      <c r="AB488" s="770"/>
      <c r="AC488" s="773"/>
      <c r="AD488" s="776"/>
      <c r="AE488" s="779"/>
      <c r="AF488" s="205">
        <v>5</v>
      </c>
      <c r="AG488" s="494"/>
      <c r="AH488" s="497" t="str">
        <f t="shared" si="1527"/>
        <v/>
      </c>
      <c r="AI488" s="336"/>
      <c r="AJ488" s="336"/>
      <c r="AK488" s="231" t="str">
        <f t="shared" si="1528"/>
        <v/>
      </c>
      <c r="AL488" s="337"/>
      <c r="AM488" s="337"/>
      <c r="AN488" s="338"/>
      <c r="AO488" s="232" t="str">
        <f t="shared" ref="AO488" si="1716">IF(ISBLANK(AD484),(IFERROR(IF(AND(AH487="Probabilidad",AH488="Probabilidad"),(AQ487-(+AQ487*AK488)),IF(AND(AH487="Impacto",AH488="Probabilidad"),(AQ486-(+AQ486*AK488)),IF(AH488="Impacto",AQ487,""))),""))," ")</f>
        <v/>
      </c>
      <c r="AP488" s="174" t="str">
        <f t="shared" ref="AP488" si="1717">IF(ISBLANK(AD484),(IFERROR(IF(AO488="","",IF(AO488&lt;=0.2,"Muy Baja",IF(AO488&lt;=0.4,"Baja",IF(AO488&lt;=0.6,"Media",IF(AO488&lt;=0.8,"Alta","Muy Alta"))))),""))," ")</f>
        <v/>
      </c>
      <c r="AQ488" s="233" t="str">
        <f t="shared" si="1670"/>
        <v/>
      </c>
      <c r="AR488" s="279" t="str">
        <f t="shared" si="1671"/>
        <v/>
      </c>
      <c r="AS488" s="233" t="str">
        <f t="shared" si="1713"/>
        <v/>
      </c>
      <c r="AT488" s="235" t="str">
        <f t="shared" si="1672"/>
        <v/>
      </c>
      <c r="AU488" s="782"/>
      <c r="AV488" s="785"/>
      <c r="AW488" s="779"/>
      <c r="AX488" s="788"/>
      <c r="AY488" s="339"/>
      <c r="AZ488" s="208"/>
      <c r="BA488" s="206"/>
      <c r="BB488" s="206"/>
      <c r="BC488" s="207"/>
      <c r="BD488" s="207"/>
      <c r="BE488" s="207"/>
      <c r="BF488" s="208"/>
      <c r="BG488" s="752"/>
      <c r="BH488" s="212"/>
      <c r="BI488" s="209"/>
      <c r="BJ488" s="209"/>
      <c r="BK488" s="209"/>
      <c r="BL488" s="206"/>
      <c r="BM488" s="206"/>
      <c r="BN488" s="206"/>
      <c r="BO488" s="278"/>
      <c r="BP488" s="278"/>
      <c r="BQ488" s="593"/>
      <c r="BR488" s="682"/>
      <c r="BS488" s="683"/>
      <c r="BT488" s="682"/>
      <c r="BU488" s="683"/>
      <c r="BV488" s="1274"/>
      <c r="BW488" s="1275"/>
      <c r="BX488" s="682"/>
      <c r="BY488" s="688"/>
      <c r="BZ488" s="683"/>
      <c r="CA488" s="670"/>
      <c r="CB488" s="671"/>
    </row>
    <row r="489" spans="1:80" s="211" customFormat="1" ht="28.5" customHeight="1">
      <c r="A489" s="991"/>
      <c r="B489" s="973"/>
      <c r="C489" s="849"/>
      <c r="D489" s="849"/>
      <c r="E489" s="802"/>
      <c r="F489" s="802"/>
      <c r="G489" s="819"/>
      <c r="H489" s="380">
        <f t="shared" ref="H489:H552" si="1718">+H488</f>
        <v>79</v>
      </c>
      <c r="I489" s="832"/>
      <c r="J489" s="753"/>
      <c r="K489" s="753"/>
      <c r="L489" s="753"/>
      <c r="M489" s="802" t="str">
        <f t="shared" si="1699"/>
        <v xml:space="preserve">Posibilidad de perdida de  debido a amenazas como y vulderabilidades, afectando a los activos de información de </v>
      </c>
      <c r="N489" s="802"/>
      <c r="O489" s="802"/>
      <c r="P489" s="806"/>
      <c r="Q489" s="809"/>
      <c r="R489" s="812"/>
      <c r="S489" s="812"/>
      <c r="T489" s="812"/>
      <c r="U489" s="812"/>
      <c r="V489" s="820"/>
      <c r="W489" s="768"/>
      <c r="X489" s="818"/>
      <c r="Y489" s="762"/>
      <c r="Z489" s="765"/>
      <c r="AA489" s="768"/>
      <c r="AB489" s="771"/>
      <c r="AC489" s="774"/>
      <c r="AD489" s="777"/>
      <c r="AE489" s="780"/>
      <c r="AF489" s="205">
        <v>6</v>
      </c>
      <c r="AG489" s="494"/>
      <c r="AH489" s="497" t="str">
        <f t="shared" si="1527"/>
        <v/>
      </c>
      <c r="AI489" s="336"/>
      <c r="AJ489" s="336"/>
      <c r="AK489" s="231" t="str">
        <f t="shared" si="1528"/>
        <v/>
      </c>
      <c r="AL489" s="337"/>
      <c r="AM489" s="337"/>
      <c r="AN489" s="338"/>
      <c r="AO489" s="232" t="str">
        <f t="shared" ref="AO489" si="1719">IF(ISBLANK(AD484),(IFERROR(IF(AND(AH488="Probabilidad",AH489="Probabilidad"),(AQ488-(+AQ488*AK489)),IF(AND(AH488="Impacto",AH489="Probabilidad"),(AQ487-(+AQ487*AK489)),IF(AH489="Impacto",AQ488,""))),""))," ")</f>
        <v/>
      </c>
      <c r="AP489" s="174" t="str">
        <f t="shared" ref="AP489" si="1720">IF(ISBLANK(AD484),(IFERROR(IF(AO489="","",IF(AO489&lt;=0.2,"Muy Baja",IF(AO489&lt;=0.4,"Baja",IF(AO489&lt;=0.6,"Media",IF(AO489&lt;=0.8,"Alta","Muy Alta"))))),""))," ")</f>
        <v/>
      </c>
      <c r="AQ489" s="233" t="str">
        <f t="shared" si="1670"/>
        <v/>
      </c>
      <c r="AR489" s="279" t="str">
        <f t="shared" si="1671"/>
        <v/>
      </c>
      <c r="AS489" s="233" t="str">
        <f t="shared" si="1713"/>
        <v/>
      </c>
      <c r="AT489" s="235" t="str">
        <f t="shared" si="1672"/>
        <v/>
      </c>
      <c r="AU489" s="783"/>
      <c r="AV489" s="786"/>
      <c r="AW489" s="780"/>
      <c r="AX489" s="789"/>
      <c r="AY489" s="339"/>
      <c r="AZ489" s="208"/>
      <c r="BA489" s="206"/>
      <c r="BB489" s="206"/>
      <c r="BC489" s="207"/>
      <c r="BD489" s="207"/>
      <c r="BE489" s="207"/>
      <c r="BF489" s="208"/>
      <c r="BG489" s="753"/>
      <c r="BH489" s="212"/>
      <c r="BI489" s="209"/>
      <c r="BJ489" s="209"/>
      <c r="BK489" s="209"/>
      <c r="BL489" s="206"/>
      <c r="BM489" s="206"/>
      <c r="BN489" s="206"/>
      <c r="BO489" s="278"/>
      <c r="BP489" s="278"/>
      <c r="BQ489" s="593"/>
      <c r="BR489" s="684"/>
      <c r="BS489" s="685"/>
      <c r="BT489" s="684"/>
      <c r="BU489" s="685"/>
      <c r="BV489" s="1276"/>
      <c r="BW489" s="1277"/>
      <c r="BX489" s="684"/>
      <c r="BY489" s="689"/>
      <c r="BZ489" s="685"/>
      <c r="CA489" s="672"/>
      <c r="CB489" s="673"/>
    </row>
    <row r="490" spans="1:80" s="211" customFormat="1" ht="129.6" customHeight="1">
      <c r="A490" s="989">
        <v>13</v>
      </c>
      <c r="B490" s="971" t="s">
        <v>958</v>
      </c>
      <c r="C490" s="847" t="str">
        <f>IFERROR((VLOOKUP($B490,'Listados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90" s="847" t="str">
        <f>IFERROR((VLOOKUP($B490,'Listados Datos'!$D$3:$F$18,3,FALSE))," ")</f>
        <v>Inicia con el diseño y aprobación del Plan Anual de Auditoría-PAA y finaliza con el cargue de las acciones del aplicativo acciones correctivas, preventivas y de mejora -CPM.</v>
      </c>
      <c r="E490" s="803" t="s">
        <v>1168</v>
      </c>
      <c r="F490" s="803" t="s">
        <v>966</v>
      </c>
      <c r="G490" s="819">
        <v>80</v>
      </c>
      <c r="H490" s="380">
        <f t="shared" ref="H490" si="1721">+G490</f>
        <v>80</v>
      </c>
      <c r="I490" s="830" t="s">
        <v>3210</v>
      </c>
      <c r="J490" s="751" t="s">
        <v>241</v>
      </c>
      <c r="K490" s="751" t="s">
        <v>3212</v>
      </c>
      <c r="L490" s="751" t="s">
        <v>3326</v>
      </c>
      <c r="M490" s="803" t="str">
        <f t="shared" ref="M490" si="1722">+CONCATENATE("Posibilidad de afectación ", J490, " por ", K490," debido a ", L490)</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490" s="803" t="s">
        <v>108</v>
      </c>
      <c r="O490" s="803" t="s">
        <v>830</v>
      </c>
      <c r="P490" s="804">
        <v>44</v>
      </c>
      <c r="Q490" s="807"/>
      <c r="R490" s="810"/>
      <c r="S490" s="810"/>
      <c r="T490" s="810"/>
      <c r="U490" s="810"/>
      <c r="V490" s="813" t="str">
        <f t="shared" ref="V490" si="1723">IF(ISBLANK(AC490),(IF(P490&lt;=0,"",IF(P490&lt;=2,"Muy Baja",IF(P490&lt;=24,"Baja",IF(P490&lt;=500,"Media",IF(P490&lt;=5000,"Alta","Muy Alta"))))))," ")</f>
        <v>Media</v>
      </c>
      <c r="W490" s="766">
        <f t="shared" ref="W490" si="1724">IF(ISBLANK(AC490),(IF(V490="","",IF(V490="Muy Baja",20%,IF(V490="Baja",40%,IF(V490="Media",60%,IF(V490="Alta",80%,IF(V490="Muy Alta",100%,0)))))))," ")</f>
        <v>0.6</v>
      </c>
      <c r="X490" s="816" t="s">
        <v>1424</v>
      </c>
      <c r="Y490" s="760" t="str">
        <f>IF(X490&gt;0,IF(NOT(ISERROR(MATCH(X490,'Listados Datos'!$N$3:$N$4,0))),'Listados Datos'!$N$6&amp;"Por favor no seleccionar este criterios de impacto (Afectación Económica o presupuestal y/o Pérdida Reputacional)",'Listados Datos'!$N$7),"")</f>
        <v>✔</v>
      </c>
      <c r="Z490" s="763" t="str">
        <f>IF(OR(X490='Listados Datos'!$R$3,X490='Listados Datos'!$S$3),"Leve",IF(OR(X490='Listados Datos'!$R$4,X490='Listados Datos'!$S$4),"Menor",IF(OR(X490='Listados Datos'!$R$5,X490='Listados Datos'!$S$5),"Moderado",IF(OR(X490='Listados Datos'!$R$6,X490='Listados Datos'!$S$6),"Mayor",IF(OR(X490='Listados Datos'!$R$7,X490='Listados Datos'!$S$7),"Catastrófico","")))))</f>
        <v>Menor</v>
      </c>
      <c r="AA490" s="766">
        <f>IF(Z490="","",IF(Z490="Leve",20%,IF(Z490="Menor",40%,IF(Z490="Moderado",60%,IF(Z490="Mayor",80%,IF(Z490="Catastrófico",100%,0))))))</f>
        <v>0.4</v>
      </c>
      <c r="AB490" s="769"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772"/>
      <c r="AD490" s="775"/>
      <c r="AE490" s="778" t="str">
        <f t="shared" ref="AE490" si="1725">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494" t="s">
        <v>3327</v>
      </c>
      <c r="AH490" s="497" t="str">
        <f t="shared" si="1527"/>
        <v>Probabilidad</v>
      </c>
      <c r="AI490" s="336" t="s">
        <v>310</v>
      </c>
      <c r="AJ490" s="336" t="s">
        <v>315</v>
      </c>
      <c r="AK490" s="231" t="str">
        <f t="shared" si="1528"/>
        <v>40%</v>
      </c>
      <c r="AL490" s="337" t="s">
        <v>319</v>
      </c>
      <c r="AM490" s="337" t="s">
        <v>323</v>
      </c>
      <c r="AN490" s="338" t="s">
        <v>326</v>
      </c>
      <c r="AO490" s="232">
        <f t="shared" ref="AO490" si="1726">IF(ISBLANK(AD490),(IFERROR(IF(AH490="Probabilidad",(W490-(+W490*AK490)),IF(AH490="Impacto",W490,"")),""))," ")</f>
        <v>0.36</v>
      </c>
      <c r="AP490" s="174" t="str">
        <f t="shared" ref="AP490" si="1727">IF(ISBLANK(AD490), (IFERROR(IF(AO490="","",IF(AO490&lt;=0.2,"Muy Baja",IF(AO490&lt;=0.4,"Baja",IF(AO490&lt;=0.6,"Media",IF(AO490&lt;=0.8,"Alta","Muy Alta"))))),""))," ")</f>
        <v>Baja</v>
      </c>
      <c r="AQ490" s="233">
        <f t="shared" si="1670"/>
        <v>0.36</v>
      </c>
      <c r="AR490" s="279" t="str">
        <f t="shared" si="1671"/>
        <v>Menor</v>
      </c>
      <c r="AS490" s="233">
        <f t="shared" ref="AS490" si="1728">IFERROR(IF(AH490="Impacto",(AA490-(+AA490*AK490)),IF(AH490="Probabilidad",AA490,"")),"")</f>
        <v>0.4</v>
      </c>
      <c r="AT490" s="235" t="str">
        <f t="shared" si="1672"/>
        <v>Moderado</v>
      </c>
      <c r="AU490" s="781"/>
      <c r="AV490" s="784" t="str">
        <f>IF(ISBLANK(AD490), " ", AD490)</f>
        <v xml:space="preserve"> </v>
      </c>
      <c r="AW490" s="778" t="str">
        <f t="shared" ref="AW490" si="1729">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787" t="s">
        <v>333</v>
      </c>
      <c r="AY490" s="339" t="s">
        <v>3328</v>
      </c>
      <c r="AZ490" s="208" t="s">
        <v>1391</v>
      </c>
      <c r="BA490" s="206" t="s">
        <v>966</v>
      </c>
      <c r="BB490" s="206" t="s">
        <v>1211</v>
      </c>
      <c r="BC490" s="207">
        <v>44927</v>
      </c>
      <c r="BD490" s="207">
        <v>45291</v>
      </c>
      <c r="BE490" s="207" t="s">
        <v>3213</v>
      </c>
      <c r="BF490" s="208" t="s">
        <v>3329</v>
      </c>
      <c r="BG490" s="751" t="s">
        <v>3214</v>
      </c>
      <c r="BH490" s="508" t="s">
        <v>113</v>
      </c>
      <c r="BI490" s="503" t="s">
        <v>3529</v>
      </c>
      <c r="BJ490" s="522">
        <v>1</v>
      </c>
      <c r="BK490" s="503" t="s">
        <v>3530</v>
      </c>
      <c r="BL490" s="478" t="s">
        <v>3531</v>
      </c>
      <c r="BM490" s="511" t="s">
        <v>3550</v>
      </c>
      <c r="BN490" s="478" t="s">
        <v>3532</v>
      </c>
      <c r="BO490" s="536" t="s">
        <v>114</v>
      </c>
      <c r="BP490" s="536" t="s">
        <v>1509</v>
      </c>
      <c r="BQ490" s="592" t="s">
        <v>1509</v>
      </c>
      <c r="BR490" s="680" t="s">
        <v>3660</v>
      </c>
      <c r="BS490" s="681"/>
      <c r="BT490" s="1272" t="s">
        <v>1391</v>
      </c>
      <c r="BU490" s="1273"/>
      <c r="BV490" s="1272" t="s">
        <v>3612</v>
      </c>
      <c r="BW490" s="1273"/>
      <c r="BX490" s="686" t="s">
        <v>3550</v>
      </c>
      <c r="BY490" s="687"/>
      <c r="BZ490" s="681"/>
      <c r="CA490" s="668"/>
      <c r="CB490" s="669"/>
    </row>
    <row r="491" spans="1:80" s="211" customFormat="1" ht="129.6" customHeight="1">
      <c r="A491" s="990"/>
      <c r="B491" s="972"/>
      <c r="C491" s="848"/>
      <c r="D491" s="848"/>
      <c r="E491" s="801"/>
      <c r="F491" s="801"/>
      <c r="G491" s="819"/>
      <c r="H491" s="380">
        <f t="shared" ref="H491" si="1730">+H490</f>
        <v>80</v>
      </c>
      <c r="I491" s="831"/>
      <c r="J491" s="752"/>
      <c r="K491" s="752"/>
      <c r="L491" s="752"/>
      <c r="M491" s="801"/>
      <c r="N491" s="801"/>
      <c r="O491" s="801"/>
      <c r="P491" s="805"/>
      <c r="Q491" s="808"/>
      <c r="R491" s="811"/>
      <c r="S491" s="811"/>
      <c r="T491" s="811"/>
      <c r="U491" s="811"/>
      <c r="V491" s="814"/>
      <c r="W491" s="767"/>
      <c r="X491" s="817"/>
      <c r="Y491" s="761"/>
      <c r="Z491" s="764"/>
      <c r="AA491" s="767"/>
      <c r="AB491" s="770"/>
      <c r="AC491" s="773"/>
      <c r="AD491" s="776"/>
      <c r="AE491" s="779"/>
      <c r="AF491" s="205">
        <v>2</v>
      </c>
      <c r="AG491" s="494"/>
      <c r="AH491" s="497" t="str">
        <f t="shared" si="1527"/>
        <v/>
      </c>
      <c r="AI491" s="336"/>
      <c r="AJ491" s="336"/>
      <c r="AK491" s="231" t="str">
        <f t="shared" si="1528"/>
        <v/>
      </c>
      <c r="AL491" s="337"/>
      <c r="AM491" s="337"/>
      <c r="AN491" s="338"/>
      <c r="AO491" s="232" t="str">
        <f t="shared" ref="AO491" si="1731">IF(ISBLANK(AD490),(IFERROR(IF(AND(AH490="Probabilidad",AH491="Probabilidad"),(AQ490-(+AQ490*AK491)),IF(AH491="Probabilidad",(W490-(+W490*AK491)),IF(AH491="Impacto",AQ490,""))),""))," ")</f>
        <v/>
      </c>
      <c r="AP491" s="174" t="str">
        <f t="shared" ref="AP491" si="1732">IF(ISBLANK(AD490),(IFERROR(IF(AO491="","",IF(AO491&lt;=0.2,"Muy Baja",IF(AO491&lt;=0.4,"Baja",IF(AO491&lt;=0.6,"Media",IF(AO491&lt;=0.8,"Alta","Muy Alta"))))),""))," ")</f>
        <v/>
      </c>
      <c r="AQ491" s="233" t="str">
        <f t="shared" si="1670"/>
        <v/>
      </c>
      <c r="AR491" s="279" t="str">
        <f t="shared" si="1671"/>
        <v/>
      </c>
      <c r="AS491" s="233" t="str">
        <f t="shared" ref="AS491" si="1733">IFERROR(IF(AND(AH490="Impacto",AH491="Impacto"),(AS490-(+AS490*AK491)),IF(AH491="Impacto",(AA490-(+AA490*AK491)),IF(AH491="Probabilidad",AS490,""))),"")</f>
        <v/>
      </c>
      <c r="AT491" s="235" t="str">
        <f t="shared" si="1672"/>
        <v/>
      </c>
      <c r="AU491" s="782"/>
      <c r="AV491" s="785"/>
      <c r="AW491" s="779"/>
      <c r="AX491" s="788"/>
      <c r="AY491" s="339"/>
      <c r="AZ491" s="208"/>
      <c r="BA491" s="206"/>
      <c r="BB491" s="206"/>
      <c r="BC491" s="207"/>
      <c r="BD491" s="207"/>
      <c r="BE491" s="207"/>
      <c r="BF491" s="335"/>
      <c r="BG491" s="752"/>
      <c r="BH491" s="212"/>
      <c r="BI491" s="209"/>
      <c r="BJ491" s="209"/>
      <c r="BK491" s="209"/>
      <c r="BL491" s="206"/>
      <c r="BM491" s="206"/>
      <c r="BN491" s="206"/>
      <c r="BO491" s="278"/>
      <c r="BP491" s="278"/>
      <c r="BQ491" s="593"/>
      <c r="BR491" s="682"/>
      <c r="BS491" s="683"/>
      <c r="BT491" s="1274"/>
      <c r="BU491" s="1275"/>
      <c r="BV491" s="1274"/>
      <c r="BW491" s="1275"/>
      <c r="BX491" s="682"/>
      <c r="BY491" s="688"/>
      <c r="BZ491" s="683"/>
      <c r="CA491" s="670"/>
      <c r="CB491" s="671"/>
    </row>
    <row r="492" spans="1:80" s="211" customFormat="1" ht="28.5" customHeight="1">
      <c r="A492" s="990"/>
      <c r="B492" s="972"/>
      <c r="C492" s="848"/>
      <c r="D492" s="848"/>
      <c r="E492" s="801"/>
      <c r="F492" s="801"/>
      <c r="G492" s="819"/>
      <c r="H492" s="380">
        <f t="shared" si="1718"/>
        <v>80</v>
      </c>
      <c r="I492" s="831"/>
      <c r="J492" s="752"/>
      <c r="K492" s="752"/>
      <c r="L492" s="752"/>
      <c r="M492" s="801"/>
      <c r="N492" s="801"/>
      <c r="O492" s="801"/>
      <c r="P492" s="805"/>
      <c r="Q492" s="808"/>
      <c r="R492" s="811"/>
      <c r="S492" s="811"/>
      <c r="T492" s="811"/>
      <c r="U492" s="811"/>
      <c r="V492" s="814"/>
      <c r="W492" s="767"/>
      <c r="X492" s="817"/>
      <c r="Y492" s="761"/>
      <c r="Z492" s="764"/>
      <c r="AA492" s="767"/>
      <c r="AB492" s="770"/>
      <c r="AC492" s="773"/>
      <c r="AD492" s="776"/>
      <c r="AE492" s="779"/>
      <c r="AF492" s="205">
        <v>3</v>
      </c>
      <c r="AG492" s="494"/>
      <c r="AH492" s="497" t="str">
        <f t="shared" si="1527"/>
        <v/>
      </c>
      <c r="AI492" s="336"/>
      <c r="AJ492" s="336"/>
      <c r="AK492" s="231" t="str">
        <f t="shared" si="1528"/>
        <v/>
      </c>
      <c r="AL492" s="337"/>
      <c r="AM492" s="337"/>
      <c r="AN492" s="338"/>
      <c r="AO492" s="232" t="str">
        <f t="shared" ref="AO492" si="1734">IF(ISBLANK(AD490),(IFERROR(IF(AND(AH491="Probabilidad",AH492="Probabilidad"),(AQ491-(+AQ491*AK492)),IF(AND(AH491="Impacto",AH492="Probabilidad"),(AQ490-(+AQ490*AK492)),IF(AH492="Impacto",AQ491,""))),""))," ")</f>
        <v/>
      </c>
      <c r="AP492" s="174" t="str">
        <f t="shared" ref="AP492" si="1735">IF(ISBLANK(AD490),(IFERROR(IF(AO492="","",IF(AO492&lt;=0.2,"Muy Baja",IF(AO492&lt;=0.4,"Baja",IF(AO492&lt;=0.6,"Media",IF(AO492&lt;=0.8,"Alta","Muy Alta"))))),""))," ")</f>
        <v/>
      </c>
      <c r="AQ492" s="233" t="str">
        <f t="shared" si="1670"/>
        <v/>
      </c>
      <c r="AR492" s="279" t="str">
        <f t="shared" si="1671"/>
        <v/>
      </c>
      <c r="AS492" s="233" t="str">
        <f t="shared" ref="AS492:AS495" si="1736">IFERROR(IF(AND(AH491="Impacto",AH492="Impacto"),(AS491-(+AS491*AK492)),IF(AND(AH491="Probabilidad",AH492="Impacto"),(AS490-(+AS490*AK492)),IF(AH492="Probabilidad",AS491,""))),"")</f>
        <v/>
      </c>
      <c r="AT492" s="235" t="str">
        <f t="shared" si="1672"/>
        <v/>
      </c>
      <c r="AU492" s="782"/>
      <c r="AV492" s="785"/>
      <c r="AW492" s="779"/>
      <c r="AX492" s="788"/>
      <c r="AY492" s="339"/>
      <c r="AZ492" s="208"/>
      <c r="BA492" s="206"/>
      <c r="BB492" s="206"/>
      <c r="BC492" s="207"/>
      <c r="BD492" s="207"/>
      <c r="BE492" s="207"/>
      <c r="BF492" s="208"/>
      <c r="BG492" s="752"/>
      <c r="BH492" s="212"/>
      <c r="BI492" s="209"/>
      <c r="BJ492" s="209"/>
      <c r="BK492" s="209"/>
      <c r="BL492" s="206"/>
      <c r="BM492" s="206"/>
      <c r="BN492" s="206"/>
      <c r="BO492" s="278"/>
      <c r="BP492" s="278"/>
      <c r="BQ492" s="593"/>
      <c r="BR492" s="682"/>
      <c r="BS492" s="683"/>
      <c r="BT492" s="1274"/>
      <c r="BU492" s="1275"/>
      <c r="BV492" s="1274"/>
      <c r="BW492" s="1275"/>
      <c r="BX492" s="682"/>
      <c r="BY492" s="688"/>
      <c r="BZ492" s="683"/>
      <c r="CA492" s="670"/>
      <c r="CB492" s="671"/>
    </row>
    <row r="493" spans="1:80" s="211" customFormat="1" ht="28.5" customHeight="1">
      <c r="A493" s="990"/>
      <c r="B493" s="972"/>
      <c r="C493" s="848"/>
      <c r="D493" s="848"/>
      <c r="E493" s="801"/>
      <c r="F493" s="801"/>
      <c r="G493" s="819"/>
      <c r="H493" s="380">
        <f t="shared" si="1718"/>
        <v>80</v>
      </c>
      <c r="I493" s="831"/>
      <c r="J493" s="752"/>
      <c r="K493" s="752"/>
      <c r="L493" s="752"/>
      <c r="M493" s="801"/>
      <c r="N493" s="801"/>
      <c r="O493" s="801"/>
      <c r="P493" s="805"/>
      <c r="Q493" s="808"/>
      <c r="R493" s="811"/>
      <c r="S493" s="811"/>
      <c r="T493" s="811"/>
      <c r="U493" s="811"/>
      <c r="V493" s="814"/>
      <c r="W493" s="767"/>
      <c r="X493" s="817"/>
      <c r="Y493" s="761"/>
      <c r="Z493" s="764"/>
      <c r="AA493" s="767"/>
      <c r="AB493" s="770"/>
      <c r="AC493" s="773"/>
      <c r="AD493" s="776"/>
      <c r="AE493" s="779"/>
      <c r="AF493" s="205">
        <v>4</v>
      </c>
      <c r="AG493" s="494"/>
      <c r="AH493" s="497" t="str">
        <f t="shared" si="1527"/>
        <v/>
      </c>
      <c r="AI493" s="336"/>
      <c r="AJ493" s="336"/>
      <c r="AK493" s="231" t="str">
        <f t="shared" si="1528"/>
        <v/>
      </c>
      <c r="AL493" s="337"/>
      <c r="AM493" s="337"/>
      <c r="AN493" s="338"/>
      <c r="AO493" s="232" t="str">
        <f t="shared" ref="AO493" si="1737">IF(ISBLANK(AD490),(IFERROR(IF(AND(AH492="Probabilidad",AH493="Probabilidad"),(AQ492-(+AQ492*AK493)),IF(AND(AH492="Impacto",AH493="Probabilidad"),(AQ491-(+AQ491*AK493)),IF(AH493="Impacto",AQ492,""))),""))," ")</f>
        <v/>
      </c>
      <c r="AP493" s="174" t="str">
        <f t="shared" ref="AP493" si="1738">IF(ISBLANK(AD490),(IFERROR(IF(AO493="","",IF(AO493&lt;=0.2,"Muy Baja",IF(AO493&lt;=0.4,"Baja",IF(AO493&lt;=0.6,"Media",IF(AO493&lt;=0.8,"Alta","Muy Alta"))))),""))," ")</f>
        <v/>
      </c>
      <c r="AQ493" s="233" t="str">
        <f t="shared" si="1670"/>
        <v/>
      </c>
      <c r="AR493" s="279" t="str">
        <f t="shared" si="1671"/>
        <v/>
      </c>
      <c r="AS493" s="233" t="str">
        <f t="shared" si="1736"/>
        <v/>
      </c>
      <c r="AT493" s="235" t="str">
        <f t="shared" si="1672"/>
        <v/>
      </c>
      <c r="AU493" s="782"/>
      <c r="AV493" s="785"/>
      <c r="AW493" s="779"/>
      <c r="AX493" s="788"/>
      <c r="AY493" s="339"/>
      <c r="AZ493" s="208"/>
      <c r="BA493" s="206"/>
      <c r="BB493" s="206"/>
      <c r="BC493" s="207"/>
      <c r="BD493" s="207"/>
      <c r="BE493" s="207"/>
      <c r="BF493" s="208"/>
      <c r="BG493" s="752"/>
      <c r="BH493" s="212"/>
      <c r="BI493" s="209"/>
      <c r="BJ493" s="209"/>
      <c r="BK493" s="209"/>
      <c r="BL493" s="206"/>
      <c r="BM493" s="206"/>
      <c r="BN493" s="206"/>
      <c r="BO493" s="278"/>
      <c r="BP493" s="278"/>
      <c r="BQ493" s="593"/>
      <c r="BR493" s="682"/>
      <c r="BS493" s="683"/>
      <c r="BT493" s="1274"/>
      <c r="BU493" s="1275"/>
      <c r="BV493" s="1274"/>
      <c r="BW493" s="1275"/>
      <c r="BX493" s="682"/>
      <c r="BY493" s="688"/>
      <c r="BZ493" s="683"/>
      <c r="CA493" s="670"/>
      <c r="CB493" s="671"/>
    </row>
    <row r="494" spans="1:80" s="211" customFormat="1" ht="28.5" customHeight="1">
      <c r="A494" s="990"/>
      <c r="B494" s="972"/>
      <c r="C494" s="848"/>
      <c r="D494" s="848"/>
      <c r="E494" s="801"/>
      <c r="F494" s="801"/>
      <c r="G494" s="819"/>
      <c r="H494" s="380">
        <f t="shared" si="1718"/>
        <v>80</v>
      </c>
      <c r="I494" s="831"/>
      <c r="J494" s="752"/>
      <c r="K494" s="752"/>
      <c r="L494" s="752"/>
      <c r="M494" s="801"/>
      <c r="N494" s="801"/>
      <c r="O494" s="801"/>
      <c r="P494" s="805"/>
      <c r="Q494" s="808"/>
      <c r="R494" s="811"/>
      <c r="S494" s="811"/>
      <c r="T494" s="811"/>
      <c r="U494" s="811"/>
      <c r="V494" s="814"/>
      <c r="W494" s="767"/>
      <c r="X494" s="817"/>
      <c r="Y494" s="761"/>
      <c r="Z494" s="764"/>
      <c r="AA494" s="767"/>
      <c r="AB494" s="770"/>
      <c r="AC494" s="773"/>
      <c r="AD494" s="776"/>
      <c r="AE494" s="779"/>
      <c r="AF494" s="205">
        <v>5</v>
      </c>
      <c r="AG494" s="494"/>
      <c r="AH494" s="497" t="str">
        <f t="shared" si="1527"/>
        <v/>
      </c>
      <c r="AI494" s="336"/>
      <c r="AJ494" s="336"/>
      <c r="AK494" s="231" t="str">
        <f t="shared" si="1528"/>
        <v/>
      </c>
      <c r="AL494" s="337"/>
      <c r="AM494" s="337"/>
      <c r="AN494" s="338"/>
      <c r="AO494" s="232" t="str">
        <f t="shared" ref="AO494" si="1739">IF(ISBLANK(AD490),(IFERROR(IF(AND(AH493="Probabilidad",AH494="Probabilidad"),(AQ493-(+AQ493*AK494)),IF(AND(AH493="Impacto",AH494="Probabilidad"),(AQ492-(+AQ492*AK494)),IF(AH494="Impacto",AQ493,""))),""))," ")</f>
        <v/>
      </c>
      <c r="AP494" s="174" t="str">
        <f t="shared" ref="AP494" si="1740">IF(ISBLANK(AD490),(IFERROR(IF(AO494="","",IF(AO494&lt;=0.2,"Muy Baja",IF(AO494&lt;=0.4,"Baja",IF(AO494&lt;=0.6,"Media",IF(AO494&lt;=0.8,"Alta","Muy Alta"))))),""))," ")</f>
        <v/>
      </c>
      <c r="AQ494" s="233" t="str">
        <f t="shared" si="1670"/>
        <v/>
      </c>
      <c r="AR494" s="279" t="str">
        <f t="shared" si="1671"/>
        <v/>
      </c>
      <c r="AS494" s="233" t="str">
        <f t="shared" si="1736"/>
        <v/>
      </c>
      <c r="AT494" s="235" t="str">
        <f t="shared" si="1672"/>
        <v/>
      </c>
      <c r="AU494" s="782"/>
      <c r="AV494" s="785"/>
      <c r="AW494" s="779"/>
      <c r="AX494" s="788"/>
      <c r="AY494" s="339"/>
      <c r="AZ494" s="208"/>
      <c r="BA494" s="206"/>
      <c r="BB494" s="206"/>
      <c r="BC494" s="207"/>
      <c r="BD494" s="207"/>
      <c r="BE494" s="207"/>
      <c r="BF494" s="208"/>
      <c r="BG494" s="752"/>
      <c r="BH494" s="212"/>
      <c r="BI494" s="209"/>
      <c r="BJ494" s="209"/>
      <c r="BK494" s="209"/>
      <c r="BL494" s="206"/>
      <c r="BM494" s="206"/>
      <c r="BN494" s="206"/>
      <c r="BO494" s="278"/>
      <c r="BP494" s="278"/>
      <c r="BQ494" s="593"/>
      <c r="BR494" s="682"/>
      <c r="BS494" s="683"/>
      <c r="BT494" s="1274"/>
      <c r="BU494" s="1275"/>
      <c r="BV494" s="1274"/>
      <c r="BW494" s="1275"/>
      <c r="BX494" s="682"/>
      <c r="BY494" s="688"/>
      <c r="BZ494" s="683"/>
      <c r="CA494" s="670"/>
      <c r="CB494" s="671"/>
    </row>
    <row r="495" spans="1:80" s="211" customFormat="1" ht="28.5" customHeight="1">
      <c r="A495" s="990"/>
      <c r="B495" s="972"/>
      <c r="C495" s="848"/>
      <c r="D495" s="848"/>
      <c r="E495" s="801"/>
      <c r="F495" s="801"/>
      <c r="G495" s="819"/>
      <c r="H495" s="380">
        <f t="shared" si="1718"/>
        <v>80</v>
      </c>
      <c r="I495" s="832"/>
      <c r="J495" s="753"/>
      <c r="K495" s="753"/>
      <c r="L495" s="753"/>
      <c r="M495" s="802"/>
      <c r="N495" s="802"/>
      <c r="O495" s="802"/>
      <c r="P495" s="806"/>
      <c r="Q495" s="809"/>
      <c r="R495" s="812"/>
      <c r="S495" s="812"/>
      <c r="T495" s="812"/>
      <c r="U495" s="812"/>
      <c r="V495" s="820"/>
      <c r="W495" s="768"/>
      <c r="X495" s="818"/>
      <c r="Y495" s="762"/>
      <c r="Z495" s="765"/>
      <c r="AA495" s="768"/>
      <c r="AB495" s="771"/>
      <c r="AC495" s="774"/>
      <c r="AD495" s="777"/>
      <c r="AE495" s="780"/>
      <c r="AF495" s="205">
        <v>6</v>
      </c>
      <c r="AG495" s="494"/>
      <c r="AH495" s="497" t="str">
        <f t="shared" si="1527"/>
        <v/>
      </c>
      <c r="AI495" s="336"/>
      <c r="AJ495" s="336"/>
      <c r="AK495" s="231" t="str">
        <f t="shared" si="1528"/>
        <v/>
      </c>
      <c r="AL495" s="337"/>
      <c r="AM495" s="337"/>
      <c r="AN495" s="338"/>
      <c r="AO495" s="232" t="str">
        <f t="shared" ref="AO495" si="1741">IF(ISBLANK(AD490),(IFERROR(IF(AND(AH494="Probabilidad",AH495="Probabilidad"),(AQ494-(+AQ494*AK495)),IF(AND(AH494="Impacto",AH495="Probabilidad"),(AQ493-(+AQ493*AK495)),IF(AH495="Impacto",AQ494,""))),""))," ")</f>
        <v/>
      </c>
      <c r="AP495" s="174" t="str">
        <f t="shared" ref="AP495" si="1742">IF(ISBLANK(AD490),(IFERROR(IF(AO495="","",IF(AO495&lt;=0.2,"Muy Baja",IF(AO495&lt;=0.4,"Baja",IF(AO495&lt;=0.6,"Media",IF(AO495&lt;=0.8,"Alta","Muy Alta"))))),""))," ")</f>
        <v/>
      </c>
      <c r="AQ495" s="233" t="str">
        <f t="shared" si="1670"/>
        <v/>
      </c>
      <c r="AR495" s="279" t="str">
        <f t="shared" si="1671"/>
        <v/>
      </c>
      <c r="AS495" s="233" t="str">
        <f t="shared" si="1736"/>
        <v/>
      </c>
      <c r="AT495" s="235" t="str">
        <f t="shared" si="1672"/>
        <v/>
      </c>
      <c r="AU495" s="783"/>
      <c r="AV495" s="786"/>
      <c r="AW495" s="780"/>
      <c r="AX495" s="789"/>
      <c r="AY495" s="339"/>
      <c r="AZ495" s="208"/>
      <c r="BA495" s="206"/>
      <c r="BB495" s="206"/>
      <c r="BC495" s="207"/>
      <c r="BD495" s="207"/>
      <c r="BE495" s="207"/>
      <c r="BF495" s="208"/>
      <c r="BG495" s="753"/>
      <c r="BH495" s="212"/>
      <c r="BI495" s="209"/>
      <c r="BJ495" s="209"/>
      <c r="BK495" s="209"/>
      <c r="BL495" s="206"/>
      <c r="BM495" s="206"/>
      <c r="BN495" s="206"/>
      <c r="BO495" s="278"/>
      <c r="BP495" s="278"/>
      <c r="BQ495" s="593"/>
      <c r="BR495" s="684"/>
      <c r="BS495" s="685"/>
      <c r="BT495" s="1276"/>
      <c r="BU495" s="1277"/>
      <c r="BV495" s="1276"/>
      <c r="BW495" s="1277"/>
      <c r="BX495" s="684"/>
      <c r="BY495" s="689"/>
      <c r="BZ495" s="685"/>
      <c r="CA495" s="670"/>
      <c r="CB495" s="671"/>
    </row>
    <row r="496" spans="1:80" s="211" customFormat="1" ht="174.75" customHeight="1">
      <c r="A496" s="990"/>
      <c r="B496" s="972" t="s">
        <v>958</v>
      </c>
      <c r="C496" s="848"/>
      <c r="D496" s="848" t="str">
        <f>IFERROR((VLOOKUP($B496,'Listados Datos'!$D$3:$F$18,3,FALSE))," ")</f>
        <v>Inicia con el diseño y aprobación del Plan Anual de Auditoría-PAA y finaliza con el cargue de las acciones del aplicativo acciones correctivas, preventivas y de mejora -CPM.</v>
      </c>
      <c r="E496" s="801" t="s">
        <v>1168</v>
      </c>
      <c r="F496" s="801" t="s">
        <v>966</v>
      </c>
      <c r="G496" s="819">
        <v>81</v>
      </c>
      <c r="H496" s="380">
        <f t="shared" ref="H496" si="1743">+G496</f>
        <v>81</v>
      </c>
      <c r="I496" s="830" t="s">
        <v>3215</v>
      </c>
      <c r="J496" s="751" t="s">
        <v>242</v>
      </c>
      <c r="K496" s="751" t="s">
        <v>3216</v>
      </c>
      <c r="L496" s="751" t="s">
        <v>3217</v>
      </c>
      <c r="M496" s="803" t="str">
        <f t="shared" ref="M496" si="1744">+CONCATENATE("Posibilidad de afectación ", J496, " por ", K496," debido a ", L496)</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496" s="803" t="s">
        <v>108</v>
      </c>
      <c r="O496" s="803" t="s">
        <v>245</v>
      </c>
      <c r="P496" s="804">
        <v>104</v>
      </c>
      <c r="Q496" s="807"/>
      <c r="R496" s="810"/>
      <c r="S496" s="810"/>
      <c r="T496" s="810"/>
      <c r="U496" s="810"/>
      <c r="V496" s="813" t="str">
        <f t="shared" ref="V496" si="1745">IF(ISBLANK(AC496),(IF(P496&lt;=0,"",IF(P496&lt;=2,"Muy Baja",IF(P496&lt;=24,"Baja",IF(P496&lt;=500,"Media",IF(P496&lt;=5000,"Alta","Muy Alta"))))))," ")</f>
        <v>Media</v>
      </c>
      <c r="W496" s="766">
        <f t="shared" ref="W496" si="1746">IF(ISBLANK(AC496),(IF(V496="","",IF(V496="Muy Baja",20%,IF(V496="Baja",40%,IF(V496="Media",60%,IF(V496="Alta",80%,IF(V496="Muy Alta",100%,0)))))))," ")</f>
        <v>0.6</v>
      </c>
      <c r="X496" s="816" t="s">
        <v>304</v>
      </c>
      <c r="Y496" s="760" t="str">
        <f>IF(X496&gt;0,IF(NOT(ISERROR(MATCH(X496,'Listados Datos'!$N$3:$N$4,0))),'Listados Datos'!$N$6&amp;"Por favor no seleccionar este criterios de impacto (Afectación Económica o presupuestal y/o Pérdida Reputacional)",'Listados Datos'!$N$7),"")</f>
        <v>✔</v>
      </c>
      <c r="Z496" s="763"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766">
        <f>IF(Z496="","",IF(Z496="Leve",20%,IF(Z496="Menor",40%,IF(Z496="Moderado",60%,IF(Z496="Mayor",80%,IF(Z496="Catastrófico",100%,0))))))</f>
        <v>0.6</v>
      </c>
      <c r="AB496" s="769"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772"/>
      <c r="AD496" s="775"/>
      <c r="AE496" s="778" t="str">
        <f t="shared" ref="AE496" si="1747">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494" t="s">
        <v>3218</v>
      </c>
      <c r="AH496" s="497" t="str">
        <f t="shared" ref="AH496:AH555" si="1748">IF(OR(AI496="Preventivo",AI496="Detectivo"),"Probabilidad",IF(AI496="Correctivo","Impacto",""))</f>
        <v>Probabilidad</v>
      </c>
      <c r="AI496" s="336" t="s">
        <v>310</v>
      </c>
      <c r="AJ496" s="336" t="s">
        <v>315</v>
      </c>
      <c r="AK496" s="231" t="str">
        <f t="shared" ref="AK496:AK555" si="1749">IF(AND(AI496="Preventivo",AJ496="Automático"),"50%",IF(AND(AI496="Preventivo",AJ496="Manual"),"40%",IF(AND(AI496="Detectivo",AJ496="Automático"),"40%",IF(AND(AI496="Detectivo",AJ496="Manual"),"30%",IF(AND(AI496="Correctivo",AJ496="Automático"),"35%",IF(AND(AI496="Correctivo",AJ496="Manual"),"25%",""))))))</f>
        <v>40%</v>
      </c>
      <c r="AL496" s="337" t="s">
        <v>319</v>
      </c>
      <c r="AM496" s="337" t="s">
        <v>323</v>
      </c>
      <c r="AN496" s="338" t="s">
        <v>326</v>
      </c>
      <c r="AO496" s="232">
        <f t="shared" ref="AO496" si="1750">IF(ISBLANK(AD496),(IFERROR(IF(AH496="Probabilidad",(W496-(+W496*AK496)),IF(AH496="Impacto",W496,"")),""))," ")</f>
        <v>0.36</v>
      </c>
      <c r="AP496" s="174" t="str">
        <f t="shared" ref="AP496" si="1751">IF(ISBLANK(AD496), (IFERROR(IF(AO496="","",IF(AO496&lt;=0.2,"Muy Baja",IF(AO496&lt;=0.4,"Baja",IF(AO496&lt;=0.6,"Media",IF(AO496&lt;=0.8,"Alta","Muy Alta"))))),""))," ")</f>
        <v>Baja</v>
      </c>
      <c r="AQ496" s="233">
        <f t="shared" si="1670"/>
        <v>0.36</v>
      </c>
      <c r="AR496" s="279" t="str">
        <f t="shared" si="1671"/>
        <v>Moderado</v>
      </c>
      <c r="AS496" s="233">
        <f t="shared" ref="AS496" si="1752">IFERROR(IF(AH496="Impacto",(AA496-(+AA496*AK496)),IF(AH496="Probabilidad",AA496,"")),"")</f>
        <v>0.6</v>
      </c>
      <c r="AT496" s="235" t="str">
        <f t="shared" si="1672"/>
        <v>Moderado</v>
      </c>
      <c r="AU496" s="781"/>
      <c r="AV496" s="784" t="str">
        <f>IF(ISBLANK(AD496), " ", AD496)</f>
        <v xml:space="preserve"> </v>
      </c>
      <c r="AW496" s="778" t="str">
        <f t="shared" ref="AW496" si="1753">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787" t="s">
        <v>333</v>
      </c>
      <c r="AY496" s="827" t="s">
        <v>3222</v>
      </c>
      <c r="AZ496" s="742" t="s">
        <v>3223</v>
      </c>
      <c r="BA496" s="742" t="s">
        <v>966</v>
      </c>
      <c r="BB496" s="742" t="s">
        <v>1050</v>
      </c>
      <c r="BC496" s="745">
        <v>44927</v>
      </c>
      <c r="BD496" s="745">
        <v>45291</v>
      </c>
      <c r="BE496" s="742" t="s">
        <v>3224</v>
      </c>
      <c r="BF496" s="742" t="s">
        <v>3225</v>
      </c>
      <c r="BG496" s="751" t="s">
        <v>1263</v>
      </c>
      <c r="BH496" s="754" t="s">
        <v>113</v>
      </c>
      <c r="BI496" s="757" t="s">
        <v>3533</v>
      </c>
      <c r="BJ496" s="758">
        <v>1</v>
      </c>
      <c r="BK496" s="759">
        <v>45016</v>
      </c>
      <c r="BL496" s="736" t="s">
        <v>3534</v>
      </c>
      <c r="BM496" s="736" t="s">
        <v>3535</v>
      </c>
      <c r="BN496" s="736" t="s">
        <v>3536</v>
      </c>
      <c r="BO496" s="736" t="s">
        <v>114</v>
      </c>
      <c r="BP496" s="736" t="s">
        <v>1509</v>
      </c>
      <c r="BQ496" s="739" t="s">
        <v>1509</v>
      </c>
      <c r="BR496" s="680" t="s">
        <v>3659</v>
      </c>
      <c r="BS496" s="681"/>
      <c r="BT496" s="680" t="s">
        <v>3223</v>
      </c>
      <c r="BU496" s="681"/>
      <c r="BV496" s="1272" t="s">
        <v>3612</v>
      </c>
      <c r="BW496" s="1273"/>
      <c r="BX496" s="680" t="s">
        <v>3535</v>
      </c>
      <c r="BY496" s="687"/>
      <c r="BZ496" s="681"/>
      <c r="CA496" s="670"/>
      <c r="CB496" s="671"/>
    </row>
    <row r="497" spans="1:80" s="211" customFormat="1" ht="102.6" customHeight="1">
      <c r="A497" s="990"/>
      <c r="B497" s="972"/>
      <c r="C497" s="848"/>
      <c r="D497" s="848"/>
      <c r="E497" s="801"/>
      <c r="F497" s="801"/>
      <c r="G497" s="819"/>
      <c r="H497" s="380">
        <f t="shared" ref="H497" si="1754">+H496</f>
        <v>81</v>
      </c>
      <c r="I497" s="831"/>
      <c r="J497" s="752"/>
      <c r="K497" s="752"/>
      <c r="L497" s="752"/>
      <c r="M497" s="801"/>
      <c r="N497" s="801"/>
      <c r="O497" s="801"/>
      <c r="P497" s="805"/>
      <c r="Q497" s="808"/>
      <c r="R497" s="811"/>
      <c r="S497" s="811"/>
      <c r="T497" s="811"/>
      <c r="U497" s="811"/>
      <c r="V497" s="814"/>
      <c r="W497" s="767"/>
      <c r="X497" s="817"/>
      <c r="Y497" s="761"/>
      <c r="Z497" s="764"/>
      <c r="AA497" s="767"/>
      <c r="AB497" s="770"/>
      <c r="AC497" s="773"/>
      <c r="AD497" s="776"/>
      <c r="AE497" s="779"/>
      <c r="AF497" s="205">
        <v>2</v>
      </c>
      <c r="AG497" s="494" t="s">
        <v>3330</v>
      </c>
      <c r="AH497" s="497" t="str">
        <f t="shared" si="1748"/>
        <v>Probabilidad</v>
      </c>
      <c r="AI497" s="336" t="s">
        <v>310</v>
      </c>
      <c r="AJ497" s="336" t="s">
        <v>315</v>
      </c>
      <c r="AK497" s="231" t="str">
        <f t="shared" si="1749"/>
        <v>40%</v>
      </c>
      <c r="AL497" s="337" t="s">
        <v>319</v>
      </c>
      <c r="AM497" s="337" t="s">
        <v>323</v>
      </c>
      <c r="AN497" s="338" t="s">
        <v>326</v>
      </c>
      <c r="AO497" s="232">
        <f t="shared" ref="AO497" si="1755">IF(ISBLANK(AD496),(IFERROR(IF(AND(AH496="Probabilidad",AH497="Probabilidad"),(AQ496-(+AQ496*AK497)),IF(AH497="Probabilidad",(W496-(+W496*AK497)),IF(AH497="Impacto",AQ496,""))),""))," ")</f>
        <v>0.216</v>
      </c>
      <c r="AP497" s="174" t="str">
        <f t="shared" ref="AP497" si="1756">IF(ISBLANK(AD496),(IFERROR(IF(AO497="","",IF(AO497&lt;=0.2,"Muy Baja",IF(AO497&lt;=0.4,"Baja",IF(AO497&lt;=0.6,"Media",IF(AO497&lt;=0.8,"Alta","Muy Alta"))))),""))," ")</f>
        <v>Baja</v>
      </c>
      <c r="AQ497" s="233">
        <f t="shared" si="1670"/>
        <v>0.216</v>
      </c>
      <c r="AR497" s="279" t="str">
        <f t="shared" si="1671"/>
        <v>Moderado</v>
      </c>
      <c r="AS497" s="233">
        <f t="shared" ref="AS497" si="1757">IFERROR(IF(AND(AH496="Impacto",AH497="Impacto"),(AS496-(+AS496*AK497)),IF(AH497="Impacto",(AA496-(+AA496*AK497)),IF(AH497="Probabilidad",AS496,""))),"")</f>
        <v>0.6</v>
      </c>
      <c r="AT497" s="235" t="str">
        <f t="shared" si="1672"/>
        <v>Moderado</v>
      </c>
      <c r="AU497" s="782"/>
      <c r="AV497" s="785"/>
      <c r="AW497" s="779"/>
      <c r="AX497" s="788"/>
      <c r="AY497" s="828"/>
      <c r="AZ497" s="743"/>
      <c r="BA497" s="743"/>
      <c r="BB497" s="743"/>
      <c r="BC497" s="746"/>
      <c r="BD497" s="746"/>
      <c r="BE497" s="743"/>
      <c r="BF497" s="743"/>
      <c r="BG497" s="752"/>
      <c r="BH497" s="755"/>
      <c r="BI497" s="737"/>
      <c r="BJ497" s="737"/>
      <c r="BK497" s="737"/>
      <c r="BL497" s="737"/>
      <c r="BM497" s="737"/>
      <c r="BN497" s="737"/>
      <c r="BO497" s="737"/>
      <c r="BP497" s="737"/>
      <c r="BQ497" s="740"/>
      <c r="BR497" s="682"/>
      <c r="BS497" s="683"/>
      <c r="BT497" s="682"/>
      <c r="BU497" s="683"/>
      <c r="BV497" s="1274"/>
      <c r="BW497" s="1275"/>
      <c r="BX497" s="682"/>
      <c r="BY497" s="688"/>
      <c r="BZ497" s="683"/>
      <c r="CA497" s="670"/>
      <c r="CB497" s="671"/>
    </row>
    <row r="498" spans="1:80" s="211" customFormat="1" ht="60.6" customHeight="1">
      <c r="A498" s="990"/>
      <c r="B498" s="972"/>
      <c r="C498" s="848"/>
      <c r="D498" s="848"/>
      <c r="E498" s="801"/>
      <c r="F498" s="801"/>
      <c r="G498" s="819"/>
      <c r="H498" s="380">
        <f t="shared" si="1718"/>
        <v>81</v>
      </c>
      <c r="I498" s="831"/>
      <c r="J498" s="752"/>
      <c r="K498" s="752"/>
      <c r="L498" s="752"/>
      <c r="M498" s="801"/>
      <c r="N498" s="801"/>
      <c r="O498" s="801"/>
      <c r="P498" s="805"/>
      <c r="Q498" s="808"/>
      <c r="R498" s="811"/>
      <c r="S498" s="811"/>
      <c r="T498" s="811"/>
      <c r="U498" s="811"/>
      <c r="V498" s="814"/>
      <c r="W498" s="767"/>
      <c r="X498" s="817"/>
      <c r="Y498" s="761"/>
      <c r="Z498" s="764"/>
      <c r="AA498" s="767"/>
      <c r="AB498" s="770"/>
      <c r="AC498" s="773"/>
      <c r="AD498" s="776"/>
      <c r="AE498" s="779"/>
      <c r="AF498" s="205">
        <v>3</v>
      </c>
      <c r="AG498" s="494" t="s">
        <v>3219</v>
      </c>
      <c r="AH498" s="497" t="str">
        <f t="shared" si="1748"/>
        <v>Probabilidad</v>
      </c>
      <c r="AI498" s="336" t="s">
        <v>310</v>
      </c>
      <c r="AJ498" s="336" t="s">
        <v>315</v>
      </c>
      <c r="AK498" s="231" t="str">
        <f t="shared" si="1749"/>
        <v>40%</v>
      </c>
      <c r="AL498" s="337" t="s">
        <v>319</v>
      </c>
      <c r="AM498" s="337" t="s">
        <v>323</v>
      </c>
      <c r="AN498" s="338" t="s">
        <v>326</v>
      </c>
      <c r="AO498" s="232">
        <f t="shared" ref="AO498" si="1758">IF(ISBLANK(AD496),(IFERROR(IF(AND(AH497="Probabilidad",AH498="Probabilidad"),(AQ497-(+AQ497*AK498)),IF(AND(AH497="Impacto",AH498="Probabilidad"),(AQ496-(+AQ496*AK498)),IF(AH498="Impacto",AQ497,""))),""))," ")</f>
        <v>0.12959999999999999</v>
      </c>
      <c r="AP498" s="174" t="str">
        <f t="shared" ref="AP498" si="1759">IF(ISBLANK(AD496),(IFERROR(IF(AO498="","",IF(AO498&lt;=0.2,"Muy Baja",IF(AO498&lt;=0.4,"Baja",IF(AO498&lt;=0.6,"Media",IF(AO498&lt;=0.8,"Alta","Muy Alta"))))),""))," ")</f>
        <v>Muy Baja</v>
      </c>
      <c r="AQ498" s="233">
        <f t="shared" si="1670"/>
        <v>0.12959999999999999</v>
      </c>
      <c r="AR498" s="279" t="str">
        <f t="shared" si="1671"/>
        <v>Moderado</v>
      </c>
      <c r="AS498" s="233">
        <f t="shared" ref="AS498:AS501" si="1760">IFERROR(IF(AND(AH497="Impacto",AH498="Impacto"),(AS497-(+AS497*AK498)),IF(AND(AH497="Probabilidad",AH498="Impacto"),(AS496-(+AS496*AK498)),IF(AH498="Probabilidad",AS497,""))),"")</f>
        <v>0.6</v>
      </c>
      <c r="AT498" s="235" t="str">
        <f t="shared" si="1672"/>
        <v>Moderado</v>
      </c>
      <c r="AU498" s="782"/>
      <c r="AV498" s="785"/>
      <c r="AW498" s="779"/>
      <c r="AX498" s="788"/>
      <c r="AY498" s="828"/>
      <c r="AZ498" s="743"/>
      <c r="BA498" s="743"/>
      <c r="BB498" s="743"/>
      <c r="BC498" s="746"/>
      <c r="BD498" s="746"/>
      <c r="BE498" s="743"/>
      <c r="BF498" s="743"/>
      <c r="BG498" s="752"/>
      <c r="BH498" s="755"/>
      <c r="BI498" s="737"/>
      <c r="BJ498" s="737"/>
      <c r="BK498" s="737"/>
      <c r="BL498" s="737"/>
      <c r="BM498" s="737"/>
      <c r="BN498" s="737"/>
      <c r="BO498" s="737"/>
      <c r="BP498" s="737"/>
      <c r="BQ498" s="740"/>
      <c r="BR498" s="682"/>
      <c r="BS498" s="683"/>
      <c r="BT498" s="682"/>
      <c r="BU498" s="683"/>
      <c r="BV498" s="1274"/>
      <c r="BW498" s="1275"/>
      <c r="BX498" s="682"/>
      <c r="BY498" s="688"/>
      <c r="BZ498" s="683"/>
      <c r="CA498" s="670"/>
      <c r="CB498" s="671"/>
    </row>
    <row r="499" spans="1:80" s="211" customFormat="1" ht="38.450000000000003" customHeight="1">
      <c r="A499" s="990"/>
      <c r="B499" s="972"/>
      <c r="C499" s="848"/>
      <c r="D499" s="848"/>
      <c r="E499" s="801"/>
      <c r="F499" s="801"/>
      <c r="G499" s="819"/>
      <c r="H499" s="380">
        <f t="shared" si="1718"/>
        <v>81</v>
      </c>
      <c r="I499" s="831"/>
      <c r="J499" s="752"/>
      <c r="K499" s="752"/>
      <c r="L499" s="752"/>
      <c r="M499" s="801"/>
      <c r="N499" s="801"/>
      <c r="O499" s="801"/>
      <c r="P499" s="805"/>
      <c r="Q499" s="808"/>
      <c r="R499" s="811"/>
      <c r="S499" s="811"/>
      <c r="T499" s="811"/>
      <c r="U499" s="811"/>
      <c r="V499" s="814"/>
      <c r="W499" s="767"/>
      <c r="X499" s="817"/>
      <c r="Y499" s="761"/>
      <c r="Z499" s="764"/>
      <c r="AA499" s="767"/>
      <c r="AB499" s="770"/>
      <c r="AC499" s="773"/>
      <c r="AD499" s="776"/>
      <c r="AE499" s="779"/>
      <c r="AF499" s="205">
        <v>4</v>
      </c>
      <c r="AG499" s="494" t="s">
        <v>3220</v>
      </c>
      <c r="AH499" s="497" t="str">
        <f t="shared" si="1748"/>
        <v>Probabilidad</v>
      </c>
      <c r="AI499" s="336" t="s">
        <v>310</v>
      </c>
      <c r="AJ499" s="336" t="s">
        <v>315</v>
      </c>
      <c r="AK499" s="231" t="str">
        <f t="shared" si="1749"/>
        <v>40%</v>
      </c>
      <c r="AL499" s="337" t="s">
        <v>319</v>
      </c>
      <c r="AM499" s="337" t="s">
        <v>323</v>
      </c>
      <c r="AN499" s="338" t="s">
        <v>326</v>
      </c>
      <c r="AO499" s="232">
        <f t="shared" ref="AO499" si="1761">IF(ISBLANK(AD496),(IFERROR(IF(AND(AH498="Probabilidad",AH499="Probabilidad"),(AQ498-(+AQ498*AK499)),IF(AND(AH498="Impacto",AH499="Probabilidad"),(AQ497-(+AQ497*AK499)),IF(AH499="Impacto",AQ498,""))),""))," ")</f>
        <v>7.7759999999999996E-2</v>
      </c>
      <c r="AP499" s="174" t="str">
        <f t="shared" ref="AP499" si="1762">IF(ISBLANK(AD496),(IFERROR(IF(AO499="","",IF(AO499&lt;=0.2,"Muy Baja",IF(AO499&lt;=0.4,"Baja",IF(AO499&lt;=0.6,"Media",IF(AO499&lt;=0.8,"Alta","Muy Alta"))))),""))," ")</f>
        <v>Muy Baja</v>
      </c>
      <c r="AQ499" s="233">
        <f t="shared" si="1670"/>
        <v>7.7759999999999996E-2</v>
      </c>
      <c r="AR499" s="279" t="str">
        <f t="shared" si="1671"/>
        <v>Moderado</v>
      </c>
      <c r="AS499" s="233">
        <f t="shared" si="1760"/>
        <v>0.6</v>
      </c>
      <c r="AT499" s="235" t="str">
        <f t="shared" si="1672"/>
        <v>Moderado</v>
      </c>
      <c r="AU499" s="782"/>
      <c r="AV499" s="785"/>
      <c r="AW499" s="779"/>
      <c r="AX499" s="788"/>
      <c r="AY499" s="828"/>
      <c r="AZ499" s="743"/>
      <c r="BA499" s="743"/>
      <c r="BB499" s="743"/>
      <c r="BC499" s="746"/>
      <c r="BD499" s="746"/>
      <c r="BE499" s="743"/>
      <c r="BF499" s="743"/>
      <c r="BG499" s="752"/>
      <c r="BH499" s="755"/>
      <c r="BI499" s="737"/>
      <c r="BJ499" s="737"/>
      <c r="BK499" s="737"/>
      <c r="BL499" s="737"/>
      <c r="BM499" s="737"/>
      <c r="BN499" s="737"/>
      <c r="BO499" s="737"/>
      <c r="BP499" s="737"/>
      <c r="BQ499" s="740"/>
      <c r="BR499" s="682"/>
      <c r="BS499" s="683"/>
      <c r="BT499" s="682"/>
      <c r="BU499" s="683"/>
      <c r="BV499" s="1274"/>
      <c r="BW499" s="1275"/>
      <c r="BX499" s="682"/>
      <c r="BY499" s="688"/>
      <c r="BZ499" s="683"/>
      <c r="CA499" s="670"/>
      <c r="CB499" s="671"/>
    </row>
    <row r="500" spans="1:80" s="211" customFormat="1" ht="50.1" customHeight="1">
      <c r="A500" s="990"/>
      <c r="B500" s="972"/>
      <c r="C500" s="848"/>
      <c r="D500" s="848"/>
      <c r="E500" s="801"/>
      <c r="F500" s="801"/>
      <c r="G500" s="819"/>
      <c r="H500" s="380">
        <f t="shared" si="1718"/>
        <v>81</v>
      </c>
      <c r="I500" s="831"/>
      <c r="J500" s="752"/>
      <c r="K500" s="752"/>
      <c r="L500" s="752"/>
      <c r="M500" s="801"/>
      <c r="N500" s="801"/>
      <c r="O500" s="801"/>
      <c r="P500" s="805"/>
      <c r="Q500" s="808"/>
      <c r="R500" s="811"/>
      <c r="S500" s="811"/>
      <c r="T500" s="811"/>
      <c r="U500" s="811"/>
      <c r="V500" s="814"/>
      <c r="W500" s="767"/>
      <c r="X500" s="817"/>
      <c r="Y500" s="761"/>
      <c r="Z500" s="764"/>
      <c r="AA500" s="767"/>
      <c r="AB500" s="770"/>
      <c r="AC500" s="773"/>
      <c r="AD500" s="776"/>
      <c r="AE500" s="779"/>
      <c r="AF500" s="205">
        <v>5</v>
      </c>
      <c r="AG500" s="494" t="s">
        <v>3221</v>
      </c>
      <c r="AH500" s="497" t="str">
        <f t="shared" si="1748"/>
        <v>Probabilidad</v>
      </c>
      <c r="AI500" s="336" t="s">
        <v>310</v>
      </c>
      <c r="AJ500" s="336" t="s">
        <v>315</v>
      </c>
      <c r="AK500" s="231" t="str">
        <f t="shared" si="1749"/>
        <v>40%</v>
      </c>
      <c r="AL500" s="337" t="s">
        <v>319</v>
      </c>
      <c r="AM500" s="337" t="s">
        <v>323</v>
      </c>
      <c r="AN500" s="338" t="s">
        <v>326</v>
      </c>
      <c r="AO500" s="232">
        <f t="shared" ref="AO500" si="1763">IF(ISBLANK(AD496),(IFERROR(IF(AND(AH499="Probabilidad",AH500="Probabilidad"),(AQ499-(+AQ499*AK500)),IF(AND(AH499="Impacto",AH500="Probabilidad"),(AQ498-(+AQ498*AK500)),IF(AH500="Impacto",AQ499,""))),""))," ")</f>
        <v>4.6655999999999996E-2</v>
      </c>
      <c r="AP500" s="174" t="str">
        <f t="shared" ref="AP500" si="1764">IF(ISBLANK(AD496),(IFERROR(IF(AO500="","",IF(AO500&lt;=0.2,"Muy Baja",IF(AO500&lt;=0.4,"Baja",IF(AO500&lt;=0.6,"Media",IF(AO500&lt;=0.8,"Alta","Muy Alta"))))),""))," ")</f>
        <v>Muy Baja</v>
      </c>
      <c r="AQ500" s="233">
        <f t="shared" si="1670"/>
        <v>4.6655999999999996E-2</v>
      </c>
      <c r="AR500" s="279" t="str">
        <f t="shared" si="1671"/>
        <v>Moderado</v>
      </c>
      <c r="AS500" s="233">
        <f t="shared" si="1760"/>
        <v>0.6</v>
      </c>
      <c r="AT500" s="235" t="str">
        <f t="shared" si="1672"/>
        <v>Moderado</v>
      </c>
      <c r="AU500" s="782"/>
      <c r="AV500" s="785"/>
      <c r="AW500" s="779"/>
      <c r="AX500" s="788"/>
      <c r="AY500" s="829"/>
      <c r="AZ500" s="744"/>
      <c r="BA500" s="744"/>
      <c r="BB500" s="744"/>
      <c r="BC500" s="747"/>
      <c r="BD500" s="747"/>
      <c r="BE500" s="744"/>
      <c r="BF500" s="744"/>
      <c r="BG500" s="752"/>
      <c r="BH500" s="756"/>
      <c r="BI500" s="738"/>
      <c r="BJ500" s="738"/>
      <c r="BK500" s="738"/>
      <c r="BL500" s="738"/>
      <c r="BM500" s="738"/>
      <c r="BN500" s="738"/>
      <c r="BO500" s="738"/>
      <c r="BP500" s="738"/>
      <c r="BQ500" s="741"/>
      <c r="BR500" s="682"/>
      <c r="BS500" s="683"/>
      <c r="BT500" s="682"/>
      <c r="BU500" s="683"/>
      <c r="BV500" s="1274"/>
      <c r="BW500" s="1275"/>
      <c r="BX500" s="682"/>
      <c r="BY500" s="688"/>
      <c r="BZ500" s="683"/>
      <c r="CA500" s="670"/>
      <c r="CB500" s="671"/>
    </row>
    <row r="501" spans="1:80" s="211" customFormat="1" ht="28.5" hidden="1" customHeight="1">
      <c r="A501" s="990"/>
      <c r="B501" s="972"/>
      <c r="C501" s="848"/>
      <c r="D501" s="848"/>
      <c r="E501" s="801"/>
      <c r="F501" s="801"/>
      <c r="G501" s="819"/>
      <c r="H501" s="380">
        <f t="shared" si="1718"/>
        <v>81</v>
      </c>
      <c r="I501" s="832"/>
      <c r="J501" s="753"/>
      <c r="K501" s="753"/>
      <c r="L501" s="753"/>
      <c r="M501" s="802"/>
      <c r="N501" s="802"/>
      <c r="O501" s="802"/>
      <c r="P501" s="806"/>
      <c r="Q501" s="809"/>
      <c r="R501" s="812"/>
      <c r="S501" s="812"/>
      <c r="T501" s="812"/>
      <c r="U501" s="812"/>
      <c r="V501" s="820"/>
      <c r="W501" s="768"/>
      <c r="X501" s="818"/>
      <c r="Y501" s="762"/>
      <c r="Z501" s="765"/>
      <c r="AA501" s="768"/>
      <c r="AB501" s="771"/>
      <c r="AC501" s="774"/>
      <c r="AD501" s="777"/>
      <c r="AE501" s="780"/>
      <c r="AF501" s="205">
        <v>6</v>
      </c>
      <c r="AG501" s="494"/>
      <c r="AH501" s="497" t="str">
        <f t="shared" si="1748"/>
        <v/>
      </c>
      <c r="AI501" s="336"/>
      <c r="AJ501" s="336"/>
      <c r="AK501" s="231" t="str">
        <f t="shared" si="1749"/>
        <v/>
      </c>
      <c r="AL501" s="337"/>
      <c r="AM501" s="337"/>
      <c r="AN501" s="338"/>
      <c r="AO501" s="232" t="str">
        <f t="shared" ref="AO501" si="1765">IF(ISBLANK(AD496),(IFERROR(IF(AND(AH500="Probabilidad",AH501="Probabilidad"),(AQ500-(+AQ500*AK501)),IF(AND(AH500="Impacto",AH501="Probabilidad"),(AQ499-(+AQ499*AK501)),IF(AH501="Impacto",AQ500,""))),""))," ")</f>
        <v/>
      </c>
      <c r="AP501" s="174" t="str">
        <f t="shared" ref="AP501" si="1766">IF(ISBLANK(AD496),(IFERROR(IF(AO501="","",IF(AO501&lt;=0.2,"Muy Baja",IF(AO501&lt;=0.4,"Baja",IF(AO501&lt;=0.6,"Media",IF(AO501&lt;=0.8,"Alta","Muy Alta"))))),""))," ")</f>
        <v/>
      </c>
      <c r="AQ501" s="233" t="str">
        <f t="shared" si="1670"/>
        <v/>
      </c>
      <c r="AR501" s="279" t="str">
        <f t="shared" si="1671"/>
        <v/>
      </c>
      <c r="AS501" s="233" t="str">
        <f t="shared" si="1760"/>
        <v/>
      </c>
      <c r="AT501" s="235" t="str">
        <f t="shared" si="1672"/>
        <v/>
      </c>
      <c r="AU501" s="783"/>
      <c r="AV501" s="786"/>
      <c r="AW501" s="780"/>
      <c r="AX501" s="789"/>
      <c r="AY501" s="339"/>
      <c r="AZ501" s="208"/>
      <c r="BA501" s="206"/>
      <c r="BB501" s="206"/>
      <c r="BC501" s="207"/>
      <c r="BD501" s="207"/>
      <c r="BE501" s="207"/>
      <c r="BF501" s="208"/>
      <c r="BG501" s="753"/>
      <c r="BH501" s="212"/>
      <c r="BI501" s="209"/>
      <c r="BJ501" s="209"/>
      <c r="BK501" s="209"/>
      <c r="BL501" s="206"/>
      <c r="BM501" s="206"/>
      <c r="BN501" s="206"/>
      <c r="BO501" s="278"/>
      <c r="BP501" s="278"/>
      <c r="BQ501" s="593"/>
      <c r="BR501" s="684"/>
      <c r="BS501" s="685"/>
      <c r="BT501" s="684"/>
      <c r="BU501" s="685"/>
      <c r="BV501" s="1276"/>
      <c r="BW501" s="1277"/>
      <c r="BX501" s="684"/>
      <c r="BY501" s="689"/>
      <c r="BZ501" s="685"/>
      <c r="CA501" s="670"/>
      <c r="CB501" s="671"/>
    </row>
    <row r="502" spans="1:80" s="211" customFormat="1" ht="171.95" customHeight="1">
      <c r="A502" s="990"/>
      <c r="B502" s="972" t="s">
        <v>958</v>
      </c>
      <c r="C502" s="848"/>
      <c r="D502" s="848" t="str">
        <f>IFERROR((VLOOKUP($B502,'Listados Datos'!$D$3:$F$18,3,FALSE))," ")</f>
        <v>Inicia con el diseño y aprobación del Plan Anual de Auditoría-PAA y finaliza con el cargue de las acciones del aplicativo acciones correctivas, preventivas y de mejora -CPM.</v>
      </c>
      <c r="E502" s="801" t="s">
        <v>1168</v>
      </c>
      <c r="F502" s="801" t="s">
        <v>966</v>
      </c>
      <c r="G502" s="819">
        <v>82</v>
      </c>
      <c r="H502" s="380">
        <f t="shared" ref="H502" si="1767">+G502</f>
        <v>82</v>
      </c>
      <c r="I502" s="830" t="s">
        <v>3211</v>
      </c>
      <c r="J502" s="751" t="s">
        <v>241</v>
      </c>
      <c r="K502" s="751" t="s">
        <v>3331</v>
      </c>
      <c r="L502" s="751" t="s">
        <v>3332</v>
      </c>
      <c r="M502" s="803" t="s">
        <v>3226</v>
      </c>
      <c r="N502" s="803" t="s">
        <v>926</v>
      </c>
      <c r="O502" s="803" t="s">
        <v>831</v>
      </c>
      <c r="P502" s="804">
        <v>104</v>
      </c>
      <c r="Q502" s="807" t="s">
        <v>91</v>
      </c>
      <c r="R502" s="810" t="s">
        <v>3333</v>
      </c>
      <c r="S502" s="810" t="s">
        <v>3334</v>
      </c>
      <c r="T502" s="810" t="s">
        <v>359</v>
      </c>
      <c r="U502" s="810" t="s">
        <v>516</v>
      </c>
      <c r="V502" s="813" t="str">
        <f t="shared" ref="V502" si="1768">IF(ISBLANK(AC502),(IF(P502&lt;=0,"",IF(P502&lt;=2,"Muy Baja",IF(P502&lt;=24,"Baja",IF(P502&lt;=500,"Media",IF(P502&lt;=5000,"Alta","Muy Alta"))))))," ")</f>
        <v>Media</v>
      </c>
      <c r="W502" s="766">
        <f t="shared" ref="W502" si="1769">IF(ISBLANK(AC502),(IF(V502="","",IF(V502="Muy Baja",20%,IF(V502="Baja",40%,IF(V502="Media",60%,IF(V502="Alta",80%,IF(V502="Muy Alta",100%,0)))))))," ")</f>
        <v>0.6</v>
      </c>
      <c r="X502" s="816" t="s">
        <v>304</v>
      </c>
      <c r="Y502" s="760" t="str">
        <f>IF(X502&gt;0,IF(NOT(ISERROR(MATCH(X502,'Listados Datos'!$N$3:$N$4,0))),'Listados Datos'!$N$6&amp;"Por favor no seleccionar este criterios de impacto (Afectación Económica o presupuestal y/o Pérdida Reputacional)",'Listados Datos'!$N$7),"")</f>
        <v>✔</v>
      </c>
      <c r="Z502" s="763"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766">
        <f>IF(Z502="","",IF(Z502="Leve",20%,IF(Z502="Menor",40%,IF(Z502="Moderado",60%,IF(Z502="Mayor",80%,IF(Z502="Catastrófico",100%,0))))))</f>
        <v>0.6</v>
      </c>
      <c r="AB502" s="769"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772"/>
      <c r="AD502" s="775"/>
      <c r="AE502" s="778" t="str">
        <f t="shared" ref="AE502" si="1770">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494" t="s">
        <v>3335</v>
      </c>
      <c r="AH502" s="497" t="str">
        <f t="shared" si="1748"/>
        <v>Probabilidad</v>
      </c>
      <c r="AI502" s="336" t="s">
        <v>310</v>
      </c>
      <c r="AJ502" s="336" t="s">
        <v>315</v>
      </c>
      <c r="AK502" s="231" t="str">
        <f t="shared" si="1749"/>
        <v>40%</v>
      </c>
      <c r="AL502" s="337" t="s">
        <v>319</v>
      </c>
      <c r="AM502" s="337" t="s">
        <v>323</v>
      </c>
      <c r="AN502" s="338" t="s">
        <v>326</v>
      </c>
      <c r="AO502" s="232">
        <f t="shared" ref="AO502" si="1771">IF(ISBLANK(AD502),(IFERROR(IF(AH502="Probabilidad",(W502-(+W502*AK502)),IF(AH502="Impacto",W502,"")),""))," ")</f>
        <v>0.36</v>
      </c>
      <c r="AP502" s="174" t="str">
        <f t="shared" ref="AP502" si="1772">IF(ISBLANK(AD502), (IFERROR(IF(AO502="","",IF(AO502&lt;=0.2,"Muy Baja",IF(AO502&lt;=0.4,"Baja",IF(AO502&lt;=0.6,"Media",IF(AO502&lt;=0.8,"Alta","Muy Alta"))))),""))," ")</f>
        <v>Baja</v>
      </c>
      <c r="AQ502" s="233">
        <f t="shared" si="1670"/>
        <v>0.36</v>
      </c>
      <c r="AR502" s="279" t="str">
        <f t="shared" si="1671"/>
        <v>Moderado</v>
      </c>
      <c r="AS502" s="233">
        <f t="shared" ref="AS502" si="1773">IFERROR(IF(AH502="Impacto",(AA502-(+AA502*AK502)),IF(AH502="Probabilidad",AA502,"")),"")</f>
        <v>0.6</v>
      </c>
      <c r="AT502" s="235" t="str">
        <f t="shared" si="1672"/>
        <v>Moderado</v>
      </c>
      <c r="AU502" s="781"/>
      <c r="AV502" s="784" t="str">
        <f>IF(ISBLANK(AD502), " ", AD502)</f>
        <v xml:space="preserve"> </v>
      </c>
      <c r="AW502" s="778" t="str">
        <f t="shared" ref="AW502" si="1774">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787" t="s">
        <v>333</v>
      </c>
      <c r="AY502" s="339" t="s">
        <v>3227</v>
      </c>
      <c r="AZ502" s="460" t="s">
        <v>3336</v>
      </c>
      <c r="BA502" s="206" t="s">
        <v>966</v>
      </c>
      <c r="BB502" s="206" t="s">
        <v>1054</v>
      </c>
      <c r="BC502" s="207">
        <v>44927</v>
      </c>
      <c r="BD502" s="207">
        <v>45291</v>
      </c>
      <c r="BE502" s="207" t="s">
        <v>3228</v>
      </c>
      <c r="BF502" s="460" t="s">
        <v>3229</v>
      </c>
      <c r="BG502" s="751" t="s">
        <v>3214</v>
      </c>
      <c r="BH502" s="508" t="s">
        <v>114</v>
      </c>
      <c r="BI502" s="503" t="s">
        <v>114</v>
      </c>
      <c r="BJ502" s="503" t="s">
        <v>3537</v>
      </c>
      <c r="BK502" s="523">
        <v>45107</v>
      </c>
      <c r="BL502" s="478" t="s">
        <v>1509</v>
      </c>
      <c r="BM502" s="478" t="s">
        <v>1509</v>
      </c>
      <c r="BN502" s="478" t="s">
        <v>1509</v>
      </c>
      <c r="BO502" s="478" t="s">
        <v>114</v>
      </c>
      <c r="BP502" s="478" t="s">
        <v>1509</v>
      </c>
      <c r="BQ502" s="564" t="s">
        <v>1509</v>
      </c>
      <c r="BR502" s="680" t="s">
        <v>3658</v>
      </c>
      <c r="BS502" s="681"/>
      <c r="BT502" s="680" t="s">
        <v>3336</v>
      </c>
      <c r="BU502" s="681"/>
      <c r="BV502" s="1272" t="s">
        <v>1536</v>
      </c>
      <c r="BW502" s="1273"/>
      <c r="BX502" s="680" t="s">
        <v>3639</v>
      </c>
      <c r="BY502" s="687"/>
      <c r="BZ502" s="681"/>
      <c r="CA502" s="670"/>
      <c r="CB502" s="671"/>
    </row>
    <row r="503" spans="1:80" s="211" customFormat="1" ht="83.1" customHeight="1">
      <c r="A503" s="990"/>
      <c r="B503" s="972"/>
      <c r="C503" s="848"/>
      <c r="D503" s="848"/>
      <c r="E503" s="801"/>
      <c r="F503" s="801"/>
      <c r="G503" s="819"/>
      <c r="H503" s="380">
        <f t="shared" ref="H503" si="1775">+H502</f>
        <v>82</v>
      </c>
      <c r="I503" s="831"/>
      <c r="J503" s="752"/>
      <c r="K503" s="752"/>
      <c r="L503" s="752"/>
      <c r="M503" s="801"/>
      <c r="N503" s="801"/>
      <c r="O503" s="801"/>
      <c r="P503" s="805"/>
      <c r="Q503" s="808"/>
      <c r="R503" s="811"/>
      <c r="S503" s="811"/>
      <c r="T503" s="811"/>
      <c r="U503" s="811"/>
      <c r="V503" s="814"/>
      <c r="W503" s="767"/>
      <c r="X503" s="817"/>
      <c r="Y503" s="761"/>
      <c r="Z503" s="764"/>
      <c r="AA503" s="767"/>
      <c r="AB503" s="770"/>
      <c r="AC503" s="773"/>
      <c r="AD503" s="776"/>
      <c r="AE503" s="779"/>
      <c r="AF503" s="205">
        <v>2</v>
      </c>
      <c r="AG503" s="494"/>
      <c r="AH503" s="497" t="str">
        <f t="shared" si="1748"/>
        <v/>
      </c>
      <c r="AI503" s="336"/>
      <c r="AJ503" s="336"/>
      <c r="AK503" s="231" t="str">
        <f t="shared" si="1749"/>
        <v/>
      </c>
      <c r="AL503" s="337"/>
      <c r="AM503" s="337"/>
      <c r="AN503" s="338"/>
      <c r="AO503" s="232" t="str">
        <f t="shared" ref="AO503" si="1776">IF(ISBLANK(AD502),(IFERROR(IF(AND(AH502="Probabilidad",AH503="Probabilidad"),(AQ502-(+AQ502*AK503)),IF(AH503="Probabilidad",(W502-(+W502*AK503)),IF(AH503="Impacto",AQ502,""))),""))," ")</f>
        <v/>
      </c>
      <c r="AP503" s="174" t="str">
        <f t="shared" ref="AP503" si="1777">IF(ISBLANK(AD502),(IFERROR(IF(AO503="","",IF(AO503&lt;=0.2,"Muy Baja",IF(AO503&lt;=0.4,"Baja",IF(AO503&lt;=0.6,"Media",IF(AO503&lt;=0.8,"Alta","Muy Alta"))))),""))," ")</f>
        <v/>
      </c>
      <c r="AQ503" s="233" t="str">
        <f t="shared" si="1670"/>
        <v/>
      </c>
      <c r="AR503" s="279" t="str">
        <f t="shared" si="1671"/>
        <v/>
      </c>
      <c r="AS503" s="233" t="str">
        <f t="shared" ref="AS503" si="1778">IFERROR(IF(AND(AH502="Impacto",AH503="Impacto"),(AS502-(+AS502*AK503)),IF(AH503="Impacto",(AA502-(+AA502*AK503)),IF(AH503="Probabilidad",AS502,""))),"")</f>
        <v/>
      </c>
      <c r="AT503" s="235" t="str">
        <f t="shared" si="1672"/>
        <v/>
      </c>
      <c r="AU503" s="782"/>
      <c r="AV503" s="785"/>
      <c r="AW503" s="779"/>
      <c r="AX503" s="788"/>
      <c r="AY503" s="339"/>
      <c r="AZ503" s="460"/>
      <c r="BA503" s="206"/>
      <c r="BB503" s="206"/>
      <c r="BC503" s="207"/>
      <c r="BD503" s="207"/>
      <c r="BE503" s="207"/>
      <c r="BF503" s="460"/>
      <c r="BG503" s="752"/>
      <c r="BH503" s="212"/>
      <c r="BI503" s="209"/>
      <c r="BJ503" s="209"/>
      <c r="BK503" s="209"/>
      <c r="BL503" s="206"/>
      <c r="BM503" s="206"/>
      <c r="BN503" s="206"/>
      <c r="BO503" s="278"/>
      <c r="BP503" s="278"/>
      <c r="BQ503" s="593"/>
      <c r="BR503" s="682"/>
      <c r="BS503" s="683"/>
      <c r="BT503" s="682"/>
      <c r="BU503" s="683"/>
      <c r="BV503" s="1274"/>
      <c r="BW503" s="1275"/>
      <c r="BX503" s="682"/>
      <c r="BY503" s="688"/>
      <c r="BZ503" s="683"/>
      <c r="CA503" s="670"/>
      <c r="CB503" s="671"/>
    </row>
    <row r="504" spans="1:80" s="211" customFormat="1" ht="28.5" customHeight="1">
      <c r="A504" s="990"/>
      <c r="B504" s="972"/>
      <c r="C504" s="848"/>
      <c r="D504" s="848"/>
      <c r="E504" s="801"/>
      <c r="F504" s="801"/>
      <c r="G504" s="819"/>
      <c r="H504" s="380">
        <f t="shared" si="1718"/>
        <v>82</v>
      </c>
      <c r="I504" s="831"/>
      <c r="J504" s="752"/>
      <c r="K504" s="752"/>
      <c r="L504" s="752"/>
      <c r="M504" s="801"/>
      <c r="N504" s="801"/>
      <c r="O504" s="801"/>
      <c r="P504" s="805"/>
      <c r="Q504" s="808"/>
      <c r="R504" s="811"/>
      <c r="S504" s="811"/>
      <c r="T504" s="811"/>
      <c r="U504" s="811"/>
      <c r="V504" s="814"/>
      <c r="W504" s="767"/>
      <c r="X504" s="817"/>
      <c r="Y504" s="761"/>
      <c r="Z504" s="764"/>
      <c r="AA504" s="767"/>
      <c r="AB504" s="770"/>
      <c r="AC504" s="773"/>
      <c r="AD504" s="776"/>
      <c r="AE504" s="779"/>
      <c r="AF504" s="205">
        <v>3</v>
      </c>
      <c r="AG504" s="494"/>
      <c r="AH504" s="497" t="str">
        <f t="shared" si="1748"/>
        <v/>
      </c>
      <c r="AI504" s="336"/>
      <c r="AJ504" s="336"/>
      <c r="AK504" s="231" t="str">
        <f t="shared" si="1749"/>
        <v/>
      </c>
      <c r="AL504" s="337"/>
      <c r="AM504" s="337"/>
      <c r="AN504" s="338"/>
      <c r="AO504" s="232" t="str">
        <f t="shared" ref="AO504" si="1779">IF(ISBLANK(AD502),(IFERROR(IF(AND(AH503="Probabilidad",AH504="Probabilidad"),(AQ503-(+AQ503*AK504)),IF(AND(AH503="Impacto",AH504="Probabilidad"),(AQ502-(+AQ502*AK504)),IF(AH504="Impacto",AQ503,""))),""))," ")</f>
        <v/>
      </c>
      <c r="AP504" s="174" t="str">
        <f t="shared" ref="AP504" si="1780">IF(ISBLANK(AD502),(IFERROR(IF(AO504="","",IF(AO504&lt;=0.2,"Muy Baja",IF(AO504&lt;=0.4,"Baja",IF(AO504&lt;=0.6,"Media",IF(AO504&lt;=0.8,"Alta","Muy Alta"))))),""))," ")</f>
        <v/>
      </c>
      <c r="AQ504" s="233" t="str">
        <f t="shared" si="1670"/>
        <v/>
      </c>
      <c r="AR504" s="279" t="str">
        <f t="shared" si="1671"/>
        <v/>
      </c>
      <c r="AS504" s="233" t="str">
        <f t="shared" ref="AS504:AS507" si="1781">IFERROR(IF(AND(AH503="Impacto",AH504="Impacto"),(AS503-(+AS503*AK504)),IF(AND(AH503="Probabilidad",AH504="Impacto"),(AS502-(+AS502*AK504)),IF(AH504="Probabilidad",AS503,""))),"")</f>
        <v/>
      </c>
      <c r="AT504" s="235" t="str">
        <f t="shared" si="1672"/>
        <v/>
      </c>
      <c r="AU504" s="782"/>
      <c r="AV504" s="785"/>
      <c r="AW504" s="779"/>
      <c r="AX504" s="788"/>
      <c r="AY504" s="339"/>
      <c r="AZ504" s="208"/>
      <c r="BA504" s="206"/>
      <c r="BB504" s="206"/>
      <c r="BC504" s="207"/>
      <c r="BD504" s="207"/>
      <c r="BE504" s="207"/>
      <c r="BF504" s="208"/>
      <c r="BG504" s="752"/>
      <c r="BH504" s="212"/>
      <c r="BI504" s="209"/>
      <c r="BJ504" s="209"/>
      <c r="BK504" s="209"/>
      <c r="BL504" s="206"/>
      <c r="BM504" s="206"/>
      <c r="BN504" s="206"/>
      <c r="BO504" s="278"/>
      <c r="BP504" s="278"/>
      <c r="BQ504" s="593"/>
      <c r="BR504" s="682"/>
      <c r="BS504" s="683"/>
      <c r="BT504" s="682"/>
      <c r="BU504" s="683"/>
      <c r="BV504" s="1274"/>
      <c r="BW504" s="1275"/>
      <c r="BX504" s="682"/>
      <c r="BY504" s="688"/>
      <c r="BZ504" s="683"/>
      <c r="CA504" s="670"/>
      <c r="CB504" s="671"/>
    </row>
    <row r="505" spans="1:80" s="211" customFormat="1" ht="28.5" customHeight="1">
      <c r="A505" s="990"/>
      <c r="B505" s="972"/>
      <c r="C505" s="848"/>
      <c r="D505" s="848"/>
      <c r="E505" s="801"/>
      <c r="F505" s="801"/>
      <c r="G505" s="819"/>
      <c r="H505" s="380">
        <f t="shared" si="1718"/>
        <v>82</v>
      </c>
      <c r="I505" s="831"/>
      <c r="J505" s="752"/>
      <c r="K505" s="752"/>
      <c r="L505" s="752"/>
      <c r="M505" s="801"/>
      <c r="N505" s="801"/>
      <c r="O505" s="801"/>
      <c r="P505" s="805"/>
      <c r="Q505" s="808"/>
      <c r="R505" s="811"/>
      <c r="S505" s="811"/>
      <c r="T505" s="811"/>
      <c r="U505" s="811"/>
      <c r="V505" s="814"/>
      <c r="W505" s="767"/>
      <c r="X505" s="817"/>
      <c r="Y505" s="761"/>
      <c r="Z505" s="764"/>
      <c r="AA505" s="767"/>
      <c r="AB505" s="770"/>
      <c r="AC505" s="773"/>
      <c r="AD505" s="776"/>
      <c r="AE505" s="779"/>
      <c r="AF505" s="205">
        <v>4</v>
      </c>
      <c r="AG505" s="494"/>
      <c r="AH505" s="497" t="str">
        <f t="shared" si="1748"/>
        <v/>
      </c>
      <c r="AI505" s="336"/>
      <c r="AJ505" s="336"/>
      <c r="AK505" s="231" t="str">
        <f t="shared" si="1749"/>
        <v/>
      </c>
      <c r="AL505" s="337"/>
      <c r="AM505" s="337"/>
      <c r="AN505" s="338"/>
      <c r="AO505" s="232" t="str">
        <f t="shared" ref="AO505" si="1782">IF(ISBLANK(AD502),(IFERROR(IF(AND(AH504="Probabilidad",AH505="Probabilidad"),(AQ504-(+AQ504*AK505)),IF(AND(AH504="Impacto",AH505="Probabilidad"),(AQ503-(+AQ503*AK505)),IF(AH505="Impacto",AQ504,""))),""))," ")</f>
        <v/>
      </c>
      <c r="AP505" s="174" t="str">
        <f t="shared" ref="AP505" si="1783">IF(ISBLANK(AD502),(IFERROR(IF(AO505="","",IF(AO505&lt;=0.2,"Muy Baja",IF(AO505&lt;=0.4,"Baja",IF(AO505&lt;=0.6,"Media",IF(AO505&lt;=0.8,"Alta","Muy Alta"))))),""))," ")</f>
        <v/>
      </c>
      <c r="AQ505" s="233" t="str">
        <f t="shared" si="1670"/>
        <v/>
      </c>
      <c r="AR505" s="279" t="str">
        <f t="shared" si="1671"/>
        <v/>
      </c>
      <c r="AS505" s="233" t="str">
        <f t="shared" si="1781"/>
        <v/>
      </c>
      <c r="AT505" s="235" t="str">
        <f t="shared" si="1672"/>
        <v/>
      </c>
      <c r="AU505" s="782"/>
      <c r="AV505" s="785"/>
      <c r="AW505" s="779"/>
      <c r="AX505" s="788"/>
      <c r="AY505" s="339"/>
      <c r="AZ505" s="208"/>
      <c r="BA505" s="206"/>
      <c r="BB505" s="206"/>
      <c r="BC505" s="207"/>
      <c r="BD505" s="207"/>
      <c r="BE505" s="207"/>
      <c r="BF505" s="208"/>
      <c r="BG505" s="752"/>
      <c r="BH505" s="212"/>
      <c r="BI505" s="209"/>
      <c r="BJ505" s="209"/>
      <c r="BK505" s="209"/>
      <c r="BL505" s="206"/>
      <c r="BM505" s="206"/>
      <c r="BN505" s="206"/>
      <c r="BO505" s="278"/>
      <c r="BP505" s="278"/>
      <c r="BQ505" s="593"/>
      <c r="BR505" s="682"/>
      <c r="BS505" s="683"/>
      <c r="BT505" s="682"/>
      <c r="BU505" s="683"/>
      <c r="BV505" s="1274"/>
      <c r="BW505" s="1275"/>
      <c r="BX505" s="682"/>
      <c r="BY505" s="688"/>
      <c r="BZ505" s="683"/>
      <c r="CA505" s="670"/>
      <c r="CB505" s="671"/>
    </row>
    <row r="506" spans="1:80" s="211" customFormat="1" ht="28.5" customHeight="1">
      <c r="A506" s="990"/>
      <c r="B506" s="972"/>
      <c r="C506" s="848"/>
      <c r="D506" s="848"/>
      <c r="E506" s="801"/>
      <c r="F506" s="801"/>
      <c r="G506" s="819"/>
      <c r="H506" s="380">
        <f t="shared" si="1718"/>
        <v>82</v>
      </c>
      <c r="I506" s="831"/>
      <c r="J506" s="752"/>
      <c r="K506" s="752"/>
      <c r="L506" s="752"/>
      <c r="M506" s="801"/>
      <c r="N506" s="801"/>
      <c r="O506" s="801"/>
      <c r="P506" s="805"/>
      <c r="Q506" s="808"/>
      <c r="R506" s="811"/>
      <c r="S506" s="811"/>
      <c r="T506" s="811"/>
      <c r="U506" s="811"/>
      <c r="V506" s="814"/>
      <c r="W506" s="767"/>
      <c r="X506" s="817"/>
      <c r="Y506" s="761"/>
      <c r="Z506" s="764"/>
      <c r="AA506" s="767"/>
      <c r="AB506" s="770"/>
      <c r="AC506" s="773"/>
      <c r="AD506" s="776"/>
      <c r="AE506" s="779"/>
      <c r="AF506" s="205">
        <v>5</v>
      </c>
      <c r="AG506" s="494"/>
      <c r="AH506" s="497" t="str">
        <f t="shared" si="1748"/>
        <v/>
      </c>
      <c r="AI506" s="336"/>
      <c r="AJ506" s="336"/>
      <c r="AK506" s="231" t="str">
        <f t="shared" si="1749"/>
        <v/>
      </c>
      <c r="AL506" s="337"/>
      <c r="AM506" s="337"/>
      <c r="AN506" s="338"/>
      <c r="AO506" s="232" t="str">
        <f t="shared" ref="AO506" si="1784">IF(ISBLANK(AD502),(IFERROR(IF(AND(AH505="Probabilidad",AH506="Probabilidad"),(AQ505-(+AQ505*AK506)),IF(AND(AH505="Impacto",AH506="Probabilidad"),(AQ504-(+AQ504*AK506)),IF(AH506="Impacto",AQ505,""))),""))," ")</f>
        <v/>
      </c>
      <c r="AP506" s="174" t="str">
        <f t="shared" ref="AP506" si="1785">IF(ISBLANK(AD502),(IFERROR(IF(AO506="","",IF(AO506&lt;=0.2,"Muy Baja",IF(AO506&lt;=0.4,"Baja",IF(AO506&lt;=0.6,"Media",IF(AO506&lt;=0.8,"Alta","Muy Alta"))))),""))," ")</f>
        <v/>
      </c>
      <c r="AQ506" s="233" t="str">
        <f t="shared" si="1670"/>
        <v/>
      </c>
      <c r="AR506" s="279" t="str">
        <f t="shared" si="1671"/>
        <v/>
      </c>
      <c r="AS506" s="233" t="str">
        <f t="shared" si="1781"/>
        <v/>
      </c>
      <c r="AT506" s="235" t="str">
        <f t="shared" si="1672"/>
        <v/>
      </c>
      <c r="AU506" s="782"/>
      <c r="AV506" s="785"/>
      <c r="AW506" s="779"/>
      <c r="AX506" s="788"/>
      <c r="AY506" s="339"/>
      <c r="AZ506" s="208"/>
      <c r="BA506" s="206"/>
      <c r="BB506" s="206"/>
      <c r="BC506" s="207"/>
      <c r="BD506" s="207"/>
      <c r="BE506" s="207"/>
      <c r="BF506" s="208"/>
      <c r="BG506" s="752"/>
      <c r="BH506" s="212"/>
      <c r="BI506" s="209"/>
      <c r="BJ506" s="209"/>
      <c r="BK506" s="209"/>
      <c r="BL506" s="206"/>
      <c r="BM506" s="206"/>
      <c r="BN506" s="206"/>
      <c r="BO506" s="278"/>
      <c r="BP506" s="278"/>
      <c r="BQ506" s="593"/>
      <c r="BR506" s="682"/>
      <c r="BS506" s="683"/>
      <c r="BT506" s="682"/>
      <c r="BU506" s="683"/>
      <c r="BV506" s="1274"/>
      <c r="BW506" s="1275"/>
      <c r="BX506" s="682"/>
      <c r="BY506" s="688"/>
      <c r="BZ506" s="683"/>
      <c r="CA506" s="670"/>
      <c r="CB506" s="671"/>
    </row>
    <row r="507" spans="1:80" s="211" customFormat="1" ht="28.5" customHeight="1">
      <c r="A507" s="990"/>
      <c r="B507" s="972"/>
      <c r="C507" s="848"/>
      <c r="D507" s="848"/>
      <c r="E507" s="801"/>
      <c r="F507" s="801"/>
      <c r="G507" s="819"/>
      <c r="H507" s="380">
        <f t="shared" si="1718"/>
        <v>82</v>
      </c>
      <c r="I507" s="832"/>
      <c r="J507" s="753"/>
      <c r="K507" s="753"/>
      <c r="L507" s="753"/>
      <c r="M507" s="802"/>
      <c r="N507" s="802"/>
      <c r="O507" s="802"/>
      <c r="P507" s="806"/>
      <c r="Q507" s="809"/>
      <c r="R507" s="812"/>
      <c r="S507" s="812"/>
      <c r="T507" s="812"/>
      <c r="U507" s="812"/>
      <c r="V507" s="820"/>
      <c r="W507" s="768"/>
      <c r="X507" s="818"/>
      <c r="Y507" s="762"/>
      <c r="Z507" s="765"/>
      <c r="AA507" s="768"/>
      <c r="AB507" s="771"/>
      <c r="AC507" s="774"/>
      <c r="AD507" s="777"/>
      <c r="AE507" s="780"/>
      <c r="AF507" s="205">
        <v>6</v>
      </c>
      <c r="AG507" s="494"/>
      <c r="AH507" s="497" t="str">
        <f t="shared" si="1748"/>
        <v/>
      </c>
      <c r="AI507" s="336"/>
      <c r="AJ507" s="336"/>
      <c r="AK507" s="231" t="str">
        <f t="shared" si="1749"/>
        <v/>
      </c>
      <c r="AL507" s="337"/>
      <c r="AM507" s="337"/>
      <c r="AN507" s="338"/>
      <c r="AO507" s="232" t="str">
        <f t="shared" ref="AO507" si="1786">IF(ISBLANK(AD502),(IFERROR(IF(AND(AH506="Probabilidad",AH507="Probabilidad"),(AQ506-(+AQ506*AK507)),IF(AND(AH506="Impacto",AH507="Probabilidad"),(AQ505-(+AQ505*AK507)),IF(AH507="Impacto",AQ506,""))),""))," ")</f>
        <v/>
      </c>
      <c r="AP507" s="174" t="str">
        <f t="shared" ref="AP507" si="1787">IF(ISBLANK(AD502),(IFERROR(IF(AO507="","",IF(AO507&lt;=0.2,"Muy Baja",IF(AO507&lt;=0.4,"Baja",IF(AO507&lt;=0.6,"Media",IF(AO507&lt;=0.8,"Alta","Muy Alta"))))),""))," ")</f>
        <v/>
      </c>
      <c r="AQ507" s="233" t="str">
        <f t="shared" si="1670"/>
        <v/>
      </c>
      <c r="AR507" s="279" t="str">
        <f t="shared" si="1671"/>
        <v/>
      </c>
      <c r="AS507" s="233" t="str">
        <f t="shared" si="1781"/>
        <v/>
      </c>
      <c r="AT507" s="235" t="str">
        <f t="shared" si="1672"/>
        <v/>
      </c>
      <c r="AU507" s="783"/>
      <c r="AV507" s="786"/>
      <c r="AW507" s="780"/>
      <c r="AX507" s="789"/>
      <c r="AY507" s="339"/>
      <c r="AZ507" s="208"/>
      <c r="BA507" s="206"/>
      <c r="BB507" s="206"/>
      <c r="BC507" s="207"/>
      <c r="BD507" s="207"/>
      <c r="BE507" s="207"/>
      <c r="BF507" s="208"/>
      <c r="BG507" s="753"/>
      <c r="BH507" s="212"/>
      <c r="BI507" s="209"/>
      <c r="BJ507" s="209"/>
      <c r="BK507" s="209"/>
      <c r="BL507" s="206"/>
      <c r="BM507" s="206"/>
      <c r="BN507" s="206"/>
      <c r="BO507" s="278"/>
      <c r="BP507" s="278"/>
      <c r="BQ507" s="593"/>
      <c r="BR507" s="684"/>
      <c r="BS507" s="685"/>
      <c r="BT507" s="684"/>
      <c r="BU507" s="685"/>
      <c r="BV507" s="1276"/>
      <c r="BW507" s="1277"/>
      <c r="BX507" s="684"/>
      <c r="BY507" s="689"/>
      <c r="BZ507" s="685"/>
      <c r="CA507" s="672"/>
      <c r="CB507" s="673"/>
    </row>
    <row r="508" spans="1:80" s="211" customFormat="1" ht="19.5" hidden="1">
      <c r="A508" s="990"/>
      <c r="B508" s="972" t="s">
        <v>958</v>
      </c>
      <c r="C508" s="848"/>
      <c r="D508" s="848" t="str">
        <f>IFERROR((VLOOKUP($B508,'Listados Datos'!$D$3:$F$18,3,FALSE))," ")</f>
        <v>Inicia con el diseño y aprobación del Plan Anual de Auditoría-PAA y finaliza con el cargue de las acciones del aplicativo acciones correctivas, preventivas y de mejora -CPM.</v>
      </c>
      <c r="E508" s="801" t="s">
        <v>1168</v>
      </c>
      <c r="F508" s="801" t="s">
        <v>966</v>
      </c>
      <c r="G508" s="819">
        <v>83</v>
      </c>
      <c r="H508" s="380">
        <f t="shared" ref="H508" si="1788">+G508</f>
        <v>83</v>
      </c>
      <c r="I508" s="830"/>
      <c r="J508" s="751"/>
      <c r="K508" s="751"/>
      <c r="L508" s="751"/>
      <c r="M508" s="803"/>
      <c r="N508" s="803"/>
      <c r="O508" s="803"/>
      <c r="P508" s="804"/>
      <c r="Q508" s="807"/>
      <c r="R508" s="810"/>
      <c r="S508" s="810"/>
      <c r="T508" s="810"/>
      <c r="U508" s="810"/>
      <c r="V508" s="813" t="str">
        <f t="shared" ref="V508" si="1789">IF(ISBLANK(AC508),(IF(P508&lt;=0,"",IF(P508&lt;=2,"Muy Baja",IF(P508&lt;=24,"Baja",IF(P508&lt;=500,"Media",IF(P508&lt;=5000,"Alta","Muy Alta"))))))," ")</f>
        <v/>
      </c>
      <c r="W508" s="766" t="str">
        <f t="shared" ref="W508" si="1790">IF(ISBLANK(AC508),(IF(V508="","",IF(V508="Muy Baja",20%,IF(V508="Baja",40%,IF(V508="Media",60%,IF(V508="Alta",80%,IF(V508="Muy Alta",100%,0)))))))," ")</f>
        <v/>
      </c>
      <c r="X508" s="816"/>
      <c r="Y508" s="760" t="str">
        <f>IF(X508&gt;0,IF(NOT(ISERROR(MATCH(X508,'Listados Datos'!$N$3:$N$4,0))),'Listados Datos'!$N$6&amp;"Por favor no seleccionar este criterios de impacto (Afectación Económica o presupuestal y/o Pérdida Reputacional)",'Listados Datos'!$N$7),"")</f>
        <v/>
      </c>
      <c r="Z508" s="763" t="str">
        <f>IF(OR(X508='Listados Datos'!$R$3,X508='Listados Datos'!$S$3),"Leve",IF(OR(X508='Listados Datos'!$R$4,X508='Listados Datos'!$S$4),"Menor",IF(OR(X508='Listados Datos'!$R$5,X508='Listados Datos'!$S$5),"Moderado",IF(OR(X508='Listados Datos'!$R$6,X508='Listados Datos'!$S$6),"Mayor",IF(OR(X508='Listados Datos'!$R$7,X508='Listados Datos'!$S$7),"Catastrófico","")))))</f>
        <v/>
      </c>
      <c r="AA508" s="766" t="str">
        <f>IF(Z508="","",IF(Z508="Leve",20%,IF(Z508="Menor",40%,IF(Z508="Moderado",60%,IF(Z508="Mayor",80%,IF(Z508="Catastrófico",100%,0))))))</f>
        <v/>
      </c>
      <c r="AB508" s="769"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
      </c>
      <c r="AC508" s="772"/>
      <c r="AD508" s="775"/>
      <c r="AE508" s="778" t="str">
        <f t="shared" ref="AE508" si="1791">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494"/>
      <c r="AH508" s="497" t="str">
        <f t="shared" si="1748"/>
        <v/>
      </c>
      <c r="AI508" s="336"/>
      <c r="AJ508" s="336"/>
      <c r="AK508" s="231" t="str">
        <f t="shared" si="1749"/>
        <v/>
      </c>
      <c r="AL508" s="337"/>
      <c r="AM508" s="337"/>
      <c r="AN508" s="338"/>
      <c r="AO508" s="232" t="str">
        <f t="shared" ref="AO508" si="1792">IF(ISBLANK(AD508),(IFERROR(IF(AH508="Probabilidad",(W508-(+W508*AK508)),IF(AH508="Impacto",W508,"")),""))," ")</f>
        <v/>
      </c>
      <c r="AP508" s="174" t="str">
        <f t="shared" ref="AP508" si="1793">IF(ISBLANK(AD508), (IFERROR(IF(AO508="","",IF(AO508&lt;=0.2,"Muy Baja",IF(AO508&lt;=0.4,"Baja",IF(AO508&lt;=0.6,"Media",IF(AO508&lt;=0.8,"Alta","Muy Alta"))))),""))," ")</f>
        <v/>
      </c>
      <c r="AQ508" s="233" t="str">
        <f t="shared" si="1670"/>
        <v/>
      </c>
      <c r="AR508" s="279" t="str">
        <f t="shared" si="1671"/>
        <v/>
      </c>
      <c r="AS508" s="233" t="str">
        <f t="shared" ref="AS508" si="1794">IFERROR(IF(AH508="Impacto",(AA508-(+AA508*AK508)),IF(AH508="Probabilidad",AA508,"")),"")</f>
        <v/>
      </c>
      <c r="AT508" s="235" t="str">
        <f t="shared" si="1672"/>
        <v/>
      </c>
      <c r="AU508" s="781"/>
      <c r="AV508" s="784" t="str">
        <f>IF(ISBLANK(AD508), " ", AD508)</f>
        <v xml:space="preserve"> </v>
      </c>
      <c r="AW508" s="778" t="str">
        <f t="shared" ref="AW508" si="1795">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787"/>
      <c r="AY508" s="827"/>
      <c r="AZ508" s="742"/>
      <c r="BA508" s="742"/>
      <c r="BB508" s="742"/>
      <c r="BC508" s="824"/>
      <c r="BD508" s="824"/>
      <c r="BE508" s="742"/>
      <c r="BF508" s="742"/>
      <c r="BG508" s="751"/>
      <c r="BH508" s="212"/>
      <c r="BI508" s="209"/>
      <c r="BJ508" s="209"/>
      <c r="BK508" s="209"/>
      <c r="BL508" s="206"/>
      <c r="BM508" s="206"/>
      <c r="BN508" s="206"/>
      <c r="BO508" s="278"/>
      <c r="BP508" s="278"/>
      <c r="BQ508" s="280"/>
      <c r="BR508" s="624"/>
      <c r="BS508" s="624"/>
      <c r="BT508" s="624"/>
      <c r="BU508" s="624"/>
      <c r="BV508" s="624"/>
      <c r="BW508" s="624"/>
      <c r="BX508" s="624"/>
      <c r="BY508" s="624"/>
      <c r="BZ508" s="624"/>
    </row>
    <row r="509" spans="1:80" s="211" customFormat="1" ht="19.5" hidden="1">
      <c r="A509" s="990"/>
      <c r="B509" s="972"/>
      <c r="C509" s="848"/>
      <c r="D509" s="848"/>
      <c r="E509" s="801"/>
      <c r="F509" s="801"/>
      <c r="G509" s="819"/>
      <c r="H509" s="380">
        <f t="shared" ref="H509" si="1796">+H508</f>
        <v>83</v>
      </c>
      <c r="I509" s="831"/>
      <c r="J509" s="752"/>
      <c r="K509" s="752"/>
      <c r="L509" s="752"/>
      <c r="M509" s="801"/>
      <c r="N509" s="801"/>
      <c r="O509" s="801"/>
      <c r="P509" s="805"/>
      <c r="Q509" s="808"/>
      <c r="R509" s="811"/>
      <c r="S509" s="811"/>
      <c r="T509" s="811"/>
      <c r="U509" s="811"/>
      <c r="V509" s="814"/>
      <c r="W509" s="767"/>
      <c r="X509" s="817"/>
      <c r="Y509" s="761"/>
      <c r="Z509" s="764"/>
      <c r="AA509" s="767"/>
      <c r="AB509" s="770"/>
      <c r="AC509" s="773"/>
      <c r="AD509" s="776"/>
      <c r="AE509" s="779"/>
      <c r="AF509" s="205">
        <v>2</v>
      </c>
      <c r="AG509" s="494"/>
      <c r="AH509" s="497" t="str">
        <f t="shared" si="1748"/>
        <v/>
      </c>
      <c r="AI509" s="336"/>
      <c r="AJ509" s="336"/>
      <c r="AK509" s="231" t="str">
        <f t="shared" si="1749"/>
        <v/>
      </c>
      <c r="AL509" s="337"/>
      <c r="AM509" s="337"/>
      <c r="AN509" s="338"/>
      <c r="AO509" s="232" t="str">
        <f t="shared" ref="AO509" si="1797">IF(ISBLANK(AD508),(IFERROR(IF(AND(AH508="Probabilidad",AH509="Probabilidad"),(AQ508-(+AQ508*AK509)),IF(AH509="Probabilidad",(W508-(+W508*AK509)),IF(AH509="Impacto",AQ508,""))),""))," ")</f>
        <v/>
      </c>
      <c r="AP509" s="174" t="str">
        <f t="shared" ref="AP509" si="1798">IF(ISBLANK(AD508),(IFERROR(IF(AO509="","",IF(AO509&lt;=0.2,"Muy Baja",IF(AO509&lt;=0.4,"Baja",IF(AO509&lt;=0.6,"Media",IF(AO509&lt;=0.8,"Alta","Muy Alta"))))),""))," ")</f>
        <v/>
      </c>
      <c r="AQ509" s="233" t="str">
        <f t="shared" si="1670"/>
        <v/>
      </c>
      <c r="AR509" s="279" t="str">
        <f t="shared" si="1671"/>
        <v/>
      </c>
      <c r="AS509" s="233" t="str">
        <f t="shared" ref="AS509" si="1799">IFERROR(IF(AND(AH508="Impacto",AH509="Impacto"),(AS508-(+AS508*AK509)),IF(AH509="Impacto",(AA508-(+AA508*AK509)),IF(AH509="Probabilidad",AS508,""))),"")</f>
        <v/>
      </c>
      <c r="AT509" s="235" t="str">
        <f t="shared" si="1672"/>
        <v/>
      </c>
      <c r="AU509" s="782"/>
      <c r="AV509" s="785"/>
      <c r="AW509" s="779"/>
      <c r="AX509" s="788"/>
      <c r="AY509" s="828"/>
      <c r="AZ509" s="743"/>
      <c r="BA509" s="743"/>
      <c r="BB509" s="743"/>
      <c r="BC509" s="825"/>
      <c r="BD509" s="825"/>
      <c r="BE509" s="743"/>
      <c r="BF509" s="743"/>
      <c r="BG509" s="752"/>
      <c r="BH509" s="212"/>
      <c r="BI509" s="209"/>
      <c r="BJ509" s="209"/>
      <c r="BK509" s="209"/>
      <c r="BL509" s="206"/>
      <c r="BM509" s="206"/>
      <c r="BN509" s="206"/>
      <c r="BO509" s="278"/>
      <c r="BP509" s="278"/>
      <c r="BQ509" s="280"/>
      <c r="BR509" s="624"/>
      <c r="BS509" s="624"/>
      <c r="BT509" s="624"/>
      <c r="BU509" s="624"/>
      <c r="BV509" s="624"/>
      <c r="BW509" s="624"/>
      <c r="BX509" s="624"/>
      <c r="BY509" s="624"/>
      <c r="BZ509" s="624"/>
    </row>
    <row r="510" spans="1:80" s="211" customFormat="1" ht="19.5" hidden="1">
      <c r="A510" s="990"/>
      <c r="B510" s="972"/>
      <c r="C510" s="848"/>
      <c r="D510" s="848"/>
      <c r="E510" s="801"/>
      <c r="F510" s="801"/>
      <c r="G510" s="819"/>
      <c r="H510" s="380">
        <f t="shared" si="1718"/>
        <v>83</v>
      </c>
      <c r="I510" s="831"/>
      <c r="J510" s="752"/>
      <c r="K510" s="752"/>
      <c r="L510" s="752"/>
      <c r="M510" s="801"/>
      <c r="N510" s="801"/>
      <c r="O510" s="801"/>
      <c r="P510" s="805"/>
      <c r="Q510" s="808"/>
      <c r="R510" s="811"/>
      <c r="S510" s="811"/>
      <c r="T510" s="811"/>
      <c r="U510" s="811"/>
      <c r="V510" s="814"/>
      <c r="W510" s="767"/>
      <c r="X510" s="817"/>
      <c r="Y510" s="761"/>
      <c r="Z510" s="764"/>
      <c r="AA510" s="767"/>
      <c r="AB510" s="770"/>
      <c r="AC510" s="773"/>
      <c r="AD510" s="776"/>
      <c r="AE510" s="779"/>
      <c r="AF510" s="205">
        <v>3</v>
      </c>
      <c r="AG510" s="494"/>
      <c r="AH510" s="497" t="str">
        <f t="shared" si="1748"/>
        <v/>
      </c>
      <c r="AI510" s="336"/>
      <c r="AJ510" s="336"/>
      <c r="AK510" s="231" t="str">
        <f t="shared" si="1749"/>
        <v/>
      </c>
      <c r="AL510" s="337"/>
      <c r="AM510" s="337"/>
      <c r="AN510" s="338"/>
      <c r="AO510" s="232" t="str">
        <f t="shared" ref="AO510" si="1800">IF(ISBLANK(AD508),(IFERROR(IF(AND(AH509="Probabilidad",AH510="Probabilidad"),(AQ509-(+AQ509*AK510)),IF(AND(AH509="Impacto",AH510="Probabilidad"),(AQ508-(+AQ508*AK510)),IF(AH510="Impacto",AQ509,""))),""))," ")</f>
        <v/>
      </c>
      <c r="AP510" s="174" t="str">
        <f t="shared" ref="AP510" si="1801">IF(ISBLANK(AD508),(IFERROR(IF(AO510="","",IF(AO510&lt;=0.2,"Muy Baja",IF(AO510&lt;=0.4,"Baja",IF(AO510&lt;=0.6,"Media",IF(AO510&lt;=0.8,"Alta","Muy Alta"))))),""))," ")</f>
        <v/>
      </c>
      <c r="AQ510" s="233" t="str">
        <f t="shared" si="1670"/>
        <v/>
      </c>
      <c r="AR510" s="279" t="str">
        <f t="shared" si="1671"/>
        <v/>
      </c>
      <c r="AS510" s="233" t="str">
        <f t="shared" ref="AS510:AS513" si="1802">IFERROR(IF(AND(AH509="Impacto",AH510="Impacto"),(AS509-(+AS509*AK510)),IF(AND(AH509="Probabilidad",AH510="Impacto"),(AS508-(+AS508*AK510)),IF(AH510="Probabilidad",AS509,""))),"")</f>
        <v/>
      </c>
      <c r="AT510" s="235" t="str">
        <f t="shared" si="1672"/>
        <v/>
      </c>
      <c r="AU510" s="782"/>
      <c r="AV510" s="785"/>
      <c r="AW510" s="779"/>
      <c r="AX510" s="788"/>
      <c r="AY510" s="828"/>
      <c r="AZ510" s="743"/>
      <c r="BA510" s="743"/>
      <c r="BB510" s="743"/>
      <c r="BC510" s="825"/>
      <c r="BD510" s="825"/>
      <c r="BE510" s="743"/>
      <c r="BF510" s="743"/>
      <c r="BG510" s="752"/>
      <c r="BH510" s="212"/>
      <c r="BI510" s="209"/>
      <c r="BJ510" s="209"/>
      <c r="BK510" s="209"/>
      <c r="BL510" s="206"/>
      <c r="BM510" s="206"/>
      <c r="BN510" s="206"/>
      <c r="BO510" s="278"/>
      <c r="BP510" s="278"/>
      <c r="BQ510" s="280"/>
      <c r="BR510" s="624"/>
      <c r="BS510" s="624"/>
      <c r="BT510" s="624"/>
      <c r="BU510" s="624"/>
      <c r="BV510" s="624"/>
      <c r="BW510" s="624"/>
      <c r="BX510" s="624"/>
      <c r="BY510" s="624"/>
      <c r="BZ510" s="624"/>
    </row>
    <row r="511" spans="1:80" s="211" customFormat="1" ht="19.5" hidden="1">
      <c r="A511" s="990"/>
      <c r="B511" s="972"/>
      <c r="C511" s="848"/>
      <c r="D511" s="848"/>
      <c r="E511" s="801"/>
      <c r="F511" s="801"/>
      <c r="G511" s="819"/>
      <c r="H511" s="380">
        <f t="shared" si="1718"/>
        <v>83</v>
      </c>
      <c r="I511" s="831"/>
      <c r="J511" s="752"/>
      <c r="K511" s="752"/>
      <c r="L511" s="752"/>
      <c r="M511" s="801"/>
      <c r="N511" s="801"/>
      <c r="O511" s="801"/>
      <c r="P511" s="805"/>
      <c r="Q511" s="808"/>
      <c r="R511" s="811"/>
      <c r="S511" s="811"/>
      <c r="T511" s="811"/>
      <c r="U511" s="811"/>
      <c r="V511" s="814"/>
      <c r="W511" s="767"/>
      <c r="X511" s="817"/>
      <c r="Y511" s="761"/>
      <c r="Z511" s="764"/>
      <c r="AA511" s="767"/>
      <c r="AB511" s="770"/>
      <c r="AC511" s="773"/>
      <c r="AD511" s="776"/>
      <c r="AE511" s="779"/>
      <c r="AF511" s="205">
        <v>4</v>
      </c>
      <c r="AG511" s="494"/>
      <c r="AH511" s="497" t="str">
        <f t="shared" si="1748"/>
        <v/>
      </c>
      <c r="AI511" s="336"/>
      <c r="AJ511" s="336"/>
      <c r="AK511" s="231" t="str">
        <f t="shared" si="1749"/>
        <v/>
      </c>
      <c r="AL511" s="337"/>
      <c r="AM511" s="337"/>
      <c r="AN511" s="338"/>
      <c r="AO511" s="232" t="str">
        <f t="shared" ref="AO511" si="1803">IF(ISBLANK(AD508),(IFERROR(IF(AND(AH510="Probabilidad",AH511="Probabilidad"),(AQ510-(+AQ510*AK511)),IF(AND(AH510="Impacto",AH511="Probabilidad"),(AQ509-(+AQ509*AK511)),IF(AH511="Impacto",AQ510,""))),""))," ")</f>
        <v/>
      </c>
      <c r="AP511" s="174" t="str">
        <f t="shared" ref="AP511" si="1804">IF(ISBLANK(AD508),(IFERROR(IF(AO511="","",IF(AO511&lt;=0.2,"Muy Baja",IF(AO511&lt;=0.4,"Baja",IF(AO511&lt;=0.6,"Media",IF(AO511&lt;=0.8,"Alta","Muy Alta"))))),""))," ")</f>
        <v/>
      </c>
      <c r="AQ511" s="233" t="str">
        <f t="shared" si="1670"/>
        <v/>
      </c>
      <c r="AR511" s="279" t="str">
        <f t="shared" si="1671"/>
        <v/>
      </c>
      <c r="AS511" s="233" t="str">
        <f t="shared" si="1802"/>
        <v/>
      </c>
      <c r="AT511" s="235" t="str">
        <f t="shared" si="1672"/>
        <v/>
      </c>
      <c r="AU511" s="782"/>
      <c r="AV511" s="785"/>
      <c r="AW511" s="779"/>
      <c r="AX511" s="788"/>
      <c r="AY511" s="828"/>
      <c r="AZ511" s="743"/>
      <c r="BA511" s="743"/>
      <c r="BB511" s="743"/>
      <c r="BC511" s="825"/>
      <c r="BD511" s="825"/>
      <c r="BE511" s="743"/>
      <c r="BF511" s="743"/>
      <c r="BG511" s="752"/>
      <c r="BH511" s="212"/>
      <c r="BI511" s="209"/>
      <c r="BJ511" s="209"/>
      <c r="BK511" s="209"/>
      <c r="BL511" s="206"/>
      <c r="BM511" s="206"/>
      <c r="BN511" s="206"/>
      <c r="BO511" s="278"/>
      <c r="BP511" s="278"/>
      <c r="BQ511" s="280"/>
      <c r="BR511" s="624"/>
      <c r="BS511" s="624"/>
      <c r="BT511" s="624"/>
      <c r="BU511" s="624"/>
      <c r="BV511" s="624"/>
      <c r="BW511" s="624"/>
      <c r="BX511" s="624"/>
      <c r="BY511" s="624"/>
      <c r="BZ511" s="624"/>
    </row>
    <row r="512" spans="1:80" s="211" customFormat="1" ht="19.5" hidden="1">
      <c r="A512" s="990"/>
      <c r="B512" s="972"/>
      <c r="C512" s="848"/>
      <c r="D512" s="848"/>
      <c r="E512" s="801"/>
      <c r="F512" s="801"/>
      <c r="G512" s="819"/>
      <c r="H512" s="380">
        <f t="shared" si="1718"/>
        <v>83</v>
      </c>
      <c r="I512" s="831"/>
      <c r="J512" s="752"/>
      <c r="K512" s="752"/>
      <c r="L512" s="752"/>
      <c r="M512" s="801"/>
      <c r="N512" s="801"/>
      <c r="O512" s="801"/>
      <c r="P512" s="805"/>
      <c r="Q512" s="808"/>
      <c r="R512" s="811"/>
      <c r="S512" s="811"/>
      <c r="T512" s="811"/>
      <c r="U512" s="811"/>
      <c r="V512" s="814"/>
      <c r="W512" s="767"/>
      <c r="X512" s="817"/>
      <c r="Y512" s="761"/>
      <c r="Z512" s="764"/>
      <c r="AA512" s="767"/>
      <c r="AB512" s="770"/>
      <c r="AC512" s="773"/>
      <c r="AD512" s="776"/>
      <c r="AE512" s="779"/>
      <c r="AF512" s="205">
        <v>5</v>
      </c>
      <c r="AG512" s="494"/>
      <c r="AH512" s="497" t="str">
        <f t="shared" si="1748"/>
        <v/>
      </c>
      <c r="AI512" s="336"/>
      <c r="AJ512" s="336"/>
      <c r="AK512" s="231" t="str">
        <f t="shared" si="1749"/>
        <v/>
      </c>
      <c r="AL512" s="337"/>
      <c r="AM512" s="337"/>
      <c r="AN512" s="338"/>
      <c r="AO512" s="232" t="str">
        <f t="shared" ref="AO512" si="1805">IF(ISBLANK(AD508),(IFERROR(IF(AND(AH511="Probabilidad",AH512="Probabilidad"),(AQ511-(+AQ511*AK512)),IF(AND(AH511="Impacto",AH512="Probabilidad"),(AQ510-(+AQ510*AK512)),IF(AH512="Impacto",AQ511,""))),""))," ")</f>
        <v/>
      </c>
      <c r="AP512" s="174" t="str">
        <f t="shared" ref="AP512" si="1806">IF(ISBLANK(AD508),(IFERROR(IF(AO512="","",IF(AO512&lt;=0.2,"Muy Baja",IF(AO512&lt;=0.4,"Baja",IF(AO512&lt;=0.6,"Media",IF(AO512&lt;=0.8,"Alta","Muy Alta"))))),""))," ")</f>
        <v/>
      </c>
      <c r="AQ512" s="233" t="str">
        <f t="shared" si="1670"/>
        <v/>
      </c>
      <c r="AR512" s="279" t="str">
        <f t="shared" si="1671"/>
        <v/>
      </c>
      <c r="AS512" s="233" t="str">
        <f t="shared" si="1802"/>
        <v/>
      </c>
      <c r="AT512" s="235" t="str">
        <f t="shared" si="1672"/>
        <v/>
      </c>
      <c r="AU512" s="782"/>
      <c r="AV512" s="785"/>
      <c r="AW512" s="779"/>
      <c r="AX512" s="788"/>
      <c r="AY512" s="829"/>
      <c r="AZ512" s="744"/>
      <c r="BA512" s="744"/>
      <c r="BB512" s="744"/>
      <c r="BC512" s="826"/>
      <c r="BD512" s="826"/>
      <c r="BE512" s="744"/>
      <c r="BF512" s="744"/>
      <c r="BG512" s="752"/>
      <c r="BH512" s="212"/>
      <c r="BI512" s="209"/>
      <c r="BJ512" s="209"/>
      <c r="BK512" s="209"/>
      <c r="BL512" s="206"/>
      <c r="BM512" s="206"/>
      <c r="BN512" s="206"/>
      <c r="BO512" s="278"/>
      <c r="BP512" s="278"/>
      <c r="BQ512" s="280"/>
      <c r="BR512" s="624"/>
      <c r="BS512" s="624"/>
      <c r="BT512" s="624"/>
      <c r="BU512" s="624"/>
      <c r="BV512" s="624"/>
      <c r="BW512" s="624"/>
      <c r="BX512" s="624"/>
      <c r="BY512" s="624"/>
      <c r="BZ512" s="624"/>
    </row>
    <row r="513" spans="1:78" s="211" customFormat="1" ht="19.5" hidden="1">
      <c r="A513" s="990"/>
      <c r="B513" s="972"/>
      <c r="C513" s="848"/>
      <c r="D513" s="848"/>
      <c r="E513" s="801"/>
      <c r="F513" s="801"/>
      <c r="G513" s="819"/>
      <c r="H513" s="380">
        <f t="shared" si="1718"/>
        <v>83</v>
      </c>
      <c r="I513" s="832"/>
      <c r="J513" s="753"/>
      <c r="K513" s="753"/>
      <c r="L513" s="753"/>
      <c r="M513" s="802"/>
      <c r="N513" s="802"/>
      <c r="O513" s="802"/>
      <c r="P513" s="806"/>
      <c r="Q513" s="809"/>
      <c r="R513" s="812"/>
      <c r="S513" s="812"/>
      <c r="T513" s="812"/>
      <c r="U513" s="812"/>
      <c r="V513" s="820"/>
      <c r="W513" s="768"/>
      <c r="X513" s="818"/>
      <c r="Y513" s="762"/>
      <c r="Z513" s="765"/>
      <c r="AA513" s="768"/>
      <c r="AB513" s="771"/>
      <c r="AC513" s="774"/>
      <c r="AD513" s="777"/>
      <c r="AE513" s="780"/>
      <c r="AF513" s="205">
        <v>6</v>
      </c>
      <c r="AG513" s="494"/>
      <c r="AH513" s="497" t="str">
        <f t="shared" si="1748"/>
        <v/>
      </c>
      <c r="AI513" s="336"/>
      <c r="AJ513" s="336"/>
      <c r="AK513" s="231" t="str">
        <f t="shared" si="1749"/>
        <v/>
      </c>
      <c r="AL513" s="337"/>
      <c r="AM513" s="337"/>
      <c r="AN513" s="338"/>
      <c r="AO513" s="232" t="str">
        <f t="shared" ref="AO513" si="1807">IF(ISBLANK(AD508),(IFERROR(IF(AND(AH512="Probabilidad",AH513="Probabilidad"),(AQ512-(+AQ512*AK513)),IF(AND(AH512="Impacto",AH513="Probabilidad"),(AQ511-(+AQ511*AK513)),IF(AH513="Impacto",AQ512,""))),""))," ")</f>
        <v/>
      </c>
      <c r="AP513" s="174" t="str">
        <f t="shared" ref="AP513" si="1808">IF(ISBLANK(AD508),(IFERROR(IF(AO513="","",IF(AO513&lt;=0.2,"Muy Baja",IF(AO513&lt;=0.4,"Baja",IF(AO513&lt;=0.6,"Media",IF(AO513&lt;=0.8,"Alta","Muy Alta"))))),""))," ")</f>
        <v/>
      </c>
      <c r="AQ513" s="233" t="str">
        <f t="shared" si="1670"/>
        <v/>
      </c>
      <c r="AR513" s="279" t="str">
        <f t="shared" si="1671"/>
        <v/>
      </c>
      <c r="AS513" s="233" t="str">
        <f t="shared" si="1802"/>
        <v/>
      </c>
      <c r="AT513" s="235" t="str">
        <f t="shared" si="1672"/>
        <v/>
      </c>
      <c r="AU513" s="783"/>
      <c r="AV513" s="786"/>
      <c r="AW513" s="780"/>
      <c r="AX513" s="789"/>
      <c r="AY513" s="339"/>
      <c r="AZ513" s="208"/>
      <c r="BA513" s="206"/>
      <c r="BB513" s="206"/>
      <c r="BC513" s="207"/>
      <c r="BD513" s="207"/>
      <c r="BE513" s="207"/>
      <c r="BF513" s="208"/>
      <c r="BG513" s="753"/>
      <c r="BH513" s="212"/>
      <c r="BI513" s="209"/>
      <c r="BJ513" s="209"/>
      <c r="BK513" s="209"/>
      <c r="BL513" s="206"/>
      <c r="BM513" s="206"/>
      <c r="BN513" s="206"/>
      <c r="BO513" s="278"/>
      <c r="BP513" s="278"/>
      <c r="BQ513" s="280"/>
      <c r="BR513" s="624"/>
      <c r="BS513" s="624"/>
      <c r="BT513" s="624"/>
      <c r="BU513" s="624"/>
      <c r="BV513" s="624"/>
      <c r="BW513" s="624"/>
      <c r="BX513" s="624"/>
      <c r="BY513" s="624"/>
      <c r="BZ513" s="624"/>
    </row>
    <row r="514" spans="1:78" s="211" customFormat="1" ht="19.5" hidden="1">
      <c r="A514" s="990"/>
      <c r="B514" s="972" t="s">
        <v>958</v>
      </c>
      <c r="C514" s="848"/>
      <c r="D514" s="848" t="str">
        <f>IFERROR((VLOOKUP($B514,'Listados Datos'!$D$3:$F$18,3,FALSE))," ")</f>
        <v>Inicia con el diseño y aprobación del Plan Anual de Auditoría-PAA y finaliza con el cargue de las acciones del aplicativo acciones correctivas, preventivas y de mejora -CPM.</v>
      </c>
      <c r="E514" s="801" t="s">
        <v>1168</v>
      </c>
      <c r="F514" s="801" t="s">
        <v>966</v>
      </c>
      <c r="G514" s="819">
        <v>84</v>
      </c>
      <c r="H514" s="380">
        <f t="shared" ref="H514" si="1809">+G514</f>
        <v>84</v>
      </c>
      <c r="I514" s="830"/>
      <c r="J514" s="751"/>
      <c r="K514" s="751"/>
      <c r="L514" s="751"/>
      <c r="M514" s="803"/>
      <c r="N514" s="803"/>
      <c r="O514" s="803"/>
      <c r="P514" s="804"/>
      <c r="Q514" s="807"/>
      <c r="R514" s="810"/>
      <c r="S514" s="810"/>
      <c r="T514" s="810"/>
      <c r="U514" s="810"/>
      <c r="V514" s="813" t="str">
        <f t="shared" ref="V514" si="1810">IF(ISBLANK(AC514),(IF(P514&lt;=0,"",IF(P514&lt;=2,"Muy Baja",IF(P514&lt;=24,"Baja",IF(P514&lt;=500,"Media",IF(P514&lt;=5000,"Alta","Muy Alta"))))))," ")</f>
        <v/>
      </c>
      <c r="W514" s="766" t="str">
        <f t="shared" ref="W514" si="1811">IF(ISBLANK(AC514),(IF(V514="","",IF(V514="Muy Baja",20%,IF(V514="Baja",40%,IF(V514="Media",60%,IF(V514="Alta",80%,IF(V514="Muy Alta",100%,0)))))))," ")</f>
        <v/>
      </c>
      <c r="X514" s="816"/>
      <c r="Y514" s="760" t="str">
        <f>IF(X514&gt;0,IF(NOT(ISERROR(MATCH(X514,'Listados Datos'!$N$3:$N$4,0))),'Listados Datos'!$N$6&amp;"Por favor no seleccionar este criterios de impacto (Afectación Económica o presupuestal y/o Pérdida Reputacional)",'Listados Datos'!$N$7),"")</f>
        <v/>
      </c>
      <c r="Z514" s="763" t="str">
        <f>IF(OR(X514='Listados Datos'!$R$3,X514='Listados Datos'!$S$3),"Leve",IF(OR(X514='Listados Datos'!$R$4,X514='Listados Datos'!$S$4),"Menor",IF(OR(X514='Listados Datos'!$R$5,X514='Listados Datos'!$S$5),"Moderado",IF(OR(X514='Listados Datos'!$R$6,X514='Listados Datos'!$S$6),"Mayor",IF(OR(X514='Listados Datos'!$R$7,X514='Listados Datos'!$S$7),"Catastrófico","")))))</f>
        <v/>
      </c>
      <c r="AA514" s="766" t="str">
        <f>IF(Z514="","",IF(Z514="Leve",20%,IF(Z514="Menor",40%,IF(Z514="Moderado",60%,IF(Z514="Mayor",80%,IF(Z514="Catastrófico",100%,0))))))</f>
        <v/>
      </c>
      <c r="AB514" s="769"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772"/>
      <c r="AD514" s="775"/>
      <c r="AE514" s="778" t="str">
        <f t="shared" ref="AE514" si="1812">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494"/>
      <c r="AH514" s="497" t="str">
        <f t="shared" si="1748"/>
        <v/>
      </c>
      <c r="AI514" s="336"/>
      <c r="AJ514" s="336"/>
      <c r="AK514" s="231" t="str">
        <f t="shared" si="1749"/>
        <v/>
      </c>
      <c r="AL514" s="337"/>
      <c r="AM514" s="337"/>
      <c r="AN514" s="338"/>
      <c r="AO514" s="232" t="str">
        <f t="shared" ref="AO514" si="1813">IF(ISBLANK(AD514),(IFERROR(IF(AH514="Probabilidad",(W514-(+W514*AK514)),IF(AH514="Impacto",W514,"")),""))," ")</f>
        <v/>
      </c>
      <c r="AP514" s="174" t="str">
        <f t="shared" ref="AP514" si="1814">IF(ISBLANK(AD514), (IFERROR(IF(AO514="","",IF(AO514&lt;=0.2,"Muy Baja",IF(AO514&lt;=0.4,"Baja",IF(AO514&lt;=0.6,"Media",IF(AO514&lt;=0.8,"Alta","Muy Alta"))))),""))," ")</f>
        <v/>
      </c>
      <c r="AQ514" s="233" t="str">
        <f t="shared" si="1670"/>
        <v/>
      </c>
      <c r="AR514" s="279" t="str">
        <f t="shared" si="1671"/>
        <v/>
      </c>
      <c r="AS514" s="233" t="str">
        <f t="shared" ref="AS514" si="1815">IFERROR(IF(AH514="Impacto",(AA514-(+AA514*AK514)),IF(AH514="Probabilidad",AA514,"")),"")</f>
        <v/>
      </c>
      <c r="AT514" s="235" t="str">
        <f t="shared" si="1672"/>
        <v/>
      </c>
      <c r="AU514" s="781"/>
      <c r="AV514" s="784" t="str">
        <f>IF(ISBLANK(AD514), " ", AD514)</f>
        <v xml:space="preserve"> </v>
      </c>
      <c r="AW514" s="778" t="str">
        <f t="shared" ref="AW514" si="1816">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787"/>
      <c r="AY514" s="827"/>
      <c r="AZ514" s="742"/>
      <c r="BA514" s="742"/>
      <c r="BB514" s="742"/>
      <c r="BC514" s="824"/>
      <c r="BD514" s="824"/>
      <c r="BE514" s="742"/>
      <c r="BF514" s="742"/>
      <c r="BG514" s="751"/>
      <c r="BH514" s="212"/>
      <c r="BI514" s="209"/>
      <c r="BJ514" s="209"/>
      <c r="BK514" s="209"/>
      <c r="BL514" s="206"/>
      <c r="BM514" s="206"/>
      <c r="BN514" s="206"/>
      <c r="BO514" s="278"/>
      <c r="BP514" s="278"/>
      <c r="BQ514" s="280"/>
      <c r="BR514" s="624"/>
      <c r="BS514" s="624"/>
      <c r="BT514" s="624"/>
      <c r="BU514" s="624"/>
      <c r="BV514" s="624"/>
      <c r="BW514" s="624"/>
      <c r="BX514" s="624"/>
      <c r="BY514" s="624"/>
      <c r="BZ514" s="624"/>
    </row>
    <row r="515" spans="1:78" s="211" customFormat="1" ht="19.5" hidden="1">
      <c r="A515" s="990"/>
      <c r="B515" s="972"/>
      <c r="C515" s="848"/>
      <c r="D515" s="848"/>
      <c r="E515" s="801"/>
      <c r="F515" s="801"/>
      <c r="G515" s="819"/>
      <c r="H515" s="380">
        <f t="shared" ref="H515" si="1817">+H514</f>
        <v>84</v>
      </c>
      <c r="I515" s="831"/>
      <c r="J515" s="752"/>
      <c r="K515" s="752"/>
      <c r="L515" s="752"/>
      <c r="M515" s="801"/>
      <c r="N515" s="801"/>
      <c r="O515" s="801"/>
      <c r="P515" s="805"/>
      <c r="Q515" s="808"/>
      <c r="R515" s="811"/>
      <c r="S515" s="811"/>
      <c r="T515" s="811"/>
      <c r="U515" s="811"/>
      <c r="V515" s="814"/>
      <c r="W515" s="767"/>
      <c r="X515" s="817"/>
      <c r="Y515" s="761"/>
      <c r="Z515" s="764"/>
      <c r="AA515" s="767"/>
      <c r="AB515" s="770"/>
      <c r="AC515" s="773"/>
      <c r="AD515" s="776"/>
      <c r="AE515" s="779"/>
      <c r="AF515" s="205">
        <v>2</v>
      </c>
      <c r="AG515" s="494"/>
      <c r="AH515" s="497" t="str">
        <f t="shared" si="1748"/>
        <v/>
      </c>
      <c r="AI515" s="336"/>
      <c r="AJ515" s="336"/>
      <c r="AK515" s="231" t="str">
        <f t="shared" si="1749"/>
        <v/>
      </c>
      <c r="AL515" s="337"/>
      <c r="AM515" s="337"/>
      <c r="AN515" s="338"/>
      <c r="AO515" s="232" t="str">
        <f t="shared" ref="AO515" si="1818">IF(ISBLANK(AD514),(IFERROR(IF(AND(AH514="Probabilidad",AH515="Probabilidad"),(AQ514-(+AQ514*AK515)),IF(AH515="Probabilidad",(W514-(+W514*AK515)),IF(AH515="Impacto",AQ514,""))),""))," ")</f>
        <v/>
      </c>
      <c r="AP515" s="174" t="str">
        <f t="shared" ref="AP515" si="1819">IF(ISBLANK(AD514),(IFERROR(IF(AO515="","",IF(AO515&lt;=0.2,"Muy Baja",IF(AO515&lt;=0.4,"Baja",IF(AO515&lt;=0.6,"Media",IF(AO515&lt;=0.8,"Alta","Muy Alta"))))),""))," ")</f>
        <v/>
      </c>
      <c r="AQ515" s="233" t="str">
        <f t="shared" si="1670"/>
        <v/>
      </c>
      <c r="AR515" s="279" t="str">
        <f t="shared" si="1671"/>
        <v/>
      </c>
      <c r="AS515" s="233" t="str">
        <f t="shared" ref="AS515" si="1820">IFERROR(IF(AND(AH514="Impacto",AH515="Impacto"),(AS514-(+AS514*AK515)),IF(AH515="Impacto",(AA514-(+AA514*AK515)),IF(AH515="Probabilidad",AS514,""))),"")</f>
        <v/>
      </c>
      <c r="AT515" s="235" t="str">
        <f t="shared" si="1672"/>
        <v/>
      </c>
      <c r="AU515" s="782"/>
      <c r="AV515" s="785"/>
      <c r="AW515" s="779"/>
      <c r="AX515" s="788"/>
      <c r="AY515" s="829"/>
      <c r="AZ515" s="744"/>
      <c r="BA515" s="744"/>
      <c r="BB515" s="744"/>
      <c r="BC515" s="826"/>
      <c r="BD515" s="826"/>
      <c r="BE515" s="744"/>
      <c r="BF515" s="744"/>
      <c r="BG515" s="752"/>
      <c r="BH515" s="212"/>
      <c r="BI515" s="209"/>
      <c r="BJ515" s="209"/>
      <c r="BK515" s="209"/>
      <c r="BL515" s="206"/>
      <c r="BM515" s="206"/>
      <c r="BN515" s="206"/>
      <c r="BO515" s="278"/>
      <c r="BP515" s="278"/>
      <c r="BQ515" s="280"/>
      <c r="BR515" s="624"/>
      <c r="BS515" s="624"/>
      <c r="BT515" s="624"/>
      <c r="BU515" s="624"/>
      <c r="BV515" s="624"/>
      <c r="BW515" s="624"/>
      <c r="BX515" s="624"/>
      <c r="BY515" s="624"/>
      <c r="BZ515" s="624"/>
    </row>
    <row r="516" spans="1:78" s="211" customFormat="1" ht="19.5" hidden="1">
      <c r="A516" s="990"/>
      <c r="B516" s="972"/>
      <c r="C516" s="848"/>
      <c r="D516" s="848"/>
      <c r="E516" s="801"/>
      <c r="F516" s="801"/>
      <c r="G516" s="819"/>
      <c r="H516" s="380">
        <f t="shared" si="1718"/>
        <v>84</v>
      </c>
      <c r="I516" s="831"/>
      <c r="J516" s="752"/>
      <c r="K516" s="752"/>
      <c r="L516" s="752"/>
      <c r="M516" s="801"/>
      <c r="N516" s="801"/>
      <c r="O516" s="801"/>
      <c r="P516" s="805"/>
      <c r="Q516" s="808"/>
      <c r="R516" s="811"/>
      <c r="S516" s="811"/>
      <c r="T516" s="811"/>
      <c r="U516" s="811"/>
      <c r="V516" s="814"/>
      <c r="W516" s="767"/>
      <c r="X516" s="817"/>
      <c r="Y516" s="761"/>
      <c r="Z516" s="764"/>
      <c r="AA516" s="767"/>
      <c r="AB516" s="770"/>
      <c r="AC516" s="773"/>
      <c r="AD516" s="776"/>
      <c r="AE516" s="779"/>
      <c r="AF516" s="205">
        <v>3</v>
      </c>
      <c r="AG516" s="494"/>
      <c r="AH516" s="497" t="str">
        <f t="shared" si="1748"/>
        <v/>
      </c>
      <c r="AI516" s="336"/>
      <c r="AJ516" s="336"/>
      <c r="AK516" s="231" t="str">
        <f t="shared" si="1749"/>
        <v/>
      </c>
      <c r="AL516" s="337"/>
      <c r="AM516" s="337"/>
      <c r="AN516" s="338"/>
      <c r="AO516" s="232" t="str">
        <f t="shared" ref="AO516" si="1821">IF(ISBLANK(AD514),(IFERROR(IF(AND(AH515="Probabilidad",AH516="Probabilidad"),(AQ515-(+AQ515*AK516)),IF(AND(AH515="Impacto",AH516="Probabilidad"),(AQ514-(+AQ514*AK516)),IF(AH516="Impacto",AQ515,""))),""))," ")</f>
        <v/>
      </c>
      <c r="AP516" s="174" t="str">
        <f t="shared" ref="AP516" si="1822">IF(ISBLANK(AD514),(IFERROR(IF(AO516="","",IF(AO516&lt;=0.2,"Muy Baja",IF(AO516&lt;=0.4,"Baja",IF(AO516&lt;=0.6,"Media",IF(AO516&lt;=0.8,"Alta","Muy Alta"))))),""))," ")</f>
        <v/>
      </c>
      <c r="AQ516" s="233" t="str">
        <f t="shared" si="1670"/>
        <v/>
      </c>
      <c r="AR516" s="279" t="str">
        <f t="shared" si="1671"/>
        <v/>
      </c>
      <c r="AS516" s="233" t="str">
        <f t="shared" ref="AS516:AS519" si="1823">IFERROR(IF(AND(AH515="Impacto",AH516="Impacto"),(AS515-(+AS515*AK516)),IF(AND(AH515="Probabilidad",AH516="Impacto"),(AS514-(+AS514*AK516)),IF(AH516="Probabilidad",AS515,""))),"")</f>
        <v/>
      </c>
      <c r="AT516" s="235" t="str">
        <f t="shared" si="1672"/>
        <v/>
      </c>
      <c r="AU516" s="782"/>
      <c r="AV516" s="785"/>
      <c r="AW516" s="779"/>
      <c r="AX516" s="788"/>
      <c r="AY516" s="339"/>
      <c r="AZ516" s="208"/>
      <c r="BA516" s="206"/>
      <c r="BB516" s="206"/>
      <c r="BC516" s="207"/>
      <c r="BD516" s="207"/>
      <c r="BE516" s="207"/>
      <c r="BF516" s="208"/>
      <c r="BG516" s="752"/>
      <c r="BH516" s="212"/>
      <c r="BI516" s="209"/>
      <c r="BJ516" s="209"/>
      <c r="BK516" s="209"/>
      <c r="BL516" s="206"/>
      <c r="BM516" s="206"/>
      <c r="BN516" s="206"/>
      <c r="BO516" s="278"/>
      <c r="BP516" s="278"/>
      <c r="BQ516" s="280"/>
      <c r="BR516" s="624"/>
      <c r="BS516" s="624"/>
      <c r="BT516" s="624"/>
      <c r="BU516" s="624"/>
      <c r="BV516" s="624"/>
      <c r="BW516" s="624"/>
      <c r="BX516" s="624"/>
      <c r="BY516" s="624"/>
      <c r="BZ516" s="624"/>
    </row>
    <row r="517" spans="1:78" s="211" customFormat="1" ht="19.5" hidden="1">
      <c r="A517" s="990"/>
      <c r="B517" s="972"/>
      <c r="C517" s="848"/>
      <c r="D517" s="848"/>
      <c r="E517" s="801"/>
      <c r="F517" s="801"/>
      <c r="G517" s="819"/>
      <c r="H517" s="380">
        <f t="shared" si="1718"/>
        <v>84</v>
      </c>
      <c r="I517" s="831"/>
      <c r="J517" s="752"/>
      <c r="K517" s="752"/>
      <c r="L517" s="752"/>
      <c r="M517" s="801"/>
      <c r="N517" s="801"/>
      <c r="O517" s="801"/>
      <c r="P517" s="805"/>
      <c r="Q517" s="808"/>
      <c r="R517" s="811"/>
      <c r="S517" s="811"/>
      <c r="T517" s="811"/>
      <c r="U517" s="811"/>
      <c r="V517" s="814"/>
      <c r="W517" s="767"/>
      <c r="X517" s="817"/>
      <c r="Y517" s="761"/>
      <c r="Z517" s="764"/>
      <c r="AA517" s="767"/>
      <c r="AB517" s="770"/>
      <c r="AC517" s="773"/>
      <c r="AD517" s="776"/>
      <c r="AE517" s="779"/>
      <c r="AF517" s="205">
        <v>4</v>
      </c>
      <c r="AG517" s="494"/>
      <c r="AH517" s="497" t="str">
        <f t="shared" si="1748"/>
        <v/>
      </c>
      <c r="AI517" s="336"/>
      <c r="AJ517" s="336"/>
      <c r="AK517" s="231" t="str">
        <f t="shared" si="1749"/>
        <v/>
      </c>
      <c r="AL517" s="337"/>
      <c r="AM517" s="337"/>
      <c r="AN517" s="338"/>
      <c r="AO517" s="232" t="str">
        <f t="shared" ref="AO517" si="1824">IF(ISBLANK(AD514),(IFERROR(IF(AND(AH516="Probabilidad",AH517="Probabilidad"),(AQ516-(+AQ516*AK517)),IF(AND(AH516="Impacto",AH517="Probabilidad"),(AQ515-(+AQ515*AK517)),IF(AH517="Impacto",AQ516,""))),""))," ")</f>
        <v/>
      </c>
      <c r="AP517" s="174" t="str">
        <f t="shared" ref="AP517" si="1825">IF(ISBLANK(AD514),(IFERROR(IF(AO517="","",IF(AO517&lt;=0.2,"Muy Baja",IF(AO517&lt;=0.4,"Baja",IF(AO517&lt;=0.6,"Media",IF(AO517&lt;=0.8,"Alta","Muy Alta"))))),""))," ")</f>
        <v/>
      </c>
      <c r="AQ517" s="233" t="str">
        <f t="shared" si="1670"/>
        <v/>
      </c>
      <c r="AR517" s="279" t="str">
        <f t="shared" si="1671"/>
        <v/>
      </c>
      <c r="AS517" s="233" t="str">
        <f t="shared" si="1823"/>
        <v/>
      </c>
      <c r="AT517" s="235" t="str">
        <f t="shared" si="1672"/>
        <v/>
      </c>
      <c r="AU517" s="782"/>
      <c r="AV517" s="785"/>
      <c r="AW517" s="779"/>
      <c r="AX517" s="788"/>
      <c r="AY517" s="339"/>
      <c r="AZ517" s="208"/>
      <c r="BA517" s="206"/>
      <c r="BB517" s="206"/>
      <c r="BC517" s="207"/>
      <c r="BD517" s="207"/>
      <c r="BE517" s="207"/>
      <c r="BF517" s="208"/>
      <c r="BG517" s="752"/>
      <c r="BH517" s="212"/>
      <c r="BI517" s="209"/>
      <c r="BJ517" s="209"/>
      <c r="BK517" s="209"/>
      <c r="BL517" s="206"/>
      <c r="BM517" s="206"/>
      <c r="BN517" s="206"/>
      <c r="BO517" s="278"/>
      <c r="BP517" s="278"/>
      <c r="BQ517" s="280"/>
      <c r="BR517" s="624"/>
      <c r="BS517" s="624"/>
      <c r="BT517" s="624"/>
      <c r="BU517" s="624"/>
      <c r="BV517" s="624"/>
      <c r="BW517" s="624"/>
      <c r="BX517" s="624"/>
      <c r="BY517" s="624"/>
      <c r="BZ517" s="624"/>
    </row>
    <row r="518" spans="1:78" s="211" customFormat="1" ht="19.5" hidden="1">
      <c r="A518" s="990"/>
      <c r="B518" s="972"/>
      <c r="C518" s="848"/>
      <c r="D518" s="848"/>
      <c r="E518" s="801"/>
      <c r="F518" s="801"/>
      <c r="G518" s="819"/>
      <c r="H518" s="380">
        <f t="shared" si="1718"/>
        <v>84</v>
      </c>
      <c r="I518" s="831"/>
      <c r="J518" s="752"/>
      <c r="K518" s="752"/>
      <c r="L518" s="752"/>
      <c r="M518" s="801"/>
      <c r="N518" s="801"/>
      <c r="O518" s="801"/>
      <c r="P518" s="805"/>
      <c r="Q518" s="808"/>
      <c r="R518" s="811"/>
      <c r="S518" s="811"/>
      <c r="T518" s="811"/>
      <c r="U518" s="811"/>
      <c r="V518" s="814"/>
      <c r="W518" s="767"/>
      <c r="X518" s="817"/>
      <c r="Y518" s="761"/>
      <c r="Z518" s="764"/>
      <c r="AA518" s="767"/>
      <c r="AB518" s="770"/>
      <c r="AC518" s="773"/>
      <c r="AD518" s="776"/>
      <c r="AE518" s="779"/>
      <c r="AF518" s="205">
        <v>5</v>
      </c>
      <c r="AG518" s="494"/>
      <c r="AH518" s="497" t="str">
        <f t="shared" si="1748"/>
        <v/>
      </c>
      <c r="AI518" s="336"/>
      <c r="AJ518" s="336"/>
      <c r="AK518" s="231" t="str">
        <f t="shared" si="1749"/>
        <v/>
      </c>
      <c r="AL518" s="337"/>
      <c r="AM518" s="337"/>
      <c r="AN518" s="338"/>
      <c r="AO518" s="232" t="str">
        <f t="shared" ref="AO518" si="1826">IF(ISBLANK(AD514),(IFERROR(IF(AND(AH517="Probabilidad",AH518="Probabilidad"),(AQ517-(+AQ517*AK518)),IF(AND(AH517="Impacto",AH518="Probabilidad"),(AQ516-(+AQ516*AK518)),IF(AH518="Impacto",AQ517,""))),""))," ")</f>
        <v/>
      </c>
      <c r="AP518" s="174" t="str">
        <f t="shared" ref="AP518" si="1827">IF(ISBLANK(AD514),(IFERROR(IF(AO518="","",IF(AO518&lt;=0.2,"Muy Baja",IF(AO518&lt;=0.4,"Baja",IF(AO518&lt;=0.6,"Media",IF(AO518&lt;=0.8,"Alta","Muy Alta"))))),""))," ")</f>
        <v/>
      </c>
      <c r="AQ518" s="233" t="str">
        <f t="shared" si="1670"/>
        <v/>
      </c>
      <c r="AR518" s="279" t="str">
        <f t="shared" si="1671"/>
        <v/>
      </c>
      <c r="AS518" s="233" t="str">
        <f t="shared" si="1823"/>
        <v/>
      </c>
      <c r="AT518" s="235" t="str">
        <f t="shared" si="1672"/>
        <v/>
      </c>
      <c r="AU518" s="782"/>
      <c r="AV518" s="785"/>
      <c r="AW518" s="779"/>
      <c r="AX518" s="788"/>
      <c r="AY518" s="339"/>
      <c r="AZ518" s="208"/>
      <c r="BA518" s="206"/>
      <c r="BB518" s="206"/>
      <c r="BC518" s="207"/>
      <c r="BD518" s="207"/>
      <c r="BE518" s="207"/>
      <c r="BF518" s="208"/>
      <c r="BG518" s="752"/>
      <c r="BH518" s="212"/>
      <c r="BI518" s="209"/>
      <c r="BJ518" s="209"/>
      <c r="BK518" s="209"/>
      <c r="BL518" s="206"/>
      <c r="BM518" s="206"/>
      <c r="BN518" s="206"/>
      <c r="BO518" s="278"/>
      <c r="BP518" s="278"/>
      <c r="BQ518" s="280"/>
      <c r="BR518" s="624"/>
      <c r="BS518" s="624"/>
      <c r="BT518" s="624"/>
      <c r="BU518" s="624"/>
      <c r="BV518" s="624"/>
      <c r="BW518" s="624"/>
      <c r="BX518" s="624"/>
      <c r="BY518" s="624"/>
      <c r="BZ518" s="624"/>
    </row>
    <row r="519" spans="1:78" s="211" customFormat="1" ht="19.5" hidden="1">
      <c r="A519" s="991"/>
      <c r="B519" s="973"/>
      <c r="C519" s="849"/>
      <c r="D519" s="849"/>
      <c r="E519" s="802"/>
      <c r="F519" s="802"/>
      <c r="G519" s="819"/>
      <c r="H519" s="380">
        <f t="shared" si="1718"/>
        <v>84</v>
      </c>
      <c r="I519" s="832"/>
      <c r="J519" s="753"/>
      <c r="K519" s="753"/>
      <c r="L519" s="753"/>
      <c r="M519" s="802"/>
      <c r="N519" s="802"/>
      <c r="O519" s="802"/>
      <c r="P519" s="806"/>
      <c r="Q519" s="809"/>
      <c r="R519" s="812"/>
      <c r="S519" s="812"/>
      <c r="T519" s="812"/>
      <c r="U519" s="812"/>
      <c r="V519" s="820"/>
      <c r="W519" s="768"/>
      <c r="X519" s="818"/>
      <c r="Y519" s="762"/>
      <c r="Z519" s="765"/>
      <c r="AA519" s="768"/>
      <c r="AB519" s="771"/>
      <c r="AC519" s="774"/>
      <c r="AD519" s="777"/>
      <c r="AE519" s="780"/>
      <c r="AF519" s="205">
        <v>6</v>
      </c>
      <c r="AG519" s="494"/>
      <c r="AH519" s="497" t="str">
        <f t="shared" si="1748"/>
        <v/>
      </c>
      <c r="AI519" s="336"/>
      <c r="AJ519" s="336"/>
      <c r="AK519" s="231" t="str">
        <f t="shared" si="1749"/>
        <v/>
      </c>
      <c r="AL519" s="337"/>
      <c r="AM519" s="337"/>
      <c r="AN519" s="338"/>
      <c r="AO519" s="232" t="str">
        <f t="shared" ref="AO519" si="1828">IF(ISBLANK(AD514),(IFERROR(IF(AND(AH518="Probabilidad",AH519="Probabilidad"),(AQ518-(+AQ518*AK519)),IF(AND(AH518="Impacto",AH519="Probabilidad"),(AQ517-(+AQ517*AK519)),IF(AH519="Impacto",AQ518,""))),""))," ")</f>
        <v/>
      </c>
      <c r="AP519" s="174" t="str">
        <f t="shared" ref="AP519" si="1829">IF(ISBLANK(AD514),(IFERROR(IF(AO519="","",IF(AO519&lt;=0.2,"Muy Baja",IF(AO519&lt;=0.4,"Baja",IF(AO519&lt;=0.6,"Media",IF(AO519&lt;=0.8,"Alta","Muy Alta"))))),""))," ")</f>
        <v/>
      </c>
      <c r="AQ519" s="233" t="str">
        <f t="shared" si="1670"/>
        <v/>
      </c>
      <c r="AR519" s="279" t="str">
        <f t="shared" si="1671"/>
        <v/>
      </c>
      <c r="AS519" s="233" t="str">
        <f t="shared" si="1823"/>
        <v/>
      </c>
      <c r="AT519" s="235" t="str">
        <f t="shared" si="1672"/>
        <v/>
      </c>
      <c r="AU519" s="783"/>
      <c r="AV519" s="786"/>
      <c r="AW519" s="780"/>
      <c r="AX519" s="789"/>
      <c r="AY519" s="339"/>
      <c r="AZ519" s="208"/>
      <c r="BA519" s="206"/>
      <c r="BB519" s="206"/>
      <c r="BC519" s="207"/>
      <c r="BD519" s="207"/>
      <c r="BE519" s="207"/>
      <c r="BF519" s="208"/>
      <c r="BG519" s="753"/>
      <c r="BH519" s="212"/>
      <c r="BI519" s="209"/>
      <c r="BJ519" s="209"/>
      <c r="BK519" s="209"/>
      <c r="BL519" s="206"/>
      <c r="BM519" s="206"/>
      <c r="BN519" s="206"/>
      <c r="BO519" s="278"/>
      <c r="BP519" s="278"/>
      <c r="BQ519" s="280"/>
      <c r="BR519" s="624"/>
      <c r="BS519" s="624"/>
      <c r="BT519" s="624"/>
      <c r="BU519" s="624"/>
      <c r="BV519" s="624"/>
      <c r="BW519" s="624"/>
      <c r="BX519" s="624"/>
      <c r="BY519" s="624"/>
      <c r="BZ519" s="624"/>
    </row>
    <row r="520" spans="1:78" s="211" customFormat="1" ht="106.5" customHeight="1">
      <c r="A520" s="989">
        <v>14</v>
      </c>
      <c r="B520" s="971" t="s">
        <v>956</v>
      </c>
      <c r="C520" s="847" t="str">
        <f>IFERROR((VLOOKUP($B520,'Listados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20" s="847"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803" t="s">
        <v>1168</v>
      </c>
      <c r="F520" s="803" t="s">
        <v>3008</v>
      </c>
      <c r="G520" s="819">
        <v>85</v>
      </c>
      <c r="H520" s="380">
        <f t="shared" ref="H520" si="1830">+G520</f>
        <v>85</v>
      </c>
      <c r="I520" s="830" t="s">
        <v>3112</v>
      </c>
      <c r="J520" s="751" t="s">
        <v>241</v>
      </c>
      <c r="K520" s="751" t="s">
        <v>1201</v>
      </c>
      <c r="L520" s="751" t="s">
        <v>1325</v>
      </c>
      <c r="M520" s="803" t="s">
        <v>3104</v>
      </c>
      <c r="N520" s="803" t="s">
        <v>108</v>
      </c>
      <c r="O520" s="803" t="s">
        <v>830</v>
      </c>
      <c r="P520" s="804">
        <v>12</v>
      </c>
      <c r="Q520" s="807"/>
      <c r="R520" s="810"/>
      <c r="S520" s="810"/>
      <c r="T520" s="810"/>
      <c r="U520" s="810"/>
      <c r="V520" s="813" t="str">
        <f t="shared" ref="V520" si="1831">IF(ISBLANK(AC520),(IF(P520&lt;=0,"",IF(P520&lt;=2,"Muy Baja",IF(P520&lt;=24,"Baja",IF(P520&lt;=500,"Media",IF(P520&lt;=5000,"Alta","Muy Alta"))))))," ")</f>
        <v>Baja</v>
      </c>
      <c r="W520" s="766">
        <f t="shared" ref="W520" si="1832">IF(ISBLANK(AC520),(IF(V520="","",IF(V520="Muy Baja",20%,IF(V520="Baja",40%,IF(V520="Media",60%,IF(V520="Alta",80%,IF(V520="Muy Alta",100%,0)))))))," ")</f>
        <v>0.4</v>
      </c>
      <c r="X520" s="816" t="s">
        <v>1424</v>
      </c>
      <c r="Y520" s="760" t="str">
        <f>IF(X520&gt;0,IF(NOT(ISERROR(MATCH(X520,'Listados Datos'!$N$3:$N$4,0))),'Listados Datos'!$N$6&amp;"Por favor no seleccionar este criterios de impacto (Afectación Económica o presupuestal y/o Pérdida Reputacional)",'Listados Datos'!$N$7),"")</f>
        <v>✔</v>
      </c>
      <c r="Z520" s="763" t="str">
        <f>IF(OR(X520='Listados Datos'!$R$3,X520='Listados Datos'!$S$3),"Leve",IF(OR(X520='Listados Datos'!$R$4,X520='Listados Datos'!$S$4),"Menor",IF(OR(X520='Listados Datos'!$R$5,X520='Listados Datos'!$S$5),"Moderado",IF(OR(X520='Listados Datos'!$R$6,X520='Listados Datos'!$S$6),"Mayor",IF(OR(X520='Listados Datos'!$R$7,X520='Listados Datos'!$S$7),"Catastrófico","")))))</f>
        <v>Menor</v>
      </c>
      <c r="AA520" s="766">
        <f>IF(Z520="","",IF(Z520="Leve",20%,IF(Z520="Menor",40%,IF(Z520="Moderado",60%,IF(Z520="Mayor",80%,IF(Z520="Catastrófico",100%,0))))))</f>
        <v>0.4</v>
      </c>
      <c r="AB520" s="769"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Moderado</v>
      </c>
      <c r="AC520" s="772"/>
      <c r="AD520" s="775"/>
      <c r="AE520" s="778" t="str">
        <f t="shared" ref="AE520" si="1833">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494" t="s">
        <v>3105</v>
      </c>
      <c r="AH520" s="497" t="str">
        <f t="shared" si="1748"/>
        <v>Probabilidad</v>
      </c>
      <c r="AI520" s="336" t="s">
        <v>310</v>
      </c>
      <c r="AJ520" s="336" t="s">
        <v>315</v>
      </c>
      <c r="AK520" s="231" t="str">
        <f t="shared" si="1749"/>
        <v>40%</v>
      </c>
      <c r="AL520" s="337" t="s">
        <v>319</v>
      </c>
      <c r="AM520" s="337" t="s">
        <v>323</v>
      </c>
      <c r="AN520" s="338" t="s">
        <v>326</v>
      </c>
      <c r="AO520" s="232">
        <f t="shared" ref="AO520" si="1834">IF(ISBLANK(AD520),(IFERROR(IF(AH520="Probabilidad",(W520-(+W520*AK520)),IF(AH520="Impacto",W520,"")),""))," ")</f>
        <v>0.24</v>
      </c>
      <c r="AP520" s="174" t="str">
        <f t="shared" ref="AP520" si="1835">IF(ISBLANK(AD520), (IFERROR(IF(AO520="","",IF(AO520&lt;=0.2,"Muy Baja",IF(AO520&lt;=0.4,"Baja",IF(AO520&lt;=0.6,"Media",IF(AO520&lt;=0.8,"Alta","Muy Alta"))))),""))," ")</f>
        <v>Baja</v>
      </c>
      <c r="AQ520" s="233">
        <f t="shared" si="1670"/>
        <v>0.24</v>
      </c>
      <c r="AR520" s="279" t="str">
        <f t="shared" si="1671"/>
        <v>Menor</v>
      </c>
      <c r="AS520" s="233">
        <f t="shared" ref="AS520" si="1836">IFERROR(IF(AH520="Impacto",(AA520-(+AA520*AK520)),IF(AH520="Probabilidad",AA520,"")),"")</f>
        <v>0.4</v>
      </c>
      <c r="AT520" s="235" t="str">
        <f t="shared" si="1672"/>
        <v>Moderado</v>
      </c>
      <c r="AU520" s="781"/>
      <c r="AV520" s="784" t="str">
        <f>IF(ISBLANK(AD520), " ", AD520)</f>
        <v xml:space="preserve"> </v>
      </c>
      <c r="AW520" s="778" t="str">
        <f t="shared" ref="AW520" si="1837">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787" t="s">
        <v>333</v>
      </c>
      <c r="AY520" s="469" t="s">
        <v>1425</v>
      </c>
      <c r="AZ520" s="462" t="s">
        <v>1270</v>
      </c>
      <c r="BA520" s="463" t="s">
        <v>3006</v>
      </c>
      <c r="BB520" s="463" t="s">
        <v>1054</v>
      </c>
      <c r="BC520" s="464">
        <v>44927</v>
      </c>
      <c r="BD520" s="464">
        <v>45291</v>
      </c>
      <c r="BE520" s="464" t="s">
        <v>1271</v>
      </c>
      <c r="BF520" s="464" t="s">
        <v>1265</v>
      </c>
      <c r="BG520" s="751" t="s">
        <v>1264</v>
      </c>
      <c r="BH520" s="212" t="s">
        <v>113</v>
      </c>
      <c r="BI520" s="209" t="s">
        <v>3469</v>
      </c>
      <c r="BJ520" s="209" t="s">
        <v>1509</v>
      </c>
      <c r="BK520" s="209" t="s">
        <v>1509</v>
      </c>
      <c r="BL520" s="206" t="s">
        <v>1509</v>
      </c>
      <c r="BM520" s="206" t="s">
        <v>1509</v>
      </c>
      <c r="BN520" s="206" t="s">
        <v>1509</v>
      </c>
      <c r="BO520" s="278" t="s">
        <v>114</v>
      </c>
      <c r="BP520" s="278" t="s">
        <v>1509</v>
      </c>
      <c r="BQ520" s="593" t="s">
        <v>1509</v>
      </c>
      <c r="BR520" s="690" t="s">
        <v>3769</v>
      </c>
      <c r="BS520" s="691"/>
      <c r="BT520" s="690" t="s">
        <v>1270</v>
      </c>
      <c r="BU520" s="691"/>
      <c r="BV520" s="690" t="s">
        <v>3720</v>
      </c>
      <c r="BW520" s="691"/>
      <c r="BX520" s="708" t="s">
        <v>3709</v>
      </c>
      <c r="BY520" s="708"/>
      <c r="BZ520" s="708"/>
    </row>
    <row r="521" spans="1:78" s="211" customFormat="1" ht="28.5" customHeight="1">
      <c r="A521" s="990"/>
      <c r="B521" s="972"/>
      <c r="C521" s="848"/>
      <c r="D521" s="848"/>
      <c r="E521" s="801"/>
      <c r="F521" s="801"/>
      <c r="G521" s="819"/>
      <c r="H521" s="380">
        <f t="shared" ref="H521" si="1838">+H520</f>
        <v>85</v>
      </c>
      <c r="I521" s="831"/>
      <c r="J521" s="752"/>
      <c r="K521" s="752"/>
      <c r="L521" s="752"/>
      <c r="M521" s="801"/>
      <c r="N521" s="801"/>
      <c r="O521" s="801"/>
      <c r="P521" s="805"/>
      <c r="Q521" s="808"/>
      <c r="R521" s="811"/>
      <c r="S521" s="811"/>
      <c r="T521" s="811"/>
      <c r="U521" s="811"/>
      <c r="V521" s="814"/>
      <c r="W521" s="767"/>
      <c r="X521" s="817"/>
      <c r="Y521" s="761"/>
      <c r="Z521" s="764"/>
      <c r="AA521" s="767"/>
      <c r="AB521" s="770"/>
      <c r="AC521" s="773"/>
      <c r="AD521" s="776"/>
      <c r="AE521" s="779"/>
      <c r="AF521" s="205">
        <v>2</v>
      </c>
      <c r="AG521" s="494"/>
      <c r="AH521" s="497" t="str">
        <f t="shared" si="1748"/>
        <v/>
      </c>
      <c r="AI521" s="336"/>
      <c r="AJ521" s="336"/>
      <c r="AK521" s="231" t="str">
        <f t="shared" si="1749"/>
        <v/>
      </c>
      <c r="AL521" s="337"/>
      <c r="AM521" s="337"/>
      <c r="AN521" s="338"/>
      <c r="AO521" s="232" t="str">
        <f t="shared" ref="AO521" si="1839">IF(ISBLANK(AD520),(IFERROR(IF(AND(AH520="Probabilidad",AH521="Probabilidad"),(AQ520-(+AQ520*AK521)),IF(AH521="Probabilidad",(W520-(+W520*AK521)),IF(AH521="Impacto",AQ520,""))),""))," ")</f>
        <v/>
      </c>
      <c r="AP521" s="174" t="str">
        <f t="shared" ref="AP521" si="1840">IF(ISBLANK(AD520),(IFERROR(IF(AO521="","",IF(AO521&lt;=0.2,"Muy Baja",IF(AO521&lt;=0.4,"Baja",IF(AO521&lt;=0.6,"Media",IF(AO521&lt;=0.8,"Alta","Muy Alta"))))),""))," ")</f>
        <v/>
      </c>
      <c r="AQ521" s="233" t="str">
        <f t="shared" si="1670"/>
        <v/>
      </c>
      <c r="AR521" s="279" t="str">
        <f t="shared" si="1671"/>
        <v/>
      </c>
      <c r="AS521" s="233" t="str">
        <f t="shared" ref="AS521" si="1841">IFERROR(IF(AND(AH520="Impacto",AH521="Impacto"),(AS520-(+AS520*AK521)),IF(AH521="Impacto",(AA520-(+AA520*AK521)),IF(AH521="Probabilidad",AS520,""))),"")</f>
        <v/>
      </c>
      <c r="AT521" s="235" t="str">
        <f t="shared" si="1672"/>
        <v/>
      </c>
      <c r="AU521" s="782"/>
      <c r="AV521" s="785"/>
      <c r="AW521" s="779"/>
      <c r="AX521" s="788"/>
      <c r="AY521" s="469"/>
      <c r="AZ521" s="462"/>
      <c r="BA521" s="463"/>
      <c r="BB521" s="463"/>
      <c r="BC521" s="464"/>
      <c r="BD521" s="464"/>
      <c r="BE521" s="464"/>
      <c r="BF521" s="462"/>
      <c r="BG521" s="752"/>
      <c r="BH521" s="212"/>
      <c r="BI521" s="209"/>
      <c r="BJ521" s="209"/>
      <c r="BK521" s="209"/>
      <c r="BL521" s="206"/>
      <c r="BM521" s="206"/>
      <c r="BN521" s="206"/>
      <c r="BO521" s="278"/>
      <c r="BP521" s="278"/>
      <c r="BQ521" s="593"/>
      <c r="BR521" s="692"/>
      <c r="BS521" s="693"/>
      <c r="BT521" s="692"/>
      <c r="BU521" s="693"/>
      <c r="BV521" s="692"/>
      <c r="BW521" s="693"/>
      <c r="BX521" s="708"/>
      <c r="BY521" s="708"/>
      <c r="BZ521" s="708"/>
    </row>
    <row r="522" spans="1:78" s="211" customFormat="1" ht="28.5" customHeight="1">
      <c r="A522" s="990"/>
      <c r="B522" s="972"/>
      <c r="C522" s="848"/>
      <c r="D522" s="848"/>
      <c r="E522" s="801"/>
      <c r="F522" s="801"/>
      <c r="G522" s="819"/>
      <c r="H522" s="380">
        <f t="shared" si="1718"/>
        <v>85</v>
      </c>
      <c r="I522" s="831"/>
      <c r="J522" s="752"/>
      <c r="K522" s="752"/>
      <c r="L522" s="752"/>
      <c r="M522" s="801"/>
      <c r="N522" s="801"/>
      <c r="O522" s="801"/>
      <c r="P522" s="805"/>
      <c r="Q522" s="808"/>
      <c r="R522" s="811"/>
      <c r="S522" s="811"/>
      <c r="T522" s="811"/>
      <c r="U522" s="811"/>
      <c r="V522" s="814"/>
      <c r="W522" s="767"/>
      <c r="X522" s="817"/>
      <c r="Y522" s="761"/>
      <c r="Z522" s="764"/>
      <c r="AA522" s="767"/>
      <c r="AB522" s="770"/>
      <c r="AC522" s="773"/>
      <c r="AD522" s="776"/>
      <c r="AE522" s="779"/>
      <c r="AF522" s="205">
        <v>3</v>
      </c>
      <c r="AG522" s="494"/>
      <c r="AH522" s="497" t="str">
        <f t="shared" si="1748"/>
        <v/>
      </c>
      <c r="AI522" s="336"/>
      <c r="AJ522" s="336"/>
      <c r="AK522" s="231" t="str">
        <f t="shared" si="1749"/>
        <v/>
      </c>
      <c r="AL522" s="337"/>
      <c r="AM522" s="337"/>
      <c r="AN522" s="338"/>
      <c r="AO522" s="232" t="str">
        <f t="shared" ref="AO522" si="1842">IF(ISBLANK(AD520),(IFERROR(IF(AND(AH521="Probabilidad",AH522="Probabilidad"),(AQ521-(+AQ521*AK522)),IF(AND(AH521="Impacto",AH522="Probabilidad"),(AQ520-(+AQ520*AK522)),IF(AH522="Impacto",AQ521,""))),""))," ")</f>
        <v/>
      </c>
      <c r="AP522" s="174" t="str">
        <f t="shared" ref="AP522" si="1843">IF(ISBLANK(AD520),(IFERROR(IF(AO522="","",IF(AO522&lt;=0.2,"Muy Baja",IF(AO522&lt;=0.4,"Baja",IF(AO522&lt;=0.6,"Media",IF(AO522&lt;=0.8,"Alta","Muy Alta"))))),""))," ")</f>
        <v/>
      </c>
      <c r="AQ522" s="233" t="str">
        <f t="shared" si="1670"/>
        <v/>
      </c>
      <c r="AR522" s="279" t="str">
        <f t="shared" si="1671"/>
        <v/>
      </c>
      <c r="AS522" s="233" t="str">
        <f t="shared" ref="AS522:AS525" si="1844">IFERROR(IF(AND(AH521="Impacto",AH522="Impacto"),(AS521-(+AS521*AK522)),IF(AND(AH521="Probabilidad",AH522="Impacto"),(AS520-(+AS520*AK522)),IF(AH522="Probabilidad",AS521,""))),"")</f>
        <v/>
      </c>
      <c r="AT522" s="235" t="str">
        <f t="shared" si="1672"/>
        <v/>
      </c>
      <c r="AU522" s="782"/>
      <c r="AV522" s="785"/>
      <c r="AW522" s="779"/>
      <c r="AX522" s="788"/>
      <c r="AY522" s="469"/>
      <c r="AZ522" s="462"/>
      <c r="BA522" s="463"/>
      <c r="BB522" s="463"/>
      <c r="BC522" s="464"/>
      <c r="BD522" s="464"/>
      <c r="BE522" s="464"/>
      <c r="BF522" s="462"/>
      <c r="BG522" s="752"/>
      <c r="BH522" s="212"/>
      <c r="BI522" s="209"/>
      <c r="BJ522" s="209"/>
      <c r="BK522" s="209"/>
      <c r="BL522" s="206"/>
      <c r="BM522" s="206"/>
      <c r="BN522" s="206"/>
      <c r="BO522" s="278"/>
      <c r="BP522" s="278"/>
      <c r="BQ522" s="593"/>
      <c r="BR522" s="692"/>
      <c r="BS522" s="693"/>
      <c r="BT522" s="692"/>
      <c r="BU522" s="693"/>
      <c r="BV522" s="692"/>
      <c r="BW522" s="693"/>
      <c r="BX522" s="708"/>
      <c r="BY522" s="708"/>
      <c r="BZ522" s="708"/>
    </row>
    <row r="523" spans="1:78" s="211" customFormat="1" ht="28.5" customHeight="1">
      <c r="A523" s="990"/>
      <c r="B523" s="972"/>
      <c r="C523" s="848"/>
      <c r="D523" s="848"/>
      <c r="E523" s="801"/>
      <c r="F523" s="801"/>
      <c r="G523" s="819"/>
      <c r="H523" s="380">
        <f t="shared" si="1718"/>
        <v>85</v>
      </c>
      <c r="I523" s="831"/>
      <c r="J523" s="752"/>
      <c r="K523" s="752"/>
      <c r="L523" s="752"/>
      <c r="M523" s="801"/>
      <c r="N523" s="801"/>
      <c r="O523" s="801"/>
      <c r="P523" s="805"/>
      <c r="Q523" s="808"/>
      <c r="R523" s="811"/>
      <c r="S523" s="811"/>
      <c r="T523" s="811"/>
      <c r="U523" s="811"/>
      <c r="V523" s="814"/>
      <c r="W523" s="767"/>
      <c r="X523" s="817"/>
      <c r="Y523" s="761"/>
      <c r="Z523" s="764"/>
      <c r="AA523" s="767"/>
      <c r="AB523" s="770"/>
      <c r="AC523" s="773"/>
      <c r="AD523" s="776"/>
      <c r="AE523" s="779"/>
      <c r="AF523" s="205">
        <v>4</v>
      </c>
      <c r="AG523" s="494"/>
      <c r="AH523" s="497" t="str">
        <f t="shared" si="1748"/>
        <v/>
      </c>
      <c r="AI523" s="336"/>
      <c r="AJ523" s="336"/>
      <c r="AK523" s="231" t="str">
        <f t="shared" si="1749"/>
        <v/>
      </c>
      <c r="AL523" s="337"/>
      <c r="AM523" s="337"/>
      <c r="AN523" s="338"/>
      <c r="AO523" s="232" t="str">
        <f t="shared" ref="AO523" si="1845">IF(ISBLANK(AD520),(IFERROR(IF(AND(AH522="Probabilidad",AH523="Probabilidad"),(AQ522-(+AQ522*AK523)),IF(AND(AH522="Impacto",AH523="Probabilidad"),(AQ521-(+AQ521*AK523)),IF(AH523="Impacto",AQ522,""))),""))," ")</f>
        <v/>
      </c>
      <c r="AP523" s="174" t="str">
        <f t="shared" ref="AP523" si="1846">IF(ISBLANK(AD520),(IFERROR(IF(AO523="","",IF(AO523&lt;=0.2,"Muy Baja",IF(AO523&lt;=0.4,"Baja",IF(AO523&lt;=0.6,"Media",IF(AO523&lt;=0.8,"Alta","Muy Alta"))))),""))," ")</f>
        <v/>
      </c>
      <c r="AQ523" s="233" t="str">
        <f t="shared" si="1670"/>
        <v/>
      </c>
      <c r="AR523" s="279" t="str">
        <f t="shared" si="1671"/>
        <v/>
      </c>
      <c r="AS523" s="233" t="str">
        <f t="shared" si="1844"/>
        <v/>
      </c>
      <c r="AT523" s="235" t="str">
        <f t="shared" si="1672"/>
        <v/>
      </c>
      <c r="AU523" s="782"/>
      <c r="AV523" s="785"/>
      <c r="AW523" s="779"/>
      <c r="AX523" s="788"/>
      <c r="AY523" s="469"/>
      <c r="AZ523" s="462"/>
      <c r="BA523" s="463"/>
      <c r="BB523" s="463"/>
      <c r="BC523" s="464"/>
      <c r="BD523" s="464"/>
      <c r="BE523" s="464"/>
      <c r="BF523" s="462"/>
      <c r="BG523" s="752"/>
      <c r="BH523" s="212"/>
      <c r="BI523" s="209"/>
      <c r="BJ523" s="209"/>
      <c r="BK523" s="209"/>
      <c r="BL523" s="206"/>
      <c r="BM523" s="206"/>
      <c r="BN523" s="206"/>
      <c r="BO523" s="278"/>
      <c r="BP523" s="278"/>
      <c r="BQ523" s="593"/>
      <c r="BR523" s="692"/>
      <c r="BS523" s="693"/>
      <c r="BT523" s="692"/>
      <c r="BU523" s="693"/>
      <c r="BV523" s="692"/>
      <c r="BW523" s="693"/>
      <c r="BX523" s="708"/>
      <c r="BY523" s="708"/>
      <c r="BZ523" s="708"/>
    </row>
    <row r="524" spans="1:78" s="211" customFormat="1" ht="28.5" customHeight="1">
      <c r="A524" s="990"/>
      <c r="B524" s="972"/>
      <c r="C524" s="848"/>
      <c r="D524" s="848"/>
      <c r="E524" s="801"/>
      <c r="F524" s="801"/>
      <c r="G524" s="819"/>
      <c r="H524" s="380">
        <f t="shared" si="1718"/>
        <v>85</v>
      </c>
      <c r="I524" s="831"/>
      <c r="J524" s="752"/>
      <c r="K524" s="752"/>
      <c r="L524" s="752"/>
      <c r="M524" s="801"/>
      <c r="N524" s="801"/>
      <c r="O524" s="801"/>
      <c r="P524" s="805"/>
      <c r="Q524" s="808"/>
      <c r="R524" s="811"/>
      <c r="S524" s="811"/>
      <c r="T524" s="811"/>
      <c r="U524" s="811"/>
      <c r="V524" s="814"/>
      <c r="W524" s="767"/>
      <c r="X524" s="817"/>
      <c r="Y524" s="761"/>
      <c r="Z524" s="764"/>
      <c r="AA524" s="767"/>
      <c r="AB524" s="770"/>
      <c r="AC524" s="773"/>
      <c r="AD524" s="776"/>
      <c r="AE524" s="779"/>
      <c r="AF524" s="205">
        <v>5</v>
      </c>
      <c r="AG524" s="494"/>
      <c r="AH524" s="497" t="str">
        <f t="shared" si="1748"/>
        <v/>
      </c>
      <c r="AI524" s="336"/>
      <c r="AJ524" s="336"/>
      <c r="AK524" s="231" t="str">
        <f t="shared" si="1749"/>
        <v/>
      </c>
      <c r="AL524" s="337"/>
      <c r="AM524" s="337"/>
      <c r="AN524" s="338"/>
      <c r="AO524" s="232" t="str">
        <f t="shared" ref="AO524" si="1847">IF(ISBLANK(AD520),(IFERROR(IF(AND(AH523="Probabilidad",AH524="Probabilidad"),(AQ523-(+AQ523*AK524)),IF(AND(AH523="Impacto",AH524="Probabilidad"),(AQ522-(+AQ522*AK524)),IF(AH524="Impacto",AQ523,""))),""))," ")</f>
        <v/>
      </c>
      <c r="AP524" s="174" t="str">
        <f t="shared" ref="AP524" si="1848">IF(ISBLANK(AD520),(IFERROR(IF(AO524="","",IF(AO524&lt;=0.2,"Muy Baja",IF(AO524&lt;=0.4,"Baja",IF(AO524&lt;=0.6,"Media",IF(AO524&lt;=0.8,"Alta","Muy Alta"))))),""))," ")</f>
        <v/>
      </c>
      <c r="AQ524" s="233" t="str">
        <f t="shared" si="1670"/>
        <v/>
      </c>
      <c r="AR524" s="279" t="str">
        <f t="shared" si="1671"/>
        <v/>
      </c>
      <c r="AS524" s="233" t="str">
        <f t="shared" si="1844"/>
        <v/>
      </c>
      <c r="AT524" s="235" t="str">
        <f t="shared" si="1672"/>
        <v/>
      </c>
      <c r="AU524" s="782"/>
      <c r="AV524" s="785"/>
      <c r="AW524" s="779"/>
      <c r="AX524" s="788"/>
      <c r="AY524" s="469"/>
      <c r="AZ524" s="462"/>
      <c r="BA524" s="463"/>
      <c r="BB524" s="463"/>
      <c r="BC524" s="464"/>
      <c r="BD524" s="464"/>
      <c r="BE524" s="464"/>
      <c r="BF524" s="462"/>
      <c r="BG524" s="752"/>
      <c r="BH524" s="212"/>
      <c r="BI524" s="209"/>
      <c r="BJ524" s="209"/>
      <c r="BK524" s="209"/>
      <c r="BL524" s="206"/>
      <c r="BM524" s="206"/>
      <c r="BN524" s="206"/>
      <c r="BO524" s="278"/>
      <c r="BP524" s="278"/>
      <c r="BQ524" s="593"/>
      <c r="BR524" s="692"/>
      <c r="BS524" s="693"/>
      <c r="BT524" s="692"/>
      <c r="BU524" s="693"/>
      <c r="BV524" s="692"/>
      <c r="BW524" s="693"/>
      <c r="BX524" s="708"/>
      <c r="BY524" s="708"/>
      <c r="BZ524" s="708"/>
    </row>
    <row r="525" spans="1:78" s="211" customFormat="1" ht="28.5" customHeight="1">
      <c r="A525" s="990"/>
      <c r="B525" s="972"/>
      <c r="C525" s="848"/>
      <c r="D525" s="848"/>
      <c r="E525" s="801"/>
      <c r="F525" s="801"/>
      <c r="G525" s="819"/>
      <c r="H525" s="380">
        <f t="shared" si="1718"/>
        <v>85</v>
      </c>
      <c r="I525" s="832"/>
      <c r="J525" s="753"/>
      <c r="K525" s="753"/>
      <c r="L525" s="753"/>
      <c r="M525" s="802"/>
      <c r="N525" s="802"/>
      <c r="O525" s="802"/>
      <c r="P525" s="806"/>
      <c r="Q525" s="809"/>
      <c r="R525" s="812"/>
      <c r="S525" s="812"/>
      <c r="T525" s="812"/>
      <c r="U525" s="812"/>
      <c r="V525" s="820"/>
      <c r="W525" s="768"/>
      <c r="X525" s="818"/>
      <c r="Y525" s="762"/>
      <c r="Z525" s="765"/>
      <c r="AA525" s="768"/>
      <c r="AB525" s="771"/>
      <c r="AC525" s="774"/>
      <c r="AD525" s="777"/>
      <c r="AE525" s="780"/>
      <c r="AF525" s="205">
        <v>6</v>
      </c>
      <c r="AG525" s="494"/>
      <c r="AH525" s="497" t="str">
        <f t="shared" si="1748"/>
        <v/>
      </c>
      <c r="AI525" s="336"/>
      <c r="AJ525" s="336"/>
      <c r="AK525" s="231" t="str">
        <f t="shared" si="1749"/>
        <v/>
      </c>
      <c r="AL525" s="337"/>
      <c r="AM525" s="337"/>
      <c r="AN525" s="338"/>
      <c r="AO525" s="232" t="str">
        <f t="shared" ref="AO525" si="1849">IF(ISBLANK(AD520),(IFERROR(IF(AND(AH524="Probabilidad",AH525="Probabilidad"),(AQ524-(+AQ524*AK525)),IF(AND(AH524="Impacto",AH525="Probabilidad"),(AQ523-(+AQ523*AK525)),IF(AH525="Impacto",AQ524,""))),""))," ")</f>
        <v/>
      </c>
      <c r="AP525" s="174" t="str">
        <f t="shared" ref="AP525" si="1850">IF(ISBLANK(AD520),(IFERROR(IF(AO525="","",IF(AO525&lt;=0.2,"Muy Baja",IF(AO525&lt;=0.4,"Baja",IF(AO525&lt;=0.6,"Media",IF(AO525&lt;=0.8,"Alta","Muy Alta"))))),""))," ")</f>
        <v/>
      </c>
      <c r="AQ525" s="233" t="str">
        <f t="shared" si="1670"/>
        <v/>
      </c>
      <c r="AR525" s="279" t="str">
        <f t="shared" si="1671"/>
        <v/>
      </c>
      <c r="AS525" s="233" t="str">
        <f t="shared" si="1844"/>
        <v/>
      </c>
      <c r="AT525" s="235" t="str">
        <f t="shared" si="1672"/>
        <v/>
      </c>
      <c r="AU525" s="783"/>
      <c r="AV525" s="786"/>
      <c r="AW525" s="780"/>
      <c r="AX525" s="789"/>
      <c r="AY525" s="469"/>
      <c r="AZ525" s="462"/>
      <c r="BA525" s="463"/>
      <c r="BB525" s="463"/>
      <c r="BC525" s="464"/>
      <c r="BD525" s="464"/>
      <c r="BE525" s="464"/>
      <c r="BF525" s="462"/>
      <c r="BG525" s="753"/>
      <c r="BH525" s="212"/>
      <c r="BI525" s="209"/>
      <c r="BJ525" s="209"/>
      <c r="BK525" s="209"/>
      <c r="BL525" s="206"/>
      <c r="BM525" s="206"/>
      <c r="BN525" s="206"/>
      <c r="BO525" s="278"/>
      <c r="BP525" s="278"/>
      <c r="BQ525" s="593"/>
      <c r="BR525" s="694"/>
      <c r="BS525" s="695"/>
      <c r="BT525" s="694"/>
      <c r="BU525" s="695"/>
      <c r="BV525" s="694"/>
      <c r="BW525" s="695"/>
      <c r="BX525" s="708"/>
      <c r="BY525" s="708"/>
      <c r="BZ525" s="708"/>
    </row>
    <row r="526" spans="1:78" s="211" customFormat="1" ht="240.75" customHeight="1">
      <c r="A526" s="990"/>
      <c r="B526" s="972" t="s">
        <v>956</v>
      </c>
      <c r="C526" s="848"/>
      <c r="D526" s="848"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801" t="s">
        <v>1168</v>
      </c>
      <c r="F526" s="801" t="s">
        <v>970</v>
      </c>
      <c r="G526" s="819">
        <v>86</v>
      </c>
      <c r="H526" s="380">
        <f t="shared" ref="H526" si="1851">+G526</f>
        <v>86</v>
      </c>
      <c r="I526" s="830" t="s">
        <v>3113</v>
      </c>
      <c r="J526" s="751" t="s">
        <v>241</v>
      </c>
      <c r="K526" s="751" t="s">
        <v>3337</v>
      </c>
      <c r="L526" s="751" t="s">
        <v>3338</v>
      </c>
      <c r="M526" s="803" t="s">
        <v>3339</v>
      </c>
      <c r="N526" s="799" t="s">
        <v>109</v>
      </c>
      <c r="O526" s="803" t="s">
        <v>245</v>
      </c>
      <c r="P526" s="804"/>
      <c r="Q526" s="807"/>
      <c r="R526" s="810"/>
      <c r="S526" s="810"/>
      <c r="T526" s="810"/>
      <c r="U526" s="810"/>
      <c r="V526" s="813" t="str">
        <f t="shared" ref="V526" si="1852">IF(ISBLANK(AC526),(IF(P526&lt;=0,"",IF(P526&lt;=2,"Muy Baja",IF(P526&lt;=24,"Baja",IF(P526&lt;=500,"Media",IF(P526&lt;=5000,"Alta","Muy Alta"))))))," ")</f>
        <v xml:space="preserve"> </v>
      </c>
      <c r="W526" s="766" t="str">
        <f t="shared" ref="W526" si="1853">IF(ISBLANK(AC526),(IF(V526="","",IF(V526="Muy Baja",20%,IF(V526="Baja",40%,IF(V526="Media",60%,IF(V526="Alta",80%,IF(V526="Muy Alta",100%,0)))))))," ")</f>
        <v xml:space="preserve"> </v>
      </c>
      <c r="X526" s="816"/>
      <c r="Y526" s="760" t="str">
        <f>IF(X526&gt;0,IF(NOT(ISERROR(MATCH(X526,'Listados Datos'!$N$3:$N$4,0))),'Listados Datos'!$N$6&amp;"Por favor no seleccionar este criterios de impacto (Afectación Económica o presupuestal y/o Pérdida Reputacional)",'Listados Datos'!$N$7),"")</f>
        <v/>
      </c>
      <c r="Z526" s="763" t="str">
        <f>IF(OR(X526='Listados Datos'!$R$3,X526='Listados Datos'!$S$3),"Leve",IF(OR(X526='Listados Datos'!$R$4,X526='Listados Datos'!$S$4),"Menor",IF(OR(X526='Listados Datos'!$R$5,X526='Listados Datos'!$S$5),"Moderado",IF(OR(X526='Listados Datos'!$R$6,X526='Listados Datos'!$S$6),"Mayor",IF(OR(X526='Listados Datos'!$R$7,X526='Listados Datos'!$S$7),"Catastrófico","")))))</f>
        <v/>
      </c>
      <c r="AA526" s="766" t="str">
        <f>IF(Z526="","",IF(Z526="Leve",20%,IF(Z526="Menor",40%,IF(Z526="Moderado",60%,IF(Z526="Mayor",80%,IF(Z526="Catastrófico",100%,0))))))</f>
        <v/>
      </c>
      <c r="AB526" s="769"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
      </c>
      <c r="AC526" s="772" t="s">
        <v>344</v>
      </c>
      <c r="AD526" s="775" t="s">
        <v>12</v>
      </c>
      <c r="AE526" s="778" t="str">
        <f t="shared" ref="AE526" si="1854">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MODERADA</v>
      </c>
      <c r="AF526" s="205">
        <v>1</v>
      </c>
      <c r="AG526" s="494" t="s">
        <v>3106</v>
      </c>
      <c r="AH526" s="497" t="str">
        <f t="shared" si="1748"/>
        <v>Probabilidad</v>
      </c>
      <c r="AI526" s="336" t="s">
        <v>310</v>
      </c>
      <c r="AJ526" s="336" t="s">
        <v>315</v>
      </c>
      <c r="AK526" s="231" t="str">
        <f t="shared" si="1749"/>
        <v>40%</v>
      </c>
      <c r="AL526" s="337" t="s">
        <v>319</v>
      </c>
      <c r="AM526" s="337" t="s">
        <v>323</v>
      </c>
      <c r="AN526" s="338" t="s">
        <v>326</v>
      </c>
      <c r="AO526" s="232" t="str">
        <f t="shared" ref="AO526" si="1855">IF(ISBLANK(AD526),(IFERROR(IF(AH526="Probabilidad",(W526-(+W526*AK526)),IF(AH526="Impacto",W526,"")),""))," ")</f>
        <v xml:space="preserve"> </v>
      </c>
      <c r="AP526" s="174" t="str">
        <f t="shared" ref="AP526" si="1856">IF(ISBLANK(AD526), (IFERROR(IF(AO526="","",IF(AO526&lt;=0.2,"Muy Baja",IF(AO526&lt;=0.4,"Baja",IF(AO526&lt;=0.6,"Media",IF(AO526&lt;=0.8,"Alta","Muy Alta"))))),""))," ")</f>
        <v xml:space="preserve"> </v>
      </c>
      <c r="AQ526" s="233" t="str">
        <f t="shared" si="1670"/>
        <v xml:space="preserve"> </v>
      </c>
      <c r="AR526" s="279" t="str">
        <f t="shared" si="1671"/>
        <v/>
      </c>
      <c r="AS526" s="233" t="str">
        <f t="shared" ref="AS526" si="1857">IFERROR(IF(AH526="Impacto",(AA526-(+AA526*AK526)),IF(AH526="Probabilidad",AA526,"")),"")</f>
        <v/>
      </c>
      <c r="AT526" s="235" t="str">
        <f t="shared" si="1672"/>
        <v/>
      </c>
      <c r="AU526" s="781" t="s">
        <v>344</v>
      </c>
      <c r="AV526" s="784" t="str">
        <f>IF(ISBLANK(AD526), " ", AD526)</f>
        <v>Moderado</v>
      </c>
      <c r="AW526" s="778" t="str">
        <f t="shared" ref="AW526" si="1858">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MODERADA</v>
      </c>
      <c r="AX526" s="787" t="s">
        <v>333</v>
      </c>
      <c r="AY526" s="594" t="s">
        <v>3340</v>
      </c>
      <c r="AZ526" s="477" t="s">
        <v>3109</v>
      </c>
      <c r="BA526" s="478" t="s">
        <v>3006</v>
      </c>
      <c r="BB526" s="478" t="s">
        <v>1066</v>
      </c>
      <c r="BC526" s="479">
        <v>44927</v>
      </c>
      <c r="BD526" s="479">
        <v>45291</v>
      </c>
      <c r="BE526" s="479" t="s">
        <v>3110</v>
      </c>
      <c r="BF526" s="477" t="s">
        <v>3111</v>
      </c>
      <c r="BG526" s="751" t="s">
        <v>3341</v>
      </c>
      <c r="BH526" s="212" t="s">
        <v>113</v>
      </c>
      <c r="BI526" s="209" t="s">
        <v>3469</v>
      </c>
      <c r="BJ526" s="209" t="s">
        <v>1509</v>
      </c>
      <c r="BK526" s="209" t="s">
        <v>1509</v>
      </c>
      <c r="BL526" s="206" t="s">
        <v>1509</v>
      </c>
      <c r="BM526" s="206" t="s">
        <v>1509</v>
      </c>
      <c r="BN526" s="206" t="s">
        <v>1509</v>
      </c>
      <c r="BO526" s="278" t="s">
        <v>114</v>
      </c>
      <c r="BP526" s="278" t="s">
        <v>1509</v>
      </c>
      <c r="BQ526" s="593" t="s">
        <v>1509</v>
      </c>
      <c r="BR526" s="690" t="s">
        <v>3770</v>
      </c>
      <c r="BS526" s="691"/>
      <c r="BT526" s="1312" t="s">
        <v>3109</v>
      </c>
      <c r="BU526" s="1313"/>
      <c r="BV526" s="1016" t="s">
        <v>3771</v>
      </c>
      <c r="BW526" s="1017"/>
      <c r="BX526" s="690" t="s">
        <v>3772</v>
      </c>
      <c r="BY526" s="696"/>
      <c r="BZ526" s="691"/>
    </row>
    <row r="527" spans="1:78" s="211" customFormat="1" ht="28.5" customHeight="1">
      <c r="A527" s="990"/>
      <c r="B527" s="972"/>
      <c r="C527" s="848"/>
      <c r="D527" s="848"/>
      <c r="E527" s="801"/>
      <c r="F527" s="801"/>
      <c r="G527" s="819"/>
      <c r="H527" s="380">
        <f t="shared" ref="H527" si="1859">+H526</f>
        <v>86</v>
      </c>
      <c r="I527" s="831"/>
      <c r="J527" s="752"/>
      <c r="K527" s="752"/>
      <c r="L527" s="752"/>
      <c r="M527" s="801">
        <v>0</v>
      </c>
      <c r="N527" s="801"/>
      <c r="O527" s="801"/>
      <c r="P527" s="805"/>
      <c r="Q527" s="808"/>
      <c r="R527" s="811"/>
      <c r="S527" s="811"/>
      <c r="T527" s="811"/>
      <c r="U527" s="811"/>
      <c r="V527" s="814"/>
      <c r="W527" s="767"/>
      <c r="X527" s="817"/>
      <c r="Y527" s="761"/>
      <c r="Z527" s="764"/>
      <c r="AA527" s="767"/>
      <c r="AB527" s="770"/>
      <c r="AC527" s="773"/>
      <c r="AD527" s="776"/>
      <c r="AE527" s="779"/>
      <c r="AF527" s="205">
        <v>2</v>
      </c>
      <c r="AG527" s="494"/>
      <c r="AH527" s="497" t="str">
        <f t="shared" si="1748"/>
        <v/>
      </c>
      <c r="AI527" s="336"/>
      <c r="AJ527" s="336"/>
      <c r="AK527" s="231" t="str">
        <f t="shared" si="1749"/>
        <v/>
      </c>
      <c r="AL527" s="337"/>
      <c r="AM527" s="337"/>
      <c r="AN527" s="338"/>
      <c r="AO527" s="232" t="str">
        <f t="shared" ref="AO527" si="1860">IF(ISBLANK(AD526),(IFERROR(IF(AND(AH526="Probabilidad",AH527="Probabilidad"),(AQ526-(+AQ526*AK527)),IF(AH527="Probabilidad",(W526-(+W526*AK527)),IF(AH527="Impacto",AQ526,""))),""))," ")</f>
        <v xml:space="preserve"> </v>
      </c>
      <c r="AP527" s="174" t="str">
        <f t="shared" ref="AP527" si="1861">IF(ISBLANK(AD526),(IFERROR(IF(AO527="","",IF(AO527&lt;=0.2,"Muy Baja",IF(AO527&lt;=0.4,"Baja",IF(AO527&lt;=0.6,"Media",IF(AO527&lt;=0.8,"Alta","Muy Alta"))))),""))," ")</f>
        <v xml:space="preserve"> </v>
      </c>
      <c r="AQ527" s="233" t="str">
        <f t="shared" si="1670"/>
        <v xml:space="preserve"> </v>
      </c>
      <c r="AR527" s="279" t="str">
        <f t="shared" si="1671"/>
        <v/>
      </c>
      <c r="AS527" s="233" t="str">
        <f t="shared" ref="AS527" si="1862">IFERROR(IF(AND(AH526="Impacto",AH527="Impacto"),(AS526-(+AS526*AK527)),IF(AH527="Impacto",(AA526-(+AA526*AK527)),IF(AH527="Probabilidad",AS526,""))),"")</f>
        <v/>
      </c>
      <c r="AT527" s="235" t="str">
        <f t="shared" si="1672"/>
        <v/>
      </c>
      <c r="AU527" s="782"/>
      <c r="AV527" s="785"/>
      <c r="AW527" s="779"/>
      <c r="AX527" s="788"/>
      <c r="AY527" s="469"/>
      <c r="AZ527" s="462"/>
      <c r="BA527" s="463"/>
      <c r="BB527" s="463"/>
      <c r="BC527" s="464"/>
      <c r="BD527" s="464"/>
      <c r="BE527" s="464"/>
      <c r="BF527" s="462"/>
      <c r="BG527" s="752"/>
      <c r="BH527" s="212"/>
      <c r="BI527" s="209"/>
      <c r="BJ527" s="209"/>
      <c r="BK527" s="209"/>
      <c r="BL527" s="206"/>
      <c r="BM527" s="206"/>
      <c r="BN527" s="206"/>
      <c r="BO527" s="278"/>
      <c r="BP527" s="278"/>
      <c r="BQ527" s="593"/>
      <c r="BR527" s="692"/>
      <c r="BS527" s="693"/>
      <c r="BT527" s="1314"/>
      <c r="BU527" s="1315"/>
      <c r="BV527" s="1018"/>
      <c r="BW527" s="1019"/>
      <c r="BX527" s="692"/>
      <c r="BY527" s="697"/>
      <c r="BZ527" s="693"/>
    </row>
    <row r="528" spans="1:78" s="211" customFormat="1" ht="28.5" customHeight="1">
      <c r="A528" s="990"/>
      <c r="B528" s="972"/>
      <c r="C528" s="848"/>
      <c r="D528" s="848"/>
      <c r="E528" s="801"/>
      <c r="F528" s="801"/>
      <c r="G528" s="819"/>
      <c r="H528" s="380">
        <f t="shared" si="1718"/>
        <v>86</v>
      </c>
      <c r="I528" s="831"/>
      <c r="J528" s="752"/>
      <c r="K528" s="752"/>
      <c r="L528" s="752"/>
      <c r="M528" s="801">
        <v>0</v>
      </c>
      <c r="N528" s="801"/>
      <c r="O528" s="801"/>
      <c r="P528" s="805"/>
      <c r="Q528" s="808"/>
      <c r="R528" s="811"/>
      <c r="S528" s="811"/>
      <c r="T528" s="811"/>
      <c r="U528" s="811"/>
      <c r="V528" s="814"/>
      <c r="W528" s="767"/>
      <c r="X528" s="817"/>
      <c r="Y528" s="761"/>
      <c r="Z528" s="764"/>
      <c r="AA528" s="767"/>
      <c r="AB528" s="770"/>
      <c r="AC528" s="773"/>
      <c r="AD528" s="776"/>
      <c r="AE528" s="779"/>
      <c r="AF528" s="205">
        <v>3</v>
      </c>
      <c r="AG528" s="494"/>
      <c r="AH528" s="497" t="str">
        <f t="shared" si="1748"/>
        <v/>
      </c>
      <c r="AI528" s="336"/>
      <c r="AJ528" s="336"/>
      <c r="AK528" s="231" t="str">
        <f t="shared" si="1749"/>
        <v/>
      </c>
      <c r="AL528" s="337"/>
      <c r="AM528" s="337"/>
      <c r="AN528" s="338"/>
      <c r="AO528" s="232" t="str">
        <f t="shared" ref="AO528" si="1863">IF(ISBLANK(AD526),(IFERROR(IF(AND(AH527="Probabilidad",AH528="Probabilidad"),(AQ527-(+AQ527*AK528)),IF(AND(AH527="Impacto",AH528="Probabilidad"),(AQ526-(+AQ526*AK528)),IF(AH528="Impacto",AQ527,""))),""))," ")</f>
        <v xml:space="preserve"> </v>
      </c>
      <c r="AP528" s="174" t="str">
        <f t="shared" ref="AP528" si="1864">IF(ISBLANK(AD526),(IFERROR(IF(AO528="","",IF(AO528&lt;=0.2,"Muy Baja",IF(AO528&lt;=0.4,"Baja",IF(AO528&lt;=0.6,"Media",IF(AO528&lt;=0.8,"Alta","Muy Alta"))))),""))," ")</f>
        <v xml:space="preserve"> </v>
      </c>
      <c r="AQ528" s="233" t="str">
        <f t="shared" si="1670"/>
        <v xml:space="preserve"> </v>
      </c>
      <c r="AR528" s="279" t="str">
        <f t="shared" si="1671"/>
        <v/>
      </c>
      <c r="AS528" s="233" t="str">
        <f t="shared" ref="AS528:AS531" si="1865">IFERROR(IF(AND(AH527="Impacto",AH528="Impacto"),(AS527-(+AS527*AK528)),IF(AND(AH527="Probabilidad",AH528="Impacto"),(AS526-(+AS526*AK528)),IF(AH528="Probabilidad",AS527,""))),"")</f>
        <v/>
      </c>
      <c r="AT528" s="235" t="str">
        <f t="shared" si="1672"/>
        <v/>
      </c>
      <c r="AU528" s="782"/>
      <c r="AV528" s="785"/>
      <c r="AW528" s="779"/>
      <c r="AX528" s="788"/>
      <c r="AY528" s="469"/>
      <c r="AZ528" s="462"/>
      <c r="BA528" s="463"/>
      <c r="BB528" s="463"/>
      <c r="BC528" s="464"/>
      <c r="BD528" s="464"/>
      <c r="BE528" s="464"/>
      <c r="BF528" s="462"/>
      <c r="BG528" s="752"/>
      <c r="BH528" s="212"/>
      <c r="BI528" s="209"/>
      <c r="BJ528" s="209"/>
      <c r="BK528" s="209"/>
      <c r="BL528" s="206"/>
      <c r="BM528" s="206"/>
      <c r="BN528" s="206"/>
      <c r="BO528" s="278"/>
      <c r="BP528" s="278"/>
      <c r="BQ528" s="593"/>
      <c r="BR528" s="692"/>
      <c r="BS528" s="693"/>
      <c r="BT528" s="1314"/>
      <c r="BU528" s="1315"/>
      <c r="BV528" s="1018"/>
      <c r="BW528" s="1019"/>
      <c r="BX528" s="692"/>
      <c r="BY528" s="697"/>
      <c r="BZ528" s="693"/>
    </row>
    <row r="529" spans="1:78" s="211" customFormat="1" ht="28.5" customHeight="1">
      <c r="A529" s="990"/>
      <c r="B529" s="972"/>
      <c r="C529" s="848"/>
      <c r="D529" s="848"/>
      <c r="E529" s="801"/>
      <c r="F529" s="801"/>
      <c r="G529" s="819"/>
      <c r="H529" s="380">
        <f t="shared" si="1718"/>
        <v>86</v>
      </c>
      <c r="I529" s="831"/>
      <c r="J529" s="752"/>
      <c r="K529" s="752"/>
      <c r="L529" s="752"/>
      <c r="M529" s="801">
        <v>0</v>
      </c>
      <c r="N529" s="801"/>
      <c r="O529" s="801"/>
      <c r="P529" s="805"/>
      <c r="Q529" s="808"/>
      <c r="R529" s="811"/>
      <c r="S529" s="811"/>
      <c r="T529" s="811"/>
      <c r="U529" s="811"/>
      <c r="V529" s="814"/>
      <c r="W529" s="767"/>
      <c r="X529" s="817"/>
      <c r="Y529" s="761"/>
      <c r="Z529" s="764"/>
      <c r="AA529" s="767"/>
      <c r="AB529" s="770"/>
      <c r="AC529" s="773"/>
      <c r="AD529" s="776"/>
      <c r="AE529" s="779"/>
      <c r="AF529" s="205">
        <v>4</v>
      </c>
      <c r="AG529" s="494"/>
      <c r="AH529" s="497" t="str">
        <f t="shared" si="1748"/>
        <v/>
      </c>
      <c r="AI529" s="336"/>
      <c r="AJ529" s="336"/>
      <c r="AK529" s="231" t="str">
        <f t="shared" si="1749"/>
        <v/>
      </c>
      <c r="AL529" s="337"/>
      <c r="AM529" s="337"/>
      <c r="AN529" s="338"/>
      <c r="AO529" s="232" t="str">
        <f t="shared" ref="AO529" si="1866">IF(ISBLANK(AD526),(IFERROR(IF(AND(AH528="Probabilidad",AH529="Probabilidad"),(AQ528-(+AQ528*AK529)),IF(AND(AH528="Impacto",AH529="Probabilidad"),(AQ527-(+AQ527*AK529)),IF(AH529="Impacto",AQ528,""))),""))," ")</f>
        <v xml:space="preserve"> </v>
      </c>
      <c r="AP529" s="174" t="str">
        <f t="shared" ref="AP529" si="1867">IF(ISBLANK(AD526),(IFERROR(IF(AO529="","",IF(AO529&lt;=0.2,"Muy Baja",IF(AO529&lt;=0.4,"Baja",IF(AO529&lt;=0.6,"Media",IF(AO529&lt;=0.8,"Alta","Muy Alta"))))),""))," ")</f>
        <v xml:space="preserve"> </v>
      </c>
      <c r="AQ529" s="233" t="str">
        <f t="shared" si="1670"/>
        <v xml:space="preserve"> </v>
      </c>
      <c r="AR529" s="279" t="str">
        <f t="shared" si="1671"/>
        <v/>
      </c>
      <c r="AS529" s="233" t="str">
        <f t="shared" si="1865"/>
        <v/>
      </c>
      <c r="AT529" s="235" t="str">
        <f t="shared" si="1672"/>
        <v/>
      </c>
      <c r="AU529" s="782"/>
      <c r="AV529" s="785"/>
      <c r="AW529" s="779"/>
      <c r="AX529" s="788"/>
      <c r="AY529" s="469"/>
      <c r="AZ529" s="462"/>
      <c r="BA529" s="463"/>
      <c r="BB529" s="463"/>
      <c r="BC529" s="464"/>
      <c r="BD529" s="464"/>
      <c r="BE529" s="464"/>
      <c r="BF529" s="462"/>
      <c r="BG529" s="752"/>
      <c r="BH529" s="212"/>
      <c r="BI529" s="209"/>
      <c r="BJ529" s="209"/>
      <c r="BK529" s="209"/>
      <c r="BL529" s="206"/>
      <c r="BM529" s="206"/>
      <c r="BN529" s="206"/>
      <c r="BO529" s="278"/>
      <c r="BP529" s="278"/>
      <c r="BQ529" s="593"/>
      <c r="BR529" s="692"/>
      <c r="BS529" s="693"/>
      <c r="BT529" s="1314"/>
      <c r="BU529" s="1315"/>
      <c r="BV529" s="1018"/>
      <c r="BW529" s="1019"/>
      <c r="BX529" s="692"/>
      <c r="BY529" s="697"/>
      <c r="BZ529" s="693"/>
    </row>
    <row r="530" spans="1:78" s="211" customFormat="1" ht="28.5" customHeight="1">
      <c r="A530" s="990"/>
      <c r="B530" s="972"/>
      <c r="C530" s="848"/>
      <c r="D530" s="848"/>
      <c r="E530" s="801"/>
      <c r="F530" s="801"/>
      <c r="G530" s="819"/>
      <c r="H530" s="380">
        <f t="shared" si="1718"/>
        <v>86</v>
      </c>
      <c r="I530" s="831"/>
      <c r="J530" s="752"/>
      <c r="K530" s="752"/>
      <c r="L530" s="752"/>
      <c r="M530" s="801">
        <v>0</v>
      </c>
      <c r="N530" s="801"/>
      <c r="O530" s="801"/>
      <c r="P530" s="805"/>
      <c r="Q530" s="808"/>
      <c r="R530" s="811"/>
      <c r="S530" s="811"/>
      <c r="T530" s="811"/>
      <c r="U530" s="811"/>
      <c r="V530" s="814"/>
      <c r="W530" s="767"/>
      <c r="X530" s="817"/>
      <c r="Y530" s="761"/>
      <c r="Z530" s="764"/>
      <c r="AA530" s="767"/>
      <c r="AB530" s="770"/>
      <c r="AC530" s="773"/>
      <c r="AD530" s="776"/>
      <c r="AE530" s="779"/>
      <c r="AF530" s="205">
        <v>5</v>
      </c>
      <c r="AG530" s="494"/>
      <c r="AH530" s="497" t="str">
        <f t="shared" si="1748"/>
        <v/>
      </c>
      <c r="AI530" s="336"/>
      <c r="AJ530" s="336"/>
      <c r="AK530" s="231" t="str">
        <f t="shared" si="1749"/>
        <v/>
      </c>
      <c r="AL530" s="337"/>
      <c r="AM530" s="337"/>
      <c r="AN530" s="338"/>
      <c r="AO530" s="232" t="str">
        <f t="shared" ref="AO530" si="1868">IF(ISBLANK(AD526),(IFERROR(IF(AND(AH529="Probabilidad",AH530="Probabilidad"),(AQ529-(+AQ529*AK530)),IF(AND(AH529="Impacto",AH530="Probabilidad"),(AQ528-(+AQ528*AK530)),IF(AH530="Impacto",AQ529,""))),""))," ")</f>
        <v xml:space="preserve"> </v>
      </c>
      <c r="AP530" s="174" t="str">
        <f t="shared" ref="AP530" si="1869">IF(ISBLANK(AD526),(IFERROR(IF(AO530="","",IF(AO530&lt;=0.2,"Muy Baja",IF(AO530&lt;=0.4,"Baja",IF(AO530&lt;=0.6,"Media",IF(AO530&lt;=0.8,"Alta","Muy Alta"))))),""))," ")</f>
        <v xml:space="preserve"> </v>
      </c>
      <c r="AQ530" s="233" t="str">
        <f t="shared" si="1670"/>
        <v xml:space="preserve"> </v>
      </c>
      <c r="AR530" s="279" t="str">
        <f t="shared" si="1671"/>
        <v/>
      </c>
      <c r="AS530" s="233" t="str">
        <f t="shared" si="1865"/>
        <v/>
      </c>
      <c r="AT530" s="235" t="str">
        <f t="shared" si="1672"/>
        <v/>
      </c>
      <c r="AU530" s="782"/>
      <c r="AV530" s="785"/>
      <c r="AW530" s="779"/>
      <c r="AX530" s="788"/>
      <c r="AY530" s="469"/>
      <c r="AZ530" s="462"/>
      <c r="BA530" s="463"/>
      <c r="BB530" s="463"/>
      <c r="BC530" s="464"/>
      <c r="BD530" s="464"/>
      <c r="BE530" s="464"/>
      <c r="BF530" s="462"/>
      <c r="BG530" s="752"/>
      <c r="BH530" s="212"/>
      <c r="BI530" s="209"/>
      <c r="BJ530" s="209"/>
      <c r="BK530" s="209"/>
      <c r="BL530" s="206"/>
      <c r="BM530" s="206"/>
      <c r="BN530" s="206"/>
      <c r="BO530" s="278"/>
      <c r="BP530" s="278"/>
      <c r="BQ530" s="593"/>
      <c r="BR530" s="692"/>
      <c r="BS530" s="693"/>
      <c r="BT530" s="1314"/>
      <c r="BU530" s="1315"/>
      <c r="BV530" s="1018"/>
      <c r="BW530" s="1019"/>
      <c r="BX530" s="692"/>
      <c r="BY530" s="697"/>
      <c r="BZ530" s="693"/>
    </row>
    <row r="531" spans="1:78" s="211" customFormat="1" ht="28.5" customHeight="1">
      <c r="A531" s="990"/>
      <c r="B531" s="972"/>
      <c r="C531" s="848"/>
      <c r="D531" s="848"/>
      <c r="E531" s="801"/>
      <c r="F531" s="801"/>
      <c r="G531" s="819"/>
      <c r="H531" s="380">
        <f t="shared" si="1718"/>
        <v>86</v>
      </c>
      <c r="I531" s="832"/>
      <c r="J531" s="753"/>
      <c r="K531" s="753"/>
      <c r="L531" s="753"/>
      <c r="M531" s="802">
        <v>0</v>
      </c>
      <c r="N531" s="802"/>
      <c r="O531" s="802"/>
      <c r="P531" s="806"/>
      <c r="Q531" s="809"/>
      <c r="R531" s="812"/>
      <c r="S531" s="812"/>
      <c r="T531" s="812"/>
      <c r="U531" s="812"/>
      <c r="V531" s="820"/>
      <c r="W531" s="768"/>
      <c r="X531" s="818"/>
      <c r="Y531" s="762"/>
      <c r="Z531" s="765"/>
      <c r="AA531" s="768"/>
      <c r="AB531" s="771"/>
      <c r="AC531" s="774"/>
      <c r="AD531" s="777"/>
      <c r="AE531" s="780"/>
      <c r="AF531" s="205">
        <v>6</v>
      </c>
      <c r="AG531" s="494"/>
      <c r="AH531" s="497" t="str">
        <f t="shared" si="1748"/>
        <v/>
      </c>
      <c r="AI531" s="336"/>
      <c r="AJ531" s="336"/>
      <c r="AK531" s="231" t="str">
        <f t="shared" si="1749"/>
        <v/>
      </c>
      <c r="AL531" s="337"/>
      <c r="AM531" s="337"/>
      <c r="AN531" s="338"/>
      <c r="AO531" s="232" t="str">
        <f t="shared" ref="AO531" si="1870">IF(ISBLANK(AD526),(IFERROR(IF(AND(AH530="Probabilidad",AH531="Probabilidad"),(AQ530-(+AQ530*AK531)),IF(AND(AH530="Impacto",AH531="Probabilidad"),(AQ529-(+AQ529*AK531)),IF(AH531="Impacto",AQ530,""))),""))," ")</f>
        <v xml:space="preserve"> </v>
      </c>
      <c r="AP531" s="174" t="str">
        <f t="shared" ref="AP531" si="1871">IF(ISBLANK(AD526),(IFERROR(IF(AO531="","",IF(AO531&lt;=0.2,"Muy Baja",IF(AO531&lt;=0.4,"Baja",IF(AO531&lt;=0.6,"Media",IF(AO531&lt;=0.8,"Alta","Muy Alta"))))),""))," ")</f>
        <v xml:space="preserve"> </v>
      </c>
      <c r="AQ531" s="233" t="str">
        <f t="shared" si="1670"/>
        <v xml:space="preserve"> </v>
      </c>
      <c r="AR531" s="279" t="str">
        <f t="shared" si="1671"/>
        <v/>
      </c>
      <c r="AS531" s="233" t="str">
        <f t="shared" si="1865"/>
        <v/>
      </c>
      <c r="AT531" s="235" t="str">
        <f t="shared" si="1672"/>
        <v/>
      </c>
      <c r="AU531" s="783"/>
      <c r="AV531" s="786"/>
      <c r="AW531" s="780"/>
      <c r="AX531" s="789"/>
      <c r="AY531" s="469"/>
      <c r="AZ531" s="462"/>
      <c r="BA531" s="463"/>
      <c r="BB531" s="463"/>
      <c r="BC531" s="464"/>
      <c r="BD531" s="464"/>
      <c r="BE531" s="464"/>
      <c r="BF531" s="462"/>
      <c r="BG531" s="753"/>
      <c r="BH531" s="212"/>
      <c r="BI531" s="209"/>
      <c r="BJ531" s="209"/>
      <c r="BK531" s="209"/>
      <c r="BL531" s="206"/>
      <c r="BM531" s="206"/>
      <c r="BN531" s="206"/>
      <c r="BO531" s="278"/>
      <c r="BP531" s="278"/>
      <c r="BQ531" s="593"/>
      <c r="BR531" s="694"/>
      <c r="BS531" s="695"/>
      <c r="BT531" s="1316"/>
      <c r="BU531" s="1317"/>
      <c r="BV531" s="1020"/>
      <c r="BW531" s="1021"/>
      <c r="BX531" s="694"/>
      <c r="BY531" s="698"/>
      <c r="BZ531" s="695"/>
    </row>
    <row r="532" spans="1:78" s="211" customFormat="1" ht="125.45" customHeight="1">
      <c r="A532" s="990"/>
      <c r="B532" s="972" t="s">
        <v>956</v>
      </c>
      <c r="C532" s="848"/>
      <c r="D532" s="848"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801" t="s">
        <v>1168</v>
      </c>
      <c r="F532" s="801" t="s">
        <v>970</v>
      </c>
      <c r="G532" s="819">
        <v>87</v>
      </c>
      <c r="H532" s="380">
        <f t="shared" ref="H532" si="1872">+G532</f>
        <v>87</v>
      </c>
      <c r="I532" s="830" t="s">
        <v>3114</v>
      </c>
      <c r="J532" s="751" t="s">
        <v>241</v>
      </c>
      <c r="K532" s="751" t="s">
        <v>1426</v>
      </c>
      <c r="L532" s="751" t="s">
        <v>1324</v>
      </c>
      <c r="M532" s="803" t="s">
        <v>3342</v>
      </c>
      <c r="N532" s="803" t="s">
        <v>926</v>
      </c>
      <c r="O532" s="803" t="s">
        <v>831</v>
      </c>
      <c r="P532" s="804">
        <v>228</v>
      </c>
      <c r="Q532" s="807" t="s">
        <v>153</v>
      </c>
      <c r="R532" s="810" t="s">
        <v>1293</v>
      </c>
      <c r="S532" s="810" t="s">
        <v>1328</v>
      </c>
      <c r="T532" s="810"/>
      <c r="U532" s="810"/>
      <c r="V532" s="813" t="str">
        <f t="shared" ref="V532" si="1873">IF(ISBLANK(AC532),(IF(P532&lt;=0,"",IF(P532&lt;=2,"Muy Baja",IF(P532&lt;=24,"Baja",IF(P532&lt;=500,"Media",IF(P532&lt;=5000,"Alta","Muy Alta"))))))," ")</f>
        <v>Media</v>
      </c>
      <c r="W532" s="766">
        <f t="shared" ref="W532" si="1874">IF(ISBLANK(AC532),(IF(V532="","",IF(V532="Muy Baja",20%,IF(V532="Baja",40%,IF(V532="Media",60%,IF(V532="Alta",80%,IF(V532="Muy Alta",100%,0)))))))," ")</f>
        <v>0.6</v>
      </c>
      <c r="X532" s="816" t="s">
        <v>1424</v>
      </c>
      <c r="Y532" s="760" t="str">
        <f>IF(X532&gt;0,IF(NOT(ISERROR(MATCH(X532,'Listados Datos'!$N$3:$N$4,0))),'Listados Datos'!$N$6&amp;"Por favor no seleccionar este criterios de impacto (Afectación Económica o presupuestal y/o Pérdida Reputacional)",'Listados Datos'!$N$7),"")</f>
        <v>✔</v>
      </c>
      <c r="Z532" s="763"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766">
        <f>IF(Z532="","",IF(Z532="Leve",20%,IF(Z532="Menor",40%,IF(Z532="Moderado",60%,IF(Z532="Mayor",80%,IF(Z532="Catastrófico",100%,0))))))</f>
        <v>0.4</v>
      </c>
      <c r="AB532" s="769"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772"/>
      <c r="AD532" s="775"/>
      <c r="AE532" s="778" t="str">
        <f t="shared" ref="AE532" si="1875">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494" t="s">
        <v>3374</v>
      </c>
      <c r="AH532" s="497" t="str">
        <f t="shared" si="1748"/>
        <v>Probabilidad</v>
      </c>
      <c r="AI532" s="336" t="s">
        <v>310</v>
      </c>
      <c r="AJ532" s="336" t="s">
        <v>315</v>
      </c>
      <c r="AK532" s="231" t="str">
        <f t="shared" si="1749"/>
        <v>40%</v>
      </c>
      <c r="AL532" s="337" t="s">
        <v>319</v>
      </c>
      <c r="AM532" s="337" t="s">
        <v>323</v>
      </c>
      <c r="AN532" s="338" t="s">
        <v>326</v>
      </c>
      <c r="AO532" s="232">
        <f t="shared" ref="AO532" si="1876">IF(ISBLANK(AD532),(IFERROR(IF(AH532="Probabilidad",(W532-(+W532*AK532)),IF(AH532="Impacto",W532,"")),""))," ")</f>
        <v>0.36</v>
      </c>
      <c r="AP532" s="174" t="str">
        <f t="shared" ref="AP532" si="1877">IF(ISBLANK(AD532), (IFERROR(IF(AO532="","",IF(AO532&lt;=0.2,"Muy Baja",IF(AO532&lt;=0.4,"Baja",IF(AO532&lt;=0.6,"Media",IF(AO532&lt;=0.8,"Alta","Muy Alta"))))),""))," ")</f>
        <v>Baja</v>
      </c>
      <c r="AQ532" s="233">
        <f t="shared" si="1670"/>
        <v>0.36</v>
      </c>
      <c r="AR532" s="279" t="str">
        <f t="shared" si="1671"/>
        <v>Menor</v>
      </c>
      <c r="AS532" s="233">
        <f t="shared" ref="AS532" si="1878">IFERROR(IF(AH532="Impacto",(AA532-(+AA532*AK532)),IF(AH532="Probabilidad",AA532,"")),"")</f>
        <v>0.4</v>
      </c>
      <c r="AT532" s="235" t="str">
        <f t="shared" si="1672"/>
        <v>Moderado</v>
      </c>
      <c r="AU532" s="781"/>
      <c r="AV532" s="784" t="str">
        <f>IF(ISBLANK(AD532), " ", AD532)</f>
        <v xml:space="preserve"> </v>
      </c>
      <c r="AW532" s="778" t="str">
        <f t="shared" ref="AW532" si="1879">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787" t="s">
        <v>333</v>
      </c>
      <c r="AY532" s="711" t="s">
        <v>1267</v>
      </c>
      <c r="AZ532" s="713" t="s">
        <v>1268</v>
      </c>
      <c r="BA532" s="713" t="s">
        <v>3006</v>
      </c>
      <c r="BB532" s="713" t="s">
        <v>1066</v>
      </c>
      <c r="BC532" s="713">
        <v>44927</v>
      </c>
      <c r="BD532" s="713">
        <v>45291</v>
      </c>
      <c r="BE532" s="713" t="s">
        <v>1272</v>
      </c>
      <c r="BF532" s="713" t="s">
        <v>1273</v>
      </c>
      <c r="BG532" s="751" t="s">
        <v>1264</v>
      </c>
      <c r="BH532" s="212" t="s">
        <v>113</v>
      </c>
      <c r="BI532" s="209" t="s">
        <v>3469</v>
      </c>
      <c r="BJ532" s="209" t="s">
        <v>1509</v>
      </c>
      <c r="BK532" s="209" t="s">
        <v>1509</v>
      </c>
      <c r="BL532" s="206" t="s">
        <v>1509</v>
      </c>
      <c r="BM532" s="206" t="s">
        <v>1509</v>
      </c>
      <c r="BN532" s="206" t="s">
        <v>1509</v>
      </c>
      <c r="BO532" s="278" t="s">
        <v>114</v>
      </c>
      <c r="BP532" s="278" t="s">
        <v>1509</v>
      </c>
      <c r="BQ532" s="593" t="s">
        <v>1509</v>
      </c>
      <c r="BR532" s="690" t="s">
        <v>3773</v>
      </c>
      <c r="BS532" s="691"/>
      <c r="BT532" s="668" t="s">
        <v>1268</v>
      </c>
      <c r="BU532" s="669"/>
      <c r="BV532" s="1016" t="s">
        <v>3771</v>
      </c>
      <c r="BW532" s="1017"/>
      <c r="BX532" s="690" t="s">
        <v>3772</v>
      </c>
      <c r="BY532" s="696"/>
      <c r="BZ532" s="691"/>
    </row>
    <row r="533" spans="1:78" s="211" customFormat="1" ht="100.5" customHeight="1">
      <c r="A533" s="990"/>
      <c r="B533" s="972"/>
      <c r="C533" s="848"/>
      <c r="D533" s="848"/>
      <c r="E533" s="801"/>
      <c r="F533" s="801"/>
      <c r="G533" s="819"/>
      <c r="H533" s="380">
        <f t="shared" ref="H533" si="1880">+H532</f>
        <v>87</v>
      </c>
      <c r="I533" s="831"/>
      <c r="J533" s="752"/>
      <c r="K533" s="752"/>
      <c r="L533" s="752"/>
      <c r="M533" s="801" t="s">
        <v>1479</v>
      </c>
      <c r="N533" s="801"/>
      <c r="O533" s="801"/>
      <c r="P533" s="805"/>
      <c r="Q533" s="808"/>
      <c r="R533" s="811"/>
      <c r="S533" s="811"/>
      <c r="T533" s="811"/>
      <c r="U533" s="811"/>
      <c r="V533" s="814"/>
      <c r="W533" s="767"/>
      <c r="X533" s="817"/>
      <c r="Y533" s="761"/>
      <c r="Z533" s="764"/>
      <c r="AA533" s="767"/>
      <c r="AB533" s="770"/>
      <c r="AC533" s="773"/>
      <c r="AD533" s="776"/>
      <c r="AE533" s="779"/>
      <c r="AF533" s="205">
        <v>2</v>
      </c>
      <c r="AG533" s="494" t="s">
        <v>1329</v>
      </c>
      <c r="AH533" s="497" t="str">
        <f t="shared" si="1748"/>
        <v>Probabilidad</v>
      </c>
      <c r="AI533" s="336" t="s">
        <v>310</v>
      </c>
      <c r="AJ533" s="336" t="s">
        <v>315</v>
      </c>
      <c r="AK533" s="231" t="str">
        <f t="shared" si="1749"/>
        <v>40%</v>
      </c>
      <c r="AL533" s="337" t="s">
        <v>319</v>
      </c>
      <c r="AM533" s="337" t="s">
        <v>323</v>
      </c>
      <c r="AN533" s="338" t="s">
        <v>326</v>
      </c>
      <c r="AO533" s="232">
        <f t="shared" ref="AO533" si="1881">IF(ISBLANK(AD532),(IFERROR(IF(AND(AH532="Probabilidad",AH533="Probabilidad"),(AQ532-(+AQ532*AK533)),IF(AH533="Probabilidad",(W532-(+W532*AK533)),IF(AH533="Impacto",AQ532,""))),""))," ")</f>
        <v>0.216</v>
      </c>
      <c r="AP533" s="174" t="str">
        <f t="shared" ref="AP533" si="1882">IF(ISBLANK(AD532),(IFERROR(IF(AO533="","",IF(AO533&lt;=0.2,"Muy Baja",IF(AO533&lt;=0.4,"Baja",IF(AO533&lt;=0.6,"Media",IF(AO533&lt;=0.8,"Alta","Muy Alta"))))),""))," ")</f>
        <v>Baja</v>
      </c>
      <c r="AQ533" s="233">
        <f t="shared" si="1670"/>
        <v>0.216</v>
      </c>
      <c r="AR533" s="279" t="str">
        <f t="shared" si="1671"/>
        <v>Menor</v>
      </c>
      <c r="AS533" s="233">
        <f t="shared" ref="AS533" si="1883">IFERROR(IF(AND(AH532="Impacto",AH533="Impacto"),(AS532-(+AS532*AK533)),IF(AH533="Impacto",(AA532-(+AA532*AK533)),IF(AH533="Probabilidad",AS532,""))),"")</f>
        <v>0.4</v>
      </c>
      <c r="AT533" s="235" t="str">
        <f t="shared" si="1672"/>
        <v>Moderado</v>
      </c>
      <c r="AU533" s="782"/>
      <c r="AV533" s="785"/>
      <c r="AW533" s="779"/>
      <c r="AX533" s="788"/>
      <c r="AY533" s="712"/>
      <c r="AZ533" s="714"/>
      <c r="BA533" s="714"/>
      <c r="BB533" s="714"/>
      <c r="BC533" s="714"/>
      <c r="BD533" s="714"/>
      <c r="BE533" s="714"/>
      <c r="BF533" s="714"/>
      <c r="BG533" s="752"/>
      <c r="BH533" s="212"/>
      <c r="BI533" s="209"/>
      <c r="BJ533" s="209"/>
      <c r="BK533" s="209"/>
      <c r="BL533" s="206"/>
      <c r="BM533" s="206"/>
      <c r="BN533" s="206"/>
      <c r="BO533" s="278"/>
      <c r="BP533" s="278"/>
      <c r="BQ533" s="593"/>
      <c r="BR533" s="692"/>
      <c r="BS533" s="693"/>
      <c r="BT533" s="670"/>
      <c r="BU533" s="671"/>
      <c r="BV533" s="1018"/>
      <c r="BW533" s="1019"/>
      <c r="BX533" s="692"/>
      <c r="BY533" s="697"/>
      <c r="BZ533" s="693"/>
    </row>
    <row r="534" spans="1:78" s="211" customFormat="1" ht="28.5" customHeight="1">
      <c r="A534" s="990"/>
      <c r="B534" s="972"/>
      <c r="C534" s="848"/>
      <c r="D534" s="848"/>
      <c r="E534" s="801"/>
      <c r="F534" s="801"/>
      <c r="G534" s="819"/>
      <c r="H534" s="380">
        <f t="shared" si="1718"/>
        <v>87</v>
      </c>
      <c r="I534" s="831"/>
      <c r="J534" s="752"/>
      <c r="K534" s="752"/>
      <c r="L534" s="752"/>
      <c r="M534" s="801" t="s">
        <v>1479</v>
      </c>
      <c r="N534" s="801"/>
      <c r="O534" s="801"/>
      <c r="P534" s="805"/>
      <c r="Q534" s="808"/>
      <c r="R534" s="811"/>
      <c r="S534" s="811"/>
      <c r="T534" s="811"/>
      <c r="U534" s="811"/>
      <c r="V534" s="814"/>
      <c r="W534" s="767"/>
      <c r="X534" s="817"/>
      <c r="Y534" s="761"/>
      <c r="Z534" s="764"/>
      <c r="AA534" s="767"/>
      <c r="AB534" s="770"/>
      <c r="AC534" s="773"/>
      <c r="AD534" s="776"/>
      <c r="AE534" s="779"/>
      <c r="AF534" s="205">
        <v>3</v>
      </c>
      <c r="AG534" s="494"/>
      <c r="AH534" s="497" t="str">
        <f t="shared" si="1748"/>
        <v/>
      </c>
      <c r="AI534" s="336"/>
      <c r="AJ534" s="336"/>
      <c r="AK534" s="231" t="str">
        <f t="shared" si="1749"/>
        <v/>
      </c>
      <c r="AL534" s="337"/>
      <c r="AM534" s="337"/>
      <c r="AN534" s="338"/>
      <c r="AO534" s="232" t="str">
        <f t="shared" ref="AO534" si="1884">IF(ISBLANK(AD532),(IFERROR(IF(AND(AH533="Probabilidad",AH534="Probabilidad"),(AQ533-(+AQ533*AK534)),IF(AND(AH533="Impacto",AH534="Probabilidad"),(AQ532-(+AQ532*AK534)),IF(AH534="Impacto",AQ533,""))),""))," ")</f>
        <v/>
      </c>
      <c r="AP534" s="174" t="str">
        <f t="shared" ref="AP534" si="1885">IF(ISBLANK(AD532),(IFERROR(IF(AO534="","",IF(AO534&lt;=0.2,"Muy Baja",IF(AO534&lt;=0.4,"Baja",IF(AO534&lt;=0.6,"Media",IF(AO534&lt;=0.8,"Alta","Muy Alta"))))),""))," ")</f>
        <v/>
      </c>
      <c r="AQ534" s="233" t="str">
        <f t="shared" si="1670"/>
        <v/>
      </c>
      <c r="AR534" s="279" t="str">
        <f t="shared" si="1671"/>
        <v/>
      </c>
      <c r="AS534" s="233" t="str">
        <f t="shared" ref="AS534:AS537" si="1886">IFERROR(IF(AND(AH533="Impacto",AH534="Impacto"),(AS533-(+AS533*AK534)),IF(AND(AH533="Probabilidad",AH534="Impacto"),(AS532-(+AS532*AK534)),IF(AH534="Probabilidad",AS533,""))),"")</f>
        <v/>
      </c>
      <c r="AT534" s="235" t="str">
        <f t="shared" si="1672"/>
        <v/>
      </c>
      <c r="AU534" s="782"/>
      <c r="AV534" s="785"/>
      <c r="AW534" s="779"/>
      <c r="AX534" s="788"/>
      <c r="AY534" s="469"/>
      <c r="AZ534" s="462"/>
      <c r="BA534" s="463"/>
      <c r="BB534" s="463"/>
      <c r="BC534" s="464"/>
      <c r="BD534" s="464"/>
      <c r="BE534" s="464"/>
      <c r="BF534" s="462"/>
      <c r="BG534" s="752"/>
      <c r="BH534" s="212"/>
      <c r="BI534" s="209"/>
      <c r="BJ534" s="209"/>
      <c r="BK534" s="209"/>
      <c r="BL534" s="206"/>
      <c r="BM534" s="206"/>
      <c r="BN534" s="206"/>
      <c r="BO534" s="278"/>
      <c r="BP534" s="278"/>
      <c r="BQ534" s="593"/>
      <c r="BR534" s="692"/>
      <c r="BS534" s="693"/>
      <c r="BT534" s="670"/>
      <c r="BU534" s="671"/>
      <c r="BV534" s="1018"/>
      <c r="BW534" s="1019"/>
      <c r="BX534" s="692"/>
      <c r="BY534" s="697"/>
      <c r="BZ534" s="693"/>
    </row>
    <row r="535" spans="1:78" s="211" customFormat="1" ht="28.5" customHeight="1">
      <c r="A535" s="990"/>
      <c r="B535" s="972"/>
      <c r="C535" s="848"/>
      <c r="D535" s="848"/>
      <c r="E535" s="801"/>
      <c r="F535" s="801"/>
      <c r="G535" s="819"/>
      <c r="H535" s="380">
        <f t="shared" si="1718"/>
        <v>87</v>
      </c>
      <c r="I535" s="831"/>
      <c r="J535" s="752"/>
      <c r="K535" s="752"/>
      <c r="L535" s="752"/>
      <c r="M535" s="801" t="s">
        <v>1479</v>
      </c>
      <c r="N535" s="801"/>
      <c r="O535" s="801"/>
      <c r="P535" s="805"/>
      <c r="Q535" s="808"/>
      <c r="R535" s="811"/>
      <c r="S535" s="811"/>
      <c r="T535" s="811"/>
      <c r="U535" s="811"/>
      <c r="V535" s="814"/>
      <c r="W535" s="767"/>
      <c r="X535" s="817"/>
      <c r="Y535" s="761"/>
      <c r="Z535" s="764"/>
      <c r="AA535" s="767"/>
      <c r="AB535" s="770"/>
      <c r="AC535" s="773"/>
      <c r="AD535" s="776"/>
      <c r="AE535" s="779"/>
      <c r="AF535" s="205">
        <v>4</v>
      </c>
      <c r="AG535" s="494"/>
      <c r="AH535" s="497" t="str">
        <f t="shared" si="1748"/>
        <v/>
      </c>
      <c r="AI535" s="336"/>
      <c r="AJ535" s="336"/>
      <c r="AK535" s="231" t="str">
        <f t="shared" si="1749"/>
        <v/>
      </c>
      <c r="AL535" s="337"/>
      <c r="AM535" s="337"/>
      <c r="AN535" s="338"/>
      <c r="AO535" s="232" t="str">
        <f t="shared" ref="AO535" si="1887">IF(ISBLANK(AD532),(IFERROR(IF(AND(AH534="Probabilidad",AH535="Probabilidad"),(AQ534-(+AQ534*AK535)),IF(AND(AH534="Impacto",AH535="Probabilidad"),(AQ533-(+AQ533*AK535)),IF(AH535="Impacto",AQ534,""))),""))," ")</f>
        <v/>
      </c>
      <c r="AP535" s="174" t="str">
        <f t="shared" ref="AP535" si="1888">IF(ISBLANK(AD532),(IFERROR(IF(AO535="","",IF(AO535&lt;=0.2,"Muy Baja",IF(AO535&lt;=0.4,"Baja",IF(AO535&lt;=0.6,"Media",IF(AO535&lt;=0.8,"Alta","Muy Alta"))))),""))," ")</f>
        <v/>
      </c>
      <c r="AQ535" s="233" t="str">
        <f t="shared" si="1670"/>
        <v/>
      </c>
      <c r="AR535" s="279" t="str">
        <f t="shared" si="1671"/>
        <v/>
      </c>
      <c r="AS535" s="233" t="str">
        <f t="shared" si="1886"/>
        <v/>
      </c>
      <c r="AT535" s="235" t="str">
        <f t="shared" si="1672"/>
        <v/>
      </c>
      <c r="AU535" s="782"/>
      <c r="AV535" s="785"/>
      <c r="AW535" s="779"/>
      <c r="AX535" s="788"/>
      <c r="AY535" s="469"/>
      <c r="AZ535" s="462"/>
      <c r="BA535" s="463"/>
      <c r="BB535" s="463"/>
      <c r="BC535" s="464"/>
      <c r="BD535" s="464"/>
      <c r="BE535" s="464"/>
      <c r="BF535" s="462"/>
      <c r="BG535" s="752"/>
      <c r="BH535" s="212"/>
      <c r="BI535" s="209"/>
      <c r="BJ535" s="209"/>
      <c r="BK535" s="209"/>
      <c r="BL535" s="206"/>
      <c r="BM535" s="206"/>
      <c r="BN535" s="206"/>
      <c r="BO535" s="278"/>
      <c r="BP535" s="278"/>
      <c r="BQ535" s="593"/>
      <c r="BR535" s="692"/>
      <c r="BS535" s="693"/>
      <c r="BT535" s="670"/>
      <c r="BU535" s="671"/>
      <c r="BV535" s="1018"/>
      <c r="BW535" s="1019"/>
      <c r="BX535" s="692"/>
      <c r="BY535" s="697"/>
      <c r="BZ535" s="693"/>
    </row>
    <row r="536" spans="1:78" s="211" customFormat="1" ht="28.5" customHeight="1">
      <c r="A536" s="990"/>
      <c r="B536" s="972"/>
      <c r="C536" s="848"/>
      <c r="D536" s="848"/>
      <c r="E536" s="801"/>
      <c r="F536" s="801"/>
      <c r="G536" s="819"/>
      <c r="H536" s="380">
        <f t="shared" si="1718"/>
        <v>87</v>
      </c>
      <c r="I536" s="831"/>
      <c r="J536" s="752"/>
      <c r="K536" s="752"/>
      <c r="L536" s="752"/>
      <c r="M536" s="801" t="s">
        <v>1479</v>
      </c>
      <c r="N536" s="801"/>
      <c r="O536" s="801"/>
      <c r="P536" s="805"/>
      <c r="Q536" s="808"/>
      <c r="R536" s="811"/>
      <c r="S536" s="811"/>
      <c r="T536" s="811"/>
      <c r="U536" s="811"/>
      <c r="V536" s="814"/>
      <c r="W536" s="767"/>
      <c r="X536" s="817"/>
      <c r="Y536" s="761"/>
      <c r="Z536" s="764"/>
      <c r="AA536" s="767"/>
      <c r="AB536" s="770"/>
      <c r="AC536" s="773"/>
      <c r="AD536" s="776"/>
      <c r="AE536" s="779"/>
      <c r="AF536" s="205">
        <v>5</v>
      </c>
      <c r="AG536" s="494"/>
      <c r="AH536" s="497" t="str">
        <f t="shared" si="1748"/>
        <v/>
      </c>
      <c r="AI536" s="336"/>
      <c r="AJ536" s="336"/>
      <c r="AK536" s="231" t="str">
        <f t="shared" si="1749"/>
        <v/>
      </c>
      <c r="AL536" s="337"/>
      <c r="AM536" s="337"/>
      <c r="AN536" s="338"/>
      <c r="AO536" s="232" t="str">
        <f t="shared" ref="AO536" si="1889">IF(ISBLANK(AD532),(IFERROR(IF(AND(AH535="Probabilidad",AH536="Probabilidad"),(AQ535-(+AQ535*AK536)),IF(AND(AH535="Impacto",AH536="Probabilidad"),(AQ534-(+AQ534*AK536)),IF(AH536="Impacto",AQ535,""))),""))," ")</f>
        <v/>
      </c>
      <c r="AP536" s="174" t="str">
        <f t="shared" ref="AP536" si="1890">IF(ISBLANK(AD532),(IFERROR(IF(AO536="","",IF(AO536&lt;=0.2,"Muy Baja",IF(AO536&lt;=0.4,"Baja",IF(AO536&lt;=0.6,"Media",IF(AO536&lt;=0.8,"Alta","Muy Alta"))))),""))," ")</f>
        <v/>
      </c>
      <c r="AQ536" s="233" t="str">
        <f t="shared" si="1670"/>
        <v/>
      </c>
      <c r="AR536" s="279" t="str">
        <f t="shared" si="1671"/>
        <v/>
      </c>
      <c r="AS536" s="233" t="str">
        <f t="shared" si="1886"/>
        <v/>
      </c>
      <c r="AT536" s="235" t="str">
        <f t="shared" si="1672"/>
        <v/>
      </c>
      <c r="AU536" s="782"/>
      <c r="AV536" s="785"/>
      <c r="AW536" s="779"/>
      <c r="AX536" s="788"/>
      <c r="AY536" s="469"/>
      <c r="AZ536" s="462"/>
      <c r="BA536" s="463"/>
      <c r="BB536" s="463"/>
      <c r="BC536" s="464"/>
      <c r="BD536" s="464"/>
      <c r="BE536" s="464"/>
      <c r="BF536" s="462"/>
      <c r="BG536" s="752"/>
      <c r="BH536" s="212"/>
      <c r="BI536" s="209"/>
      <c r="BJ536" s="209"/>
      <c r="BK536" s="209"/>
      <c r="BL536" s="206"/>
      <c r="BM536" s="206"/>
      <c r="BN536" s="206"/>
      <c r="BO536" s="278"/>
      <c r="BP536" s="278"/>
      <c r="BQ536" s="593"/>
      <c r="BR536" s="692"/>
      <c r="BS536" s="693"/>
      <c r="BT536" s="670"/>
      <c r="BU536" s="671"/>
      <c r="BV536" s="1018"/>
      <c r="BW536" s="1019"/>
      <c r="BX536" s="692"/>
      <c r="BY536" s="697"/>
      <c r="BZ536" s="693"/>
    </row>
    <row r="537" spans="1:78" s="211" customFormat="1" ht="28.5" customHeight="1">
      <c r="A537" s="990"/>
      <c r="B537" s="972"/>
      <c r="C537" s="848"/>
      <c r="D537" s="848"/>
      <c r="E537" s="801"/>
      <c r="F537" s="801"/>
      <c r="G537" s="819"/>
      <c r="H537" s="380">
        <f t="shared" si="1718"/>
        <v>87</v>
      </c>
      <c r="I537" s="832"/>
      <c r="J537" s="753"/>
      <c r="K537" s="753"/>
      <c r="L537" s="753"/>
      <c r="M537" s="802" t="s">
        <v>1479</v>
      </c>
      <c r="N537" s="802"/>
      <c r="O537" s="802"/>
      <c r="P537" s="806"/>
      <c r="Q537" s="809"/>
      <c r="R537" s="812"/>
      <c r="S537" s="812"/>
      <c r="T537" s="812"/>
      <c r="U537" s="812"/>
      <c r="V537" s="820"/>
      <c r="W537" s="768"/>
      <c r="X537" s="818"/>
      <c r="Y537" s="762"/>
      <c r="Z537" s="765"/>
      <c r="AA537" s="768"/>
      <c r="AB537" s="771"/>
      <c r="AC537" s="774"/>
      <c r="AD537" s="777"/>
      <c r="AE537" s="780"/>
      <c r="AF537" s="205">
        <v>6</v>
      </c>
      <c r="AG537" s="494"/>
      <c r="AH537" s="497" t="str">
        <f t="shared" si="1748"/>
        <v/>
      </c>
      <c r="AI537" s="336"/>
      <c r="AJ537" s="336"/>
      <c r="AK537" s="231" t="str">
        <f t="shared" si="1749"/>
        <v/>
      </c>
      <c r="AL537" s="337"/>
      <c r="AM537" s="337"/>
      <c r="AN537" s="338"/>
      <c r="AO537" s="232" t="str">
        <f t="shared" ref="AO537" si="1891">IF(ISBLANK(AD532),(IFERROR(IF(AND(AH536="Probabilidad",AH537="Probabilidad"),(AQ536-(+AQ536*AK537)),IF(AND(AH536="Impacto",AH537="Probabilidad"),(AQ535-(+AQ535*AK537)),IF(AH537="Impacto",AQ536,""))),""))," ")</f>
        <v/>
      </c>
      <c r="AP537" s="174" t="str">
        <f t="shared" ref="AP537" si="1892">IF(ISBLANK(AD532),(IFERROR(IF(AO537="","",IF(AO537&lt;=0.2,"Muy Baja",IF(AO537&lt;=0.4,"Baja",IF(AO537&lt;=0.6,"Media",IF(AO537&lt;=0.8,"Alta","Muy Alta"))))),""))," ")</f>
        <v/>
      </c>
      <c r="AQ537" s="233" t="str">
        <f t="shared" si="1670"/>
        <v/>
      </c>
      <c r="AR537" s="279" t="str">
        <f t="shared" si="1671"/>
        <v/>
      </c>
      <c r="AS537" s="233" t="str">
        <f t="shared" si="1886"/>
        <v/>
      </c>
      <c r="AT537" s="235" t="str">
        <f t="shared" si="1672"/>
        <v/>
      </c>
      <c r="AU537" s="783"/>
      <c r="AV537" s="786"/>
      <c r="AW537" s="780"/>
      <c r="AX537" s="789"/>
      <c r="AY537" s="469"/>
      <c r="AZ537" s="462"/>
      <c r="BA537" s="463"/>
      <c r="BB537" s="463"/>
      <c r="BC537" s="464"/>
      <c r="BD537" s="464"/>
      <c r="BE537" s="464"/>
      <c r="BF537" s="462"/>
      <c r="BG537" s="753"/>
      <c r="BH537" s="212"/>
      <c r="BI537" s="209"/>
      <c r="BJ537" s="209"/>
      <c r="BK537" s="209"/>
      <c r="BL537" s="206"/>
      <c r="BM537" s="206"/>
      <c r="BN537" s="206"/>
      <c r="BO537" s="278"/>
      <c r="BP537" s="278"/>
      <c r="BQ537" s="593"/>
      <c r="BR537" s="694"/>
      <c r="BS537" s="695"/>
      <c r="BT537" s="672"/>
      <c r="BU537" s="673"/>
      <c r="BV537" s="1020"/>
      <c r="BW537" s="1021"/>
      <c r="BX537" s="694"/>
      <c r="BY537" s="698"/>
      <c r="BZ537" s="695"/>
    </row>
    <row r="538" spans="1:78" s="591" customFormat="1" ht="92.1" customHeight="1" thickBot="1">
      <c r="A538" s="990"/>
      <c r="B538" s="972" t="s">
        <v>956</v>
      </c>
      <c r="C538" s="848"/>
      <c r="D538" s="848" t="str">
        <f>IFERROR((VLOOKUP($B538,'Listados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8" s="801" t="s">
        <v>1168</v>
      </c>
      <c r="F538" s="801" t="s">
        <v>970</v>
      </c>
      <c r="G538" s="819">
        <v>88</v>
      </c>
      <c r="H538" s="575">
        <f t="shared" ref="H538" si="1893">+G538</f>
        <v>88</v>
      </c>
      <c r="I538" s="830" t="s">
        <v>3343</v>
      </c>
      <c r="J538" s="751" t="s">
        <v>241</v>
      </c>
      <c r="K538" s="751" t="s">
        <v>1202</v>
      </c>
      <c r="L538" s="751" t="s">
        <v>1326</v>
      </c>
      <c r="M538" s="803" t="s">
        <v>3344</v>
      </c>
      <c r="N538" s="803" t="s">
        <v>926</v>
      </c>
      <c r="O538" s="803" t="s">
        <v>831</v>
      </c>
      <c r="P538" s="804">
        <v>228</v>
      </c>
      <c r="Q538" s="807" t="s">
        <v>91</v>
      </c>
      <c r="R538" s="810" t="s">
        <v>1293</v>
      </c>
      <c r="S538" s="810" t="s">
        <v>1327</v>
      </c>
      <c r="T538" s="810"/>
      <c r="U538" s="810"/>
      <c r="V538" s="813" t="str">
        <f t="shared" ref="V538" si="1894">IF(ISBLANK(AC538),(IF(P538&lt;=0,"",IF(P538&lt;=2,"Muy Baja",IF(P538&lt;=24,"Baja",IF(P538&lt;=500,"Media",IF(P538&lt;=5000,"Alta","Muy Alta"))))))," ")</f>
        <v>Media</v>
      </c>
      <c r="W538" s="766">
        <f t="shared" ref="W538" si="1895">IF(ISBLANK(AC538),(IF(V538="","",IF(V538="Muy Baja",20%,IF(V538="Baja",40%,IF(V538="Media",60%,IF(V538="Alta",80%,IF(V538="Muy Alta",100%,0)))))))," ")</f>
        <v>0.6</v>
      </c>
      <c r="X538" s="816" t="s">
        <v>1424</v>
      </c>
      <c r="Y538" s="760" t="str">
        <f>IF(X538&gt;0,IF(NOT(ISERROR(MATCH(X538,'Listados Datos'!$N$3:$N$4,0))),'Listados Datos'!$N$6&amp;"Por favor no seleccionar este criterios de impacto (Afectación Económica o presupuestal y/o Pérdida Reputacional)",'Listados Datos'!$N$7),"")</f>
        <v>✔</v>
      </c>
      <c r="Z538" s="763" t="str">
        <f>IF(OR(X538='Listados Datos'!$R$3,X538='Listados Datos'!$S$3),"Leve",IF(OR(X538='Listados Datos'!$R$4,X538='Listados Datos'!$S$4),"Menor",IF(OR(X538='Listados Datos'!$R$5,X538='Listados Datos'!$S$5),"Moderado",IF(OR(X538='Listados Datos'!$R$6,X538='Listados Datos'!$S$6),"Mayor",IF(OR(X538='Listados Datos'!$R$7,X538='Listados Datos'!$S$7),"Catastrófico","")))))</f>
        <v>Menor</v>
      </c>
      <c r="AA538" s="766">
        <f>IF(Z538="","",IF(Z538="Leve",20%,IF(Z538="Menor",40%,IF(Z538="Moderado",60%,IF(Z538="Mayor",80%,IF(Z538="Catastrófico",100%,0))))))</f>
        <v>0.4</v>
      </c>
      <c r="AB538" s="769"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Moderado</v>
      </c>
      <c r="AC538" s="772"/>
      <c r="AD538" s="775"/>
      <c r="AE538" s="778" t="str">
        <f t="shared" ref="AE538" si="1896">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576">
        <v>1</v>
      </c>
      <c r="AG538" s="577" t="s">
        <v>3107</v>
      </c>
      <c r="AH538" s="578" t="str">
        <f t="shared" si="1748"/>
        <v>Probabilidad</v>
      </c>
      <c r="AI538" s="579" t="s">
        <v>310</v>
      </c>
      <c r="AJ538" s="579" t="s">
        <v>315</v>
      </c>
      <c r="AK538" s="580" t="str">
        <f t="shared" si="1749"/>
        <v>40%</v>
      </c>
      <c r="AL538" s="581" t="s">
        <v>319</v>
      </c>
      <c r="AM538" s="581" t="s">
        <v>323</v>
      </c>
      <c r="AN538" s="582" t="s">
        <v>326</v>
      </c>
      <c r="AO538" s="583">
        <f t="shared" ref="AO538" si="1897">IF(ISBLANK(AD538),(IFERROR(IF(AH538="Probabilidad",(W538-(+W538*AK538)),IF(AH538="Impacto",W538,"")),""))," ")</f>
        <v>0.36</v>
      </c>
      <c r="AP538" s="584" t="str">
        <f t="shared" ref="AP538" si="1898">IF(ISBLANK(AD538), (IFERROR(IF(AO538="","",IF(AO538&lt;=0.2,"Muy Baja",IF(AO538&lt;=0.4,"Baja",IF(AO538&lt;=0.6,"Media",IF(AO538&lt;=0.8,"Alta","Muy Alta"))))),""))," ")</f>
        <v>Baja</v>
      </c>
      <c r="AQ538" s="585">
        <f t="shared" si="1670"/>
        <v>0.36</v>
      </c>
      <c r="AR538" s="586" t="str">
        <f t="shared" si="1671"/>
        <v>Menor</v>
      </c>
      <c r="AS538" s="585">
        <f t="shared" ref="AS538" si="1899">IFERROR(IF(AH538="Impacto",(AA538-(+AA538*AK538)),IF(AH538="Probabilidad",AA538,"")),"")</f>
        <v>0.4</v>
      </c>
      <c r="AT538" s="587" t="str">
        <f t="shared" si="1672"/>
        <v>Moderado</v>
      </c>
      <c r="AU538" s="781"/>
      <c r="AV538" s="784" t="str">
        <f>IF(ISBLANK(AD538), " ", AD538)</f>
        <v xml:space="preserve"> </v>
      </c>
      <c r="AW538" s="778" t="str">
        <f t="shared" ref="AW538" si="1900">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787" t="s">
        <v>333</v>
      </c>
      <c r="AY538" s="837" t="s">
        <v>1488</v>
      </c>
      <c r="AZ538" s="713" t="s">
        <v>1269</v>
      </c>
      <c r="BA538" s="713" t="s">
        <v>3006</v>
      </c>
      <c r="BB538" s="713" t="s">
        <v>1066</v>
      </c>
      <c r="BC538" s="745">
        <v>44927</v>
      </c>
      <c r="BD538" s="745">
        <v>45291</v>
      </c>
      <c r="BE538" s="713" t="s">
        <v>1427</v>
      </c>
      <c r="BF538" s="713" t="s">
        <v>1428</v>
      </c>
      <c r="BG538" s="960" t="s">
        <v>1266</v>
      </c>
      <c r="BH538" s="588" t="s">
        <v>113</v>
      </c>
      <c r="BI538" s="588" t="s">
        <v>3469</v>
      </c>
      <c r="BJ538" s="588" t="s">
        <v>1509</v>
      </c>
      <c r="BK538" s="588" t="s">
        <v>1509</v>
      </c>
      <c r="BL538" s="589" t="s">
        <v>1509</v>
      </c>
      <c r="BM538" s="589" t="s">
        <v>1509</v>
      </c>
      <c r="BN538" s="589" t="s">
        <v>1509</v>
      </c>
      <c r="BO538" s="590" t="s">
        <v>114</v>
      </c>
      <c r="BP538" s="590" t="s">
        <v>1509</v>
      </c>
      <c r="BQ538" s="599" t="s">
        <v>1509</v>
      </c>
      <c r="BR538" s="690" t="s">
        <v>3774</v>
      </c>
      <c r="BS538" s="691"/>
      <c r="BT538" s="668" t="s">
        <v>1269</v>
      </c>
      <c r="BU538" s="669"/>
      <c r="BV538" s="1016" t="s">
        <v>3771</v>
      </c>
      <c r="BW538" s="1017"/>
      <c r="BX538" s="690" t="s">
        <v>3772</v>
      </c>
      <c r="BY538" s="696"/>
      <c r="BZ538" s="691"/>
    </row>
    <row r="539" spans="1:78" s="211" customFormat="1" ht="64.5" customHeight="1">
      <c r="A539" s="990"/>
      <c r="B539" s="972"/>
      <c r="C539" s="848"/>
      <c r="D539" s="848"/>
      <c r="E539" s="801"/>
      <c r="F539" s="801"/>
      <c r="G539" s="819"/>
      <c r="H539" s="382">
        <f t="shared" ref="H539" si="1901">+H538</f>
        <v>88</v>
      </c>
      <c r="I539" s="831"/>
      <c r="J539" s="752"/>
      <c r="K539" s="752"/>
      <c r="L539" s="752"/>
      <c r="M539" s="801" t="s">
        <v>1479</v>
      </c>
      <c r="N539" s="801"/>
      <c r="O539" s="801"/>
      <c r="P539" s="805"/>
      <c r="Q539" s="808"/>
      <c r="R539" s="811"/>
      <c r="S539" s="811"/>
      <c r="T539" s="811"/>
      <c r="U539" s="811"/>
      <c r="V539" s="814"/>
      <c r="W539" s="767"/>
      <c r="X539" s="817"/>
      <c r="Y539" s="761"/>
      <c r="Z539" s="764"/>
      <c r="AA539" s="767"/>
      <c r="AB539" s="770"/>
      <c r="AC539" s="773"/>
      <c r="AD539" s="776"/>
      <c r="AE539" s="779"/>
      <c r="AF539" s="566">
        <v>2</v>
      </c>
      <c r="AG539" s="567" t="s">
        <v>3108</v>
      </c>
      <c r="AH539" s="568" t="str">
        <f t="shared" si="1748"/>
        <v>Probabilidad</v>
      </c>
      <c r="AI539" s="569" t="s">
        <v>310</v>
      </c>
      <c r="AJ539" s="569" t="s">
        <v>315</v>
      </c>
      <c r="AK539" s="570" t="str">
        <f t="shared" si="1749"/>
        <v>40%</v>
      </c>
      <c r="AL539" s="571" t="s">
        <v>319</v>
      </c>
      <c r="AM539" s="571" t="s">
        <v>323</v>
      </c>
      <c r="AN539" s="572" t="s">
        <v>326</v>
      </c>
      <c r="AO539" s="573">
        <f t="shared" ref="AO539" si="1902">IF(ISBLANK(AD538),(IFERROR(IF(AND(AH538="Probabilidad",AH539="Probabilidad"),(AQ538-(+AQ538*AK539)),IF(AH539="Probabilidad",(W538-(+W538*AK539)),IF(AH539="Impacto",AQ538,""))),""))," ")</f>
        <v>0.216</v>
      </c>
      <c r="AP539" s="574" t="str">
        <f t="shared" ref="AP539" si="1903">IF(ISBLANK(AD538),(IFERROR(IF(AO539="","",IF(AO539&lt;=0.2,"Muy Baja",IF(AO539&lt;=0.4,"Baja",IF(AO539&lt;=0.6,"Media",IF(AO539&lt;=0.8,"Alta","Muy Alta"))))),""))," ")</f>
        <v>Baja</v>
      </c>
      <c r="AQ539" s="545">
        <f t="shared" ref="AQ539:AQ602" si="1904">+AO539</f>
        <v>0.216</v>
      </c>
      <c r="AR539" s="279" t="str">
        <f t="shared" ref="AR539:AR602" si="1905">IFERROR(IF(AS539="","",IF(AS539&lt;=0.2,"Leve",IF(AS539&lt;=0.4,"Menor",IF(AS539&lt;=0.6,"Moderado",IF(AS539&lt;=0.8,"Mayor","Catastrófico"))))),"")</f>
        <v>Menor</v>
      </c>
      <c r="AS539" s="545">
        <f t="shared" ref="AS539" si="1906">IFERROR(IF(AND(AH538="Impacto",AH539="Impacto"),(AS538-(+AS538*AK539)),IF(AH539="Impacto",(AA538-(+AA538*AK539)),IF(AH539="Probabilidad",AS538,""))),"")</f>
        <v>0.4</v>
      </c>
      <c r="AT539" s="546" t="str">
        <f t="shared" ref="AT539:AT602" si="1907">IFERROR(IF(OR(AND(AP539="Muy Baja",AR539="Leve"),AND(AP539="Muy Baja",AR539="Menor"),AND(AP539="Baja",AR539="Leve")),"Bajo",IF(OR(AND(AP539="Muy baja",AR539="Moderado"),AND(AP539="Baja",AR539="Menor"),AND(AP539="Baja",AR539="Moderado"),AND(AP539="Media",AR539="Leve"),AND(AP539="Media",AR539="Menor"),AND(AP539="Media",AR539="Moderado"),AND(AP539="Alta",AR539="Leve"),AND(AP539="Alta",AR539="Menor")),"Moderado",IF(OR(AND(AP539="Muy Baja",AR539="Mayor"),AND(AP539="Baja",AR539="Mayor"),AND(AP539="Media",AR539="Mayor"),AND(AP539="Alta",AR539="Moderado"),AND(AP539="Alta",AR539="Mayor"),AND(AP539="Muy Alta",AR539="Leve"),AND(AP539="Muy Alta",AR539="Menor"),AND(AP539="Muy Alta",AR539="Moderado"),AND(AP539="Muy Alta",AR539="Mayor")),"Alto",IF(OR(AND(AP539="Muy Baja",AR539="Catastrófico"),AND(AP539="Baja",AR539="Catastrófico"),AND(AP539="Media",AR539="Catastrófico"),AND(AP539="Alta",AR539="Catastrófico"),AND(AP539="Muy Alta",AR539="Catastrófico")),"Extremo","")))),"")</f>
        <v>Moderado</v>
      </c>
      <c r="AU539" s="782"/>
      <c r="AV539" s="785"/>
      <c r="AW539" s="779"/>
      <c r="AX539" s="788"/>
      <c r="AY539" s="838"/>
      <c r="AZ539" s="714"/>
      <c r="BA539" s="714"/>
      <c r="BB539" s="714"/>
      <c r="BC539" s="747"/>
      <c r="BD539" s="747"/>
      <c r="BE539" s="714"/>
      <c r="BF539" s="714"/>
      <c r="BG539" s="960"/>
      <c r="BH539" s="518"/>
      <c r="BI539" s="518"/>
      <c r="BJ539" s="518"/>
      <c r="BK539" s="518"/>
      <c r="BL539" s="543"/>
      <c r="BM539" s="543"/>
      <c r="BN539" s="543"/>
      <c r="BO539" s="278"/>
      <c r="BP539" s="278"/>
      <c r="BQ539" s="593"/>
      <c r="BR539" s="692"/>
      <c r="BS539" s="693"/>
      <c r="BT539" s="670"/>
      <c r="BU539" s="671"/>
      <c r="BV539" s="1018"/>
      <c r="BW539" s="1019"/>
      <c r="BX539" s="692"/>
      <c r="BY539" s="697"/>
      <c r="BZ539" s="693"/>
    </row>
    <row r="540" spans="1:78" s="211" customFormat="1" ht="28.5" customHeight="1">
      <c r="A540" s="990"/>
      <c r="B540" s="972"/>
      <c r="C540" s="848"/>
      <c r="D540" s="848"/>
      <c r="E540" s="801"/>
      <c r="F540" s="801"/>
      <c r="G540" s="819"/>
      <c r="H540" s="383">
        <f t="shared" si="1718"/>
        <v>88</v>
      </c>
      <c r="I540" s="831"/>
      <c r="J540" s="752"/>
      <c r="K540" s="752"/>
      <c r="L540" s="752"/>
      <c r="M540" s="801" t="s">
        <v>1479</v>
      </c>
      <c r="N540" s="801"/>
      <c r="O540" s="801"/>
      <c r="P540" s="805"/>
      <c r="Q540" s="808"/>
      <c r="R540" s="811"/>
      <c r="S540" s="811"/>
      <c r="T540" s="811"/>
      <c r="U540" s="811"/>
      <c r="V540" s="814"/>
      <c r="W540" s="767"/>
      <c r="X540" s="817"/>
      <c r="Y540" s="761"/>
      <c r="Z540" s="764"/>
      <c r="AA540" s="767"/>
      <c r="AB540" s="770"/>
      <c r="AC540" s="773"/>
      <c r="AD540" s="776"/>
      <c r="AE540" s="779"/>
      <c r="AF540" s="205">
        <v>3</v>
      </c>
      <c r="AG540" s="494"/>
      <c r="AH540" s="497" t="str">
        <f t="shared" si="1748"/>
        <v/>
      </c>
      <c r="AI540" s="336"/>
      <c r="AJ540" s="336"/>
      <c r="AK540" s="231" t="str">
        <f t="shared" si="1749"/>
        <v/>
      </c>
      <c r="AL540" s="337"/>
      <c r="AM540" s="337"/>
      <c r="AN540" s="338"/>
      <c r="AO540" s="232" t="str">
        <f t="shared" ref="AO540" si="1908">IF(ISBLANK(AD538),(IFERROR(IF(AND(AH539="Probabilidad",AH540="Probabilidad"),(AQ539-(+AQ539*AK540)),IF(AND(AH539="Impacto",AH540="Probabilidad"),(AQ538-(+AQ538*AK540)),IF(AH540="Impacto",AQ539,""))),""))," ")</f>
        <v/>
      </c>
      <c r="AP540" s="174" t="str">
        <f t="shared" ref="AP540" si="1909">IF(ISBLANK(AD538),(IFERROR(IF(AO540="","",IF(AO540&lt;=0.2,"Muy Baja",IF(AO540&lt;=0.4,"Baja",IF(AO540&lt;=0.6,"Media",IF(AO540&lt;=0.8,"Alta","Muy Alta"))))),""))," ")</f>
        <v/>
      </c>
      <c r="AQ540" s="233" t="str">
        <f t="shared" si="1904"/>
        <v/>
      </c>
      <c r="AR540" s="279" t="str">
        <f t="shared" si="1905"/>
        <v/>
      </c>
      <c r="AS540" s="233" t="str">
        <f t="shared" ref="AS540:AS543" si="1910">IFERROR(IF(AND(AH539="Impacto",AH540="Impacto"),(AS539-(+AS539*AK540)),IF(AND(AH539="Probabilidad",AH540="Impacto"),(AS538-(+AS538*AK540)),IF(AH540="Probabilidad",AS539,""))),"")</f>
        <v/>
      </c>
      <c r="AT540" s="235" t="str">
        <f t="shared" si="1907"/>
        <v/>
      </c>
      <c r="AU540" s="782"/>
      <c r="AV540" s="785"/>
      <c r="AW540" s="779"/>
      <c r="AX540" s="788"/>
      <c r="AY540" s="469"/>
      <c r="AZ540" s="462"/>
      <c r="BA540" s="463"/>
      <c r="BB540" s="463"/>
      <c r="BC540" s="464"/>
      <c r="BD540" s="464"/>
      <c r="BE540" s="464"/>
      <c r="BF540" s="462"/>
      <c r="BG540" s="960"/>
      <c r="BH540" s="209"/>
      <c r="BI540" s="209"/>
      <c r="BJ540" s="209"/>
      <c r="BK540" s="209"/>
      <c r="BL540" s="206"/>
      <c r="BM540" s="206"/>
      <c r="BN540" s="206"/>
      <c r="BO540" s="278"/>
      <c r="BP540" s="278"/>
      <c r="BQ540" s="593"/>
      <c r="BR540" s="692"/>
      <c r="BS540" s="693"/>
      <c r="BT540" s="670"/>
      <c r="BU540" s="671"/>
      <c r="BV540" s="1018"/>
      <c r="BW540" s="1019"/>
      <c r="BX540" s="692"/>
      <c r="BY540" s="697"/>
      <c r="BZ540" s="693"/>
    </row>
    <row r="541" spans="1:78" s="211" customFormat="1" ht="28.5" customHeight="1">
      <c r="A541" s="990"/>
      <c r="B541" s="972"/>
      <c r="C541" s="848"/>
      <c r="D541" s="848"/>
      <c r="E541" s="801"/>
      <c r="F541" s="801"/>
      <c r="G541" s="819"/>
      <c r="H541" s="383">
        <f t="shared" si="1718"/>
        <v>88</v>
      </c>
      <c r="I541" s="831"/>
      <c r="J541" s="752"/>
      <c r="K541" s="752"/>
      <c r="L541" s="752"/>
      <c r="M541" s="801" t="s">
        <v>1479</v>
      </c>
      <c r="N541" s="801"/>
      <c r="O541" s="801"/>
      <c r="P541" s="805"/>
      <c r="Q541" s="808"/>
      <c r="R541" s="811"/>
      <c r="S541" s="811"/>
      <c r="T541" s="811"/>
      <c r="U541" s="811"/>
      <c r="V541" s="814"/>
      <c r="W541" s="767"/>
      <c r="X541" s="817"/>
      <c r="Y541" s="761"/>
      <c r="Z541" s="764"/>
      <c r="AA541" s="767"/>
      <c r="AB541" s="770"/>
      <c r="AC541" s="773"/>
      <c r="AD541" s="776"/>
      <c r="AE541" s="779"/>
      <c r="AF541" s="205">
        <v>4</v>
      </c>
      <c r="AG541" s="494"/>
      <c r="AH541" s="497" t="str">
        <f t="shared" si="1748"/>
        <v/>
      </c>
      <c r="AI541" s="336"/>
      <c r="AJ541" s="336"/>
      <c r="AK541" s="231" t="str">
        <f t="shared" si="1749"/>
        <v/>
      </c>
      <c r="AL541" s="337"/>
      <c r="AM541" s="337"/>
      <c r="AN541" s="338"/>
      <c r="AO541" s="232" t="str">
        <f t="shared" ref="AO541" si="1911">IF(ISBLANK(AD538),(IFERROR(IF(AND(AH540="Probabilidad",AH541="Probabilidad"),(AQ540-(+AQ540*AK541)),IF(AND(AH540="Impacto",AH541="Probabilidad"),(AQ539-(+AQ539*AK541)),IF(AH541="Impacto",AQ540,""))),""))," ")</f>
        <v/>
      </c>
      <c r="AP541" s="174" t="str">
        <f t="shared" ref="AP541" si="1912">IF(ISBLANK(AD538),(IFERROR(IF(AO541="","",IF(AO541&lt;=0.2,"Muy Baja",IF(AO541&lt;=0.4,"Baja",IF(AO541&lt;=0.6,"Media",IF(AO541&lt;=0.8,"Alta","Muy Alta"))))),""))," ")</f>
        <v/>
      </c>
      <c r="AQ541" s="233" t="str">
        <f t="shared" si="1904"/>
        <v/>
      </c>
      <c r="AR541" s="279" t="str">
        <f t="shared" si="1905"/>
        <v/>
      </c>
      <c r="AS541" s="233" t="str">
        <f t="shared" si="1910"/>
        <v/>
      </c>
      <c r="AT541" s="235" t="str">
        <f t="shared" si="1907"/>
        <v/>
      </c>
      <c r="AU541" s="782"/>
      <c r="AV541" s="785"/>
      <c r="AW541" s="779"/>
      <c r="AX541" s="788"/>
      <c r="AY541" s="469"/>
      <c r="AZ541" s="462"/>
      <c r="BA541" s="463"/>
      <c r="BB541" s="463"/>
      <c r="BC541" s="464"/>
      <c r="BD541" s="464"/>
      <c r="BE541" s="464"/>
      <c r="BF541" s="462"/>
      <c r="BG541" s="960"/>
      <c r="BH541" s="209"/>
      <c r="BI541" s="209"/>
      <c r="BJ541" s="209"/>
      <c r="BK541" s="209"/>
      <c r="BL541" s="206"/>
      <c r="BM541" s="206"/>
      <c r="BN541" s="206"/>
      <c r="BO541" s="278"/>
      <c r="BP541" s="278"/>
      <c r="BQ541" s="593"/>
      <c r="BR541" s="692"/>
      <c r="BS541" s="693"/>
      <c r="BT541" s="670"/>
      <c r="BU541" s="671"/>
      <c r="BV541" s="1018"/>
      <c r="BW541" s="1019"/>
      <c r="BX541" s="692"/>
      <c r="BY541" s="697"/>
      <c r="BZ541" s="693"/>
    </row>
    <row r="542" spans="1:78" s="211" customFormat="1" ht="28.5" customHeight="1">
      <c r="A542" s="990"/>
      <c r="B542" s="972"/>
      <c r="C542" s="848"/>
      <c r="D542" s="848"/>
      <c r="E542" s="801"/>
      <c r="F542" s="801"/>
      <c r="G542" s="819"/>
      <c r="H542" s="383">
        <f t="shared" si="1718"/>
        <v>88</v>
      </c>
      <c r="I542" s="831"/>
      <c r="J542" s="752"/>
      <c r="K542" s="752"/>
      <c r="L542" s="752"/>
      <c r="M542" s="801" t="s">
        <v>1479</v>
      </c>
      <c r="N542" s="801"/>
      <c r="O542" s="801"/>
      <c r="P542" s="805"/>
      <c r="Q542" s="808"/>
      <c r="R542" s="811"/>
      <c r="S542" s="811"/>
      <c r="T542" s="811"/>
      <c r="U542" s="811"/>
      <c r="V542" s="814"/>
      <c r="W542" s="767"/>
      <c r="X542" s="817"/>
      <c r="Y542" s="761"/>
      <c r="Z542" s="764"/>
      <c r="AA542" s="767"/>
      <c r="AB542" s="770"/>
      <c r="AC542" s="773"/>
      <c r="AD542" s="776"/>
      <c r="AE542" s="779"/>
      <c r="AF542" s="205">
        <v>5</v>
      </c>
      <c r="AG542" s="494"/>
      <c r="AH542" s="497" t="str">
        <f t="shared" si="1748"/>
        <v/>
      </c>
      <c r="AI542" s="336"/>
      <c r="AJ542" s="336"/>
      <c r="AK542" s="231" t="str">
        <f t="shared" si="1749"/>
        <v/>
      </c>
      <c r="AL542" s="337"/>
      <c r="AM542" s="337"/>
      <c r="AN542" s="338"/>
      <c r="AO542" s="232" t="str">
        <f t="shared" ref="AO542" si="1913">IF(ISBLANK(AD538),(IFERROR(IF(AND(AH541="Probabilidad",AH542="Probabilidad"),(AQ541-(+AQ541*AK542)),IF(AND(AH541="Impacto",AH542="Probabilidad"),(AQ540-(+AQ540*AK542)),IF(AH542="Impacto",AQ541,""))),""))," ")</f>
        <v/>
      </c>
      <c r="AP542" s="174" t="str">
        <f t="shared" ref="AP542" si="1914">IF(ISBLANK(AD538),(IFERROR(IF(AO542="","",IF(AO542&lt;=0.2,"Muy Baja",IF(AO542&lt;=0.4,"Baja",IF(AO542&lt;=0.6,"Media",IF(AO542&lt;=0.8,"Alta","Muy Alta"))))),""))," ")</f>
        <v/>
      </c>
      <c r="AQ542" s="233" t="str">
        <f t="shared" si="1904"/>
        <v/>
      </c>
      <c r="AR542" s="279" t="str">
        <f t="shared" si="1905"/>
        <v/>
      </c>
      <c r="AS542" s="233" t="str">
        <f t="shared" si="1910"/>
        <v/>
      </c>
      <c r="AT542" s="235" t="str">
        <f t="shared" si="1907"/>
        <v/>
      </c>
      <c r="AU542" s="782"/>
      <c r="AV542" s="785"/>
      <c r="AW542" s="779"/>
      <c r="AX542" s="788"/>
      <c r="AY542" s="469"/>
      <c r="AZ542" s="462"/>
      <c r="BA542" s="463"/>
      <c r="BB542" s="463"/>
      <c r="BC542" s="464"/>
      <c r="BD542" s="464"/>
      <c r="BE542" s="464"/>
      <c r="BF542" s="462"/>
      <c r="BG542" s="960"/>
      <c r="BH542" s="209"/>
      <c r="BI542" s="209"/>
      <c r="BJ542" s="209"/>
      <c r="BK542" s="209"/>
      <c r="BL542" s="206"/>
      <c r="BM542" s="206"/>
      <c r="BN542" s="206"/>
      <c r="BO542" s="278"/>
      <c r="BP542" s="278"/>
      <c r="BQ542" s="593"/>
      <c r="BR542" s="692"/>
      <c r="BS542" s="693"/>
      <c r="BT542" s="670"/>
      <c r="BU542" s="671"/>
      <c r="BV542" s="1018"/>
      <c r="BW542" s="1019"/>
      <c r="BX542" s="692"/>
      <c r="BY542" s="697"/>
      <c r="BZ542" s="693"/>
    </row>
    <row r="543" spans="1:78" s="211" customFormat="1" ht="28.5" customHeight="1">
      <c r="A543" s="991"/>
      <c r="B543" s="973"/>
      <c r="C543" s="849"/>
      <c r="D543" s="849"/>
      <c r="E543" s="802"/>
      <c r="F543" s="802"/>
      <c r="G543" s="819"/>
      <c r="H543" s="383">
        <f t="shared" si="1718"/>
        <v>88</v>
      </c>
      <c r="I543" s="832"/>
      <c r="J543" s="753"/>
      <c r="K543" s="753"/>
      <c r="L543" s="753"/>
      <c r="M543" s="802" t="s">
        <v>1479</v>
      </c>
      <c r="N543" s="802"/>
      <c r="O543" s="802"/>
      <c r="P543" s="806"/>
      <c r="Q543" s="809"/>
      <c r="R543" s="812"/>
      <c r="S543" s="812"/>
      <c r="T543" s="812"/>
      <c r="U543" s="812"/>
      <c r="V543" s="820"/>
      <c r="W543" s="768"/>
      <c r="X543" s="818"/>
      <c r="Y543" s="762"/>
      <c r="Z543" s="765"/>
      <c r="AA543" s="768"/>
      <c r="AB543" s="771"/>
      <c r="AC543" s="774"/>
      <c r="AD543" s="777"/>
      <c r="AE543" s="780"/>
      <c r="AF543" s="205">
        <v>6</v>
      </c>
      <c r="AG543" s="494"/>
      <c r="AH543" s="497" t="str">
        <f t="shared" si="1748"/>
        <v/>
      </c>
      <c r="AI543" s="336"/>
      <c r="AJ543" s="336"/>
      <c r="AK543" s="231" t="str">
        <f t="shared" si="1749"/>
        <v/>
      </c>
      <c r="AL543" s="337"/>
      <c r="AM543" s="337"/>
      <c r="AN543" s="338"/>
      <c r="AO543" s="232" t="str">
        <f t="shared" ref="AO543" si="1915">IF(ISBLANK(AD538),(IFERROR(IF(AND(AH542="Probabilidad",AH543="Probabilidad"),(AQ542-(+AQ542*AK543)),IF(AND(AH542="Impacto",AH543="Probabilidad"),(AQ541-(+AQ541*AK543)),IF(AH543="Impacto",AQ542,""))),""))," ")</f>
        <v/>
      </c>
      <c r="AP543" s="174" t="str">
        <f t="shared" ref="AP543" si="1916">IF(ISBLANK(AD538),(IFERROR(IF(AO543="","",IF(AO543&lt;=0.2,"Muy Baja",IF(AO543&lt;=0.4,"Baja",IF(AO543&lt;=0.6,"Media",IF(AO543&lt;=0.8,"Alta","Muy Alta"))))),""))," ")</f>
        <v/>
      </c>
      <c r="AQ543" s="233" t="str">
        <f t="shared" si="1904"/>
        <v/>
      </c>
      <c r="AR543" s="279" t="str">
        <f t="shared" si="1905"/>
        <v/>
      </c>
      <c r="AS543" s="233" t="str">
        <f t="shared" si="1910"/>
        <v/>
      </c>
      <c r="AT543" s="235" t="str">
        <f t="shared" si="1907"/>
        <v/>
      </c>
      <c r="AU543" s="783"/>
      <c r="AV543" s="786"/>
      <c r="AW543" s="780"/>
      <c r="AX543" s="789"/>
      <c r="AY543" s="469"/>
      <c r="AZ543" s="462"/>
      <c r="BA543" s="463"/>
      <c r="BB543" s="463"/>
      <c r="BC543" s="464"/>
      <c r="BD543" s="464"/>
      <c r="BE543" s="464"/>
      <c r="BF543" s="462"/>
      <c r="BG543" s="960"/>
      <c r="BH543" s="209"/>
      <c r="BI543" s="209"/>
      <c r="BJ543" s="209"/>
      <c r="BK543" s="209"/>
      <c r="BL543" s="206"/>
      <c r="BM543" s="206"/>
      <c r="BN543" s="206"/>
      <c r="BO543" s="278"/>
      <c r="BP543" s="278"/>
      <c r="BQ543" s="593"/>
      <c r="BR543" s="694"/>
      <c r="BS543" s="695"/>
      <c r="BT543" s="672"/>
      <c r="BU543" s="673"/>
      <c r="BV543" s="1020"/>
      <c r="BW543" s="1021"/>
      <c r="BX543" s="694"/>
      <c r="BY543" s="698"/>
      <c r="BZ543" s="695"/>
    </row>
    <row r="544" spans="1:78" s="211" customFormat="1" ht="28.5" hidden="1" customHeight="1">
      <c r="A544" s="979"/>
      <c r="B544" s="844"/>
      <c r="C544" s="847" t="str">
        <f>IFERROR((VLOOKUP($B544,'Listados Datos'!$D$3:$E$18,2,FALSE))," ")</f>
        <v xml:space="preserve"> </v>
      </c>
      <c r="D544" s="285" t="str">
        <f>IFERROR((VLOOKUP($B544,'Listados Datos'!$D$3:$F$18,3,FALSE))," ")</f>
        <v xml:space="preserve"> </v>
      </c>
      <c r="E544" s="288"/>
      <c r="F544" s="206"/>
      <c r="G544" s="819">
        <v>89</v>
      </c>
      <c r="H544" s="380">
        <f t="shared" ref="H544" si="1917">+G544</f>
        <v>89</v>
      </c>
      <c r="I544" s="830"/>
      <c r="J544" s="751"/>
      <c r="K544" s="751"/>
      <c r="L544" s="751"/>
      <c r="M544" s="803"/>
      <c r="N544" s="961"/>
      <c r="O544" s="803"/>
      <c r="P544" s="804"/>
      <c r="Q544" s="807"/>
      <c r="R544" s="810"/>
      <c r="S544" s="810"/>
      <c r="T544" s="810"/>
      <c r="U544" s="810"/>
      <c r="V544" s="813" t="str">
        <f t="shared" ref="V544" si="1918">IF(ISBLANK(AC544),(IF(P544&lt;=0,"",IF(P544&lt;=2,"Muy Baja",IF(P544&lt;=24,"Baja",IF(P544&lt;=500,"Media",IF(P544&lt;=5000,"Alta","Muy Alta"))))))," ")</f>
        <v/>
      </c>
      <c r="W544" s="766" t="str">
        <f t="shared" ref="W544" si="1919">IF(ISBLANK(AC544),(IF(V544="","",IF(V544="Muy Baja",20%,IF(V544="Baja",40%,IF(V544="Media",60%,IF(V544="Alta",80%,IF(V544="Muy Alta",100%,0)))))))," ")</f>
        <v/>
      </c>
      <c r="X544" s="816"/>
      <c r="Y544" s="760" t="str">
        <f>IF(X544&gt;0,IF(NOT(ISERROR(MATCH(X544,'Listados Datos'!$N$3:$N$4,0))),'Listados Datos'!$N$6&amp;"Por favor no seleccionar este criterios de impacto (Afectación Económica o presupuestal y/o Pérdida Reputacional)",'Listados Datos'!$N$7),"")</f>
        <v/>
      </c>
      <c r="Z544" s="763" t="str">
        <f>IF(OR(X544='Listados Datos'!$R$3,X544='Listados Datos'!$S$3),"Leve",IF(OR(X544='Listados Datos'!$R$4,X544='Listados Datos'!$S$4),"Menor",IF(OR(X544='Listados Datos'!$R$5,X544='Listados Datos'!$S$5),"Moderado",IF(OR(X544='Listados Datos'!$R$6,X544='Listados Datos'!$S$6),"Mayor",IF(OR(X544='Listados Datos'!$R$7,X544='Listados Datos'!$S$7),"Catastrófico","")))))</f>
        <v/>
      </c>
      <c r="AA544" s="766" t="str">
        <f>IF(Z544="","",IF(Z544="Leve",20%,IF(Z544="Menor",40%,IF(Z544="Moderado",60%,IF(Z544="Mayor",80%,IF(Z544="Catastrófico",100%,0))))))</f>
        <v/>
      </c>
      <c r="AB544" s="769"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772"/>
      <c r="AD544" s="775"/>
      <c r="AE544" s="778" t="str">
        <f t="shared" ref="AE544" si="1920">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494"/>
      <c r="AH544" s="497" t="str">
        <f t="shared" si="1748"/>
        <v/>
      </c>
      <c r="AI544" s="336"/>
      <c r="AJ544" s="336"/>
      <c r="AK544" s="231" t="str">
        <f t="shared" si="1749"/>
        <v/>
      </c>
      <c r="AL544" s="337"/>
      <c r="AM544" s="337"/>
      <c r="AN544" s="338"/>
      <c r="AO544" s="232" t="str">
        <f t="shared" ref="AO544" si="1921">IF(ISBLANK(AD544),(IFERROR(IF(AH544="Probabilidad",(W544-(+W544*AK544)),IF(AH544="Impacto",W544,"")),""))," ")</f>
        <v/>
      </c>
      <c r="AP544" s="174" t="str">
        <f t="shared" ref="AP544" si="1922">IF(ISBLANK(AD544), (IFERROR(IF(AO544="","",IF(AO544&lt;=0.2,"Muy Baja",IF(AO544&lt;=0.4,"Baja",IF(AO544&lt;=0.6,"Media",IF(AO544&lt;=0.8,"Alta","Muy Alta"))))),""))," ")</f>
        <v/>
      </c>
      <c r="AQ544" s="233" t="str">
        <f t="shared" si="1904"/>
        <v/>
      </c>
      <c r="AR544" s="279" t="str">
        <f t="shared" si="1905"/>
        <v/>
      </c>
      <c r="AS544" s="233" t="str">
        <f t="shared" ref="AS544" si="1923">IFERROR(IF(AH544="Impacto",(AA544-(+AA544*AK544)),IF(AH544="Probabilidad",AA544,"")),"")</f>
        <v/>
      </c>
      <c r="AT544" s="235" t="str">
        <f t="shared" si="1907"/>
        <v/>
      </c>
      <c r="AU544" s="781"/>
      <c r="AV544" s="784" t="str">
        <f>IF(ISBLANK(AD544), " ", AD544)</f>
        <v xml:space="preserve"> </v>
      </c>
      <c r="AW544" s="778" t="str">
        <f t="shared" ref="AW544" si="1924">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787"/>
      <c r="AY544" s="339"/>
      <c r="AZ544" s="208"/>
      <c r="BA544" s="206"/>
      <c r="BB544" s="206"/>
      <c r="BC544" s="207"/>
      <c r="BD544" s="207"/>
      <c r="BE544" s="207"/>
      <c r="BF544" s="208"/>
      <c r="BG544" s="790"/>
      <c r="BH544" s="212"/>
      <c r="BI544" s="209"/>
      <c r="BJ544" s="209"/>
      <c r="BK544" s="209"/>
      <c r="BL544" s="206"/>
      <c r="BM544" s="206"/>
      <c r="BN544" s="206"/>
      <c r="BO544" s="278"/>
      <c r="BP544" s="278"/>
      <c r="BQ544" s="593"/>
      <c r="BR544" s="625"/>
      <c r="BS544" s="625"/>
      <c r="BT544" s="625"/>
      <c r="BU544" s="625"/>
      <c r="BV544" s="625"/>
      <c r="BW544" s="625"/>
      <c r="BX544" s="625"/>
      <c r="BY544" s="625"/>
      <c r="BZ544" s="625"/>
    </row>
    <row r="545" spans="1:78" s="211" customFormat="1" ht="28.5" hidden="1" customHeight="1">
      <c r="A545" s="979"/>
      <c r="B545" s="845"/>
      <c r="C545" s="848"/>
      <c r="D545" s="286"/>
      <c r="E545" s="289"/>
      <c r="F545" s="206"/>
      <c r="G545" s="819"/>
      <c r="H545" s="380">
        <f t="shared" ref="H545" si="1925">+H544</f>
        <v>89</v>
      </c>
      <c r="I545" s="831"/>
      <c r="J545" s="752"/>
      <c r="K545" s="752"/>
      <c r="L545" s="752"/>
      <c r="M545" s="801"/>
      <c r="N545" s="962"/>
      <c r="O545" s="801"/>
      <c r="P545" s="805"/>
      <c r="Q545" s="808"/>
      <c r="R545" s="811"/>
      <c r="S545" s="811"/>
      <c r="T545" s="811"/>
      <c r="U545" s="811"/>
      <c r="V545" s="814"/>
      <c r="W545" s="767"/>
      <c r="X545" s="817"/>
      <c r="Y545" s="761"/>
      <c r="Z545" s="764"/>
      <c r="AA545" s="767"/>
      <c r="AB545" s="770"/>
      <c r="AC545" s="773"/>
      <c r="AD545" s="776"/>
      <c r="AE545" s="779"/>
      <c r="AF545" s="205">
        <v>2</v>
      </c>
      <c r="AG545" s="494"/>
      <c r="AH545" s="497" t="str">
        <f t="shared" si="1748"/>
        <v/>
      </c>
      <c r="AI545" s="336"/>
      <c r="AJ545" s="336"/>
      <c r="AK545" s="231" t="str">
        <f t="shared" si="1749"/>
        <v/>
      </c>
      <c r="AL545" s="337"/>
      <c r="AM545" s="337"/>
      <c r="AN545" s="338"/>
      <c r="AO545" s="232" t="str">
        <f t="shared" ref="AO545" si="1926">IF(ISBLANK(AD544),(IFERROR(IF(AND(AH544="Probabilidad",AH545="Probabilidad"),(AQ544-(+AQ544*AK545)),IF(AH545="Probabilidad",(W544-(+W544*AK545)),IF(AH545="Impacto",AQ544,""))),""))," ")</f>
        <v/>
      </c>
      <c r="AP545" s="174" t="str">
        <f t="shared" ref="AP545" si="1927">IF(ISBLANK(AD544),(IFERROR(IF(AO545="","",IF(AO545&lt;=0.2,"Muy Baja",IF(AO545&lt;=0.4,"Baja",IF(AO545&lt;=0.6,"Media",IF(AO545&lt;=0.8,"Alta","Muy Alta"))))),""))," ")</f>
        <v/>
      </c>
      <c r="AQ545" s="233" t="str">
        <f t="shared" si="1904"/>
        <v/>
      </c>
      <c r="AR545" s="279" t="str">
        <f t="shared" si="1905"/>
        <v/>
      </c>
      <c r="AS545" s="233" t="str">
        <f t="shared" ref="AS545" si="1928">IFERROR(IF(AND(AH544="Impacto",AH545="Impacto"),(AS544-(+AS544*AK545)),IF(AH545="Impacto",(AA544-(+AA544*AK545)),IF(AH545="Probabilidad",AS544,""))),"")</f>
        <v/>
      </c>
      <c r="AT545" s="235" t="str">
        <f t="shared" si="1907"/>
        <v/>
      </c>
      <c r="AU545" s="782"/>
      <c r="AV545" s="785"/>
      <c r="AW545" s="779"/>
      <c r="AX545" s="788"/>
      <c r="AY545" s="339"/>
      <c r="AZ545" s="208"/>
      <c r="BA545" s="206"/>
      <c r="BB545" s="206"/>
      <c r="BC545" s="207"/>
      <c r="BD545" s="207"/>
      <c r="BE545" s="207"/>
      <c r="BF545" s="208"/>
      <c r="BG545" s="791"/>
      <c r="BH545" s="212"/>
      <c r="BI545" s="209"/>
      <c r="BJ545" s="209"/>
      <c r="BK545" s="209"/>
      <c r="BL545" s="206"/>
      <c r="BM545" s="206"/>
      <c r="BN545" s="206"/>
      <c r="BO545" s="278"/>
      <c r="BP545" s="278"/>
      <c r="BQ545" s="593"/>
      <c r="BR545" s="625"/>
      <c r="BS545" s="625"/>
      <c r="BT545" s="625"/>
      <c r="BU545" s="625"/>
      <c r="BV545" s="625"/>
      <c r="BW545" s="625"/>
      <c r="BX545" s="625"/>
      <c r="BY545" s="625"/>
      <c r="BZ545" s="625"/>
    </row>
    <row r="546" spans="1:78" s="211" customFormat="1" ht="28.5" hidden="1" customHeight="1">
      <c r="A546" s="979"/>
      <c r="B546" s="845"/>
      <c r="C546" s="848"/>
      <c r="D546" s="286"/>
      <c r="E546" s="289"/>
      <c r="F546" s="206"/>
      <c r="G546" s="819"/>
      <c r="H546" s="380">
        <f t="shared" si="1718"/>
        <v>89</v>
      </c>
      <c r="I546" s="831"/>
      <c r="J546" s="752"/>
      <c r="K546" s="752"/>
      <c r="L546" s="752"/>
      <c r="M546" s="801"/>
      <c r="N546" s="962"/>
      <c r="O546" s="801"/>
      <c r="P546" s="805"/>
      <c r="Q546" s="808"/>
      <c r="R546" s="811"/>
      <c r="S546" s="811"/>
      <c r="T546" s="811"/>
      <c r="U546" s="811"/>
      <c r="V546" s="814"/>
      <c r="W546" s="767"/>
      <c r="X546" s="817"/>
      <c r="Y546" s="761"/>
      <c r="Z546" s="764"/>
      <c r="AA546" s="767"/>
      <c r="AB546" s="770"/>
      <c r="AC546" s="773"/>
      <c r="AD546" s="776"/>
      <c r="AE546" s="779"/>
      <c r="AF546" s="205">
        <v>3</v>
      </c>
      <c r="AG546" s="494"/>
      <c r="AH546" s="497" t="str">
        <f t="shared" si="1748"/>
        <v/>
      </c>
      <c r="AI546" s="336"/>
      <c r="AJ546" s="336"/>
      <c r="AK546" s="231" t="str">
        <f t="shared" si="1749"/>
        <v/>
      </c>
      <c r="AL546" s="337"/>
      <c r="AM546" s="337"/>
      <c r="AN546" s="338"/>
      <c r="AO546" s="232" t="str">
        <f t="shared" ref="AO546" si="1929">IF(ISBLANK(AD544),(IFERROR(IF(AND(AH545="Probabilidad",AH546="Probabilidad"),(AQ545-(+AQ545*AK546)),IF(AND(AH545="Impacto",AH546="Probabilidad"),(AQ544-(+AQ544*AK546)),IF(AH546="Impacto",AQ545,""))),""))," ")</f>
        <v/>
      </c>
      <c r="AP546" s="174" t="str">
        <f t="shared" ref="AP546" si="1930">IF(ISBLANK(AD544),(IFERROR(IF(AO546="","",IF(AO546&lt;=0.2,"Muy Baja",IF(AO546&lt;=0.4,"Baja",IF(AO546&lt;=0.6,"Media",IF(AO546&lt;=0.8,"Alta","Muy Alta"))))),""))," ")</f>
        <v/>
      </c>
      <c r="AQ546" s="233" t="str">
        <f t="shared" si="1904"/>
        <v/>
      </c>
      <c r="AR546" s="279" t="str">
        <f t="shared" si="1905"/>
        <v/>
      </c>
      <c r="AS546" s="233" t="str">
        <f t="shared" ref="AS546:AS549" si="1931">IFERROR(IF(AND(AH545="Impacto",AH546="Impacto"),(AS545-(+AS545*AK546)),IF(AND(AH545="Probabilidad",AH546="Impacto"),(AS544-(+AS544*AK546)),IF(AH546="Probabilidad",AS545,""))),"")</f>
        <v/>
      </c>
      <c r="AT546" s="235" t="str">
        <f t="shared" si="1907"/>
        <v/>
      </c>
      <c r="AU546" s="782"/>
      <c r="AV546" s="785"/>
      <c r="AW546" s="779"/>
      <c r="AX546" s="788"/>
      <c r="AY546" s="339"/>
      <c r="AZ546" s="208"/>
      <c r="BA546" s="206"/>
      <c r="BB546" s="206"/>
      <c r="BC546" s="207"/>
      <c r="BD546" s="207"/>
      <c r="BE546" s="207"/>
      <c r="BF546" s="208"/>
      <c r="BG546" s="791"/>
      <c r="BH546" s="212"/>
      <c r="BI546" s="209"/>
      <c r="BJ546" s="209"/>
      <c r="BK546" s="209"/>
      <c r="BL546" s="206"/>
      <c r="BM546" s="206"/>
      <c r="BN546" s="206"/>
      <c r="BO546" s="278"/>
      <c r="BP546" s="278"/>
      <c r="BQ546" s="593"/>
      <c r="BR546" s="625"/>
      <c r="BS546" s="625"/>
      <c r="BT546" s="625"/>
      <c r="BU546" s="625"/>
      <c r="BV546" s="625"/>
      <c r="BW546" s="625"/>
      <c r="BX546" s="625"/>
      <c r="BY546" s="625"/>
      <c r="BZ546" s="625"/>
    </row>
    <row r="547" spans="1:78" s="211" customFormat="1" ht="28.5" hidden="1" customHeight="1">
      <c r="A547" s="979"/>
      <c r="B547" s="845"/>
      <c r="C547" s="848"/>
      <c r="D547" s="286"/>
      <c r="E547" s="289"/>
      <c r="F547" s="206"/>
      <c r="G547" s="819"/>
      <c r="H547" s="380">
        <f t="shared" si="1718"/>
        <v>89</v>
      </c>
      <c r="I547" s="831"/>
      <c r="J547" s="752"/>
      <c r="K547" s="752"/>
      <c r="L547" s="752"/>
      <c r="M547" s="801"/>
      <c r="N547" s="962"/>
      <c r="O547" s="801"/>
      <c r="P547" s="805"/>
      <c r="Q547" s="808"/>
      <c r="R547" s="811"/>
      <c r="S547" s="811"/>
      <c r="T547" s="811"/>
      <c r="U547" s="811"/>
      <c r="V547" s="814"/>
      <c r="W547" s="767"/>
      <c r="X547" s="817"/>
      <c r="Y547" s="761"/>
      <c r="Z547" s="764"/>
      <c r="AA547" s="767"/>
      <c r="AB547" s="770"/>
      <c r="AC547" s="773"/>
      <c r="AD547" s="776"/>
      <c r="AE547" s="779"/>
      <c r="AF547" s="205">
        <v>4</v>
      </c>
      <c r="AG547" s="494"/>
      <c r="AH547" s="497" t="str">
        <f t="shared" si="1748"/>
        <v/>
      </c>
      <c r="AI547" s="336"/>
      <c r="AJ547" s="336"/>
      <c r="AK547" s="231" t="str">
        <f t="shared" si="1749"/>
        <v/>
      </c>
      <c r="AL547" s="337"/>
      <c r="AM547" s="337"/>
      <c r="AN547" s="338"/>
      <c r="AO547" s="232" t="str">
        <f t="shared" ref="AO547" si="1932">IF(ISBLANK(AD544),(IFERROR(IF(AND(AH546="Probabilidad",AH547="Probabilidad"),(AQ546-(+AQ546*AK547)),IF(AND(AH546="Impacto",AH547="Probabilidad"),(AQ545-(+AQ545*AK547)),IF(AH547="Impacto",AQ546,""))),""))," ")</f>
        <v/>
      </c>
      <c r="AP547" s="174" t="str">
        <f t="shared" ref="AP547" si="1933">IF(ISBLANK(AD544),(IFERROR(IF(AO547="","",IF(AO547&lt;=0.2,"Muy Baja",IF(AO547&lt;=0.4,"Baja",IF(AO547&lt;=0.6,"Media",IF(AO547&lt;=0.8,"Alta","Muy Alta"))))),""))," ")</f>
        <v/>
      </c>
      <c r="AQ547" s="233" t="str">
        <f t="shared" si="1904"/>
        <v/>
      </c>
      <c r="AR547" s="279" t="str">
        <f t="shared" si="1905"/>
        <v/>
      </c>
      <c r="AS547" s="233" t="str">
        <f t="shared" si="1931"/>
        <v/>
      </c>
      <c r="AT547" s="235" t="str">
        <f t="shared" si="1907"/>
        <v/>
      </c>
      <c r="AU547" s="782"/>
      <c r="AV547" s="785"/>
      <c r="AW547" s="779"/>
      <c r="AX547" s="788"/>
      <c r="AY547" s="339"/>
      <c r="AZ547" s="208"/>
      <c r="BA547" s="206"/>
      <c r="BB547" s="206"/>
      <c r="BC547" s="207"/>
      <c r="BD547" s="207"/>
      <c r="BE547" s="207"/>
      <c r="BF547" s="208"/>
      <c r="BG547" s="791"/>
      <c r="BH547" s="212"/>
      <c r="BI547" s="209"/>
      <c r="BJ547" s="209"/>
      <c r="BK547" s="209"/>
      <c r="BL547" s="206"/>
      <c r="BM547" s="206"/>
      <c r="BN547" s="206"/>
      <c r="BO547" s="278"/>
      <c r="BP547" s="278"/>
      <c r="BQ547" s="593"/>
      <c r="BR547" s="625"/>
      <c r="BS547" s="625"/>
      <c r="BT547" s="625"/>
      <c r="BU547" s="625"/>
      <c r="BV547" s="625"/>
      <c r="BW547" s="625"/>
      <c r="BX547" s="625"/>
      <c r="BY547" s="625"/>
      <c r="BZ547" s="625"/>
    </row>
    <row r="548" spans="1:78" s="211" customFormat="1" ht="28.5" hidden="1" customHeight="1">
      <c r="A548" s="979"/>
      <c r="B548" s="845"/>
      <c r="C548" s="848"/>
      <c r="D548" s="286"/>
      <c r="E548" s="289"/>
      <c r="F548" s="206"/>
      <c r="G548" s="819"/>
      <c r="H548" s="380">
        <f t="shared" si="1718"/>
        <v>89</v>
      </c>
      <c r="I548" s="831"/>
      <c r="J548" s="752"/>
      <c r="K548" s="752"/>
      <c r="L548" s="752"/>
      <c r="M548" s="801"/>
      <c r="N548" s="962"/>
      <c r="O548" s="801"/>
      <c r="P548" s="805"/>
      <c r="Q548" s="808"/>
      <c r="R548" s="811"/>
      <c r="S548" s="811"/>
      <c r="T548" s="811"/>
      <c r="U548" s="811"/>
      <c r="V548" s="814"/>
      <c r="W548" s="767"/>
      <c r="X548" s="817"/>
      <c r="Y548" s="761"/>
      <c r="Z548" s="764"/>
      <c r="AA548" s="767"/>
      <c r="AB548" s="770"/>
      <c r="AC548" s="773"/>
      <c r="AD548" s="776"/>
      <c r="AE548" s="779"/>
      <c r="AF548" s="205">
        <v>5</v>
      </c>
      <c r="AG548" s="494"/>
      <c r="AH548" s="497" t="str">
        <f t="shared" si="1748"/>
        <v/>
      </c>
      <c r="AI548" s="336"/>
      <c r="AJ548" s="336"/>
      <c r="AK548" s="231" t="str">
        <f t="shared" si="1749"/>
        <v/>
      </c>
      <c r="AL548" s="337"/>
      <c r="AM548" s="337"/>
      <c r="AN548" s="338"/>
      <c r="AO548" s="232" t="str">
        <f t="shared" ref="AO548" si="1934">IF(ISBLANK(AD544),(IFERROR(IF(AND(AH547="Probabilidad",AH548="Probabilidad"),(AQ547-(+AQ547*AK548)),IF(AND(AH547="Impacto",AH548="Probabilidad"),(AQ546-(+AQ546*AK548)),IF(AH548="Impacto",AQ547,""))),""))," ")</f>
        <v/>
      </c>
      <c r="AP548" s="174" t="str">
        <f t="shared" ref="AP548" si="1935">IF(ISBLANK(AD544),(IFERROR(IF(AO548="","",IF(AO548&lt;=0.2,"Muy Baja",IF(AO548&lt;=0.4,"Baja",IF(AO548&lt;=0.6,"Media",IF(AO548&lt;=0.8,"Alta","Muy Alta"))))),""))," ")</f>
        <v/>
      </c>
      <c r="AQ548" s="233" t="str">
        <f t="shared" si="1904"/>
        <v/>
      </c>
      <c r="AR548" s="279" t="str">
        <f t="shared" si="1905"/>
        <v/>
      </c>
      <c r="AS548" s="233" t="str">
        <f t="shared" si="1931"/>
        <v/>
      </c>
      <c r="AT548" s="235" t="str">
        <f t="shared" si="1907"/>
        <v/>
      </c>
      <c r="AU548" s="782"/>
      <c r="AV548" s="785"/>
      <c r="AW548" s="779"/>
      <c r="AX548" s="788"/>
      <c r="AY548" s="339"/>
      <c r="AZ548" s="208"/>
      <c r="BA548" s="206"/>
      <c r="BB548" s="206"/>
      <c r="BC548" s="207"/>
      <c r="BD548" s="207"/>
      <c r="BE548" s="207"/>
      <c r="BF548" s="208"/>
      <c r="BG548" s="791"/>
      <c r="BH548" s="212"/>
      <c r="BI548" s="209"/>
      <c r="BJ548" s="209"/>
      <c r="BK548" s="209"/>
      <c r="BL548" s="206"/>
      <c r="BM548" s="206"/>
      <c r="BN548" s="206"/>
      <c r="BO548" s="278"/>
      <c r="BP548" s="278"/>
      <c r="BQ548" s="593"/>
      <c r="BR548" s="625"/>
      <c r="BS548" s="625"/>
      <c r="BT548" s="625"/>
      <c r="BU548" s="625"/>
      <c r="BV548" s="625"/>
      <c r="BW548" s="625"/>
      <c r="BX548" s="625"/>
      <c r="BY548" s="625"/>
      <c r="BZ548" s="625"/>
    </row>
    <row r="549" spans="1:78" s="211" customFormat="1" ht="28.5" hidden="1" customHeight="1">
      <c r="A549" s="979"/>
      <c r="B549" s="846"/>
      <c r="C549" s="849"/>
      <c r="D549" s="287"/>
      <c r="E549" s="290"/>
      <c r="F549" s="206"/>
      <c r="G549" s="819"/>
      <c r="H549" s="380">
        <f t="shared" si="1718"/>
        <v>89</v>
      </c>
      <c r="I549" s="832"/>
      <c r="J549" s="753"/>
      <c r="K549" s="753"/>
      <c r="L549" s="753"/>
      <c r="M549" s="802"/>
      <c r="N549" s="963"/>
      <c r="O549" s="802"/>
      <c r="P549" s="806"/>
      <c r="Q549" s="809"/>
      <c r="R549" s="812"/>
      <c r="S549" s="812"/>
      <c r="T549" s="812"/>
      <c r="U549" s="812"/>
      <c r="V549" s="820"/>
      <c r="W549" s="768"/>
      <c r="X549" s="818"/>
      <c r="Y549" s="762"/>
      <c r="Z549" s="765"/>
      <c r="AA549" s="768"/>
      <c r="AB549" s="771"/>
      <c r="AC549" s="774"/>
      <c r="AD549" s="777"/>
      <c r="AE549" s="780"/>
      <c r="AF549" s="205">
        <v>6</v>
      </c>
      <c r="AG549" s="494"/>
      <c r="AH549" s="497" t="str">
        <f t="shared" si="1748"/>
        <v/>
      </c>
      <c r="AI549" s="336"/>
      <c r="AJ549" s="336"/>
      <c r="AK549" s="231" t="str">
        <f t="shared" si="1749"/>
        <v/>
      </c>
      <c r="AL549" s="337"/>
      <c r="AM549" s="337"/>
      <c r="AN549" s="338"/>
      <c r="AO549" s="232" t="str">
        <f t="shared" ref="AO549" si="1936">IF(ISBLANK(AD544),(IFERROR(IF(AND(AH548="Probabilidad",AH549="Probabilidad"),(AQ548-(+AQ548*AK549)),IF(AND(AH548="Impacto",AH549="Probabilidad"),(AQ547-(+AQ547*AK549)),IF(AH549="Impacto",AQ548,""))),""))," ")</f>
        <v/>
      </c>
      <c r="AP549" s="174" t="str">
        <f t="shared" ref="AP549" si="1937">IF(ISBLANK(AD544),(IFERROR(IF(AO549="","",IF(AO549&lt;=0.2,"Muy Baja",IF(AO549&lt;=0.4,"Baja",IF(AO549&lt;=0.6,"Media",IF(AO549&lt;=0.8,"Alta","Muy Alta"))))),""))," ")</f>
        <v/>
      </c>
      <c r="AQ549" s="233" t="str">
        <f t="shared" si="1904"/>
        <v/>
      </c>
      <c r="AR549" s="279" t="str">
        <f t="shared" si="1905"/>
        <v/>
      </c>
      <c r="AS549" s="233" t="str">
        <f t="shared" si="1931"/>
        <v/>
      </c>
      <c r="AT549" s="235" t="str">
        <f t="shared" si="1907"/>
        <v/>
      </c>
      <c r="AU549" s="783"/>
      <c r="AV549" s="786"/>
      <c r="AW549" s="780"/>
      <c r="AX549" s="789"/>
      <c r="AY549" s="339"/>
      <c r="AZ549" s="208"/>
      <c r="BA549" s="206"/>
      <c r="BB549" s="206"/>
      <c r="BC549" s="207"/>
      <c r="BD549" s="207"/>
      <c r="BE549" s="207"/>
      <c r="BF549" s="208"/>
      <c r="BG549" s="792"/>
      <c r="BH549" s="212"/>
      <c r="BI549" s="209"/>
      <c r="BJ549" s="209"/>
      <c r="BK549" s="209"/>
      <c r="BL549" s="206"/>
      <c r="BM549" s="206"/>
      <c r="BN549" s="206"/>
      <c r="BO549" s="278"/>
      <c r="BP549" s="278"/>
      <c r="BQ549" s="593"/>
      <c r="BR549" s="625"/>
      <c r="BS549" s="625"/>
      <c r="BT549" s="625"/>
      <c r="BU549" s="625"/>
      <c r="BV549" s="625"/>
      <c r="BW549" s="625"/>
      <c r="BX549" s="625"/>
      <c r="BY549" s="625"/>
      <c r="BZ549" s="625"/>
    </row>
    <row r="550" spans="1:78" s="211" customFormat="1" ht="28.5" hidden="1" customHeight="1">
      <c r="A550" s="979"/>
      <c r="B550" s="844"/>
      <c r="C550" s="847" t="str">
        <f>IFERROR((VLOOKUP($B550,'Listados Datos'!$D$3:$E$18,2,FALSE))," ")</f>
        <v xml:space="preserve"> </v>
      </c>
      <c r="D550" s="285" t="str">
        <f>IFERROR((VLOOKUP($B550,'Listados Datos'!$D$3:$F$18,3,FALSE))," ")</f>
        <v xml:space="preserve"> </v>
      </c>
      <c r="E550" s="288"/>
      <c r="F550" s="206"/>
      <c r="G550" s="819">
        <v>90</v>
      </c>
      <c r="H550" s="380">
        <f t="shared" ref="H550" si="1938">+G550</f>
        <v>90</v>
      </c>
      <c r="I550" s="830"/>
      <c r="J550" s="751"/>
      <c r="K550" s="751"/>
      <c r="L550" s="751"/>
      <c r="M550" s="803"/>
      <c r="N550" s="803"/>
      <c r="O550" s="803"/>
      <c r="P550" s="804"/>
      <c r="Q550" s="807"/>
      <c r="R550" s="810"/>
      <c r="S550" s="810"/>
      <c r="T550" s="810"/>
      <c r="U550" s="810"/>
      <c r="V550" s="813" t="str">
        <f t="shared" ref="V550" si="1939">IF(ISBLANK(AC550),(IF(P550&lt;=0,"",IF(P550&lt;=2,"Muy Baja",IF(P550&lt;=24,"Baja",IF(P550&lt;=500,"Media",IF(P550&lt;=5000,"Alta","Muy Alta"))))))," ")</f>
        <v/>
      </c>
      <c r="W550" s="766" t="str">
        <f t="shared" ref="W550" si="1940">IF(ISBLANK(AC550),(IF(V550="","",IF(V550="Muy Baja",20%,IF(V550="Baja",40%,IF(V550="Media",60%,IF(V550="Alta",80%,IF(V550="Muy Alta",100%,0)))))))," ")</f>
        <v/>
      </c>
      <c r="X550" s="816"/>
      <c r="Y550" s="760" t="str">
        <f>IF(X550&gt;0,IF(NOT(ISERROR(MATCH(X550,'Listados Datos'!$N$3:$N$4,0))),'Listados Datos'!$N$6&amp;"Por favor no seleccionar este criterios de impacto (Afectación Económica o presupuestal y/o Pérdida Reputacional)",'Listados Datos'!$N$7),"")</f>
        <v/>
      </c>
      <c r="Z550" s="763" t="str">
        <f>IF(OR(X550='Listados Datos'!$R$3,X550='Listados Datos'!$S$3),"Leve",IF(OR(X550='Listados Datos'!$R$4,X550='Listados Datos'!$S$4),"Menor",IF(OR(X550='Listados Datos'!$R$5,X550='Listados Datos'!$S$5),"Moderado",IF(OR(X550='Listados Datos'!$R$6,X550='Listados Datos'!$S$6),"Mayor",IF(OR(X550='Listados Datos'!$R$7,X550='Listados Datos'!$S$7),"Catastrófico","")))))</f>
        <v/>
      </c>
      <c r="AA550" s="766" t="str">
        <f>IF(Z550="","",IF(Z550="Leve",20%,IF(Z550="Menor",40%,IF(Z550="Moderado",60%,IF(Z550="Mayor",80%,IF(Z550="Catastrófico",100%,0))))))</f>
        <v/>
      </c>
      <c r="AB550" s="769"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772"/>
      <c r="AD550" s="775"/>
      <c r="AE550" s="778" t="str">
        <f t="shared" ref="AE550" si="1941">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494"/>
      <c r="AH550" s="497" t="str">
        <f t="shared" si="1748"/>
        <v/>
      </c>
      <c r="AI550" s="336"/>
      <c r="AJ550" s="336"/>
      <c r="AK550" s="231" t="str">
        <f t="shared" si="1749"/>
        <v/>
      </c>
      <c r="AL550" s="337"/>
      <c r="AM550" s="337"/>
      <c r="AN550" s="338"/>
      <c r="AO550" s="232" t="str">
        <f t="shared" ref="AO550" si="1942">IF(ISBLANK(AD550),(IFERROR(IF(AH550="Probabilidad",(W550-(+W550*AK550)),IF(AH550="Impacto",W550,"")),""))," ")</f>
        <v/>
      </c>
      <c r="AP550" s="174" t="str">
        <f t="shared" ref="AP550" si="1943">IF(ISBLANK(AD550), (IFERROR(IF(AO550="","",IF(AO550&lt;=0.2,"Muy Baja",IF(AO550&lt;=0.4,"Baja",IF(AO550&lt;=0.6,"Media",IF(AO550&lt;=0.8,"Alta","Muy Alta"))))),""))," ")</f>
        <v/>
      </c>
      <c r="AQ550" s="233" t="str">
        <f t="shared" si="1904"/>
        <v/>
      </c>
      <c r="AR550" s="279" t="str">
        <f t="shared" si="1905"/>
        <v/>
      </c>
      <c r="AS550" s="233" t="str">
        <f t="shared" ref="AS550" si="1944">IFERROR(IF(AH550="Impacto",(AA550-(+AA550*AK550)),IF(AH550="Probabilidad",AA550,"")),"")</f>
        <v/>
      </c>
      <c r="AT550" s="235" t="str">
        <f t="shared" si="1907"/>
        <v/>
      </c>
      <c r="AU550" s="781"/>
      <c r="AV550" s="784" t="str">
        <f>IF(ISBLANK(AD550), " ", AD550)</f>
        <v xml:space="preserve"> </v>
      </c>
      <c r="AW550" s="778" t="str">
        <f t="shared" ref="AW550" si="1945">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787"/>
      <c r="AY550" s="339"/>
      <c r="AZ550" s="208"/>
      <c r="BA550" s="206"/>
      <c r="BB550" s="206"/>
      <c r="BC550" s="207"/>
      <c r="BD550" s="207"/>
      <c r="BE550" s="207"/>
      <c r="BF550" s="208"/>
      <c r="BG550" s="751"/>
      <c r="BH550" s="212"/>
      <c r="BI550" s="209"/>
      <c r="BJ550" s="209"/>
      <c r="BK550" s="209"/>
      <c r="BL550" s="206"/>
      <c r="BM550" s="206"/>
      <c r="BN550" s="206"/>
      <c r="BO550" s="278"/>
      <c r="BP550" s="278"/>
      <c r="BQ550" s="593"/>
      <c r="BR550" s="625"/>
      <c r="BS550" s="625"/>
      <c r="BT550" s="625"/>
      <c r="BU550" s="625"/>
      <c r="BV550" s="625"/>
      <c r="BW550" s="625"/>
      <c r="BX550" s="625"/>
      <c r="BY550" s="625"/>
      <c r="BZ550" s="625"/>
    </row>
    <row r="551" spans="1:78" s="211" customFormat="1" ht="28.5" hidden="1" customHeight="1">
      <c r="A551" s="979"/>
      <c r="B551" s="845"/>
      <c r="C551" s="848"/>
      <c r="D551" s="286"/>
      <c r="E551" s="289"/>
      <c r="F551" s="206"/>
      <c r="G551" s="819"/>
      <c r="H551" s="380">
        <f t="shared" ref="H551" si="1946">+H550</f>
        <v>90</v>
      </c>
      <c r="I551" s="831"/>
      <c r="J551" s="752"/>
      <c r="K551" s="752"/>
      <c r="L551" s="752"/>
      <c r="M551" s="801"/>
      <c r="N551" s="801"/>
      <c r="O551" s="801"/>
      <c r="P551" s="805"/>
      <c r="Q551" s="808"/>
      <c r="R551" s="811"/>
      <c r="S551" s="811"/>
      <c r="T551" s="811"/>
      <c r="U551" s="811"/>
      <c r="V551" s="814"/>
      <c r="W551" s="767"/>
      <c r="X551" s="817"/>
      <c r="Y551" s="761"/>
      <c r="Z551" s="764"/>
      <c r="AA551" s="767"/>
      <c r="AB551" s="770"/>
      <c r="AC551" s="773"/>
      <c r="AD551" s="776"/>
      <c r="AE551" s="779"/>
      <c r="AF551" s="205">
        <v>2</v>
      </c>
      <c r="AG551" s="494"/>
      <c r="AH551" s="497" t="str">
        <f t="shared" si="1748"/>
        <v/>
      </c>
      <c r="AI551" s="336"/>
      <c r="AJ551" s="336"/>
      <c r="AK551" s="231" t="str">
        <f t="shared" si="1749"/>
        <v/>
      </c>
      <c r="AL551" s="337"/>
      <c r="AM551" s="337"/>
      <c r="AN551" s="338"/>
      <c r="AO551" s="232" t="str">
        <f t="shared" ref="AO551" si="1947">IF(ISBLANK(AD550),(IFERROR(IF(AND(AH550="Probabilidad",AH551="Probabilidad"),(AQ550-(+AQ550*AK551)),IF(AH551="Probabilidad",(W550-(+W550*AK551)),IF(AH551="Impacto",AQ550,""))),""))," ")</f>
        <v/>
      </c>
      <c r="AP551" s="174" t="str">
        <f t="shared" ref="AP551" si="1948">IF(ISBLANK(AD550),(IFERROR(IF(AO551="","",IF(AO551&lt;=0.2,"Muy Baja",IF(AO551&lt;=0.4,"Baja",IF(AO551&lt;=0.6,"Media",IF(AO551&lt;=0.8,"Alta","Muy Alta"))))),""))," ")</f>
        <v/>
      </c>
      <c r="AQ551" s="233" t="str">
        <f t="shared" si="1904"/>
        <v/>
      </c>
      <c r="AR551" s="279" t="str">
        <f t="shared" si="1905"/>
        <v/>
      </c>
      <c r="AS551" s="233" t="str">
        <f t="shared" ref="AS551" si="1949">IFERROR(IF(AND(AH550="Impacto",AH551="Impacto"),(AS550-(+AS550*AK551)),IF(AH551="Impacto",(AA550-(+AA550*AK551)),IF(AH551="Probabilidad",AS550,""))),"")</f>
        <v/>
      </c>
      <c r="AT551" s="235" t="str">
        <f t="shared" si="1907"/>
        <v/>
      </c>
      <c r="AU551" s="782"/>
      <c r="AV551" s="785"/>
      <c r="AW551" s="779"/>
      <c r="AX551" s="788"/>
      <c r="AY551" s="339"/>
      <c r="AZ551" s="208"/>
      <c r="BA551" s="206"/>
      <c r="BB551" s="206"/>
      <c r="BC551" s="207"/>
      <c r="BD551" s="207"/>
      <c r="BE551" s="207"/>
      <c r="BF551" s="208"/>
      <c r="BG551" s="752"/>
      <c r="BH551" s="212"/>
      <c r="BI551" s="209"/>
      <c r="BJ551" s="209"/>
      <c r="BK551" s="209"/>
      <c r="BL551" s="206"/>
      <c r="BM551" s="206"/>
      <c r="BN551" s="206"/>
      <c r="BO551" s="278"/>
      <c r="BP551" s="278"/>
      <c r="BQ551" s="593"/>
      <c r="BR551" s="625"/>
      <c r="BS551" s="625"/>
      <c r="BT551" s="625"/>
      <c r="BU551" s="625"/>
      <c r="BV551" s="625"/>
      <c r="BW551" s="625"/>
      <c r="BX551" s="625"/>
      <c r="BY551" s="625"/>
      <c r="BZ551" s="625"/>
    </row>
    <row r="552" spans="1:78" s="211" customFormat="1" ht="28.5" hidden="1" customHeight="1">
      <c r="A552" s="979"/>
      <c r="B552" s="845"/>
      <c r="C552" s="848"/>
      <c r="D552" s="286"/>
      <c r="E552" s="289"/>
      <c r="F552" s="206"/>
      <c r="G552" s="819"/>
      <c r="H552" s="380">
        <f t="shared" si="1718"/>
        <v>90</v>
      </c>
      <c r="I552" s="831"/>
      <c r="J552" s="752"/>
      <c r="K552" s="752"/>
      <c r="L552" s="752"/>
      <c r="M552" s="801"/>
      <c r="N552" s="801"/>
      <c r="O552" s="801"/>
      <c r="P552" s="805"/>
      <c r="Q552" s="808"/>
      <c r="R552" s="811"/>
      <c r="S552" s="811"/>
      <c r="T552" s="811"/>
      <c r="U552" s="811"/>
      <c r="V552" s="814"/>
      <c r="W552" s="767"/>
      <c r="X552" s="817"/>
      <c r="Y552" s="761"/>
      <c r="Z552" s="764"/>
      <c r="AA552" s="767"/>
      <c r="AB552" s="770"/>
      <c r="AC552" s="773"/>
      <c r="AD552" s="776"/>
      <c r="AE552" s="779"/>
      <c r="AF552" s="205">
        <v>3</v>
      </c>
      <c r="AG552" s="494"/>
      <c r="AH552" s="497" t="str">
        <f t="shared" si="1748"/>
        <v/>
      </c>
      <c r="AI552" s="336"/>
      <c r="AJ552" s="336"/>
      <c r="AK552" s="231" t="str">
        <f t="shared" si="1749"/>
        <v/>
      </c>
      <c r="AL552" s="337"/>
      <c r="AM552" s="337"/>
      <c r="AN552" s="338"/>
      <c r="AO552" s="232" t="str">
        <f t="shared" ref="AO552" si="1950">IF(ISBLANK(AD550),(IFERROR(IF(AND(AH551="Probabilidad",AH552="Probabilidad"),(AQ551-(+AQ551*AK552)),IF(AND(AH551="Impacto",AH552="Probabilidad"),(AQ550-(+AQ550*AK552)),IF(AH552="Impacto",AQ551,""))),""))," ")</f>
        <v/>
      </c>
      <c r="AP552" s="174" t="str">
        <f t="shared" ref="AP552" si="1951">IF(ISBLANK(AD550),(IFERROR(IF(AO552="","",IF(AO552&lt;=0.2,"Muy Baja",IF(AO552&lt;=0.4,"Baja",IF(AO552&lt;=0.6,"Media",IF(AO552&lt;=0.8,"Alta","Muy Alta"))))),""))," ")</f>
        <v/>
      </c>
      <c r="AQ552" s="233" t="str">
        <f t="shared" si="1904"/>
        <v/>
      </c>
      <c r="AR552" s="279" t="str">
        <f t="shared" si="1905"/>
        <v/>
      </c>
      <c r="AS552" s="233" t="str">
        <f t="shared" ref="AS552:AS555" si="1952">IFERROR(IF(AND(AH551="Impacto",AH552="Impacto"),(AS551-(+AS551*AK552)),IF(AND(AH551="Probabilidad",AH552="Impacto"),(AS550-(+AS550*AK552)),IF(AH552="Probabilidad",AS551,""))),"")</f>
        <v/>
      </c>
      <c r="AT552" s="235" t="str">
        <f t="shared" si="1907"/>
        <v/>
      </c>
      <c r="AU552" s="782"/>
      <c r="AV552" s="785"/>
      <c r="AW552" s="779"/>
      <c r="AX552" s="788"/>
      <c r="AY552" s="339"/>
      <c r="AZ552" s="208"/>
      <c r="BA552" s="206"/>
      <c r="BB552" s="206"/>
      <c r="BC552" s="207"/>
      <c r="BD552" s="207"/>
      <c r="BE552" s="207"/>
      <c r="BF552" s="208"/>
      <c r="BG552" s="752"/>
      <c r="BH552" s="212"/>
      <c r="BI552" s="209"/>
      <c r="BJ552" s="209"/>
      <c r="BK552" s="209"/>
      <c r="BL552" s="206"/>
      <c r="BM552" s="206"/>
      <c r="BN552" s="206"/>
      <c r="BO552" s="278"/>
      <c r="BP552" s="278"/>
      <c r="BQ552" s="593"/>
      <c r="BR552" s="625"/>
      <c r="BS552" s="625"/>
      <c r="BT552" s="625"/>
      <c r="BU552" s="625"/>
      <c r="BV552" s="625"/>
      <c r="BW552" s="625"/>
      <c r="BX552" s="625"/>
      <c r="BY552" s="625"/>
      <c r="BZ552" s="625"/>
    </row>
    <row r="553" spans="1:78" s="211" customFormat="1" ht="28.5" hidden="1" customHeight="1">
      <c r="A553" s="979"/>
      <c r="B553" s="845"/>
      <c r="C553" s="848"/>
      <c r="D553" s="286"/>
      <c r="E553" s="289"/>
      <c r="F553" s="206"/>
      <c r="G553" s="819"/>
      <c r="H553" s="380">
        <f t="shared" ref="H553:H615" si="1953">+H552</f>
        <v>90</v>
      </c>
      <c r="I553" s="831"/>
      <c r="J553" s="752"/>
      <c r="K553" s="752"/>
      <c r="L553" s="752"/>
      <c r="M553" s="801"/>
      <c r="N553" s="801"/>
      <c r="O553" s="801"/>
      <c r="P553" s="805"/>
      <c r="Q553" s="808"/>
      <c r="R553" s="811"/>
      <c r="S553" s="811"/>
      <c r="T553" s="811"/>
      <c r="U553" s="811"/>
      <c r="V553" s="814"/>
      <c r="W553" s="767"/>
      <c r="X553" s="817"/>
      <c r="Y553" s="761"/>
      <c r="Z553" s="764"/>
      <c r="AA553" s="767"/>
      <c r="AB553" s="770"/>
      <c r="AC553" s="773"/>
      <c r="AD553" s="776"/>
      <c r="AE553" s="779"/>
      <c r="AF553" s="205">
        <v>4</v>
      </c>
      <c r="AG553" s="494"/>
      <c r="AH553" s="497" t="str">
        <f t="shared" si="1748"/>
        <v/>
      </c>
      <c r="AI553" s="336"/>
      <c r="AJ553" s="336"/>
      <c r="AK553" s="231" t="str">
        <f t="shared" si="1749"/>
        <v/>
      </c>
      <c r="AL553" s="337"/>
      <c r="AM553" s="337"/>
      <c r="AN553" s="338"/>
      <c r="AO553" s="232" t="str">
        <f t="shared" ref="AO553" si="1954">IF(ISBLANK(AD550),(IFERROR(IF(AND(AH552="Probabilidad",AH553="Probabilidad"),(AQ552-(+AQ552*AK553)),IF(AND(AH552="Impacto",AH553="Probabilidad"),(AQ551-(+AQ551*AK553)),IF(AH553="Impacto",AQ552,""))),""))," ")</f>
        <v/>
      </c>
      <c r="AP553" s="174" t="str">
        <f t="shared" ref="AP553" si="1955">IF(ISBLANK(AD550),(IFERROR(IF(AO553="","",IF(AO553&lt;=0.2,"Muy Baja",IF(AO553&lt;=0.4,"Baja",IF(AO553&lt;=0.6,"Media",IF(AO553&lt;=0.8,"Alta","Muy Alta"))))),""))," ")</f>
        <v/>
      </c>
      <c r="AQ553" s="233" t="str">
        <f t="shared" si="1904"/>
        <v/>
      </c>
      <c r="AR553" s="279" t="str">
        <f t="shared" si="1905"/>
        <v/>
      </c>
      <c r="AS553" s="233" t="str">
        <f t="shared" si="1952"/>
        <v/>
      </c>
      <c r="AT553" s="235" t="str">
        <f t="shared" si="1907"/>
        <v/>
      </c>
      <c r="AU553" s="782"/>
      <c r="AV553" s="785"/>
      <c r="AW553" s="779"/>
      <c r="AX553" s="788"/>
      <c r="AY553" s="339"/>
      <c r="AZ553" s="208"/>
      <c r="BA553" s="206"/>
      <c r="BB553" s="206"/>
      <c r="BC553" s="207"/>
      <c r="BD553" s="207"/>
      <c r="BE553" s="207"/>
      <c r="BF553" s="208"/>
      <c r="BG553" s="752"/>
      <c r="BH553" s="212"/>
      <c r="BI553" s="209"/>
      <c r="BJ553" s="209"/>
      <c r="BK553" s="209"/>
      <c r="BL553" s="206"/>
      <c r="BM553" s="206"/>
      <c r="BN553" s="206"/>
      <c r="BO553" s="278"/>
      <c r="BP553" s="278"/>
      <c r="BQ553" s="593"/>
      <c r="BR553" s="625"/>
      <c r="BS553" s="625"/>
      <c r="BT553" s="625"/>
      <c r="BU553" s="625"/>
      <c r="BV553" s="625"/>
      <c r="BW553" s="625"/>
      <c r="BX553" s="625"/>
      <c r="BY553" s="625"/>
      <c r="BZ553" s="625"/>
    </row>
    <row r="554" spans="1:78" s="211" customFormat="1" ht="28.5" hidden="1" customHeight="1">
      <c r="A554" s="979"/>
      <c r="B554" s="845"/>
      <c r="C554" s="848"/>
      <c r="D554" s="286"/>
      <c r="E554" s="289"/>
      <c r="F554" s="206"/>
      <c r="G554" s="819"/>
      <c r="H554" s="380">
        <f t="shared" si="1953"/>
        <v>90</v>
      </c>
      <c r="I554" s="831"/>
      <c r="J554" s="752"/>
      <c r="K554" s="752"/>
      <c r="L554" s="752"/>
      <c r="M554" s="801"/>
      <c r="N554" s="801"/>
      <c r="O554" s="801"/>
      <c r="P554" s="805"/>
      <c r="Q554" s="808"/>
      <c r="R554" s="811"/>
      <c r="S554" s="811"/>
      <c r="T554" s="811"/>
      <c r="U554" s="811"/>
      <c r="V554" s="814"/>
      <c r="W554" s="767"/>
      <c r="X554" s="817"/>
      <c r="Y554" s="761"/>
      <c r="Z554" s="764"/>
      <c r="AA554" s="767"/>
      <c r="AB554" s="770"/>
      <c r="AC554" s="773"/>
      <c r="AD554" s="776"/>
      <c r="AE554" s="779"/>
      <c r="AF554" s="205">
        <v>5</v>
      </c>
      <c r="AG554" s="494"/>
      <c r="AH554" s="497" t="str">
        <f t="shared" si="1748"/>
        <v/>
      </c>
      <c r="AI554" s="336"/>
      <c r="AJ554" s="336"/>
      <c r="AK554" s="231" t="str">
        <f t="shared" si="1749"/>
        <v/>
      </c>
      <c r="AL554" s="337"/>
      <c r="AM554" s="337"/>
      <c r="AN554" s="338"/>
      <c r="AO554" s="232" t="str">
        <f t="shared" ref="AO554" si="1956">IF(ISBLANK(AD550),(IFERROR(IF(AND(AH553="Probabilidad",AH554="Probabilidad"),(AQ553-(+AQ553*AK554)),IF(AND(AH553="Impacto",AH554="Probabilidad"),(AQ552-(+AQ552*AK554)),IF(AH554="Impacto",AQ553,""))),""))," ")</f>
        <v/>
      </c>
      <c r="AP554" s="174" t="str">
        <f t="shared" ref="AP554" si="1957">IF(ISBLANK(AD550),(IFERROR(IF(AO554="","",IF(AO554&lt;=0.2,"Muy Baja",IF(AO554&lt;=0.4,"Baja",IF(AO554&lt;=0.6,"Media",IF(AO554&lt;=0.8,"Alta","Muy Alta"))))),""))," ")</f>
        <v/>
      </c>
      <c r="AQ554" s="233" t="str">
        <f t="shared" si="1904"/>
        <v/>
      </c>
      <c r="AR554" s="279" t="str">
        <f t="shared" si="1905"/>
        <v/>
      </c>
      <c r="AS554" s="233" t="str">
        <f t="shared" si="1952"/>
        <v/>
      </c>
      <c r="AT554" s="235" t="str">
        <f t="shared" si="1907"/>
        <v/>
      </c>
      <c r="AU554" s="782"/>
      <c r="AV554" s="785"/>
      <c r="AW554" s="779"/>
      <c r="AX554" s="788"/>
      <c r="AY554" s="339"/>
      <c r="AZ554" s="208"/>
      <c r="BA554" s="206"/>
      <c r="BB554" s="206"/>
      <c r="BC554" s="207"/>
      <c r="BD554" s="207"/>
      <c r="BE554" s="207"/>
      <c r="BF554" s="208"/>
      <c r="BG554" s="752"/>
      <c r="BH554" s="212"/>
      <c r="BI554" s="209"/>
      <c r="BJ554" s="209"/>
      <c r="BK554" s="209"/>
      <c r="BL554" s="206"/>
      <c r="BM554" s="206"/>
      <c r="BN554" s="206"/>
      <c r="BO554" s="278"/>
      <c r="BP554" s="278"/>
      <c r="BQ554" s="593"/>
      <c r="BR554" s="625"/>
      <c r="BS554" s="625"/>
      <c r="BT554" s="625"/>
      <c r="BU554" s="625"/>
      <c r="BV554" s="625"/>
      <c r="BW554" s="625"/>
      <c r="BX554" s="625"/>
      <c r="BY554" s="625"/>
      <c r="BZ554" s="625"/>
    </row>
    <row r="555" spans="1:78" s="211" customFormat="1" ht="28.5" hidden="1" customHeight="1">
      <c r="A555" s="979"/>
      <c r="B555" s="846"/>
      <c r="C555" s="849"/>
      <c r="D555" s="287"/>
      <c r="E555" s="290"/>
      <c r="F555" s="206"/>
      <c r="G555" s="819"/>
      <c r="H555" s="380">
        <f t="shared" si="1953"/>
        <v>90</v>
      </c>
      <c r="I555" s="832"/>
      <c r="J555" s="753"/>
      <c r="K555" s="753"/>
      <c r="L555" s="753"/>
      <c r="M555" s="802"/>
      <c r="N555" s="802"/>
      <c r="O555" s="802"/>
      <c r="P555" s="806"/>
      <c r="Q555" s="809"/>
      <c r="R555" s="812"/>
      <c r="S555" s="812"/>
      <c r="T555" s="812"/>
      <c r="U555" s="812"/>
      <c r="V555" s="820"/>
      <c r="W555" s="768"/>
      <c r="X555" s="818"/>
      <c r="Y555" s="762"/>
      <c r="Z555" s="765"/>
      <c r="AA555" s="768"/>
      <c r="AB555" s="771"/>
      <c r="AC555" s="774"/>
      <c r="AD555" s="777"/>
      <c r="AE555" s="780"/>
      <c r="AF555" s="205">
        <v>6</v>
      </c>
      <c r="AG555" s="494"/>
      <c r="AH555" s="497" t="str">
        <f t="shared" si="1748"/>
        <v/>
      </c>
      <c r="AI555" s="336"/>
      <c r="AJ555" s="336"/>
      <c r="AK555" s="231" t="str">
        <f t="shared" si="1749"/>
        <v/>
      </c>
      <c r="AL555" s="337"/>
      <c r="AM555" s="337"/>
      <c r="AN555" s="338"/>
      <c r="AO555" s="232" t="str">
        <f t="shared" ref="AO555" si="1958">IF(ISBLANK(AD550),(IFERROR(IF(AND(AH554="Probabilidad",AH555="Probabilidad"),(AQ554-(+AQ554*AK555)),IF(AND(AH554="Impacto",AH555="Probabilidad"),(AQ553-(+AQ553*AK555)),IF(AH555="Impacto",AQ554,""))),""))," ")</f>
        <v/>
      </c>
      <c r="AP555" s="174" t="str">
        <f t="shared" ref="AP555" si="1959">IF(ISBLANK(AD550),(IFERROR(IF(AO555="","",IF(AO555&lt;=0.2,"Muy Baja",IF(AO555&lt;=0.4,"Baja",IF(AO555&lt;=0.6,"Media",IF(AO555&lt;=0.8,"Alta","Muy Alta"))))),""))," ")</f>
        <v/>
      </c>
      <c r="AQ555" s="233" t="str">
        <f t="shared" si="1904"/>
        <v/>
      </c>
      <c r="AR555" s="279" t="str">
        <f t="shared" si="1905"/>
        <v/>
      </c>
      <c r="AS555" s="233" t="str">
        <f t="shared" si="1952"/>
        <v/>
      </c>
      <c r="AT555" s="235" t="str">
        <f t="shared" si="1907"/>
        <v/>
      </c>
      <c r="AU555" s="783"/>
      <c r="AV555" s="786"/>
      <c r="AW555" s="780"/>
      <c r="AX555" s="789"/>
      <c r="AY555" s="339"/>
      <c r="AZ555" s="208"/>
      <c r="BA555" s="206"/>
      <c r="BB555" s="206"/>
      <c r="BC555" s="207"/>
      <c r="BD555" s="207"/>
      <c r="BE555" s="207"/>
      <c r="BF555" s="208"/>
      <c r="BG555" s="753"/>
      <c r="BH555" s="212"/>
      <c r="BI555" s="209"/>
      <c r="BJ555" s="209"/>
      <c r="BK555" s="209"/>
      <c r="BL555" s="206"/>
      <c r="BM555" s="206"/>
      <c r="BN555" s="206"/>
      <c r="BO555" s="278"/>
      <c r="BP555" s="278"/>
      <c r="BQ555" s="593"/>
      <c r="BR555" s="625"/>
      <c r="BS555" s="625"/>
      <c r="BT555" s="625"/>
      <c r="BU555" s="625"/>
      <c r="BV555" s="625"/>
      <c r="BW555" s="625"/>
      <c r="BX555" s="625"/>
      <c r="BY555" s="625"/>
      <c r="BZ555" s="625"/>
    </row>
    <row r="556" spans="1:78" s="211" customFormat="1" ht="28.5" hidden="1" customHeight="1">
      <c r="A556" s="979"/>
      <c r="B556" s="844"/>
      <c r="C556" s="847" t="str">
        <f>IFERROR((VLOOKUP($B556,'Listados Datos'!$D$3:$E$18,2,FALSE))," ")</f>
        <v xml:space="preserve"> </v>
      </c>
      <c r="D556" s="285" t="str">
        <f>IFERROR((VLOOKUP($B556,'Listados Datos'!$D$3:$F$18,3,FALSE))," ")</f>
        <v xml:space="preserve"> </v>
      </c>
      <c r="E556" s="288"/>
      <c r="F556" s="206"/>
      <c r="G556" s="819">
        <v>91</v>
      </c>
      <c r="H556" s="380">
        <f t="shared" ref="H556" si="1960">+G556</f>
        <v>91</v>
      </c>
      <c r="I556" s="830"/>
      <c r="J556" s="751"/>
      <c r="K556" s="751"/>
      <c r="L556" s="751"/>
      <c r="M556" s="803"/>
      <c r="N556" s="803"/>
      <c r="O556" s="803"/>
      <c r="P556" s="804"/>
      <c r="Q556" s="807"/>
      <c r="R556" s="810"/>
      <c r="S556" s="810"/>
      <c r="T556" s="810"/>
      <c r="U556" s="810"/>
      <c r="V556" s="813" t="str">
        <f t="shared" ref="V556" si="1961">IF(ISBLANK(AC556),(IF(P556&lt;=0,"",IF(P556&lt;=2,"Muy Baja",IF(P556&lt;=24,"Baja",IF(P556&lt;=500,"Media",IF(P556&lt;=5000,"Alta","Muy Alta"))))))," ")</f>
        <v/>
      </c>
      <c r="W556" s="766" t="str">
        <f t="shared" ref="W556" si="1962">IF(ISBLANK(AC556),(IF(V556="","",IF(V556="Muy Baja",20%,IF(V556="Baja",40%,IF(V556="Media",60%,IF(V556="Alta",80%,IF(V556="Muy Alta",100%,0)))))))," ")</f>
        <v/>
      </c>
      <c r="X556" s="816"/>
      <c r="Y556" s="760" t="str">
        <f>IF(X556&gt;0,IF(NOT(ISERROR(MATCH(X556,'Listados Datos'!$N$3:$N$4,0))),'Listados Datos'!$N$6&amp;"Por favor no seleccionar este criterios de impacto (Afectación Económica o presupuestal y/o Pérdida Reputacional)",'Listados Datos'!$N$7),"")</f>
        <v/>
      </c>
      <c r="Z556" s="763" t="str">
        <f>IF(OR(X556='Listados Datos'!$R$3,X556='Listados Datos'!$S$3),"Leve",IF(OR(X556='Listados Datos'!$R$4,X556='Listados Datos'!$S$4),"Menor",IF(OR(X556='Listados Datos'!$R$5,X556='Listados Datos'!$S$5),"Moderado",IF(OR(X556='Listados Datos'!$R$6,X556='Listados Datos'!$S$6),"Mayor",IF(OR(X556='Listados Datos'!$R$7,X556='Listados Datos'!$S$7),"Catastrófico","")))))</f>
        <v/>
      </c>
      <c r="AA556" s="766" t="str">
        <f>IF(Z556="","",IF(Z556="Leve",20%,IF(Z556="Menor",40%,IF(Z556="Moderado",60%,IF(Z556="Mayor",80%,IF(Z556="Catastrófico",100%,0))))))</f>
        <v/>
      </c>
      <c r="AB556" s="769"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772"/>
      <c r="AD556" s="775"/>
      <c r="AE556" s="778" t="str">
        <f t="shared" ref="AE556" si="1963">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494"/>
      <c r="AH556" s="497" t="str">
        <f t="shared" ref="AH556:AH615" si="1964">IF(OR(AI556="Preventivo",AI556="Detectivo"),"Probabilidad",IF(AI556="Correctivo","Impacto",""))</f>
        <v/>
      </c>
      <c r="AI556" s="336"/>
      <c r="AJ556" s="336"/>
      <c r="AK556" s="231" t="str">
        <f t="shared" ref="AK556:AK615" si="1965">IF(AND(AI556="Preventivo",AJ556="Automático"),"50%",IF(AND(AI556="Preventivo",AJ556="Manual"),"40%",IF(AND(AI556="Detectivo",AJ556="Automático"),"40%",IF(AND(AI556="Detectivo",AJ556="Manual"),"30%",IF(AND(AI556="Correctivo",AJ556="Automático"),"35%",IF(AND(AI556="Correctivo",AJ556="Manual"),"25%",""))))))</f>
        <v/>
      </c>
      <c r="AL556" s="337"/>
      <c r="AM556" s="337"/>
      <c r="AN556" s="338"/>
      <c r="AO556" s="232" t="str">
        <f t="shared" ref="AO556" si="1966">IF(ISBLANK(AD556),(IFERROR(IF(AH556="Probabilidad",(W556-(+W556*AK556)),IF(AH556="Impacto",W556,"")),""))," ")</f>
        <v/>
      </c>
      <c r="AP556" s="174" t="str">
        <f t="shared" ref="AP556" si="1967">IF(ISBLANK(AD556), (IFERROR(IF(AO556="","",IF(AO556&lt;=0.2,"Muy Baja",IF(AO556&lt;=0.4,"Baja",IF(AO556&lt;=0.6,"Media",IF(AO556&lt;=0.8,"Alta","Muy Alta"))))),""))," ")</f>
        <v/>
      </c>
      <c r="AQ556" s="233" t="str">
        <f t="shared" si="1904"/>
        <v/>
      </c>
      <c r="AR556" s="279" t="str">
        <f t="shared" si="1905"/>
        <v/>
      </c>
      <c r="AS556" s="233" t="str">
        <f t="shared" ref="AS556" si="1968">IFERROR(IF(AH556="Impacto",(AA556-(+AA556*AK556)),IF(AH556="Probabilidad",AA556,"")),"")</f>
        <v/>
      </c>
      <c r="AT556" s="235" t="str">
        <f t="shared" si="1907"/>
        <v/>
      </c>
      <c r="AU556" s="781"/>
      <c r="AV556" s="784" t="str">
        <f>IF(ISBLANK(AD556), " ", AD556)</f>
        <v xml:space="preserve"> </v>
      </c>
      <c r="AW556" s="778" t="str">
        <f t="shared" ref="AW556" si="1969">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787"/>
      <c r="AY556" s="339"/>
      <c r="AZ556" s="208"/>
      <c r="BA556" s="206"/>
      <c r="BB556" s="206"/>
      <c r="BC556" s="207"/>
      <c r="BD556" s="207"/>
      <c r="BE556" s="207"/>
      <c r="BF556" s="208"/>
      <c r="BG556" s="751"/>
      <c r="BH556" s="212"/>
      <c r="BI556" s="209"/>
      <c r="BJ556" s="209"/>
      <c r="BK556" s="209"/>
      <c r="BL556" s="206"/>
      <c r="BM556" s="206"/>
      <c r="BN556" s="206"/>
      <c r="BO556" s="278"/>
      <c r="BP556" s="278"/>
      <c r="BQ556" s="593"/>
      <c r="BR556" s="625"/>
      <c r="BS556" s="625"/>
      <c r="BT556" s="625"/>
      <c r="BU556" s="625"/>
      <c r="BV556" s="625"/>
      <c r="BW556" s="625"/>
      <c r="BX556" s="625"/>
      <c r="BY556" s="625"/>
      <c r="BZ556" s="625"/>
    </row>
    <row r="557" spans="1:78" s="211" customFormat="1" ht="28.5" hidden="1" customHeight="1">
      <c r="A557" s="979"/>
      <c r="B557" s="845"/>
      <c r="C557" s="848"/>
      <c r="D557" s="286"/>
      <c r="E557" s="289"/>
      <c r="F557" s="206"/>
      <c r="G557" s="819"/>
      <c r="H557" s="380">
        <f t="shared" ref="H557" si="1970">+H556</f>
        <v>91</v>
      </c>
      <c r="I557" s="831"/>
      <c r="J557" s="752"/>
      <c r="K557" s="752"/>
      <c r="L557" s="752"/>
      <c r="M557" s="801"/>
      <c r="N557" s="801"/>
      <c r="O557" s="801"/>
      <c r="P557" s="805"/>
      <c r="Q557" s="808"/>
      <c r="R557" s="811"/>
      <c r="S557" s="811"/>
      <c r="T557" s="811"/>
      <c r="U557" s="811"/>
      <c r="V557" s="814"/>
      <c r="W557" s="767"/>
      <c r="X557" s="817"/>
      <c r="Y557" s="761"/>
      <c r="Z557" s="764"/>
      <c r="AA557" s="767"/>
      <c r="AB557" s="770"/>
      <c r="AC557" s="773"/>
      <c r="AD557" s="776"/>
      <c r="AE557" s="779"/>
      <c r="AF557" s="205">
        <v>2</v>
      </c>
      <c r="AG557" s="494"/>
      <c r="AH557" s="497" t="str">
        <f t="shared" si="1964"/>
        <v/>
      </c>
      <c r="AI557" s="336"/>
      <c r="AJ557" s="336"/>
      <c r="AK557" s="231" t="str">
        <f t="shared" si="1965"/>
        <v/>
      </c>
      <c r="AL557" s="337"/>
      <c r="AM557" s="337"/>
      <c r="AN557" s="338"/>
      <c r="AO557" s="232" t="str">
        <f t="shared" ref="AO557" si="1971">IF(ISBLANK(AD556),(IFERROR(IF(AND(AH556="Probabilidad",AH557="Probabilidad"),(AQ556-(+AQ556*AK557)),IF(AH557="Probabilidad",(W556-(+W556*AK557)),IF(AH557="Impacto",AQ556,""))),""))," ")</f>
        <v/>
      </c>
      <c r="AP557" s="174" t="str">
        <f t="shared" ref="AP557" si="1972">IF(ISBLANK(AD556),(IFERROR(IF(AO557="","",IF(AO557&lt;=0.2,"Muy Baja",IF(AO557&lt;=0.4,"Baja",IF(AO557&lt;=0.6,"Media",IF(AO557&lt;=0.8,"Alta","Muy Alta"))))),""))," ")</f>
        <v/>
      </c>
      <c r="AQ557" s="233" t="str">
        <f t="shared" si="1904"/>
        <v/>
      </c>
      <c r="AR557" s="279" t="str">
        <f t="shared" si="1905"/>
        <v/>
      </c>
      <c r="AS557" s="233" t="str">
        <f t="shared" ref="AS557" si="1973">IFERROR(IF(AND(AH556="Impacto",AH557="Impacto"),(AS556-(+AS556*AK557)),IF(AH557="Impacto",(AA556-(+AA556*AK557)),IF(AH557="Probabilidad",AS556,""))),"")</f>
        <v/>
      </c>
      <c r="AT557" s="235" t="str">
        <f t="shared" si="1907"/>
        <v/>
      </c>
      <c r="AU557" s="782"/>
      <c r="AV557" s="785"/>
      <c r="AW557" s="779"/>
      <c r="AX557" s="788"/>
      <c r="AY557" s="339"/>
      <c r="AZ557" s="208"/>
      <c r="BA557" s="206"/>
      <c r="BB557" s="206"/>
      <c r="BC557" s="207"/>
      <c r="BD557" s="207"/>
      <c r="BE557" s="207"/>
      <c r="BF557" s="208"/>
      <c r="BG557" s="752"/>
      <c r="BH557" s="212"/>
      <c r="BI557" s="209"/>
      <c r="BJ557" s="209"/>
      <c r="BK557" s="209"/>
      <c r="BL557" s="206"/>
      <c r="BM557" s="206"/>
      <c r="BN557" s="206"/>
      <c r="BO557" s="278"/>
      <c r="BP557" s="278"/>
      <c r="BQ557" s="593"/>
      <c r="BR557" s="625"/>
      <c r="BS557" s="625"/>
      <c r="BT557" s="625"/>
      <c r="BU557" s="625"/>
      <c r="BV557" s="625"/>
      <c r="BW557" s="625"/>
      <c r="BX557" s="625"/>
      <c r="BY557" s="625"/>
      <c r="BZ557" s="625"/>
    </row>
    <row r="558" spans="1:78" s="211" customFormat="1" ht="28.5" hidden="1" customHeight="1">
      <c r="A558" s="979"/>
      <c r="B558" s="845"/>
      <c r="C558" s="848"/>
      <c r="D558" s="286"/>
      <c r="E558" s="289"/>
      <c r="F558" s="206"/>
      <c r="G558" s="819"/>
      <c r="H558" s="380">
        <f t="shared" si="1953"/>
        <v>91</v>
      </c>
      <c r="I558" s="831"/>
      <c r="J558" s="752"/>
      <c r="K558" s="752"/>
      <c r="L558" s="752"/>
      <c r="M558" s="801"/>
      <c r="N558" s="801"/>
      <c r="O558" s="801"/>
      <c r="P558" s="805"/>
      <c r="Q558" s="808"/>
      <c r="R558" s="811"/>
      <c r="S558" s="811"/>
      <c r="T558" s="811"/>
      <c r="U558" s="811"/>
      <c r="V558" s="814"/>
      <c r="W558" s="767"/>
      <c r="X558" s="817"/>
      <c r="Y558" s="761"/>
      <c r="Z558" s="764"/>
      <c r="AA558" s="767"/>
      <c r="AB558" s="770"/>
      <c r="AC558" s="773"/>
      <c r="AD558" s="776"/>
      <c r="AE558" s="779"/>
      <c r="AF558" s="205">
        <v>3</v>
      </c>
      <c r="AG558" s="494"/>
      <c r="AH558" s="497" t="str">
        <f t="shared" si="1964"/>
        <v/>
      </c>
      <c r="AI558" s="336"/>
      <c r="AJ558" s="336"/>
      <c r="AK558" s="231" t="str">
        <f t="shared" si="1965"/>
        <v/>
      </c>
      <c r="AL558" s="337"/>
      <c r="AM558" s="337"/>
      <c r="AN558" s="338"/>
      <c r="AO558" s="232" t="str">
        <f t="shared" ref="AO558" si="1974">IF(ISBLANK(AD556),(IFERROR(IF(AND(AH557="Probabilidad",AH558="Probabilidad"),(AQ557-(+AQ557*AK558)),IF(AND(AH557="Impacto",AH558="Probabilidad"),(AQ556-(+AQ556*AK558)),IF(AH558="Impacto",AQ557,""))),""))," ")</f>
        <v/>
      </c>
      <c r="AP558" s="174" t="str">
        <f t="shared" ref="AP558" si="1975">IF(ISBLANK(AD556),(IFERROR(IF(AO558="","",IF(AO558&lt;=0.2,"Muy Baja",IF(AO558&lt;=0.4,"Baja",IF(AO558&lt;=0.6,"Media",IF(AO558&lt;=0.8,"Alta","Muy Alta"))))),""))," ")</f>
        <v/>
      </c>
      <c r="AQ558" s="233" t="str">
        <f t="shared" si="1904"/>
        <v/>
      </c>
      <c r="AR558" s="279" t="str">
        <f t="shared" si="1905"/>
        <v/>
      </c>
      <c r="AS558" s="233" t="str">
        <f t="shared" ref="AS558:AS561" si="1976">IFERROR(IF(AND(AH557="Impacto",AH558="Impacto"),(AS557-(+AS557*AK558)),IF(AND(AH557="Probabilidad",AH558="Impacto"),(AS556-(+AS556*AK558)),IF(AH558="Probabilidad",AS557,""))),"")</f>
        <v/>
      </c>
      <c r="AT558" s="235" t="str">
        <f t="shared" si="1907"/>
        <v/>
      </c>
      <c r="AU558" s="782"/>
      <c r="AV558" s="785"/>
      <c r="AW558" s="779"/>
      <c r="AX558" s="788"/>
      <c r="AY558" s="339"/>
      <c r="AZ558" s="208"/>
      <c r="BA558" s="206"/>
      <c r="BB558" s="206"/>
      <c r="BC558" s="207"/>
      <c r="BD558" s="207"/>
      <c r="BE558" s="207"/>
      <c r="BF558" s="208"/>
      <c r="BG558" s="752"/>
      <c r="BH558" s="212"/>
      <c r="BI558" s="209"/>
      <c r="BJ558" s="209"/>
      <c r="BK558" s="209"/>
      <c r="BL558" s="206"/>
      <c r="BM558" s="206"/>
      <c r="BN558" s="206"/>
      <c r="BO558" s="278"/>
      <c r="BP558" s="278"/>
      <c r="BQ558" s="593"/>
      <c r="BR558" s="625"/>
      <c r="BS558" s="625"/>
      <c r="BT558" s="625"/>
      <c r="BU558" s="625"/>
      <c r="BV558" s="625"/>
      <c r="BW558" s="625"/>
      <c r="BX558" s="625"/>
      <c r="BY558" s="625"/>
      <c r="BZ558" s="625"/>
    </row>
    <row r="559" spans="1:78" s="211" customFormat="1" ht="28.5" hidden="1" customHeight="1">
      <c r="A559" s="979"/>
      <c r="B559" s="845"/>
      <c r="C559" s="848"/>
      <c r="D559" s="286"/>
      <c r="E559" s="289"/>
      <c r="F559" s="206"/>
      <c r="G559" s="819"/>
      <c r="H559" s="380">
        <f t="shared" si="1953"/>
        <v>91</v>
      </c>
      <c r="I559" s="831"/>
      <c r="J559" s="752"/>
      <c r="K559" s="752"/>
      <c r="L559" s="752"/>
      <c r="M559" s="801"/>
      <c r="N559" s="801"/>
      <c r="O559" s="801"/>
      <c r="P559" s="805"/>
      <c r="Q559" s="808"/>
      <c r="R559" s="811"/>
      <c r="S559" s="811"/>
      <c r="T559" s="811"/>
      <c r="U559" s="811"/>
      <c r="V559" s="814"/>
      <c r="W559" s="767"/>
      <c r="X559" s="817"/>
      <c r="Y559" s="761"/>
      <c r="Z559" s="764"/>
      <c r="AA559" s="767"/>
      <c r="AB559" s="770"/>
      <c r="AC559" s="773"/>
      <c r="AD559" s="776"/>
      <c r="AE559" s="779"/>
      <c r="AF559" s="205">
        <v>4</v>
      </c>
      <c r="AG559" s="494"/>
      <c r="AH559" s="497" t="str">
        <f t="shared" si="1964"/>
        <v/>
      </c>
      <c r="AI559" s="336"/>
      <c r="AJ559" s="336"/>
      <c r="AK559" s="231" t="str">
        <f t="shared" si="1965"/>
        <v/>
      </c>
      <c r="AL559" s="337"/>
      <c r="AM559" s="337"/>
      <c r="AN559" s="338"/>
      <c r="AO559" s="232" t="str">
        <f t="shared" ref="AO559" si="1977">IF(ISBLANK(AD556),(IFERROR(IF(AND(AH558="Probabilidad",AH559="Probabilidad"),(AQ558-(+AQ558*AK559)),IF(AND(AH558="Impacto",AH559="Probabilidad"),(AQ557-(+AQ557*AK559)),IF(AH559="Impacto",AQ558,""))),""))," ")</f>
        <v/>
      </c>
      <c r="AP559" s="174" t="str">
        <f t="shared" ref="AP559" si="1978">IF(ISBLANK(AD556),(IFERROR(IF(AO559="","",IF(AO559&lt;=0.2,"Muy Baja",IF(AO559&lt;=0.4,"Baja",IF(AO559&lt;=0.6,"Media",IF(AO559&lt;=0.8,"Alta","Muy Alta"))))),""))," ")</f>
        <v/>
      </c>
      <c r="AQ559" s="233" t="str">
        <f t="shared" si="1904"/>
        <v/>
      </c>
      <c r="AR559" s="279" t="str">
        <f t="shared" si="1905"/>
        <v/>
      </c>
      <c r="AS559" s="233" t="str">
        <f t="shared" si="1976"/>
        <v/>
      </c>
      <c r="AT559" s="235" t="str">
        <f t="shared" si="1907"/>
        <v/>
      </c>
      <c r="AU559" s="782"/>
      <c r="AV559" s="785"/>
      <c r="AW559" s="779"/>
      <c r="AX559" s="788"/>
      <c r="AY559" s="339"/>
      <c r="AZ559" s="208"/>
      <c r="BA559" s="206"/>
      <c r="BB559" s="206"/>
      <c r="BC559" s="207"/>
      <c r="BD559" s="207"/>
      <c r="BE559" s="207"/>
      <c r="BF559" s="208"/>
      <c r="BG559" s="752"/>
      <c r="BH559" s="212"/>
      <c r="BI559" s="209"/>
      <c r="BJ559" s="209"/>
      <c r="BK559" s="209"/>
      <c r="BL559" s="206"/>
      <c r="BM559" s="206"/>
      <c r="BN559" s="206"/>
      <c r="BO559" s="278"/>
      <c r="BP559" s="278"/>
      <c r="BQ559" s="593"/>
      <c r="BR559" s="625"/>
      <c r="BS559" s="625"/>
      <c r="BT559" s="625"/>
      <c r="BU559" s="625"/>
      <c r="BV559" s="625"/>
      <c r="BW559" s="625"/>
      <c r="BX559" s="625"/>
      <c r="BY559" s="625"/>
      <c r="BZ559" s="625"/>
    </row>
    <row r="560" spans="1:78" s="211" customFormat="1" ht="28.5" hidden="1" customHeight="1">
      <c r="A560" s="979"/>
      <c r="B560" s="845"/>
      <c r="C560" s="848"/>
      <c r="D560" s="286"/>
      <c r="E560" s="289"/>
      <c r="F560" s="206"/>
      <c r="G560" s="819"/>
      <c r="H560" s="380">
        <f t="shared" si="1953"/>
        <v>91</v>
      </c>
      <c r="I560" s="831"/>
      <c r="J560" s="752"/>
      <c r="K560" s="752"/>
      <c r="L560" s="752"/>
      <c r="M560" s="801"/>
      <c r="N560" s="801"/>
      <c r="O560" s="801"/>
      <c r="P560" s="805"/>
      <c r="Q560" s="808"/>
      <c r="R560" s="811"/>
      <c r="S560" s="811"/>
      <c r="T560" s="811"/>
      <c r="U560" s="811"/>
      <c r="V560" s="814"/>
      <c r="W560" s="767"/>
      <c r="X560" s="817"/>
      <c r="Y560" s="761"/>
      <c r="Z560" s="764"/>
      <c r="AA560" s="767"/>
      <c r="AB560" s="770"/>
      <c r="AC560" s="773"/>
      <c r="AD560" s="776"/>
      <c r="AE560" s="779"/>
      <c r="AF560" s="205">
        <v>5</v>
      </c>
      <c r="AG560" s="494"/>
      <c r="AH560" s="497" t="str">
        <f t="shared" si="1964"/>
        <v/>
      </c>
      <c r="AI560" s="336"/>
      <c r="AJ560" s="336"/>
      <c r="AK560" s="231" t="str">
        <f t="shared" si="1965"/>
        <v/>
      </c>
      <c r="AL560" s="337"/>
      <c r="AM560" s="337"/>
      <c r="AN560" s="338"/>
      <c r="AO560" s="232" t="str">
        <f t="shared" ref="AO560" si="1979">IF(ISBLANK(AD556),(IFERROR(IF(AND(AH559="Probabilidad",AH560="Probabilidad"),(AQ559-(+AQ559*AK560)),IF(AND(AH559="Impacto",AH560="Probabilidad"),(AQ558-(+AQ558*AK560)),IF(AH560="Impacto",AQ559,""))),""))," ")</f>
        <v/>
      </c>
      <c r="AP560" s="174" t="str">
        <f t="shared" ref="AP560" si="1980">IF(ISBLANK(AD556),(IFERROR(IF(AO560="","",IF(AO560&lt;=0.2,"Muy Baja",IF(AO560&lt;=0.4,"Baja",IF(AO560&lt;=0.6,"Media",IF(AO560&lt;=0.8,"Alta","Muy Alta"))))),""))," ")</f>
        <v/>
      </c>
      <c r="AQ560" s="233" t="str">
        <f t="shared" si="1904"/>
        <v/>
      </c>
      <c r="AR560" s="279" t="str">
        <f t="shared" si="1905"/>
        <v/>
      </c>
      <c r="AS560" s="233" t="str">
        <f t="shared" si="1976"/>
        <v/>
      </c>
      <c r="AT560" s="235" t="str">
        <f t="shared" si="1907"/>
        <v/>
      </c>
      <c r="AU560" s="782"/>
      <c r="AV560" s="785"/>
      <c r="AW560" s="779"/>
      <c r="AX560" s="788"/>
      <c r="AY560" s="339"/>
      <c r="AZ560" s="208"/>
      <c r="BA560" s="206"/>
      <c r="BB560" s="206"/>
      <c r="BC560" s="207"/>
      <c r="BD560" s="207"/>
      <c r="BE560" s="207"/>
      <c r="BF560" s="208"/>
      <c r="BG560" s="752"/>
      <c r="BH560" s="212"/>
      <c r="BI560" s="209"/>
      <c r="BJ560" s="209"/>
      <c r="BK560" s="209"/>
      <c r="BL560" s="206"/>
      <c r="BM560" s="206"/>
      <c r="BN560" s="206"/>
      <c r="BO560" s="278"/>
      <c r="BP560" s="278"/>
      <c r="BQ560" s="593"/>
      <c r="BR560" s="625"/>
      <c r="BS560" s="625"/>
      <c r="BT560" s="625"/>
      <c r="BU560" s="625"/>
      <c r="BV560" s="625"/>
      <c r="BW560" s="625"/>
      <c r="BX560" s="625"/>
      <c r="BY560" s="625"/>
      <c r="BZ560" s="625"/>
    </row>
    <row r="561" spans="1:78" s="211" customFormat="1" ht="28.5" hidden="1" customHeight="1">
      <c r="A561" s="979"/>
      <c r="B561" s="846"/>
      <c r="C561" s="849"/>
      <c r="D561" s="287"/>
      <c r="E561" s="290"/>
      <c r="F561" s="206"/>
      <c r="G561" s="819"/>
      <c r="H561" s="380">
        <f t="shared" si="1953"/>
        <v>91</v>
      </c>
      <c r="I561" s="832"/>
      <c r="J561" s="753"/>
      <c r="K561" s="753"/>
      <c r="L561" s="753"/>
      <c r="M561" s="802"/>
      <c r="N561" s="802"/>
      <c r="O561" s="802"/>
      <c r="P561" s="806"/>
      <c r="Q561" s="809"/>
      <c r="R561" s="812"/>
      <c r="S561" s="812"/>
      <c r="T561" s="812"/>
      <c r="U561" s="812"/>
      <c r="V561" s="820"/>
      <c r="W561" s="768"/>
      <c r="X561" s="818"/>
      <c r="Y561" s="762"/>
      <c r="Z561" s="765"/>
      <c r="AA561" s="768"/>
      <c r="AB561" s="771"/>
      <c r="AC561" s="774"/>
      <c r="AD561" s="777"/>
      <c r="AE561" s="780"/>
      <c r="AF561" s="205">
        <v>6</v>
      </c>
      <c r="AG561" s="494"/>
      <c r="AH561" s="497" t="str">
        <f t="shared" si="1964"/>
        <v/>
      </c>
      <c r="AI561" s="336"/>
      <c r="AJ561" s="336"/>
      <c r="AK561" s="231" t="str">
        <f t="shared" si="1965"/>
        <v/>
      </c>
      <c r="AL561" s="337"/>
      <c r="AM561" s="337"/>
      <c r="AN561" s="338"/>
      <c r="AO561" s="232" t="str">
        <f t="shared" ref="AO561" si="1981">IF(ISBLANK(AD556),(IFERROR(IF(AND(AH560="Probabilidad",AH561="Probabilidad"),(AQ560-(+AQ560*AK561)),IF(AND(AH560="Impacto",AH561="Probabilidad"),(AQ559-(+AQ559*AK561)),IF(AH561="Impacto",AQ560,""))),""))," ")</f>
        <v/>
      </c>
      <c r="AP561" s="174" t="str">
        <f t="shared" ref="AP561" si="1982">IF(ISBLANK(AD556),(IFERROR(IF(AO561="","",IF(AO561&lt;=0.2,"Muy Baja",IF(AO561&lt;=0.4,"Baja",IF(AO561&lt;=0.6,"Media",IF(AO561&lt;=0.8,"Alta","Muy Alta"))))),""))," ")</f>
        <v/>
      </c>
      <c r="AQ561" s="233" t="str">
        <f t="shared" si="1904"/>
        <v/>
      </c>
      <c r="AR561" s="279" t="str">
        <f t="shared" si="1905"/>
        <v/>
      </c>
      <c r="AS561" s="233" t="str">
        <f t="shared" si="1976"/>
        <v/>
      </c>
      <c r="AT561" s="235" t="str">
        <f t="shared" si="1907"/>
        <v/>
      </c>
      <c r="AU561" s="783"/>
      <c r="AV561" s="786"/>
      <c r="AW561" s="780"/>
      <c r="AX561" s="789"/>
      <c r="AY561" s="339"/>
      <c r="AZ561" s="208"/>
      <c r="BA561" s="206"/>
      <c r="BB561" s="206"/>
      <c r="BC561" s="207"/>
      <c r="BD561" s="207"/>
      <c r="BE561" s="207"/>
      <c r="BF561" s="208"/>
      <c r="BG561" s="753"/>
      <c r="BH561" s="212"/>
      <c r="BI561" s="209"/>
      <c r="BJ561" s="209"/>
      <c r="BK561" s="209"/>
      <c r="BL561" s="206"/>
      <c r="BM561" s="206"/>
      <c r="BN561" s="206"/>
      <c r="BO561" s="278"/>
      <c r="BP561" s="278"/>
      <c r="BQ561" s="593"/>
      <c r="BR561" s="625"/>
      <c r="BS561" s="625"/>
      <c r="BT561" s="625"/>
      <c r="BU561" s="625"/>
      <c r="BV561" s="625"/>
      <c r="BW561" s="625"/>
      <c r="BX561" s="625"/>
      <c r="BY561" s="625"/>
      <c r="BZ561" s="625"/>
    </row>
    <row r="562" spans="1:78" s="211" customFormat="1" ht="28.5" hidden="1" customHeight="1">
      <c r="A562" s="979"/>
      <c r="B562" s="844"/>
      <c r="C562" s="847" t="str">
        <f>IFERROR((VLOOKUP($B562,'Listados Datos'!$D$3:$E$18,2,FALSE))," ")</f>
        <v xml:space="preserve"> </v>
      </c>
      <c r="D562" s="285" t="str">
        <f>IFERROR((VLOOKUP($B562,'Listados Datos'!$D$3:$F$18,3,FALSE))," ")</f>
        <v xml:space="preserve"> </v>
      </c>
      <c r="E562" s="288"/>
      <c r="F562" s="206"/>
      <c r="G562" s="819">
        <v>92</v>
      </c>
      <c r="H562" s="380">
        <f t="shared" ref="H562" si="1983">+G562</f>
        <v>92</v>
      </c>
      <c r="I562" s="830"/>
      <c r="J562" s="751"/>
      <c r="K562" s="751"/>
      <c r="L562" s="751"/>
      <c r="M562" s="803"/>
      <c r="N562" s="803"/>
      <c r="O562" s="803"/>
      <c r="P562" s="804"/>
      <c r="Q562" s="807"/>
      <c r="R562" s="810"/>
      <c r="S562" s="810"/>
      <c r="T562" s="810"/>
      <c r="U562" s="810"/>
      <c r="V562" s="813" t="str">
        <f t="shared" ref="V562" si="1984">IF(ISBLANK(AC562),(IF(P562&lt;=0,"",IF(P562&lt;=2,"Muy Baja",IF(P562&lt;=24,"Baja",IF(P562&lt;=500,"Media",IF(P562&lt;=5000,"Alta","Muy Alta"))))))," ")</f>
        <v/>
      </c>
      <c r="W562" s="766" t="str">
        <f t="shared" ref="W562" si="1985">IF(ISBLANK(AC562),(IF(V562="","",IF(V562="Muy Baja",20%,IF(V562="Baja",40%,IF(V562="Media",60%,IF(V562="Alta",80%,IF(V562="Muy Alta",100%,0)))))))," ")</f>
        <v/>
      </c>
      <c r="X562" s="816"/>
      <c r="Y562" s="760" t="str">
        <f>IF(X562&gt;0,IF(NOT(ISERROR(MATCH(X562,'Listados Datos'!$N$3:$N$4,0))),'Listados Datos'!$N$6&amp;"Por favor no seleccionar este criterios de impacto (Afectación Económica o presupuestal y/o Pérdida Reputacional)",'Listados Datos'!$N$7),"")</f>
        <v/>
      </c>
      <c r="Z562" s="763" t="str">
        <f>IF(OR(X562='Listados Datos'!$R$3,X562='Listados Datos'!$S$3),"Leve",IF(OR(X562='Listados Datos'!$R$4,X562='Listados Datos'!$S$4),"Menor",IF(OR(X562='Listados Datos'!$R$5,X562='Listados Datos'!$S$5),"Moderado",IF(OR(X562='Listados Datos'!$R$6,X562='Listados Datos'!$S$6),"Mayor",IF(OR(X562='Listados Datos'!$R$7,X562='Listados Datos'!$S$7),"Catastrófico","")))))</f>
        <v/>
      </c>
      <c r="AA562" s="766" t="str">
        <f>IF(Z562="","",IF(Z562="Leve",20%,IF(Z562="Menor",40%,IF(Z562="Moderado",60%,IF(Z562="Mayor",80%,IF(Z562="Catastrófico",100%,0))))))</f>
        <v/>
      </c>
      <c r="AB562" s="769"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772"/>
      <c r="AD562" s="775"/>
      <c r="AE562" s="778" t="str">
        <f t="shared" ref="AE562" si="1986">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494"/>
      <c r="AH562" s="497" t="str">
        <f t="shared" si="1964"/>
        <v/>
      </c>
      <c r="AI562" s="336"/>
      <c r="AJ562" s="336"/>
      <c r="AK562" s="231" t="str">
        <f t="shared" si="1965"/>
        <v/>
      </c>
      <c r="AL562" s="337"/>
      <c r="AM562" s="337"/>
      <c r="AN562" s="338"/>
      <c r="AO562" s="232" t="str">
        <f t="shared" ref="AO562" si="1987">IF(ISBLANK(AD562),(IFERROR(IF(AH562="Probabilidad",(W562-(+W562*AK562)),IF(AH562="Impacto",W562,"")),""))," ")</f>
        <v/>
      </c>
      <c r="AP562" s="174" t="str">
        <f t="shared" ref="AP562" si="1988">IF(ISBLANK(AD562), (IFERROR(IF(AO562="","",IF(AO562&lt;=0.2,"Muy Baja",IF(AO562&lt;=0.4,"Baja",IF(AO562&lt;=0.6,"Media",IF(AO562&lt;=0.8,"Alta","Muy Alta"))))),""))," ")</f>
        <v/>
      </c>
      <c r="AQ562" s="233" t="str">
        <f t="shared" si="1904"/>
        <v/>
      </c>
      <c r="AR562" s="279" t="str">
        <f t="shared" si="1905"/>
        <v/>
      </c>
      <c r="AS562" s="233" t="str">
        <f t="shared" ref="AS562" si="1989">IFERROR(IF(AH562="Impacto",(AA562-(+AA562*AK562)),IF(AH562="Probabilidad",AA562,"")),"")</f>
        <v/>
      </c>
      <c r="AT562" s="235" t="str">
        <f t="shared" si="1907"/>
        <v/>
      </c>
      <c r="AU562" s="781"/>
      <c r="AV562" s="784" t="str">
        <f>IF(ISBLANK(AD562), " ", AD562)</f>
        <v xml:space="preserve"> </v>
      </c>
      <c r="AW562" s="778" t="str">
        <f t="shared" ref="AW562" si="1990">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787"/>
      <c r="AY562" s="339"/>
      <c r="AZ562" s="208"/>
      <c r="BA562" s="206"/>
      <c r="BB562" s="206"/>
      <c r="BC562" s="207"/>
      <c r="BD562" s="207"/>
      <c r="BE562" s="207"/>
      <c r="BF562" s="207"/>
      <c r="BG562" s="751"/>
      <c r="BH562" s="212"/>
      <c r="BI562" s="209"/>
      <c r="BJ562" s="209"/>
      <c r="BK562" s="209"/>
      <c r="BL562" s="206"/>
      <c r="BM562" s="206"/>
      <c r="BN562" s="206"/>
      <c r="BO562" s="278"/>
      <c r="BP562" s="278"/>
      <c r="BQ562" s="593"/>
      <c r="BR562" s="625"/>
      <c r="BS562" s="625"/>
      <c r="BT562" s="625"/>
      <c r="BU562" s="625"/>
      <c r="BV562" s="625"/>
      <c r="BW562" s="625"/>
      <c r="BX562" s="625"/>
      <c r="BY562" s="625"/>
      <c r="BZ562" s="625"/>
    </row>
    <row r="563" spans="1:78" s="211" customFormat="1" ht="28.5" hidden="1" customHeight="1">
      <c r="A563" s="979"/>
      <c r="B563" s="845"/>
      <c r="C563" s="848"/>
      <c r="D563" s="286"/>
      <c r="E563" s="289"/>
      <c r="F563" s="206"/>
      <c r="G563" s="819"/>
      <c r="H563" s="380">
        <f t="shared" ref="H563" si="1991">+H562</f>
        <v>92</v>
      </c>
      <c r="I563" s="831"/>
      <c r="J563" s="752"/>
      <c r="K563" s="752"/>
      <c r="L563" s="752"/>
      <c r="M563" s="801"/>
      <c r="N563" s="801"/>
      <c r="O563" s="801"/>
      <c r="P563" s="805"/>
      <c r="Q563" s="808"/>
      <c r="R563" s="811"/>
      <c r="S563" s="811"/>
      <c r="T563" s="811"/>
      <c r="U563" s="811"/>
      <c r="V563" s="814"/>
      <c r="W563" s="767"/>
      <c r="X563" s="817"/>
      <c r="Y563" s="761"/>
      <c r="Z563" s="764"/>
      <c r="AA563" s="767"/>
      <c r="AB563" s="770"/>
      <c r="AC563" s="773"/>
      <c r="AD563" s="776"/>
      <c r="AE563" s="779"/>
      <c r="AF563" s="205">
        <v>2</v>
      </c>
      <c r="AG563" s="494"/>
      <c r="AH563" s="497" t="str">
        <f t="shared" si="1964"/>
        <v/>
      </c>
      <c r="AI563" s="336"/>
      <c r="AJ563" s="336"/>
      <c r="AK563" s="231" t="str">
        <f t="shared" si="1965"/>
        <v/>
      </c>
      <c r="AL563" s="337"/>
      <c r="AM563" s="337"/>
      <c r="AN563" s="338"/>
      <c r="AO563" s="232" t="str">
        <f t="shared" ref="AO563" si="1992">IF(ISBLANK(AD562),(IFERROR(IF(AND(AH562="Probabilidad",AH563="Probabilidad"),(AQ562-(+AQ562*AK563)),IF(AH563="Probabilidad",(W562-(+W562*AK563)),IF(AH563="Impacto",AQ562,""))),""))," ")</f>
        <v/>
      </c>
      <c r="AP563" s="174" t="str">
        <f t="shared" ref="AP563" si="1993">IF(ISBLANK(AD562),(IFERROR(IF(AO563="","",IF(AO563&lt;=0.2,"Muy Baja",IF(AO563&lt;=0.4,"Baja",IF(AO563&lt;=0.6,"Media",IF(AO563&lt;=0.8,"Alta","Muy Alta"))))),""))," ")</f>
        <v/>
      </c>
      <c r="AQ563" s="233" t="str">
        <f t="shared" si="1904"/>
        <v/>
      </c>
      <c r="AR563" s="279" t="str">
        <f t="shared" si="1905"/>
        <v/>
      </c>
      <c r="AS563" s="233" t="str">
        <f t="shared" ref="AS563" si="1994">IFERROR(IF(AND(AH562="Impacto",AH563="Impacto"),(AS562-(+AS562*AK563)),IF(AH563="Impacto",(AA562-(+AA562*AK563)),IF(AH563="Probabilidad",AS562,""))),"")</f>
        <v/>
      </c>
      <c r="AT563" s="235" t="str">
        <f t="shared" si="1907"/>
        <v/>
      </c>
      <c r="AU563" s="782"/>
      <c r="AV563" s="785"/>
      <c r="AW563" s="779"/>
      <c r="AX563" s="788"/>
      <c r="AY563" s="339"/>
      <c r="AZ563" s="208"/>
      <c r="BA563" s="206"/>
      <c r="BB563" s="206"/>
      <c r="BC563" s="207"/>
      <c r="BD563" s="207"/>
      <c r="BE563" s="207"/>
      <c r="BF563" s="208"/>
      <c r="BG563" s="752"/>
      <c r="BH563" s="212"/>
      <c r="BI563" s="209"/>
      <c r="BJ563" s="209"/>
      <c r="BK563" s="209"/>
      <c r="BL563" s="206"/>
      <c r="BM563" s="206"/>
      <c r="BN563" s="206"/>
      <c r="BO563" s="278"/>
      <c r="BP563" s="278"/>
      <c r="BQ563" s="593"/>
      <c r="BR563" s="625"/>
      <c r="BS563" s="625"/>
      <c r="BT563" s="625"/>
      <c r="BU563" s="625"/>
      <c r="BV563" s="625"/>
      <c r="BW563" s="625"/>
      <c r="BX563" s="625"/>
      <c r="BY563" s="625"/>
      <c r="BZ563" s="625"/>
    </row>
    <row r="564" spans="1:78" s="211" customFormat="1" ht="28.5" hidden="1" customHeight="1">
      <c r="A564" s="979"/>
      <c r="B564" s="845"/>
      <c r="C564" s="848"/>
      <c r="D564" s="286"/>
      <c r="E564" s="289"/>
      <c r="F564" s="206"/>
      <c r="G564" s="819"/>
      <c r="H564" s="380">
        <f t="shared" si="1953"/>
        <v>92</v>
      </c>
      <c r="I564" s="831"/>
      <c r="J564" s="752"/>
      <c r="K564" s="752"/>
      <c r="L564" s="752"/>
      <c r="M564" s="801"/>
      <c r="N564" s="801"/>
      <c r="O564" s="801"/>
      <c r="P564" s="805"/>
      <c r="Q564" s="808"/>
      <c r="R564" s="811"/>
      <c r="S564" s="811"/>
      <c r="T564" s="811"/>
      <c r="U564" s="811"/>
      <c r="V564" s="814"/>
      <c r="W564" s="767"/>
      <c r="X564" s="817"/>
      <c r="Y564" s="761"/>
      <c r="Z564" s="764"/>
      <c r="AA564" s="767"/>
      <c r="AB564" s="770"/>
      <c r="AC564" s="773"/>
      <c r="AD564" s="776"/>
      <c r="AE564" s="779"/>
      <c r="AF564" s="205">
        <v>3</v>
      </c>
      <c r="AG564" s="494"/>
      <c r="AH564" s="497" t="str">
        <f t="shared" si="1964"/>
        <v/>
      </c>
      <c r="AI564" s="336"/>
      <c r="AJ564" s="336"/>
      <c r="AK564" s="231" t="str">
        <f t="shared" si="1965"/>
        <v/>
      </c>
      <c r="AL564" s="337"/>
      <c r="AM564" s="337"/>
      <c r="AN564" s="338"/>
      <c r="AO564" s="232" t="str">
        <f t="shared" ref="AO564" si="1995">IF(ISBLANK(AD562),(IFERROR(IF(AND(AH563="Probabilidad",AH564="Probabilidad"),(AQ563-(+AQ563*AK564)),IF(AND(AH563="Impacto",AH564="Probabilidad"),(AQ562-(+AQ562*AK564)),IF(AH564="Impacto",AQ563,""))),""))," ")</f>
        <v/>
      </c>
      <c r="AP564" s="174" t="str">
        <f t="shared" ref="AP564" si="1996">IF(ISBLANK(AD562),(IFERROR(IF(AO564="","",IF(AO564&lt;=0.2,"Muy Baja",IF(AO564&lt;=0.4,"Baja",IF(AO564&lt;=0.6,"Media",IF(AO564&lt;=0.8,"Alta","Muy Alta"))))),""))," ")</f>
        <v/>
      </c>
      <c r="AQ564" s="233" t="str">
        <f t="shared" si="1904"/>
        <v/>
      </c>
      <c r="AR564" s="279" t="str">
        <f t="shared" si="1905"/>
        <v/>
      </c>
      <c r="AS564" s="233" t="str">
        <f t="shared" ref="AS564:AS567" si="1997">IFERROR(IF(AND(AH563="Impacto",AH564="Impacto"),(AS563-(+AS563*AK564)),IF(AND(AH563="Probabilidad",AH564="Impacto"),(AS562-(+AS562*AK564)),IF(AH564="Probabilidad",AS563,""))),"")</f>
        <v/>
      </c>
      <c r="AT564" s="235" t="str">
        <f t="shared" si="1907"/>
        <v/>
      </c>
      <c r="AU564" s="782"/>
      <c r="AV564" s="785"/>
      <c r="AW564" s="779"/>
      <c r="AX564" s="788"/>
      <c r="AY564" s="339"/>
      <c r="AZ564" s="208"/>
      <c r="BA564" s="206"/>
      <c r="BB564" s="206"/>
      <c r="BC564" s="207"/>
      <c r="BD564" s="207"/>
      <c r="BE564" s="207"/>
      <c r="BF564" s="208"/>
      <c r="BG564" s="752"/>
      <c r="BH564" s="212"/>
      <c r="BI564" s="209"/>
      <c r="BJ564" s="209"/>
      <c r="BK564" s="209"/>
      <c r="BL564" s="206"/>
      <c r="BM564" s="206"/>
      <c r="BN564" s="206"/>
      <c r="BO564" s="278"/>
      <c r="BP564" s="278"/>
      <c r="BQ564" s="593"/>
      <c r="BR564" s="625"/>
      <c r="BS564" s="625"/>
      <c r="BT564" s="625"/>
      <c r="BU564" s="625"/>
      <c r="BV564" s="625"/>
      <c r="BW564" s="625"/>
      <c r="BX564" s="625"/>
      <c r="BY564" s="625"/>
      <c r="BZ564" s="625"/>
    </row>
    <row r="565" spans="1:78" s="211" customFormat="1" ht="28.5" hidden="1" customHeight="1">
      <c r="A565" s="979"/>
      <c r="B565" s="845"/>
      <c r="C565" s="848"/>
      <c r="D565" s="286"/>
      <c r="E565" s="289"/>
      <c r="F565" s="206"/>
      <c r="G565" s="819"/>
      <c r="H565" s="380">
        <f t="shared" si="1953"/>
        <v>92</v>
      </c>
      <c r="I565" s="831"/>
      <c r="J565" s="752"/>
      <c r="K565" s="752"/>
      <c r="L565" s="752"/>
      <c r="M565" s="801"/>
      <c r="N565" s="801"/>
      <c r="O565" s="801"/>
      <c r="P565" s="805"/>
      <c r="Q565" s="808"/>
      <c r="R565" s="811"/>
      <c r="S565" s="811"/>
      <c r="T565" s="811"/>
      <c r="U565" s="811"/>
      <c r="V565" s="814"/>
      <c r="W565" s="767"/>
      <c r="X565" s="817"/>
      <c r="Y565" s="761"/>
      <c r="Z565" s="764"/>
      <c r="AA565" s="767"/>
      <c r="AB565" s="770"/>
      <c r="AC565" s="773"/>
      <c r="AD565" s="776"/>
      <c r="AE565" s="779"/>
      <c r="AF565" s="205">
        <v>4</v>
      </c>
      <c r="AG565" s="494"/>
      <c r="AH565" s="497" t="str">
        <f t="shared" si="1964"/>
        <v/>
      </c>
      <c r="AI565" s="336"/>
      <c r="AJ565" s="336"/>
      <c r="AK565" s="231" t="str">
        <f t="shared" si="1965"/>
        <v/>
      </c>
      <c r="AL565" s="337"/>
      <c r="AM565" s="337"/>
      <c r="AN565" s="338"/>
      <c r="AO565" s="232" t="str">
        <f t="shared" ref="AO565" si="1998">IF(ISBLANK(AD562),(IFERROR(IF(AND(AH564="Probabilidad",AH565="Probabilidad"),(AQ564-(+AQ564*AK565)),IF(AND(AH564="Impacto",AH565="Probabilidad"),(AQ563-(+AQ563*AK565)),IF(AH565="Impacto",AQ564,""))),""))," ")</f>
        <v/>
      </c>
      <c r="AP565" s="174" t="str">
        <f t="shared" ref="AP565" si="1999">IF(ISBLANK(AD562),(IFERROR(IF(AO565="","",IF(AO565&lt;=0.2,"Muy Baja",IF(AO565&lt;=0.4,"Baja",IF(AO565&lt;=0.6,"Media",IF(AO565&lt;=0.8,"Alta","Muy Alta"))))),""))," ")</f>
        <v/>
      </c>
      <c r="AQ565" s="233" t="str">
        <f t="shared" si="1904"/>
        <v/>
      </c>
      <c r="AR565" s="279" t="str">
        <f t="shared" si="1905"/>
        <v/>
      </c>
      <c r="AS565" s="233" t="str">
        <f t="shared" si="1997"/>
        <v/>
      </c>
      <c r="AT565" s="235" t="str">
        <f t="shared" si="1907"/>
        <v/>
      </c>
      <c r="AU565" s="782"/>
      <c r="AV565" s="785"/>
      <c r="AW565" s="779"/>
      <c r="AX565" s="788"/>
      <c r="AY565" s="339"/>
      <c r="AZ565" s="208"/>
      <c r="BA565" s="206"/>
      <c r="BB565" s="206"/>
      <c r="BC565" s="207"/>
      <c r="BD565" s="207"/>
      <c r="BE565" s="207"/>
      <c r="BF565" s="208"/>
      <c r="BG565" s="752"/>
      <c r="BH565" s="212"/>
      <c r="BI565" s="209"/>
      <c r="BJ565" s="209"/>
      <c r="BK565" s="209"/>
      <c r="BL565" s="206"/>
      <c r="BM565" s="206"/>
      <c r="BN565" s="206"/>
      <c r="BO565" s="278"/>
      <c r="BP565" s="278"/>
      <c r="BQ565" s="593"/>
      <c r="BR565" s="625"/>
      <c r="BS565" s="625"/>
      <c r="BT565" s="625"/>
      <c r="BU565" s="625"/>
      <c r="BV565" s="625"/>
      <c r="BW565" s="625"/>
      <c r="BX565" s="625"/>
      <c r="BY565" s="625"/>
      <c r="BZ565" s="625"/>
    </row>
    <row r="566" spans="1:78" s="211" customFormat="1" ht="28.5" hidden="1" customHeight="1">
      <c r="A566" s="979"/>
      <c r="B566" s="845"/>
      <c r="C566" s="848"/>
      <c r="D566" s="286"/>
      <c r="E566" s="289"/>
      <c r="F566" s="206"/>
      <c r="G566" s="819"/>
      <c r="H566" s="380">
        <f t="shared" si="1953"/>
        <v>92</v>
      </c>
      <c r="I566" s="831"/>
      <c r="J566" s="752"/>
      <c r="K566" s="752"/>
      <c r="L566" s="752"/>
      <c r="M566" s="801"/>
      <c r="N566" s="801"/>
      <c r="O566" s="801"/>
      <c r="P566" s="805"/>
      <c r="Q566" s="808"/>
      <c r="R566" s="811"/>
      <c r="S566" s="811"/>
      <c r="T566" s="811"/>
      <c r="U566" s="811"/>
      <c r="V566" s="814"/>
      <c r="W566" s="767"/>
      <c r="X566" s="817"/>
      <c r="Y566" s="761"/>
      <c r="Z566" s="764"/>
      <c r="AA566" s="767"/>
      <c r="AB566" s="770"/>
      <c r="AC566" s="773"/>
      <c r="AD566" s="776"/>
      <c r="AE566" s="779"/>
      <c r="AF566" s="205">
        <v>5</v>
      </c>
      <c r="AG566" s="494"/>
      <c r="AH566" s="497" t="str">
        <f t="shared" si="1964"/>
        <v/>
      </c>
      <c r="AI566" s="336"/>
      <c r="AJ566" s="336"/>
      <c r="AK566" s="231" t="str">
        <f t="shared" si="1965"/>
        <v/>
      </c>
      <c r="AL566" s="337"/>
      <c r="AM566" s="337"/>
      <c r="AN566" s="338"/>
      <c r="AO566" s="232" t="str">
        <f t="shared" ref="AO566" si="2000">IF(ISBLANK(AD562),(IFERROR(IF(AND(AH565="Probabilidad",AH566="Probabilidad"),(AQ565-(+AQ565*AK566)),IF(AND(AH565="Impacto",AH566="Probabilidad"),(AQ564-(+AQ564*AK566)),IF(AH566="Impacto",AQ565,""))),""))," ")</f>
        <v/>
      </c>
      <c r="AP566" s="174" t="str">
        <f t="shared" ref="AP566" si="2001">IF(ISBLANK(AD562),(IFERROR(IF(AO566="","",IF(AO566&lt;=0.2,"Muy Baja",IF(AO566&lt;=0.4,"Baja",IF(AO566&lt;=0.6,"Media",IF(AO566&lt;=0.8,"Alta","Muy Alta"))))),""))," ")</f>
        <v/>
      </c>
      <c r="AQ566" s="233" t="str">
        <f t="shared" si="1904"/>
        <v/>
      </c>
      <c r="AR566" s="279" t="str">
        <f t="shared" si="1905"/>
        <v/>
      </c>
      <c r="AS566" s="233" t="str">
        <f t="shared" si="1997"/>
        <v/>
      </c>
      <c r="AT566" s="235" t="str">
        <f t="shared" si="1907"/>
        <v/>
      </c>
      <c r="AU566" s="782"/>
      <c r="AV566" s="785"/>
      <c r="AW566" s="779"/>
      <c r="AX566" s="788"/>
      <c r="AY566" s="339"/>
      <c r="AZ566" s="208"/>
      <c r="BA566" s="206"/>
      <c r="BB566" s="206"/>
      <c r="BC566" s="207"/>
      <c r="BD566" s="207"/>
      <c r="BE566" s="207"/>
      <c r="BF566" s="208"/>
      <c r="BG566" s="752"/>
      <c r="BH566" s="212"/>
      <c r="BI566" s="209"/>
      <c r="BJ566" s="209"/>
      <c r="BK566" s="209"/>
      <c r="BL566" s="206"/>
      <c r="BM566" s="206"/>
      <c r="BN566" s="206"/>
      <c r="BO566" s="278"/>
      <c r="BP566" s="278"/>
      <c r="BQ566" s="593"/>
      <c r="BR566" s="625"/>
      <c r="BS566" s="625"/>
      <c r="BT566" s="625"/>
      <c r="BU566" s="625"/>
      <c r="BV566" s="625"/>
      <c r="BW566" s="625"/>
      <c r="BX566" s="625"/>
      <c r="BY566" s="625"/>
      <c r="BZ566" s="625"/>
    </row>
    <row r="567" spans="1:78" s="211" customFormat="1" ht="28.5" hidden="1" customHeight="1">
      <c r="A567" s="979"/>
      <c r="B567" s="846"/>
      <c r="C567" s="849"/>
      <c r="D567" s="287"/>
      <c r="E567" s="290"/>
      <c r="F567" s="206"/>
      <c r="G567" s="819"/>
      <c r="H567" s="380">
        <f t="shared" si="1953"/>
        <v>92</v>
      </c>
      <c r="I567" s="832"/>
      <c r="J567" s="753"/>
      <c r="K567" s="753"/>
      <c r="L567" s="753"/>
      <c r="M567" s="802"/>
      <c r="N567" s="802"/>
      <c r="O567" s="802"/>
      <c r="P567" s="806"/>
      <c r="Q567" s="809"/>
      <c r="R567" s="812"/>
      <c r="S567" s="812"/>
      <c r="T567" s="812"/>
      <c r="U567" s="812"/>
      <c r="V567" s="820"/>
      <c r="W567" s="768"/>
      <c r="X567" s="818"/>
      <c r="Y567" s="762"/>
      <c r="Z567" s="765"/>
      <c r="AA567" s="768"/>
      <c r="AB567" s="771"/>
      <c r="AC567" s="774"/>
      <c r="AD567" s="777"/>
      <c r="AE567" s="780"/>
      <c r="AF567" s="205">
        <v>6</v>
      </c>
      <c r="AG567" s="494"/>
      <c r="AH567" s="497" t="str">
        <f t="shared" si="1964"/>
        <v/>
      </c>
      <c r="AI567" s="336"/>
      <c r="AJ567" s="336"/>
      <c r="AK567" s="231" t="str">
        <f t="shared" si="1965"/>
        <v/>
      </c>
      <c r="AL567" s="337"/>
      <c r="AM567" s="337"/>
      <c r="AN567" s="338"/>
      <c r="AO567" s="232" t="str">
        <f t="shared" ref="AO567" si="2002">IF(ISBLANK(AD562),(IFERROR(IF(AND(AH566="Probabilidad",AH567="Probabilidad"),(AQ566-(+AQ566*AK567)),IF(AND(AH566="Impacto",AH567="Probabilidad"),(AQ565-(+AQ565*AK567)),IF(AH567="Impacto",AQ566,""))),""))," ")</f>
        <v/>
      </c>
      <c r="AP567" s="174" t="str">
        <f t="shared" ref="AP567" si="2003">IF(ISBLANK(AD562),(IFERROR(IF(AO567="","",IF(AO567&lt;=0.2,"Muy Baja",IF(AO567&lt;=0.4,"Baja",IF(AO567&lt;=0.6,"Media",IF(AO567&lt;=0.8,"Alta","Muy Alta"))))),""))," ")</f>
        <v/>
      </c>
      <c r="AQ567" s="233" t="str">
        <f t="shared" si="1904"/>
        <v/>
      </c>
      <c r="AR567" s="279" t="str">
        <f t="shared" si="1905"/>
        <v/>
      </c>
      <c r="AS567" s="233" t="str">
        <f t="shared" si="1997"/>
        <v/>
      </c>
      <c r="AT567" s="235" t="str">
        <f t="shared" si="1907"/>
        <v/>
      </c>
      <c r="AU567" s="783"/>
      <c r="AV567" s="786"/>
      <c r="AW567" s="780"/>
      <c r="AX567" s="789"/>
      <c r="AY567" s="339"/>
      <c r="AZ567" s="208"/>
      <c r="BA567" s="206"/>
      <c r="BB567" s="206"/>
      <c r="BC567" s="207"/>
      <c r="BD567" s="207"/>
      <c r="BE567" s="207"/>
      <c r="BF567" s="208"/>
      <c r="BG567" s="753"/>
      <c r="BH567" s="212"/>
      <c r="BI567" s="209"/>
      <c r="BJ567" s="209"/>
      <c r="BK567" s="209"/>
      <c r="BL567" s="206"/>
      <c r="BM567" s="206"/>
      <c r="BN567" s="206"/>
      <c r="BO567" s="278"/>
      <c r="BP567" s="278"/>
      <c r="BQ567" s="593"/>
      <c r="BR567" s="625"/>
      <c r="BS567" s="625"/>
      <c r="BT567" s="625"/>
      <c r="BU567" s="625"/>
      <c r="BV567" s="625"/>
      <c r="BW567" s="625"/>
      <c r="BX567" s="625"/>
      <c r="BY567" s="625"/>
      <c r="BZ567" s="625"/>
    </row>
    <row r="568" spans="1:78" s="211" customFormat="1" ht="28.5" hidden="1" customHeight="1">
      <c r="A568" s="979"/>
      <c r="B568" s="844"/>
      <c r="C568" s="847" t="str">
        <f>IFERROR((VLOOKUP($B568,'Listados Datos'!$D$3:$E$18,2,FALSE))," ")</f>
        <v xml:space="preserve"> </v>
      </c>
      <c r="D568" s="285" t="str">
        <f>IFERROR((VLOOKUP($B568,'Listados Datos'!$D$3:$F$18,3,FALSE))," ")</f>
        <v xml:space="preserve"> </v>
      </c>
      <c r="E568" s="288"/>
      <c r="F568" s="206"/>
      <c r="G568" s="819">
        <v>93</v>
      </c>
      <c r="H568" s="380">
        <f t="shared" ref="H568" si="2004">+G568</f>
        <v>93</v>
      </c>
      <c r="I568" s="830"/>
      <c r="J568" s="751"/>
      <c r="K568" s="751"/>
      <c r="L568" s="751"/>
      <c r="M568" s="803"/>
      <c r="N568" s="803"/>
      <c r="O568" s="803"/>
      <c r="P568" s="804"/>
      <c r="Q568" s="807"/>
      <c r="R568" s="810"/>
      <c r="S568" s="810"/>
      <c r="T568" s="810"/>
      <c r="U568" s="810"/>
      <c r="V568" s="813" t="str">
        <f t="shared" ref="V568" si="2005">IF(ISBLANK(AC568),(IF(P568&lt;=0,"",IF(P568&lt;=2,"Muy Baja",IF(P568&lt;=24,"Baja",IF(P568&lt;=500,"Media",IF(P568&lt;=5000,"Alta","Muy Alta"))))))," ")</f>
        <v/>
      </c>
      <c r="W568" s="766" t="str">
        <f t="shared" ref="W568" si="2006">IF(ISBLANK(AC568),(IF(V568="","",IF(V568="Muy Baja",20%,IF(V568="Baja",40%,IF(V568="Media",60%,IF(V568="Alta",80%,IF(V568="Muy Alta",100%,0)))))))," ")</f>
        <v/>
      </c>
      <c r="X568" s="816"/>
      <c r="Y568" s="760" t="str">
        <f>IF(X568&gt;0,IF(NOT(ISERROR(MATCH(X568,'Listados Datos'!$N$3:$N$4,0))),'Listados Datos'!$N$6&amp;"Por favor no seleccionar este criterios de impacto (Afectación Económica o presupuestal y/o Pérdida Reputacional)",'Listados Datos'!$N$7),"")</f>
        <v/>
      </c>
      <c r="Z568" s="763" t="str">
        <f>IF(OR(X568='Listados Datos'!$R$3,X568='Listados Datos'!$S$3),"Leve",IF(OR(X568='Listados Datos'!$R$4,X568='Listados Datos'!$S$4),"Menor",IF(OR(X568='Listados Datos'!$R$5,X568='Listados Datos'!$S$5),"Moderado",IF(OR(X568='Listados Datos'!$R$6,X568='Listados Datos'!$S$6),"Mayor",IF(OR(X568='Listados Datos'!$R$7,X568='Listados Datos'!$S$7),"Catastrófico","")))))</f>
        <v/>
      </c>
      <c r="AA568" s="766" t="str">
        <f>IF(Z568="","",IF(Z568="Leve",20%,IF(Z568="Menor",40%,IF(Z568="Moderado",60%,IF(Z568="Mayor",80%,IF(Z568="Catastrófico",100%,0))))))</f>
        <v/>
      </c>
      <c r="AB568" s="769"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772"/>
      <c r="AD568" s="775"/>
      <c r="AE568" s="778" t="str">
        <f t="shared" ref="AE568" si="2007">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494"/>
      <c r="AH568" s="497" t="str">
        <f t="shared" si="1964"/>
        <v/>
      </c>
      <c r="AI568" s="336"/>
      <c r="AJ568" s="336"/>
      <c r="AK568" s="231" t="str">
        <f t="shared" si="1965"/>
        <v/>
      </c>
      <c r="AL568" s="337"/>
      <c r="AM568" s="337"/>
      <c r="AN568" s="338"/>
      <c r="AO568" s="232" t="str">
        <f t="shared" ref="AO568" si="2008">IF(ISBLANK(AD568),(IFERROR(IF(AH568="Probabilidad",(W568-(+W568*AK568)),IF(AH568="Impacto",W568,"")),""))," ")</f>
        <v/>
      </c>
      <c r="AP568" s="174" t="str">
        <f t="shared" ref="AP568" si="2009">IF(ISBLANK(AD568), (IFERROR(IF(AO568="","",IF(AO568&lt;=0.2,"Muy Baja",IF(AO568&lt;=0.4,"Baja",IF(AO568&lt;=0.6,"Media",IF(AO568&lt;=0.8,"Alta","Muy Alta"))))),""))," ")</f>
        <v/>
      </c>
      <c r="AQ568" s="233" t="str">
        <f t="shared" si="1904"/>
        <v/>
      </c>
      <c r="AR568" s="279" t="str">
        <f t="shared" si="1905"/>
        <v/>
      </c>
      <c r="AS568" s="233" t="str">
        <f t="shared" ref="AS568" si="2010">IFERROR(IF(AH568="Impacto",(AA568-(+AA568*AK568)),IF(AH568="Probabilidad",AA568,"")),"")</f>
        <v/>
      </c>
      <c r="AT568" s="235" t="str">
        <f t="shared" si="1907"/>
        <v/>
      </c>
      <c r="AU568" s="781"/>
      <c r="AV568" s="784" t="str">
        <f>IF(ISBLANK(AD568), " ", AD568)</f>
        <v xml:space="preserve"> </v>
      </c>
      <c r="AW568" s="778" t="str">
        <f t="shared" ref="AW568" si="2011">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787"/>
      <c r="AY568" s="339"/>
      <c r="AZ568" s="208"/>
      <c r="BA568" s="206"/>
      <c r="BB568" s="206"/>
      <c r="BC568" s="207"/>
      <c r="BD568" s="207"/>
      <c r="BE568" s="207"/>
      <c r="BF568" s="208"/>
      <c r="BG568" s="751"/>
      <c r="BH568" s="212"/>
      <c r="BI568" s="209"/>
      <c r="BJ568" s="209"/>
      <c r="BK568" s="209"/>
      <c r="BL568" s="206"/>
      <c r="BM568" s="206"/>
      <c r="BN568" s="206"/>
      <c r="BO568" s="278"/>
      <c r="BP568" s="278"/>
      <c r="BQ568" s="593"/>
      <c r="BR568" s="625"/>
      <c r="BS568" s="625"/>
      <c r="BT568" s="625"/>
      <c r="BU568" s="625"/>
      <c r="BV568" s="625"/>
      <c r="BW568" s="625"/>
      <c r="BX568" s="625"/>
      <c r="BY568" s="625"/>
      <c r="BZ568" s="625"/>
    </row>
    <row r="569" spans="1:78" s="211" customFormat="1" ht="28.5" hidden="1" customHeight="1">
      <c r="A569" s="979"/>
      <c r="B569" s="845"/>
      <c r="C569" s="848"/>
      <c r="D569" s="286"/>
      <c r="E569" s="289"/>
      <c r="F569" s="206"/>
      <c r="G569" s="819"/>
      <c r="H569" s="380">
        <f t="shared" ref="H569" si="2012">+H568</f>
        <v>93</v>
      </c>
      <c r="I569" s="831"/>
      <c r="J569" s="752"/>
      <c r="K569" s="752"/>
      <c r="L569" s="752"/>
      <c r="M569" s="801"/>
      <c r="N569" s="801"/>
      <c r="O569" s="801"/>
      <c r="P569" s="805"/>
      <c r="Q569" s="808"/>
      <c r="R569" s="811"/>
      <c r="S569" s="811"/>
      <c r="T569" s="811"/>
      <c r="U569" s="811"/>
      <c r="V569" s="814"/>
      <c r="W569" s="767"/>
      <c r="X569" s="817"/>
      <c r="Y569" s="761"/>
      <c r="Z569" s="764"/>
      <c r="AA569" s="767"/>
      <c r="AB569" s="770"/>
      <c r="AC569" s="773"/>
      <c r="AD569" s="776"/>
      <c r="AE569" s="779"/>
      <c r="AF569" s="205">
        <v>2</v>
      </c>
      <c r="AG569" s="494"/>
      <c r="AH569" s="497" t="str">
        <f t="shared" si="1964"/>
        <v/>
      </c>
      <c r="AI569" s="336"/>
      <c r="AJ569" s="336"/>
      <c r="AK569" s="231" t="str">
        <f t="shared" si="1965"/>
        <v/>
      </c>
      <c r="AL569" s="337"/>
      <c r="AM569" s="337"/>
      <c r="AN569" s="338"/>
      <c r="AO569" s="232" t="str">
        <f t="shared" ref="AO569" si="2013">IF(ISBLANK(AD568),(IFERROR(IF(AND(AH568="Probabilidad",AH569="Probabilidad"),(AQ568-(+AQ568*AK569)),IF(AH569="Probabilidad",(W568-(+W568*AK569)),IF(AH569="Impacto",AQ568,""))),""))," ")</f>
        <v/>
      </c>
      <c r="AP569" s="174" t="str">
        <f t="shared" ref="AP569" si="2014">IF(ISBLANK(AD568),(IFERROR(IF(AO569="","",IF(AO569&lt;=0.2,"Muy Baja",IF(AO569&lt;=0.4,"Baja",IF(AO569&lt;=0.6,"Media",IF(AO569&lt;=0.8,"Alta","Muy Alta"))))),""))," ")</f>
        <v/>
      </c>
      <c r="AQ569" s="233" t="str">
        <f t="shared" si="1904"/>
        <v/>
      </c>
      <c r="AR569" s="279" t="str">
        <f t="shared" si="1905"/>
        <v/>
      </c>
      <c r="AS569" s="233" t="str">
        <f t="shared" ref="AS569" si="2015">IFERROR(IF(AND(AH568="Impacto",AH569="Impacto"),(AS568-(+AS568*AK569)),IF(AH569="Impacto",(AA568-(+AA568*AK569)),IF(AH569="Probabilidad",AS568,""))),"")</f>
        <v/>
      </c>
      <c r="AT569" s="235" t="str">
        <f t="shared" si="1907"/>
        <v/>
      </c>
      <c r="AU569" s="782"/>
      <c r="AV569" s="785"/>
      <c r="AW569" s="779"/>
      <c r="AX569" s="788"/>
      <c r="AY569" s="339"/>
      <c r="AZ569" s="208"/>
      <c r="BA569" s="206"/>
      <c r="BB569" s="206"/>
      <c r="BC569" s="207"/>
      <c r="BD569" s="207"/>
      <c r="BE569" s="207"/>
      <c r="BF569" s="208"/>
      <c r="BG569" s="752"/>
      <c r="BH569" s="212"/>
      <c r="BI569" s="209"/>
      <c r="BJ569" s="209"/>
      <c r="BK569" s="209"/>
      <c r="BL569" s="206"/>
      <c r="BM569" s="206"/>
      <c r="BN569" s="206"/>
      <c r="BO569" s="278"/>
      <c r="BP569" s="278"/>
      <c r="BQ569" s="593"/>
      <c r="BR569" s="625"/>
      <c r="BS569" s="625"/>
      <c r="BT569" s="625"/>
      <c r="BU569" s="625"/>
      <c r="BV569" s="625"/>
      <c r="BW569" s="625"/>
      <c r="BX569" s="625"/>
      <c r="BY569" s="625"/>
      <c r="BZ569" s="625"/>
    </row>
    <row r="570" spans="1:78" s="211" customFormat="1" ht="28.5" hidden="1" customHeight="1">
      <c r="A570" s="979"/>
      <c r="B570" s="845"/>
      <c r="C570" s="848"/>
      <c r="D570" s="286"/>
      <c r="E570" s="289"/>
      <c r="F570" s="206"/>
      <c r="G570" s="819"/>
      <c r="H570" s="380">
        <f t="shared" si="1953"/>
        <v>93</v>
      </c>
      <c r="I570" s="831"/>
      <c r="J570" s="752"/>
      <c r="K570" s="752"/>
      <c r="L570" s="752"/>
      <c r="M570" s="801"/>
      <c r="N570" s="801"/>
      <c r="O570" s="801"/>
      <c r="P570" s="805"/>
      <c r="Q570" s="808"/>
      <c r="R570" s="811"/>
      <c r="S570" s="811"/>
      <c r="T570" s="811"/>
      <c r="U570" s="811"/>
      <c r="V570" s="814"/>
      <c r="W570" s="767"/>
      <c r="X570" s="817"/>
      <c r="Y570" s="761"/>
      <c r="Z570" s="764"/>
      <c r="AA570" s="767"/>
      <c r="AB570" s="770"/>
      <c r="AC570" s="773"/>
      <c r="AD570" s="776"/>
      <c r="AE570" s="779"/>
      <c r="AF570" s="205">
        <v>3</v>
      </c>
      <c r="AG570" s="494"/>
      <c r="AH570" s="497" t="str">
        <f t="shared" si="1964"/>
        <v/>
      </c>
      <c r="AI570" s="336"/>
      <c r="AJ570" s="336"/>
      <c r="AK570" s="231" t="str">
        <f t="shared" si="1965"/>
        <v/>
      </c>
      <c r="AL570" s="337"/>
      <c r="AM570" s="337"/>
      <c r="AN570" s="338"/>
      <c r="AO570" s="232" t="str">
        <f t="shared" ref="AO570" si="2016">IF(ISBLANK(AD568),(IFERROR(IF(AND(AH569="Probabilidad",AH570="Probabilidad"),(AQ569-(+AQ569*AK570)),IF(AND(AH569="Impacto",AH570="Probabilidad"),(AQ568-(+AQ568*AK570)),IF(AH570="Impacto",AQ569,""))),""))," ")</f>
        <v/>
      </c>
      <c r="AP570" s="174" t="str">
        <f t="shared" ref="AP570" si="2017">IF(ISBLANK(AD568),(IFERROR(IF(AO570="","",IF(AO570&lt;=0.2,"Muy Baja",IF(AO570&lt;=0.4,"Baja",IF(AO570&lt;=0.6,"Media",IF(AO570&lt;=0.8,"Alta","Muy Alta"))))),""))," ")</f>
        <v/>
      </c>
      <c r="AQ570" s="233" t="str">
        <f t="shared" si="1904"/>
        <v/>
      </c>
      <c r="AR570" s="279" t="str">
        <f t="shared" si="1905"/>
        <v/>
      </c>
      <c r="AS570" s="233" t="str">
        <f t="shared" ref="AS570:AS573" si="2018">IFERROR(IF(AND(AH569="Impacto",AH570="Impacto"),(AS569-(+AS569*AK570)),IF(AND(AH569="Probabilidad",AH570="Impacto"),(AS568-(+AS568*AK570)),IF(AH570="Probabilidad",AS569,""))),"")</f>
        <v/>
      </c>
      <c r="AT570" s="235" t="str">
        <f t="shared" si="1907"/>
        <v/>
      </c>
      <c r="AU570" s="782"/>
      <c r="AV570" s="785"/>
      <c r="AW570" s="779"/>
      <c r="AX570" s="788"/>
      <c r="AY570" s="339"/>
      <c r="AZ570" s="208"/>
      <c r="BA570" s="206"/>
      <c r="BB570" s="206"/>
      <c r="BC570" s="207"/>
      <c r="BD570" s="207"/>
      <c r="BE570" s="207"/>
      <c r="BF570" s="208"/>
      <c r="BG570" s="752"/>
      <c r="BH570" s="212"/>
      <c r="BI570" s="209"/>
      <c r="BJ570" s="209"/>
      <c r="BK570" s="209"/>
      <c r="BL570" s="206"/>
      <c r="BM570" s="206"/>
      <c r="BN570" s="206"/>
      <c r="BO570" s="278"/>
      <c r="BP570" s="278"/>
      <c r="BQ570" s="593"/>
      <c r="BR570" s="625"/>
      <c r="BS570" s="625"/>
      <c r="BT570" s="625"/>
      <c r="BU570" s="625"/>
      <c r="BV570" s="625"/>
      <c r="BW570" s="625"/>
      <c r="BX570" s="625"/>
      <c r="BY570" s="625"/>
      <c r="BZ570" s="625"/>
    </row>
    <row r="571" spans="1:78" s="211" customFormat="1" ht="28.5" hidden="1" customHeight="1">
      <c r="A571" s="979"/>
      <c r="B571" s="845"/>
      <c r="C571" s="848"/>
      <c r="D571" s="286"/>
      <c r="E571" s="289"/>
      <c r="F571" s="206"/>
      <c r="G571" s="819"/>
      <c r="H571" s="380">
        <f t="shared" si="1953"/>
        <v>93</v>
      </c>
      <c r="I571" s="831"/>
      <c r="J571" s="752"/>
      <c r="K571" s="752"/>
      <c r="L571" s="752"/>
      <c r="M571" s="801"/>
      <c r="N571" s="801"/>
      <c r="O571" s="801"/>
      <c r="P571" s="805"/>
      <c r="Q571" s="808"/>
      <c r="R571" s="811"/>
      <c r="S571" s="811"/>
      <c r="T571" s="811"/>
      <c r="U571" s="811"/>
      <c r="V571" s="814"/>
      <c r="W571" s="767"/>
      <c r="X571" s="817"/>
      <c r="Y571" s="761"/>
      <c r="Z571" s="764"/>
      <c r="AA571" s="767"/>
      <c r="AB571" s="770"/>
      <c r="AC571" s="773"/>
      <c r="AD571" s="776"/>
      <c r="AE571" s="779"/>
      <c r="AF571" s="205">
        <v>4</v>
      </c>
      <c r="AG571" s="494"/>
      <c r="AH571" s="497" t="str">
        <f t="shared" si="1964"/>
        <v/>
      </c>
      <c r="AI571" s="336"/>
      <c r="AJ571" s="336"/>
      <c r="AK571" s="231" t="str">
        <f t="shared" si="1965"/>
        <v/>
      </c>
      <c r="AL571" s="337"/>
      <c r="AM571" s="337"/>
      <c r="AN571" s="338"/>
      <c r="AO571" s="232" t="str">
        <f t="shared" ref="AO571" si="2019">IF(ISBLANK(AD568),(IFERROR(IF(AND(AH570="Probabilidad",AH571="Probabilidad"),(AQ570-(+AQ570*AK571)),IF(AND(AH570="Impacto",AH571="Probabilidad"),(AQ569-(+AQ569*AK571)),IF(AH571="Impacto",AQ570,""))),""))," ")</f>
        <v/>
      </c>
      <c r="AP571" s="174" t="str">
        <f t="shared" ref="AP571" si="2020">IF(ISBLANK(AD568),(IFERROR(IF(AO571="","",IF(AO571&lt;=0.2,"Muy Baja",IF(AO571&lt;=0.4,"Baja",IF(AO571&lt;=0.6,"Media",IF(AO571&lt;=0.8,"Alta","Muy Alta"))))),""))," ")</f>
        <v/>
      </c>
      <c r="AQ571" s="233" t="str">
        <f t="shared" si="1904"/>
        <v/>
      </c>
      <c r="AR571" s="279" t="str">
        <f t="shared" si="1905"/>
        <v/>
      </c>
      <c r="AS571" s="233" t="str">
        <f t="shared" si="2018"/>
        <v/>
      </c>
      <c r="AT571" s="235" t="str">
        <f t="shared" si="1907"/>
        <v/>
      </c>
      <c r="AU571" s="782"/>
      <c r="AV571" s="785"/>
      <c r="AW571" s="779"/>
      <c r="AX571" s="788"/>
      <c r="AY571" s="339"/>
      <c r="AZ571" s="208"/>
      <c r="BA571" s="206"/>
      <c r="BB571" s="206"/>
      <c r="BC571" s="207"/>
      <c r="BD571" s="207"/>
      <c r="BE571" s="207"/>
      <c r="BF571" s="208"/>
      <c r="BG571" s="752"/>
      <c r="BH571" s="212"/>
      <c r="BI571" s="209"/>
      <c r="BJ571" s="209"/>
      <c r="BK571" s="209"/>
      <c r="BL571" s="206"/>
      <c r="BM571" s="206"/>
      <c r="BN571" s="206"/>
      <c r="BO571" s="278"/>
      <c r="BP571" s="278"/>
      <c r="BQ571" s="593"/>
      <c r="BR571" s="625"/>
      <c r="BS571" s="625"/>
      <c r="BT571" s="625"/>
      <c r="BU571" s="625"/>
      <c r="BV571" s="625"/>
      <c r="BW571" s="625"/>
      <c r="BX571" s="625"/>
      <c r="BY571" s="625"/>
      <c r="BZ571" s="625"/>
    </row>
    <row r="572" spans="1:78" s="211" customFormat="1" ht="28.5" hidden="1" customHeight="1">
      <c r="A572" s="979"/>
      <c r="B572" s="845"/>
      <c r="C572" s="848"/>
      <c r="D572" s="286"/>
      <c r="E572" s="289"/>
      <c r="F572" s="206"/>
      <c r="G572" s="819"/>
      <c r="H572" s="380">
        <f t="shared" si="1953"/>
        <v>93</v>
      </c>
      <c r="I572" s="831"/>
      <c r="J572" s="752"/>
      <c r="K572" s="752"/>
      <c r="L572" s="752"/>
      <c r="M572" s="801"/>
      <c r="N572" s="801"/>
      <c r="O572" s="801"/>
      <c r="P572" s="805"/>
      <c r="Q572" s="808"/>
      <c r="R572" s="811"/>
      <c r="S572" s="811"/>
      <c r="T572" s="811"/>
      <c r="U572" s="811"/>
      <c r="V572" s="814"/>
      <c r="W572" s="767"/>
      <c r="X572" s="817"/>
      <c r="Y572" s="761"/>
      <c r="Z572" s="764"/>
      <c r="AA572" s="767"/>
      <c r="AB572" s="770"/>
      <c r="AC572" s="773"/>
      <c r="AD572" s="776"/>
      <c r="AE572" s="779"/>
      <c r="AF572" s="205">
        <v>5</v>
      </c>
      <c r="AG572" s="494"/>
      <c r="AH572" s="497" t="str">
        <f t="shared" si="1964"/>
        <v/>
      </c>
      <c r="AI572" s="336"/>
      <c r="AJ572" s="336"/>
      <c r="AK572" s="231" t="str">
        <f t="shared" si="1965"/>
        <v/>
      </c>
      <c r="AL572" s="337"/>
      <c r="AM572" s="337"/>
      <c r="AN572" s="338"/>
      <c r="AO572" s="232" t="str">
        <f t="shared" ref="AO572" si="2021">IF(ISBLANK(AD568),(IFERROR(IF(AND(AH571="Probabilidad",AH572="Probabilidad"),(AQ571-(+AQ571*AK572)),IF(AND(AH571="Impacto",AH572="Probabilidad"),(AQ570-(+AQ570*AK572)),IF(AH572="Impacto",AQ571,""))),""))," ")</f>
        <v/>
      </c>
      <c r="AP572" s="174" t="str">
        <f t="shared" ref="AP572" si="2022">IF(ISBLANK(AD568),(IFERROR(IF(AO572="","",IF(AO572&lt;=0.2,"Muy Baja",IF(AO572&lt;=0.4,"Baja",IF(AO572&lt;=0.6,"Media",IF(AO572&lt;=0.8,"Alta","Muy Alta"))))),""))," ")</f>
        <v/>
      </c>
      <c r="AQ572" s="233" t="str">
        <f t="shared" si="1904"/>
        <v/>
      </c>
      <c r="AR572" s="279" t="str">
        <f t="shared" si="1905"/>
        <v/>
      </c>
      <c r="AS572" s="233" t="str">
        <f t="shared" si="2018"/>
        <v/>
      </c>
      <c r="AT572" s="235" t="str">
        <f t="shared" si="1907"/>
        <v/>
      </c>
      <c r="AU572" s="782"/>
      <c r="AV572" s="785"/>
      <c r="AW572" s="779"/>
      <c r="AX572" s="788"/>
      <c r="AY572" s="339"/>
      <c r="AZ572" s="208"/>
      <c r="BA572" s="206"/>
      <c r="BB572" s="206"/>
      <c r="BC572" s="207"/>
      <c r="BD572" s="207"/>
      <c r="BE572" s="207"/>
      <c r="BF572" s="208"/>
      <c r="BG572" s="752"/>
      <c r="BH572" s="212"/>
      <c r="BI572" s="209"/>
      <c r="BJ572" s="209"/>
      <c r="BK572" s="209"/>
      <c r="BL572" s="206"/>
      <c r="BM572" s="206"/>
      <c r="BN572" s="206"/>
      <c r="BO572" s="278"/>
      <c r="BP572" s="278"/>
      <c r="BQ572" s="593"/>
      <c r="BR572" s="625"/>
      <c r="BS572" s="625"/>
      <c r="BT572" s="625"/>
      <c r="BU572" s="625"/>
      <c r="BV572" s="625"/>
      <c r="BW572" s="625"/>
      <c r="BX572" s="625"/>
      <c r="BY572" s="625"/>
      <c r="BZ572" s="625"/>
    </row>
    <row r="573" spans="1:78" s="211" customFormat="1" ht="28.5" hidden="1" customHeight="1">
      <c r="A573" s="979"/>
      <c r="B573" s="846"/>
      <c r="C573" s="849"/>
      <c r="D573" s="287"/>
      <c r="E573" s="290"/>
      <c r="F573" s="206"/>
      <c r="G573" s="819"/>
      <c r="H573" s="380">
        <f t="shared" si="1953"/>
        <v>93</v>
      </c>
      <c r="I573" s="832"/>
      <c r="J573" s="753"/>
      <c r="K573" s="753"/>
      <c r="L573" s="753"/>
      <c r="M573" s="802"/>
      <c r="N573" s="802"/>
      <c r="O573" s="802"/>
      <c r="P573" s="806"/>
      <c r="Q573" s="809"/>
      <c r="R573" s="812"/>
      <c r="S573" s="812"/>
      <c r="T573" s="812"/>
      <c r="U573" s="812"/>
      <c r="V573" s="820"/>
      <c r="W573" s="768"/>
      <c r="X573" s="818"/>
      <c r="Y573" s="762"/>
      <c r="Z573" s="765"/>
      <c r="AA573" s="768"/>
      <c r="AB573" s="771"/>
      <c r="AC573" s="774"/>
      <c r="AD573" s="777"/>
      <c r="AE573" s="780"/>
      <c r="AF573" s="205">
        <v>6</v>
      </c>
      <c r="AG573" s="494"/>
      <c r="AH573" s="497" t="str">
        <f t="shared" si="1964"/>
        <v/>
      </c>
      <c r="AI573" s="336"/>
      <c r="AJ573" s="336"/>
      <c r="AK573" s="231" t="str">
        <f t="shared" si="1965"/>
        <v/>
      </c>
      <c r="AL573" s="337"/>
      <c r="AM573" s="337"/>
      <c r="AN573" s="338"/>
      <c r="AO573" s="232" t="str">
        <f t="shared" ref="AO573" si="2023">IF(ISBLANK(AD568),(IFERROR(IF(AND(AH572="Probabilidad",AH573="Probabilidad"),(AQ572-(+AQ572*AK573)),IF(AND(AH572="Impacto",AH573="Probabilidad"),(AQ571-(+AQ571*AK573)),IF(AH573="Impacto",AQ572,""))),""))," ")</f>
        <v/>
      </c>
      <c r="AP573" s="174" t="str">
        <f t="shared" ref="AP573" si="2024">IF(ISBLANK(AD568),(IFERROR(IF(AO573="","",IF(AO573&lt;=0.2,"Muy Baja",IF(AO573&lt;=0.4,"Baja",IF(AO573&lt;=0.6,"Media",IF(AO573&lt;=0.8,"Alta","Muy Alta"))))),""))," ")</f>
        <v/>
      </c>
      <c r="AQ573" s="233" t="str">
        <f t="shared" si="1904"/>
        <v/>
      </c>
      <c r="AR573" s="279" t="str">
        <f t="shared" si="1905"/>
        <v/>
      </c>
      <c r="AS573" s="233" t="str">
        <f t="shared" si="2018"/>
        <v/>
      </c>
      <c r="AT573" s="235" t="str">
        <f t="shared" si="1907"/>
        <v/>
      </c>
      <c r="AU573" s="783"/>
      <c r="AV573" s="786"/>
      <c r="AW573" s="780"/>
      <c r="AX573" s="789"/>
      <c r="AY573" s="339"/>
      <c r="AZ573" s="208"/>
      <c r="BA573" s="206"/>
      <c r="BB573" s="206"/>
      <c r="BC573" s="207"/>
      <c r="BD573" s="207"/>
      <c r="BE573" s="207"/>
      <c r="BF573" s="208"/>
      <c r="BG573" s="753"/>
      <c r="BH573" s="212"/>
      <c r="BI573" s="209"/>
      <c r="BJ573" s="209"/>
      <c r="BK573" s="209"/>
      <c r="BL573" s="206"/>
      <c r="BM573" s="206"/>
      <c r="BN573" s="206"/>
      <c r="BO573" s="278"/>
      <c r="BP573" s="278"/>
      <c r="BQ573" s="593"/>
      <c r="BR573" s="625"/>
      <c r="BS573" s="625"/>
      <c r="BT573" s="625"/>
      <c r="BU573" s="625"/>
      <c r="BV573" s="625"/>
      <c r="BW573" s="625"/>
      <c r="BX573" s="625"/>
      <c r="BY573" s="625"/>
      <c r="BZ573" s="625"/>
    </row>
    <row r="574" spans="1:78" s="211" customFormat="1" ht="28.5" hidden="1" customHeight="1">
      <c r="A574" s="979"/>
      <c r="B574" s="844"/>
      <c r="C574" s="847" t="str">
        <f>IFERROR((VLOOKUP($B574,'Listados Datos'!$D$3:$E$18,2,FALSE))," ")</f>
        <v xml:space="preserve"> </v>
      </c>
      <c r="D574" s="285" t="str">
        <f>IFERROR((VLOOKUP($B574,'Listados Datos'!$D$3:$F$18,3,FALSE))," ")</f>
        <v xml:space="preserve"> </v>
      </c>
      <c r="E574" s="288"/>
      <c r="F574" s="206"/>
      <c r="G574" s="819">
        <v>94</v>
      </c>
      <c r="H574" s="380">
        <f t="shared" ref="H574" si="2025">+G574</f>
        <v>94</v>
      </c>
      <c r="I574" s="830"/>
      <c r="J574" s="751"/>
      <c r="K574" s="751"/>
      <c r="L574" s="751"/>
      <c r="M574" s="803"/>
      <c r="N574" s="803"/>
      <c r="O574" s="803"/>
      <c r="P574" s="804"/>
      <c r="Q574" s="807"/>
      <c r="R574" s="810"/>
      <c r="S574" s="810"/>
      <c r="T574" s="810"/>
      <c r="U574" s="810"/>
      <c r="V574" s="813" t="str">
        <f t="shared" ref="V574" si="2026">IF(ISBLANK(AC574),(IF(P574&lt;=0,"",IF(P574&lt;=2,"Muy Baja",IF(P574&lt;=24,"Baja",IF(P574&lt;=500,"Media",IF(P574&lt;=5000,"Alta","Muy Alta"))))))," ")</f>
        <v/>
      </c>
      <c r="W574" s="766" t="str">
        <f t="shared" ref="W574" si="2027">IF(ISBLANK(AC574),(IF(V574="","",IF(V574="Muy Baja",20%,IF(V574="Baja",40%,IF(V574="Media",60%,IF(V574="Alta",80%,IF(V574="Muy Alta",100%,0)))))))," ")</f>
        <v/>
      </c>
      <c r="X574" s="816"/>
      <c r="Y574" s="760" t="str">
        <f>IF(X574&gt;0,IF(NOT(ISERROR(MATCH(X574,'Listados Datos'!$N$3:$N$4,0))),'Listados Datos'!$N$6&amp;"Por favor no seleccionar este criterios de impacto (Afectación Económica o presupuestal y/o Pérdida Reputacional)",'Listados Datos'!$N$7),"")</f>
        <v/>
      </c>
      <c r="Z574" s="763" t="str">
        <f>IF(OR(X574='Listados Datos'!$R$3,X574='Listados Datos'!$S$3),"Leve",IF(OR(X574='Listados Datos'!$R$4,X574='Listados Datos'!$S$4),"Menor",IF(OR(X574='Listados Datos'!$R$5,X574='Listados Datos'!$S$5),"Moderado",IF(OR(X574='Listados Datos'!$R$6,X574='Listados Datos'!$S$6),"Mayor",IF(OR(X574='Listados Datos'!$R$7,X574='Listados Datos'!$S$7),"Catastrófico","")))))</f>
        <v/>
      </c>
      <c r="AA574" s="766" t="str">
        <f>IF(Z574="","",IF(Z574="Leve",20%,IF(Z574="Menor",40%,IF(Z574="Moderado",60%,IF(Z574="Mayor",80%,IF(Z574="Catastrófico",100%,0))))))</f>
        <v/>
      </c>
      <c r="AB574" s="769"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772"/>
      <c r="AD574" s="775"/>
      <c r="AE574" s="778" t="str">
        <f t="shared" ref="AE574" si="2028">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494"/>
      <c r="AH574" s="497" t="str">
        <f t="shared" si="1964"/>
        <v/>
      </c>
      <c r="AI574" s="336"/>
      <c r="AJ574" s="336"/>
      <c r="AK574" s="231" t="str">
        <f t="shared" si="1965"/>
        <v/>
      </c>
      <c r="AL574" s="337"/>
      <c r="AM574" s="337"/>
      <c r="AN574" s="338"/>
      <c r="AO574" s="232" t="str">
        <f t="shared" ref="AO574" si="2029">IF(ISBLANK(AD574),(IFERROR(IF(AH574="Probabilidad",(W574-(+W574*AK574)),IF(AH574="Impacto",W574,"")),""))," ")</f>
        <v/>
      </c>
      <c r="AP574" s="174" t="str">
        <f t="shared" ref="AP574" si="2030">IF(ISBLANK(AD574), (IFERROR(IF(AO574="","",IF(AO574&lt;=0.2,"Muy Baja",IF(AO574&lt;=0.4,"Baja",IF(AO574&lt;=0.6,"Media",IF(AO574&lt;=0.8,"Alta","Muy Alta"))))),""))," ")</f>
        <v/>
      </c>
      <c r="AQ574" s="233" t="str">
        <f t="shared" si="1904"/>
        <v/>
      </c>
      <c r="AR574" s="279" t="str">
        <f t="shared" si="1905"/>
        <v/>
      </c>
      <c r="AS574" s="233" t="str">
        <f t="shared" ref="AS574" si="2031">IFERROR(IF(AH574="Impacto",(AA574-(+AA574*AK574)),IF(AH574="Probabilidad",AA574,"")),"")</f>
        <v/>
      </c>
      <c r="AT574" s="235" t="str">
        <f t="shared" si="1907"/>
        <v/>
      </c>
      <c r="AU574" s="781"/>
      <c r="AV574" s="784" t="str">
        <f>IF(ISBLANK(AD574), " ", AD574)</f>
        <v xml:space="preserve"> </v>
      </c>
      <c r="AW574" s="778" t="str">
        <f t="shared" ref="AW574" si="2032">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787"/>
      <c r="AY574" s="339"/>
      <c r="AZ574" s="208"/>
      <c r="BA574" s="206"/>
      <c r="BB574" s="206"/>
      <c r="BC574" s="207"/>
      <c r="BD574" s="207"/>
      <c r="BE574" s="207"/>
      <c r="BF574" s="208"/>
      <c r="BG574" s="751"/>
      <c r="BH574" s="212"/>
      <c r="BI574" s="209"/>
      <c r="BJ574" s="209"/>
      <c r="BK574" s="209"/>
      <c r="BL574" s="206"/>
      <c r="BM574" s="206"/>
      <c r="BN574" s="206"/>
      <c r="BO574" s="278"/>
      <c r="BP574" s="278"/>
      <c r="BQ574" s="593"/>
      <c r="BR574" s="625"/>
      <c r="BS574" s="625"/>
      <c r="BT574" s="625"/>
      <c r="BU574" s="625"/>
      <c r="BV574" s="625"/>
      <c r="BW574" s="625"/>
      <c r="BX574" s="625"/>
      <c r="BY574" s="625"/>
      <c r="BZ574" s="625"/>
    </row>
    <row r="575" spans="1:78" s="211" customFormat="1" ht="28.5" hidden="1" customHeight="1">
      <c r="A575" s="979"/>
      <c r="B575" s="845"/>
      <c r="C575" s="848"/>
      <c r="D575" s="286"/>
      <c r="E575" s="289"/>
      <c r="F575" s="206"/>
      <c r="G575" s="819"/>
      <c r="H575" s="380">
        <f t="shared" ref="H575" si="2033">+H574</f>
        <v>94</v>
      </c>
      <c r="I575" s="831"/>
      <c r="J575" s="752"/>
      <c r="K575" s="752"/>
      <c r="L575" s="752"/>
      <c r="M575" s="801"/>
      <c r="N575" s="801"/>
      <c r="O575" s="801"/>
      <c r="P575" s="805"/>
      <c r="Q575" s="808"/>
      <c r="R575" s="811"/>
      <c r="S575" s="811"/>
      <c r="T575" s="811"/>
      <c r="U575" s="811"/>
      <c r="V575" s="814"/>
      <c r="W575" s="767"/>
      <c r="X575" s="817"/>
      <c r="Y575" s="761"/>
      <c r="Z575" s="764"/>
      <c r="AA575" s="767"/>
      <c r="AB575" s="770"/>
      <c r="AC575" s="773"/>
      <c r="AD575" s="776"/>
      <c r="AE575" s="779"/>
      <c r="AF575" s="205">
        <v>2</v>
      </c>
      <c r="AG575" s="494"/>
      <c r="AH575" s="497" t="str">
        <f t="shared" si="1964"/>
        <v/>
      </c>
      <c r="AI575" s="336"/>
      <c r="AJ575" s="336"/>
      <c r="AK575" s="231" t="str">
        <f t="shared" si="1965"/>
        <v/>
      </c>
      <c r="AL575" s="337"/>
      <c r="AM575" s="337"/>
      <c r="AN575" s="338"/>
      <c r="AO575" s="232" t="str">
        <f t="shared" ref="AO575" si="2034">IF(ISBLANK(AD574),(IFERROR(IF(AND(AH574="Probabilidad",AH575="Probabilidad"),(AQ574-(+AQ574*AK575)),IF(AH575="Probabilidad",(W574-(+W574*AK575)),IF(AH575="Impacto",AQ574,""))),""))," ")</f>
        <v/>
      </c>
      <c r="AP575" s="174" t="str">
        <f t="shared" ref="AP575" si="2035">IF(ISBLANK(AD574),(IFERROR(IF(AO575="","",IF(AO575&lt;=0.2,"Muy Baja",IF(AO575&lt;=0.4,"Baja",IF(AO575&lt;=0.6,"Media",IF(AO575&lt;=0.8,"Alta","Muy Alta"))))),""))," ")</f>
        <v/>
      </c>
      <c r="AQ575" s="233" t="str">
        <f t="shared" si="1904"/>
        <v/>
      </c>
      <c r="AR575" s="279" t="str">
        <f t="shared" si="1905"/>
        <v/>
      </c>
      <c r="AS575" s="233" t="str">
        <f t="shared" ref="AS575" si="2036">IFERROR(IF(AND(AH574="Impacto",AH575="Impacto"),(AS574-(+AS574*AK575)),IF(AH575="Impacto",(AA574-(+AA574*AK575)),IF(AH575="Probabilidad",AS574,""))),"")</f>
        <v/>
      </c>
      <c r="AT575" s="235" t="str">
        <f t="shared" si="1907"/>
        <v/>
      </c>
      <c r="AU575" s="782"/>
      <c r="AV575" s="785"/>
      <c r="AW575" s="779"/>
      <c r="AX575" s="788"/>
      <c r="AY575" s="339"/>
      <c r="AZ575" s="208"/>
      <c r="BA575" s="206"/>
      <c r="BB575" s="206"/>
      <c r="BC575" s="207"/>
      <c r="BD575" s="207"/>
      <c r="BE575" s="207"/>
      <c r="BF575" s="208"/>
      <c r="BG575" s="752"/>
      <c r="BH575" s="212"/>
      <c r="BI575" s="209"/>
      <c r="BJ575" s="209"/>
      <c r="BK575" s="209"/>
      <c r="BL575" s="206"/>
      <c r="BM575" s="206"/>
      <c r="BN575" s="206"/>
      <c r="BO575" s="278"/>
      <c r="BP575" s="278"/>
      <c r="BQ575" s="593"/>
      <c r="BR575" s="625"/>
      <c r="BS575" s="625"/>
      <c r="BT575" s="625"/>
      <c r="BU575" s="625"/>
      <c r="BV575" s="625"/>
      <c r="BW575" s="625"/>
      <c r="BX575" s="625"/>
      <c r="BY575" s="625"/>
      <c r="BZ575" s="625"/>
    </row>
    <row r="576" spans="1:78" s="211" customFormat="1" ht="28.5" hidden="1" customHeight="1">
      <c r="A576" s="979"/>
      <c r="B576" s="845"/>
      <c r="C576" s="848"/>
      <c r="D576" s="286"/>
      <c r="E576" s="289"/>
      <c r="F576" s="206"/>
      <c r="G576" s="819"/>
      <c r="H576" s="380">
        <f t="shared" si="1953"/>
        <v>94</v>
      </c>
      <c r="I576" s="831"/>
      <c r="J576" s="752"/>
      <c r="K576" s="752"/>
      <c r="L576" s="752"/>
      <c r="M576" s="801"/>
      <c r="N576" s="801"/>
      <c r="O576" s="801"/>
      <c r="P576" s="805"/>
      <c r="Q576" s="808"/>
      <c r="R576" s="811"/>
      <c r="S576" s="811"/>
      <c r="T576" s="811"/>
      <c r="U576" s="811"/>
      <c r="V576" s="814"/>
      <c r="W576" s="767"/>
      <c r="X576" s="817"/>
      <c r="Y576" s="761"/>
      <c r="Z576" s="764"/>
      <c r="AA576" s="767"/>
      <c r="AB576" s="770"/>
      <c r="AC576" s="773"/>
      <c r="AD576" s="776"/>
      <c r="AE576" s="779"/>
      <c r="AF576" s="205">
        <v>3</v>
      </c>
      <c r="AG576" s="494"/>
      <c r="AH576" s="497" t="str">
        <f t="shared" si="1964"/>
        <v/>
      </c>
      <c r="AI576" s="336"/>
      <c r="AJ576" s="336"/>
      <c r="AK576" s="231" t="str">
        <f t="shared" si="1965"/>
        <v/>
      </c>
      <c r="AL576" s="337"/>
      <c r="AM576" s="337"/>
      <c r="AN576" s="338"/>
      <c r="AO576" s="232" t="str">
        <f t="shared" ref="AO576" si="2037">IF(ISBLANK(AD574),(IFERROR(IF(AND(AH575="Probabilidad",AH576="Probabilidad"),(AQ575-(+AQ575*AK576)),IF(AND(AH575="Impacto",AH576="Probabilidad"),(AQ574-(+AQ574*AK576)),IF(AH576="Impacto",AQ575,""))),""))," ")</f>
        <v/>
      </c>
      <c r="AP576" s="174" t="str">
        <f t="shared" ref="AP576" si="2038">IF(ISBLANK(AD574),(IFERROR(IF(AO576="","",IF(AO576&lt;=0.2,"Muy Baja",IF(AO576&lt;=0.4,"Baja",IF(AO576&lt;=0.6,"Media",IF(AO576&lt;=0.8,"Alta","Muy Alta"))))),""))," ")</f>
        <v/>
      </c>
      <c r="AQ576" s="233" t="str">
        <f t="shared" si="1904"/>
        <v/>
      </c>
      <c r="AR576" s="279" t="str">
        <f t="shared" si="1905"/>
        <v/>
      </c>
      <c r="AS576" s="233" t="str">
        <f t="shared" ref="AS576:AS579" si="2039">IFERROR(IF(AND(AH575="Impacto",AH576="Impacto"),(AS575-(+AS575*AK576)),IF(AND(AH575="Probabilidad",AH576="Impacto"),(AS574-(+AS574*AK576)),IF(AH576="Probabilidad",AS575,""))),"")</f>
        <v/>
      </c>
      <c r="AT576" s="235" t="str">
        <f t="shared" si="1907"/>
        <v/>
      </c>
      <c r="AU576" s="782"/>
      <c r="AV576" s="785"/>
      <c r="AW576" s="779"/>
      <c r="AX576" s="788"/>
      <c r="AY576" s="339"/>
      <c r="AZ576" s="208"/>
      <c r="BA576" s="206"/>
      <c r="BB576" s="206"/>
      <c r="BC576" s="207"/>
      <c r="BD576" s="207"/>
      <c r="BE576" s="207"/>
      <c r="BF576" s="208"/>
      <c r="BG576" s="752"/>
      <c r="BH576" s="212"/>
      <c r="BI576" s="209"/>
      <c r="BJ576" s="209"/>
      <c r="BK576" s="209"/>
      <c r="BL576" s="206"/>
      <c r="BM576" s="206"/>
      <c r="BN576" s="206"/>
      <c r="BO576" s="278"/>
      <c r="BP576" s="278"/>
      <c r="BQ576" s="593"/>
      <c r="BR576" s="625"/>
      <c r="BS576" s="625"/>
      <c r="BT576" s="625"/>
      <c r="BU576" s="625"/>
      <c r="BV576" s="625"/>
      <c r="BW576" s="625"/>
      <c r="BX576" s="625"/>
      <c r="BY576" s="625"/>
      <c r="BZ576" s="625"/>
    </row>
    <row r="577" spans="1:78" s="211" customFormat="1" ht="28.5" hidden="1" customHeight="1">
      <c r="A577" s="979"/>
      <c r="B577" s="845"/>
      <c r="C577" s="848"/>
      <c r="D577" s="286"/>
      <c r="E577" s="289"/>
      <c r="F577" s="206"/>
      <c r="G577" s="819"/>
      <c r="H577" s="380">
        <f t="shared" si="1953"/>
        <v>94</v>
      </c>
      <c r="I577" s="831"/>
      <c r="J577" s="752"/>
      <c r="K577" s="752"/>
      <c r="L577" s="752"/>
      <c r="M577" s="801"/>
      <c r="N577" s="801"/>
      <c r="O577" s="801"/>
      <c r="P577" s="805"/>
      <c r="Q577" s="808"/>
      <c r="R577" s="811"/>
      <c r="S577" s="811"/>
      <c r="T577" s="811"/>
      <c r="U577" s="811"/>
      <c r="V577" s="814"/>
      <c r="W577" s="767"/>
      <c r="X577" s="817"/>
      <c r="Y577" s="761"/>
      <c r="Z577" s="764"/>
      <c r="AA577" s="767"/>
      <c r="AB577" s="770"/>
      <c r="AC577" s="773"/>
      <c r="AD577" s="776"/>
      <c r="AE577" s="779"/>
      <c r="AF577" s="205">
        <v>4</v>
      </c>
      <c r="AG577" s="494"/>
      <c r="AH577" s="497" t="str">
        <f t="shared" si="1964"/>
        <v/>
      </c>
      <c r="AI577" s="336"/>
      <c r="AJ577" s="336"/>
      <c r="AK577" s="231" t="str">
        <f t="shared" si="1965"/>
        <v/>
      </c>
      <c r="AL577" s="337"/>
      <c r="AM577" s="337"/>
      <c r="AN577" s="338"/>
      <c r="AO577" s="232" t="str">
        <f t="shared" ref="AO577" si="2040">IF(ISBLANK(AD574),(IFERROR(IF(AND(AH576="Probabilidad",AH577="Probabilidad"),(AQ576-(+AQ576*AK577)),IF(AND(AH576="Impacto",AH577="Probabilidad"),(AQ575-(+AQ575*AK577)),IF(AH577="Impacto",AQ576,""))),""))," ")</f>
        <v/>
      </c>
      <c r="AP577" s="174" t="str">
        <f t="shared" ref="AP577" si="2041">IF(ISBLANK(AD574),(IFERROR(IF(AO577="","",IF(AO577&lt;=0.2,"Muy Baja",IF(AO577&lt;=0.4,"Baja",IF(AO577&lt;=0.6,"Media",IF(AO577&lt;=0.8,"Alta","Muy Alta"))))),""))," ")</f>
        <v/>
      </c>
      <c r="AQ577" s="233" t="str">
        <f t="shared" si="1904"/>
        <v/>
      </c>
      <c r="AR577" s="279" t="str">
        <f t="shared" si="1905"/>
        <v/>
      </c>
      <c r="AS577" s="233" t="str">
        <f t="shared" si="2039"/>
        <v/>
      </c>
      <c r="AT577" s="235" t="str">
        <f t="shared" si="1907"/>
        <v/>
      </c>
      <c r="AU577" s="782"/>
      <c r="AV577" s="785"/>
      <c r="AW577" s="779"/>
      <c r="AX577" s="788"/>
      <c r="AY577" s="339"/>
      <c r="AZ577" s="208"/>
      <c r="BA577" s="206"/>
      <c r="BB577" s="206"/>
      <c r="BC577" s="207"/>
      <c r="BD577" s="207"/>
      <c r="BE577" s="207"/>
      <c r="BF577" s="208"/>
      <c r="BG577" s="752"/>
      <c r="BH577" s="212"/>
      <c r="BI577" s="209"/>
      <c r="BJ577" s="209"/>
      <c r="BK577" s="209"/>
      <c r="BL577" s="206"/>
      <c r="BM577" s="206"/>
      <c r="BN577" s="206"/>
      <c r="BO577" s="278"/>
      <c r="BP577" s="278"/>
      <c r="BQ577" s="593"/>
      <c r="BR577" s="625"/>
      <c r="BS577" s="625"/>
      <c r="BT577" s="625"/>
      <c r="BU577" s="625"/>
      <c r="BV577" s="625"/>
      <c r="BW577" s="625"/>
      <c r="BX577" s="625"/>
      <c r="BY577" s="625"/>
      <c r="BZ577" s="625"/>
    </row>
    <row r="578" spans="1:78" s="211" customFormat="1" ht="28.5" hidden="1" customHeight="1">
      <c r="A578" s="979"/>
      <c r="B578" s="845"/>
      <c r="C578" s="848"/>
      <c r="D578" s="286"/>
      <c r="E578" s="289"/>
      <c r="F578" s="206"/>
      <c r="G578" s="819"/>
      <c r="H578" s="380">
        <f t="shared" si="1953"/>
        <v>94</v>
      </c>
      <c r="I578" s="831"/>
      <c r="J578" s="752"/>
      <c r="K578" s="752"/>
      <c r="L578" s="752"/>
      <c r="M578" s="801"/>
      <c r="N578" s="801"/>
      <c r="O578" s="801"/>
      <c r="P578" s="805"/>
      <c r="Q578" s="808"/>
      <c r="R578" s="811"/>
      <c r="S578" s="811"/>
      <c r="T578" s="811"/>
      <c r="U578" s="811"/>
      <c r="V578" s="814"/>
      <c r="W578" s="767"/>
      <c r="X578" s="817"/>
      <c r="Y578" s="761"/>
      <c r="Z578" s="764"/>
      <c r="AA578" s="767"/>
      <c r="AB578" s="770"/>
      <c r="AC578" s="773"/>
      <c r="AD578" s="776"/>
      <c r="AE578" s="779"/>
      <c r="AF578" s="205">
        <v>5</v>
      </c>
      <c r="AG578" s="494"/>
      <c r="AH578" s="497" t="str">
        <f t="shared" si="1964"/>
        <v/>
      </c>
      <c r="AI578" s="336"/>
      <c r="AJ578" s="336"/>
      <c r="AK578" s="231" t="str">
        <f t="shared" si="1965"/>
        <v/>
      </c>
      <c r="AL578" s="337"/>
      <c r="AM578" s="337"/>
      <c r="AN578" s="338"/>
      <c r="AO578" s="232" t="str">
        <f t="shared" ref="AO578" si="2042">IF(ISBLANK(AD574),(IFERROR(IF(AND(AH577="Probabilidad",AH578="Probabilidad"),(AQ577-(+AQ577*AK578)),IF(AND(AH577="Impacto",AH578="Probabilidad"),(AQ576-(+AQ576*AK578)),IF(AH578="Impacto",AQ577,""))),""))," ")</f>
        <v/>
      </c>
      <c r="AP578" s="174" t="str">
        <f t="shared" ref="AP578" si="2043">IF(ISBLANK(AD574),(IFERROR(IF(AO578="","",IF(AO578&lt;=0.2,"Muy Baja",IF(AO578&lt;=0.4,"Baja",IF(AO578&lt;=0.6,"Media",IF(AO578&lt;=0.8,"Alta","Muy Alta"))))),""))," ")</f>
        <v/>
      </c>
      <c r="AQ578" s="233" t="str">
        <f t="shared" si="1904"/>
        <v/>
      </c>
      <c r="AR578" s="279" t="str">
        <f t="shared" si="1905"/>
        <v/>
      </c>
      <c r="AS578" s="233" t="str">
        <f t="shared" si="2039"/>
        <v/>
      </c>
      <c r="AT578" s="235" t="str">
        <f t="shared" si="1907"/>
        <v/>
      </c>
      <c r="AU578" s="782"/>
      <c r="AV578" s="785"/>
      <c r="AW578" s="779"/>
      <c r="AX578" s="788"/>
      <c r="AY578" s="339"/>
      <c r="AZ578" s="208"/>
      <c r="BA578" s="206"/>
      <c r="BB578" s="206"/>
      <c r="BC578" s="207"/>
      <c r="BD578" s="207"/>
      <c r="BE578" s="207"/>
      <c r="BF578" s="208"/>
      <c r="BG578" s="752"/>
      <c r="BH578" s="212"/>
      <c r="BI578" s="209"/>
      <c r="BJ578" s="209"/>
      <c r="BK578" s="209"/>
      <c r="BL578" s="206"/>
      <c r="BM578" s="206"/>
      <c r="BN578" s="206"/>
      <c r="BO578" s="278"/>
      <c r="BP578" s="278"/>
      <c r="BQ578" s="593"/>
      <c r="BR578" s="625"/>
      <c r="BS578" s="625"/>
      <c r="BT578" s="625"/>
      <c r="BU578" s="625"/>
      <c r="BV578" s="625"/>
      <c r="BW578" s="625"/>
      <c r="BX578" s="625"/>
      <c r="BY578" s="625"/>
      <c r="BZ578" s="625"/>
    </row>
    <row r="579" spans="1:78" s="211" customFormat="1" ht="28.5" hidden="1" customHeight="1">
      <c r="A579" s="979"/>
      <c r="B579" s="846"/>
      <c r="C579" s="849"/>
      <c r="D579" s="287"/>
      <c r="E579" s="290"/>
      <c r="F579" s="206"/>
      <c r="G579" s="819"/>
      <c r="H579" s="380">
        <f t="shared" si="1953"/>
        <v>94</v>
      </c>
      <c r="I579" s="832"/>
      <c r="J579" s="753"/>
      <c r="K579" s="753"/>
      <c r="L579" s="753"/>
      <c r="M579" s="802"/>
      <c r="N579" s="802"/>
      <c r="O579" s="802"/>
      <c r="P579" s="806"/>
      <c r="Q579" s="809"/>
      <c r="R579" s="812"/>
      <c r="S579" s="812"/>
      <c r="T579" s="812"/>
      <c r="U579" s="812"/>
      <c r="V579" s="820"/>
      <c r="W579" s="768"/>
      <c r="X579" s="818"/>
      <c r="Y579" s="762"/>
      <c r="Z579" s="765"/>
      <c r="AA579" s="768"/>
      <c r="AB579" s="771"/>
      <c r="AC579" s="774"/>
      <c r="AD579" s="777"/>
      <c r="AE579" s="780"/>
      <c r="AF579" s="205">
        <v>6</v>
      </c>
      <c r="AG579" s="494"/>
      <c r="AH579" s="497" t="str">
        <f t="shared" si="1964"/>
        <v/>
      </c>
      <c r="AI579" s="336"/>
      <c r="AJ579" s="336"/>
      <c r="AK579" s="231" t="str">
        <f t="shared" si="1965"/>
        <v/>
      </c>
      <c r="AL579" s="337"/>
      <c r="AM579" s="337"/>
      <c r="AN579" s="338"/>
      <c r="AO579" s="232" t="str">
        <f t="shared" ref="AO579" si="2044">IF(ISBLANK(AD574),(IFERROR(IF(AND(AH578="Probabilidad",AH579="Probabilidad"),(AQ578-(+AQ578*AK579)),IF(AND(AH578="Impacto",AH579="Probabilidad"),(AQ577-(+AQ577*AK579)),IF(AH579="Impacto",AQ578,""))),""))," ")</f>
        <v/>
      </c>
      <c r="AP579" s="174" t="str">
        <f t="shared" ref="AP579" si="2045">IF(ISBLANK(AD574),(IFERROR(IF(AO579="","",IF(AO579&lt;=0.2,"Muy Baja",IF(AO579&lt;=0.4,"Baja",IF(AO579&lt;=0.6,"Media",IF(AO579&lt;=0.8,"Alta","Muy Alta"))))),""))," ")</f>
        <v/>
      </c>
      <c r="AQ579" s="233" t="str">
        <f t="shared" si="1904"/>
        <v/>
      </c>
      <c r="AR579" s="279" t="str">
        <f t="shared" si="1905"/>
        <v/>
      </c>
      <c r="AS579" s="233" t="str">
        <f t="shared" si="2039"/>
        <v/>
      </c>
      <c r="AT579" s="235" t="str">
        <f t="shared" si="1907"/>
        <v/>
      </c>
      <c r="AU579" s="783"/>
      <c r="AV579" s="786"/>
      <c r="AW579" s="780"/>
      <c r="AX579" s="789"/>
      <c r="AY579" s="339"/>
      <c r="AZ579" s="208"/>
      <c r="BA579" s="206"/>
      <c r="BB579" s="206"/>
      <c r="BC579" s="207"/>
      <c r="BD579" s="207"/>
      <c r="BE579" s="207"/>
      <c r="BF579" s="208"/>
      <c r="BG579" s="753"/>
      <c r="BH579" s="212"/>
      <c r="BI579" s="209"/>
      <c r="BJ579" s="209"/>
      <c r="BK579" s="209"/>
      <c r="BL579" s="206"/>
      <c r="BM579" s="206"/>
      <c r="BN579" s="206"/>
      <c r="BO579" s="278"/>
      <c r="BP579" s="278"/>
      <c r="BQ579" s="593"/>
      <c r="BR579" s="625"/>
      <c r="BS579" s="625"/>
      <c r="BT579" s="625"/>
      <c r="BU579" s="625"/>
      <c r="BV579" s="625"/>
      <c r="BW579" s="625"/>
      <c r="BX579" s="625"/>
      <c r="BY579" s="625"/>
      <c r="BZ579" s="625"/>
    </row>
    <row r="580" spans="1:78" s="211" customFormat="1" ht="28.5" hidden="1" customHeight="1">
      <c r="A580" s="979"/>
      <c r="B580" s="844"/>
      <c r="C580" s="847" t="str">
        <f>IFERROR((VLOOKUP($B580,'Listados Datos'!$D$3:$E$18,2,FALSE))," ")</f>
        <v xml:space="preserve"> </v>
      </c>
      <c r="D580" s="285" t="str">
        <f>IFERROR((VLOOKUP($B580,'Listados Datos'!$D$3:$F$18,3,FALSE))," ")</f>
        <v xml:space="preserve"> </v>
      </c>
      <c r="E580" s="288"/>
      <c r="F580" s="206"/>
      <c r="G580" s="819">
        <v>95</v>
      </c>
      <c r="H580" s="380">
        <f t="shared" ref="H580" si="2046">+G580</f>
        <v>95</v>
      </c>
      <c r="I580" s="830"/>
      <c r="J580" s="751"/>
      <c r="K580" s="751"/>
      <c r="L580" s="751"/>
      <c r="M580" s="803"/>
      <c r="N580" s="803"/>
      <c r="O580" s="803"/>
      <c r="P580" s="804"/>
      <c r="Q580" s="807"/>
      <c r="R580" s="810"/>
      <c r="S580" s="810"/>
      <c r="T580" s="810"/>
      <c r="U580" s="810"/>
      <c r="V580" s="813" t="str">
        <f t="shared" ref="V580" si="2047">IF(ISBLANK(AC580),(IF(P580&lt;=0,"",IF(P580&lt;=2,"Muy Baja",IF(P580&lt;=24,"Baja",IF(P580&lt;=500,"Media",IF(P580&lt;=5000,"Alta","Muy Alta"))))))," ")</f>
        <v/>
      </c>
      <c r="W580" s="766" t="str">
        <f t="shared" ref="W580" si="2048">IF(ISBLANK(AC580),(IF(V580="","",IF(V580="Muy Baja",20%,IF(V580="Baja",40%,IF(V580="Media",60%,IF(V580="Alta",80%,IF(V580="Muy Alta",100%,0)))))))," ")</f>
        <v/>
      </c>
      <c r="X580" s="816"/>
      <c r="Y580" s="760" t="str">
        <f>IF(X580&gt;0,IF(NOT(ISERROR(MATCH(X580,'Listados Datos'!$N$3:$N$4,0))),'Listados Datos'!$N$6&amp;"Por favor no seleccionar este criterios de impacto (Afectación Económica o presupuestal y/o Pérdida Reputacional)",'Listados Datos'!$N$7),"")</f>
        <v/>
      </c>
      <c r="Z580" s="763" t="str">
        <f>IF(OR(X580='Listados Datos'!$R$3,X580='Listados Datos'!$S$3),"Leve",IF(OR(X580='Listados Datos'!$R$4,X580='Listados Datos'!$S$4),"Menor",IF(OR(X580='Listados Datos'!$R$5,X580='Listados Datos'!$S$5),"Moderado",IF(OR(X580='Listados Datos'!$R$6,X580='Listados Datos'!$S$6),"Mayor",IF(OR(X580='Listados Datos'!$R$7,X580='Listados Datos'!$S$7),"Catastrófico","")))))</f>
        <v/>
      </c>
      <c r="AA580" s="766" t="str">
        <f>IF(Z580="","",IF(Z580="Leve",20%,IF(Z580="Menor",40%,IF(Z580="Moderado",60%,IF(Z580="Mayor",80%,IF(Z580="Catastrófico",100%,0))))))</f>
        <v/>
      </c>
      <c r="AB580" s="769"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772"/>
      <c r="AD580" s="775"/>
      <c r="AE580" s="778" t="str">
        <f t="shared" ref="AE580" si="2049">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494"/>
      <c r="AH580" s="497" t="str">
        <f t="shared" si="1964"/>
        <v/>
      </c>
      <c r="AI580" s="336"/>
      <c r="AJ580" s="336"/>
      <c r="AK580" s="231" t="str">
        <f t="shared" si="1965"/>
        <v/>
      </c>
      <c r="AL580" s="337"/>
      <c r="AM580" s="337"/>
      <c r="AN580" s="338"/>
      <c r="AO580" s="232" t="str">
        <f t="shared" ref="AO580" si="2050">IF(ISBLANK(AD580),(IFERROR(IF(AH580="Probabilidad",(W580-(+W580*AK580)),IF(AH580="Impacto",W580,"")),""))," ")</f>
        <v/>
      </c>
      <c r="AP580" s="174" t="str">
        <f t="shared" ref="AP580" si="2051">IF(ISBLANK(AD580), (IFERROR(IF(AO580="","",IF(AO580&lt;=0.2,"Muy Baja",IF(AO580&lt;=0.4,"Baja",IF(AO580&lt;=0.6,"Media",IF(AO580&lt;=0.8,"Alta","Muy Alta"))))),""))," ")</f>
        <v/>
      </c>
      <c r="AQ580" s="233" t="str">
        <f t="shared" si="1904"/>
        <v/>
      </c>
      <c r="AR580" s="279" t="str">
        <f t="shared" si="1905"/>
        <v/>
      </c>
      <c r="AS580" s="233" t="str">
        <f t="shared" ref="AS580" si="2052">IFERROR(IF(AH580="Impacto",(AA580-(+AA580*AK580)),IF(AH580="Probabilidad",AA580,"")),"")</f>
        <v/>
      </c>
      <c r="AT580" s="235" t="str">
        <f t="shared" si="1907"/>
        <v/>
      </c>
      <c r="AU580" s="781"/>
      <c r="AV580" s="784" t="str">
        <f>IF(ISBLANK(AD580), " ", AD580)</f>
        <v xml:space="preserve"> </v>
      </c>
      <c r="AW580" s="778" t="str">
        <f t="shared" ref="AW580" si="2053">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787"/>
      <c r="AY580" s="339"/>
      <c r="AZ580" s="208"/>
      <c r="BA580" s="206"/>
      <c r="BB580" s="206"/>
      <c r="BC580" s="207"/>
      <c r="BD580" s="207"/>
      <c r="BE580" s="207"/>
      <c r="BF580" s="208"/>
      <c r="BG580" s="751"/>
      <c r="BH580" s="212"/>
      <c r="BI580" s="209"/>
      <c r="BJ580" s="209"/>
      <c r="BK580" s="209"/>
      <c r="BL580" s="206"/>
      <c r="BM580" s="206"/>
      <c r="BN580" s="206"/>
      <c r="BO580" s="278"/>
      <c r="BP580" s="278"/>
      <c r="BQ580" s="593"/>
      <c r="BR580" s="625"/>
      <c r="BS580" s="625"/>
      <c r="BT580" s="625"/>
      <c r="BU580" s="625"/>
      <c r="BV580" s="625"/>
      <c r="BW580" s="625"/>
      <c r="BX580" s="625"/>
      <c r="BY580" s="625"/>
      <c r="BZ580" s="625"/>
    </row>
    <row r="581" spans="1:78" s="211" customFormat="1" ht="28.5" hidden="1" customHeight="1">
      <c r="A581" s="979"/>
      <c r="B581" s="845"/>
      <c r="C581" s="848"/>
      <c r="D581" s="286"/>
      <c r="E581" s="289"/>
      <c r="F581" s="206"/>
      <c r="G581" s="819"/>
      <c r="H581" s="380">
        <f t="shared" ref="H581" si="2054">+H580</f>
        <v>95</v>
      </c>
      <c r="I581" s="831"/>
      <c r="J581" s="752"/>
      <c r="K581" s="752"/>
      <c r="L581" s="752"/>
      <c r="M581" s="801"/>
      <c r="N581" s="801"/>
      <c r="O581" s="801"/>
      <c r="P581" s="805"/>
      <c r="Q581" s="808"/>
      <c r="R581" s="811"/>
      <c r="S581" s="811"/>
      <c r="T581" s="811"/>
      <c r="U581" s="811"/>
      <c r="V581" s="814"/>
      <c r="W581" s="767"/>
      <c r="X581" s="817"/>
      <c r="Y581" s="761"/>
      <c r="Z581" s="764"/>
      <c r="AA581" s="767"/>
      <c r="AB581" s="770"/>
      <c r="AC581" s="773"/>
      <c r="AD581" s="776"/>
      <c r="AE581" s="779"/>
      <c r="AF581" s="205">
        <v>2</v>
      </c>
      <c r="AG581" s="494"/>
      <c r="AH581" s="497" t="str">
        <f t="shared" si="1964"/>
        <v/>
      </c>
      <c r="AI581" s="336"/>
      <c r="AJ581" s="336"/>
      <c r="AK581" s="231" t="str">
        <f t="shared" si="1965"/>
        <v/>
      </c>
      <c r="AL581" s="337"/>
      <c r="AM581" s="337"/>
      <c r="AN581" s="338"/>
      <c r="AO581" s="232" t="str">
        <f t="shared" ref="AO581" si="2055">IF(ISBLANK(AD580),(IFERROR(IF(AND(AH580="Probabilidad",AH581="Probabilidad"),(AQ580-(+AQ580*AK581)),IF(AH581="Probabilidad",(W580-(+W580*AK581)),IF(AH581="Impacto",AQ580,""))),""))," ")</f>
        <v/>
      </c>
      <c r="AP581" s="174" t="str">
        <f t="shared" ref="AP581" si="2056">IF(ISBLANK(AD580),(IFERROR(IF(AO581="","",IF(AO581&lt;=0.2,"Muy Baja",IF(AO581&lt;=0.4,"Baja",IF(AO581&lt;=0.6,"Media",IF(AO581&lt;=0.8,"Alta","Muy Alta"))))),""))," ")</f>
        <v/>
      </c>
      <c r="AQ581" s="233" t="str">
        <f t="shared" si="1904"/>
        <v/>
      </c>
      <c r="AR581" s="279" t="str">
        <f t="shared" si="1905"/>
        <v/>
      </c>
      <c r="AS581" s="233" t="str">
        <f t="shared" ref="AS581" si="2057">IFERROR(IF(AND(AH580="Impacto",AH581="Impacto"),(AS580-(+AS580*AK581)),IF(AH581="Impacto",(AA580-(+AA580*AK581)),IF(AH581="Probabilidad",AS580,""))),"")</f>
        <v/>
      </c>
      <c r="AT581" s="235" t="str">
        <f t="shared" si="1907"/>
        <v/>
      </c>
      <c r="AU581" s="782"/>
      <c r="AV581" s="785"/>
      <c r="AW581" s="779"/>
      <c r="AX581" s="788"/>
      <c r="AY581" s="339"/>
      <c r="AZ581" s="208"/>
      <c r="BA581" s="206"/>
      <c r="BB581" s="206"/>
      <c r="BC581" s="207"/>
      <c r="BD581" s="207"/>
      <c r="BE581" s="207"/>
      <c r="BF581" s="208"/>
      <c r="BG581" s="752"/>
      <c r="BH581" s="212"/>
      <c r="BI581" s="209"/>
      <c r="BJ581" s="209"/>
      <c r="BK581" s="209"/>
      <c r="BL581" s="206"/>
      <c r="BM581" s="206"/>
      <c r="BN581" s="206"/>
      <c r="BO581" s="278"/>
      <c r="BP581" s="278"/>
      <c r="BQ581" s="593"/>
      <c r="BR581" s="625"/>
      <c r="BS581" s="625"/>
      <c r="BT581" s="625"/>
      <c r="BU581" s="625"/>
      <c r="BV581" s="625"/>
      <c r="BW581" s="625"/>
      <c r="BX581" s="625"/>
      <c r="BY581" s="625"/>
      <c r="BZ581" s="625"/>
    </row>
    <row r="582" spans="1:78" s="211" customFormat="1" ht="28.5" hidden="1" customHeight="1">
      <c r="A582" s="979"/>
      <c r="B582" s="845"/>
      <c r="C582" s="848"/>
      <c r="D582" s="286"/>
      <c r="E582" s="289"/>
      <c r="F582" s="206"/>
      <c r="G582" s="819"/>
      <c r="H582" s="380">
        <f t="shared" si="1953"/>
        <v>95</v>
      </c>
      <c r="I582" s="831"/>
      <c r="J582" s="752"/>
      <c r="K582" s="752"/>
      <c r="L582" s="752"/>
      <c r="M582" s="801"/>
      <c r="N582" s="801"/>
      <c r="O582" s="801"/>
      <c r="P582" s="805"/>
      <c r="Q582" s="808"/>
      <c r="R582" s="811"/>
      <c r="S582" s="811"/>
      <c r="T582" s="811"/>
      <c r="U582" s="811"/>
      <c r="V582" s="814"/>
      <c r="W582" s="767"/>
      <c r="X582" s="817"/>
      <c r="Y582" s="761"/>
      <c r="Z582" s="764"/>
      <c r="AA582" s="767"/>
      <c r="AB582" s="770"/>
      <c r="AC582" s="773"/>
      <c r="AD582" s="776"/>
      <c r="AE582" s="779"/>
      <c r="AF582" s="205">
        <v>3</v>
      </c>
      <c r="AG582" s="494"/>
      <c r="AH582" s="497" t="str">
        <f t="shared" si="1964"/>
        <v/>
      </c>
      <c r="AI582" s="336"/>
      <c r="AJ582" s="336"/>
      <c r="AK582" s="231" t="str">
        <f t="shared" si="1965"/>
        <v/>
      </c>
      <c r="AL582" s="337"/>
      <c r="AM582" s="337"/>
      <c r="AN582" s="338"/>
      <c r="AO582" s="232" t="str">
        <f t="shared" ref="AO582" si="2058">IF(ISBLANK(AD580),(IFERROR(IF(AND(AH581="Probabilidad",AH582="Probabilidad"),(AQ581-(+AQ581*AK582)),IF(AND(AH581="Impacto",AH582="Probabilidad"),(AQ580-(+AQ580*AK582)),IF(AH582="Impacto",AQ581,""))),""))," ")</f>
        <v/>
      </c>
      <c r="AP582" s="174" t="str">
        <f t="shared" ref="AP582" si="2059">IF(ISBLANK(AD580),(IFERROR(IF(AO582="","",IF(AO582&lt;=0.2,"Muy Baja",IF(AO582&lt;=0.4,"Baja",IF(AO582&lt;=0.6,"Media",IF(AO582&lt;=0.8,"Alta","Muy Alta"))))),""))," ")</f>
        <v/>
      </c>
      <c r="AQ582" s="233" t="str">
        <f t="shared" si="1904"/>
        <v/>
      </c>
      <c r="AR582" s="279" t="str">
        <f t="shared" si="1905"/>
        <v/>
      </c>
      <c r="AS582" s="233" t="str">
        <f t="shared" ref="AS582:AS585" si="2060">IFERROR(IF(AND(AH581="Impacto",AH582="Impacto"),(AS581-(+AS581*AK582)),IF(AND(AH581="Probabilidad",AH582="Impacto"),(AS580-(+AS580*AK582)),IF(AH582="Probabilidad",AS581,""))),"")</f>
        <v/>
      </c>
      <c r="AT582" s="235" t="str">
        <f t="shared" si="1907"/>
        <v/>
      </c>
      <c r="AU582" s="782"/>
      <c r="AV582" s="785"/>
      <c r="AW582" s="779"/>
      <c r="AX582" s="788"/>
      <c r="AY582" s="339"/>
      <c r="AZ582" s="208"/>
      <c r="BA582" s="206"/>
      <c r="BB582" s="206"/>
      <c r="BC582" s="207"/>
      <c r="BD582" s="207"/>
      <c r="BE582" s="207"/>
      <c r="BF582" s="208"/>
      <c r="BG582" s="752"/>
      <c r="BH582" s="212"/>
      <c r="BI582" s="209"/>
      <c r="BJ582" s="209"/>
      <c r="BK582" s="209"/>
      <c r="BL582" s="206"/>
      <c r="BM582" s="206"/>
      <c r="BN582" s="206"/>
      <c r="BO582" s="278"/>
      <c r="BP582" s="278"/>
      <c r="BQ582" s="593"/>
      <c r="BR582" s="625"/>
      <c r="BS582" s="625"/>
      <c r="BT582" s="625"/>
      <c r="BU582" s="625"/>
      <c r="BV582" s="625"/>
      <c r="BW582" s="625"/>
      <c r="BX582" s="625"/>
      <c r="BY582" s="625"/>
      <c r="BZ582" s="625"/>
    </row>
    <row r="583" spans="1:78" s="211" customFormat="1" ht="28.5" hidden="1" customHeight="1">
      <c r="A583" s="979"/>
      <c r="B583" s="845"/>
      <c r="C583" s="848"/>
      <c r="D583" s="286"/>
      <c r="E583" s="289"/>
      <c r="F583" s="206"/>
      <c r="G583" s="819"/>
      <c r="H583" s="380">
        <f t="shared" si="1953"/>
        <v>95</v>
      </c>
      <c r="I583" s="831"/>
      <c r="J583" s="752"/>
      <c r="K583" s="752"/>
      <c r="L583" s="752"/>
      <c r="M583" s="801"/>
      <c r="N583" s="801"/>
      <c r="O583" s="801"/>
      <c r="P583" s="805"/>
      <c r="Q583" s="808"/>
      <c r="R583" s="811"/>
      <c r="S583" s="811"/>
      <c r="T583" s="811"/>
      <c r="U583" s="811"/>
      <c r="V583" s="814"/>
      <c r="W583" s="767"/>
      <c r="X583" s="817"/>
      <c r="Y583" s="761"/>
      <c r="Z583" s="764"/>
      <c r="AA583" s="767"/>
      <c r="AB583" s="770"/>
      <c r="AC583" s="773"/>
      <c r="AD583" s="776"/>
      <c r="AE583" s="779"/>
      <c r="AF583" s="205">
        <v>4</v>
      </c>
      <c r="AG583" s="494"/>
      <c r="AH583" s="497" t="str">
        <f t="shared" si="1964"/>
        <v/>
      </c>
      <c r="AI583" s="336"/>
      <c r="AJ583" s="336"/>
      <c r="AK583" s="231" t="str">
        <f t="shared" si="1965"/>
        <v/>
      </c>
      <c r="AL583" s="337"/>
      <c r="AM583" s="337"/>
      <c r="AN583" s="338"/>
      <c r="AO583" s="232" t="str">
        <f t="shared" ref="AO583" si="2061">IF(ISBLANK(AD580),(IFERROR(IF(AND(AH582="Probabilidad",AH583="Probabilidad"),(AQ582-(+AQ582*AK583)),IF(AND(AH582="Impacto",AH583="Probabilidad"),(AQ581-(+AQ581*AK583)),IF(AH583="Impacto",AQ582,""))),""))," ")</f>
        <v/>
      </c>
      <c r="AP583" s="174" t="str">
        <f t="shared" ref="AP583" si="2062">IF(ISBLANK(AD580),(IFERROR(IF(AO583="","",IF(AO583&lt;=0.2,"Muy Baja",IF(AO583&lt;=0.4,"Baja",IF(AO583&lt;=0.6,"Media",IF(AO583&lt;=0.8,"Alta","Muy Alta"))))),""))," ")</f>
        <v/>
      </c>
      <c r="AQ583" s="233" t="str">
        <f t="shared" si="1904"/>
        <v/>
      </c>
      <c r="AR583" s="279" t="str">
        <f t="shared" si="1905"/>
        <v/>
      </c>
      <c r="AS583" s="233" t="str">
        <f t="shared" si="2060"/>
        <v/>
      </c>
      <c r="AT583" s="235" t="str">
        <f t="shared" si="1907"/>
        <v/>
      </c>
      <c r="AU583" s="782"/>
      <c r="AV583" s="785"/>
      <c r="AW583" s="779"/>
      <c r="AX583" s="788"/>
      <c r="AY583" s="339"/>
      <c r="AZ583" s="208"/>
      <c r="BA583" s="206"/>
      <c r="BB583" s="206"/>
      <c r="BC583" s="207"/>
      <c r="BD583" s="207"/>
      <c r="BE583" s="207"/>
      <c r="BF583" s="208"/>
      <c r="BG583" s="752"/>
      <c r="BH583" s="212"/>
      <c r="BI583" s="209"/>
      <c r="BJ583" s="209"/>
      <c r="BK583" s="209"/>
      <c r="BL583" s="206"/>
      <c r="BM583" s="206"/>
      <c r="BN583" s="206"/>
      <c r="BO583" s="278"/>
      <c r="BP583" s="278"/>
      <c r="BQ583" s="593"/>
      <c r="BR583" s="625"/>
      <c r="BS583" s="625"/>
      <c r="BT583" s="625"/>
      <c r="BU583" s="625"/>
      <c r="BV583" s="625"/>
      <c r="BW583" s="625"/>
      <c r="BX583" s="625"/>
      <c r="BY583" s="625"/>
      <c r="BZ583" s="625"/>
    </row>
    <row r="584" spans="1:78" s="211" customFormat="1" ht="28.5" hidden="1" customHeight="1">
      <c r="A584" s="979"/>
      <c r="B584" s="845"/>
      <c r="C584" s="848"/>
      <c r="D584" s="286"/>
      <c r="E584" s="289"/>
      <c r="F584" s="206"/>
      <c r="G584" s="819"/>
      <c r="H584" s="380">
        <f t="shared" si="1953"/>
        <v>95</v>
      </c>
      <c r="I584" s="831"/>
      <c r="J584" s="752"/>
      <c r="K584" s="752"/>
      <c r="L584" s="752"/>
      <c r="M584" s="801"/>
      <c r="N584" s="801"/>
      <c r="O584" s="801"/>
      <c r="P584" s="805"/>
      <c r="Q584" s="808"/>
      <c r="R584" s="811"/>
      <c r="S584" s="811"/>
      <c r="T584" s="811"/>
      <c r="U584" s="811"/>
      <c r="V584" s="814"/>
      <c r="W584" s="767"/>
      <c r="X584" s="817"/>
      <c r="Y584" s="761"/>
      <c r="Z584" s="764"/>
      <c r="AA584" s="767"/>
      <c r="AB584" s="770"/>
      <c r="AC584" s="773"/>
      <c r="AD584" s="776"/>
      <c r="AE584" s="779"/>
      <c r="AF584" s="205">
        <v>5</v>
      </c>
      <c r="AG584" s="494"/>
      <c r="AH584" s="497" t="str">
        <f t="shared" si="1964"/>
        <v/>
      </c>
      <c r="AI584" s="336"/>
      <c r="AJ584" s="336"/>
      <c r="AK584" s="231" t="str">
        <f t="shared" si="1965"/>
        <v/>
      </c>
      <c r="AL584" s="337"/>
      <c r="AM584" s="337"/>
      <c r="AN584" s="338"/>
      <c r="AO584" s="232" t="str">
        <f t="shared" ref="AO584" si="2063">IF(ISBLANK(AD580),(IFERROR(IF(AND(AH583="Probabilidad",AH584="Probabilidad"),(AQ583-(+AQ583*AK584)),IF(AND(AH583="Impacto",AH584="Probabilidad"),(AQ582-(+AQ582*AK584)),IF(AH584="Impacto",AQ583,""))),""))," ")</f>
        <v/>
      </c>
      <c r="AP584" s="174" t="str">
        <f t="shared" ref="AP584" si="2064">IF(ISBLANK(AD580),(IFERROR(IF(AO584="","",IF(AO584&lt;=0.2,"Muy Baja",IF(AO584&lt;=0.4,"Baja",IF(AO584&lt;=0.6,"Media",IF(AO584&lt;=0.8,"Alta","Muy Alta"))))),""))," ")</f>
        <v/>
      </c>
      <c r="AQ584" s="233" t="str">
        <f t="shared" si="1904"/>
        <v/>
      </c>
      <c r="AR584" s="279" t="str">
        <f t="shared" si="1905"/>
        <v/>
      </c>
      <c r="AS584" s="233" t="str">
        <f t="shared" si="2060"/>
        <v/>
      </c>
      <c r="AT584" s="235" t="str">
        <f t="shared" si="1907"/>
        <v/>
      </c>
      <c r="AU584" s="782"/>
      <c r="AV584" s="785"/>
      <c r="AW584" s="779"/>
      <c r="AX584" s="788"/>
      <c r="AY584" s="339"/>
      <c r="AZ584" s="208"/>
      <c r="BA584" s="206"/>
      <c r="BB584" s="206"/>
      <c r="BC584" s="207"/>
      <c r="BD584" s="207"/>
      <c r="BE584" s="207"/>
      <c r="BF584" s="208"/>
      <c r="BG584" s="752"/>
      <c r="BH584" s="212"/>
      <c r="BI584" s="209"/>
      <c r="BJ584" s="209"/>
      <c r="BK584" s="209"/>
      <c r="BL584" s="206"/>
      <c r="BM584" s="206"/>
      <c r="BN584" s="206"/>
      <c r="BO584" s="278"/>
      <c r="BP584" s="278"/>
      <c r="BQ584" s="593"/>
      <c r="BR584" s="625"/>
      <c r="BS584" s="625"/>
      <c r="BT584" s="625"/>
      <c r="BU584" s="625"/>
      <c r="BV584" s="625"/>
      <c r="BW584" s="625"/>
      <c r="BX584" s="625"/>
      <c r="BY584" s="625"/>
      <c r="BZ584" s="625"/>
    </row>
    <row r="585" spans="1:78" s="211" customFormat="1" ht="28.5" hidden="1" customHeight="1">
      <c r="A585" s="979"/>
      <c r="B585" s="846"/>
      <c r="C585" s="849"/>
      <c r="D585" s="287"/>
      <c r="E585" s="290"/>
      <c r="F585" s="206"/>
      <c r="G585" s="819"/>
      <c r="H585" s="380">
        <f t="shared" si="1953"/>
        <v>95</v>
      </c>
      <c r="I585" s="832"/>
      <c r="J585" s="753"/>
      <c r="K585" s="753"/>
      <c r="L585" s="753"/>
      <c r="M585" s="802"/>
      <c r="N585" s="802"/>
      <c r="O585" s="802"/>
      <c r="P585" s="806"/>
      <c r="Q585" s="809"/>
      <c r="R585" s="812"/>
      <c r="S585" s="812"/>
      <c r="T585" s="812"/>
      <c r="U585" s="812"/>
      <c r="V585" s="820"/>
      <c r="W585" s="768"/>
      <c r="X585" s="818"/>
      <c r="Y585" s="762"/>
      <c r="Z585" s="765"/>
      <c r="AA585" s="768"/>
      <c r="AB585" s="771"/>
      <c r="AC585" s="774"/>
      <c r="AD585" s="777"/>
      <c r="AE585" s="780"/>
      <c r="AF585" s="205">
        <v>6</v>
      </c>
      <c r="AG585" s="494"/>
      <c r="AH585" s="497" t="str">
        <f t="shared" si="1964"/>
        <v/>
      </c>
      <c r="AI585" s="336"/>
      <c r="AJ585" s="336"/>
      <c r="AK585" s="231" t="str">
        <f t="shared" si="1965"/>
        <v/>
      </c>
      <c r="AL585" s="337"/>
      <c r="AM585" s="337"/>
      <c r="AN585" s="338"/>
      <c r="AO585" s="232" t="str">
        <f t="shared" ref="AO585" si="2065">IF(ISBLANK(AD580),(IFERROR(IF(AND(AH584="Probabilidad",AH585="Probabilidad"),(AQ584-(+AQ584*AK585)),IF(AND(AH584="Impacto",AH585="Probabilidad"),(AQ583-(+AQ583*AK585)),IF(AH585="Impacto",AQ584,""))),""))," ")</f>
        <v/>
      </c>
      <c r="AP585" s="174" t="str">
        <f t="shared" ref="AP585" si="2066">IF(ISBLANK(AD580),(IFERROR(IF(AO585="","",IF(AO585&lt;=0.2,"Muy Baja",IF(AO585&lt;=0.4,"Baja",IF(AO585&lt;=0.6,"Media",IF(AO585&lt;=0.8,"Alta","Muy Alta"))))),""))," ")</f>
        <v/>
      </c>
      <c r="AQ585" s="233" t="str">
        <f t="shared" si="1904"/>
        <v/>
      </c>
      <c r="AR585" s="279" t="str">
        <f t="shared" si="1905"/>
        <v/>
      </c>
      <c r="AS585" s="233" t="str">
        <f t="shared" si="2060"/>
        <v/>
      </c>
      <c r="AT585" s="235" t="str">
        <f t="shared" si="1907"/>
        <v/>
      </c>
      <c r="AU585" s="783"/>
      <c r="AV585" s="786"/>
      <c r="AW585" s="780"/>
      <c r="AX585" s="789"/>
      <c r="AY585" s="339"/>
      <c r="AZ585" s="208"/>
      <c r="BA585" s="206"/>
      <c r="BB585" s="206"/>
      <c r="BC585" s="207"/>
      <c r="BD585" s="207"/>
      <c r="BE585" s="207"/>
      <c r="BF585" s="208"/>
      <c r="BG585" s="753"/>
      <c r="BH585" s="212"/>
      <c r="BI585" s="209"/>
      <c r="BJ585" s="209"/>
      <c r="BK585" s="209"/>
      <c r="BL585" s="206"/>
      <c r="BM585" s="206"/>
      <c r="BN585" s="206"/>
      <c r="BO585" s="278"/>
      <c r="BP585" s="278"/>
      <c r="BQ585" s="593"/>
      <c r="BR585" s="625"/>
      <c r="BS585" s="625"/>
      <c r="BT585" s="625"/>
      <c r="BU585" s="625"/>
      <c r="BV585" s="625"/>
      <c r="BW585" s="625"/>
      <c r="BX585" s="625"/>
      <c r="BY585" s="625"/>
      <c r="BZ585" s="625"/>
    </row>
    <row r="586" spans="1:78" s="211" customFormat="1" ht="28.5" hidden="1" customHeight="1">
      <c r="A586" s="979"/>
      <c r="B586" s="844"/>
      <c r="C586" s="847" t="str">
        <f>IFERROR((VLOOKUP($B586,'Listados Datos'!$D$3:$E$18,2,FALSE))," ")</f>
        <v xml:space="preserve"> </v>
      </c>
      <c r="D586" s="285" t="str">
        <f>IFERROR((VLOOKUP($B586,'Listados Datos'!$D$3:$F$18,3,FALSE))," ")</f>
        <v xml:space="preserve"> </v>
      </c>
      <c r="E586" s="288"/>
      <c r="F586" s="206"/>
      <c r="G586" s="819">
        <v>96</v>
      </c>
      <c r="H586" s="380">
        <f t="shared" ref="H586" si="2067">+G586</f>
        <v>96</v>
      </c>
      <c r="I586" s="830"/>
      <c r="J586" s="751"/>
      <c r="K586" s="751"/>
      <c r="L586" s="751"/>
      <c r="M586" s="803"/>
      <c r="N586" s="803"/>
      <c r="O586" s="803"/>
      <c r="P586" s="804"/>
      <c r="Q586" s="807"/>
      <c r="R586" s="810"/>
      <c r="S586" s="810"/>
      <c r="T586" s="810"/>
      <c r="U586" s="810"/>
      <c r="V586" s="813" t="str">
        <f t="shared" ref="V586" si="2068">IF(ISBLANK(AC586),(IF(P586&lt;=0,"",IF(P586&lt;=2,"Muy Baja",IF(P586&lt;=24,"Baja",IF(P586&lt;=500,"Media",IF(P586&lt;=5000,"Alta","Muy Alta"))))))," ")</f>
        <v/>
      </c>
      <c r="W586" s="766" t="str">
        <f t="shared" ref="W586" si="2069">IF(ISBLANK(AC586),(IF(V586="","",IF(V586="Muy Baja",20%,IF(V586="Baja",40%,IF(V586="Media",60%,IF(V586="Alta",80%,IF(V586="Muy Alta",100%,0)))))))," ")</f>
        <v/>
      </c>
      <c r="X586" s="816"/>
      <c r="Y586" s="760" t="str">
        <f>IF(X586&gt;0,IF(NOT(ISERROR(MATCH(X586,'Listados Datos'!$N$3:$N$4,0))),'Listados Datos'!$N$6&amp;"Por favor no seleccionar este criterios de impacto (Afectación Económica o presupuestal y/o Pérdida Reputacional)",'Listados Datos'!$N$7),"")</f>
        <v/>
      </c>
      <c r="Z586" s="763" t="str">
        <f>IF(OR(X586='Listados Datos'!$R$3,X586='Listados Datos'!$S$3),"Leve",IF(OR(X586='Listados Datos'!$R$4,X586='Listados Datos'!$S$4),"Menor",IF(OR(X586='Listados Datos'!$R$5,X586='Listados Datos'!$S$5),"Moderado",IF(OR(X586='Listados Datos'!$R$6,X586='Listados Datos'!$S$6),"Mayor",IF(OR(X586='Listados Datos'!$R$7,X586='Listados Datos'!$S$7),"Catastrófico","")))))</f>
        <v/>
      </c>
      <c r="AA586" s="766" t="str">
        <f>IF(Z586="","",IF(Z586="Leve",20%,IF(Z586="Menor",40%,IF(Z586="Moderado",60%,IF(Z586="Mayor",80%,IF(Z586="Catastrófico",100%,0))))))</f>
        <v/>
      </c>
      <c r="AB586" s="769"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772"/>
      <c r="AD586" s="775"/>
      <c r="AE586" s="778" t="str">
        <f t="shared" ref="AE586" si="2070">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494"/>
      <c r="AH586" s="497" t="str">
        <f t="shared" si="1964"/>
        <v/>
      </c>
      <c r="AI586" s="336"/>
      <c r="AJ586" s="336"/>
      <c r="AK586" s="231" t="str">
        <f t="shared" si="1965"/>
        <v/>
      </c>
      <c r="AL586" s="337"/>
      <c r="AM586" s="337"/>
      <c r="AN586" s="338"/>
      <c r="AO586" s="232" t="str">
        <f t="shared" ref="AO586" si="2071">IF(ISBLANK(AD586),(IFERROR(IF(AH586="Probabilidad",(W586-(+W586*AK586)),IF(AH586="Impacto",W586,"")),""))," ")</f>
        <v/>
      </c>
      <c r="AP586" s="174" t="str">
        <f t="shared" ref="AP586" si="2072">IF(ISBLANK(AD586), (IFERROR(IF(AO586="","",IF(AO586&lt;=0.2,"Muy Baja",IF(AO586&lt;=0.4,"Baja",IF(AO586&lt;=0.6,"Media",IF(AO586&lt;=0.8,"Alta","Muy Alta"))))),""))," ")</f>
        <v/>
      </c>
      <c r="AQ586" s="233" t="str">
        <f t="shared" si="1904"/>
        <v/>
      </c>
      <c r="AR586" s="279" t="str">
        <f t="shared" si="1905"/>
        <v/>
      </c>
      <c r="AS586" s="233" t="str">
        <f t="shared" ref="AS586" si="2073">IFERROR(IF(AH586="Impacto",(AA586-(+AA586*AK586)),IF(AH586="Probabilidad",AA586,"")),"")</f>
        <v/>
      </c>
      <c r="AT586" s="235" t="str">
        <f t="shared" si="1907"/>
        <v/>
      </c>
      <c r="AU586" s="781"/>
      <c r="AV586" s="784" t="str">
        <f>IF(ISBLANK(AD586), " ", AD586)</f>
        <v xml:space="preserve"> </v>
      </c>
      <c r="AW586" s="778" t="str">
        <f t="shared" ref="AW586" si="2074">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787"/>
      <c r="AY586" s="339"/>
      <c r="AZ586" s="208"/>
      <c r="BA586" s="206"/>
      <c r="BB586" s="206"/>
      <c r="BC586" s="207"/>
      <c r="BD586" s="207"/>
      <c r="BE586" s="207"/>
      <c r="BF586" s="208"/>
      <c r="BG586" s="751"/>
      <c r="BH586" s="212"/>
      <c r="BI586" s="209"/>
      <c r="BJ586" s="209"/>
      <c r="BK586" s="209"/>
      <c r="BL586" s="206"/>
      <c r="BM586" s="206"/>
      <c r="BN586" s="206"/>
      <c r="BO586" s="278"/>
      <c r="BP586" s="278"/>
      <c r="BQ586" s="593"/>
      <c r="BR586" s="625"/>
      <c r="BS586" s="625"/>
      <c r="BT586" s="625"/>
      <c r="BU586" s="625"/>
      <c r="BV586" s="625"/>
      <c r="BW586" s="625"/>
      <c r="BX586" s="625"/>
      <c r="BY586" s="625"/>
      <c r="BZ586" s="625"/>
    </row>
    <row r="587" spans="1:78" s="211" customFormat="1" ht="28.5" hidden="1" customHeight="1">
      <c r="A587" s="979"/>
      <c r="B587" s="845"/>
      <c r="C587" s="848"/>
      <c r="D587" s="286"/>
      <c r="E587" s="289"/>
      <c r="F587" s="206"/>
      <c r="G587" s="819"/>
      <c r="H587" s="380">
        <f t="shared" ref="H587" si="2075">+H586</f>
        <v>96</v>
      </c>
      <c r="I587" s="831"/>
      <c r="J587" s="752"/>
      <c r="K587" s="752"/>
      <c r="L587" s="752"/>
      <c r="M587" s="801"/>
      <c r="N587" s="801"/>
      <c r="O587" s="801"/>
      <c r="P587" s="805"/>
      <c r="Q587" s="808"/>
      <c r="R587" s="811"/>
      <c r="S587" s="811"/>
      <c r="T587" s="811"/>
      <c r="U587" s="811"/>
      <c r="V587" s="814"/>
      <c r="W587" s="767"/>
      <c r="X587" s="817"/>
      <c r="Y587" s="761"/>
      <c r="Z587" s="764"/>
      <c r="AA587" s="767"/>
      <c r="AB587" s="770"/>
      <c r="AC587" s="773"/>
      <c r="AD587" s="776"/>
      <c r="AE587" s="779"/>
      <c r="AF587" s="205">
        <v>2</v>
      </c>
      <c r="AG587" s="494"/>
      <c r="AH587" s="497" t="str">
        <f t="shared" si="1964"/>
        <v/>
      </c>
      <c r="AI587" s="336"/>
      <c r="AJ587" s="336"/>
      <c r="AK587" s="231" t="str">
        <f t="shared" si="1965"/>
        <v/>
      </c>
      <c r="AL587" s="337"/>
      <c r="AM587" s="337"/>
      <c r="AN587" s="338"/>
      <c r="AO587" s="232" t="str">
        <f t="shared" ref="AO587" si="2076">IF(ISBLANK(AD586),(IFERROR(IF(AND(AH586="Probabilidad",AH587="Probabilidad"),(AQ586-(+AQ586*AK587)),IF(AH587="Probabilidad",(W586-(+W586*AK587)),IF(AH587="Impacto",AQ586,""))),""))," ")</f>
        <v/>
      </c>
      <c r="AP587" s="174" t="str">
        <f t="shared" ref="AP587" si="2077">IF(ISBLANK(AD586),(IFERROR(IF(AO587="","",IF(AO587&lt;=0.2,"Muy Baja",IF(AO587&lt;=0.4,"Baja",IF(AO587&lt;=0.6,"Media",IF(AO587&lt;=0.8,"Alta","Muy Alta"))))),""))," ")</f>
        <v/>
      </c>
      <c r="AQ587" s="233" t="str">
        <f t="shared" si="1904"/>
        <v/>
      </c>
      <c r="AR587" s="279" t="str">
        <f t="shared" si="1905"/>
        <v/>
      </c>
      <c r="AS587" s="233" t="str">
        <f t="shared" ref="AS587" si="2078">IFERROR(IF(AND(AH586="Impacto",AH587="Impacto"),(AS586-(+AS586*AK587)),IF(AH587="Impacto",(AA586-(+AA586*AK587)),IF(AH587="Probabilidad",AS586,""))),"")</f>
        <v/>
      </c>
      <c r="AT587" s="235" t="str">
        <f t="shared" si="1907"/>
        <v/>
      </c>
      <c r="AU587" s="782"/>
      <c r="AV587" s="785"/>
      <c r="AW587" s="779"/>
      <c r="AX587" s="788"/>
      <c r="AY587" s="339"/>
      <c r="AZ587" s="208"/>
      <c r="BA587" s="206"/>
      <c r="BB587" s="206"/>
      <c r="BC587" s="207"/>
      <c r="BD587" s="207"/>
      <c r="BE587" s="207"/>
      <c r="BF587" s="208"/>
      <c r="BG587" s="752"/>
      <c r="BH587" s="212"/>
      <c r="BI587" s="209"/>
      <c r="BJ587" s="209"/>
      <c r="BK587" s="209"/>
      <c r="BL587" s="206"/>
      <c r="BM587" s="206"/>
      <c r="BN587" s="206"/>
      <c r="BO587" s="278"/>
      <c r="BP587" s="278"/>
      <c r="BQ587" s="593"/>
      <c r="BR587" s="625"/>
      <c r="BS587" s="625"/>
      <c r="BT587" s="625"/>
      <c r="BU587" s="625"/>
      <c r="BV587" s="625"/>
      <c r="BW587" s="625"/>
      <c r="BX587" s="625"/>
      <c r="BY587" s="625"/>
      <c r="BZ587" s="625"/>
    </row>
    <row r="588" spans="1:78" s="211" customFormat="1" ht="28.5" hidden="1" customHeight="1">
      <c r="A588" s="979"/>
      <c r="B588" s="845"/>
      <c r="C588" s="848"/>
      <c r="D588" s="286"/>
      <c r="E588" s="289"/>
      <c r="F588" s="206"/>
      <c r="G588" s="819"/>
      <c r="H588" s="380">
        <f t="shared" si="1953"/>
        <v>96</v>
      </c>
      <c r="I588" s="831"/>
      <c r="J588" s="752"/>
      <c r="K588" s="752"/>
      <c r="L588" s="752"/>
      <c r="M588" s="801"/>
      <c r="N588" s="801"/>
      <c r="O588" s="801"/>
      <c r="P588" s="805"/>
      <c r="Q588" s="808"/>
      <c r="R588" s="811"/>
      <c r="S588" s="811"/>
      <c r="T588" s="811"/>
      <c r="U588" s="811"/>
      <c r="V588" s="814"/>
      <c r="W588" s="767"/>
      <c r="X588" s="817"/>
      <c r="Y588" s="761"/>
      <c r="Z588" s="764"/>
      <c r="AA588" s="767"/>
      <c r="AB588" s="770"/>
      <c r="AC588" s="773"/>
      <c r="AD588" s="776"/>
      <c r="AE588" s="779"/>
      <c r="AF588" s="205">
        <v>3</v>
      </c>
      <c r="AG588" s="494"/>
      <c r="AH588" s="497" t="str">
        <f t="shared" si="1964"/>
        <v/>
      </c>
      <c r="AI588" s="336"/>
      <c r="AJ588" s="336"/>
      <c r="AK588" s="231" t="str">
        <f t="shared" si="1965"/>
        <v/>
      </c>
      <c r="AL588" s="337"/>
      <c r="AM588" s="337"/>
      <c r="AN588" s="338"/>
      <c r="AO588" s="232" t="str">
        <f t="shared" ref="AO588" si="2079">IF(ISBLANK(AD586),(IFERROR(IF(AND(AH587="Probabilidad",AH588="Probabilidad"),(AQ587-(+AQ587*AK588)),IF(AND(AH587="Impacto",AH588="Probabilidad"),(AQ586-(+AQ586*AK588)),IF(AH588="Impacto",AQ587,""))),""))," ")</f>
        <v/>
      </c>
      <c r="AP588" s="174" t="str">
        <f t="shared" ref="AP588" si="2080">IF(ISBLANK(AD586),(IFERROR(IF(AO588="","",IF(AO588&lt;=0.2,"Muy Baja",IF(AO588&lt;=0.4,"Baja",IF(AO588&lt;=0.6,"Media",IF(AO588&lt;=0.8,"Alta","Muy Alta"))))),""))," ")</f>
        <v/>
      </c>
      <c r="AQ588" s="233" t="str">
        <f t="shared" si="1904"/>
        <v/>
      </c>
      <c r="AR588" s="279" t="str">
        <f t="shared" si="1905"/>
        <v/>
      </c>
      <c r="AS588" s="233" t="str">
        <f t="shared" ref="AS588:AS591" si="2081">IFERROR(IF(AND(AH587="Impacto",AH588="Impacto"),(AS587-(+AS587*AK588)),IF(AND(AH587="Probabilidad",AH588="Impacto"),(AS586-(+AS586*AK588)),IF(AH588="Probabilidad",AS587,""))),"")</f>
        <v/>
      </c>
      <c r="AT588" s="235" t="str">
        <f t="shared" si="1907"/>
        <v/>
      </c>
      <c r="AU588" s="782"/>
      <c r="AV588" s="785"/>
      <c r="AW588" s="779"/>
      <c r="AX588" s="788"/>
      <c r="AY588" s="339"/>
      <c r="AZ588" s="208"/>
      <c r="BA588" s="206"/>
      <c r="BB588" s="206"/>
      <c r="BC588" s="207"/>
      <c r="BD588" s="207"/>
      <c r="BE588" s="207"/>
      <c r="BF588" s="208"/>
      <c r="BG588" s="752"/>
      <c r="BH588" s="212"/>
      <c r="BI588" s="209"/>
      <c r="BJ588" s="209"/>
      <c r="BK588" s="209"/>
      <c r="BL588" s="206"/>
      <c r="BM588" s="206"/>
      <c r="BN588" s="206"/>
      <c r="BO588" s="278"/>
      <c r="BP588" s="278"/>
      <c r="BQ588" s="593"/>
      <c r="BR588" s="625"/>
      <c r="BS588" s="625"/>
      <c r="BT588" s="625"/>
      <c r="BU588" s="625"/>
      <c r="BV588" s="625"/>
      <c r="BW588" s="625"/>
      <c r="BX588" s="625"/>
      <c r="BY588" s="625"/>
      <c r="BZ588" s="625"/>
    </row>
    <row r="589" spans="1:78" s="211" customFormat="1" ht="28.5" hidden="1" customHeight="1">
      <c r="A589" s="979"/>
      <c r="B589" s="845"/>
      <c r="C589" s="848"/>
      <c r="D589" s="286"/>
      <c r="E589" s="289"/>
      <c r="F589" s="206"/>
      <c r="G589" s="819"/>
      <c r="H589" s="380">
        <f t="shared" si="1953"/>
        <v>96</v>
      </c>
      <c r="I589" s="831"/>
      <c r="J589" s="752"/>
      <c r="K589" s="752"/>
      <c r="L589" s="752"/>
      <c r="M589" s="801"/>
      <c r="N589" s="801"/>
      <c r="O589" s="801"/>
      <c r="P589" s="805"/>
      <c r="Q589" s="808"/>
      <c r="R589" s="811"/>
      <c r="S589" s="811"/>
      <c r="T589" s="811"/>
      <c r="U589" s="811"/>
      <c r="V589" s="814"/>
      <c r="W589" s="767"/>
      <c r="X589" s="817"/>
      <c r="Y589" s="761"/>
      <c r="Z589" s="764"/>
      <c r="AA589" s="767"/>
      <c r="AB589" s="770"/>
      <c r="AC589" s="773"/>
      <c r="AD589" s="776"/>
      <c r="AE589" s="779"/>
      <c r="AF589" s="205">
        <v>4</v>
      </c>
      <c r="AG589" s="494"/>
      <c r="AH589" s="497" t="str">
        <f t="shared" si="1964"/>
        <v/>
      </c>
      <c r="AI589" s="336"/>
      <c r="AJ589" s="336"/>
      <c r="AK589" s="231" t="str">
        <f t="shared" si="1965"/>
        <v/>
      </c>
      <c r="AL589" s="337"/>
      <c r="AM589" s="337"/>
      <c r="AN589" s="338"/>
      <c r="AO589" s="232" t="str">
        <f t="shared" ref="AO589" si="2082">IF(ISBLANK(AD586),(IFERROR(IF(AND(AH588="Probabilidad",AH589="Probabilidad"),(AQ588-(+AQ588*AK589)),IF(AND(AH588="Impacto",AH589="Probabilidad"),(AQ587-(+AQ587*AK589)),IF(AH589="Impacto",AQ588,""))),""))," ")</f>
        <v/>
      </c>
      <c r="AP589" s="174" t="str">
        <f t="shared" ref="AP589" si="2083">IF(ISBLANK(AD586),(IFERROR(IF(AO589="","",IF(AO589&lt;=0.2,"Muy Baja",IF(AO589&lt;=0.4,"Baja",IF(AO589&lt;=0.6,"Media",IF(AO589&lt;=0.8,"Alta","Muy Alta"))))),""))," ")</f>
        <v/>
      </c>
      <c r="AQ589" s="233" t="str">
        <f t="shared" si="1904"/>
        <v/>
      </c>
      <c r="AR589" s="279" t="str">
        <f t="shared" si="1905"/>
        <v/>
      </c>
      <c r="AS589" s="233" t="str">
        <f t="shared" si="2081"/>
        <v/>
      </c>
      <c r="AT589" s="235" t="str">
        <f t="shared" si="1907"/>
        <v/>
      </c>
      <c r="AU589" s="782"/>
      <c r="AV589" s="785"/>
      <c r="AW589" s="779"/>
      <c r="AX589" s="788"/>
      <c r="AY589" s="339"/>
      <c r="AZ589" s="208"/>
      <c r="BA589" s="206"/>
      <c r="BB589" s="206"/>
      <c r="BC589" s="207"/>
      <c r="BD589" s="207"/>
      <c r="BE589" s="207"/>
      <c r="BF589" s="208"/>
      <c r="BG589" s="752"/>
      <c r="BH589" s="212"/>
      <c r="BI589" s="209"/>
      <c r="BJ589" s="209"/>
      <c r="BK589" s="209"/>
      <c r="BL589" s="206"/>
      <c r="BM589" s="206"/>
      <c r="BN589" s="206"/>
      <c r="BO589" s="278"/>
      <c r="BP589" s="278"/>
      <c r="BQ589" s="593"/>
      <c r="BR589" s="625"/>
      <c r="BS589" s="625"/>
      <c r="BT589" s="625"/>
      <c r="BU589" s="625"/>
      <c r="BV589" s="625"/>
      <c r="BW589" s="625"/>
      <c r="BX589" s="625"/>
      <c r="BY589" s="625"/>
      <c r="BZ589" s="625"/>
    </row>
    <row r="590" spans="1:78" s="211" customFormat="1" ht="28.5" hidden="1" customHeight="1">
      <c r="A590" s="979"/>
      <c r="B590" s="845"/>
      <c r="C590" s="848"/>
      <c r="D590" s="286"/>
      <c r="E590" s="289"/>
      <c r="F590" s="206"/>
      <c r="G590" s="819"/>
      <c r="H590" s="380">
        <f t="shared" si="1953"/>
        <v>96</v>
      </c>
      <c r="I590" s="831"/>
      <c r="J590" s="752"/>
      <c r="K590" s="752"/>
      <c r="L590" s="752"/>
      <c r="M590" s="801"/>
      <c r="N590" s="801"/>
      <c r="O590" s="801"/>
      <c r="P590" s="805"/>
      <c r="Q590" s="808"/>
      <c r="R590" s="811"/>
      <c r="S590" s="811"/>
      <c r="T590" s="811"/>
      <c r="U590" s="811"/>
      <c r="V590" s="814"/>
      <c r="W590" s="767"/>
      <c r="X590" s="817"/>
      <c r="Y590" s="761"/>
      <c r="Z590" s="764"/>
      <c r="AA590" s="767"/>
      <c r="AB590" s="770"/>
      <c r="AC590" s="773"/>
      <c r="AD590" s="776"/>
      <c r="AE590" s="779"/>
      <c r="AF590" s="205">
        <v>5</v>
      </c>
      <c r="AG590" s="494"/>
      <c r="AH590" s="497" t="str">
        <f t="shared" si="1964"/>
        <v/>
      </c>
      <c r="AI590" s="336"/>
      <c r="AJ590" s="336"/>
      <c r="AK590" s="231" t="str">
        <f t="shared" si="1965"/>
        <v/>
      </c>
      <c r="AL590" s="337"/>
      <c r="AM590" s="337"/>
      <c r="AN590" s="338"/>
      <c r="AO590" s="232" t="str">
        <f t="shared" ref="AO590" si="2084">IF(ISBLANK(AD586),(IFERROR(IF(AND(AH589="Probabilidad",AH590="Probabilidad"),(AQ589-(+AQ589*AK590)),IF(AND(AH589="Impacto",AH590="Probabilidad"),(AQ588-(+AQ588*AK590)),IF(AH590="Impacto",AQ589,""))),""))," ")</f>
        <v/>
      </c>
      <c r="AP590" s="174" t="str">
        <f t="shared" ref="AP590" si="2085">IF(ISBLANK(AD586),(IFERROR(IF(AO590="","",IF(AO590&lt;=0.2,"Muy Baja",IF(AO590&lt;=0.4,"Baja",IF(AO590&lt;=0.6,"Media",IF(AO590&lt;=0.8,"Alta","Muy Alta"))))),""))," ")</f>
        <v/>
      </c>
      <c r="AQ590" s="233" t="str">
        <f t="shared" si="1904"/>
        <v/>
      </c>
      <c r="AR590" s="279" t="str">
        <f t="shared" si="1905"/>
        <v/>
      </c>
      <c r="AS590" s="233" t="str">
        <f t="shared" si="2081"/>
        <v/>
      </c>
      <c r="AT590" s="235" t="str">
        <f t="shared" si="1907"/>
        <v/>
      </c>
      <c r="AU590" s="782"/>
      <c r="AV590" s="785"/>
      <c r="AW590" s="779"/>
      <c r="AX590" s="788"/>
      <c r="AY590" s="339"/>
      <c r="AZ590" s="208"/>
      <c r="BA590" s="206"/>
      <c r="BB590" s="206"/>
      <c r="BC590" s="207"/>
      <c r="BD590" s="207"/>
      <c r="BE590" s="207"/>
      <c r="BF590" s="208"/>
      <c r="BG590" s="752"/>
      <c r="BH590" s="212"/>
      <c r="BI590" s="209"/>
      <c r="BJ590" s="209"/>
      <c r="BK590" s="209"/>
      <c r="BL590" s="206"/>
      <c r="BM590" s="206"/>
      <c r="BN590" s="206"/>
      <c r="BO590" s="278"/>
      <c r="BP590" s="278"/>
      <c r="BQ590" s="593"/>
      <c r="BR590" s="625"/>
      <c r="BS590" s="625"/>
      <c r="BT590" s="625"/>
      <c r="BU590" s="625"/>
      <c r="BV590" s="625"/>
      <c r="BW590" s="625"/>
      <c r="BX590" s="625"/>
      <c r="BY590" s="625"/>
      <c r="BZ590" s="625"/>
    </row>
    <row r="591" spans="1:78" s="211" customFormat="1" ht="28.5" hidden="1" customHeight="1">
      <c r="A591" s="979"/>
      <c r="B591" s="846"/>
      <c r="C591" s="849"/>
      <c r="D591" s="287"/>
      <c r="E591" s="290"/>
      <c r="F591" s="206"/>
      <c r="G591" s="819"/>
      <c r="H591" s="380">
        <f t="shared" si="1953"/>
        <v>96</v>
      </c>
      <c r="I591" s="832"/>
      <c r="J591" s="753"/>
      <c r="K591" s="753"/>
      <c r="L591" s="753"/>
      <c r="M591" s="802"/>
      <c r="N591" s="802"/>
      <c r="O591" s="802"/>
      <c r="P591" s="806"/>
      <c r="Q591" s="809"/>
      <c r="R591" s="812"/>
      <c r="S591" s="812"/>
      <c r="T591" s="812"/>
      <c r="U591" s="812"/>
      <c r="V591" s="820"/>
      <c r="W591" s="768"/>
      <c r="X591" s="818"/>
      <c r="Y591" s="762"/>
      <c r="Z591" s="765"/>
      <c r="AA591" s="768"/>
      <c r="AB591" s="771"/>
      <c r="AC591" s="774"/>
      <c r="AD591" s="777"/>
      <c r="AE591" s="780"/>
      <c r="AF591" s="205">
        <v>6</v>
      </c>
      <c r="AG591" s="494"/>
      <c r="AH591" s="497" t="str">
        <f t="shared" si="1964"/>
        <v/>
      </c>
      <c r="AI591" s="336"/>
      <c r="AJ591" s="336"/>
      <c r="AK591" s="231" t="str">
        <f t="shared" si="1965"/>
        <v/>
      </c>
      <c r="AL591" s="337"/>
      <c r="AM591" s="337"/>
      <c r="AN591" s="338"/>
      <c r="AO591" s="232" t="str">
        <f t="shared" ref="AO591" si="2086">IF(ISBLANK(AD586),(IFERROR(IF(AND(AH590="Probabilidad",AH591="Probabilidad"),(AQ590-(+AQ590*AK591)),IF(AND(AH590="Impacto",AH591="Probabilidad"),(AQ589-(+AQ589*AK591)),IF(AH591="Impacto",AQ590,""))),""))," ")</f>
        <v/>
      </c>
      <c r="AP591" s="174" t="str">
        <f t="shared" ref="AP591" si="2087">IF(ISBLANK(AD586),(IFERROR(IF(AO591="","",IF(AO591&lt;=0.2,"Muy Baja",IF(AO591&lt;=0.4,"Baja",IF(AO591&lt;=0.6,"Media",IF(AO591&lt;=0.8,"Alta","Muy Alta"))))),""))," ")</f>
        <v/>
      </c>
      <c r="AQ591" s="233" t="str">
        <f t="shared" si="1904"/>
        <v/>
      </c>
      <c r="AR591" s="279" t="str">
        <f t="shared" si="1905"/>
        <v/>
      </c>
      <c r="AS591" s="233" t="str">
        <f t="shared" si="2081"/>
        <v/>
      </c>
      <c r="AT591" s="235" t="str">
        <f t="shared" si="1907"/>
        <v/>
      </c>
      <c r="AU591" s="783"/>
      <c r="AV591" s="786"/>
      <c r="AW591" s="780"/>
      <c r="AX591" s="789"/>
      <c r="AY591" s="339"/>
      <c r="AZ591" s="208"/>
      <c r="BA591" s="206"/>
      <c r="BB591" s="206"/>
      <c r="BC591" s="207"/>
      <c r="BD591" s="207"/>
      <c r="BE591" s="207"/>
      <c r="BF591" s="208"/>
      <c r="BG591" s="753"/>
      <c r="BH591" s="212"/>
      <c r="BI591" s="209"/>
      <c r="BJ591" s="209"/>
      <c r="BK591" s="209"/>
      <c r="BL591" s="206"/>
      <c r="BM591" s="206"/>
      <c r="BN591" s="206"/>
      <c r="BO591" s="278"/>
      <c r="BP591" s="278"/>
      <c r="BQ591" s="593"/>
      <c r="BR591" s="625"/>
      <c r="BS591" s="625"/>
      <c r="BT591" s="625"/>
      <c r="BU591" s="625"/>
      <c r="BV591" s="625"/>
      <c r="BW591" s="625"/>
      <c r="BX591" s="625"/>
      <c r="BY591" s="625"/>
      <c r="BZ591" s="625"/>
    </row>
    <row r="592" spans="1:78" s="211" customFormat="1" ht="28.5" hidden="1" customHeight="1">
      <c r="A592" s="979"/>
      <c r="B592" s="844"/>
      <c r="C592" s="847" t="str">
        <f>IFERROR((VLOOKUP($B592,'Listados Datos'!$D$3:$E$18,2,FALSE))," ")</f>
        <v xml:space="preserve"> </v>
      </c>
      <c r="D592" s="285" t="str">
        <f>IFERROR((VLOOKUP($B592,'Listados Datos'!$D$3:$F$18,3,FALSE))," ")</f>
        <v xml:space="preserve"> </v>
      </c>
      <c r="E592" s="288"/>
      <c r="F592" s="206"/>
      <c r="G592" s="819">
        <v>97</v>
      </c>
      <c r="H592" s="380">
        <f t="shared" ref="H592" si="2088">+G592</f>
        <v>97</v>
      </c>
      <c r="I592" s="830"/>
      <c r="J592" s="751"/>
      <c r="K592" s="751"/>
      <c r="L592" s="751"/>
      <c r="M592" s="803"/>
      <c r="N592" s="803"/>
      <c r="O592" s="803"/>
      <c r="P592" s="804"/>
      <c r="Q592" s="807"/>
      <c r="R592" s="810"/>
      <c r="S592" s="810"/>
      <c r="T592" s="810"/>
      <c r="U592" s="810"/>
      <c r="V592" s="813" t="str">
        <f t="shared" ref="V592" si="2089">IF(ISBLANK(AC592),(IF(P592&lt;=0,"",IF(P592&lt;=2,"Muy Baja",IF(P592&lt;=24,"Baja",IF(P592&lt;=500,"Media",IF(P592&lt;=5000,"Alta","Muy Alta"))))))," ")</f>
        <v/>
      </c>
      <c r="W592" s="766" t="str">
        <f t="shared" ref="W592" si="2090">IF(ISBLANK(AC592),(IF(V592="","",IF(V592="Muy Baja",20%,IF(V592="Baja",40%,IF(V592="Media",60%,IF(V592="Alta",80%,IF(V592="Muy Alta",100%,0)))))))," ")</f>
        <v/>
      </c>
      <c r="X592" s="816"/>
      <c r="Y592" s="760" t="str">
        <f>IF(X592&gt;0,IF(NOT(ISERROR(MATCH(X592,'Listados Datos'!$N$3:$N$4,0))),'Listados Datos'!$N$6&amp;"Por favor no seleccionar este criterios de impacto (Afectación Económica o presupuestal y/o Pérdida Reputacional)",'Listados Datos'!$N$7),"")</f>
        <v/>
      </c>
      <c r="Z592" s="763" t="str">
        <f>IF(OR(X592='Listados Datos'!$R$3,X592='Listados Datos'!$S$3),"Leve",IF(OR(X592='Listados Datos'!$R$4,X592='Listados Datos'!$S$4),"Menor",IF(OR(X592='Listados Datos'!$R$5,X592='Listados Datos'!$S$5),"Moderado",IF(OR(X592='Listados Datos'!$R$6,X592='Listados Datos'!$S$6),"Mayor",IF(OR(X592='Listados Datos'!$R$7,X592='Listados Datos'!$S$7),"Catastrófico","")))))</f>
        <v/>
      </c>
      <c r="AA592" s="766" t="str">
        <f>IF(Z592="","",IF(Z592="Leve",20%,IF(Z592="Menor",40%,IF(Z592="Moderado",60%,IF(Z592="Mayor",80%,IF(Z592="Catastrófico",100%,0))))))</f>
        <v/>
      </c>
      <c r="AB592" s="769"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772"/>
      <c r="AD592" s="775"/>
      <c r="AE592" s="778" t="str">
        <f t="shared" ref="AE592" si="2091">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494"/>
      <c r="AH592" s="497" t="str">
        <f t="shared" si="1964"/>
        <v/>
      </c>
      <c r="AI592" s="336"/>
      <c r="AJ592" s="336"/>
      <c r="AK592" s="231" t="str">
        <f t="shared" si="1965"/>
        <v/>
      </c>
      <c r="AL592" s="337"/>
      <c r="AM592" s="337"/>
      <c r="AN592" s="338"/>
      <c r="AO592" s="232" t="str">
        <f t="shared" ref="AO592" si="2092">IF(ISBLANK(AD592),(IFERROR(IF(AH592="Probabilidad",(W592-(+W592*AK592)),IF(AH592="Impacto",W592,"")),""))," ")</f>
        <v/>
      </c>
      <c r="AP592" s="174" t="str">
        <f t="shared" ref="AP592" si="2093">IF(ISBLANK(AD592), (IFERROR(IF(AO592="","",IF(AO592&lt;=0.2,"Muy Baja",IF(AO592&lt;=0.4,"Baja",IF(AO592&lt;=0.6,"Media",IF(AO592&lt;=0.8,"Alta","Muy Alta"))))),""))," ")</f>
        <v/>
      </c>
      <c r="AQ592" s="233" t="str">
        <f t="shared" si="1904"/>
        <v/>
      </c>
      <c r="AR592" s="279" t="str">
        <f t="shared" si="1905"/>
        <v/>
      </c>
      <c r="AS592" s="233" t="str">
        <f t="shared" ref="AS592" si="2094">IFERROR(IF(AH592="Impacto",(AA592-(+AA592*AK592)),IF(AH592="Probabilidad",AA592,"")),"")</f>
        <v/>
      </c>
      <c r="AT592" s="235" t="str">
        <f t="shared" si="1907"/>
        <v/>
      </c>
      <c r="AU592" s="781"/>
      <c r="AV592" s="784" t="str">
        <f>IF(ISBLANK(AD592), " ", AD592)</f>
        <v xml:space="preserve"> </v>
      </c>
      <c r="AW592" s="778" t="str">
        <f t="shared" ref="AW592" si="2095">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787"/>
      <c r="AY592" s="339"/>
      <c r="AZ592" s="208"/>
      <c r="BA592" s="206"/>
      <c r="BB592" s="206"/>
      <c r="BC592" s="207"/>
      <c r="BD592" s="207"/>
      <c r="BE592" s="207"/>
      <c r="BF592" s="208"/>
      <c r="BG592" s="751"/>
      <c r="BH592" s="212"/>
      <c r="BI592" s="209"/>
      <c r="BJ592" s="209"/>
      <c r="BK592" s="209"/>
      <c r="BL592" s="206"/>
      <c r="BM592" s="206"/>
      <c r="BN592" s="206"/>
      <c r="BO592" s="278"/>
      <c r="BP592" s="278"/>
      <c r="BQ592" s="593"/>
      <c r="BR592" s="625"/>
      <c r="BS592" s="625"/>
      <c r="BT592" s="625"/>
      <c r="BU592" s="625"/>
      <c r="BV592" s="625"/>
      <c r="BW592" s="625"/>
      <c r="BX592" s="625"/>
      <c r="BY592" s="625"/>
      <c r="BZ592" s="625"/>
    </row>
    <row r="593" spans="1:78" s="211" customFormat="1" ht="28.5" hidden="1" customHeight="1">
      <c r="A593" s="979"/>
      <c r="B593" s="845"/>
      <c r="C593" s="848"/>
      <c r="D593" s="286"/>
      <c r="E593" s="289"/>
      <c r="F593" s="206"/>
      <c r="G593" s="819"/>
      <c r="H593" s="380">
        <f t="shared" ref="H593" si="2096">+H592</f>
        <v>97</v>
      </c>
      <c r="I593" s="831"/>
      <c r="J593" s="752"/>
      <c r="K593" s="752"/>
      <c r="L593" s="752"/>
      <c r="M593" s="801"/>
      <c r="N593" s="801"/>
      <c r="O593" s="801"/>
      <c r="P593" s="805"/>
      <c r="Q593" s="808"/>
      <c r="R593" s="811"/>
      <c r="S593" s="811"/>
      <c r="T593" s="811"/>
      <c r="U593" s="811"/>
      <c r="V593" s="814"/>
      <c r="W593" s="767"/>
      <c r="X593" s="817"/>
      <c r="Y593" s="761"/>
      <c r="Z593" s="764"/>
      <c r="AA593" s="767"/>
      <c r="AB593" s="770"/>
      <c r="AC593" s="773"/>
      <c r="AD593" s="776"/>
      <c r="AE593" s="779"/>
      <c r="AF593" s="205">
        <v>2</v>
      </c>
      <c r="AG593" s="494"/>
      <c r="AH593" s="497" t="str">
        <f t="shared" si="1964"/>
        <v/>
      </c>
      <c r="AI593" s="336"/>
      <c r="AJ593" s="336"/>
      <c r="AK593" s="231" t="str">
        <f t="shared" si="1965"/>
        <v/>
      </c>
      <c r="AL593" s="337"/>
      <c r="AM593" s="337"/>
      <c r="AN593" s="338"/>
      <c r="AO593" s="232" t="str">
        <f t="shared" ref="AO593" si="2097">IF(ISBLANK(AD592),(IFERROR(IF(AND(AH592="Probabilidad",AH593="Probabilidad"),(AQ592-(+AQ592*AK593)),IF(AH593="Probabilidad",(W592-(+W592*AK593)),IF(AH593="Impacto",AQ592,""))),""))," ")</f>
        <v/>
      </c>
      <c r="AP593" s="174" t="str">
        <f t="shared" ref="AP593" si="2098">IF(ISBLANK(AD592),(IFERROR(IF(AO593="","",IF(AO593&lt;=0.2,"Muy Baja",IF(AO593&lt;=0.4,"Baja",IF(AO593&lt;=0.6,"Media",IF(AO593&lt;=0.8,"Alta","Muy Alta"))))),""))," ")</f>
        <v/>
      </c>
      <c r="AQ593" s="233" t="str">
        <f t="shared" si="1904"/>
        <v/>
      </c>
      <c r="AR593" s="279" t="str">
        <f t="shared" si="1905"/>
        <v/>
      </c>
      <c r="AS593" s="233" t="str">
        <f t="shared" ref="AS593" si="2099">IFERROR(IF(AND(AH592="Impacto",AH593="Impacto"),(AS592-(+AS592*AK593)),IF(AH593="Impacto",(AA592-(+AA592*AK593)),IF(AH593="Probabilidad",AS592,""))),"")</f>
        <v/>
      </c>
      <c r="AT593" s="235" t="str">
        <f t="shared" si="1907"/>
        <v/>
      </c>
      <c r="AU593" s="782"/>
      <c r="AV593" s="785"/>
      <c r="AW593" s="779"/>
      <c r="AX593" s="788"/>
      <c r="AY593" s="339"/>
      <c r="AZ593" s="208"/>
      <c r="BA593" s="206"/>
      <c r="BB593" s="206"/>
      <c r="BC593" s="207"/>
      <c r="BD593" s="207"/>
      <c r="BE593" s="207"/>
      <c r="BF593" s="208"/>
      <c r="BG593" s="752"/>
      <c r="BH593" s="212"/>
      <c r="BI593" s="209"/>
      <c r="BJ593" s="209"/>
      <c r="BK593" s="209"/>
      <c r="BL593" s="206"/>
      <c r="BM593" s="206"/>
      <c r="BN593" s="206"/>
      <c r="BO593" s="278"/>
      <c r="BP593" s="278"/>
      <c r="BQ593" s="593"/>
      <c r="BR593" s="625"/>
      <c r="BS593" s="625"/>
      <c r="BT593" s="625"/>
      <c r="BU593" s="625"/>
      <c r="BV593" s="625"/>
      <c r="BW593" s="625"/>
      <c r="BX593" s="625"/>
      <c r="BY593" s="625"/>
      <c r="BZ593" s="625"/>
    </row>
    <row r="594" spans="1:78" s="211" customFormat="1" ht="28.5" hidden="1" customHeight="1">
      <c r="A594" s="979"/>
      <c r="B594" s="845"/>
      <c r="C594" s="848"/>
      <c r="D594" s="286"/>
      <c r="E594" s="289"/>
      <c r="F594" s="206"/>
      <c r="G594" s="819"/>
      <c r="H594" s="380">
        <f t="shared" si="1953"/>
        <v>97</v>
      </c>
      <c r="I594" s="831"/>
      <c r="J594" s="752"/>
      <c r="K594" s="752"/>
      <c r="L594" s="752"/>
      <c r="M594" s="801"/>
      <c r="N594" s="801"/>
      <c r="O594" s="801"/>
      <c r="P594" s="805"/>
      <c r="Q594" s="808"/>
      <c r="R594" s="811"/>
      <c r="S594" s="811"/>
      <c r="T594" s="811"/>
      <c r="U594" s="811"/>
      <c r="V594" s="814"/>
      <c r="W594" s="767"/>
      <c r="X594" s="817"/>
      <c r="Y594" s="761"/>
      <c r="Z594" s="764"/>
      <c r="AA594" s="767"/>
      <c r="AB594" s="770"/>
      <c r="AC594" s="773"/>
      <c r="AD594" s="776"/>
      <c r="AE594" s="779"/>
      <c r="AF594" s="205">
        <v>3</v>
      </c>
      <c r="AG594" s="494"/>
      <c r="AH594" s="497" t="str">
        <f t="shared" si="1964"/>
        <v/>
      </c>
      <c r="AI594" s="336"/>
      <c r="AJ594" s="336"/>
      <c r="AK594" s="231" t="str">
        <f t="shared" si="1965"/>
        <v/>
      </c>
      <c r="AL594" s="337"/>
      <c r="AM594" s="337"/>
      <c r="AN594" s="338"/>
      <c r="AO594" s="232" t="str">
        <f t="shared" ref="AO594" si="2100">IF(ISBLANK(AD592),(IFERROR(IF(AND(AH593="Probabilidad",AH594="Probabilidad"),(AQ593-(+AQ593*AK594)),IF(AND(AH593="Impacto",AH594="Probabilidad"),(AQ592-(+AQ592*AK594)),IF(AH594="Impacto",AQ593,""))),""))," ")</f>
        <v/>
      </c>
      <c r="AP594" s="174" t="str">
        <f t="shared" ref="AP594" si="2101">IF(ISBLANK(AD592),(IFERROR(IF(AO594="","",IF(AO594&lt;=0.2,"Muy Baja",IF(AO594&lt;=0.4,"Baja",IF(AO594&lt;=0.6,"Media",IF(AO594&lt;=0.8,"Alta","Muy Alta"))))),""))," ")</f>
        <v/>
      </c>
      <c r="AQ594" s="233" t="str">
        <f t="shared" si="1904"/>
        <v/>
      </c>
      <c r="AR594" s="279" t="str">
        <f t="shared" si="1905"/>
        <v/>
      </c>
      <c r="AS594" s="233" t="str">
        <f t="shared" ref="AS594:AS597" si="2102">IFERROR(IF(AND(AH593="Impacto",AH594="Impacto"),(AS593-(+AS593*AK594)),IF(AND(AH593="Probabilidad",AH594="Impacto"),(AS592-(+AS592*AK594)),IF(AH594="Probabilidad",AS593,""))),"")</f>
        <v/>
      </c>
      <c r="AT594" s="235" t="str">
        <f t="shared" si="1907"/>
        <v/>
      </c>
      <c r="AU594" s="782"/>
      <c r="AV594" s="785"/>
      <c r="AW594" s="779"/>
      <c r="AX594" s="788"/>
      <c r="AY594" s="339"/>
      <c r="AZ594" s="208"/>
      <c r="BA594" s="206"/>
      <c r="BB594" s="206"/>
      <c r="BC594" s="207"/>
      <c r="BD594" s="207"/>
      <c r="BE594" s="207"/>
      <c r="BF594" s="208"/>
      <c r="BG594" s="752"/>
      <c r="BH594" s="212"/>
      <c r="BI594" s="209"/>
      <c r="BJ594" s="209"/>
      <c r="BK594" s="209"/>
      <c r="BL594" s="206"/>
      <c r="BM594" s="206"/>
      <c r="BN594" s="206"/>
      <c r="BO594" s="278"/>
      <c r="BP594" s="278"/>
      <c r="BQ594" s="593"/>
      <c r="BR594" s="625"/>
      <c r="BS594" s="625"/>
      <c r="BT594" s="625"/>
      <c r="BU594" s="625"/>
      <c r="BV594" s="625"/>
      <c r="BW594" s="625"/>
      <c r="BX594" s="625"/>
      <c r="BY594" s="625"/>
      <c r="BZ594" s="625"/>
    </row>
    <row r="595" spans="1:78" s="211" customFormat="1" ht="28.5" hidden="1" customHeight="1">
      <c r="A595" s="979"/>
      <c r="B595" s="845"/>
      <c r="C595" s="848"/>
      <c r="D595" s="286"/>
      <c r="E595" s="289"/>
      <c r="F595" s="206"/>
      <c r="G595" s="819"/>
      <c r="H595" s="380">
        <f t="shared" si="1953"/>
        <v>97</v>
      </c>
      <c r="I595" s="831"/>
      <c r="J595" s="752"/>
      <c r="K595" s="752"/>
      <c r="L595" s="752"/>
      <c r="M595" s="801"/>
      <c r="N595" s="801"/>
      <c r="O595" s="801"/>
      <c r="P595" s="805"/>
      <c r="Q595" s="808"/>
      <c r="R595" s="811"/>
      <c r="S595" s="811"/>
      <c r="T595" s="811"/>
      <c r="U595" s="811"/>
      <c r="V595" s="814"/>
      <c r="W595" s="767"/>
      <c r="X595" s="817"/>
      <c r="Y595" s="761"/>
      <c r="Z595" s="764"/>
      <c r="AA595" s="767"/>
      <c r="AB595" s="770"/>
      <c r="AC595" s="773"/>
      <c r="AD595" s="776"/>
      <c r="AE595" s="779"/>
      <c r="AF595" s="205">
        <v>4</v>
      </c>
      <c r="AG595" s="494"/>
      <c r="AH595" s="497" t="str">
        <f t="shared" si="1964"/>
        <v/>
      </c>
      <c r="AI595" s="336"/>
      <c r="AJ595" s="336"/>
      <c r="AK595" s="231" t="str">
        <f t="shared" si="1965"/>
        <v/>
      </c>
      <c r="AL595" s="337"/>
      <c r="AM595" s="337"/>
      <c r="AN595" s="338"/>
      <c r="AO595" s="232" t="str">
        <f t="shared" ref="AO595" si="2103">IF(ISBLANK(AD592),(IFERROR(IF(AND(AH594="Probabilidad",AH595="Probabilidad"),(AQ594-(+AQ594*AK595)),IF(AND(AH594="Impacto",AH595="Probabilidad"),(AQ593-(+AQ593*AK595)),IF(AH595="Impacto",AQ594,""))),""))," ")</f>
        <v/>
      </c>
      <c r="AP595" s="174" t="str">
        <f t="shared" ref="AP595" si="2104">IF(ISBLANK(AD592),(IFERROR(IF(AO595="","",IF(AO595&lt;=0.2,"Muy Baja",IF(AO595&lt;=0.4,"Baja",IF(AO595&lt;=0.6,"Media",IF(AO595&lt;=0.8,"Alta","Muy Alta"))))),""))," ")</f>
        <v/>
      </c>
      <c r="AQ595" s="233" t="str">
        <f t="shared" si="1904"/>
        <v/>
      </c>
      <c r="AR595" s="279" t="str">
        <f t="shared" si="1905"/>
        <v/>
      </c>
      <c r="AS595" s="233" t="str">
        <f t="shared" si="2102"/>
        <v/>
      </c>
      <c r="AT595" s="235" t="str">
        <f t="shared" si="1907"/>
        <v/>
      </c>
      <c r="AU595" s="782"/>
      <c r="AV595" s="785"/>
      <c r="AW595" s="779"/>
      <c r="AX595" s="788"/>
      <c r="AY595" s="339"/>
      <c r="AZ595" s="208"/>
      <c r="BA595" s="206"/>
      <c r="BB595" s="206"/>
      <c r="BC595" s="207"/>
      <c r="BD595" s="207"/>
      <c r="BE595" s="207"/>
      <c r="BF595" s="208"/>
      <c r="BG595" s="752"/>
      <c r="BH595" s="212"/>
      <c r="BI595" s="209"/>
      <c r="BJ595" s="209"/>
      <c r="BK595" s="209"/>
      <c r="BL595" s="206"/>
      <c r="BM595" s="206"/>
      <c r="BN595" s="206"/>
      <c r="BO595" s="278"/>
      <c r="BP595" s="278"/>
      <c r="BQ595" s="593"/>
      <c r="BR595" s="625"/>
      <c r="BS595" s="625"/>
      <c r="BT595" s="625"/>
      <c r="BU595" s="625"/>
      <c r="BV595" s="625"/>
      <c r="BW595" s="625"/>
      <c r="BX595" s="625"/>
      <c r="BY595" s="625"/>
      <c r="BZ595" s="625"/>
    </row>
    <row r="596" spans="1:78" s="211" customFormat="1" ht="28.5" hidden="1" customHeight="1">
      <c r="A596" s="979"/>
      <c r="B596" s="845"/>
      <c r="C596" s="848"/>
      <c r="D596" s="286"/>
      <c r="E596" s="289"/>
      <c r="F596" s="206"/>
      <c r="G596" s="819"/>
      <c r="H596" s="380">
        <f t="shared" si="1953"/>
        <v>97</v>
      </c>
      <c r="I596" s="831"/>
      <c r="J596" s="752"/>
      <c r="K596" s="752"/>
      <c r="L596" s="752"/>
      <c r="M596" s="801"/>
      <c r="N596" s="801"/>
      <c r="O596" s="801"/>
      <c r="P596" s="805"/>
      <c r="Q596" s="808"/>
      <c r="R596" s="811"/>
      <c r="S596" s="811"/>
      <c r="T596" s="811"/>
      <c r="U596" s="811"/>
      <c r="V596" s="814"/>
      <c r="W596" s="767"/>
      <c r="X596" s="817"/>
      <c r="Y596" s="761"/>
      <c r="Z596" s="764"/>
      <c r="AA596" s="767"/>
      <c r="AB596" s="770"/>
      <c r="AC596" s="773"/>
      <c r="AD596" s="776"/>
      <c r="AE596" s="779"/>
      <c r="AF596" s="205">
        <v>5</v>
      </c>
      <c r="AG596" s="494"/>
      <c r="AH596" s="497" t="str">
        <f t="shared" si="1964"/>
        <v/>
      </c>
      <c r="AI596" s="336"/>
      <c r="AJ596" s="336"/>
      <c r="AK596" s="231" t="str">
        <f t="shared" si="1965"/>
        <v/>
      </c>
      <c r="AL596" s="337"/>
      <c r="AM596" s="337"/>
      <c r="AN596" s="338"/>
      <c r="AO596" s="232" t="str">
        <f t="shared" ref="AO596" si="2105">IF(ISBLANK(AD592),(IFERROR(IF(AND(AH595="Probabilidad",AH596="Probabilidad"),(AQ595-(+AQ595*AK596)),IF(AND(AH595="Impacto",AH596="Probabilidad"),(AQ594-(+AQ594*AK596)),IF(AH596="Impacto",AQ595,""))),""))," ")</f>
        <v/>
      </c>
      <c r="AP596" s="174" t="str">
        <f t="shared" ref="AP596" si="2106">IF(ISBLANK(AD592),(IFERROR(IF(AO596="","",IF(AO596&lt;=0.2,"Muy Baja",IF(AO596&lt;=0.4,"Baja",IF(AO596&lt;=0.6,"Media",IF(AO596&lt;=0.8,"Alta","Muy Alta"))))),""))," ")</f>
        <v/>
      </c>
      <c r="AQ596" s="233" t="str">
        <f t="shared" si="1904"/>
        <v/>
      </c>
      <c r="AR596" s="279" t="str">
        <f t="shared" si="1905"/>
        <v/>
      </c>
      <c r="AS596" s="233" t="str">
        <f t="shared" si="2102"/>
        <v/>
      </c>
      <c r="AT596" s="235" t="str">
        <f t="shared" si="1907"/>
        <v/>
      </c>
      <c r="AU596" s="782"/>
      <c r="AV596" s="785"/>
      <c r="AW596" s="779"/>
      <c r="AX596" s="788"/>
      <c r="AY596" s="339"/>
      <c r="AZ596" s="208"/>
      <c r="BA596" s="206"/>
      <c r="BB596" s="206"/>
      <c r="BC596" s="207"/>
      <c r="BD596" s="207"/>
      <c r="BE596" s="207"/>
      <c r="BF596" s="208"/>
      <c r="BG596" s="752"/>
      <c r="BH596" s="212"/>
      <c r="BI596" s="209"/>
      <c r="BJ596" s="209"/>
      <c r="BK596" s="209"/>
      <c r="BL596" s="206"/>
      <c r="BM596" s="206"/>
      <c r="BN596" s="206"/>
      <c r="BO596" s="278"/>
      <c r="BP596" s="278"/>
      <c r="BQ596" s="593"/>
      <c r="BR596" s="625"/>
      <c r="BS596" s="625"/>
      <c r="BT596" s="625"/>
      <c r="BU596" s="625"/>
      <c r="BV596" s="625"/>
      <c r="BW596" s="625"/>
      <c r="BX596" s="625"/>
      <c r="BY596" s="625"/>
      <c r="BZ596" s="625"/>
    </row>
    <row r="597" spans="1:78" s="211" customFormat="1" ht="28.5" hidden="1" customHeight="1">
      <c r="A597" s="979"/>
      <c r="B597" s="846"/>
      <c r="C597" s="849"/>
      <c r="D597" s="287"/>
      <c r="E597" s="290"/>
      <c r="F597" s="206"/>
      <c r="G597" s="819"/>
      <c r="H597" s="380">
        <f t="shared" si="1953"/>
        <v>97</v>
      </c>
      <c r="I597" s="832"/>
      <c r="J597" s="753"/>
      <c r="K597" s="753"/>
      <c r="L597" s="753"/>
      <c r="M597" s="802"/>
      <c r="N597" s="802"/>
      <c r="O597" s="802"/>
      <c r="P597" s="806"/>
      <c r="Q597" s="809"/>
      <c r="R597" s="812"/>
      <c r="S597" s="812"/>
      <c r="T597" s="812"/>
      <c r="U597" s="812"/>
      <c r="V597" s="820"/>
      <c r="W597" s="768"/>
      <c r="X597" s="818"/>
      <c r="Y597" s="762"/>
      <c r="Z597" s="765"/>
      <c r="AA597" s="768"/>
      <c r="AB597" s="771"/>
      <c r="AC597" s="774"/>
      <c r="AD597" s="777"/>
      <c r="AE597" s="780"/>
      <c r="AF597" s="205">
        <v>6</v>
      </c>
      <c r="AG597" s="494"/>
      <c r="AH597" s="497" t="str">
        <f t="shared" si="1964"/>
        <v/>
      </c>
      <c r="AI597" s="336"/>
      <c r="AJ597" s="336"/>
      <c r="AK597" s="231" t="str">
        <f t="shared" si="1965"/>
        <v/>
      </c>
      <c r="AL597" s="337"/>
      <c r="AM597" s="337"/>
      <c r="AN597" s="338"/>
      <c r="AO597" s="232" t="str">
        <f t="shared" ref="AO597" si="2107">IF(ISBLANK(AD592),(IFERROR(IF(AND(AH596="Probabilidad",AH597="Probabilidad"),(AQ596-(+AQ596*AK597)),IF(AND(AH596="Impacto",AH597="Probabilidad"),(AQ595-(+AQ595*AK597)),IF(AH597="Impacto",AQ596,""))),""))," ")</f>
        <v/>
      </c>
      <c r="AP597" s="174" t="str">
        <f t="shared" ref="AP597" si="2108">IF(ISBLANK(AD592),(IFERROR(IF(AO597="","",IF(AO597&lt;=0.2,"Muy Baja",IF(AO597&lt;=0.4,"Baja",IF(AO597&lt;=0.6,"Media",IF(AO597&lt;=0.8,"Alta","Muy Alta"))))),""))," ")</f>
        <v/>
      </c>
      <c r="AQ597" s="233" t="str">
        <f t="shared" si="1904"/>
        <v/>
      </c>
      <c r="AR597" s="279" t="str">
        <f t="shared" si="1905"/>
        <v/>
      </c>
      <c r="AS597" s="233" t="str">
        <f t="shared" si="2102"/>
        <v/>
      </c>
      <c r="AT597" s="235" t="str">
        <f t="shared" si="1907"/>
        <v/>
      </c>
      <c r="AU597" s="783"/>
      <c r="AV597" s="786"/>
      <c r="AW597" s="780"/>
      <c r="AX597" s="789"/>
      <c r="AY597" s="339"/>
      <c r="AZ597" s="208"/>
      <c r="BA597" s="206"/>
      <c r="BB597" s="206"/>
      <c r="BC597" s="207"/>
      <c r="BD597" s="207"/>
      <c r="BE597" s="207"/>
      <c r="BF597" s="208"/>
      <c r="BG597" s="753"/>
      <c r="BH597" s="212"/>
      <c r="BI597" s="209"/>
      <c r="BJ597" s="209"/>
      <c r="BK597" s="209"/>
      <c r="BL597" s="206"/>
      <c r="BM597" s="206"/>
      <c r="BN597" s="206"/>
      <c r="BO597" s="278"/>
      <c r="BP597" s="278"/>
      <c r="BQ597" s="593"/>
      <c r="BR597" s="625"/>
      <c r="BS597" s="625"/>
      <c r="BT597" s="625"/>
      <c r="BU597" s="625"/>
      <c r="BV597" s="625"/>
      <c r="BW597" s="625"/>
      <c r="BX597" s="625"/>
      <c r="BY597" s="625"/>
      <c r="BZ597" s="625"/>
    </row>
    <row r="598" spans="1:78" s="211" customFormat="1" ht="28.5" hidden="1" customHeight="1">
      <c r="A598" s="979"/>
      <c r="B598" s="844"/>
      <c r="C598" s="847" t="str">
        <f>IFERROR((VLOOKUP($B598,'Listados Datos'!$D$3:$E$18,2,FALSE))," ")</f>
        <v xml:space="preserve"> </v>
      </c>
      <c r="D598" s="285" t="str">
        <f>IFERROR((VLOOKUP($B598,'Listados Datos'!$D$3:$F$18,3,FALSE))," ")</f>
        <v xml:space="preserve"> </v>
      </c>
      <c r="E598" s="288"/>
      <c r="F598" s="206"/>
      <c r="G598" s="819">
        <v>98</v>
      </c>
      <c r="H598" s="380">
        <f t="shared" ref="H598" si="2109">+G598</f>
        <v>98</v>
      </c>
      <c r="I598" s="830"/>
      <c r="J598" s="751"/>
      <c r="K598" s="751"/>
      <c r="L598" s="751"/>
      <c r="M598" s="803"/>
      <c r="N598" s="803"/>
      <c r="O598" s="803"/>
      <c r="P598" s="804"/>
      <c r="Q598" s="807"/>
      <c r="R598" s="810"/>
      <c r="S598" s="810"/>
      <c r="T598" s="810"/>
      <c r="U598" s="810"/>
      <c r="V598" s="813" t="str">
        <f t="shared" ref="V598" si="2110">IF(ISBLANK(AC598),(IF(P598&lt;=0,"",IF(P598&lt;=2,"Muy Baja",IF(P598&lt;=24,"Baja",IF(P598&lt;=500,"Media",IF(P598&lt;=5000,"Alta","Muy Alta"))))))," ")</f>
        <v/>
      </c>
      <c r="W598" s="766" t="str">
        <f t="shared" ref="W598" si="2111">IF(ISBLANK(AC598),(IF(V598="","",IF(V598="Muy Baja",20%,IF(V598="Baja",40%,IF(V598="Media",60%,IF(V598="Alta",80%,IF(V598="Muy Alta",100%,0)))))))," ")</f>
        <v/>
      </c>
      <c r="X598" s="816"/>
      <c r="Y598" s="760" t="str">
        <f>IF(X598&gt;0,IF(NOT(ISERROR(MATCH(X598,'Listados Datos'!$N$3:$N$4,0))),'Listados Datos'!$N$6&amp;"Por favor no seleccionar este criterios de impacto (Afectación Económica o presupuestal y/o Pérdida Reputacional)",'Listados Datos'!$N$7),"")</f>
        <v/>
      </c>
      <c r="Z598" s="763" t="str">
        <f>IF(OR(X598='Listados Datos'!$R$3,X598='Listados Datos'!$S$3),"Leve",IF(OR(X598='Listados Datos'!$R$4,X598='Listados Datos'!$S$4),"Menor",IF(OR(X598='Listados Datos'!$R$5,X598='Listados Datos'!$S$5),"Moderado",IF(OR(X598='Listados Datos'!$R$6,X598='Listados Datos'!$S$6),"Mayor",IF(OR(X598='Listados Datos'!$R$7,X598='Listados Datos'!$S$7),"Catastrófico","")))))</f>
        <v/>
      </c>
      <c r="AA598" s="766" t="str">
        <f>IF(Z598="","",IF(Z598="Leve",20%,IF(Z598="Menor",40%,IF(Z598="Moderado",60%,IF(Z598="Mayor",80%,IF(Z598="Catastrófico",100%,0))))))</f>
        <v/>
      </c>
      <c r="AB598" s="769"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772"/>
      <c r="AD598" s="775"/>
      <c r="AE598" s="778" t="str">
        <f t="shared" ref="AE598" si="2112">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494"/>
      <c r="AH598" s="497" t="str">
        <f t="shared" si="1964"/>
        <v/>
      </c>
      <c r="AI598" s="336"/>
      <c r="AJ598" s="336"/>
      <c r="AK598" s="231" t="str">
        <f t="shared" si="1965"/>
        <v/>
      </c>
      <c r="AL598" s="337"/>
      <c r="AM598" s="337"/>
      <c r="AN598" s="338"/>
      <c r="AO598" s="232" t="str">
        <f t="shared" ref="AO598" si="2113">IF(ISBLANK(AD598),(IFERROR(IF(AH598="Probabilidad",(W598-(+W598*AK598)),IF(AH598="Impacto",W598,"")),""))," ")</f>
        <v/>
      </c>
      <c r="AP598" s="174" t="str">
        <f t="shared" ref="AP598" si="2114">IF(ISBLANK(AD598), (IFERROR(IF(AO598="","",IF(AO598&lt;=0.2,"Muy Baja",IF(AO598&lt;=0.4,"Baja",IF(AO598&lt;=0.6,"Media",IF(AO598&lt;=0.8,"Alta","Muy Alta"))))),""))," ")</f>
        <v/>
      </c>
      <c r="AQ598" s="233" t="str">
        <f t="shared" si="1904"/>
        <v/>
      </c>
      <c r="AR598" s="279" t="str">
        <f t="shared" si="1905"/>
        <v/>
      </c>
      <c r="AS598" s="233" t="str">
        <f t="shared" ref="AS598" si="2115">IFERROR(IF(AH598="Impacto",(AA598-(+AA598*AK598)),IF(AH598="Probabilidad",AA598,"")),"")</f>
        <v/>
      </c>
      <c r="AT598" s="235" t="str">
        <f t="shared" si="1907"/>
        <v/>
      </c>
      <c r="AU598" s="781"/>
      <c r="AV598" s="784" t="str">
        <f>IF(ISBLANK(AD598), " ", AD598)</f>
        <v xml:space="preserve"> </v>
      </c>
      <c r="AW598" s="778" t="str">
        <f t="shared" ref="AW598" si="2116">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787"/>
      <c r="AY598" s="339"/>
      <c r="AZ598" s="208"/>
      <c r="BA598" s="206"/>
      <c r="BB598" s="206"/>
      <c r="BC598" s="207"/>
      <c r="BD598" s="207"/>
      <c r="BE598" s="207"/>
      <c r="BF598" s="208"/>
      <c r="BG598" s="751"/>
      <c r="BH598" s="212"/>
      <c r="BI598" s="209"/>
      <c r="BJ598" s="209"/>
      <c r="BK598" s="209"/>
      <c r="BL598" s="206"/>
      <c r="BM598" s="206"/>
      <c r="BN598" s="206"/>
      <c r="BO598" s="278"/>
      <c r="BP598" s="278"/>
      <c r="BQ598" s="593"/>
      <c r="BR598" s="625"/>
      <c r="BS598" s="625"/>
      <c r="BT598" s="625"/>
      <c r="BU598" s="625"/>
      <c r="BV598" s="625"/>
      <c r="BW598" s="625"/>
      <c r="BX598" s="625"/>
      <c r="BY598" s="625"/>
      <c r="BZ598" s="625"/>
    </row>
    <row r="599" spans="1:78" s="211" customFormat="1" ht="28.5" hidden="1" customHeight="1">
      <c r="A599" s="979"/>
      <c r="B599" s="845"/>
      <c r="C599" s="848"/>
      <c r="D599" s="286"/>
      <c r="E599" s="289"/>
      <c r="F599" s="206"/>
      <c r="G599" s="819"/>
      <c r="H599" s="380">
        <f t="shared" ref="H599" si="2117">+H598</f>
        <v>98</v>
      </c>
      <c r="I599" s="831"/>
      <c r="J599" s="752"/>
      <c r="K599" s="752"/>
      <c r="L599" s="752"/>
      <c r="M599" s="801"/>
      <c r="N599" s="801"/>
      <c r="O599" s="801"/>
      <c r="P599" s="805"/>
      <c r="Q599" s="808"/>
      <c r="R599" s="811"/>
      <c r="S599" s="811"/>
      <c r="T599" s="811"/>
      <c r="U599" s="811"/>
      <c r="V599" s="814"/>
      <c r="W599" s="767"/>
      <c r="X599" s="817"/>
      <c r="Y599" s="761"/>
      <c r="Z599" s="764"/>
      <c r="AA599" s="767"/>
      <c r="AB599" s="770"/>
      <c r="AC599" s="773"/>
      <c r="AD599" s="776"/>
      <c r="AE599" s="779"/>
      <c r="AF599" s="205">
        <v>2</v>
      </c>
      <c r="AG599" s="494"/>
      <c r="AH599" s="497" t="str">
        <f t="shared" si="1964"/>
        <v/>
      </c>
      <c r="AI599" s="336"/>
      <c r="AJ599" s="336"/>
      <c r="AK599" s="231" t="str">
        <f t="shared" si="1965"/>
        <v/>
      </c>
      <c r="AL599" s="337"/>
      <c r="AM599" s="337"/>
      <c r="AN599" s="338"/>
      <c r="AO599" s="232" t="str">
        <f t="shared" ref="AO599" si="2118">IF(ISBLANK(AD598),(IFERROR(IF(AND(AH598="Probabilidad",AH599="Probabilidad"),(AQ598-(+AQ598*AK599)),IF(AH599="Probabilidad",(W598-(+W598*AK599)),IF(AH599="Impacto",AQ598,""))),""))," ")</f>
        <v/>
      </c>
      <c r="AP599" s="174" t="str">
        <f t="shared" ref="AP599" si="2119">IF(ISBLANK(AD598),(IFERROR(IF(AO599="","",IF(AO599&lt;=0.2,"Muy Baja",IF(AO599&lt;=0.4,"Baja",IF(AO599&lt;=0.6,"Media",IF(AO599&lt;=0.8,"Alta","Muy Alta"))))),""))," ")</f>
        <v/>
      </c>
      <c r="AQ599" s="233" t="str">
        <f t="shared" si="1904"/>
        <v/>
      </c>
      <c r="AR599" s="279" t="str">
        <f t="shared" si="1905"/>
        <v/>
      </c>
      <c r="AS599" s="233" t="str">
        <f t="shared" ref="AS599" si="2120">IFERROR(IF(AND(AH598="Impacto",AH599="Impacto"),(AS598-(+AS598*AK599)),IF(AH599="Impacto",(AA598-(+AA598*AK599)),IF(AH599="Probabilidad",AS598,""))),"")</f>
        <v/>
      </c>
      <c r="AT599" s="235" t="str">
        <f t="shared" si="1907"/>
        <v/>
      </c>
      <c r="AU599" s="782"/>
      <c r="AV599" s="785"/>
      <c r="AW599" s="779"/>
      <c r="AX599" s="788"/>
      <c r="AY599" s="339"/>
      <c r="AZ599" s="208"/>
      <c r="BA599" s="206"/>
      <c r="BB599" s="206"/>
      <c r="BC599" s="207"/>
      <c r="BD599" s="207"/>
      <c r="BE599" s="207"/>
      <c r="BF599" s="208"/>
      <c r="BG599" s="752"/>
      <c r="BH599" s="212"/>
      <c r="BI599" s="209"/>
      <c r="BJ599" s="209"/>
      <c r="BK599" s="209"/>
      <c r="BL599" s="206"/>
      <c r="BM599" s="206"/>
      <c r="BN599" s="206"/>
      <c r="BO599" s="278"/>
      <c r="BP599" s="278"/>
      <c r="BQ599" s="593"/>
      <c r="BR599" s="625"/>
      <c r="BS599" s="625"/>
      <c r="BT599" s="625"/>
      <c r="BU599" s="625"/>
      <c r="BV599" s="625"/>
      <c r="BW599" s="625"/>
      <c r="BX599" s="625"/>
      <c r="BY599" s="625"/>
      <c r="BZ599" s="625"/>
    </row>
    <row r="600" spans="1:78" s="211" customFormat="1" ht="28.5" hidden="1" customHeight="1">
      <c r="A600" s="979"/>
      <c r="B600" s="845"/>
      <c r="C600" s="848"/>
      <c r="D600" s="286"/>
      <c r="E600" s="289"/>
      <c r="F600" s="206"/>
      <c r="G600" s="819"/>
      <c r="H600" s="380">
        <f t="shared" si="1953"/>
        <v>98</v>
      </c>
      <c r="I600" s="831"/>
      <c r="J600" s="752"/>
      <c r="K600" s="752"/>
      <c r="L600" s="752"/>
      <c r="M600" s="801"/>
      <c r="N600" s="801"/>
      <c r="O600" s="801"/>
      <c r="P600" s="805"/>
      <c r="Q600" s="808"/>
      <c r="R600" s="811"/>
      <c r="S600" s="811"/>
      <c r="T600" s="811"/>
      <c r="U600" s="811"/>
      <c r="V600" s="814"/>
      <c r="W600" s="767"/>
      <c r="X600" s="817"/>
      <c r="Y600" s="761"/>
      <c r="Z600" s="764"/>
      <c r="AA600" s="767"/>
      <c r="AB600" s="770"/>
      <c r="AC600" s="773"/>
      <c r="AD600" s="776"/>
      <c r="AE600" s="779"/>
      <c r="AF600" s="205">
        <v>3</v>
      </c>
      <c r="AG600" s="494"/>
      <c r="AH600" s="497" t="str">
        <f t="shared" si="1964"/>
        <v/>
      </c>
      <c r="AI600" s="336"/>
      <c r="AJ600" s="336"/>
      <c r="AK600" s="231" t="str">
        <f t="shared" si="1965"/>
        <v/>
      </c>
      <c r="AL600" s="337"/>
      <c r="AM600" s="337"/>
      <c r="AN600" s="338"/>
      <c r="AO600" s="232" t="str">
        <f t="shared" ref="AO600" si="2121">IF(ISBLANK(AD598),(IFERROR(IF(AND(AH599="Probabilidad",AH600="Probabilidad"),(AQ599-(+AQ599*AK600)),IF(AND(AH599="Impacto",AH600="Probabilidad"),(AQ598-(+AQ598*AK600)),IF(AH600="Impacto",AQ599,""))),""))," ")</f>
        <v/>
      </c>
      <c r="AP600" s="174" t="str">
        <f t="shared" ref="AP600" si="2122">IF(ISBLANK(AD598),(IFERROR(IF(AO600="","",IF(AO600&lt;=0.2,"Muy Baja",IF(AO600&lt;=0.4,"Baja",IF(AO600&lt;=0.6,"Media",IF(AO600&lt;=0.8,"Alta","Muy Alta"))))),""))," ")</f>
        <v/>
      </c>
      <c r="AQ600" s="233" t="str">
        <f t="shared" si="1904"/>
        <v/>
      </c>
      <c r="AR600" s="279" t="str">
        <f t="shared" si="1905"/>
        <v/>
      </c>
      <c r="AS600" s="233" t="str">
        <f t="shared" ref="AS600:AS603" si="2123">IFERROR(IF(AND(AH599="Impacto",AH600="Impacto"),(AS599-(+AS599*AK600)),IF(AND(AH599="Probabilidad",AH600="Impacto"),(AS598-(+AS598*AK600)),IF(AH600="Probabilidad",AS599,""))),"")</f>
        <v/>
      </c>
      <c r="AT600" s="235" t="str">
        <f t="shared" si="1907"/>
        <v/>
      </c>
      <c r="AU600" s="782"/>
      <c r="AV600" s="785"/>
      <c r="AW600" s="779"/>
      <c r="AX600" s="788"/>
      <c r="AY600" s="339"/>
      <c r="AZ600" s="208"/>
      <c r="BA600" s="206"/>
      <c r="BB600" s="206"/>
      <c r="BC600" s="207"/>
      <c r="BD600" s="207"/>
      <c r="BE600" s="207"/>
      <c r="BF600" s="208"/>
      <c r="BG600" s="752"/>
      <c r="BH600" s="212"/>
      <c r="BI600" s="209"/>
      <c r="BJ600" s="209"/>
      <c r="BK600" s="209"/>
      <c r="BL600" s="206"/>
      <c r="BM600" s="206"/>
      <c r="BN600" s="206"/>
      <c r="BO600" s="278"/>
      <c r="BP600" s="278"/>
      <c r="BQ600" s="593"/>
      <c r="BR600" s="625"/>
      <c r="BS600" s="625"/>
      <c r="BT600" s="625"/>
      <c r="BU600" s="625"/>
      <c r="BV600" s="625"/>
      <c r="BW600" s="625"/>
      <c r="BX600" s="625"/>
      <c r="BY600" s="625"/>
      <c r="BZ600" s="625"/>
    </row>
    <row r="601" spans="1:78" s="211" customFormat="1" ht="28.5" hidden="1" customHeight="1">
      <c r="A601" s="979"/>
      <c r="B601" s="845"/>
      <c r="C601" s="848"/>
      <c r="D601" s="286"/>
      <c r="E601" s="289"/>
      <c r="F601" s="206"/>
      <c r="G601" s="819"/>
      <c r="H601" s="380">
        <f t="shared" si="1953"/>
        <v>98</v>
      </c>
      <c r="I601" s="831"/>
      <c r="J601" s="752"/>
      <c r="K601" s="752"/>
      <c r="L601" s="752"/>
      <c r="M601" s="801"/>
      <c r="N601" s="801"/>
      <c r="O601" s="801"/>
      <c r="P601" s="805"/>
      <c r="Q601" s="808"/>
      <c r="R601" s="811"/>
      <c r="S601" s="811"/>
      <c r="T601" s="811"/>
      <c r="U601" s="811"/>
      <c r="V601" s="814"/>
      <c r="W601" s="767"/>
      <c r="X601" s="817"/>
      <c r="Y601" s="761"/>
      <c r="Z601" s="764"/>
      <c r="AA601" s="767"/>
      <c r="AB601" s="770"/>
      <c r="AC601" s="773"/>
      <c r="AD601" s="776"/>
      <c r="AE601" s="779"/>
      <c r="AF601" s="205">
        <v>4</v>
      </c>
      <c r="AG601" s="494"/>
      <c r="AH601" s="497" t="str">
        <f t="shared" si="1964"/>
        <v/>
      </c>
      <c r="AI601" s="336"/>
      <c r="AJ601" s="336"/>
      <c r="AK601" s="231" t="str">
        <f t="shared" si="1965"/>
        <v/>
      </c>
      <c r="AL601" s="337"/>
      <c r="AM601" s="337"/>
      <c r="AN601" s="338"/>
      <c r="AO601" s="232" t="str">
        <f t="shared" ref="AO601" si="2124">IF(ISBLANK(AD598),(IFERROR(IF(AND(AH600="Probabilidad",AH601="Probabilidad"),(AQ600-(+AQ600*AK601)),IF(AND(AH600="Impacto",AH601="Probabilidad"),(AQ599-(+AQ599*AK601)),IF(AH601="Impacto",AQ600,""))),""))," ")</f>
        <v/>
      </c>
      <c r="AP601" s="174" t="str">
        <f t="shared" ref="AP601" si="2125">IF(ISBLANK(AD598),(IFERROR(IF(AO601="","",IF(AO601&lt;=0.2,"Muy Baja",IF(AO601&lt;=0.4,"Baja",IF(AO601&lt;=0.6,"Media",IF(AO601&lt;=0.8,"Alta","Muy Alta"))))),""))," ")</f>
        <v/>
      </c>
      <c r="AQ601" s="233" t="str">
        <f t="shared" si="1904"/>
        <v/>
      </c>
      <c r="AR601" s="279" t="str">
        <f t="shared" si="1905"/>
        <v/>
      </c>
      <c r="AS601" s="233" t="str">
        <f t="shared" si="2123"/>
        <v/>
      </c>
      <c r="AT601" s="235" t="str">
        <f t="shared" si="1907"/>
        <v/>
      </c>
      <c r="AU601" s="782"/>
      <c r="AV601" s="785"/>
      <c r="AW601" s="779"/>
      <c r="AX601" s="788"/>
      <c r="AY601" s="339"/>
      <c r="AZ601" s="208"/>
      <c r="BA601" s="206"/>
      <c r="BB601" s="206"/>
      <c r="BC601" s="207"/>
      <c r="BD601" s="207"/>
      <c r="BE601" s="207"/>
      <c r="BF601" s="208"/>
      <c r="BG601" s="752"/>
      <c r="BH601" s="212"/>
      <c r="BI601" s="209"/>
      <c r="BJ601" s="209"/>
      <c r="BK601" s="209"/>
      <c r="BL601" s="206"/>
      <c r="BM601" s="206"/>
      <c r="BN601" s="206"/>
      <c r="BO601" s="278"/>
      <c r="BP601" s="278"/>
      <c r="BQ601" s="593"/>
      <c r="BR601" s="625"/>
      <c r="BS601" s="625"/>
      <c r="BT601" s="625"/>
      <c r="BU601" s="625"/>
      <c r="BV601" s="625"/>
      <c r="BW601" s="625"/>
      <c r="BX601" s="625"/>
      <c r="BY601" s="625"/>
      <c r="BZ601" s="625"/>
    </row>
    <row r="602" spans="1:78" s="211" customFormat="1" ht="28.5" hidden="1" customHeight="1">
      <c r="A602" s="979"/>
      <c r="B602" s="845"/>
      <c r="C602" s="848"/>
      <c r="D602" s="286"/>
      <c r="E602" s="289"/>
      <c r="F602" s="206"/>
      <c r="G602" s="819"/>
      <c r="H602" s="380">
        <f t="shared" si="1953"/>
        <v>98</v>
      </c>
      <c r="I602" s="831"/>
      <c r="J602" s="752"/>
      <c r="K602" s="752"/>
      <c r="L602" s="752"/>
      <c r="M602" s="801"/>
      <c r="N602" s="801"/>
      <c r="O602" s="801"/>
      <c r="P602" s="805"/>
      <c r="Q602" s="808"/>
      <c r="R602" s="811"/>
      <c r="S602" s="811"/>
      <c r="T602" s="811"/>
      <c r="U602" s="811"/>
      <c r="V602" s="814"/>
      <c r="W602" s="767"/>
      <c r="X602" s="817"/>
      <c r="Y602" s="761"/>
      <c r="Z602" s="764"/>
      <c r="AA602" s="767"/>
      <c r="AB602" s="770"/>
      <c r="AC602" s="773"/>
      <c r="AD602" s="776"/>
      <c r="AE602" s="779"/>
      <c r="AF602" s="205">
        <v>5</v>
      </c>
      <c r="AG602" s="494"/>
      <c r="AH602" s="497" t="str">
        <f t="shared" si="1964"/>
        <v/>
      </c>
      <c r="AI602" s="336"/>
      <c r="AJ602" s="336"/>
      <c r="AK602" s="231" t="str">
        <f t="shared" si="1965"/>
        <v/>
      </c>
      <c r="AL602" s="337"/>
      <c r="AM602" s="337"/>
      <c r="AN602" s="338"/>
      <c r="AO602" s="232" t="str">
        <f t="shared" ref="AO602" si="2126">IF(ISBLANK(AD598),(IFERROR(IF(AND(AH601="Probabilidad",AH602="Probabilidad"),(AQ601-(+AQ601*AK602)),IF(AND(AH601="Impacto",AH602="Probabilidad"),(AQ600-(+AQ600*AK602)),IF(AH602="Impacto",AQ601,""))),""))," ")</f>
        <v/>
      </c>
      <c r="AP602" s="174" t="str">
        <f t="shared" ref="AP602" si="2127">IF(ISBLANK(AD598),(IFERROR(IF(AO602="","",IF(AO602&lt;=0.2,"Muy Baja",IF(AO602&lt;=0.4,"Baja",IF(AO602&lt;=0.6,"Media",IF(AO602&lt;=0.8,"Alta","Muy Alta"))))),""))," ")</f>
        <v/>
      </c>
      <c r="AQ602" s="233" t="str">
        <f t="shared" si="1904"/>
        <v/>
      </c>
      <c r="AR602" s="279" t="str">
        <f t="shared" si="1905"/>
        <v/>
      </c>
      <c r="AS602" s="233" t="str">
        <f t="shared" si="2123"/>
        <v/>
      </c>
      <c r="AT602" s="235" t="str">
        <f t="shared" si="1907"/>
        <v/>
      </c>
      <c r="AU602" s="782"/>
      <c r="AV602" s="785"/>
      <c r="AW602" s="779"/>
      <c r="AX602" s="788"/>
      <c r="AY602" s="339"/>
      <c r="AZ602" s="208"/>
      <c r="BA602" s="206"/>
      <c r="BB602" s="206"/>
      <c r="BC602" s="207"/>
      <c r="BD602" s="207"/>
      <c r="BE602" s="207"/>
      <c r="BF602" s="208"/>
      <c r="BG602" s="752"/>
      <c r="BH602" s="212"/>
      <c r="BI602" s="209"/>
      <c r="BJ602" s="209"/>
      <c r="BK602" s="209"/>
      <c r="BL602" s="206"/>
      <c r="BM602" s="206"/>
      <c r="BN602" s="206"/>
      <c r="BO602" s="278"/>
      <c r="BP602" s="278"/>
      <c r="BQ602" s="593"/>
      <c r="BR602" s="625"/>
      <c r="BS602" s="625"/>
      <c r="BT602" s="625"/>
      <c r="BU602" s="625"/>
      <c r="BV602" s="625"/>
      <c r="BW602" s="625"/>
      <c r="BX602" s="625"/>
      <c r="BY602" s="625"/>
      <c r="BZ602" s="625"/>
    </row>
    <row r="603" spans="1:78" s="211" customFormat="1" ht="28.5" hidden="1" customHeight="1">
      <c r="A603" s="979"/>
      <c r="B603" s="846"/>
      <c r="C603" s="849"/>
      <c r="D603" s="287"/>
      <c r="E603" s="290"/>
      <c r="F603" s="206"/>
      <c r="G603" s="819"/>
      <c r="H603" s="380">
        <f t="shared" si="1953"/>
        <v>98</v>
      </c>
      <c r="I603" s="832"/>
      <c r="J603" s="753"/>
      <c r="K603" s="753"/>
      <c r="L603" s="753"/>
      <c r="M603" s="802"/>
      <c r="N603" s="802"/>
      <c r="O603" s="802"/>
      <c r="P603" s="806"/>
      <c r="Q603" s="809"/>
      <c r="R603" s="812"/>
      <c r="S603" s="812"/>
      <c r="T603" s="812"/>
      <c r="U603" s="812"/>
      <c r="V603" s="820"/>
      <c r="W603" s="768"/>
      <c r="X603" s="818"/>
      <c r="Y603" s="762"/>
      <c r="Z603" s="765"/>
      <c r="AA603" s="768"/>
      <c r="AB603" s="771"/>
      <c r="AC603" s="774"/>
      <c r="AD603" s="777"/>
      <c r="AE603" s="780"/>
      <c r="AF603" s="205">
        <v>6</v>
      </c>
      <c r="AG603" s="494"/>
      <c r="AH603" s="497" t="str">
        <f t="shared" si="1964"/>
        <v/>
      </c>
      <c r="AI603" s="336"/>
      <c r="AJ603" s="336"/>
      <c r="AK603" s="231" t="str">
        <f t="shared" si="1965"/>
        <v/>
      </c>
      <c r="AL603" s="337"/>
      <c r="AM603" s="337"/>
      <c r="AN603" s="338"/>
      <c r="AO603" s="232" t="str">
        <f t="shared" ref="AO603" si="2128">IF(ISBLANK(AD598),(IFERROR(IF(AND(AH602="Probabilidad",AH603="Probabilidad"),(AQ602-(+AQ602*AK603)),IF(AND(AH602="Impacto",AH603="Probabilidad"),(AQ601-(+AQ601*AK603)),IF(AH603="Impacto",AQ602,""))),""))," ")</f>
        <v/>
      </c>
      <c r="AP603" s="174" t="str">
        <f t="shared" ref="AP603" si="2129">IF(ISBLANK(AD598),(IFERROR(IF(AO603="","",IF(AO603&lt;=0.2,"Muy Baja",IF(AO603&lt;=0.4,"Baja",IF(AO603&lt;=0.6,"Media",IF(AO603&lt;=0.8,"Alta","Muy Alta"))))),""))," ")</f>
        <v/>
      </c>
      <c r="AQ603" s="233" t="str">
        <f t="shared" ref="AQ603:AQ621" si="2130">+AO603</f>
        <v/>
      </c>
      <c r="AR603" s="279" t="str">
        <f t="shared" ref="AR603:AR621" si="2131">IFERROR(IF(AS603="","",IF(AS603&lt;=0.2,"Leve",IF(AS603&lt;=0.4,"Menor",IF(AS603&lt;=0.6,"Moderado",IF(AS603&lt;=0.8,"Mayor","Catastrófico"))))),"")</f>
        <v/>
      </c>
      <c r="AS603" s="233" t="str">
        <f t="shared" si="2123"/>
        <v/>
      </c>
      <c r="AT603" s="235" t="str">
        <f t="shared" ref="AT603:AT621" si="2132">IFERROR(IF(OR(AND(AP603="Muy Baja",AR603="Leve"),AND(AP603="Muy Baja",AR603="Menor"),AND(AP603="Baja",AR603="Leve")),"Bajo",IF(OR(AND(AP603="Muy baja",AR603="Moderado"),AND(AP603="Baja",AR603="Menor"),AND(AP603="Baja",AR603="Moderado"),AND(AP603="Media",AR603="Leve"),AND(AP603="Media",AR603="Menor"),AND(AP603="Media",AR603="Moderado"),AND(AP603="Alta",AR603="Leve"),AND(AP603="Alta",AR603="Menor")),"Moderado",IF(OR(AND(AP603="Muy Baja",AR603="Mayor"),AND(AP603="Baja",AR603="Mayor"),AND(AP603="Media",AR603="Mayor"),AND(AP603="Alta",AR603="Moderado"),AND(AP603="Alta",AR603="Mayor"),AND(AP603="Muy Alta",AR603="Leve"),AND(AP603="Muy Alta",AR603="Menor"),AND(AP603="Muy Alta",AR603="Moderado"),AND(AP603="Muy Alta",AR603="Mayor")),"Alto",IF(OR(AND(AP603="Muy Baja",AR603="Catastrófico"),AND(AP603="Baja",AR603="Catastrófico"),AND(AP603="Media",AR603="Catastrófico"),AND(AP603="Alta",AR603="Catastrófico"),AND(AP603="Muy Alta",AR603="Catastrófico")),"Extremo","")))),"")</f>
        <v/>
      </c>
      <c r="AU603" s="783"/>
      <c r="AV603" s="786"/>
      <c r="AW603" s="780"/>
      <c r="AX603" s="789"/>
      <c r="AY603" s="339"/>
      <c r="AZ603" s="208"/>
      <c r="BA603" s="206"/>
      <c r="BB603" s="206"/>
      <c r="BC603" s="207"/>
      <c r="BD603" s="207"/>
      <c r="BE603" s="207"/>
      <c r="BF603" s="208"/>
      <c r="BG603" s="753"/>
      <c r="BH603" s="212"/>
      <c r="BI603" s="209"/>
      <c r="BJ603" s="209"/>
      <c r="BK603" s="209"/>
      <c r="BL603" s="206"/>
      <c r="BM603" s="206"/>
      <c r="BN603" s="206"/>
      <c r="BO603" s="278"/>
      <c r="BP603" s="278"/>
      <c r="BQ603" s="593"/>
      <c r="BR603" s="625"/>
      <c r="BS603" s="625"/>
      <c r="BT603" s="625"/>
      <c r="BU603" s="625"/>
      <c r="BV603" s="625"/>
      <c r="BW603" s="625"/>
      <c r="BX603" s="625"/>
      <c r="BY603" s="625"/>
      <c r="BZ603" s="625"/>
    </row>
    <row r="604" spans="1:78" s="211" customFormat="1" ht="28.5" hidden="1" customHeight="1">
      <c r="A604" s="979"/>
      <c r="B604" s="844"/>
      <c r="C604" s="847" t="str">
        <f>IFERROR((VLOOKUP($B604,'Listados Datos'!$D$3:$E$18,2,FALSE))," ")</f>
        <v xml:space="preserve"> </v>
      </c>
      <c r="D604" s="285" t="str">
        <f>IFERROR((VLOOKUP($B604,'Listados Datos'!$D$3:$F$18,3,FALSE))," ")</f>
        <v xml:space="preserve"> </v>
      </c>
      <c r="E604" s="288"/>
      <c r="F604" s="206"/>
      <c r="G604" s="819">
        <v>99</v>
      </c>
      <c r="H604" s="380">
        <f t="shared" ref="H604" si="2133">+G604</f>
        <v>99</v>
      </c>
      <c r="I604" s="830"/>
      <c r="J604" s="751"/>
      <c r="K604" s="751"/>
      <c r="L604" s="751"/>
      <c r="M604" s="803"/>
      <c r="N604" s="803"/>
      <c r="O604" s="803"/>
      <c r="P604" s="804"/>
      <c r="Q604" s="807"/>
      <c r="R604" s="810"/>
      <c r="S604" s="810"/>
      <c r="T604" s="810"/>
      <c r="U604" s="810"/>
      <c r="V604" s="813" t="str">
        <f t="shared" ref="V604" si="2134">IF(ISBLANK(AC604),(IF(P604&lt;=0,"",IF(P604&lt;=2,"Muy Baja",IF(P604&lt;=24,"Baja",IF(P604&lt;=500,"Media",IF(P604&lt;=5000,"Alta","Muy Alta"))))))," ")</f>
        <v/>
      </c>
      <c r="W604" s="766" t="str">
        <f t="shared" ref="W604" si="2135">IF(ISBLANK(AC604),(IF(V604="","",IF(V604="Muy Baja",20%,IF(V604="Baja",40%,IF(V604="Media",60%,IF(V604="Alta",80%,IF(V604="Muy Alta",100%,0)))))))," ")</f>
        <v/>
      </c>
      <c r="X604" s="816"/>
      <c r="Y604" s="760" t="str">
        <f>IF(X604&gt;0,IF(NOT(ISERROR(MATCH(X604,'Listados Datos'!$N$3:$N$4,0))),'Listados Datos'!$N$6&amp;"Por favor no seleccionar este criterios de impacto (Afectación Económica o presupuestal y/o Pérdida Reputacional)",'Listados Datos'!$N$7),"")</f>
        <v/>
      </c>
      <c r="Z604" s="763" t="str">
        <f>IF(OR(X604='Listados Datos'!$R$3,X604='Listados Datos'!$S$3),"Leve",IF(OR(X604='Listados Datos'!$R$4,X604='Listados Datos'!$S$4),"Menor",IF(OR(X604='Listados Datos'!$R$5,X604='Listados Datos'!$S$5),"Moderado",IF(OR(X604='Listados Datos'!$R$6,X604='Listados Datos'!$S$6),"Mayor",IF(OR(X604='Listados Datos'!$R$7,X604='Listados Datos'!$S$7),"Catastrófico","")))))</f>
        <v/>
      </c>
      <c r="AA604" s="766" t="str">
        <f>IF(Z604="","",IF(Z604="Leve",20%,IF(Z604="Menor",40%,IF(Z604="Moderado",60%,IF(Z604="Mayor",80%,IF(Z604="Catastrófico",100%,0))))))</f>
        <v/>
      </c>
      <c r="AB604" s="769"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772"/>
      <c r="AD604" s="775"/>
      <c r="AE604" s="778" t="str">
        <f t="shared" ref="AE604" si="2136">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494"/>
      <c r="AH604" s="497" t="str">
        <f t="shared" si="1964"/>
        <v/>
      </c>
      <c r="AI604" s="336"/>
      <c r="AJ604" s="336"/>
      <c r="AK604" s="231" t="str">
        <f t="shared" si="1965"/>
        <v/>
      </c>
      <c r="AL604" s="337"/>
      <c r="AM604" s="337"/>
      <c r="AN604" s="338"/>
      <c r="AO604" s="232" t="str">
        <f t="shared" ref="AO604" si="2137">IF(ISBLANK(AD604),(IFERROR(IF(AH604="Probabilidad",(W604-(+W604*AK604)),IF(AH604="Impacto",W604,"")),""))," ")</f>
        <v/>
      </c>
      <c r="AP604" s="174" t="str">
        <f t="shared" ref="AP604" si="2138">IF(ISBLANK(AD604), (IFERROR(IF(AO604="","",IF(AO604&lt;=0.2,"Muy Baja",IF(AO604&lt;=0.4,"Baja",IF(AO604&lt;=0.6,"Media",IF(AO604&lt;=0.8,"Alta","Muy Alta"))))),""))," ")</f>
        <v/>
      </c>
      <c r="AQ604" s="233" t="str">
        <f t="shared" si="2130"/>
        <v/>
      </c>
      <c r="AR604" s="279" t="str">
        <f t="shared" si="2131"/>
        <v/>
      </c>
      <c r="AS604" s="233" t="str">
        <f t="shared" ref="AS604" si="2139">IFERROR(IF(AH604="Impacto",(AA604-(+AA604*AK604)),IF(AH604="Probabilidad",AA604,"")),"")</f>
        <v/>
      </c>
      <c r="AT604" s="235" t="str">
        <f t="shared" si="2132"/>
        <v/>
      </c>
      <c r="AU604" s="781"/>
      <c r="AV604" s="784" t="str">
        <f>IF(ISBLANK(AD604), " ", AD604)</f>
        <v xml:space="preserve"> </v>
      </c>
      <c r="AW604" s="778" t="str">
        <f t="shared" ref="AW604" si="2140">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787"/>
      <c r="AY604" s="339"/>
      <c r="AZ604" s="208"/>
      <c r="BA604" s="206"/>
      <c r="BB604" s="206"/>
      <c r="BC604" s="207"/>
      <c r="BD604" s="207"/>
      <c r="BE604" s="207"/>
      <c r="BF604" s="208"/>
      <c r="BG604" s="751"/>
      <c r="BH604" s="212"/>
      <c r="BI604" s="209"/>
      <c r="BJ604" s="209"/>
      <c r="BK604" s="209"/>
      <c r="BL604" s="206"/>
      <c r="BM604" s="206"/>
      <c r="BN604" s="206"/>
      <c r="BO604" s="278"/>
      <c r="BP604" s="278"/>
      <c r="BQ604" s="593"/>
      <c r="BR604" s="625"/>
      <c r="BS604" s="625"/>
      <c r="BT604" s="625"/>
      <c r="BU604" s="625"/>
      <c r="BV604" s="625"/>
      <c r="BW604" s="625"/>
      <c r="BX604" s="625"/>
      <c r="BY604" s="625"/>
      <c r="BZ604" s="625"/>
    </row>
    <row r="605" spans="1:78" s="211" customFormat="1" ht="28.5" hidden="1" customHeight="1">
      <c r="A605" s="979"/>
      <c r="B605" s="845"/>
      <c r="C605" s="848"/>
      <c r="D605" s="286"/>
      <c r="E605" s="289"/>
      <c r="F605" s="206"/>
      <c r="G605" s="819"/>
      <c r="H605" s="380">
        <f t="shared" ref="H605" si="2141">+H604</f>
        <v>99</v>
      </c>
      <c r="I605" s="831"/>
      <c r="J605" s="752"/>
      <c r="K605" s="752"/>
      <c r="L605" s="752"/>
      <c r="M605" s="801"/>
      <c r="N605" s="801"/>
      <c r="O605" s="801"/>
      <c r="P605" s="805"/>
      <c r="Q605" s="808"/>
      <c r="R605" s="811"/>
      <c r="S605" s="811"/>
      <c r="T605" s="811"/>
      <c r="U605" s="811"/>
      <c r="V605" s="814"/>
      <c r="W605" s="767"/>
      <c r="X605" s="817"/>
      <c r="Y605" s="761"/>
      <c r="Z605" s="764"/>
      <c r="AA605" s="767"/>
      <c r="AB605" s="770"/>
      <c r="AC605" s="773"/>
      <c r="AD605" s="776"/>
      <c r="AE605" s="779"/>
      <c r="AF605" s="205">
        <v>2</v>
      </c>
      <c r="AG605" s="494"/>
      <c r="AH605" s="497" t="str">
        <f t="shared" si="1964"/>
        <v/>
      </c>
      <c r="AI605" s="336"/>
      <c r="AJ605" s="336"/>
      <c r="AK605" s="231" t="str">
        <f t="shared" si="1965"/>
        <v/>
      </c>
      <c r="AL605" s="337"/>
      <c r="AM605" s="337"/>
      <c r="AN605" s="338"/>
      <c r="AO605" s="232" t="str">
        <f t="shared" ref="AO605" si="2142">IF(ISBLANK(AD604),(IFERROR(IF(AND(AH604="Probabilidad",AH605="Probabilidad"),(AQ604-(+AQ604*AK605)),IF(AH605="Probabilidad",(W604-(+W604*AK605)),IF(AH605="Impacto",AQ604,""))),""))," ")</f>
        <v/>
      </c>
      <c r="AP605" s="174" t="str">
        <f t="shared" ref="AP605" si="2143">IF(ISBLANK(AD604),(IFERROR(IF(AO605="","",IF(AO605&lt;=0.2,"Muy Baja",IF(AO605&lt;=0.4,"Baja",IF(AO605&lt;=0.6,"Media",IF(AO605&lt;=0.8,"Alta","Muy Alta"))))),""))," ")</f>
        <v/>
      </c>
      <c r="AQ605" s="233" t="str">
        <f t="shared" si="2130"/>
        <v/>
      </c>
      <c r="AR605" s="279" t="str">
        <f t="shared" si="2131"/>
        <v/>
      </c>
      <c r="AS605" s="233" t="str">
        <f t="shared" ref="AS605" si="2144">IFERROR(IF(AND(AH604="Impacto",AH605="Impacto"),(AS604-(+AS604*AK605)),IF(AH605="Impacto",(AA604-(+AA604*AK605)),IF(AH605="Probabilidad",AS604,""))),"")</f>
        <v/>
      </c>
      <c r="AT605" s="235" t="str">
        <f t="shared" si="2132"/>
        <v/>
      </c>
      <c r="AU605" s="782"/>
      <c r="AV605" s="785"/>
      <c r="AW605" s="779"/>
      <c r="AX605" s="788"/>
      <c r="AY605" s="339"/>
      <c r="AZ605" s="208"/>
      <c r="BA605" s="206"/>
      <c r="BB605" s="206"/>
      <c r="BC605" s="207"/>
      <c r="BD605" s="207"/>
      <c r="BE605" s="207"/>
      <c r="BF605" s="208"/>
      <c r="BG605" s="752"/>
      <c r="BH605" s="212"/>
      <c r="BI605" s="209"/>
      <c r="BJ605" s="209"/>
      <c r="BK605" s="209"/>
      <c r="BL605" s="206"/>
      <c r="BM605" s="206"/>
      <c r="BN605" s="206"/>
      <c r="BO605" s="278"/>
      <c r="BP605" s="278"/>
      <c r="BQ605" s="593"/>
      <c r="BR605" s="625"/>
      <c r="BS605" s="625"/>
      <c r="BT605" s="625"/>
      <c r="BU605" s="625"/>
      <c r="BV605" s="625"/>
      <c r="BW605" s="625"/>
      <c r="BX605" s="625"/>
      <c r="BY605" s="625"/>
      <c r="BZ605" s="625"/>
    </row>
    <row r="606" spans="1:78" s="211" customFormat="1" ht="28.5" hidden="1" customHeight="1">
      <c r="A606" s="979"/>
      <c r="B606" s="845"/>
      <c r="C606" s="848"/>
      <c r="D606" s="286"/>
      <c r="E606" s="289"/>
      <c r="F606" s="206"/>
      <c r="G606" s="819"/>
      <c r="H606" s="380">
        <f t="shared" si="1953"/>
        <v>99</v>
      </c>
      <c r="I606" s="831"/>
      <c r="J606" s="752"/>
      <c r="K606" s="752"/>
      <c r="L606" s="752"/>
      <c r="M606" s="801"/>
      <c r="N606" s="801"/>
      <c r="O606" s="801"/>
      <c r="P606" s="805"/>
      <c r="Q606" s="808"/>
      <c r="R606" s="811"/>
      <c r="S606" s="811"/>
      <c r="T606" s="811"/>
      <c r="U606" s="811"/>
      <c r="V606" s="814"/>
      <c r="W606" s="767"/>
      <c r="X606" s="817"/>
      <c r="Y606" s="761"/>
      <c r="Z606" s="764"/>
      <c r="AA606" s="767"/>
      <c r="AB606" s="770"/>
      <c r="AC606" s="773"/>
      <c r="AD606" s="776"/>
      <c r="AE606" s="779"/>
      <c r="AF606" s="205">
        <v>3</v>
      </c>
      <c r="AG606" s="494"/>
      <c r="AH606" s="497" t="str">
        <f t="shared" si="1964"/>
        <v/>
      </c>
      <c r="AI606" s="336"/>
      <c r="AJ606" s="336"/>
      <c r="AK606" s="231" t="str">
        <f t="shared" si="1965"/>
        <v/>
      </c>
      <c r="AL606" s="337"/>
      <c r="AM606" s="337"/>
      <c r="AN606" s="338"/>
      <c r="AO606" s="232" t="str">
        <f t="shared" ref="AO606" si="2145">IF(ISBLANK(AD604),(IFERROR(IF(AND(AH605="Probabilidad",AH606="Probabilidad"),(AQ605-(+AQ605*AK606)),IF(AND(AH605="Impacto",AH606="Probabilidad"),(AQ604-(+AQ604*AK606)),IF(AH606="Impacto",AQ605,""))),""))," ")</f>
        <v/>
      </c>
      <c r="AP606" s="174" t="str">
        <f t="shared" ref="AP606" si="2146">IF(ISBLANK(AD604),(IFERROR(IF(AO606="","",IF(AO606&lt;=0.2,"Muy Baja",IF(AO606&lt;=0.4,"Baja",IF(AO606&lt;=0.6,"Media",IF(AO606&lt;=0.8,"Alta","Muy Alta"))))),""))," ")</f>
        <v/>
      </c>
      <c r="AQ606" s="233" t="str">
        <f t="shared" si="2130"/>
        <v/>
      </c>
      <c r="AR606" s="279" t="str">
        <f t="shared" si="2131"/>
        <v/>
      </c>
      <c r="AS606" s="233" t="str">
        <f t="shared" ref="AS606:AS609" si="2147">IFERROR(IF(AND(AH605="Impacto",AH606="Impacto"),(AS605-(+AS605*AK606)),IF(AND(AH605="Probabilidad",AH606="Impacto"),(AS604-(+AS604*AK606)),IF(AH606="Probabilidad",AS605,""))),"")</f>
        <v/>
      </c>
      <c r="AT606" s="235" t="str">
        <f t="shared" si="2132"/>
        <v/>
      </c>
      <c r="AU606" s="782"/>
      <c r="AV606" s="785"/>
      <c r="AW606" s="779"/>
      <c r="AX606" s="788"/>
      <c r="AY606" s="339"/>
      <c r="AZ606" s="208"/>
      <c r="BA606" s="206"/>
      <c r="BB606" s="206"/>
      <c r="BC606" s="207"/>
      <c r="BD606" s="207"/>
      <c r="BE606" s="207"/>
      <c r="BF606" s="208"/>
      <c r="BG606" s="752"/>
      <c r="BH606" s="212"/>
      <c r="BI606" s="209"/>
      <c r="BJ606" s="209"/>
      <c r="BK606" s="209"/>
      <c r="BL606" s="206"/>
      <c r="BM606" s="206"/>
      <c r="BN606" s="206"/>
      <c r="BO606" s="278"/>
      <c r="BP606" s="278"/>
      <c r="BQ606" s="593"/>
      <c r="BR606" s="625"/>
      <c r="BS606" s="625"/>
      <c r="BT606" s="625"/>
      <c r="BU606" s="625"/>
      <c r="BV606" s="625"/>
      <c r="BW606" s="625"/>
      <c r="BX606" s="625"/>
      <c r="BY606" s="625"/>
      <c r="BZ606" s="625"/>
    </row>
    <row r="607" spans="1:78" s="211" customFormat="1" ht="28.5" hidden="1" customHeight="1">
      <c r="A607" s="979"/>
      <c r="B607" s="845"/>
      <c r="C607" s="848"/>
      <c r="D607" s="286"/>
      <c r="E607" s="289"/>
      <c r="F607" s="206"/>
      <c r="G607" s="819"/>
      <c r="H607" s="380">
        <f t="shared" si="1953"/>
        <v>99</v>
      </c>
      <c r="I607" s="831"/>
      <c r="J607" s="752"/>
      <c r="K607" s="752"/>
      <c r="L607" s="752"/>
      <c r="M607" s="801"/>
      <c r="N607" s="801"/>
      <c r="O607" s="801"/>
      <c r="P607" s="805"/>
      <c r="Q607" s="808"/>
      <c r="R607" s="811"/>
      <c r="S607" s="811"/>
      <c r="T607" s="811"/>
      <c r="U607" s="811"/>
      <c r="V607" s="814"/>
      <c r="W607" s="767"/>
      <c r="X607" s="817"/>
      <c r="Y607" s="761"/>
      <c r="Z607" s="764"/>
      <c r="AA607" s="767"/>
      <c r="AB607" s="770"/>
      <c r="AC607" s="773"/>
      <c r="AD607" s="776"/>
      <c r="AE607" s="779"/>
      <c r="AF607" s="205">
        <v>4</v>
      </c>
      <c r="AG607" s="494"/>
      <c r="AH607" s="497" t="str">
        <f t="shared" si="1964"/>
        <v/>
      </c>
      <c r="AI607" s="336"/>
      <c r="AJ607" s="336"/>
      <c r="AK607" s="231" t="str">
        <f t="shared" si="1965"/>
        <v/>
      </c>
      <c r="AL607" s="337"/>
      <c r="AM607" s="337"/>
      <c r="AN607" s="338"/>
      <c r="AO607" s="232" t="str">
        <f t="shared" ref="AO607" si="2148">IF(ISBLANK(AD604),(IFERROR(IF(AND(AH606="Probabilidad",AH607="Probabilidad"),(AQ606-(+AQ606*AK607)),IF(AND(AH606="Impacto",AH607="Probabilidad"),(AQ605-(+AQ605*AK607)),IF(AH607="Impacto",AQ606,""))),""))," ")</f>
        <v/>
      </c>
      <c r="AP607" s="174" t="str">
        <f t="shared" ref="AP607" si="2149">IF(ISBLANK(AD604),(IFERROR(IF(AO607="","",IF(AO607&lt;=0.2,"Muy Baja",IF(AO607&lt;=0.4,"Baja",IF(AO607&lt;=0.6,"Media",IF(AO607&lt;=0.8,"Alta","Muy Alta"))))),""))," ")</f>
        <v/>
      </c>
      <c r="AQ607" s="233" t="str">
        <f t="shared" si="2130"/>
        <v/>
      </c>
      <c r="AR607" s="279" t="str">
        <f t="shared" si="2131"/>
        <v/>
      </c>
      <c r="AS607" s="233" t="str">
        <f t="shared" si="2147"/>
        <v/>
      </c>
      <c r="AT607" s="235" t="str">
        <f t="shared" si="2132"/>
        <v/>
      </c>
      <c r="AU607" s="782"/>
      <c r="AV607" s="785"/>
      <c r="AW607" s="779"/>
      <c r="AX607" s="788"/>
      <c r="AY607" s="339"/>
      <c r="AZ607" s="208"/>
      <c r="BA607" s="206"/>
      <c r="BB607" s="206"/>
      <c r="BC607" s="207"/>
      <c r="BD607" s="207"/>
      <c r="BE607" s="207"/>
      <c r="BF607" s="208"/>
      <c r="BG607" s="752"/>
      <c r="BH607" s="212"/>
      <c r="BI607" s="209"/>
      <c r="BJ607" s="209"/>
      <c r="BK607" s="209"/>
      <c r="BL607" s="206"/>
      <c r="BM607" s="206"/>
      <c r="BN607" s="206"/>
      <c r="BO607" s="278"/>
      <c r="BP607" s="278"/>
      <c r="BQ607" s="593"/>
      <c r="BR607" s="625"/>
      <c r="BS607" s="625"/>
      <c r="BT607" s="625"/>
      <c r="BU607" s="625"/>
      <c r="BV607" s="625"/>
      <c r="BW607" s="625"/>
      <c r="BX607" s="625"/>
      <c r="BY607" s="625"/>
      <c r="BZ607" s="625"/>
    </row>
    <row r="608" spans="1:78" s="211" customFormat="1" ht="28.5" hidden="1" customHeight="1">
      <c r="A608" s="979"/>
      <c r="B608" s="845"/>
      <c r="C608" s="848"/>
      <c r="D608" s="286"/>
      <c r="E608" s="289"/>
      <c r="F608" s="206"/>
      <c r="G608" s="819"/>
      <c r="H608" s="380">
        <f t="shared" si="1953"/>
        <v>99</v>
      </c>
      <c r="I608" s="831"/>
      <c r="J608" s="752"/>
      <c r="K608" s="752"/>
      <c r="L608" s="752"/>
      <c r="M608" s="801"/>
      <c r="N608" s="801"/>
      <c r="O608" s="801"/>
      <c r="P608" s="805"/>
      <c r="Q608" s="808"/>
      <c r="R608" s="811"/>
      <c r="S608" s="811"/>
      <c r="T608" s="811"/>
      <c r="U608" s="811"/>
      <c r="V608" s="814"/>
      <c r="W608" s="767"/>
      <c r="X608" s="817"/>
      <c r="Y608" s="761"/>
      <c r="Z608" s="764"/>
      <c r="AA608" s="767"/>
      <c r="AB608" s="770"/>
      <c r="AC608" s="773"/>
      <c r="AD608" s="776"/>
      <c r="AE608" s="779"/>
      <c r="AF608" s="205">
        <v>5</v>
      </c>
      <c r="AG608" s="494"/>
      <c r="AH608" s="497" t="str">
        <f t="shared" si="1964"/>
        <v/>
      </c>
      <c r="AI608" s="336"/>
      <c r="AJ608" s="336"/>
      <c r="AK608" s="231" t="str">
        <f t="shared" si="1965"/>
        <v/>
      </c>
      <c r="AL608" s="337"/>
      <c r="AM608" s="337"/>
      <c r="AN608" s="338"/>
      <c r="AO608" s="232" t="str">
        <f t="shared" ref="AO608" si="2150">IF(ISBLANK(AD604),(IFERROR(IF(AND(AH607="Probabilidad",AH608="Probabilidad"),(AQ607-(+AQ607*AK608)),IF(AND(AH607="Impacto",AH608="Probabilidad"),(AQ606-(+AQ606*AK608)),IF(AH608="Impacto",AQ607,""))),""))," ")</f>
        <v/>
      </c>
      <c r="AP608" s="174" t="str">
        <f t="shared" ref="AP608" si="2151">IF(ISBLANK(AD604),(IFERROR(IF(AO608="","",IF(AO608&lt;=0.2,"Muy Baja",IF(AO608&lt;=0.4,"Baja",IF(AO608&lt;=0.6,"Media",IF(AO608&lt;=0.8,"Alta","Muy Alta"))))),""))," ")</f>
        <v/>
      </c>
      <c r="AQ608" s="233" t="str">
        <f t="shared" si="2130"/>
        <v/>
      </c>
      <c r="AR608" s="279" t="str">
        <f t="shared" si="2131"/>
        <v/>
      </c>
      <c r="AS608" s="233" t="str">
        <f t="shared" si="2147"/>
        <v/>
      </c>
      <c r="AT608" s="235" t="str">
        <f t="shared" si="2132"/>
        <v/>
      </c>
      <c r="AU608" s="782"/>
      <c r="AV608" s="785"/>
      <c r="AW608" s="779"/>
      <c r="AX608" s="788"/>
      <c r="AY608" s="339"/>
      <c r="AZ608" s="208"/>
      <c r="BA608" s="206"/>
      <c r="BB608" s="206"/>
      <c r="BC608" s="207"/>
      <c r="BD608" s="207"/>
      <c r="BE608" s="207"/>
      <c r="BF608" s="208"/>
      <c r="BG608" s="752"/>
      <c r="BH608" s="212"/>
      <c r="BI608" s="209"/>
      <c r="BJ608" s="209"/>
      <c r="BK608" s="209"/>
      <c r="BL608" s="206"/>
      <c r="BM608" s="206"/>
      <c r="BN608" s="206"/>
      <c r="BO608" s="278"/>
      <c r="BP608" s="278"/>
      <c r="BQ608" s="593"/>
      <c r="BR608" s="625"/>
      <c r="BS608" s="625"/>
      <c r="BT608" s="625"/>
      <c r="BU608" s="625"/>
      <c r="BV608" s="625"/>
      <c r="BW608" s="625"/>
      <c r="BX608" s="625"/>
      <c r="BY608" s="625"/>
      <c r="BZ608" s="625"/>
    </row>
    <row r="609" spans="1:78" s="211" customFormat="1" ht="28.5" hidden="1" customHeight="1">
      <c r="A609" s="979"/>
      <c r="B609" s="846"/>
      <c r="C609" s="849"/>
      <c r="D609" s="287"/>
      <c r="E609" s="290"/>
      <c r="F609" s="206"/>
      <c r="G609" s="819"/>
      <c r="H609" s="380">
        <f t="shared" si="1953"/>
        <v>99</v>
      </c>
      <c r="I609" s="832"/>
      <c r="J609" s="753"/>
      <c r="K609" s="753"/>
      <c r="L609" s="753"/>
      <c r="M609" s="802"/>
      <c r="N609" s="802"/>
      <c r="O609" s="802"/>
      <c r="P609" s="806"/>
      <c r="Q609" s="809"/>
      <c r="R609" s="812"/>
      <c r="S609" s="812"/>
      <c r="T609" s="812"/>
      <c r="U609" s="812"/>
      <c r="V609" s="820"/>
      <c r="W609" s="768"/>
      <c r="X609" s="818"/>
      <c r="Y609" s="762"/>
      <c r="Z609" s="765"/>
      <c r="AA609" s="768"/>
      <c r="AB609" s="771"/>
      <c r="AC609" s="774"/>
      <c r="AD609" s="777"/>
      <c r="AE609" s="780"/>
      <c r="AF609" s="205">
        <v>6</v>
      </c>
      <c r="AG609" s="494"/>
      <c r="AH609" s="497" t="str">
        <f t="shared" si="1964"/>
        <v/>
      </c>
      <c r="AI609" s="336"/>
      <c r="AJ609" s="336"/>
      <c r="AK609" s="231" t="str">
        <f t="shared" si="1965"/>
        <v/>
      </c>
      <c r="AL609" s="337"/>
      <c r="AM609" s="337"/>
      <c r="AN609" s="338"/>
      <c r="AO609" s="232" t="str">
        <f t="shared" ref="AO609" si="2152">IF(ISBLANK(AD604),(IFERROR(IF(AND(AH608="Probabilidad",AH609="Probabilidad"),(AQ608-(+AQ608*AK609)),IF(AND(AH608="Impacto",AH609="Probabilidad"),(AQ607-(+AQ607*AK609)),IF(AH609="Impacto",AQ608,""))),""))," ")</f>
        <v/>
      </c>
      <c r="AP609" s="174" t="str">
        <f t="shared" ref="AP609" si="2153">IF(ISBLANK(AD604),(IFERROR(IF(AO609="","",IF(AO609&lt;=0.2,"Muy Baja",IF(AO609&lt;=0.4,"Baja",IF(AO609&lt;=0.6,"Media",IF(AO609&lt;=0.8,"Alta","Muy Alta"))))),""))," ")</f>
        <v/>
      </c>
      <c r="AQ609" s="233" t="str">
        <f t="shared" si="2130"/>
        <v/>
      </c>
      <c r="AR609" s="279" t="str">
        <f t="shared" si="2131"/>
        <v/>
      </c>
      <c r="AS609" s="233" t="str">
        <f t="shared" si="2147"/>
        <v/>
      </c>
      <c r="AT609" s="235" t="str">
        <f t="shared" si="2132"/>
        <v/>
      </c>
      <c r="AU609" s="783"/>
      <c r="AV609" s="786"/>
      <c r="AW609" s="780"/>
      <c r="AX609" s="789"/>
      <c r="AY609" s="339"/>
      <c r="AZ609" s="208"/>
      <c r="BA609" s="206"/>
      <c r="BB609" s="206"/>
      <c r="BC609" s="207"/>
      <c r="BD609" s="207"/>
      <c r="BE609" s="207"/>
      <c r="BF609" s="208"/>
      <c r="BG609" s="753"/>
      <c r="BH609" s="212"/>
      <c r="BI609" s="209"/>
      <c r="BJ609" s="209"/>
      <c r="BK609" s="209"/>
      <c r="BL609" s="206"/>
      <c r="BM609" s="206"/>
      <c r="BN609" s="206"/>
      <c r="BO609" s="278"/>
      <c r="BP609" s="278"/>
      <c r="BQ609" s="593"/>
      <c r="BR609" s="625"/>
      <c r="BS609" s="625"/>
      <c r="BT609" s="625"/>
      <c r="BU609" s="625"/>
      <c r="BV609" s="625"/>
      <c r="BW609" s="625"/>
      <c r="BX609" s="625"/>
      <c r="BY609" s="625"/>
      <c r="BZ609" s="625"/>
    </row>
    <row r="610" spans="1:78" s="211" customFormat="1" ht="28.5" hidden="1" customHeight="1">
      <c r="A610" s="979"/>
      <c r="B610" s="844"/>
      <c r="C610" s="847" t="str">
        <f>IFERROR((VLOOKUP($B610,'Listados Datos'!$D$3:$E$18,2,FALSE))," ")</f>
        <v xml:space="preserve"> </v>
      </c>
      <c r="D610" s="285" t="str">
        <f>IFERROR((VLOOKUP($B610,'Listados Datos'!$D$3:$F$18,3,FALSE))," ")</f>
        <v xml:space="preserve"> </v>
      </c>
      <c r="E610" s="288"/>
      <c r="F610" s="206"/>
      <c r="G610" s="819">
        <v>100</v>
      </c>
      <c r="H610" s="380">
        <f t="shared" ref="H610" si="2154">+G610</f>
        <v>100</v>
      </c>
      <c r="I610" s="830"/>
      <c r="J610" s="751"/>
      <c r="K610" s="751"/>
      <c r="L610" s="751"/>
      <c r="M610" s="803"/>
      <c r="N610" s="803"/>
      <c r="O610" s="803"/>
      <c r="P610" s="804"/>
      <c r="Q610" s="807"/>
      <c r="R610" s="810"/>
      <c r="S610" s="810"/>
      <c r="T610" s="810"/>
      <c r="U610" s="810"/>
      <c r="V610" s="813" t="str">
        <f t="shared" ref="V610" si="2155">IF(ISBLANK(AC610),(IF(P610&lt;=0,"",IF(P610&lt;=2,"Muy Baja",IF(P610&lt;=24,"Baja",IF(P610&lt;=500,"Media",IF(P610&lt;=5000,"Alta","Muy Alta"))))))," ")</f>
        <v/>
      </c>
      <c r="W610" s="766" t="str">
        <f t="shared" ref="W610" si="2156">IF(ISBLANK(AC610),(IF(V610="","",IF(V610="Muy Baja",20%,IF(V610="Baja",40%,IF(V610="Media",60%,IF(V610="Alta",80%,IF(V610="Muy Alta",100%,0)))))))," ")</f>
        <v/>
      </c>
      <c r="X610" s="816"/>
      <c r="Y610" s="760" t="str">
        <f>IF(X610&gt;0,IF(NOT(ISERROR(MATCH(X610,'Listados Datos'!$N$3:$N$4,0))),'Listados Datos'!$N$6&amp;"Por favor no seleccionar este criterios de impacto (Afectación Económica o presupuestal y/o Pérdida Reputacional)",'Listados Datos'!$N$7),"")</f>
        <v/>
      </c>
      <c r="Z610" s="763" t="str">
        <f>IF(OR(X610='Listados Datos'!$R$3,X610='Listados Datos'!$S$3),"Leve",IF(OR(X610='Listados Datos'!$R$4,X610='Listados Datos'!$S$4),"Menor",IF(OR(X610='Listados Datos'!$R$5,X610='Listados Datos'!$S$5),"Moderado",IF(OR(X610='Listados Datos'!$R$6,X610='Listados Datos'!$S$6),"Mayor",IF(OR(X610='Listados Datos'!$R$7,X610='Listados Datos'!$S$7),"Catastrófico","")))))</f>
        <v/>
      </c>
      <c r="AA610" s="766" t="str">
        <f>IF(Z610="","",IF(Z610="Leve",20%,IF(Z610="Menor",40%,IF(Z610="Moderado",60%,IF(Z610="Mayor",80%,IF(Z610="Catastrófico",100%,0))))))</f>
        <v/>
      </c>
      <c r="AB610" s="769"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772"/>
      <c r="AD610" s="775"/>
      <c r="AE610" s="778" t="str">
        <f t="shared" ref="AE610" si="2157">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494"/>
      <c r="AH610" s="497" t="str">
        <f t="shared" si="1964"/>
        <v/>
      </c>
      <c r="AI610" s="336"/>
      <c r="AJ610" s="336"/>
      <c r="AK610" s="231" t="str">
        <f t="shared" si="1965"/>
        <v/>
      </c>
      <c r="AL610" s="337"/>
      <c r="AM610" s="337"/>
      <c r="AN610" s="338"/>
      <c r="AO610" s="232" t="str">
        <f t="shared" ref="AO610" si="2158">IF(ISBLANK(AD610),(IFERROR(IF(AH610="Probabilidad",(W610-(+W610*AK610)),IF(AH610="Impacto",W610,"")),""))," ")</f>
        <v/>
      </c>
      <c r="AP610" s="174" t="str">
        <f t="shared" ref="AP610" si="2159">IF(ISBLANK(AD610), (IFERROR(IF(AO610="","",IF(AO610&lt;=0.2,"Muy Baja",IF(AO610&lt;=0.4,"Baja",IF(AO610&lt;=0.6,"Media",IF(AO610&lt;=0.8,"Alta","Muy Alta"))))),""))," ")</f>
        <v/>
      </c>
      <c r="AQ610" s="233" t="str">
        <f t="shared" si="2130"/>
        <v/>
      </c>
      <c r="AR610" s="279" t="str">
        <f t="shared" si="2131"/>
        <v/>
      </c>
      <c r="AS610" s="233" t="str">
        <f t="shared" ref="AS610" si="2160">IFERROR(IF(AH610="Impacto",(AA610-(+AA610*AK610)),IF(AH610="Probabilidad",AA610,"")),"")</f>
        <v/>
      </c>
      <c r="AT610" s="235" t="str">
        <f t="shared" si="2132"/>
        <v/>
      </c>
      <c r="AU610" s="781"/>
      <c r="AV610" s="784" t="str">
        <f>IF(ISBLANK(AD610), " ", AD610)</f>
        <v xml:space="preserve"> </v>
      </c>
      <c r="AW610" s="778" t="str">
        <f t="shared" ref="AW610" si="2161">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787"/>
      <c r="AY610" s="339"/>
      <c r="AZ610" s="208"/>
      <c r="BA610" s="206"/>
      <c r="BB610" s="206"/>
      <c r="BC610" s="207"/>
      <c r="BD610" s="207"/>
      <c r="BE610" s="207"/>
      <c r="BF610" s="208"/>
      <c r="BG610" s="751"/>
      <c r="BH610" s="212"/>
      <c r="BI610" s="209"/>
      <c r="BJ610" s="209"/>
      <c r="BK610" s="209"/>
      <c r="BL610" s="206"/>
      <c r="BM610" s="206"/>
      <c r="BN610" s="206"/>
      <c r="BO610" s="278"/>
      <c r="BP610" s="278"/>
      <c r="BQ610" s="593"/>
      <c r="BR610" s="625"/>
      <c r="BS610" s="625"/>
      <c r="BT610" s="625"/>
      <c r="BU610" s="625"/>
      <c r="BV610" s="625"/>
      <c r="BW610" s="625"/>
      <c r="BX610" s="625"/>
      <c r="BY610" s="625"/>
      <c r="BZ610" s="625"/>
    </row>
    <row r="611" spans="1:78" s="211" customFormat="1" ht="28.5" hidden="1" customHeight="1">
      <c r="A611" s="979"/>
      <c r="B611" s="845"/>
      <c r="C611" s="848"/>
      <c r="D611" s="286"/>
      <c r="E611" s="289"/>
      <c r="F611" s="206"/>
      <c r="G611" s="819"/>
      <c r="H611" s="380">
        <f t="shared" ref="H611" si="2162">+H610</f>
        <v>100</v>
      </c>
      <c r="I611" s="831"/>
      <c r="J611" s="752"/>
      <c r="K611" s="752"/>
      <c r="L611" s="752"/>
      <c r="M611" s="801"/>
      <c r="N611" s="801"/>
      <c r="O611" s="801"/>
      <c r="P611" s="805"/>
      <c r="Q611" s="808"/>
      <c r="R611" s="811"/>
      <c r="S611" s="811"/>
      <c r="T611" s="811"/>
      <c r="U611" s="811"/>
      <c r="V611" s="814"/>
      <c r="W611" s="767"/>
      <c r="X611" s="817"/>
      <c r="Y611" s="761"/>
      <c r="Z611" s="764"/>
      <c r="AA611" s="767"/>
      <c r="AB611" s="770"/>
      <c r="AC611" s="773"/>
      <c r="AD611" s="776"/>
      <c r="AE611" s="779"/>
      <c r="AF611" s="205">
        <v>2</v>
      </c>
      <c r="AG611" s="494"/>
      <c r="AH611" s="497" t="str">
        <f t="shared" si="1964"/>
        <v/>
      </c>
      <c r="AI611" s="336"/>
      <c r="AJ611" s="336"/>
      <c r="AK611" s="231" t="str">
        <f t="shared" si="1965"/>
        <v/>
      </c>
      <c r="AL611" s="337"/>
      <c r="AM611" s="337"/>
      <c r="AN611" s="338"/>
      <c r="AO611" s="232" t="str">
        <f t="shared" ref="AO611" si="2163">IF(ISBLANK(AD610),(IFERROR(IF(AND(AH610="Probabilidad",AH611="Probabilidad"),(AQ610-(+AQ610*AK611)),IF(AH611="Probabilidad",(W610-(+W610*AK611)),IF(AH611="Impacto",AQ610,""))),""))," ")</f>
        <v/>
      </c>
      <c r="AP611" s="174" t="str">
        <f t="shared" ref="AP611" si="2164">IF(ISBLANK(AD610),(IFERROR(IF(AO611="","",IF(AO611&lt;=0.2,"Muy Baja",IF(AO611&lt;=0.4,"Baja",IF(AO611&lt;=0.6,"Media",IF(AO611&lt;=0.8,"Alta","Muy Alta"))))),""))," ")</f>
        <v/>
      </c>
      <c r="AQ611" s="233" t="str">
        <f t="shared" si="2130"/>
        <v/>
      </c>
      <c r="AR611" s="279" t="str">
        <f t="shared" si="2131"/>
        <v/>
      </c>
      <c r="AS611" s="233" t="str">
        <f t="shared" ref="AS611" si="2165">IFERROR(IF(AND(AH610="Impacto",AH611="Impacto"),(AS610-(+AS610*AK611)),IF(AH611="Impacto",(AA610-(+AA610*AK611)),IF(AH611="Probabilidad",AS610,""))),"")</f>
        <v/>
      </c>
      <c r="AT611" s="235" t="str">
        <f t="shared" si="2132"/>
        <v/>
      </c>
      <c r="AU611" s="782"/>
      <c r="AV611" s="785"/>
      <c r="AW611" s="779"/>
      <c r="AX611" s="788"/>
      <c r="AY611" s="339"/>
      <c r="AZ611" s="208"/>
      <c r="BA611" s="206"/>
      <c r="BB611" s="206"/>
      <c r="BC611" s="207"/>
      <c r="BD611" s="207"/>
      <c r="BE611" s="207"/>
      <c r="BF611" s="208"/>
      <c r="BG611" s="752"/>
      <c r="BH611" s="212"/>
      <c r="BI611" s="209"/>
      <c r="BJ611" s="209"/>
      <c r="BK611" s="209"/>
      <c r="BL611" s="206"/>
      <c r="BM611" s="206"/>
      <c r="BN611" s="206"/>
      <c r="BO611" s="278"/>
      <c r="BP611" s="278"/>
      <c r="BQ611" s="593"/>
      <c r="BR611" s="625"/>
      <c r="BS611" s="625"/>
      <c r="BT611" s="625"/>
      <c r="BU611" s="625"/>
      <c r="BV611" s="625"/>
      <c r="BW611" s="625"/>
      <c r="BX611" s="625"/>
      <c r="BY611" s="625"/>
      <c r="BZ611" s="625"/>
    </row>
    <row r="612" spans="1:78" s="211" customFormat="1" ht="28.5" hidden="1" customHeight="1">
      <c r="A612" s="979"/>
      <c r="B612" s="845"/>
      <c r="C612" s="848"/>
      <c r="D612" s="286"/>
      <c r="E612" s="289"/>
      <c r="F612" s="206"/>
      <c r="G612" s="819"/>
      <c r="H612" s="380">
        <f t="shared" si="1953"/>
        <v>100</v>
      </c>
      <c r="I612" s="831"/>
      <c r="J612" s="752"/>
      <c r="K612" s="752"/>
      <c r="L612" s="752"/>
      <c r="M612" s="801"/>
      <c r="N612" s="801"/>
      <c r="O612" s="801"/>
      <c r="P612" s="805"/>
      <c r="Q612" s="808"/>
      <c r="R612" s="811"/>
      <c r="S612" s="811"/>
      <c r="T612" s="811"/>
      <c r="U612" s="811"/>
      <c r="V612" s="814"/>
      <c r="W612" s="767"/>
      <c r="X612" s="817"/>
      <c r="Y612" s="761"/>
      <c r="Z612" s="764"/>
      <c r="AA612" s="767"/>
      <c r="AB612" s="770"/>
      <c r="AC612" s="773"/>
      <c r="AD612" s="776"/>
      <c r="AE612" s="779"/>
      <c r="AF612" s="205">
        <v>3</v>
      </c>
      <c r="AG612" s="494"/>
      <c r="AH612" s="497" t="str">
        <f t="shared" si="1964"/>
        <v/>
      </c>
      <c r="AI612" s="336"/>
      <c r="AJ612" s="336"/>
      <c r="AK612" s="231" t="str">
        <f t="shared" si="1965"/>
        <v/>
      </c>
      <c r="AL612" s="337"/>
      <c r="AM612" s="337"/>
      <c r="AN612" s="338"/>
      <c r="AO612" s="232" t="str">
        <f t="shared" ref="AO612" si="2166">IF(ISBLANK(AD610),(IFERROR(IF(AND(AH611="Probabilidad",AH612="Probabilidad"),(AQ611-(+AQ611*AK612)),IF(AND(AH611="Impacto",AH612="Probabilidad"),(AQ610-(+AQ610*AK612)),IF(AH612="Impacto",AQ611,""))),""))," ")</f>
        <v/>
      </c>
      <c r="AP612" s="174" t="str">
        <f t="shared" ref="AP612" si="2167">IF(ISBLANK(AD610),(IFERROR(IF(AO612="","",IF(AO612&lt;=0.2,"Muy Baja",IF(AO612&lt;=0.4,"Baja",IF(AO612&lt;=0.6,"Media",IF(AO612&lt;=0.8,"Alta","Muy Alta"))))),""))," ")</f>
        <v/>
      </c>
      <c r="AQ612" s="233" t="str">
        <f t="shared" si="2130"/>
        <v/>
      </c>
      <c r="AR612" s="279" t="str">
        <f t="shared" si="2131"/>
        <v/>
      </c>
      <c r="AS612" s="233" t="str">
        <f t="shared" ref="AS612:AS615" si="2168">IFERROR(IF(AND(AH611="Impacto",AH612="Impacto"),(AS611-(+AS611*AK612)),IF(AND(AH611="Probabilidad",AH612="Impacto"),(AS610-(+AS610*AK612)),IF(AH612="Probabilidad",AS611,""))),"")</f>
        <v/>
      </c>
      <c r="AT612" s="235" t="str">
        <f t="shared" si="2132"/>
        <v/>
      </c>
      <c r="AU612" s="782"/>
      <c r="AV612" s="785"/>
      <c r="AW612" s="779"/>
      <c r="AX612" s="788"/>
      <c r="AY612" s="339"/>
      <c r="AZ612" s="208"/>
      <c r="BA612" s="206"/>
      <c r="BB612" s="206"/>
      <c r="BC612" s="207"/>
      <c r="BD612" s="207"/>
      <c r="BE612" s="207"/>
      <c r="BF612" s="208"/>
      <c r="BG612" s="752"/>
      <c r="BH612" s="212"/>
      <c r="BI612" s="209"/>
      <c r="BJ612" s="209"/>
      <c r="BK612" s="209"/>
      <c r="BL612" s="206"/>
      <c r="BM612" s="206"/>
      <c r="BN612" s="206"/>
      <c r="BO612" s="278"/>
      <c r="BP612" s="278"/>
      <c r="BQ612" s="593"/>
      <c r="BR612" s="625"/>
      <c r="BS612" s="625"/>
      <c r="BT612" s="625"/>
      <c r="BU612" s="625"/>
      <c r="BV612" s="625"/>
      <c r="BW612" s="625"/>
      <c r="BX612" s="625"/>
      <c r="BY612" s="625"/>
      <c r="BZ612" s="625"/>
    </row>
    <row r="613" spans="1:78" s="211" customFormat="1" ht="28.5" hidden="1" customHeight="1">
      <c r="A613" s="979"/>
      <c r="B613" s="845"/>
      <c r="C613" s="848"/>
      <c r="D613" s="286"/>
      <c r="E613" s="289"/>
      <c r="F613" s="206"/>
      <c r="G613" s="819"/>
      <c r="H613" s="380">
        <f t="shared" si="1953"/>
        <v>100</v>
      </c>
      <c r="I613" s="831"/>
      <c r="J613" s="752"/>
      <c r="K613" s="752"/>
      <c r="L613" s="752"/>
      <c r="M613" s="801"/>
      <c r="N613" s="801"/>
      <c r="O613" s="801"/>
      <c r="P613" s="805"/>
      <c r="Q613" s="808"/>
      <c r="R613" s="811"/>
      <c r="S613" s="811"/>
      <c r="T613" s="811"/>
      <c r="U613" s="811"/>
      <c r="V613" s="814"/>
      <c r="W613" s="767"/>
      <c r="X613" s="817"/>
      <c r="Y613" s="761"/>
      <c r="Z613" s="764"/>
      <c r="AA613" s="767"/>
      <c r="AB613" s="770"/>
      <c r="AC613" s="773"/>
      <c r="AD613" s="776"/>
      <c r="AE613" s="779"/>
      <c r="AF613" s="205">
        <v>4</v>
      </c>
      <c r="AG613" s="494"/>
      <c r="AH613" s="497" t="str">
        <f t="shared" si="1964"/>
        <v/>
      </c>
      <c r="AI613" s="336"/>
      <c r="AJ613" s="336"/>
      <c r="AK613" s="231" t="str">
        <f t="shared" si="1965"/>
        <v/>
      </c>
      <c r="AL613" s="337"/>
      <c r="AM613" s="337"/>
      <c r="AN613" s="338"/>
      <c r="AO613" s="232" t="str">
        <f t="shared" ref="AO613" si="2169">IF(ISBLANK(AD610),(IFERROR(IF(AND(AH612="Probabilidad",AH613="Probabilidad"),(AQ612-(+AQ612*AK613)),IF(AND(AH612="Impacto",AH613="Probabilidad"),(AQ611-(+AQ611*AK613)),IF(AH613="Impacto",AQ612,""))),""))," ")</f>
        <v/>
      </c>
      <c r="AP613" s="174" t="str">
        <f t="shared" ref="AP613" si="2170">IF(ISBLANK(AD610),(IFERROR(IF(AO613="","",IF(AO613&lt;=0.2,"Muy Baja",IF(AO613&lt;=0.4,"Baja",IF(AO613&lt;=0.6,"Media",IF(AO613&lt;=0.8,"Alta","Muy Alta"))))),""))," ")</f>
        <v/>
      </c>
      <c r="AQ613" s="233" t="str">
        <f t="shared" si="2130"/>
        <v/>
      </c>
      <c r="AR613" s="279" t="str">
        <f t="shared" si="2131"/>
        <v/>
      </c>
      <c r="AS613" s="233" t="str">
        <f t="shared" si="2168"/>
        <v/>
      </c>
      <c r="AT613" s="235" t="str">
        <f t="shared" si="2132"/>
        <v/>
      </c>
      <c r="AU613" s="782"/>
      <c r="AV613" s="785"/>
      <c r="AW613" s="779"/>
      <c r="AX613" s="788"/>
      <c r="AY613" s="339"/>
      <c r="AZ613" s="208"/>
      <c r="BA613" s="206"/>
      <c r="BB613" s="206"/>
      <c r="BC613" s="207"/>
      <c r="BD613" s="207"/>
      <c r="BE613" s="207"/>
      <c r="BF613" s="208"/>
      <c r="BG613" s="752"/>
      <c r="BH613" s="212"/>
      <c r="BI613" s="209"/>
      <c r="BJ613" s="209"/>
      <c r="BK613" s="209"/>
      <c r="BL613" s="206"/>
      <c r="BM613" s="206"/>
      <c r="BN613" s="206"/>
      <c r="BO613" s="278"/>
      <c r="BP613" s="278"/>
      <c r="BQ613" s="593"/>
      <c r="BR613" s="625"/>
      <c r="BS613" s="625"/>
      <c r="BT613" s="625"/>
      <c r="BU613" s="625"/>
      <c r="BV613" s="625"/>
      <c r="BW613" s="625"/>
      <c r="BX613" s="625"/>
      <c r="BY613" s="625"/>
      <c r="BZ613" s="625"/>
    </row>
    <row r="614" spans="1:78" s="211" customFormat="1" ht="28.5" hidden="1" customHeight="1">
      <c r="A614" s="979"/>
      <c r="B614" s="845"/>
      <c r="C614" s="848"/>
      <c r="D614" s="286"/>
      <c r="E614" s="289"/>
      <c r="F614" s="206"/>
      <c r="G614" s="819"/>
      <c r="H614" s="380">
        <f t="shared" si="1953"/>
        <v>100</v>
      </c>
      <c r="I614" s="831"/>
      <c r="J614" s="752"/>
      <c r="K614" s="752"/>
      <c r="L614" s="752"/>
      <c r="M614" s="801"/>
      <c r="N614" s="801"/>
      <c r="O614" s="801"/>
      <c r="P614" s="805"/>
      <c r="Q614" s="808"/>
      <c r="R614" s="811"/>
      <c r="S614" s="811"/>
      <c r="T614" s="811"/>
      <c r="U614" s="811"/>
      <c r="V614" s="814"/>
      <c r="W614" s="767"/>
      <c r="X614" s="817"/>
      <c r="Y614" s="761"/>
      <c r="Z614" s="764"/>
      <c r="AA614" s="767"/>
      <c r="AB614" s="770"/>
      <c r="AC614" s="773"/>
      <c r="AD614" s="776"/>
      <c r="AE614" s="779"/>
      <c r="AF614" s="205">
        <v>5</v>
      </c>
      <c r="AG614" s="494"/>
      <c r="AH614" s="497" t="str">
        <f t="shared" si="1964"/>
        <v/>
      </c>
      <c r="AI614" s="336"/>
      <c r="AJ614" s="336"/>
      <c r="AK614" s="231" t="str">
        <f t="shared" si="1965"/>
        <v/>
      </c>
      <c r="AL614" s="337"/>
      <c r="AM614" s="337"/>
      <c r="AN614" s="338"/>
      <c r="AO614" s="232" t="str">
        <f t="shared" ref="AO614" si="2171">IF(ISBLANK(AD610),(IFERROR(IF(AND(AH613="Probabilidad",AH614="Probabilidad"),(AQ613-(+AQ613*AK614)),IF(AND(AH613="Impacto",AH614="Probabilidad"),(AQ612-(+AQ612*AK614)),IF(AH614="Impacto",AQ613,""))),""))," ")</f>
        <v/>
      </c>
      <c r="AP614" s="174" t="str">
        <f t="shared" ref="AP614" si="2172">IF(ISBLANK(AD610),(IFERROR(IF(AO614="","",IF(AO614&lt;=0.2,"Muy Baja",IF(AO614&lt;=0.4,"Baja",IF(AO614&lt;=0.6,"Media",IF(AO614&lt;=0.8,"Alta","Muy Alta"))))),""))," ")</f>
        <v/>
      </c>
      <c r="AQ614" s="233" t="str">
        <f t="shared" si="2130"/>
        <v/>
      </c>
      <c r="AR614" s="279" t="str">
        <f t="shared" si="2131"/>
        <v/>
      </c>
      <c r="AS614" s="233" t="str">
        <f t="shared" si="2168"/>
        <v/>
      </c>
      <c r="AT614" s="235" t="str">
        <f t="shared" si="2132"/>
        <v/>
      </c>
      <c r="AU614" s="782"/>
      <c r="AV614" s="785"/>
      <c r="AW614" s="779"/>
      <c r="AX614" s="788"/>
      <c r="AY614" s="339"/>
      <c r="AZ614" s="208"/>
      <c r="BA614" s="206"/>
      <c r="BB614" s="206"/>
      <c r="BC614" s="207"/>
      <c r="BD614" s="207"/>
      <c r="BE614" s="207"/>
      <c r="BF614" s="208"/>
      <c r="BG614" s="752"/>
      <c r="BH614" s="212"/>
      <c r="BI614" s="209"/>
      <c r="BJ614" s="209"/>
      <c r="BK614" s="209"/>
      <c r="BL614" s="206"/>
      <c r="BM614" s="206"/>
      <c r="BN614" s="206"/>
      <c r="BO614" s="278"/>
      <c r="BP614" s="278"/>
      <c r="BQ614" s="593"/>
      <c r="BR614" s="625"/>
      <c r="BS614" s="625"/>
      <c r="BT614" s="625"/>
      <c r="BU614" s="625"/>
      <c r="BV614" s="625"/>
      <c r="BW614" s="625"/>
      <c r="BX614" s="625"/>
      <c r="BY614" s="625"/>
      <c r="BZ614" s="625"/>
    </row>
    <row r="615" spans="1:78" s="211" customFormat="1" ht="28.5" hidden="1" customHeight="1">
      <c r="A615" s="979"/>
      <c r="B615" s="846"/>
      <c r="C615" s="849"/>
      <c r="D615" s="287"/>
      <c r="E615" s="290"/>
      <c r="F615" s="206"/>
      <c r="G615" s="819"/>
      <c r="H615" s="380">
        <f t="shared" si="1953"/>
        <v>100</v>
      </c>
      <c r="I615" s="832"/>
      <c r="J615" s="753"/>
      <c r="K615" s="753"/>
      <c r="L615" s="753"/>
      <c r="M615" s="802"/>
      <c r="N615" s="802"/>
      <c r="O615" s="802"/>
      <c r="P615" s="806"/>
      <c r="Q615" s="809"/>
      <c r="R615" s="812"/>
      <c r="S615" s="812"/>
      <c r="T615" s="812"/>
      <c r="U615" s="812"/>
      <c r="V615" s="820"/>
      <c r="W615" s="768"/>
      <c r="X615" s="818"/>
      <c r="Y615" s="762"/>
      <c r="Z615" s="765"/>
      <c r="AA615" s="768"/>
      <c r="AB615" s="771"/>
      <c r="AC615" s="774"/>
      <c r="AD615" s="777"/>
      <c r="AE615" s="780"/>
      <c r="AF615" s="205">
        <v>6</v>
      </c>
      <c r="AG615" s="494"/>
      <c r="AH615" s="497" t="str">
        <f t="shared" si="1964"/>
        <v/>
      </c>
      <c r="AI615" s="336"/>
      <c r="AJ615" s="336"/>
      <c r="AK615" s="231" t="str">
        <f t="shared" si="1965"/>
        <v/>
      </c>
      <c r="AL615" s="337"/>
      <c r="AM615" s="337"/>
      <c r="AN615" s="338"/>
      <c r="AO615" s="232" t="str">
        <f t="shared" ref="AO615" si="2173">IF(ISBLANK(AD610),(IFERROR(IF(AND(AH614="Probabilidad",AH615="Probabilidad"),(AQ614-(+AQ614*AK615)),IF(AND(AH614="Impacto",AH615="Probabilidad"),(AQ613-(+AQ613*AK615)),IF(AH615="Impacto",AQ614,""))),""))," ")</f>
        <v/>
      </c>
      <c r="AP615" s="174" t="str">
        <f t="shared" ref="AP615" si="2174">IF(ISBLANK(AD610),(IFERROR(IF(AO615="","",IF(AO615&lt;=0.2,"Muy Baja",IF(AO615&lt;=0.4,"Baja",IF(AO615&lt;=0.6,"Media",IF(AO615&lt;=0.8,"Alta","Muy Alta"))))),""))," ")</f>
        <v/>
      </c>
      <c r="AQ615" s="233" t="str">
        <f t="shared" si="2130"/>
        <v/>
      </c>
      <c r="AR615" s="279" t="str">
        <f t="shared" si="2131"/>
        <v/>
      </c>
      <c r="AS615" s="233" t="str">
        <f t="shared" si="2168"/>
        <v/>
      </c>
      <c r="AT615" s="235" t="str">
        <f t="shared" si="2132"/>
        <v/>
      </c>
      <c r="AU615" s="783"/>
      <c r="AV615" s="786"/>
      <c r="AW615" s="780"/>
      <c r="AX615" s="789"/>
      <c r="AY615" s="339"/>
      <c r="AZ615" s="208"/>
      <c r="BA615" s="206"/>
      <c r="BB615" s="206"/>
      <c r="BC615" s="207"/>
      <c r="BD615" s="207"/>
      <c r="BE615" s="207"/>
      <c r="BF615" s="208"/>
      <c r="BG615" s="753"/>
      <c r="BH615" s="212"/>
      <c r="BI615" s="209"/>
      <c r="BJ615" s="209"/>
      <c r="BK615" s="209"/>
      <c r="BL615" s="206"/>
      <c r="BM615" s="206"/>
      <c r="BN615" s="206"/>
      <c r="BO615" s="278"/>
      <c r="BP615" s="278"/>
      <c r="BQ615" s="593"/>
      <c r="BR615" s="625"/>
      <c r="BS615" s="625"/>
      <c r="BT615" s="625"/>
      <c r="BU615" s="625"/>
      <c r="BV615" s="625"/>
      <c r="BW615" s="625"/>
      <c r="BX615" s="625"/>
      <c r="BY615" s="625"/>
      <c r="BZ615" s="625"/>
    </row>
    <row r="616" spans="1:78" s="211" customFormat="1" ht="28.5" hidden="1" customHeight="1">
      <c r="A616" s="979"/>
      <c r="B616" s="844"/>
      <c r="C616" s="847" t="str">
        <f>IFERROR((VLOOKUP($B616,'Listados Datos'!$D$3:$E$18,2,FALSE))," ")</f>
        <v xml:space="preserve"> </v>
      </c>
      <c r="D616" s="285" t="str">
        <f>IFERROR((VLOOKUP($B616,'Listados Datos'!$D$3:$F$18,3,FALSE))," ")</f>
        <v xml:space="preserve"> </v>
      </c>
      <c r="E616" s="288"/>
      <c r="F616" s="206"/>
      <c r="G616" s="819">
        <v>101</v>
      </c>
      <c r="H616" s="380">
        <f t="shared" ref="H616" si="2175">+G616</f>
        <v>101</v>
      </c>
      <c r="I616" s="830"/>
      <c r="J616" s="751"/>
      <c r="K616" s="751"/>
      <c r="L616" s="751"/>
      <c r="M616" s="803"/>
      <c r="N616" s="803"/>
      <c r="O616" s="803"/>
      <c r="P616" s="804"/>
      <c r="Q616" s="807"/>
      <c r="R616" s="810"/>
      <c r="S616" s="810"/>
      <c r="T616" s="810"/>
      <c r="U616" s="810"/>
      <c r="V616" s="813" t="str">
        <f t="shared" ref="V616" si="2176">IF(ISBLANK(AC616),(IF(P616&lt;=0,"",IF(P616&lt;=2,"Muy Baja",IF(P616&lt;=24,"Baja",IF(P616&lt;=500,"Media",IF(P616&lt;=5000,"Alta","Muy Alta"))))))," ")</f>
        <v/>
      </c>
      <c r="W616" s="766" t="str">
        <f t="shared" ref="W616" si="2177">IF(ISBLANK(AC616),(IF(V616="","",IF(V616="Muy Baja",20%,IF(V616="Baja",40%,IF(V616="Media",60%,IF(V616="Alta",80%,IF(V616="Muy Alta",100%,0)))))))," ")</f>
        <v/>
      </c>
      <c r="X616" s="816"/>
      <c r="Y616" s="760" t="str">
        <f>IF(X616&gt;0,IF(NOT(ISERROR(MATCH(X616,'Listados Datos'!$N$3:$N$4,0))),'Listados Datos'!$N$6&amp;"Por favor no seleccionar este criterios de impacto (Afectación Económica o presupuestal y/o Pérdida Reputacional)",'Listados Datos'!$N$7),"")</f>
        <v/>
      </c>
      <c r="Z616" s="763" t="str">
        <f>IF(OR(X616='Listados Datos'!$R$3,X616='Listados Datos'!$S$3),"Leve",IF(OR(X616='Listados Datos'!$R$4,X616='Listados Datos'!$S$4),"Menor",IF(OR(X616='Listados Datos'!$R$5,X616='Listados Datos'!$S$5),"Moderado",IF(OR(X616='Listados Datos'!$R$6,X616='Listados Datos'!$S$6),"Mayor",IF(OR(X616='Listados Datos'!$R$7,X616='Listados Datos'!$S$7),"Catastrófico","")))))</f>
        <v/>
      </c>
      <c r="AA616" s="766" t="str">
        <f>IF(Z616="","",IF(Z616="Leve",20%,IF(Z616="Menor",40%,IF(Z616="Moderado",60%,IF(Z616="Mayor",80%,IF(Z616="Catastrófico",100%,0))))))</f>
        <v/>
      </c>
      <c r="AB616" s="769" t="str">
        <f>IF(OR(AND(V616="Muy Baja",Z616="Leve"),AND(V616="Muy Baja",Z616="Menor"),AND(V616="Baja",Z616="Leve")),"Bajo",IF(OR(AND(V616="Muy baja",Z616="Moderado"),AND(V616="Baja",Z616="Menor"),AND(V616="Baja",Z616="Moderado"),AND(V616="Media",Z616="Leve"),AND(V616="Media",Z616="Menor"),AND(V616="Media",Z616="Moderado"),AND(V616="Alta",Z616="Leve"),AND(V616="Alta",Z616="Menor")),"Moderado",IF(OR(AND(V616="Muy Baja",Z616="Mayor"),AND(V616="Baja",Z616="Mayor"),AND(V616="Media",Z616="Mayor"),AND(V616="Alta",Z616="Moderado"),AND(V616="Alta",Z616="Mayor"),AND(V616="Muy Alta",Z616="Leve"),AND(V616="Muy Alta",Z616="Menor"),AND(V616="Muy Alta",Z616="Moderado"),AND(V616="Muy Alta",Z616="Mayor")),"Alto",IF(OR(AND(V616="Muy Baja",Z616="Catastrófico"),AND(V616="Baja",Z616="Catastrófico"),AND(V616="Media",Z616="Catastrófico"),AND(V616="Alta",Z616="Catastrófico"),AND(V616="Muy Alta",Z616="Catastrófico")),"Extremo",""))))</f>
        <v/>
      </c>
      <c r="AC616" s="772"/>
      <c r="AD616" s="775"/>
      <c r="AE616" s="778" t="str">
        <f t="shared" ref="AE616" si="2178">IF(AND(AC616="Rara Vez",AD616="Insignificante"),("BAJA"),IF(AND(AC616="Rara Vez",AD616="Menor"),("BAJA"),IF(AND(AC616="Rara Vez",AD616="Moderado"),("MODERADA"),IF(AND(AC616="Rara Vez",AD616="Mayor"),("ALTA"),IF(AND(AC616="Improbable",AD616="Insignificante"),("BAJA"),IF(AND(AC616="Improbable",AD616="Menor"),("BAJA"),IF(AND(AC616="Improbable",AD616="Moderado"),("MODERADA"),IF(AND(AC616="Improbable",AD616="Mayor"),("ALTA"),IF(AND(AC616="Posible",AD616="Insignificante"),("BAJA"),IF(AND(AC616="Posible",AD616="Menor"),("MODERADA"),IF(AND(AC616="Posible",AD616="Moderado"),("ALTA"),IF(AND(AC616="Posible",AD616="Mayor"),("EXTREMA"),IF(AND(AC616="Probable",AD616="Insignificante"),("MODERADA"),IF(AND(AC616="Probable",AD616="Menor"),("ALTA"),IF(AND(AC616="Probable",AD616="Moderado"),("ALTA"),IF(AND(AC616="Probable",AD616="Mayor"),("EXTREMA"),IF(AND(AC616="Casi Seguro",AD616="Insignificante"),("ALTA"),IF(AND(AC616="Casi Seguro",AD616="Menor"),("ALTA"),IF(AND(AC616="Casi Seguro",AD616="Moderado"),("EXTREMA"),IF(AND(AC616="Casi Seguro",AD616="Mayor"),("EXTREMA"),IF(AD616="Catastrófico","EXTREMA","VALORAR")))))))))))))))))))))</f>
        <v>VALORAR</v>
      </c>
      <c r="AF616" s="205">
        <v>1</v>
      </c>
      <c r="AG616" s="494"/>
      <c r="AH616" s="497" t="str">
        <f t="shared" ref="AH616:AH621" si="2179">IF(OR(AI616="Preventivo",AI616="Detectivo"),"Probabilidad",IF(AI616="Correctivo","Impacto",""))</f>
        <v/>
      </c>
      <c r="AI616" s="336"/>
      <c r="AJ616" s="336"/>
      <c r="AK616" s="231" t="str">
        <f t="shared" ref="AK616:AK621" si="2180">IF(AND(AI616="Preventivo",AJ616="Automático"),"50%",IF(AND(AI616="Preventivo",AJ616="Manual"),"40%",IF(AND(AI616="Detectivo",AJ616="Automático"),"40%",IF(AND(AI616="Detectivo",AJ616="Manual"),"30%",IF(AND(AI616="Correctivo",AJ616="Automático"),"35%",IF(AND(AI616="Correctivo",AJ616="Manual"),"25%",""))))))</f>
        <v/>
      </c>
      <c r="AL616" s="337"/>
      <c r="AM616" s="337"/>
      <c r="AN616" s="338"/>
      <c r="AO616" s="232" t="str">
        <f t="shared" ref="AO616" si="2181">IF(ISBLANK(AD616),(IFERROR(IF(AH616="Probabilidad",(W616-(+W616*AK616)),IF(AH616="Impacto",W616,"")),""))," ")</f>
        <v/>
      </c>
      <c r="AP616" s="174" t="str">
        <f t="shared" ref="AP616" si="2182">IF(ISBLANK(AD616), (IFERROR(IF(AO616="","",IF(AO616&lt;=0.2,"Muy Baja",IF(AO616&lt;=0.4,"Baja",IF(AO616&lt;=0.6,"Media",IF(AO616&lt;=0.8,"Alta","Muy Alta"))))),""))," ")</f>
        <v/>
      </c>
      <c r="AQ616" s="233" t="str">
        <f t="shared" si="2130"/>
        <v/>
      </c>
      <c r="AR616" s="279" t="str">
        <f t="shared" si="2131"/>
        <v/>
      </c>
      <c r="AS616" s="233" t="str">
        <f t="shared" ref="AS616" si="2183">IFERROR(IF(AH616="Impacto",(AA616-(+AA616*AK616)),IF(AH616="Probabilidad",AA616,"")),"")</f>
        <v/>
      </c>
      <c r="AT616" s="235" t="str">
        <f t="shared" si="2132"/>
        <v/>
      </c>
      <c r="AU616" s="781"/>
      <c r="AV616" s="784" t="str">
        <f>IF(ISBLANK(AD616), " ", AD616)</f>
        <v xml:space="preserve"> </v>
      </c>
      <c r="AW616" s="778" t="str">
        <f t="shared" ref="AW616" si="2184">IF(AND(AU616="Rara Vez",AV616="Insignificante"),("BAJA"),IF(AND(AU616="Rara Vez",AV616="Menor"),("BAJA"),IF(AND(AU616="Rara Vez",AV616="Moderado"),("MODERADA"),IF(AND(AU616="Rara Vez",AV616="Mayor"),("ALTA"),IF(AND(AU616="Improbable",AV616="Insignificante"),("BAJA"),IF(AND(AU616="Improbable",AV616="Menor"),("BAJA"),IF(AND(AU616="Improbable",AV616="Moderado"),("MODERADA"),IF(AND(AU616="Improbable",AV616="Mayor"),("ALTA"),IF(AND(AU616="Posible",AV616="Insignificante"),("BAJA"),IF(AND(AU616="Posible",AV616="Menor"),("MODERADA"),IF(AND(AU616="Posible",AV616="Moderado"),("ALTA"),IF(AND(AU616="Posible",AV616="Mayor"),("EXTREMA"),IF(AND(AU616="Probable",AV616="Insignificante"),("MODERADA"),IF(AND(AU616="Probable",AV616="Menor"),("ALTA"),IF(AND(AU616="Probable",AV616="Moderado"),("ALTA"),IF(AND(AU616="Probable",AV616="Mayor"),("EXTREMA"),IF(AND(AU616="Casi Seguro",AV616="Insignificante"),("ALTA"),IF(AND(AU616="Casi Seguro",AV616="Menor"),("ALTA"),IF(AND(AU616="Casi Seguro",AV616="Moderado"),("EXTREMA"),IF(AND(AU616="Casi Seguro",AV616="Mayor"),("EXTREMA"),IF(AV616="Catastrófico","EXTREMA","VALORAR")))))))))))))))))))))</f>
        <v>VALORAR</v>
      </c>
      <c r="AX616" s="787"/>
      <c r="AY616" s="339"/>
      <c r="AZ616" s="208"/>
      <c r="BA616" s="206"/>
      <c r="BB616" s="206"/>
      <c r="BC616" s="207"/>
      <c r="BD616" s="207"/>
      <c r="BE616" s="207"/>
      <c r="BF616" s="208"/>
      <c r="BG616" s="751"/>
      <c r="BH616" s="212"/>
      <c r="BI616" s="209"/>
      <c r="BJ616" s="209"/>
      <c r="BK616" s="209"/>
      <c r="BL616" s="206"/>
      <c r="BM616" s="206"/>
      <c r="BN616" s="206"/>
      <c r="BO616" s="278"/>
      <c r="BP616" s="278"/>
      <c r="BQ616" s="593"/>
      <c r="BR616" s="625"/>
      <c r="BS616" s="625"/>
      <c r="BT616" s="625"/>
      <c r="BU616" s="625"/>
      <c r="BV616" s="625"/>
      <c r="BW616" s="625"/>
      <c r="BX616" s="625"/>
      <c r="BY616" s="625"/>
      <c r="BZ616" s="625"/>
    </row>
    <row r="617" spans="1:78" s="211" customFormat="1" ht="28.5" hidden="1" customHeight="1">
      <c r="A617" s="979"/>
      <c r="B617" s="845"/>
      <c r="C617" s="848"/>
      <c r="D617" s="286"/>
      <c r="E617" s="289"/>
      <c r="F617" s="206"/>
      <c r="G617" s="819"/>
      <c r="H617" s="380">
        <f t="shared" ref="H617:H621" si="2185">+H616</f>
        <v>101</v>
      </c>
      <c r="I617" s="831"/>
      <c r="J617" s="752"/>
      <c r="K617" s="752"/>
      <c r="L617" s="752"/>
      <c r="M617" s="801"/>
      <c r="N617" s="801"/>
      <c r="O617" s="801"/>
      <c r="P617" s="805"/>
      <c r="Q617" s="808"/>
      <c r="R617" s="811"/>
      <c r="S617" s="811"/>
      <c r="T617" s="811"/>
      <c r="U617" s="811"/>
      <c r="V617" s="814"/>
      <c r="W617" s="767"/>
      <c r="X617" s="817"/>
      <c r="Y617" s="761"/>
      <c r="Z617" s="764"/>
      <c r="AA617" s="767"/>
      <c r="AB617" s="770"/>
      <c r="AC617" s="773"/>
      <c r="AD617" s="776"/>
      <c r="AE617" s="779"/>
      <c r="AF617" s="205">
        <v>2</v>
      </c>
      <c r="AG617" s="494"/>
      <c r="AH617" s="497" t="str">
        <f t="shared" si="2179"/>
        <v/>
      </c>
      <c r="AI617" s="336"/>
      <c r="AJ617" s="336"/>
      <c r="AK617" s="231" t="str">
        <f t="shared" si="2180"/>
        <v/>
      </c>
      <c r="AL617" s="337"/>
      <c r="AM617" s="337"/>
      <c r="AN617" s="338"/>
      <c r="AO617" s="232" t="str">
        <f t="shared" ref="AO617" si="2186">IF(ISBLANK(AD616),(IFERROR(IF(AND(AH616="Probabilidad",AH617="Probabilidad"),(AQ616-(+AQ616*AK617)),IF(AH617="Probabilidad",(W616-(+W616*AK617)),IF(AH617="Impacto",AQ616,""))),""))," ")</f>
        <v/>
      </c>
      <c r="AP617" s="174" t="str">
        <f t="shared" ref="AP617" si="2187">IF(ISBLANK(AD616),(IFERROR(IF(AO617="","",IF(AO617&lt;=0.2,"Muy Baja",IF(AO617&lt;=0.4,"Baja",IF(AO617&lt;=0.6,"Media",IF(AO617&lt;=0.8,"Alta","Muy Alta"))))),""))," ")</f>
        <v/>
      </c>
      <c r="AQ617" s="233" t="str">
        <f t="shared" si="2130"/>
        <v/>
      </c>
      <c r="AR617" s="279" t="str">
        <f t="shared" si="2131"/>
        <v/>
      </c>
      <c r="AS617" s="233" t="str">
        <f t="shared" ref="AS617" si="2188">IFERROR(IF(AND(AH616="Impacto",AH617="Impacto"),(AS616-(+AS616*AK617)),IF(AH617="Impacto",(AA616-(+AA616*AK617)),IF(AH617="Probabilidad",AS616,""))),"")</f>
        <v/>
      </c>
      <c r="AT617" s="235" t="str">
        <f t="shared" si="2132"/>
        <v/>
      </c>
      <c r="AU617" s="782"/>
      <c r="AV617" s="785"/>
      <c r="AW617" s="779"/>
      <c r="AX617" s="788"/>
      <c r="AY617" s="339"/>
      <c r="AZ617" s="208"/>
      <c r="BA617" s="206"/>
      <c r="BB617" s="206"/>
      <c r="BC617" s="207"/>
      <c r="BD617" s="207"/>
      <c r="BE617" s="207"/>
      <c r="BF617" s="208"/>
      <c r="BG617" s="752"/>
      <c r="BH617" s="212"/>
      <c r="BI617" s="209"/>
      <c r="BJ617" s="209"/>
      <c r="BK617" s="209"/>
      <c r="BL617" s="206"/>
      <c r="BM617" s="206"/>
      <c r="BN617" s="206"/>
      <c r="BO617" s="278"/>
      <c r="BP617" s="278"/>
      <c r="BQ617" s="593"/>
      <c r="BR617" s="625"/>
      <c r="BS617" s="625"/>
      <c r="BT617" s="625"/>
      <c r="BU617" s="625"/>
      <c r="BV617" s="625"/>
      <c r="BW617" s="625"/>
      <c r="BX617" s="625"/>
      <c r="BY617" s="625"/>
      <c r="BZ617" s="625"/>
    </row>
    <row r="618" spans="1:78" s="211" customFormat="1" ht="28.5" hidden="1" customHeight="1">
      <c r="A618" s="979"/>
      <c r="B618" s="845"/>
      <c r="C618" s="848"/>
      <c r="D618" s="286"/>
      <c r="E618" s="289"/>
      <c r="F618" s="206"/>
      <c r="G618" s="819"/>
      <c r="H618" s="380">
        <f t="shared" si="2185"/>
        <v>101</v>
      </c>
      <c r="I618" s="831"/>
      <c r="J618" s="752"/>
      <c r="K618" s="752"/>
      <c r="L618" s="752"/>
      <c r="M618" s="801"/>
      <c r="N618" s="801"/>
      <c r="O618" s="801"/>
      <c r="P618" s="805"/>
      <c r="Q618" s="808"/>
      <c r="R618" s="811"/>
      <c r="S618" s="811"/>
      <c r="T618" s="811"/>
      <c r="U618" s="811"/>
      <c r="V618" s="814"/>
      <c r="W618" s="767"/>
      <c r="X618" s="817"/>
      <c r="Y618" s="761"/>
      <c r="Z618" s="764"/>
      <c r="AA618" s="767"/>
      <c r="AB618" s="770"/>
      <c r="AC618" s="773"/>
      <c r="AD618" s="776"/>
      <c r="AE618" s="779"/>
      <c r="AF618" s="205">
        <v>3</v>
      </c>
      <c r="AG618" s="494"/>
      <c r="AH618" s="497" t="str">
        <f t="shared" si="2179"/>
        <v/>
      </c>
      <c r="AI618" s="336"/>
      <c r="AJ618" s="336"/>
      <c r="AK618" s="231" t="str">
        <f t="shared" si="2180"/>
        <v/>
      </c>
      <c r="AL618" s="337"/>
      <c r="AM618" s="337"/>
      <c r="AN618" s="338"/>
      <c r="AO618" s="232" t="str">
        <f t="shared" ref="AO618" si="2189">IF(ISBLANK(AD616),(IFERROR(IF(AND(AH617="Probabilidad",AH618="Probabilidad"),(AQ617-(+AQ617*AK618)),IF(AND(AH617="Impacto",AH618="Probabilidad"),(AQ616-(+AQ616*AK618)),IF(AH618="Impacto",AQ617,""))),""))," ")</f>
        <v/>
      </c>
      <c r="AP618" s="174" t="str">
        <f t="shared" ref="AP618" si="2190">IF(ISBLANK(AD616),(IFERROR(IF(AO618="","",IF(AO618&lt;=0.2,"Muy Baja",IF(AO618&lt;=0.4,"Baja",IF(AO618&lt;=0.6,"Media",IF(AO618&lt;=0.8,"Alta","Muy Alta"))))),""))," ")</f>
        <v/>
      </c>
      <c r="AQ618" s="233" t="str">
        <f t="shared" si="2130"/>
        <v/>
      </c>
      <c r="AR618" s="279" t="str">
        <f t="shared" si="2131"/>
        <v/>
      </c>
      <c r="AS618" s="233" t="str">
        <f t="shared" ref="AS618:AS621" si="2191">IFERROR(IF(AND(AH617="Impacto",AH618="Impacto"),(AS617-(+AS617*AK618)),IF(AND(AH617="Probabilidad",AH618="Impacto"),(AS616-(+AS616*AK618)),IF(AH618="Probabilidad",AS617,""))),"")</f>
        <v/>
      </c>
      <c r="AT618" s="235" t="str">
        <f t="shared" si="2132"/>
        <v/>
      </c>
      <c r="AU618" s="782"/>
      <c r="AV618" s="785"/>
      <c r="AW618" s="779"/>
      <c r="AX618" s="788"/>
      <c r="AY618" s="339"/>
      <c r="AZ618" s="208"/>
      <c r="BA618" s="206"/>
      <c r="BB618" s="206"/>
      <c r="BC618" s="207"/>
      <c r="BD618" s="207"/>
      <c r="BE618" s="207"/>
      <c r="BF618" s="208"/>
      <c r="BG618" s="752"/>
      <c r="BH618" s="212"/>
      <c r="BI618" s="209"/>
      <c r="BJ618" s="209"/>
      <c r="BK618" s="209"/>
      <c r="BL618" s="206"/>
      <c r="BM618" s="206"/>
      <c r="BN618" s="206"/>
      <c r="BO618" s="278"/>
      <c r="BP618" s="278"/>
      <c r="BQ618" s="593"/>
      <c r="BR618" s="625"/>
      <c r="BS618" s="625"/>
      <c r="BT618" s="625"/>
      <c r="BU618" s="625"/>
      <c r="BV618" s="625"/>
      <c r="BW618" s="625"/>
      <c r="BX618" s="625"/>
      <c r="BY618" s="625"/>
      <c r="BZ618" s="625"/>
    </row>
    <row r="619" spans="1:78" s="211" customFormat="1" ht="28.5" hidden="1" customHeight="1">
      <c r="A619" s="979"/>
      <c r="B619" s="845"/>
      <c r="C619" s="848"/>
      <c r="D619" s="286"/>
      <c r="E619" s="289"/>
      <c r="F619" s="206"/>
      <c r="G619" s="819"/>
      <c r="H619" s="380">
        <f t="shared" si="2185"/>
        <v>101</v>
      </c>
      <c r="I619" s="831"/>
      <c r="J619" s="752"/>
      <c r="K619" s="752"/>
      <c r="L619" s="752"/>
      <c r="M619" s="801"/>
      <c r="N619" s="801"/>
      <c r="O619" s="801"/>
      <c r="P619" s="805"/>
      <c r="Q619" s="808"/>
      <c r="R619" s="811"/>
      <c r="S619" s="811"/>
      <c r="T619" s="811"/>
      <c r="U619" s="811"/>
      <c r="V619" s="814"/>
      <c r="W619" s="767"/>
      <c r="X619" s="817"/>
      <c r="Y619" s="761"/>
      <c r="Z619" s="764"/>
      <c r="AA619" s="767"/>
      <c r="AB619" s="770"/>
      <c r="AC619" s="773"/>
      <c r="AD619" s="776"/>
      <c r="AE619" s="779"/>
      <c r="AF619" s="205">
        <v>4</v>
      </c>
      <c r="AG619" s="494"/>
      <c r="AH619" s="497" t="str">
        <f t="shared" si="2179"/>
        <v/>
      </c>
      <c r="AI619" s="336"/>
      <c r="AJ619" s="336"/>
      <c r="AK619" s="231" t="str">
        <f t="shared" si="2180"/>
        <v/>
      </c>
      <c r="AL619" s="337"/>
      <c r="AM619" s="337"/>
      <c r="AN619" s="338"/>
      <c r="AO619" s="232" t="str">
        <f t="shared" ref="AO619" si="2192">IF(ISBLANK(AD616),(IFERROR(IF(AND(AH618="Probabilidad",AH619="Probabilidad"),(AQ618-(+AQ618*AK619)),IF(AND(AH618="Impacto",AH619="Probabilidad"),(AQ617-(+AQ617*AK619)),IF(AH619="Impacto",AQ618,""))),""))," ")</f>
        <v/>
      </c>
      <c r="AP619" s="174" t="str">
        <f t="shared" ref="AP619" si="2193">IF(ISBLANK(AD616),(IFERROR(IF(AO619="","",IF(AO619&lt;=0.2,"Muy Baja",IF(AO619&lt;=0.4,"Baja",IF(AO619&lt;=0.6,"Media",IF(AO619&lt;=0.8,"Alta","Muy Alta"))))),""))," ")</f>
        <v/>
      </c>
      <c r="AQ619" s="233" t="str">
        <f t="shared" si="2130"/>
        <v/>
      </c>
      <c r="AR619" s="279" t="str">
        <f t="shared" si="2131"/>
        <v/>
      </c>
      <c r="AS619" s="233" t="str">
        <f t="shared" si="2191"/>
        <v/>
      </c>
      <c r="AT619" s="235" t="str">
        <f t="shared" si="2132"/>
        <v/>
      </c>
      <c r="AU619" s="782"/>
      <c r="AV619" s="785"/>
      <c r="AW619" s="779"/>
      <c r="AX619" s="788"/>
      <c r="AY619" s="339"/>
      <c r="AZ619" s="208"/>
      <c r="BA619" s="206"/>
      <c r="BB619" s="206"/>
      <c r="BC619" s="207"/>
      <c r="BD619" s="207"/>
      <c r="BE619" s="207"/>
      <c r="BF619" s="208"/>
      <c r="BG619" s="752"/>
      <c r="BH619" s="212"/>
      <c r="BI619" s="209"/>
      <c r="BJ619" s="209"/>
      <c r="BK619" s="209"/>
      <c r="BL619" s="206"/>
      <c r="BM619" s="206"/>
      <c r="BN619" s="206"/>
      <c r="BO619" s="278"/>
      <c r="BP619" s="278"/>
      <c r="BQ619" s="593"/>
      <c r="BR619" s="625"/>
      <c r="BS619" s="625"/>
      <c r="BT619" s="625"/>
      <c r="BU619" s="625"/>
      <c r="BV619" s="625"/>
      <c r="BW619" s="625"/>
      <c r="BX619" s="625"/>
      <c r="BY619" s="625"/>
      <c r="BZ619" s="625"/>
    </row>
    <row r="620" spans="1:78" s="211" customFormat="1" ht="39" hidden="1" customHeight="1">
      <c r="A620" s="979"/>
      <c r="B620" s="845"/>
      <c r="C620" s="848"/>
      <c r="D620" s="286"/>
      <c r="E620" s="289"/>
      <c r="F620" s="206"/>
      <c r="G620" s="819"/>
      <c r="H620" s="380">
        <f t="shared" si="2185"/>
        <v>101</v>
      </c>
      <c r="I620" s="831"/>
      <c r="J620" s="752"/>
      <c r="K620" s="752"/>
      <c r="L620" s="752"/>
      <c r="M620" s="801"/>
      <c r="N620" s="801"/>
      <c r="O620" s="801"/>
      <c r="P620" s="805"/>
      <c r="Q620" s="808"/>
      <c r="R620" s="811"/>
      <c r="S620" s="811"/>
      <c r="T620" s="811"/>
      <c r="U620" s="811"/>
      <c r="V620" s="814"/>
      <c r="W620" s="767"/>
      <c r="X620" s="817"/>
      <c r="Y620" s="761"/>
      <c r="Z620" s="764"/>
      <c r="AA620" s="767"/>
      <c r="AB620" s="770"/>
      <c r="AC620" s="773"/>
      <c r="AD620" s="776"/>
      <c r="AE620" s="779"/>
      <c r="AF620" s="205">
        <v>5</v>
      </c>
      <c r="AG620" s="494"/>
      <c r="AH620" s="497" t="str">
        <f t="shared" si="2179"/>
        <v/>
      </c>
      <c r="AI620" s="336"/>
      <c r="AJ620" s="336"/>
      <c r="AK620" s="231" t="str">
        <f t="shared" si="2180"/>
        <v/>
      </c>
      <c r="AL620" s="337"/>
      <c r="AM620" s="337"/>
      <c r="AN620" s="338"/>
      <c r="AO620" s="232" t="str">
        <f t="shared" ref="AO620" si="2194">IF(ISBLANK(AD616),(IFERROR(IF(AND(AH619="Probabilidad",AH620="Probabilidad"),(AQ619-(+AQ619*AK620)),IF(AND(AH619="Impacto",AH620="Probabilidad"),(AQ618-(+AQ618*AK620)),IF(AH620="Impacto",AQ619,""))),""))," ")</f>
        <v/>
      </c>
      <c r="AP620" s="174" t="str">
        <f t="shared" ref="AP620" si="2195">IF(ISBLANK(AD616),(IFERROR(IF(AO620="","",IF(AO620&lt;=0.2,"Muy Baja",IF(AO620&lt;=0.4,"Baja",IF(AO620&lt;=0.6,"Media",IF(AO620&lt;=0.8,"Alta","Muy Alta"))))),""))," ")</f>
        <v/>
      </c>
      <c r="AQ620" s="233" t="str">
        <f t="shared" si="2130"/>
        <v/>
      </c>
      <c r="AR620" s="279" t="str">
        <f t="shared" si="2131"/>
        <v/>
      </c>
      <c r="AS620" s="233" t="str">
        <f t="shared" si="2191"/>
        <v/>
      </c>
      <c r="AT620" s="235" t="str">
        <f t="shared" si="2132"/>
        <v/>
      </c>
      <c r="AU620" s="782"/>
      <c r="AV620" s="785"/>
      <c r="AW620" s="779"/>
      <c r="AX620" s="788"/>
      <c r="AY620" s="339"/>
      <c r="AZ620" s="208"/>
      <c r="BA620" s="206"/>
      <c r="BB620" s="206"/>
      <c r="BC620" s="207"/>
      <c r="BD620" s="207"/>
      <c r="BE620" s="207"/>
      <c r="BF620" s="208"/>
      <c r="BG620" s="752"/>
      <c r="BH620" s="212"/>
      <c r="BI620" s="209"/>
      <c r="BJ620" s="209"/>
      <c r="BK620" s="209"/>
      <c r="BL620" s="206"/>
      <c r="BM620" s="206"/>
      <c r="BN620" s="206"/>
      <c r="BO620" s="278"/>
      <c r="BP620" s="278"/>
      <c r="BQ620" s="593"/>
      <c r="BR620" s="625"/>
      <c r="BS620" s="625"/>
      <c r="BT620" s="625"/>
      <c r="BU620" s="625"/>
      <c r="BV620" s="625"/>
      <c r="BW620" s="625"/>
      <c r="BX620" s="625"/>
      <c r="BY620" s="625"/>
      <c r="BZ620" s="625"/>
    </row>
    <row r="621" spans="1:78" s="211" customFormat="1" ht="46.5" hidden="1" customHeight="1">
      <c r="A621" s="979"/>
      <c r="B621" s="846"/>
      <c r="C621" s="849"/>
      <c r="D621" s="287"/>
      <c r="E621" s="290"/>
      <c r="F621" s="206"/>
      <c r="G621" s="819"/>
      <c r="H621" s="380">
        <f t="shared" si="2185"/>
        <v>101</v>
      </c>
      <c r="I621" s="832"/>
      <c r="J621" s="753"/>
      <c r="K621" s="753"/>
      <c r="L621" s="753"/>
      <c r="M621" s="802"/>
      <c r="N621" s="802"/>
      <c r="O621" s="802"/>
      <c r="P621" s="806"/>
      <c r="Q621" s="809"/>
      <c r="R621" s="812"/>
      <c r="S621" s="812"/>
      <c r="T621" s="812"/>
      <c r="U621" s="812"/>
      <c r="V621" s="820"/>
      <c r="W621" s="768"/>
      <c r="X621" s="818"/>
      <c r="Y621" s="762"/>
      <c r="Z621" s="765"/>
      <c r="AA621" s="768"/>
      <c r="AB621" s="771"/>
      <c r="AC621" s="774"/>
      <c r="AD621" s="777"/>
      <c r="AE621" s="780"/>
      <c r="AF621" s="205">
        <v>6</v>
      </c>
      <c r="AG621" s="494"/>
      <c r="AH621" s="497" t="str">
        <f t="shared" si="2179"/>
        <v/>
      </c>
      <c r="AI621" s="336"/>
      <c r="AJ621" s="336"/>
      <c r="AK621" s="231" t="str">
        <f t="shared" si="2180"/>
        <v/>
      </c>
      <c r="AL621" s="337"/>
      <c r="AM621" s="337"/>
      <c r="AN621" s="338"/>
      <c r="AO621" s="232" t="str">
        <f t="shared" ref="AO621" si="2196">IF(ISBLANK(AD616),(IFERROR(IF(AND(AH620="Probabilidad",AH621="Probabilidad"),(AQ620-(+AQ620*AK621)),IF(AND(AH620="Impacto",AH621="Probabilidad"),(AQ619-(+AQ619*AK621)),IF(AH621="Impacto",AQ620,""))),""))," ")</f>
        <v/>
      </c>
      <c r="AP621" s="174" t="str">
        <f t="shared" ref="AP621" si="2197">IF(ISBLANK(AD616),(IFERROR(IF(AO621="","",IF(AO621&lt;=0.2,"Muy Baja",IF(AO621&lt;=0.4,"Baja",IF(AO621&lt;=0.6,"Media",IF(AO621&lt;=0.8,"Alta","Muy Alta"))))),""))," ")</f>
        <v/>
      </c>
      <c r="AQ621" s="233" t="str">
        <f t="shared" si="2130"/>
        <v/>
      </c>
      <c r="AR621" s="279" t="str">
        <f t="shared" si="2131"/>
        <v/>
      </c>
      <c r="AS621" s="233" t="str">
        <f t="shared" si="2191"/>
        <v/>
      </c>
      <c r="AT621" s="235" t="str">
        <f t="shared" si="2132"/>
        <v/>
      </c>
      <c r="AU621" s="783"/>
      <c r="AV621" s="786"/>
      <c r="AW621" s="780"/>
      <c r="AX621" s="789"/>
      <c r="AY621" s="339"/>
      <c r="AZ621" s="208"/>
      <c r="BA621" s="206"/>
      <c r="BB621" s="206"/>
      <c r="BC621" s="207"/>
      <c r="BD621" s="207"/>
      <c r="BE621" s="207"/>
      <c r="BF621" s="208"/>
      <c r="BG621" s="753"/>
      <c r="BH621" s="212"/>
      <c r="BI621" s="209"/>
      <c r="BJ621" s="209"/>
      <c r="BK621" s="209"/>
      <c r="BL621" s="206"/>
      <c r="BM621" s="206"/>
      <c r="BN621" s="206"/>
      <c r="BO621" s="278"/>
      <c r="BP621" s="278"/>
      <c r="BQ621" s="593"/>
      <c r="BR621" s="625"/>
      <c r="BS621" s="625"/>
      <c r="BT621" s="625"/>
      <c r="BU621" s="625"/>
      <c r="BV621" s="625"/>
      <c r="BW621" s="625"/>
      <c r="BX621" s="625"/>
      <c r="BY621" s="625"/>
      <c r="BZ621" s="625"/>
    </row>
    <row r="622" spans="1:78" s="222" customFormat="1" ht="18.75" customHeight="1">
      <c r="B622" s="214"/>
      <c r="C622" s="213"/>
      <c r="D622" s="213"/>
      <c r="E622" s="213"/>
      <c r="F622" s="213"/>
      <c r="G622" s="213"/>
      <c r="H622" s="213"/>
      <c r="I622" s="283"/>
      <c r="J622" s="213"/>
      <c r="K622" s="213"/>
      <c r="L622" s="213"/>
      <c r="M622" s="213"/>
      <c r="N622" s="215"/>
      <c r="O622" s="215"/>
      <c r="P622" s="216"/>
      <c r="Q622" s="215"/>
      <c r="R622" s="215"/>
      <c r="S622" s="215"/>
      <c r="T622" s="215"/>
      <c r="U622" s="215"/>
      <c r="V622" s="215"/>
      <c r="W622" s="215"/>
      <c r="X622" s="215"/>
      <c r="Y622" s="215"/>
      <c r="Z622" s="215"/>
      <c r="AA622" s="215"/>
      <c r="AB622" s="217"/>
      <c r="AC622" s="218"/>
      <c r="AD622" s="218"/>
      <c r="AE622" s="217"/>
      <c r="AF622" s="217"/>
      <c r="AG622" s="496"/>
      <c r="AH622" s="216"/>
      <c r="AI622" s="219"/>
      <c r="AJ622" s="219"/>
      <c r="AK622" s="215"/>
      <c r="AL622" s="219"/>
      <c r="AM622" s="219"/>
      <c r="AN622" s="219"/>
      <c r="AO622" s="215"/>
      <c r="AP622" s="215"/>
      <c r="AQ622" s="215"/>
      <c r="AR622" s="215"/>
      <c r="AS622" s="215"/>
      <c r="AT622" s="217"/>
      <c r="AU622" s="219"/>
      <c r="AV622" s="219"/>
      <c r="AW622" s="215"/>
      <c r="AX622" s="216"/>
      <c r="AY622" s="220"/>
      <c r="AZ622" s="216"/>
      <c r="BA622" s="220"/>
      <c r="BB622" s="220"/>
      <c r="BC622" s="343"/>
      <c r="BD622" s="343"/>
      <c r="BE622" s="216"/>
      <c r="BF622" s="216"/>
      <c r="BG622" s="220"/>
      <c r="BH622" s="220"/>
      <c r="BI622" s="219"/>
      <c r="BJ622" s="219"/>
      <c r="BK622" s="219"/>
      <c r="BL622" s="221"/>
      <c r="BM622" s="216"/>
      <c r="BN622" s="220"/>
      <c r="BO622" s="216"/>
      <c r="BP622" s="216"/>
      <c r="BQ622" s="216"/>
      <c r="BR622" s="626"/>
      <c r="BS622" s="626"/>
      <c r="BT622" s="626"/>
      <c r="BU622" s="626"/>
      <c r="BV622" s="626"/>
      <c r="BW622" s="626"/>
      <c r="BX622" s="626"/>
      <c r="BY622" s="626"/>
      <c r="BZ622" s="626"/>
    </row>
    <row r="623" spans="1:78" s="222" customFormat="1">
      <c r="B623" s="215" t="s">
        <v>222</v>
      </c>
      <c r="C623" s="215" t="s">
        <v>3605</v>
      </c>
      <c r="D623" s="215"/>
      <c r="E623" s="215"/>
      <c r="F623" s="215"/>
      <c r="G623" s="215"/>
      <c r="I623" s="217"/>
      <c r="J623" s="215"/>
      <c r="K623" s="215"/>
      <c r="L623" s="215"/>
      <c r="M623" s="215"/>
      <c r="N623" s="215"/>
      <c r="O623" s="215"/>
      <c r="P623" s="216"/>
      <c r="Q623" s="215"/>
      <c r="R623" s="215"/>
      <c r="S623" s="215"/>
      <c r="T623" s="215"/>
      <c r="U623" s="215"/>
      <c r="V623" s="215"/>
      <c r="W623" s="215"/>
      <c r="X623" s="215"/>
      <c r="Y623" s="215"/>
      <c r="Z623" s="215"/>
      <c r="AA623" s="215"/>
      <c r="AB623" s="215"/>
      <c r="AC623" s="219"/>
      <c r="AD623" s="219"/>
      <c r="AE623" s="215"/>
      <c r="AF623" s="215"/>
      <c r="AG623" s="215"/>
      <c r="AH623" s="216"/>
      <c r="AI623" s="219"/>
      <c r="AJ623" s="219"/>
      <c r="AK623" s="215"/>
      <c r="AL623" s="219"/>
      <c r="AM623" s="219"/>
      <c r="AN623" s="219"/>
      <c r="AO623" s="215"/>
      <c r="AP623" s="215"/>
      <c r="AQ623" s="215"/>
      <c r="AR623" s="215"/>
      <c r="AS623" s="215"/>
      <c r="AT623" s="215"/>
      <c r="AU623" s="219"/>
      <c r="AV623" s="219"/>
      <c r="AW623" s="215"/>
      <c r="AX623" s="216"/>
      <c r="AY623" s="220"/>
      <c r="AZ623" s="216"/>
      <c r="BA623" s="220"/>
      <c r="BB623" s="220"/>
      <c r="BC623" s="343"/>
      <c r="BD623" s="343"/>
      <c r="BE623" s="216"/>
      <c r="BF623" s="216"/>
      <c r="BG623" s="220"/>
      <c r="BH623" s="220"/>
      <c r="BI623" s="219"/>
      <c r="BJ623" s="219"/>
      <c r="BK623" s="219"/>
      <c r="BL623" s="221"/>
      <c r="BM623" s="216"/>
      <c r="BN623" s="220"/>
      <c r="BO623" s="216"/>
      <c r="BP623" s="216"/>
      <c r="BQ623" s="216"/>
      <c r="BR623" s="626"/>
      <c r="BS623" s="626"/>
      <c r="BT623" s="626"/>
      <c r="BU623" s="626"/>
      <c r="BV623" s="626"/>
      <c r="BW623" s="626"/>
      <c r="BX623" s="626"/>
      <c r="BY623" s="626"/>
      <c r="BZ623" s="626"/>
    </row>
    <row r="624" spans="1:78" s="222" customFormat="1">
      <c r="B624" s="215" t="s">
        <v>223</v>
      </c>
      <c r="C624" s="215" t="s">
        <v>3375</v>
      </c>
      <c r="D624" s="215"/>
      <c r="E624" s="215"/>
      <c r="F624" s="215"/>
      <c r="G624" s="215"/>
      <c r="I624" s="217"/>
      <c r="J624" s="215"/>
      <c r="K624" s="215"/>
      <c r="L624" s="215"/>
      <c r="M624" s="215"/>
      <c r="N624" s="215"/>
      <c r="O624" s="215"/>
      <c r="P624" s="216"/>
      <c r="Q624" s="215"/>
      <c r="R624" s="215"/>
      <c r="S624" s="215"/>
      <c r="T624" s="215"/>
      <c r="U624" s="215"/>
      <c r="V624" s="215"/>
      <c r="W624" s="215"/>
      <c r="X624" s="215"/>
      <c r="Y624" s="215"/>
      <c r="Z624" s="215"/>
      <c r="AA624" s="215"/>
      <c r="AB624" s="215"/>
      <c r="AC624" s="219"/>
      <c r="AD624" s="219"/>
      <c r="AE624" s="215"/>
      <c r="AF624" s="215"/>
      <c r="AG624" s="215"/>
      <c r="AH624" s="216"/>
      <c r="AI624" s="219"/>
      <c r="AJ624" s="219"/>
      <c r="AK624" s="215"/>
      <c r="AL624" s="219"/>
      <c r="AM624" s="219"/>
      <c r="AN624" s="219"/>
      <c r="AO624" s="215"/>
      <c r="AP624" s="215"/>
      <c r="AQ624" s="215"/>
      <c r="AR624" s="215"/>
      <c r="AS624" s="215"/>
      <c r="AT624" s="215"/>
      <c r="AU624" s="219"/>
      <c r="AV624" s="219"/>
      <c r="AW624" s="215"/>
      <c r="AX624" s="216"/>
      <c r="AY624" s="220"/>
      <c r="AZ624" s="216"/>
      <c r="BA624" s="220"/>
      <c r="BB624" s="220"/>
      <c r="BC624" s="343"/>
      <c r="BD624" s="343"/>
      <c r="BE624" s="216"/>
      <c r="BF624" s="216"/>
      <c r="BG624" s="220"/>
      <c r="BH624" s="220"/>
      <c r="BI624" s="219"/>
      <c r="BJ624" s="219"/>
      <c r="BK624" s="219"/>
      <c r="BL624" s="221"/>
      <c r="BM624" s="216"/>
      <c r="BN624" s="220"/>
      <c r="BO624" s="216"/>
      <c r="BP624" s="216"/>
      <c r="BQ624" s="216"/>
      <c r="BR624" s="626"/>
      <c r="BS624" s="626"/>
      <c r="BT624" s="626"/>
      <c r="BU624" s="626"/>
      <c r="BV624" s="626"/>
      <c r="BW624" s="626"/>
      <c r="BX624" s="626"/>
      <c r="BY624" s="626"/>
      <c r="BZ624" s="626"/>
    </row>
    <row r="625" spans="2:78" s="222" customFormat="1">
      <c r="B625" s="215" t="s">
        <v>224</v>
      </c>
      <c r="C625" s="215" t="s">
        <v>3375</v>
      </c>
      <c r="D625" s="213"/>
      <c r="E625" s="213"/>
      <c r="F625" s="213"/>
      <c r="G625" s="213"/>
      <c r="I625" s="283"/>
      <c r="J625" s="213"/>
      <c r="K625" s="213"/>
      <c r="L625" s="213"/>
      <c r="M625" s="213"/>
      <c r="N625" s="215"/>
      <c r="O625" s="215"/>
      <c r="P625" s="216"/>
      <c r="Q625" s="215"/>
      <c r="R625" s="215"/>
      <c r="S625" s="215"/>
      <c r="T625" s="215"/>
      <c r="U625" s="215"/>
      <c r="V625" s="215"/>
      <c r="W625" s="215"/>
      <c r="X625" s="215"/>
      <c r="Y625" s="215"/>
      <c r="Z625" s="215"/>
      <c r="AA625" s="215"/>
      <c r="AB625" s="217"/>
      <c r="AC625" s="218"/>
      <c r="AD625" s="218"/>
      <c r="AE625" s="217"/>
      <c r="AF625" s="217"/>
      <c r="AG625" s="215"/>
      <c r="AH625" s="216"/>
      <c r="AI625" s="219"/>
      <c r="AJ625" s="219"/>
      <c r="AK625" s="215"/>
      <c r="AL625" s="219"/>
      <c r="AM625" s="219"/>
      <c r="AN625" s="219"/>
      <c r="AO625" s="215"/>
      <c r="AP625" s="215"/>
      <c r="AQ625" s="215"/>
      <c r="AR625" s="215"/>
      <c r="AS625" s="215"/>
      <c r="AT625" s="217"/>
      <c r="AU625" s="219"/>
      <c r="AV625" s="219"/>
      <c r="AW625" s="215"/>
      <c r="AX625" s="216"/>
      <c r="AY625" s="220"/>
      <c r="AZ625" s="216"/>
      <c r="BA625" s="220"/>
      <c r="BB625" s="220"/>
      <c r="BC625" s="343"/>
      <c r="BD625" s="343"/>
      <c r="BE625" s="216"/>
      <c r="BF625" s="216"/>
      <c r="BG625" s="220"/>
      <c r="BH625" s="220"/>
      <c r="BI625" s="219"/>
      <c r="BJ625" s="219"/>
      <c r="BK625" s="219"/>
      <c r="BL625" s="221"/>
      <c r="BM625" s="216"/>
      <c r="BN625" s="220"/>
      <c r="BO625" s="216"/>
      <c r="BP625" s="216"/>
      <c r="BQ625" s="216"/>
      <c r="BR625" s="626"/>
      <c r="BS625" s="626"/>
      <c r="BT625" s="626"/>
      <c r="BU625" s="626"/>
      <c r="BV625" s="626"/>
      <c r="BW625" s="626"/>
      <c r="BX625" s="626"/>
      <c r="BY625" s="626"/>
      <c r="BZ625" s="626"/>
    </row>
    <row r="626" spans="2:78" s="222" customFormat="1">
      <c r="B626" s="214"/>
      <c r="C626" s="213"/>
      <c r="D626" s="213"/>
      <c r="E626" s="213"/>
      <c r="F626" s="213"/>
      <c r="G626" s="213"/>
      <c r="H626" s="215"/>
      <c r="I626" s="283"/>
      <c r="J626" s="213"/>
      <c r="K626" s="213"/>
      <c r="L626" s="213"/>
      <c r="M626" s="213"/>
      <c r="N626" s="215"/>
      <c r="O626" s="215"/>
      <c r="P626" s="216"/>
      <c r="Q626" s="215"/>
      <c r="R626" s="215"/>
      <c r="S626" s="215"/>
      <c r="T626" s="215"/>
      <c r="U626" s="215"/>
      <c r="V626" s="215"/>
      <c r="W626" s="215"/>
      <c r="X626" s="215"/>
      <c r="Y626" s="215"/>
      <c r="Z626" s="215"/>
      <c r="AA626" s="215"/>
      <c r="AB626" s="217"/>
      <c r="AC626" s="218"/>
      <c r="AD626" s="218"/>
      <c r="AE626" s="217"/>
      <c r="AF626" s="217"/>
      <c r="AG626" s="215"/>
      <c r="AH626" s="216"/>
      <c r="AI626" s="219"/>
      <c r="AJ626" s="219"/>
      <c r="AK626" s="215"/>
      <c r="AL626" s="219"/>
      <c r="AM626" s="219"/>
      <c r="AN626" s="219"/>
      <c r="AO626" s="215"/>
      <c r="AP626" s="215"/>
      <c r="AQ626" s="215"/>
      <c r="AR626" s="215"/>
      <c r="AS626" s="215"/>
      <c r="AT626" s="217"/>
      <c r="AU626" s="219"/>
      <c r="AV626" s="219"/>
      <c r="AW626" s="215"/>
      <c r="AX626" s="216"/>
      <c r="AY626" s="220"/>
      <c r="AZ626" s="216"/>
      <c r="BA626" s="220"/>
      <c r="BB626" s="220"/>
      <c r="BC626" s="343"/>
      <c r="BD626" s="343"/>
      <c r="BE626" s="216"/>
      <c r="BF626" s="216"/>
      <c r="BG626" s="220"/>
      <c r="BH626" s="220"/>
      <c r="BI626" s="219"/>
      <c r="BJ626" s="219"/>
      <c r="BK626" s="219"/>
      <c r="BL626" s="221"/>
      <c r="BM626" s="216"/>
      <c r="BN626" s="220"/>
      <c r="BO626" s="216"/>
      <c r="BP626" s="216"/>
      <c r="BQ626" s="216"/>
      <c r="BR626" s="626"/>
      <c r="BS626" s="626"/>
      <c r="BT626" s="626"/>
      <c r="BU626" s="626"/>
      <c r="BV626" s="626"/>
      <c r="BW626" s="626"/>
      <c r="BX626" s="626"/>
      <c r="BY626" s="626"/>
      <c r="BZ626" s="626"/>
    </row>
    <row r="627" spans="2:78" s="222" customFormat="1">
      <c r="B627" s="214"/>
      <c r="C627" s="213"/>
      <c r="D627" s="213"/>
      <c r="E627" s="213"/>
      <c r="F627" s="213"/>
      <c r="G627" s="213"/>
      <c r="H627" s="213"/>
      <c r="I627" s="283"/>
      <c r="J627" s="213"/>
      <c r="K627" s="213"/>
      <c r="L627" s="213"/>
      <c r="M627" s="213"/>
      <c r="N627" s="215"/>
      <c r="O627" s="215"/>
      <c r="P627" s="216"/>
      <c r="Q627" s="215"/>
      <c r="R627" s="215"/>
      <c r="S627" s="215"/>
      <c r="T627" s="215"/>
      <c r="U627" s="215"/>
      <c r="V627" s="215"/>
      <c r="W627" s="215"/>
      <c r="X627" s="215"/>
      <c r="Y627" s="215"/>
      <c r="Z627" s="215"/>
      <c r="AA627" s="215"/>
      <c r="AB627" s="217"/>
      <c r="AC627" s="218"/>
      <c r="AD627" s="218"/>
      <c r="AE627" s="217"/>
      <c r="AF627" s="217"/>
      <c r="AG627" s="215"/>
      <c r="AH627" s="216"/>
      <c r="AI627" s="219"/>
      <c r="AJ627" s="219"/>
      <c r="AK627" s="215"/>
      <c r="AL627" s="219"/>
      <c r="AM627" s="219"/>
      <c r="AN627" s="219"/>
      <c r="AO627" s="215"/>
      <c r="AP627" s="215"/>
      <c r="AQ627" s="215"/>
      <c r="AR627" s="215"/>
      <c r="AS627" s="215"/>
      <c r="AT627" s="217"/>
      <c r="AU627" s="219"/>
      <c r="AV627" s="219"/>
      <c r="AW627" s="215"/>
      <c r="AX627" s="216"/>
      <c r="AY627" s="220"/>
      <c r="AZ627" s="216"/>
      <c r="BA627" s="220"/>
      <c r="BB627" s="220"/>
      <c r="BC627" s="343"/>
      <c r="BD627" s="343"/>
      <c r="BE627" s="216"/>
      <c r="BF627" s="216"/>
      <c r="BG627" s="220"/>
      <c r="BH627" s="220"/>
      <c r="BI627" s="219"/>
      <c r="BJ627" s="219"/>
      <c r="BK627" s="219"/>
      <c r="BL627" s="221"/>
      <c r="BM627" s="216"/>
      <c r="BN627" s="220"/>
      <c r="BO627" s="216"/>
      <c r="BP627" s="216"/>
      <c r="BQ627" s="216"/>
      <c r="BR627" s="626"/>
      <c r="BS627" s="626"/>
      <c r="BT627" s="626"/>
      <c r="BU627" s="626"/>
      <c r="BV627" s="626"/>
      <c r="BW627" s="626"/>
      <c r="BX627" s="626"/>
      <c r="BY627" s="626"/>
      <c r="BZ627" s="626"/>
    </row>
    <row r="628" spans="2:78" s="222" customFormat="1">
      <c r="B628" s="214"/>
      <c r="C628" s="213"/>
      <c r="D628" s="213"/>
      <c r="E628" s="213"/>
      <c r="F628" s="213"/>
      <c r="G628" s="213"/>
      <c r="H628" s="213"/>
      <c r="I628" s="283"/>
      <c r="J628" s="213"/>
      <c r="K628" s="213"/>
      <c r="L628" s="213"/>
      <c r="M628" s="213"/>
      <c r="N628" s="215"/>
      <c r="O628" s="215"/>
      <c r="P628" s="216"/>
      <c r="Q628" s="215"/>
      <c r="R628" s="215"/>
      <c r="S628" s="215"/>
      <c r="T628" s="215"/>
      <c r="U628" s="215"/>
      <c r="V628" s="215"/>
      <c r="W628" s="215"/>
      <c r="X628" s="215"/>
      <c r="Y628" s="215"/>
      <c r="Z628" s="215"/>
      <c r="AA628" s="215"/>
      <c r="AB628" s="217"/>
      <c r="AC628" s="218"/>
      <c r="AD628" s="218"/>
      <c r="AE628" s="217"/>
      <c r="AF628" s="217"/>
      <c r="AG628" s="215"/>
      <c r="AH628" s="216"/>
      <c r="AI628" s="219"/>
      <c r="AJ628" s="219"/>
      <c r="AK628" s="215"/>
      <c r="AL628" s="219"/>
      <c r="AM628" s="219"/>
      <c r="AN628" s="219"/>
      <c r="AO628" s="215"/>
      <c r="AP628" s="215"/>
      <c r="AQ628" s="215"/>
      <c r="AR628" s="215"/>
      <c r="AS628" s="215"/>
      <c r="AT628" s="217"/>
      <c r="AU628" s="219"/>
      <c r="AV628" s="219"/>
      <c r="AW628" s="215"/>
      <c r="AX628" s="216"/>
      <c r="AY628" s="220"/>
      <c r="AZ628" s="216"/>
      <c r="BA628" s="220"/>
      <c r="BB628" s="220"/>
      <c r="BC628" s="343"/>
      <c r="BD628" s="343"/>
      <c r="BE628" s="216"/>
      <c r="BF628" s="216"/>
      <c r="BG628" s="220"/>
      <c r="BH628" s="220"/>
      <c r="BI628" s="219"/>
      <c r="BJ628" s="219"/>
      <c r="BK628" s="219"/>
      <c r="BL628" s="221"/>
      <c r="BM628" s="216"/>
      <c r="BN628" s="220"/>
      <c r="BO628" s="216"/>
      <c r="BP628" s="216"/>
      <c r="BQ628" s="216"/>
      <c r="BR628" s="626"/>
      <c r="BS628" s="626"/>
      <c r="BT628" s="626"/>
      <c r="BU628" s="626"/>
      <c r="BV628" s="626"/>
      <c r="BW628" s="626"/>
      <c r="BX628" s="626"/>
      <c r="BY628" s="626"/>
      <c r="BZ628" s="626"/>
    </row>
    <row r="629" spans="2:78" s="222" customFormat="1">
      <c r="B629" s="214"/>
      <c r="C629" s="213"/>
      <c r="D629" s="213"/>
      <c r="E629" s="213"/>
      <c r="F629" s="213"/>
      <c r="G629" s="213"/>
      <c r="H629" s="213"/>
      <c r="I629" s="283"/>
      <c r="J629" s="213"/>
      <c r="K629" s="213"/>
      <c r="L629" s="213"/>
      <c r="M629" s="213"/>
      <c r="N629" s="215"/>
      <c r="O629" s="215"/>
      <c r="P629" s="216"/>
      <c r="Q629" s="215"/>
      <c r="R629" s="215"/>
      <c r="S629" s="215"/>
      <c r="T629" s="215"/>
      <c r="U629" s="215"/>
      <c r="V629" s="215"/>
      <c r="W629" s="215"/>
      <c r="X629" s="215"/>
      <c r="Y629" s="215"/>
      <c r="Z629" s="215"/>
      <c r="AA629" s="215"/>
      <c r="AB629" s="217"/>
      <c r="AC629" s="218"/>
      <c r="AD629" s="218"/>
      <c r="AE629" s="217"/>
      <c r="AF629" s="217"/>
      <c r="AG629" s="215"/>
      <c r="AH629" s="216"/>
      <c r="AI629" s="219"/>
      <c r="AJ629" s="219"/>
      <c r="AK629" s="215"/>
      <c r="AL629" s="219"/>
      <c r="AM629" s="219"/>
      <c r="AN629" s="219"/>
      <c r="AO629" s="215"/>
      <c r="AP629" s="215"/>
      <c r="AQ629" s="215"/>
      <c r="AR629" s="215"/>
      <c r="AS629" s="215"/>
      <c r="AT629" s="217"/>
      <c r="AU629" s="219"/>
      <c r="AV629" s="219"/>
      <c r="AW629" s="215"/>
      <c r="AX629" s="216"/>
      <c r="AY629" s="220"/>
      <c r="AZ629" s="216"/>
      <c r="BA629" s="220"/>
      <c r="BB629" s="220"/>
      <c r="BC629" s="343"/>
      <c r="BD629" s="343"/>
      <c r="BE629" s="216"/>
      <c r="BF629" s="216"/>
      <c r="BG629" s="220"/>
      <c r="BH629" s="220"/>
      <c r="BI629" s="219"/>
      <c r="BJ629" s="219"/>
      <c r="BK629" s="219"/>
      <c r="BL629" s="221"/>
      <c r="BM629" s="216"/>
      <c r="BN629" s="220"/>
      <c r="BO629" s="216"/>
      <c r="BP629" s="216"/>
      <c r="BQ629" s="216"/>
      <c r="BR629" s="626"/>
      <c r="BS629" s="626"/>
      <c r="BT629" s="626"/>
      <c r="BU629" s="626"/>
      <c r="BV629" s="626"/>
      <c r="BW629" s="626"/>
      <c r="BX629" s="626"/>
      <c r="BY629" s="626"/>
      <c r="BZ629" s="626"/>
    </row>
    <row r="630" spans="2:78" s="222" customFormat="1">
      <c r="B630" s="214"/>
      <c r="C630" s="213"/>
      <c r="D630" s="213"/>
      <c r="E630" s="213"/>
      <c r="F630" s="213"/>
      <c r="G630" s="213"/>
      <c r="H630" s="213"/>
      <c r="I630" s="283"/>
      <c r="J630" s="213"/>
      <c r="K630" s="213"/>
      <c r="L630" s="213"/>
      <c r="M630" s="213"/>
      <c r="N630" s="215"/>
      <c r="O630" s="215"/>
      <c r="P630" s="216"/>
      <c r="Q630" s="215"/>
      <c r="R630" s="215"/>
      <c r="S630" s="215"/>
      <c r="T630" s="215"/>
      <c r="U630" s="215"/>
      <c r="V630" s="215"/>
      <c r="W630" s="215"/>
      <c r="X630" s="215"/>
      <c r="Y630" s="215"/>
      <c r="Z630" s="215"/>
      <c r="AA630" s="215"/>
      <c r="AB630" s="217"/>
      <c r="AC630" s="218"/>
      <c r="AD630" s="218"/>
      <c r="AE630" s="217"/>
      <c r="AF630" s="217"/>
      <c r="AG630" s="215"/>
      <c r="AH630" s="216"/>
      <c r="AI630" s="219"/>
      <c r="AJ630" s="219"/>
      <c r="AK630" s="215"/>
      <c r="AL630" s="219"/>
      <c r="AM630" s="219"/>
      <c r="AN630" s="219"/>
      <c r="AO630" s="215"/>
      <c r="AP630" s="215"/>
      <c r="AQ630" s="215"/>
      <c r="AR630" s="215"/>
      <c r="AS630" s="215"/>
      <c r="AT630" s="217"/>
      <c r="AU630" s="219"/>
      <c r="AV630" s="219"/>
      <c r="AW630" s="215"/>
      <c r="AX630" s="216"/>
      <c r="AY630" s="220"/>
      <c r="AZ630" s="216"/>
      <c r="BA630" s="220"/>
      <c r="BB630" s="220"/>
      <c r="BC630" s="343"/>
      <c r="BD630" s="343"/>
      <c r="BE630" s="216"/>
      <c r="BF630" s="216"/>
      <c r="BG630" s="220"/>
      <c r="BH630" s="220"/>
      <c r="BI630" s="219"/>
      <c r="BJ630" s="219"/>
      <c r="BK630" s="219"/>
      <c r="BL630" s="221"/>
      <c r="BM630" s="216"/>
      <c r="BN630" s="220"/>
      <c r="BO630" s="216"/>
      <c r="BP630" s="216"/>
      <c r="BQ630" s="216"/>
      <c r="BR630" s="626"/>
      <c r="BS630" s="626"/>
      <c r="BT630" s="626"/>
      <c r="BU630" s="626"/>
      <c r="BV630" s="626"/>
      <c r="BW630" s="626"/>
      <c r="BX630" s="626"/>
      <c r="BY630" s="626"/>
      <c r="BZ630" s="626"/>
    </row>
    <row r="631" spans="2:78" s="222" customFormat="1">
      <c r="B631" s="214"/>
      <c r="C631" s="213"/>
      <c r="D631" s="213"/>
      <c r="E631" s="213"/>
      <c r="F631" s="213"/>
      <c r="G631" s="213"/>
      <c r="H631" s="213"/>
      <c r="I631" s="283"/>
      <c r="J631" s="213"/>
      <c r="K631" s="213"/>
      <c r="L631" s="213"/>
      <c r="M631" s="213"/>
      <c r="N631" s="215"/>
      <c r="O631" s="215"/>
      <c r="P631" s="216"/>
      <c r="Q631" s="215"/>
      <c r="R631" s="215"/>
      <c r="S631" s="215"/>
      <c r="T631" s="215"/>
      <c r="U631" s="215"/>
      <c r="V631" s="215"/>
      <c r="W631" s="215"/>
      <c r="X631" s="215"/>
      <c r="Y631" s="215"/>
      <c r="Z631" s="215"/>
      <c r="AA631" s="215"/>
      <c r="AB631" s="217"/>
      <c r="AC631" s="218"/>
      <c r="AD631" s="218"/>
      <c r="AE631" s="217"/>
      <c r="AF631" s="217"/>
      <c r="AG631" s="215"/>
      <c r="AH631" s="216"/>
      <c r="AI631" s="219"/>
      <c r="AJ631" s="219"/>
      <c r="AK631" s="215"/>
      <c r="AL631" s="219"/>
      <c r="AM631" s="219"/>
      <c r="AN631" s="219"/>
      <c r="AO631" s="215"/>
      <c r="AP631" s="215"/>
      <c r="AQ631" s="215"/>
      <c r="AR631" s="215"/>
      <c r="AS631" s="215"/>
      <c r="AT631" s="217"/>
      <c r="AU631" s="219"/>
      <c r="AV631" s="219"/>
      <c r="AW631" s="215"/>
      <c r="AX631" s="216"/>
      <c r="AY631" s="220"/>
      <c r="AZ631" s="216"/>
      <c r="BA631" s="220"/>
      <c r="BB631" s="220"/>
      <c r="BC631" s="343"/>
      <c r="BD631" s="343"/>
      <c r="BE631" s="216"/>
      <c r="BF631" s="216"/>
      <c r="BG631" s="220"/>
      <c r="BH631" s="220"/>
      <c r="BI631" s="219"/>
      <c r="BJ631" s="219"/>
      <c r="BK631" s="219"/>
      <c r="BL631" s="221"/>
      <c r="BM631" s="216"/>
      <c r="BN631" s="220"/>
      <c r="BO631" s="216"/>
      <c r="BP631" s="216"/>
      <c r="BQ631" s="216"/>
      <c r="BR631" s="626"/>
      <c r="BS631" s="626"/>
      <c r="BT631" s="626"/>
      <c r="BU631" s="626"/>
      <c r="BV631" s="626"/>
      <c r="BW631" s="626"/>
      <c r="BX631" s="626"/>
      <c r="BY631" s="626"/>
      <c r="BZ631" s="626"/>
    </row>
    <row r="632" spans="2:78" s="222" customFormat="1">
      <c r="B632" s="214"/>
      <c r="C632" s="213"/>
      <c r="D632" s="213"/>
      <c r="E632" s="213"/>
      <c r="F632" s="213"/>
      <c r="G632" s="213"/>
      <c r="H632" s="213"/>
      <c r="I632" s="283"/>
      <c r="J632" s="213"/>
      <c r="K632" s="213"/>
      <c r="L632" s="213"/>
      <c r="M632" s="213"/>
      <c r="N632" s="215"/>
      <c r="O632" s="215"/>
      <c r="P632" s="216"/>
      <c r="Q632" s="215"/>
      <c r="R632" s="215"/>
      <c r="S632" s="215"/>
      <c r="T632" s="215"/>
      <c r="U632" s="215"/>
      <c r="V632" s="215"/>
      <c r="W632" s="215"/>
      <c r="X632" s="215"/>
      <c r="Y632" s="215"/>
      <c r="Z632" s="215"/>
      <c r="AA632" s="215"/>
      <c r="AB632" s="217"/>
      <c r="AC632" s="218"/>
      <c r="AD632" s="218"/>
      <c r="AE632" s="217"/>
      <c r="AF632" s="217"/>
      <c r="AG632" s="215"/>
      <c r="AH632" s="216"/>
      <c r="AI632" s="219"/>
      <c r="AJ632" s="219"/>
      <c r="AK632" s="215"/>
      <c r="AL632" s="219"/>
      <c r="AM632" s="219"/>
      <c r="AN632" s="219"/>
      <c r="AO632" s="215"/>
      <c r="AP632" s="215"/>
      <c r="AQ632" s="215"/>
      <c r="AR632" s="215"/>
      <c r="AS632" s="215"/>
      <c r="AT632" s="217"/>
      <c r="AU632" s="219"/>
      <c r="AV632" s="219"/>
      <c r="AW632" s="215"/>
      <c r="AX632" s="216"/>
      <c r="AY632" s="220"/>
      <c r="AZ632" s="216"/>
      <c r="BA632" s="220"/>
      <c r="BB632" s="220"/>
      <c r="BC632" s="343"/>
      <c r="BD632" s="343"/>
      <c r="BE632" s="216"/>
      <c r="BF632" s="216"/>
      <c r="BG632" s="220"/>
      <c r="BH632" s="220"/>
      <c r="BI632" s="219"/>
      <c r="BJ632" s="219"/>
      <c r="BK632" s="219"/>
      <c r="BL632" s="221"/>
      <c r="BM632" s="216"/>
      <c r="BN632" s="220"/>
      <c r="BO632" s="216"/>
      <c r="BP632" s="216"/>
      <c r="BQ632" s="216"/>
      <c r="BR632" s="626"/>
      <c r="BS632" s="626"/>
      <c r="BT632" s="626"/>
      <c r="BU632" s="626"/>
      <c r="BV632" s="626"/>
      <c r="BW632" s="626"/>
      <c r="BX632" s="626"/>
      <c r="BY632" s="626"/>
      <c r="BZ632" s="626"/>
    </row>
    <row r="633" spans="2:78" s="222" customFormat="1">
      <c r="B633" s="214"/>
      <c r="C633" s="213"/>
      <c r="D633" s="213"/>
      <c r="E633" s="213"/>
      <c r="F633" s="213"/>
      <c r="G633" s="213"/>
      <c r="H633" s="213"/>
      <c r="I633" s="283"/>
      <c r="J633" s="213"/>
      <c r="K633" s="213"/>
      <c r="L633" s="213"/>
      <c r="M633" s="213"/>
      <c r="N633" s="215"/>
      <c r="O633" s="215"/>
      <c r="P633" s="216"/>
      <c r="Q633" s="215"/>
      <c r="R633" s="215"/>
      <c r="S633" s="215"/>
      <c r="T633" s="215"/>
      <c r="U633" s="215"/>
      <c r="V633" s="215"/>
      <c r="W633" s="215"/>
      <c r="X633" s="215"/>
      <c r="Y633" s="215"/>
      <c r="Z633" s="215"/>
      <c r="AA633" s="215"/>
      <c r="AB633" s="217"/>
      <c r="AC633" s="218"/>
      <c r="AD633" s="218"/>
      <c r="AE633" s="217"/>
      <c r="AF633" s="217"/>
      <c r="AG633" s="215"/>
      <c r="AH633" s="216"/>
      <c r="AI633" s="219"/>
      <c r="AJ633" s="219"/>
      <c r="AK633" s="215"/>
      <c r="AL633" s="219"/>
      <c r="AM633" s="219"/>
      <c r="AN633" s="219"/>
      <c r="AO633" s="215"/>
      <c r="AP633" s="215"/>
      <c r="AQ633" s="215"/>
      <c r="AR633" s="215"/>
      <c r="AS633" s="215"/>
      <c r="AT633" s="217"/>
      <c r="AU633" s="219"/>
      <c r="AV633" s="219"/>
      <c r="AW633" s="215"/>
      <c r="AX633" s="216"/>
      <c r="AY633" s="220"/>
      <c r="AZ633" s="216"/>
      <c r="BA633" s="220"/>
      <c r="BB633" s="220"/>
      <c r="BC633" s="343"/>
      <c r="BD633" s="343"/>
      <c r="BE633" s="216"/>
      <c r="BF633" s="216"/>
      <c r="BG633" s="220"/>
      <c r="BH633" s="220"/>
      <c r="BI633" s="219"/>
      <c r="BJ633" s="219"/>
      <c r="BK633" s="219"/>
      <c r="BL633" s="221"/>
      <c r="BM633" s="216"/>
      <c r="BN633" s="220"/>
      <c r="BO633" s="216"/>
      <c r="BP633" s="216"/>
      <c r="BQ633" s="216"/>
      <c r="BR633" s="626"/>
      <c r="BS633" s="626"/>
      <c r="BT633" s="626"/>
      <c r="BU633" s="626"/>
      <c r="BV633" s="626"/>
      <c r="BW633" s="626"/>
      <c r="BX633" s="626"/>
      <c r="BY633" s="626"/>
      <c r="BZ633" s="626"/>
    </row>
    <row r="634" spans="2:78" s="222" customFormat="1">
      <c r="B634" s="214"/>
      <c r="C634" s="213"/>
      <c r="D634" s="213"/>
      <c r="E634" s="213"/>
      <c r="F634" s="213"/>
      <c r="G634" s="213"/>
      <c r="H634" s="213"/>
      <c r="I634" s="283"/>
      <c r="J634" s="213"/>
      <c r="K634" s="213"/>
      <c r="L634" s="213"/>
      <c r="M634" s="213"/>
      <c r="N634" s="215"/>
      <c r="O634" s="215"/>
      <c r="P634" s="216"/>
      <c r="Q634" s="215"/>
      <c r="R634" s="215"/>
      <c r="S634" s="215"/>
      <c r="T634" s="215"/>
      <c r="U634" s="215"/>
      <c r="V634" s="215"/>
      <c r="W634" s="215"/>
      <c r="X634" s="215"/>
      <c r="Y634" s="215"/>
      <c r="Z634" s="215"/>
      <c r="AA634" s="215"/>
      <c r="AB634" s="217"/>
      <c r="AC634" s="218"/>
      <c r="AD634" s="218"/>
      <c r="AE634" s="217"/>
      <c r="AF634" s="217"/>
      <c r="AG634" s="215"/>
      <c r="AH634" s="216"/>
      <c r="AI634" s="219"/>
      <c r="AJ634" s="219"/>
      <c r="AK634" s="215"/>
      <c r="AL634" s="219"/>
      <c r="AM634" s="219"/>
      <c r="AN634" s="219"/>
      <c r="AO634" s="215"/>
      <c r="AP634" s="215"/>
      <c r="AQ634" s="215"/>
      <c r="AR634" s="215"/>
      <c r="AS634" s="215"/>
      <c r="AT634" s="217"/>
      <c r="AU634" s="219"/>
      <c r="AV634" s="219"/>
      <c r="AW634" s="215"/>
      <c r="AX634" s="216"/>
      <c r="AY634" s="220"/>
      <c r="AZ634" s="216"/>
      <c r="BA634" s="220"/>
      <c r="BB634" s="220"/>
      <c r="BC634" s="343"/>
      <c r="BD634" s="343"/>
      <c r="BE634" s="216"/>
      <c r="BF634" s="216"/>
      <c r="BG634" s="220"/>
      <c r="BH634" s="220"/>
      <c r="BI634" s="219"/>
      <c r="BJ634" s="219"/>
      <c r="BK634" s="219"/>
      <c r="BL634" s="221"/>
      <c r="BM634" s="216"/>
      <c r="BN634" s="220"/>
      <c r="BO634" s="216"/>
      <c r="BP634" s="216"/>
      <c r="BQ634" s="216"/>
      <c r="BR634" s="626"/>
      <c r="BS634" s="626"/>
      <c r="BT634" s="626"/>
      <c r="BU634" s="626"/>
      <c r="BV634" s="626"/>
      <c r="BW634" s="626"/>
      <c r="BX634" s="626"/>
      <c r="BY634" s="626"/>
      <c r="BZ634" s="626"/>
    </row>
    <row r="635" spans="2:78" s="222" customFormat="1">
      <c r="B635" s="214"/>
      <c r="C635" s="213"/>
      <c r="D635" s="213"/>
      <c r="E635" s="213"/>
      <c r="F635" s="213"/>
      <c r="G635" s="213"/>
      <c r="H635" s="213"/>
      <c r="I635" s="283"/>
      <c r="J635" s="213"/>
      <c r="K635" s="213"/>
      <c r="L635" s="213"/>
      <c r="M635" s="213"/>
      <c r="N635" s="215"/>
      <c r="O635" s="215"/>
      <c r="P635" s="216"/>
      <c r="Q635" s="215"/>
      <c r="R635" s="215"/>
      <c r="S635" s="215"/>
      <c r="T635" s="215"/>
      <c r="U635" s="215"/>
      <c r="V635" s="215"/>
      <c r="W635" s="215"/>
      <c r="X635" s="215"/>
      <c r="Y635" s="215"/>
      <c r="Z635" s="215"/>
      <c r="AA635" s="215"/>
      <c r="AB635" s="217"/>
      <c r="AC635" s="218"/>
      <c r="AD635" s="218"/>
      <c r="AE635" s="217"/>
      <c r="AF635" s="217"/>
      <c r="AG635" s="215"/>
      <c r="AH635" s="216"/>
      <c r="AI635" s="219"/>
      <c r="AJ635" s="219"/>
      <c r="AK635" s="215"/>
      <c r="AL635" s="219"/>
      <c r="AM635" s="219"/>
      <c r="AN635" s="219"/>
      <c r="AO635" s="215"/>
      <c r="AP635" s="215"/>
      <c r="AQ635" s="215"/>
      <c r="AR635" s="215"/>
      <c r="AS635" s="215"/>
      <c r="AT635" s="217"/>
      <c r="AU635" s="219"/>
      <c r="AV635" s="219"/>
      <c r="AW635" s="215"/>
      <c r="AX635" s="216"/>
      <c r="AY635" s="220"/>
      <c r="AZ635" s="216"/>
      <c r="BA635" s="220"/>
      <c r="BB635" s="220"/>
      <c r="BC635" s="343"/>
      <c r="BD635" s="343"/>
      <c r="BE635" s="216"/>
      <c r="BF635" s="216"/>
      <c r="BG635" s="220"/>
      <c r="BH635" s="220"/>
      <c r="BI635" s="219"/>
      <c r="BJ635" s="219"/>
      <c r="BK635" s="219"/>
      <c r="BL635" s="221"/>
      <c r="BM635" s="216"/>
      <c r="BN635" s="220"/>
      <c r="BO635" s="216"/>
      <c r="BP635" s="216"/>
      <c r="BQ635" s="216"/>
      <c r="BR635" s="626"/>
      <c r="BS635" s="626"/>
      <c r="BT635" s="626"/>
      <c r="BU635" s="626"/>
      <c r="BV635" s="626"/>
      <c r="BW635" s="626"/>
      <c r="BX635" s="626"/>
      <c r="BY635" s="626"/>
      <c r="BZ635" s="626"/>
    </row>
    <row r="636" spans="2:78" s="222" customFormat="1">
      <c r="B636" s="214"/>
      <c r="C636" s="213"/>
      <c r="D636" s="213"/>
      <c r="E636" s="213"/>
      <c r="F636" s="213"/>
      <c r="G636" s="213"/>
      <c r="H636" s="213"/>
      <c r="I636" s="283"/>
      <c r="J636" s="213"/>
      <c r="K636" s="213"/>
      <c r="L636" s="213"/>
      <c r="M636" s="213"/>
      <c r="N636" s="215"/>
      <c r="O636" s="215"/>
      <c r="P636" s="216"/>
      <c r="Q636" s="215"/>
      <c r="R636" s="215"/>
      <c r="S636" s="215"/>
      <c r="T636" s="215"/>
      <c r="U636" s="215"/>
      <c r="V636" s="215"/>
      <c r="W636" s="215"/>
      <c r="X636" s="215"/>
      <c r="Y636" s="215"/>
      <c r="Z636" s="215"/>
      <c r="AA636" s="215"/>
      <c r="AB636" s="217"/>
      <c r="AC636" s="218"/>
      <c r="AD636" s="218"/>
      <c r="AE636" s="217"/>
      <c r="AF636" s="217"/>
      <c r="AG636" s="215"/>
      <c r="AH636" s="216"/>
      <c r="AI636" s="219"/>
      <c r="AJ636" s="219"/>
      <c r="AK636" s="215"/>
      <c r="AL636" s="219"/>
      <c r="AM636" s="219"/>
      <c r="AN636" s="219"/>
      <c r="AO636" s="215"/>
      <c r="AP636" s="215"/>
      <c r="AQ636" s="215"/>
      <c r="AR636" s="215"/>
      <c r="AS636" s="215"/>
      <c r="AT636" s="217"/>
      <c r="AU636" s="219"/>
      <c r="AV636" s="219"/>
      <c r="AW636" s="215"/>
      <c r="AX636" s="216"/>
      <c r="AY636" s="220"/>
      <c r="AZ636" s="216"/>
      <c r="BA636" s="220"/>
      <c r="BB636" s="220"/>
      <c r="BC636" s="343"/>
      <c r="BD636" s="343"/>
      <c r="BE636" s="216"/>
      <c r="BF636" s="216"/>
      <c r="BG636" s="220"/>
      <c r="BH636" s="220"/>
      <c r="BI636" s="219"/>
      <c r="BJ636" s="219"/>
      <c r="BK636" s="219"/>
      <c r="BL636" s="221"/>
      <c r="BM636" s="216"/>
      <c r="BN636" s="220"/>
      <c r="BO636" s="216"/>
      <c r="BP636" s="216"/>
      <c r="BQ636" s="216"/>
      <c r="BR636" s="626"/>
      <c r="BS636" s="626"/>
      <c r="BT636" s="626"/>
      <c r="BU636" s="626"/>
      <c r="BV636" s="626"/>
      <c r="BW636" s="626"/>
      <c r="BX636" s="626"/>
      <c r="BY636" s="626"/>
      <c r="BZ636" s="626"/>
    </row>
    <row r="637" spans="2:78" s="222" customFormat="1">
      <c r="B637" s="214"/>
      <c r="C637" s="213"/>
      <c r="D637" s="213"/>
      <c r="E637" s="213"/>
      <c r="F637" s="213"/>
      <c r="G637" s="213"/>
      <c r="H637" s="213"/>
      <c r="I637" s="283"/>
      <c r="J637" s="213"/>
      <c r="K637" s="213"/>
      <c r="L637" s="213"/>
      <c r="M637" s="213"/>
      <c r="N637" s="215"/>
      <c r="O637" s="215"/>
      <c r="P637" s="216"/>
      <c r="Q637" s="215"/>
      <c r="R637" s="215"/>
      <c r="S637" s="215"/>
      <c r="T637" s="215"/>
      <c r="U637" s="215"/>
      <c r="V637" s="215"/>
      <c r="W637" s="215"/>
      <c r="X637" s="215"/>
      <c r="Y637" s="215"/>
      <c r="Z637" s="215"/>
      <c r="AA637" s="215"/>
      <c r="AB637" s="217"/>
      <c r="AC637" s="218"/>
      <c r="AD637" s="218"/>
      <c r="AE637" s="217"/>
      <c r="AF637" s="217"/>
      <c r="AG637" s="215"/>
      <c r="AH637" s="216"/>
      <c r="AI637" s="219"/>
      <c r="AJ637" s="219"/>
      <c r="AK637" s="215"/>
      <c r="AL637" s="219"/>
      <c r="AM637" s="219"/>
      <c r="AN637" s="219"/>
      <c r="AO637" s="215"/>
      <c r="AP637" s="215"/>
      <c r="AQ637" s="215"/>
      <c r="AR637" s="215"/>
      <c r="AS637" s="215"/>
      <c r="AT637" s="217"/>
      <c r="AU637" s="219"/>
      <c r="AV637" s="219"/>
      <c r="AW637" s="215"/>
      <c r="AX637" s="216"/>
      <c r="AY637" s="220"/>
      <c r="AZ637" s="216"/>
      <c r="BA637" s="220"/>
      <c r="BB637" s="220"/>
      <c r="BC637" s="343"/>
      <c r="BD637" s="343"/>
      <c r="BE637" s="216"/>
      <c r="BF637" s="216"/>
      <c r="BG637" s="220"/>
      <c r="BH637" s="220"/>
      <c r="BI637" s="219"/>
      <c r="BJ637" s="219"/>
      <c r="BK637" s="219"/>
      <c r="BL637" s="221"/>
      <c r="BM637" s="216"/>
      <c r="BN637" s="220"/>
      <c r="BO637" s="216"/>
      <c r="BP637" s="216"/>
      <c r="BQ637" s="216"/>
      <c r="BR637" s="626"/>
      <c r="BS637" s="626"/>
      <c r="BT637" s="626"/>
      <c r="BU637" s="626"/>
      <c r="BV637" s="626"/>
      <c r="BW637" s="626"/>
      <c r="BX637" s="626"/>
      <c r="BY637" s="626"/>
      <c r="BZ637" s="626"/>
    </row>
    <row r="638" spans="2:78" s="222" customFormat="1">
      <c r="B638" s="214"/>
      <c r="C638" s="213"/>
      <c r="D638" s="213"/>
      <c r="E638" s="213"/>
      <c r="F638" s="213"/>
      <c r="G638" s="213"/>
      <c r="H638" s="213"/>
      <c r="I638" s="283"/>
      <c r="J638" s="213"/>
      <c r="K638" s="213"/>
      <c r="L638" s="213"/>
      <c r="M638" s="213"/>
      <c r="N638" s="215"/>
      <c r="O638" s="215"/>
      <c r="P638" s="216"/>
      <c r="Q638" s="215"/>
      <c r="R638" s="215"/>
      <c r="S638" s="215"/>
      <c r="T638" s="215"/>
      <c r="U638" s="215"/>
      <c r="V638" s="215"/>
      <c r="W638" s="215"/>
      <c r="X638" s="215"/>
      <c r="Y638" s="215"/>
      <c r="Z638" s="215"/>
      <c r="AA638" s="215"/>
      <c r="AB638" s="217"/>
      <c r="AC638" s="218"/>
      <c r="AD638" s="218"/>
      <c r="AE638" s="217"/>
      <c r="AF638" s="217"/>
      <c r="AG638" s="215"/>
      <c r="AH638" s="216"/>
      <c r="AI638" s="219"/>
      <c r="AJ638" s="219"/>
      <c r="AK638" s="215"/>
      <c r="AL638" s="219"/>
      <c r="AM638" s="219"/>
      <c r="AN638" s="219"/>
      <c r="AO638" s="215"/>
      <c r="AP638" s="215"/>
      <c r="AQ638" s="215"/>
      <c r="AR638" s="215"/>
      <c r="AS638" s="215"/>
      <c r="AT638" s="217"/>
      <c r="AU638" s="219"/>
      <c r="AV638" s="219"/>
      <c r="AW638" s="215"/>
      <c r="AX638" s="216"/>
      <c r="AY638" s="220"/>
      <c r="AZ638" s="216"/>
      <c r="BA638" s="220"/>
      <c r="BB638" s="220"/>
      <c r="BC638" s="343"/>
      <c r="BD638" s="343"/>
      <c r="BE638" s="216"/>
      <c r="BF638" s="216"/>
      <c r="BG638" s="220"/>
      <c r="BH638" s="220"/>
      <c r="BI638" s="219"/>
      <c r="BJ638" s="219"/>
      <c r="BK638" s="219"/>
      <c r="BL638" s="221"/>
      <c r="BM638" s="216"/>
      <c r="BN638" s="220"/>
      <c r="BO638" s="216"/>
      <c r="BP638" s="216"/>
      <c r="BQ638" s="216"/>
      <c r="BR638" s="626"/>
      <c r="BS638" s="626"/>
      <c r="BT638" s="626"/>
      <c r="BU638" s="626"/>
      <c r="BV638" s="626"/>
      <c r="BW638" s="626"/>
      <c r="BX638" s="626"/>
      <c r="BY638" s="626"/>
      <c r="BZ638" s="626"/>
    </row>
    <row r="639" spans="2:78" s="222" customFormat="1">
      <c r="B639" s="214"/>
      <c r="C639" s="213"/>
      <c r="D639" s="213"/>
      <c r="E639" s="213"/>
      <c r="F639" s="213"/>
      <c r="G639" s="213"/>
      <c r="H639" s="213"/>
      <c r="I639" s="283"/>
      <c r="J639" s="213"/>
      <c r="K639" s="213"/>
      <c r="L639" s="213"/>
      <c r="M639" s="213"/>
      <c r="N639" s="215"/>
      <c r="O639" s="215"/>
      <c r="P639" s="216"/>
      <c r="Q639" s="215"/>
      <c r="R639" s="215"/>
      <c r="S639" s="215"/>
      <c r="T639" s="215"/>
      <c r="U639" s="215"/>
      <c r="V639" s="215"/>
      <c r="W639" s="215"/>
      <c r="X639" s="215"/>
      <c r="Y639" s="215"/>
      <c r="Z639" s="215"/>
      <c r="AA639" s="215"/>
      <c r="AB639" s="217"/>
      <c r="AC639" s="218"/>
      <c r="AD639" s="218"/>
      <c r="AE639" s="217"/>
      <c r="AF639" s="217"/>
      <c r="AG639" s="215"/>
      <c r="AH639" s="216"/>
      <c r="AI639" s="219"/>
      <c r="AJ639" s="219"/>
      <c r="AK639" s="215"/>
      <c r="AL639" s="219"/>
      <c r="AM639" s="219"/>
      <c r="AN639" s="219"/>
      <c r="AO639" s="215"/>
      <c r="AP639" s="215"/>
      <c r="AQ639" s="215"/>
      <c r="AR639" s="215"/>
      <c r="AS639" s="215"/>
      <c r="AT639" s="217"/>
      <c r="AU639" s="219"/>
      <c r="AV639" s="219"/>
      <c r="AW639" s="215"/>
      <c r="AX639" s="216"/>
      <c r="AY639" s="220"/>
      <c r="AZ639" s="216"/>
      <c r="BA639" s="220"/>
      <c r="BB639" s="220"/>
      <c r="BC639" s="343"/>
      <c r="BD639" s="343"/>
      <c r="BE639" s="216"/>
      <c r="BF639" s="216"/>
      <c r="BG639" s="220"/>
      <c r="BH639" s="220"/>
      <c r="BI639" s="219"/>
      <c r="BJ639" s="219"/>
      <c r="BK639" s="219"/>
      <c r="BL639" s="221"/>
      <c r="BM639" s="216"/>
      <c r="BN639" s="220"/>
      <c r="BO639" s="216"/>
      <c r="BP639" s="216"/>
      <c r="BQ639" s="216"/>
      <c r="BR639" s="626"/>
      <c r="BS639" s="626"/>
      <c r="BT639" s="626"/>
      <c r="BU639" s="626"/>
      <c r="BV639" s="626"/>
      <c r="BW639" s="626"/>
      <c r="BX639" s="626"/>
      <c r="BY639" s="626"/>
      <c r="BZ639" s="626"/>
    </row>
    <row r="640" spans="2:78" s="222" customFormat="1">
      <c r="B640" s="214"/>
      <c r="C640" s="213"/>
      <c r="D640" s="213"/>
      <c r="E640" s="213"/>
      <c r="F640" s="213"/>
      <c r="G640" s="213"/>
      <c r="H640" s="213"/>
      <c r="I640" s="283"/>
      <c r="J640" s="213"/>
      <c r="K640" s="213"/>
      <c r="L640" s="213"/>
      <c r="M640" s="213"/>
      <c r="N640" s="215"/>
      <c r="O640" s="215"/>
      <c r="P640" s="216"/>
      <c r="Q640" s="215"/>
      <c r="R640" s="215"/>
      <c r="S640" s="215"/>
      <c r="T640" s="215"/>
      <c r="U640" s="215"/>
      <c r="V640" s="215"/>
      <c r="W640" s="215"/>
      <c r="X640" s="215"/>
      <c r="Y640" s="215"/>
      <c r="Z640" s="215"/>
      <c r="AA640" s="215"/>
      <c r="AB640" s="217"/>
      <c r="AC640" s="218"/>
      <c r="AD640" s="218"/>
      <c r="AE640" s="217"/>
      <c r="AF640" s="217"/>
      <c r="AG640" s="215"/>
      <c r="AH640" s="216"/>
      <c r="AI640" s="219"/>
      <c r="AJ640" s="219"/>
      <c r="AK640" s="215"/>
      <c r="AL640" s="219"/>
      <c r="AM640" s="219"/>
      <c r="AN640" s="219"/>
      <c r="AO640" s="215"/>
      <c r="AP640" s="215"/>
      <c r="AQ640" s="215"/>
      <c r="AR640" s="215"/>
      <c r="AS640" s="215"/>
      <c r="AT640" s="217"/>
      <c r="AU640" s="219"/>
      <c r="AV640" s="219"/>
      <c r="AW640" s="215"/>
      <c r="AX640" s="216"/>
      <c r="AY640" s="220"/>
      <c r="AZ640" s="216"/>
      <c r="BA640" s="220"/>
      <c r="BB640" s="220"/>
      <c r="BC640" s="343"/>
      <c r="BD640" s="343"/>
      <c r="BE640" s="216"/>
      <c r="BF640" s="216"/>
      <c r="BG640" s="220"/>
      <c r="BH640" s="220"/>
      <c r="BI640" s="219"/>
      <c r="BJ640" s="219"/>
      <c r="BK640" s="219"/>
      <c r="BL640" s="221"/>
      <c r="BM640" s="216"/>
      <c r="BN640" s="220"/>
      <c r="BO640" s="216"/>
      <c r="BP640" s="216"/>
      <c r="BQ640" s="216"/>
      <c r="BR640" s="626"/>
      <c r="BS640" s="626"/>
      <c r="BT640" s="626"/>
      <c r="BU640" s="626"/>
      <c r="BV640" s="626"/>
      <c r="BW640" s="626"/>
      <c r="BX640" s="626"/>
      <c r="BY640" s="626"/>
      <c r="BZ640" s="626"/>
    </row>
    <row r="641" spans="2:78" s="222" customFormat="1">
      <c r="B641" s="214"/>
      <c r="C641" s="213"/>
      <c r="D641" s="213"/>
      <c r="E641" s="213"/>
      <c r="F641" s="213"/>
      <c r="G641" s="213"/>
      <c r="H641" s="213"/>
      <c r="I641" s="283"/>
      <c r="J641" s="213"/>
      <c r="K641" s="213"/>
      <c r="L641" s="213"/>
      <c r="M641" s="213"/>
      <c r="N641" s="215"/>
      <c r="O641" s="215"/>
      <c r="P641" s="216"/>
      <c r="Q641" s="215"/>
      <c r="R641" s="215"/>
      <c r="S641" s="215"/>
      <c r="T641" s="215"/>
      <c r="U641" s="215"/>
      <c r="V641" s="215"/>
      <c r="W641" s="215"/>
      <c r="X641" s="215"/>
      <c r="Y641" s="215"/>
      <c r="Z641" s="215"/>
      <c r="AA641" s="215"/>
      <c r="AB641" s="217"/>
      <c r="AC641" s="218"/>
      <c r="AD641" s="218"/>
      <c r="AE641" s="217"/>
      <c r="AF641" s="217"/>
      <c r="AG641" s="215"/>
      <c r="AH641" s="216"/>
      <c r="AI641" s="219"/>
      <c r="AJ641" s="219"/>
      <c r="AK641" s="215"/>
      <c r="AL641" s="219"/>
      <c r="AM641" s="219"/>
      <c r="AN641" s="219"/>
      <c r="AO641" s="215"/>
      <c r="AP641" s="215"/>
      <c r="AQ641" s="215"/>
      <c r="AR641" s="215"/>
      <c r="AS641" s="215"/>
      <c r="AT641" s="217"/>
      <c r="AU641" s="219"/>
      <c r="AV641" s="219"/>
      <c r="AW641" s="215"/>
      <c r="AX641" s="216"/>
      <c r="AY641" s="220"/>
      <c r="AZ641" s="216"/>
      <c r="BA641" s="220"/>
      <c r="BB641" s="220"/>
      <c r="BC641" s="343"/>
      <c r="BD641" s="343"/>
      <c r="BE641" s="216"/>
      <c r="BF641" s="216"/>
      <c r="BG641" s="220"/>
      <c r="BH641" s="220"/>
      <c r="BI641" s="219"/>
      <c r="BJ641" s="219"/>
      <c r="BK641" s="219"/>
      <c r="BL641" s="221"/>
      <c r="BM641" s="216"/>
      <c r="BN641" s="220"/>
      <c r="BO641" s="216"/>
      <c r="BP641" s="216"/>
      <c r="BQ641" s="216"/>
      <c r="BR641" s="626"/>
      <c r="BS641" s="626"/>
      <c r="BT641" s="626"/>
      <c r="BU641" s="626"/>
      <c r="BV641" s="626"/>
      <c r="BW641" s="626"/>
      <c r="BX641" s="626"/>
      <c r="BY641" s="626"/>
      <c r="BZ641" s="626"/>
    </row>
    <row r="642" spans="2:78" s="222" customFormat="1">
      <c r="B642" s="214"/>
      <c r="C642" s="213"/>
      <c r="D642" s="213"/>
      <c r="E642" s="213"/>
      <c r="F642" s="213"/>
      <c r="G642" s="213"/>
      <c r="H642" s="213"/>
      <c r="I642" s="283"/>
      <c r="J642" s="213"/>
      <c r="K642" s="213"/>
      <c r="L642" s="213"/>
      <c r="M642" s="213"/>
      <c r="N642" s="215"/>
      <c r="O642" s="215"/>
      <c r="P642" s="216"/>
      <c r="Q642" s="215"/>
      <c r="R642" s="215"/>
      <c r="S642" s="215"/>
      <c r="T642" s="215"/>
      <c r="U642" s="215"/>
      <c r="V642" s="215"/>
      <c r="W642" s="215"/>
      <c r="X642" s="215"/>
      <c r="Y642" s="215"/>
      <c r="Z642" s="215"/>
      <c r="AA642" s="215"/>
      <c r="AB642" s="217"/>
      <c r="AC642" s="218"/>
      <c r="AD642" s="218"/>
      <c r="AE642" s="217"/>
      <c r="AF642" s="217"/>
      <c r="AG642" s="215"/>
      <c r="AH642" s="216"/>
      <c r="AI642" s="219"/>
      <c r="AJ642" s="219"/>
      <c r="AK642" s="215"/>
      <c r="AL642" s="219"/>
      <c r="AM642" s="219"/>
      <c r="AN642" s="219"/>
      <c r="AO642" s="215"/>
      <c r="AP642" s="215"/>
      <c r="AQ642" s="215"/>
      <c r="AR642" s="215"/>
      <c r="AS642" s="215"/>
      <c r="AT642" s="217"/>
      <c r="AU642" s="219"/>
      <c r="AV642" s="219"/>
      <c r="AW642" s="215"/>
      <c r="AX642" s="216"/>
      <c r="AY642" s="220"/>
      <c r="AZ642" s="216"/>
      <c r="BA642" s="220"/>
      <c r="BB642" s="220"/>
      <c r="BC642" s="343"/>
      <c r="BD642" s="343"/>
      <c r="BE642" s="216"/>
      <c r="BF642" s="216"/>
      <c r="BG642" s="220"/>
      <c r="BH642" s="220"/>
      <c r="BI642" s="219"/>
      <c r="BJ642" s="219"/>
      <c r="BK642" s="219"/>
      <c r="BL642" s="221"/>
      <c r="BM642" s="216"/>
      <c r="BN642" s="220"/>
      <c r="BO642" s="216"/>
      <c r="BP642" s="216"/>
      <c r="BQ642" s="216"/>
      <c r="BR642" s="626"/>
      <c r="BS642" s="626"/>
      <c r="BT642" s="626"/>
      <c r="BU642" s="626"/>
      <c r="BV642" s="626"/>
      <c r="BW642" s="626"/>
      <c r="BX642" s="626"/>
      <c r="BY642" s="626"/>
      <c r="BZ642" s="626"/>
    </row>
    <row r="643" spans="2:78" s="222" customFormat="1">
      <c r="B643" s="214"/>
      <c r="C643" s="213"/>
      <c r="D643" s="213"/>
      <c r="E643" s="213"/>
      <c r="F643" s="213"/>
      <c r="G643" s="213"/>
      <c r="H643" s="213"/>
      <c r="I643" s="283"/>
      <c r="J643" s="213"/>
      <c r="K643" s="213"/>
      <c r="L643" s="213"/>
      <c r="M643" s="213"/>
      <c r="N643" s="215"/>
      <c r="O643" s="215"/>
      <c r="P643" s="216"/>
      <c r="Q643" s="215"/>
      <c r="R643" s="215"/>
      <c r="S643" s="215"/>
      <c r="T643" s="215"/>
      <c r="U643" s="215"/>
      <c r="V643" s="215"/>
      <c r="W643" s="215"/>
      <c r="X643" s="215"/>
      <c r="Y643" s="215"/>
      <c r="Z643" s="215"/>
      <c r="AA643" s="215"/>
      <c r="AB643" s="217"/>
      <c r="AC643" s="218"/>
      <c r="AD643" s="218"/>
      <c r="AE643" s="217"/>
      <c r="AF643" s="217"/>
      <c r="AG643" s="215"/>
      <c r="AH643" s="216"/>
      <c r="AI643" s="219"/>
      <c r="AJ643" s="219"/>
      <c r="AK643" s="215"/>
      <c r="AL643" s="219"/>
      <c r="AM643" s="219"/>
      <c r="AN643" s="219"/>
      <c r="AO643" s="215"/>
      <c r="AP643" s="215"/>
      <c r="AQ643" s="215"/>
      <c r="AR643" s="215"/>
      <c r="AS643" s="215"/>
      <c r="AT643" s="217"/>
      <c r="AU643" s="219"/>
      <c r="AV643" s="219"/>
      <c r="AW643" s="215"/>
      <c r="AX643" s="216"/>
      <c r="AY643" s="220"/>
      <c r="AZ643" s="216"/>
      <c r="BA643" s="220"/>
      <c r="BB643" s="220"/>
      <c r="BC643" s="343"/>
      <c r="BD643" s="343"/>
      <c r="BE643" s="216"/>
      <c r="BF643" s="216"/>
      <c r="BG643" s="220"/>
      <c r="BH643" s="220"/>
      <c r="BI643" s="219"/>
      <c r="BJ643" s="219"/>
      <c r="BK643" s="219"/>
      <c r="BL643" s="221"/>
      <c r="BM643" s="216"/>
      <c r="BN643" s="220"/>
      <c r="BO643" s="216"/>
      <c r="BP643" s="216"/>
      <c r="BQ643" s="216"/>
      <c r="BR643" s="626"/>
      <c r="BS643" s="626"/>
      <c r="BT643" s="626"/>
      <c r="BU643" s="626"/>
      <c r="BV643" s="626"/>
      <c r="BW643" s="626"/>
      <c r="BX643" s="626"/>
      <c r="BY643" s="626"/>
      <c r="BZ643" s="626"/>
    </row>
    <row r="644" spans="2:78" s="222" customFormat="1">
      <c r="B644" s="214"/>
      <c r="C644" s="213"/>
      <c r="D644" s="213"/>
      <c r="E644" s="213"/>
      <c r="F644" s="213"/>
      <c r="G644" s="213"/>
      <c r="H644" s="213"/>
      <c r="I644" s="283"/>
      <c r="J644" s="213"/>
      <c r="K644" s="213"/>
      <c r="L644" s="213"/>
      <c r="M644" s="213"/>
      <c r="N644" s="215"/>
      <c r="O644" s="215"/>
      <c r="P644" s="216"/>
      <c r="Q644" s="215"/>
      <c r="R644" s="215"/>
      <c r="S644" s="215"/>
      <c r="T644" s="215"/>
      <c r="U644" s="215"/>
      <c r="V644" s="215"/>
      <c r="W644" s="215"/>
      <c r="X644" s="215"/>
      <c r="Y644" s="215"/>
      <c r="Z644" s="215"/>
      <c r="AA644" s="215"/>
      <c r="AB644" s="217"/>
      <c r="AC644" s="218"/>
      <c r="AD644" s="218"/>
      <c r="AE644" s="217"/>
      <c r="AF644" s="217"/>
      <c r="AG644" s="215"/>
      <c r="AH644" s="216"/>
      <c r="AI644" s="219"/>
      <c r="AJ644" s="219"/>
      <c r="AK644" s="215"/>
      <c r="AL644" s="219"/>
      <c r="AM644" s="219"/>
      <c r="AN644" s="219"/>
      <c r="AO644" s="215"/>
      <c r="AP644" s="215"/>
      <c r="AQ644" s="215"/>
      <c r="AR644" s="215"/>
      <c r="AS644" s="215"/>
      <c r="AT644" s="217"/>
      <c r="AU644" s="219"/>
      <c r="AV644" s="219"/>
      <c r="AW644" s="215"/>
      <c r="AX644" s="216"/>
      <c r="AY644" s="220"/>
      <c r="AZ644" s="216"/>
      <c r="BA644" s="220"/>
      <c r="BB644" s="220"/>
      <c r="BC644" s="343"/>
      <c r="BD644" s="343"/>
      <c r="BE644" s="216"/>
      <c r="BF644" s="216"/>
      <c r="BG644" s="220"/>
      <c r="BH644" s="220"/>
      <c r="BI644" s="219"/>
      <c r="BJ644" s="219"/>
      <c r="BK644" s="219"/>
      <c r="BL644" s="221"/>
      <c r="BM644" s="216"/>
      <c r="BN644" s="220"/>
      <c r="BO644" s="216"/>
      <c r="BP644" s="216"/>
      <c r="BQ644" s="216"/>
      <c r="BR644" s="626"/>
      <c r="BS644" s="626"/>
      <c r="BT644" s="626"/>
      <c r="BU644" s="626"/>
      <c r="BV644" s="626"/>
      <c r="BW644" s="626"/>
      <c r="BX644" s="626"/>
      <c r="BY644" s="626"/>
      <c r="BZ644" s="626"/>
    </row>
    <row r="645" spans="2:78" s="222" customFormat="1">
      <c r="B645" s="214"/>
      <c r="C645" s="213"/>
      <c r="D645" s="213"/>
      <c r="E645" s="213"/>
      <c r="F645" s="213"/>
      <c r="G645" s="213"/>
      <c r="H645" s="213"/>
      <c r="I645" s="283"/>
      <c r="J645" s="213"/>
      <c r="K645" s="213"/>
      <c r="L645" s="213"/>
      <c r="M645" s="213"/>
      <c r="N645" s="215"/>
      <c r="O645" s="215"/>
      <c r="P645" s="216"/>
      <c r="Q645" s="215"/>
      <c r="R645" s="215"/>
      <c r="S645" s="215"/>
      <c r="T645" s="215"/>
      <c r="U645" s="215"/>
      <c r="V645" s="215"/>
      <c r="W645" s="215"/>
      <c r="X645" s="215"/>
      <c r="Y645" s="215"/>
      <c r="Z645" s="215"/>
      <c r="AA645" s="215"/>
      <c r="AB645" s="217"/>
      <c r="AC645" s="218"/>
      <c r="AD645" s="218"/>
      <c r="AE645" s="217"/>
      <c r="AF645" s="217"/>
      <c r="AG645" s="215"/>
      <c r="AH645" s="216"/>
      <c r="AI645" s="219"/>
      <c r="AJ645" s="219"/>
      <c r="AK645" s="215"/>
      <c r="AL645" s="219"/>
      <c r="AM645" s="219"/>
      <c r="AN645" s="219"/>
      <c r="AO645" s="215"/>
      <c r="AP645" s="215"/>
      <c r="AQ645" s="215"/>
      <c r="AR645" s="215"/>
      <c r="AS645" s="215"/>
      <c r="AT645" s="217"/>
      <c r="AU645" s="219"/>
      <c r="AV645" s="219"/>
      <c r="AW645" s="215"/>
      <c r="AX645" s="216"/>
      <c r="AY645" s="220"/>
      <c r="AZ645" s="216"/>
      <c r="BA645" s="220"/>
      <c r="BB645" s="220"/>
      <c r="BC645" s="343"/>
      <c r="BD645" s="343"/>
      <c r="BE645" s="216"/>
      <c r="BF645" s="216"/>
      <c r="BG645" s="220"/>
      <c r="BH645" s="220"/>
      <c r="BI645" s="219"/>
      <c r="BJ645" s="219"/>
      <c r="BK645" s="219"/>
      <c r="BL645" s="221"/>
      <c r="BM645" s="216"/>
      <c r="BN645" s="220"/>
      <c r="BO645" s="216"/>
      <c r="BP645" s="216"/>
      <c r="BQ645" s="216"/>
      <c r="BR645" s="626"/>
      <c r="BS645" s="626"/>
      <c r="BT645" s="626"/>
      <c r="BU645" s="626"/>
      <c r="BV645" s="626"/>
      <c r="BW645" s="626"/>
      <c r="BX645" s="626"/>
      <c r="BY645" s="626"/>
      <c r="BZ645" s="626"/>
    </row>
    <row r="646" spans="2:78" s="222" customFormat="1">
      <c r="B646" s="214"/>
      <c r="C646" s="213"/>
      <c r="D646" s="213"/>
      <c r="E646" s="213"/>
      <c r="F646" s="213"/>
      <c r="G646" s="213"/>
      <c r="H646" s="213"/>
      <c r="I646" s="283"/>
      <c r="J646" s="213"/>
      <c r="K646" s="213"/>
      <c r="L646" s="213"/>
      <c r="M646" s="213"/>
      <c r="N646" s="215"/>
      <c r="O646" s="215"/>
      <c r="P646" s="216"/>
      <c r="Q646" s="215"/>
      <c r="R646" s="215"/>
      <c r="S646" s="215"/>
      <c r="T646" s="215"/>
      <c r="U646" s="215"/>
      <c r="V646" s="215"/>
      <c r="W646" s="215"/>
      <c r="X646" s="215"/>
      <c r="Y646" s="215"/>
      <c r="Z646" s="215"/>
      <c r="AA646" s="215"/>
      <c r="AB646" s="217"/>
      <c r="AC646" s="218"/>
      <c r="AD646" s="218"/>
      <c r="AE646" s="217"/>
      <c r="AF646" s="217"/>
      <c r="AG646" s="215"/>
      <c r="AH646" s="216"/>
      <c r="AI646" s="219"/>
      <c r="AJ646" s="219"/>
      <c r="AK646" s="215"/>
      <c r="AL646" s="219"/>
      <c r="AM646" s="219"/>
      <c r="AN646" s="219"/>
      <c r="AO646" s="215"/>
      <c r="AP646" s="215"/>
      <c r="AQ646" s="215"/>
      <c r="AR646" s="215"/>
      <c r="AS646" s="215"/>
      <c r="AT646" s="217"/>
      <c r="AU646" s="219"/>
      <c r="AV646" s="219"/>
      <c r="AW646" s="215"/>
      <c r="AX646" s="216"/>
      <c r="AY646" s="220"/>
      <c r="AZ646" s="216"/>
      <c r="BA646" s="220"/>
      <c r="BB646" s="220"/>
      <c r="BC646" s="343"/>
      <c r="BD646" s="343"/>
      <c r="BE646" s="216"/>
      <c r="BF646" s="216"/>
      <c r="BG646" s="220"/>
      <c r="BH646" s="220"/>
      <c r="BI646" s="219"/>
      <c r="BJ646" s="219"/>
      <c r="BK646" s="219"/>
      <c r="BL646" s="221"/>
      <c r="BM646" s="216"/>
      <c r="BN646" s="220"/>
      <c r="BO646" s="216"/>
      <c r="BP646" s="216"/>
      <c r="BQ646" s="216"/>
      <c r="BR646" s="626"/>
      <c r="BS646" s="626"/>
      <c r="BT646" s="626"/>
      <c r="BU646" s="626"/>
      <c r="BV646" s="626"/>
      <c r="BW646" s="626"/>
      <c r="BX646" s="626"/>
      <c r="BY646" s="626"/>
      <c r="BZ646" s="626"/>
    </row>
    <row r="647" spans="2:78" s="222" customFormat="1">
      <c r="B647" s="214"/>
      <c r="C647" s="213"/>
      <c r="D647" s="213"/>
      <c r="E647" s="213"/>
      <c r="F647" s="213"/>
      <c r="G647" s="213"/>
      <c r="H647" s="213"/>
      <c r="I647" s="283"/>
      <c r="J647" s="213"/>
      <c r="K647" s="213"/>
      <c r="L647" s="213"/>
      <c r="M647" s="213"/>
      <c r="N647" s="215"/>
      <c r="O647" s="215"/>
      <c r="P647" s="216"/>
      <c r="Q647" s="215"/>
      <c r="R647" s="215"/>
      <c r="S647" s="215"/>
      <c r="T647" s="215"/>
      <c r="U647" s="215"/>
      <c r="V647" s="215"/>
      <c r="W647" s="215"/>
      <c r="X647" s="215"/>
      <c r="Y647" s="215"/>
      <c r="Z647" s="215"/>
      <c r="AA647" s="215"/>
      <c r="AB647" s="217"/>
      <c r="AC647" s="218"/>
      <c r="AD647" s="218"/>
      <c r="AE647" s="217"/>
      <c r="AF647" s="217"/>
      <c r="AG647" s="215"/>
      <c r="AH647" s="216"/>
      <c r="AI647" s="219"/>
      <c r="AJ647" s="219"/>
      <c r="AK647" s="215"/>
      <c r="AL647" s="219"/>
      <c r="AM647" s="219"/>
      <c r="AN647" s="219"/>
      <c r="AO647" s="215"/>
      <c r="AP647" s="215"/>
      <c r="AQ647" s="215"/>
      <c r="AR647" s="215"/>
      <c r="AS647" s="215"/>
      <c r="AT647" s="217"/>
      <c r="AU647" s="219"/>
      <c r="AV647" s="219"/>
      <c r="AW647" s="215"/>
      <c r="AX647" s="216"/>
      <c r="AY647" s="220"/>
      <c r="AZ647" s="216"/>
      <c r="BA647" s="220"/>
      <c r="BB647" s="220"/>
      <c r="BC647" s="343"/>
      <c r="BD647" s="343"/>
      <c r="BE647" s="216"/>
      <c r="BF647" s="216"/>
      <c r="BG647" s="220"/>
      <c r="BH647" s="220"/>
      <c r="BI647" s="219"/>
      <c r="BJ647" s="219"/>
      <c r="BK647" s="219"/>
      <c r="BL647" s="221"/>
      <c r="BM647" s="216"/>
      <c r="BN647" s="220"/>
      <c r="BO647" s="216"/>
      <c r="BP647" s="216"/>
      <c r="BQ647" s="216"/>
      <c r="BR647" s="626"/>
      <c r="BS647" s="626"/>
      <c r="BT647" s="626"/>
      <c r="BU647" s="626"/>
      <c r="BV647" s="626"/>
      <c r="BW647" s="626"/>
      <c r="BX647" s="626"/>
      <c r="BY647" s="626"/>
      <c r="BZ647" s="626"/>
    </row>
    <row r="648" spans="2:78" s="222" customFormat="1">
      <c r="B648" s="214"/>
      <c r="C648" s="213"/>
      <c r="D648" s="213"/>
      <c r="E648" s="213"/>
      <c r="F648" s="213"/>
      <c r="G648" s="213"/>
      <c r="H648" s="213"/>
      <c r="I648" s="283"/>
      <c r="J648" s="213"/>
      <c r="K648" s="213"/>
      <c r="L648" s="213"/>
      <c r="M648" s="213"/>
      <c r="N648" s="215"/>
      <c r="O648" s="215"/>
      <c r="P648" s="216"/>
      <c r="Q648" s="215"/>
      <c r="R648" s="215"/>
      <c r="S648" s="215"/>
      <c r="T648" s="215"/>
      <c r="U648" s="215"/>
      <c r="V648" s="215"/>
      <c r="W648" s="215"/>
      <c r="X648" s="215"/>
      <c r="Y648" s="215"/>
      <c r="Z648" s="215"/>
      <c r="AA648" s="215"/>
      <c r="AB648" s="217"/>
      <c r="AC648" s="218"/>
      <c r="AD648" s="218"/>
      <c r="AE648" s="217"/>
      <c r="AF648" s="217"/>
      <c r="AG648" s="215"/>
      <c r="AH648" s="216"/>
      <c r="AI648" s="219"/>
      <c r="AJ648" s="219"/>
      <c r="AK648" s="215"/>
      <c r="AL648" s="219"/>
      <c r="AM648" s="219"/>
      <c r="AN648" s="219"/>
      <c r="AO648" s="215"/>
      <c r="AP648" s="215"/>
      <c r="AQ648" s="215"/>
      <c r="AR648" s="215"/>
      <c r="AS648" s="215"/>
      <c r="AT648" s="217"/>
      <c r="AU648" s="219"/>
      <c r="AV648" s="219"/>
      <c r="AW648" s="215"/>
      <c r="AX648" s="216"/>
      <c r="AY648" s="220"/>
      <c r="AZ648" s="216"/>
      <c r="BA648" s="220"/>
      <c r="BB648" s="220"/>
      <c r="BC648" s="343"/>
      <c r="BD648" s="343"/>
      <c r="BE648" s="216"/>
      <c r="BF648" s="216"/>
      <c r="BG648" s="220"/>
      <c r="BH648" s="220"/>
      <c r="BI648" s="219"/>
      <c r="BJ648" s="219"/>
      <c r="BK648" s="219"/>
      <c r="BL648" s="221"/>
      <c r="BM648" s="216"/>
      <c r="BN648" s="220"/>
      <c r="BO648" s="216"/>
      <c r="BP648" s="216"/>
      <c r="BQ648" s="216"/>
      <c r="BR648" s="626"/>
      <c r="BS648" s="626"/>
      <c r="BT648" s="626"/>
      <c r="BU648" s="626"/>
      <c r="BV648" s="626"/>
      <c r="BW648" s="626"/>
      <c r="BX648" s="626"/>
      <c r="BY648" s="626"/>
      <c r="BZ648" s="626"/>
    </row>
    <row r="649" spans="2:78" s="222" customFormat="1">
      <c r="B649" s="214"/>
      <c r="C649" s="213"/>
      <c r="D649" s="213"/>
      <c r="E649" s="213"/>
      <c r="F649" s="213"/>
      <c r="G649" s="213"/>
      <c r="H649" s="213"/>
      <c r="I649" s="283"/>
      <c r="J649" s="213"/>
      <c r="K649" s="213"/>
      <c r="L649" s="213"/>
      <c r="M649" s="213"/>
      <c r="N649" s="215"/>
      <c r="O649" s="215"/>
      <c r="P649" s="216"/>
      <c r="Q649" s="215"/>
      <c r="R649" s="215"/>
      <c r="S649" s="215"/>
      <c r="T649" s="215"/>
      <c r="U649" s="215"/>
      <c r="V649" s="215"/>
      <c r="W649" s="215"/>
      <c r="X649" s="215"/>
      <c r="Y649" s="215"/>
      <c r="Z649" s="215"/>
      <c r="AA649" s="215"/>
      <c r="AB649" s="217"/>
      <c r="AC649" s="218"/>
      <c r="AD649" s="218"/>
      <c r="AE649" s="217"/>
      <c r="AF649" s="217"/>
      <c r="AG649" s="215"/>
      <c r="AH649" s="216"/>
      <c r="AI649" s="219"/>
      <c r="AJ649" s="219"/>
      <c r="AK649" s="215"/>
      <c r="AL649" s="219"/>
      <c r="AM649" s="219"/>
      <c r="AN649" s="219"/>
      <c r="AO649" s="215"/>
      <c r="AP649" s="215"/>
      <c r="AQ649" s="215"/>
      <c r="AR649" s="215"/>
      <c r="AS649" s="215"/>
      <c r="AT649" s="217"/>
      <c r="AU649" s="219"/>
      <c r="AV649" s="219"/>
      <c r="AW649" s="215"/>
      <c r="AX649" s="216"/>
      <c r="AY649" s="220"/>
      <c r="AZ649" s="216"/>
      <c r="BA649" s="220"/>
      <c r="BB649" s="220"/>
      <c r="BC649" s="343"/>
      <c r="BD649" s="343"/>
      <c r="BE649" s="216"/>
      <c r="BF649" s="216"/>
      <c r="BG649" s="220"/>
      <c r="BH649" s="220"/>
      <c r="BI649" s="219"/>
      <c r="BJ649" s="219"/>
      <c r="BK649" s="219"/>
      <c r="BL649" s="221"/>
      <c r="BM649" s="216"/>
      <c r="BN649" s="220"/>
      <c r="BO649" s="216"/>
      <c r="BP649" s="216"/>
      <c r="BQ649" s="216"/>
      <c r="BR649" s="626"/>
      <c r="BS649" s="626"/>
      <c r="BT649" s="626"/>
      <c r="BU649" s="626"/>
      <c r="BV649" s="626"/>
      <c r="BW649" s="626"/>
      <c r="BX649" s="626"/>
      <c r="BY649" s="626"/>
      <c r="BZ649" s="626"/>
    </row>
    <row r="650" spans="2:78" s="222" customFormat="1">
      <c r="B650" s="214"/>
      <c r="C650" s="213"/>
      <c r="D650" s="213"/>
      <c r="E650" s="213"/>
      <c r="F650" s="213"/>
      <c r="G650" s="213"/>
      <c r="H650" s="213"/>
      <c r="I650" s="283"/>
      <c r="J650" s="213"/>
      <c r="K650" s="213"/>
      <c r="L650" s="213"/>
      <c r="M650" s="213"/>
      <c r="N650" s="215"/>
      <c r="O650" s="215"/>
      <c r="P650" s="216"/>
      <c r="Q650" s="215"/>
      <c r="R650" s="215"/>
      <c r="S650" s="215"/>
      <c r="T650" s="215"/>
      <c r="U650" s="215"/>
      <c r="V650" s="215"/>
      <c r="W650" s="215"/>
      <c r="X650" s="215"/>
      <c r="Y650" s="215"/>
      <c r="Z650" s="215"/>
      <c r="AA650" s="215"/>
      <c r="AB650" s="217"/>
      <c r="AC650" s="218"/>
      <c r="AD650" s="218"/>
      <c r="AE650" s="217"/>
      <c r="AF650" s="217"/>
      <c r="AG650" s="215"/>
      <c r="AH650" s="216"/>
      <c r="AI650" s="219"/>
      <c r="AJ650" s="219"/>
      <c r="AK650" s="215"/>
      <c r="AL650" s="219"/>
      <c r="AM650" s="219"/>
      <c r="AN650" s="219"/>
      <c r="AO650" s="215"/>
      <c r="AP650" s="215"/>
      <c r="AQ650" s="215"/>
      <c r="AR650" s="215"/>
      <c r="AS650" s="215"/>
      <c r="AT650" s="217"/>
      <c r="AU650" s="219"/>
      <c r="AV650" s="219"/>
      <c r="AW650" s="215"/>
      <c r="AX650" s="216"/>
      <c r="AY650" s="220"/>
      <c r="AZ650" s="216"/>
      <c r="BA650" s="220"/>
      <c r="BB650" s="220"/>
      <c r="BC650" s="343"/>
      <c r="BD650" s="343"/>
      <c r="BE650" s="216"/>
      <c r="BF650" s="216"/>
      <c r="BG650" s="220"/>
      <c r="BH650" s="220"/>
      <c r="BI650" s="219"/>
      <c r="BJ650" s="219"/>
      <c r="BK650" s="219"/>
      <c r="BL650" s="221"/>
      <c r="BM650" s="216"/>
      <c r="BN650" s="220"/>
      <c r="BO650" s="216"/>
      <c r="BP650" s="216"/>
      <c r="BQ650" s="216"/>
      <c r="BR650" s="626"/>
      <c r="BS650" s="626"/>
      <c r="BT650" s="626"/>
      <c r="BU650" s="626"/>
      <c r="BV650" s="626"/>
      <c r="BW650" s="626"/>
      <c r="BX650" s="626"/>
      <c r="BY650" s="626"/>
      <c r="BZ650" s="626"/>
    </row>
    <row r="651" spans="2:78" s="222" customFormat="1">
      <c r="B651" s="214"/>
      <c r="C651" s="213"/>
      <c r="D651" s="213"/>
      <c r="E651" s="213"/>
      <c r="F651" s="213"/>
      <c r="G651" s="213"/>
      <c r="H651" s="213"/>
      <c r="I651" s="283"/>
      <c r="J651" s="213"/>
      <c r="K651" s="213"/>
      <c r="L651" s="213"/>
      <c r="M651" s="213"/>
      <c r="N651" s="215"/>
      <c r="O651" s="215"/>
      <c r="P651" s="216"/>
      <c r="Q651" s="215"/>
      <c r="R651" s="215"/>
      <c r="S651" s="215"/>
      <c r="T651" s="215"/>
      <c r="U651" s="215"/>
      <c r="V651" s="215"/>
      <c r="W651" s="215"/>
      <c r="X651" s="215"/>
      <c r="Y651" s="215"/>
      <c r="Z651" s="215"/>
      <c r="AA651" s="215"/>
      <c r="AB651" s="217"/>
      <c r="AC651" s="218"/>
      <c r="AD651" s="218"/>
      <c r="AE651" s="217"/>
      <c r="AF651" s="217"/>
      <c r="AG651" s="215"/>
      <c r="AH651" s="216"/>
      <c r="AI651" s="219"/>
      <c r="AJ651" s="219"/>
      <c r="AK651" s="215"/>
      <c r="AL651" s="219"/>
      <c r="AM651" s="219"/>
      <c r="AN651" s="219"/>
      <c r="AO651" s="215"/>
      <c r="AP651" s="215"/>
      <c r="AQ651" s="215"/>
      <c r="AR651" s="215"/>
      <c r="AS651" s="215"/>
      <c r="AT651" s="217"/>
      <c r="AU651" s="219"/>
      <c r="AV651" s="219"/>
      <c r="AW651" s="215"/>
      <c r="AX651" s="216"/>
      <c r="AY651" s="220"/>
      <c r="AZ651" s="216"/>
      <c r="BA651" s="220"/>
      <c r="BB651" s="220"/>
      <c r="BC651" s="343"/>
      <c r="BD651" s="343"/>
      <c r="BE651" s="216"/>
      <c r="BF651" s="216"/>
      <c r="BG651" s="220"/>
      <c r="BH651" s="220"/>
      <c r="BI651" s="219"/>
      <c r="BJ651" s="219"/>
      <c r="BK651" s="219"/>
      <c r="BL651" s="221"/>
      <c r="BM651" s="216"/>
      <c r="BN651" s="220"/>
      <c r="BO651" s="216"/>
      <c r="BP651" s="216"/>
      <c r="BQ651" s="216"/>
      <c r="BR651" s="626"/>
      <c r="BS651" s="626"/>
      <c r="BT651" s="626"/>
      <c r="BU651" s="626"/>
      <c r="BV651" s="626"/>
      <c r="BW651" s="626"/>
      <c r="BX651" s="626"/>
      <c r="BY651" s="626"/>
      <c r="BZ651" s="626"/>
    </row>
    <row r="652" spans="2:78" s="222" customFormat="1">
      <c r="B652" s="214"/>
      <c r="C652" s="213"/>
      <c r="D652" s="213"/>
      <c r="E652" s="213"/>
      <c r="F652" s="213"/>
      <c r="G652" s="213"/>
      <c r="H652" s="213"/>
      <c r="I652" s="283"/>
      <c r="J652" s="213"/>
      <c r="K652" s="213"/>
      <c r="L652" s="213"/>
      <c r="M652" s="213"/>
      <c r="N652" s="215"/>
      <c r="O652" s="215"/>
      <c r="P652" s="216"/>
      <c r="Q652" s="215"/>
      <c r="R652" s="215"/>
      <c r="S652" s="215"/>
      <c r="T652" s="215"/>
      <c r="U652" s="215"/>
      <c r="V652" s="215"/>
      <c r="W652" s="215"/>
      <c r="X652" s="215"/>
      <c r="Y652" s="215"/>
      <c r="Z652" s="215"/>
      <c r="AA652" s="215"/>
      <c r="AB652" s="217"/>
      <c r="AC652" s="218"/>
      <c r="AD652" s="218"/>
      <c r="AE652" s="217"/>
      <c r="AF652" s="217"/>
      <c r="AG652" s="215"/>
      <c r="AH652" s="216"/>
      <c r="AI652" s="219"/>
      <c r="AJ652" s="219"/>
      <c r="AK652" s="215"/>
      <c r="AL652" s="219"/>
      <c r="AM652" s="219"/>
      <c r="AN652" s="219"/>
      <c r="AO652" s="215"/>
      <c r="AP652" s="215"/>
      <c r="AQ652" s="215"/>
      <c r="AR652" s="215"/>
      <c r="AS652" s="215"/>
      <c r="AT652" s="217"/>
      <c r="AU652" s="219"/>
      <c r="AV652" s="219"/>
      <c r="AW652" s="215"/>
      <c r="AX652" s="216"/>
      <c r="AY652" s="220"/>
      <c r="AZ652" s="216"/>
      <c r="BA652" s="220"/>
      <c r="BB652" s="220"/>
      <c r="BC652" s="343"/>
      <c r="BD652" s="343"/>
      <c r="BE652" s="216"/>
      <c r="BF652" s="216"/>
      <c r="BG652" s="220"/>
      <c r="BH652" s="220"/>
      <c r="BI652" s="219"/>
      <c r="BJ652" s="219"/>
      <c r="BK652" s="219"/>
      <c r="BL652" s="221"/>
      <c r="BM652" s="216"/>
      <c r="BN652" s="220"/>
      <c r="BO652" s="216"/>
      <c r="BP652" s="216"/>
      <c r="BQ652" s="216"/>
      <c r="BR652" s="626"/>
      <c r="BS652" s="626"/>
      <c r="BT652" s="626"/>
      <c r="BU652" s="626"/>
      <c r="BV652" s="626"/>
      <c r="BW652" s="626"/>
      <c r="BX652" s="626"/>
      <c r="BY652" s="626"/>
      <c r="BZ652" s="626"/>
    </row>
    <row r="653" spans="2:78" s="222" customFormat="1">
      <c r="B653" s="214"/>
      <c r="C653" s="213"/>
      <c r="D653" s="213"/>
      <c r="E653" s="213"/>
      <c r="F653" s="213"/>
      <c r="G653" s="213"/>
      <c r="H653" s="213"/>
      <c r="I653" s="283"/>
      <c r="J653" s="213"/>
      <c r="K653" s="213"/>
      <c r="L653" s="213"/>
      <c r="M653" s="213"/>
      <c r="N653" s="215"/>
      <c r="O653" s="215"/>
      <c r="P653" s="216"/>
      <c r="Q653" s="215"/>
      <c r="R653" s="215"/>
      <c r="S653" s="215"/>
      <c r="T653" s="215"/>
      <c r="U653" s="215"/>
      <c r="V653" s="215"/>
      <c r="W653" s="215"/>
      <c r="X653" s="215"/>
      <c r="Y653" s="215"/>
      <c r="Z653" s="215"/>
      <c r="AA653" s="215"/>
      <c r="AB653" s="217"/>
      <c r="AC653" s="218"/>
      <c r="AD653" s="218"/>
      <c r="AE653" s="217"/>
      <c r="AF653" s="217"/>
      <c r="AG653" s="215"/>
      <c r="AH653" s="216"/>
      <c r="AI653" s="219"/>
      <c r="AJ653" s="219"/>
      <c r="AK653" s="215"/>
      <c r="AL653" s="219"/>
      <c r="AM653" s="219"/>
      <c r="AN653" s="219"/>
      <c r="AO653" s="215"/>
      <c r="AP653" s="215"/>
      <c r="AQ653" s="215"/>
      <c r="AR653" s="215"/>
      <c r="AS653" s="215"/>
      <c r="AT653" s="217"/>
      <c r="AU653" s="219"/>
      <c r="AV653" s="219"/>
      <c r="AW653" s="215"/>
      <c r="AX653" s="216"/>
      <c r="AY653" s="220"/>
      <c r="AZ653" s="216"/>
      <c r="BA653" s="220"/>
      <c r="BB653" s="220"/>
      <c r="BC653" s="343"/>
      <c r="BD653" s="343"/>
      <c r="BE653" s="216"/>
      <c r="BF653" s="216"/>
      <c r="BG653" s="220"/>
      <c r="BH653" s="220"/>
      <c r="BI653" s="219"/>
      <c r="BJ653" s="219"/>
      <c r="BK653" s="219"/>
      <c r="BL653" s="221"/>
      <c r="BM653" s="216"/>
      <c r="BN653" s="220"/>
      <c r="BO653" s="216"/>
      <c r="BP653" s="216"/>
      <c r="BQ653" s="216"/>
      <c r="BR653" s="626"/>
      <c r="BS653" s="626"/>
      <c r="BT653" s="626"/>
      <c r="BU653" s="626"/>
      <c r="BV653" s="626"/>
      <c r="BW653" s="626"/>
      <c r="BX653" s="626"/>
      <c r="BY653" s="626"/>
      <c r="BZ653" s="626"/>
    </row>
    <row r="654" spans="2:78" s="222" customFormat="1">
      <c r="B654" s="214"/>
      <c r="C654" s="213"/>
      <c r="D654" s="213"/>
      <c r="E654" s="213"/>
      <c r="F654" s="213"/>
      <c r="G654" s="213"/>
      <c r="H654" s="213"/>
      <c r="I654" s="283"/>
      <c r="J654" s="213"/>
      <c r="K654" s="213"/>
      <c r="L654" s="213"/>
      <c r="M654" s="213"/>
      <c r="N654" s="215"/>
      <c r="O654" s="215"/>
      <c r="P654" s="216"/>
      <c r="Q654" s="215"/>
      <c r="R654" s="215"/>
      <c r="S654" s="215"/>
      <c r="T654" s="215"/>
      <c r="U654" s="215"/>
      <c r="V654" s="215"/>
      <c r="W654" s="215"/>
      <c r="X654" s="215"/>
      <c r="Y654" s="215"/>
      <c r="Z654" s="215"/>
      <c r="AA654" s="215"/>
      <c r="AB654" s="217"/>
      <c r="AC654" s="218"/>
      <c r="AD654" s="218"/>
      <c r="AE654" s="217"/>
      <c r="AF654" s="217"/>
      <c r="AG654" s="215"/>
      <c r="AH654" s="216"/>
      <c r="AI654" s="219"/>
      <c r="AJ654" s="219"/>
      <c r="AK654" s="215"/>
      <c r="AL654" s="219"/>
      <c r="AM654" s="219"/>
      <c r="AN654" s="219"/>
      <c r="AO654" s="215"/>
      <c r="AP654" s="215"/>
      <c r="AQ654" s="215"/>
      <c r="AR654" s="215"/>
      <c r="AS654" s="215"/>
      <c r="AT654" s="217"/>
      <c r="AU654" s="219"/>
      <c r="AV654" s="219"/>
      <c r="AW654" s="215"/>
      <c r="AX654" s="216"/>
      <c r="AY654" s="220"/>
      <c r="AZ654" s="216"/>
      <c r="BA654" s="220"/>
      <c r="BB654" s="220"/>
      <c r="BC654" s="343"/>
      <c r="BD654" s="343"/>
      <c r="BE654" s="216"/>
      <c r="BF654" s="216"/>
      <c r="BG654" s="220"/>
      <c r="BH654" s="220"/>
      <c r="BI654" s="219"/>
      <c r="BJ654" s="219"/>
      <c r="BK654" s="219"/>
      <c r="BL654" s="221"/>
      <c r="BM654" s="216"/>
      <c r="BN654" s="220"/>
      <c r="BO654" s="216"/>
      <c r="BP654" s="216"/>
      <c r="BQ654" s="216"/>
      <c r="BR654" s="626"/>
      <c r="BS654" s="626"/>
      <c r="BT654" s="626"/>
      <c r="BU654" s="626"/>
      <c r="BV654" s="626"/>
      <c r="BW654" s="626"/>
      <c r="BX654" s="626"/>
      <c r="BY654" s="626"/>
      <c r="BZ654" s="626"/>
    </row>
    <row r="655" spans="2:78" s="222" customFormat="1">
      <c r="B655" s="214"/>
      <c r="C655" s="213"/>
      <c r="D655" s="213"/>
      <c r="E655" s="213"/>
      <c r="F655" s="213"/>
      <c r="G655" s="213"/>
      <c r="H655" s="213"/>
      <c r="I655" s="283"/>
      <c r="J655" s="213"/>
      <c r="K655" s="213"/>
      <c r="L655" s="213"/>
      <c r="M655" s="213"/>
      <c r="N655" s="215"/>
      <c r="O655" s="215"/>
      <c r="P655" s="216"/>
      <c r="Q655" s="215"/>
      <c r="R655" s="215"/>
      <c r="S655" s="215"/>
      <c r="T655" s="215"/>
      <c r="U655" s="215"/>
      <c r="V655" s="215"/>
      <c r="W655" s="215"/>
      <c r="X655" s="215"/>
      <c r="Y655" s="215"/>
      <c r="Z655" s="215"/>
      <c r="AA655" s="215"/>
      <c r="AB655" s="217"/>
      <c r="AC655" s="218"/>
      <c r="AD655" s="218"/>
      <c r="AE655" s="217"/>
      <c r="AF655" s="217"/>
      <c r="AG655" s="215"/>
      <c r="AH655" s="216"/>
      <c r="AI655" s="219"/>
      <c r="AJ655" s="219"/>
      <c r="AK655" s="215"/>
      <c r="AL655" s="219"/>
      <c r="AM655" s="219"/>
      <c r="AN655" s="219"/>
      <c r="AO655" s="215"/>
      <c r="AP655" s="215"/>
      <c r="AQ655" s="215"/>
      <c r="AR655" s="215"/>
      <c r="AS655" s="215"/>
      <c r="AT655" s="217"/>
      <c r="AU655" s="219"/>
      <c r="AV655" s="219"/>
      <c r="AW655" s="215"/>
      <c r="AX655" s="216"/>
      <c r="AY655" s="220"/>
      <c r="AZ655" s="216"/>
      <c r="BA655" s="220"/>
      <c r="BB655" s="220"/>
      <c r="BC655" s="343"/>
      <c r="BD655" s="343"/>
      <c r="BE655" s="216"/>
      <c r="BF655" s="216"/>
      <c r="BG655" s="220"/>
      <c r="BH655" s="220"/>
      <c r="BI655" s="219"/>
      <c r="BJ655" s="219"/>
      <c r="BK655" s="219"/>
      <c r="BL655" s="221"/>
      <c r="BM655" s="216"/>
      <c r="BN655" s="220"/>
      <c r="BO655" s="216"/>
      <c r="BP655" s="216"/>
      <c r="BQ655" s="216"/>
      <c r="BR655" s="626"/>
      <c r="BS655" s="626"/>
      <c r="BT655" s="626"/>
      <c r="BU655" s="626"/>
      <c r="BV655" s="626"/>
      <c r="BW655" s="626"/>
      <c r="BX655" s="626"/>
      <c r="BY655" s="626"/>
      <c r="BZ655" s="626"/>
    </row>
    <row r="656" spans="2:78" s="222" customFormat="1">
      <c r="B656" s="214"/>
      <c r="C656" s="213"/>
      <c r="D656" s="213"/>
      <c r="E656" s="213"/>
      <c r="F656" s="213"/>
      <c r="G656" s="213"/>
      <c r="H656" s="213"/>
      <c r="I656" s="283"/>
      <c r="J656" s="213"/>
      <c r="K656" s="213"/>
      <c r="L656" s="213"/>
      <c r="M656" s="213"/>
      <c r="N656" s="215"/>
      <c r="O656" s="215"/>
      <c r="P656" s="216"/>
      <c r="Q656" s="215"/>
      <c r="R656" s="215"/>
      <c r="S656" s="215"/>
      <c r="T656" s="215"/>
      <c r="U656" s="215"/>
      <c r="V656" s="215"/>
      <c r="W656" s="215"/>
      <c r="X656" s="215"/>
      <c r="Y656" s="215"/>
      <c r="Z656" s="215"/>
      <c r="AA656" s="215"/>
      <c r="AB656" s="217"/>
      <c r="AC656" s="218"/>
      <c r="AD656" s="218"/>
      <c r="AE656" s="217"/>
      <c r="AF656" s="217"/>
      <c r="AG656" s="215"/>
      <c r="AH656" s="216"/>
      <c r="AI656" s="219"/>
      <c r="AJ656" s="219"/>
      <c r="AK656" s="215"/>
      <c r="AL656" s="219"/>
      <c r="AM656" s="219"/>
      <c r="AN656" s="219"/>
      <c r="AO656" s="215"/>
      <c r="AP656" s="215"/>
      <c r="AQ656" s="215"/>
      <c r="AR656" s="215"/>
      <c r="AS656" s="215"/>
      <c r="AT656" s="217"/>
      <c r="AU656" s="219"/>
      <c r="AV656" s="219"/>
      <c r="AW656" s="215"/>
      <c r="AX656" s="216"/>
      <c r="AY656" s="220"/>
      <c r="AZ656" s="216"/>
      <c r="BA656" s="220"/>
      <c r="BB656" s="220"/>
      <c r="BC656" s="343"/>
      <c r="BD656" s="343"/>
      <c r="BE656" s="216"/>
      <c r="BF656" s="216"/>
      <c r="BG656" s="220"/>
      <c r="BH656" s="220"/>
      <c r="BI656" s="219"/>
      <c r="BJ656" s="219"/>
      <c r="BK656" s="219"/>
      <c r="BL656" s="221"/>
      <c r="BM656" s="216"/>
      <c r="BN656" s="220"/>
      <c r="BO656" s="216"/>
      <c r="BP656" s="216"/>
      <c r="BQ656" s="216"/>
      <c r="BR656" s="626"/>
      <c r="BS656" s="626"/>
      <c r="BT656" s="626"/>
      <c r="BU656" s="626"/>
      <c r="BV656" s="626"/>
      <c r="BW656" s="626"/>
      <c r="BX656" s="626"/>
      <c r="BY656" s="626"/>
      <c r="BZ656" s="626"/>
    </row>
    <row r="657" spans="2:78" s="222" customFormat="1">
      <c r="B657" s="214"/>
      <c r="C657" s="213"/>
      <c r="D657" s="213"/>
      <c r="E657" s="213"/>
      <c r="F657" s="213"/>
      <c r="G657" s="213"/>
      <c r="H657" s="213"/>
      <c r="I657" s="283"/>
      <c r="J657" s="213"/>
      <c r="K657" s="213"/>
      <c r="L657" s="213"/>
      <c r="M657" s="213"/>
      <c r="N657" s="215"/>
      <c r="O657" s="215"/>
      <c r="P657" s="216"/>
      <c r="Q657" s="215"/>
      <c r="R657" s="215"/>
      <c r="S657" s="215"/>
      <c r="T657" s="215"/>
      <c r="U657" s="215"/>
      <c r="V657" s="215"/>
      <c r="W657" s="215"/>
      <c r="X657" s="215"/>
      <c r="Y657" s="215"/>
      <c r="Z657" s="215"/>
      <c r="AA657" s="215"/>
      <c r="AB657" s="217"/>
      <c r="AC657" s="218"/>
      <c r="AD657" s="218"/>
      <c r="AE657" s="217"/>
      <c r="AF657" s="217"/>
      <c r="AG657" s="215"/>
      <c r="AH657" s="216"/>
      <c r="AI657" s="219"/>
      <c r="AJ657" s="219"/>
      <c r="AK657" s="215"/>
      <c r="AL657" s="219"/>
      <c r="AM657" s="219"/>
      <c r="AN657" s="219"/>
      <c r="AO657" s="215"/>
      <c r="AP657" s="215"/>
      <c r="AQ657" s="215"/>
      <c r="AR657" s="215"/>
      <c r="AS657" s="215"/>
      <c r="AT657" s="217"/>
      <c r="AU657" s="219"/>
      <c r="AV657" s="219"/>
      <c r="AW657" s="215"/>
      <c r="AX657" s="216"/>
      <c r="AY657" s="220"/>
      <c r="AZ657" s="216"/>
      <c r="BA657" s="220"/>
      <c r="BB657" s="220"/>
      <c r="BC657" s="343"/>
      <c r="BD657" s="343"/>
      <c r="BE657" s="216"/>
      <c r="BF657" s="216"/>
      <c r="BG657" s="220"/>
      <c r="BH657" s="220"/>
      <c r="BI657" s="219"/>
      <c r="BJ657" s="219"/>
      <c r="BK657" s="219"/>
      <c r="BL657" s="221"/>
      <c r="BM657" s="216"/>
      <c r="BN657" s="220"/>
      <c r="BO657" s="216"/>
      <c r="BP657" s="216"/>
      <c r="BQ657" s="216"/>
      <c r="BR657" s="626"/>
      <c r="BS657" s="626"/>
      <c r="BT657" s="626"/>
      <c r="BU657" s="626"/>
      <c r="BV657" s="626"/>
      <c r="BW657" s="626"/>
      <c r="BX657" s="626"/>
      <c r="BY657" s="626"/>
      <c r="BZ657" s="626"/>
    </row>
    <row r="658" spans="2:78" s="222" customFormat="1">
      <c r="B658" s="214"/>
      <c r="C658" s="213"/>
      <c r="D658" s="213"/>
      <c r="E658" s="213"/>
      <c r="F658" s="213"/>
      <c r="G658" s="213"/>
      <c r="H658" s="213"/>
      <c r="I658" s="283"/>
      <c r="J658" s="213"/>
      <c r="K658" s="213"/>
      <c r="L658" s="213"/>
      <c r="M658" s="213"/>
      <c r="N658" s="215"/>
      <c r="O658" s="215"/>
      <c r="P658" s="216"/>
      <c r="Q658" s="215"/>
      <c r="R658" s="215"/>
      <c r="S658" s="215"/>
      <c r="T658" s="215"/>
      <c r="U658" s="215"/>
      <c r="V658" s="215"/>
      <c r="W658" s="215"/>
      <c r="X658" s="215"/>
      <c r="Y658" s="215"/>
      <c r="Z658" s="215"/>
      <c r="AA658" s="215"/>
      <c r="AB658" s="217"/>
      <c r="AC658" s="218"/>
      <c r="AD658" s="218"/>
      <c r="AE658" s="217"/>
      <c r="AF658" s="217"/>
      <c r="AG658" s="215"/>
      <c r="AH658" s="216"/>
      <c r="AI658" s="219"/>
      <c r="AJ658" s="219"/>
      <c r="AK658" s="215"/>
      <c r="AL658" s="219"/>
      <c r="AM658" s="219"/>
      <c r="AN658" s="219"/>
      <c r="AO658" s="215"/>
      <c r="AP658" s="215"/>
      <c r="AQ658" s="215"/>
      <c r="AR658" s="215"/>
      <c r="AS658" s="215"/>
      <c r="AT658" s="217"/>
      <c r="AU658" s="219"/>
      <c r="AV658" s="219"/>
      <c r="AW658" s="215"/>
      <c r="AX658" s="216"/>
      <c r="AY658" s="220"/>
      <c r="AZ658" s="216"/>
      <c r="BA658" s="220"/>
      <c r="BB658" s="220"/>
      <c r="BC658" s="343"/>
      <c r="BD658" s="343"/>
      <c r="BE658" s="216"/>
      <c r="BF658" s="216"/>
      <c r="BG658" s="220"/>
      <c r="BH658" s="220"/>
      <c r="BI658" s="219"/>
      <c r="BJ658" s="219"/>
      <c r="BK658" s="219"/>
      <c r="BL658" s="221"/>
      <c r="BM658" s="216"/>
      <c r="BN658" s="220"/>
      <c r="BO658" s="216"/>
      <c r="BP658" s="216"/>
      <c r="BQ658" s="216"/>
      <c r="BR658" s="626"/>
      <c r="BS658" s="626"/>
      <c r="BT658" s="626"/>
      <c r="BU658" s="626"/>
      <c r="BV658" s="626"/>
      <c r="BW658" s="626"/>
      <c r="BX658" s="626"/>
      <c r="BY658" s="626"/>
      <c r="BZ658" s="626"/>
    </row>
    <row r="659" spans="2:78" s="222" customFormat="1">
      <c r="B659" s="214"/>
      <c r="C659" s="213"/>
      <c r="D659" s="213"/>
      <c r="E659" s="213"/>
      <c r="F659" s="213"/>
      <c r="G659" s="213"/>
      <c r="H659" s="213"/>
      <c r="I659" s="283"/>
      <c r="J659" s="213"/>
      <c r="K659" s="213"/>
      <c r="L659" s="213"/>
      <c r="M659" s="213"/>
      <c r="N659" s="215"/>
      <c r="O659" s="215"/>
      <c r="P659" s="216"/>
      <c r="Q659" s="215"/>
      <c r="R659" s="215"/>
      <c r="S659" s="215"/>
      <c r="T659" s="215"/>
      <c r="U659" s="215"/>
      <c r="V659" s="215"/>
      <c r="W659" s="215"/>
      <c r="X659" s="215"/>
      <c r="Y659" s="215"/>
      <c r="Z659" s="215"/>
      <c r="AA659" s="215"/>
      <c r="AB659" s="217"/>
      <c r="AC659" s="218"/>
      <c r="AD659" s="218"/>
      <c r="AE659" s="217"/>
      <c r="AF659" s="217"/>
      <c r="AG659" s="215"/>
      <c r="AH659" s="216"/>
      <c r="AI659" s="219"/>
      <c r="AJ659" s="219"/>
      <c r="AK659" s="215"/>
      <c r="AL659" s="219"/>
      <c r="AM659" s="219"/>
      <c r="AN659" s="219"/>
      <c r="AO659" s="215"/>
      <c r="AP659" s="215"/>
      <c r="AQ659" s="215"/>
      <c r="AR659" s="215"/>
      <c r="AS659" s="215"/>
      <c r="AT659" s="217"/>
      <c r="AU659" s="219"/>
      <c r="AV659" s="219"/>
      <c r="AW659" s="215"/>
      <c r="AX659" s="216"/>
      <c r="AY659" s="220"/>
      <c r="AZ659" s="216"/>
      <c r="BA659" s="220"/>
      <c r="BB659" s="220"/>
      <c r="BC659" s="343"/>
      <c r="BD659" s="343"/>
      <c r="BE659" s="216"/>
      <c r="BF659" s="216"/>
      <c r="BG659" s="220"/>
      <c r="BH659" s="220"/>
      <c r="BI659" s="219"/>
      <c r="BJ659" s="219"/>
      <c r="BK659" s="219"/>
      <c r="BL659" s="221"/>
      <c r="BM659" s="216"/>
      <c r="BN659" s="220"/>
      <c r="BO659" s="216"/>
      <c r="BP659" s="216"/>
      <c r="BQ659" s="216"/>
      <c r="BR659" s="626"/>
      <c r="BS659" s="626"/>
      <c r="BT659" s="626"/>
      <c r="BU659" s="626"/>
      <c r="BV659" s="626"/>
      <c r="BW659" s="626"/>
      <c r="BX659" s="626"/>
      <c r="BY659" s="626"/>
      <c r="BZ659" s="626"/>
    </row>
    <row r="660" spans="2:78" s="222" customFormat="1">
      <c r="B660" s="214"/>
      <c r="C660" s="213"/>
      <c r="D660" s="213"/>
      <c r="E660" s="213"/>
      <c r="F660" s="213"/>
      <c r="G660" s="213"/>
      <c r="H660" s="213"/>
      <c r="I660" s="283"/>
      <c r="J660" s="213"/>
      <c r="K660" s="213"/>
      <c r="L660" s="213"/>
      <c r="M660" s="213"/>
      <c r="N660" s="215"/>
      <c r="O660" s="215"/>
      <c r="P660" s="216"/>
      <c r="Q660" s="215"/>
      <c r="R660" s="215"/>
      <c r="S660" s="215"/>
      <c r="T660" s="215"/>
      <c r="U660" s="215"/>
      <c r="V660" s="215"/>
      <c r="W660" s="215"/>
      <c r="X660" s="215"/>
      <c r="Y660" s="215"/>
      <c r="Z660" s="215"/>
      <c r="AA660" s="215"/>
      <c r="AB660" s="217"/>
      <c r="AC660" s="218"/>
      <c r="AD660" s="218"/>
      <c r="AE660" s="217"/>
      <c r="AF660" s="217"/>
      <c r="AG660" s="215"/>
      <c r="AH660" s="216"/>
      <c r="AI660" s="219"/>
      <c r="AJ660" s="219"/>
      <c r="AK660" s="215"/>
      <c r="AL660" s="219"/>
      <c r="AM660" s="219"/>
      <c r="AN660" s="219"/>
      <c r="AO660" s="215"/>
      <c r="AP660" s="215"/>
      <c r="AQ660" s="215"/>
      <c r="AR660" s="215"/>
      <c r="AS660" s="215"/>
      <c r="AT660" s="217"/>
      <c r="AU660" s="219"/>
      <c r="AV660" s="219"/>
      <c r="AW660" s="215"/>
      <c r="AX660" s="216"/>
      <c r="AY660" s="220"/>
      <c r="AZ660" s="216"/>
      <c r="BA660" s="220"/>
      <c r="BB660" s="220"/>
      <c r="BC660" s="343"/>
      <c r="BD660" s="343"/>
      <c r="BE660" s="216"/>
      <c r="BF660" s="216"/>
      <c r="BG660" s="220"/>
      <c r="BH660" s="220"/>
      <c r="BI660" s="219"/>
      <c r="BJ660" s="219"/>
      <c r="BK660" s="219"/>
      <c r="BL660" s="221"/>
      <c r="BM660" s="216"/>
      <c r="BN660" s="220"/>
      <c r="BO660" s="216"/>
      <c r="BP660" s="216"/>
      <c r="BQ660" s="216"/>
      <c r="BR660" s="626"/>
      <c r="BS660" s="626"/>
      <c r="BT660" s="626"/>
      <c r="BU660" s="626"/>
      <c r="BV660" s="626"/>
      <c r="BW660" s="626"/>
      <c r="BX660" s="626"/>
      <c r="BY660" s="626"/>
      <c r="BZ660" s="626"/>
    </row>
    <row r="661" spans="2:78" s="222" customFormat="1">
      <c r="B661" s="214"/>
      <c r="C661" s="213"/>
      <c r="D661" s="213"/>
      <c r="E661" s="213"/>
      <c r="F661" s="213"/>
      <c r="G661" s="213"/>
      <c r="H661" s="213"/>
      <c r="I661" s="283"/>
      <c r="J661" s="213"/>
      <c r="K661" s="213"/>
      <c r="L661" s="213"/>
      <c r="M661" s="213"/>
      <c r="N661" s="215"/>
      <c r="O661" s="215"/>
      <c r="P661" s="216"/>
      <c r="Q661" s="215"/>
      <c r="R661" s="215"/>
      <c r="S661" s="215"/>
      <c r="T661" s="215"/>
      <c r="U661" s="215"/>
      <c r="V661" s="215"/>
      <c r="W661" s="215"/>
      <c r="X661" s="215"/>
      <c r="Y661" s="215"/>
      <c r="Z661" s="215"/>
      <c r="AA661" s="215"/>
      <c r="AB661" s="217"/>
      <c r="AC661" s="218"/>
      <c r="AD661" s="218"/>
      <c r="AE661" s="217"/>
      <c r="AF661" s="217"/>
      <c r="AG661" s="215"/>
      <c r="AH661" s="216"/>
      <c r="AI661" s="219"/>
      <c r="AJ661" s="219"/>
      <c r="AK661" s="215"/>
      <c r="AL661" s="219"/>
      <c r="AM661" s="219"/>
      <c r="AN661" s="219"/>
      <c r="AO661" s="215"/>
      <c r="AP661" s="215"/>
      <c r="AQ661" s="215"/>
      <c r="AR661" s="215"/>
      <c r="AS661" s="215"/>
      <c r="AT661" s="217"/>
      <c r="AU661" s="219"/>
      <c r="AV661" s="219"/>
      <c r="AW661" s="215"/>
      <c r="AX661" s="216"/>
      <c r="AY661" s="220"/>
      <c r="AZ661" s="216"/>
      <c r="BA661" s="220"/>
      <c r="BB661" s="220"/>
      <c r="BC661" s="343"/>
      <c r="BD661" s="343"/>
      <c r="BE661" s="216"/>
      <c r="BF661" s="216"/>
      <c r="BG661" s="220"/>
      <c r="BH661" s="220"/>
      <c r="BI661" s="219"/>
      <c r="BJ661" s="219"/>
      <c r="BK661" s="219"/>
      <c r="BL661" s="221"/>
      <c r="BM661" s="216"/>
      <c r="BN661" s="220"/>
      <c r="BO661" s="216"/>
      <c r="BP661" s="216"/>
      <c r="BQ661" s="216"/>
      <c r="BR661" s="626"/>
      <c r="BS661" s="626"/>
      <c r="BT661" s="626"/>
      <c r="BU661" s="626"/>
      <c r="BV661" s="626"/>
      <c r="BW661" s="626"/>
      <c r="BX661" s="626"/>
      <c r="BY661" s="626"/>
      <c r="BZ661" s="626"/>
    </row>
    <row r="662" spans="2:78" s="222" customFormat="1">
      <c r="B662" s="214"/>
      <c r="C662" s="213"/>
      <c r="D662" s="213"/>
      <c r="E662" s="213"/>
      <c r="F662" s="213"/>
      <c r="G662" s="213"/>
      <c r="H662" s="213"/>
      <c r="I662" s="283"/>
      <c r="J662" s="213"/>
      <c r="K662" s="213"/>
      <c r="L662" s="213"/>
      <c r="M662" s="213"/>
      <c r="N662" s="215"/>
      <c r="O662" s="215"/>
      <c r="P662" s="216"/>
      <c r="Q662" s="215"/>
      <c r="R662" s="215"/>
      <c r="S662" s="215"/>
      <c r="T662" s="215"/>
      <c r="U662" s="215"/>
      <c r="V662" s="215"/>
      <c r="W662" s="215"/>
      <c r="X662" s="215"/>
      <c r="Y662" s="215"/>
      <c r="Z662" s="215"/>
      <c r="AA662" s="215"/>
      <c r="AB662" s="217"/>
      <c r="AC662" s="218"/>
      <c r="AD662" s="218"/>
      <c r="AE662" s="217"/>
      <c r="AF662" s="217"/>
      <c r="AG662" s="215"/>
      <c r="AH662" s="216"/>
      <c r="AI662" s="219"/>
      <c r="AJ662" s="219"/>
      <c r="AK662" s="215"/>
      <c r="AL662" s="219"/>
      <c r="AM662" s="219"/>
      <c r="AN662" s="219"/>
      <c r="AO662" s="215"/>
      <c r="AP662" s="215"/>
      <c r="AQ662" s="215"/>
      <c r="AR662" s="215"/>
      <c r="AS662" s="215"/>
      <c r="AT662" s="217"/>
      <c r="AU662" s="219"/>
      <c r="AV662" s="219"/>
      <c r="AW662" s="215"/>
      <c r="AX662" s="216"/>
      <c r="AY662" s="220"/>
      <c r="AZ662" s="216"/>
      <c r="BA662" s="220"/>
      <c r="BB662" s="220"/>
      <c r="BC662" s="343"/>
      <c r="BD662" s="343"/>
      <c r="BE662" s="216"/>
      <c r="BF662" s="216"/>
      <c r="BG662" s="220"/>
      <c r="BH662" s="220"/>
      <c r="BI662" s="219"/>
      <c r="BJ662" s="219"/>
      <c r="BK662" s="219"/>
      <c r="BL662" s="221"/>
      <c r="BM662" s="216"/>
      <c r="BN662" s="220"/>
      <c r="BO662" s="216"/>
      <c r="BP662" s="216"/>
      <c r="BQ662" s="216"/>
      <c r="BR662" s="626"/>
      <c r="BS662" s="626"/>
      <c r="BT662" s="626"/>
      <c r="BU662" s="626"/>
      <c r="BV662" s="626"/>
      <c r="BW662" s="626"/>
      <c r="BX662" s="626"/>
      <c r="BY662" s="626"/>
      <c r="BZ662" s="626"/>
    </row>
    <row r="663" spans="2:78" s="222" customFormat="1">
      <c r="B663" s="214"/>
      <c r="C663" s="213"/>
      <c r="D663" s="213"/>
      <c r="E663" s="213"/>
      <c r="F663" s="213"/>
      <c r="G663" s="213"/>
      <c r="H663" s="213"/>
      <c r="I663" s="283"/>
      <c r="J663" s="213"/>
      <c r="K663" s="213"/>
      <c r="L663" s="213"/>
      <c r="M663" s="213"/>
      <c r="N663" s="215"/>
      <c r="O663" s="215"/>
      <c r="P663" s="216"/>
      <c r="Q663" s="215"/>
      <c r="R663" s="215"/>
      <c r="S663" s="215"/>
      <c r="T663" s="215"/>
      <c r="U663" s="215"/>
      <c r="V663" s="215"/>
      <c r="W663" s="215"/>
      <c r="X663" s="215"/>
      <c r="Y663" s="215"/>
      <c r="Z663" s="215"/>
      <c r="AA663" s="215"/>
      <c r="AB663" s="217"/>
      <c r="AC663" s="218"/>
      <c r="AD663" s="218"/>
      <c r="AE663" s="217"/>
      <c r="AF663" s="217"/>
      <c r="AG663" s="215"/>
      <c r="AH663" s="216"/>
      <c r="AI663" s="219"/>
      <c r="AJ663" s="219"/>
      <c r="AK663" s="215"/>
      <c r="AL663" s="219"/>
      <c r="AM663" s="219"/>
      <c r="AN663" s="219"/>
      <c r="AO663" s="215"/>
      <c r="AP663" s="215"/>
      <c r="AQ663" s="215"/>
      <c r="AR663" s="215"/>
      <c r="AS663" s="215"/>
      <c r="AT663" s="217"/>
      <c r="AU663" s="219"/>
      <c r="AV663" s="219"/>
      <c r="AW663" s="215"/>
      <c r="AX663" s="216"/>
      <c r="AY663" s="220"/>
      <c r="AZ663" s="216"/>
      <c r="BA663" s="220"/>
      <c r="BB663" s="220"/>
      <c r="BC663" s="343"/>
      <c r="BD663" s="343"/>
      <c r="BE663" s="216"/>
      <c r="BF663" s="216"/>
      <c r="BG663" s="220"/>
      <c r="BH663" s="220"/>
      <c r="BI663" s="219"/>
      <c r="BJ663" s="219"/>
      <c r="BK663" s="219"/>
      <c r="BL663" s="221"/>
      <c r="BM663" s="216"/>
      <c r="BN663" s="220"/>
      <c r="BO663" s="216"/>
      <c r="BP663" s="216"/>
      <c r="BQ663" s="216"/>
      <c r="BR663" s="626"/>
      <c r="BS663" s="626"/>
      <c r="BT663" s="626"/>
      <c r="BU663" s="626"/>
      <c r="BV663" s="626"/>
      <c r="BW663" s="626"/>
      <c r="BX663" s="626"/>
      <c r="BY663" s="626"/>
      <c r="BZ663" s="626"/>
    </row>
    <row r="664" spans="2:78" s="222" customFormat="1">
      <c r="B664" s="214"/>
      <c r="C664" s="213"/>
      <c r="D664" s="213"/>
      <c r="E664" s="213"/>
      <c r="F664" s="213"/>
      <c r="G664" s="213"/>
      <c r="H664" s="213"/>
      <c r="I664" s="283"/>
      <c r="J664" s="213"/>
      <c r="K664" s="213"/>
      <c r="L664" s="213"/>
      <c r="M664" s="213"/>
      <c r="N664" s="215"/>
      <c r="O664" s="215"/>
      <c r="P664" s="216"/>
      <c r="Q664" s="215"/>
      <c r="R664" s="215"/>
      <c r="S664" s="215"/>
      <c r="T664" s="215"/>
      <c r="U664" s="215"/>
      <c r="V664" s="215"/>
      <c r="W664" s="215"/>
      <c r="X664" s="215"/>
      <c r="Y664" s="215"/>
      <c r="Z664" s="215"/>
      <c r="AA664" s="215"/>
      <c r="AB664" s="217"/>
      <c r="AC664" s="218"/>
      <c r="AD664" s="218"/>
      <c r="AE664" s="217"/>
      <c r="AF664" s="217"/>
      <c r="AG664" s="215"/>
      <c r="AH664" s="216"/>
      <c r="AI664" s="219"/>
      <c r="AJ664" s="219"/>
      <c r="AK664" s="215"/>
      <c r="AL664" s="219"/>
      <c r="AM664" s="219"/>
      <c r="AN664" s="219"/>
      <c r="AO664" s="215"/>
      <c r="AP664" s="215"/>
      <c r="AQ664" s="215"/>
      <c r="AR664" s="215"/>
      <c r="AS664" s="215"/>
      <c r="AT664" s="217"/>
      <c r="AU664" s="219"/>
      <c r="AV664" s="219"/>
      <c r="AW664" s="215"/>
      <c r="AX664" s="216"/>
      <c r="AY664" s="220"/>
      <c r="AZ664" s="216"/>
      <c r="BA664" s="220"/>
      <c r="BB664" s="220"/>
      <c r="BC664" s="343"/>
      <c r="BD664" s="343"/>
      <c r="BE664" s="216"/>
      <c r="BF664" s="216"/>
      <c r="BG664" s="220"/>
      <c r="BH664" s="220"/>
      <c r="BI664" s="219"/>
      <c r="BJ664" s="219"/>
      <c r="BK664" s="219"/>
      <c r="BL664" s="221"/>
      <c r="BM664" s="216"/>
      <c r="BN664" s="220"/>
      <c r="BO664" s="216"/>
      <c r="BP664" s="216"/>
      <c r="BQ664" s="216"/>
      <c r="BR664" s="626"/>
      <c r="BS664" s="626"/>
      <c r="BT664" s="626"/>
      <c r="BU664" s="626"/>
      <c r="BV664" s="626"/>
      <c r="BW664" s="626"/>
      <c r="BX664" s="626"/>
      <c r="BY664" s="626"/>
      <c r="BZ664" s="626"/>
    </row>
    <row r="665" spans="2:78" s="222" customFormat="1">
      <c r="B665" s="214"/>
      <c r="C665" s="213"/>
      <c r="D665" s="213"/>
      <c r="E665" s="213"/>
      <c r="F665" s="213"/>
      <c r="G665" s="213"/>
      <c r="H665" s="213"/>
      <c r="I665" s="283"/>
      <c r="J665" s="213"/>
      <c r="K665" s="213"/>
      <c r="L665" s="213"/>
      <c r="M665" s="213"/>
      <c r="N665" s="215"/>
      <c r="O665" s="215"/>
      <c r="P665" s="216"/>
      <c r="Q665" s="215"/>
      <c r="R665" s="215"/>
      <c r="S665" s="215"/>
      <c r="T665" s="215"/>
      <c r="U665" s="215"/>
      <c r="V665" s="215"/>
      <c r="W665" s="215"/>
      <c r="X665" s="215"/>
      <c r="Y665" s="215"/>
      <c r="Z665" s="215"/>
      <c r="AA665" s="215"/>
      <c r="AB665" s="217"/>
      <c r="AC665" s="218"/>
      <c r="AD665" s="218"/>
      <c r="AE665" s="217"/>
      <c r="AF665" s="217"/>
      <c r="AG665" s="215"/>
      <c r="AH665" s="216"/>
      <c r="AI665" s="219"/>
      <c r="AJ665" s="219"/>
      <c r="AK665" s="215"/>
      <c r="AL665" s="219"/>
      <c r="AM665" s="219"/>
      <c r="AN665" s="219"/>
      <c r="AO665" s="215"/>
      <c r="AP665" s="215"/>
      <c r="AQ665" s="215"/>
      <c r="AR665" s="215"/>
      <c r="AS665" s="215"/>
      <c r="AT665" s="217"/>
      <c r="AU665" s="219"/>
      <c r="AV665" s="219"/>
      <c r="AW665" s="215"/>
      <c r="AX665" s="216"/>
      <c r="AY665" s="220"/>
      <c r="AZ665" s="216"/>
      <c r="BA665" s="220"/>
      <c r="BB665" s="220"/>
      <c r="BC665" s="343"/>
      <c r="BD665" s="343"/>
      <c r="BE665" s="216"/>
      <c r="BF665" s="216"/>
      <c r="BG665" s="220"/>
      <c r="BH665" s="220"/>
      <c r="BI665" s="219"/>
      <c r="BJ665" s="219"/>
      <c r="BK665" s="219"/>
      <c r="BL665" s="221"/>
      <c r="BM665" s="216"/>
      <c r="BN665" s="220"/>
      <c r="BO665" s="216"/>
      <c r="BP665" s="216"/>
      <c r="BQ665" s="216"/>
      <c r="BR665" s="626"/>
      <c r="BS665" s="626"/>
      <c r="BT665" s="626"/>
      <c r="BU665" s="626"/>
      <c r="BV665" s="626"/>
      <c r="BW665" s="626"/>
      <c r="BX665" s="626"/>
      <c r="BY665" s="626"/>
      <c r="BZ665" s="626"/>
    </row>
    <row r="666" spans="2:78" s="222" customFormat="1">
      <c r="B666" s="214"/>
      <c r="C666" s="213"/>
      <c r="D666" s="213"/>
      <c r="E666" s="213"/>
      <c r="F666" s="213"/>
      <c r="G666" s="213"/>
      <c r="H666" s="213"/>
      <c r="I666" s="283"/>
      <c r="J666" s="213"/>
      <c r="K666" s="213"/>
      <c r="L666" s="213"/>
      <c r="M666" s="213"/>
      <c r="N666" s="215"/>
      <c r="O666" s="215"/>
      <c r="P666" s="216"/>
      <c r="Q666" s="215"/>
      <c r="R666" s="215"/>
      <c r="S666" s="215"/>
      <c r="T666" s="215"/>
      <c r="U666" s="215"/>
      <c r="V666" s="215"/>
      <c r="W666" s="215"/>
      <c r="X666" s="215"/>
      <c r="Y666" s="215"/>
      <c r="Z666" s="215"/>
      <c r="AA666" s="215"/>
      <c r="AB666" s="217"/>
      <c r="AC666" s="218"/>
      <c r="AD666" s="218"/>
      <c r="AE666" s="217"/>
      <c r="AF666" s="217"/>
      <c r="AG666" s="215"/>
      <c r="AH666" s="216"/>
      <c r="AI666" s="219"/>
      <c r="AJ666" s="219"/>
      <c r="AK666" s="215"/>
      <c r="AL666" s="219"/>
      <c r="AM666" s="219"/>
      <c r="AN666" s="219"/>
      <c r="AO666" s="215"/>
      <c r="AP666" s="215"/>
      <c r="AQ666" s="215"/>
      <c r="AR666" s="215"/>
      <c r="AS666" s="215"/>
      <c r="AT666" s="217"/>
      <c r="AU666" s="219"/>
      <c r="AV666" s="219"/>
      <c r="AW666" s="215"/>
      <c r="AX666" s="216"/>
      <c r="AY666" s="220"/>
      <c r="AZ666" s="216"/>
      <c r="BA666" s="220"/>
      <c r="BB666" s="220"/>
      <c r="BC666" s="343"/>
      <c r="BD666" s="343"/>
      <c r="BE666" s="216"/>
      <c r="BF666" s="216"/>
      <c r="BG666" s="220"/>
      <c r="BH666" s="220"/>
      <c r="BI666" s="219"/>
      <c r="BJ666" s="219"/>
      <c r="BK666" s="219"/>
      <c r="BL666" s="221"/>
      <c r="BM666" s="216"/>
      <c r="BN666" s="220"/>
      <c r="BO666" s="216"/>
      <c r="BP666" s="216"/>
      <c r="BQ666" s="216"/>
      <c r="BR666" s="626"/>
      <c r="BS666" s="626"/>
      <c r="BT666" s="626"/>
      <c r="BU666" s="626"/>
      <c r="BV666" s="626"/>
      <c r="BW666" s="626"/>
      <c r="BX666" s="626"/>
      <c r="BY666" s="626"/>
      <c r="BZ666" s="626"/>
    </row>
    <row r="667" spans="2:78" s="222" customFormat="1">
      <c r="B667" s="214"/>
      <c r="C667" s="213"/>
      <c r="D667" s="213"/>
      <c r="E667" s="213"/>
      <c r="F667" s="213"/>
      <c r="G667" s="213"/>
      <c r="H667" s="213"/>
      <c r="I667" s="283"/>
      <c r="J667" s="213"/>
      <c r="K667" s="213"/>
      <c r="L667" s="213"/>
      <c r="M667" s="213"/>
      <c r="N667" s="215"/>
      <c r="O667" s="215"/>
      <c r="P667" s="216"/>
      <c r="Q667" s="215"/>
      <c r="R667" s="215"/>
      <c r="S667" s="215"/>
      <c r="T667" s="215"/>
      <c r="U667" s="215"/>
      <c r="V667" s="215"/>
      <c r="W667" s="215"/>
      <c r="X667" s="215"/>
      <c r="Y667" s="215"/>
      <c r="Z667" s="215"/>
      <c r="AA667" s="215"/>
      <c r="AB667" s="217"/>
      <c r="AC667" s="218"/>
      <c r="AD667" s="218"/>
      <c r="AE667" s="217"/>
      <c r="AF667" s="217"/>
      <c r="AG667" s="215"/>
      <c r="AH667" s="216"/>
      <c r="AI667" s="219"/>
      <c r="AJ667" s="219"/>
      <c r="AK667" s="215"/>
      <c r="AL667" s="219"/>
      <c r="AM667" s="219"/>
      <c r="AN667" s="219"/>
      <c r="AO667" s="215"/>
      <c r="AP667" s="215"/>
      <c r="AQ667" s="215"/>
      <c r="AR667" s="215"/>
      <c r="AS667" s="215"/>
      <c r="AT667" s="217"/>
      <c r="AU667" s="219"/>
      <c r="AV667" s="219"/>
      <c r="AW667" s="215"/>
      <c r="AX667" s="216"/>
      <c r="AY667" s="220"/>
      <c r="AZ667" s="216"/>
      <c r="BA667" s="220"/>
      <c r="BB667" s="220"/>
      <c r="BC667" s="343"/>
      <c r="BD667" s="343"/>
      <c r="BE667" s="216"/>
      <c r="BF667" s="216"/>
      <c r="BG667" s="220"/>
      <c r="BH667" s="220"/>
      <c r="BI667" s="219"/>
      <c r="BJ667" s="219"/>
      <c r="BK667" s="219"/>
      <c r="BL667" s="221"/>
      <c r="BM667" s="216"/>
      <c r="BN667" s="220"/>
      <c r="BO667" s="216"/>
      <c r="BP667" s="216"/>
      <c r="BQ667" s="216"/>
      <c r="BR667" s="626"/>
      <c r="BS667" s="626"/>
      <c r="BT667" s="626"/>
      <c r="BU667" s="626"/>
      <c r="BV667" s="626"/>
      <c r="BW667" s="626"/>
      <c r="BX667" s="626"/>
      <c r="BY667" s="626"/>
      <c r="BZ667" s="626"/>
    </row>
    <row r="668" spans="2:78" s="222" customFormat="1">
      <c r="B668" s="214"/>
      <c r="C668" s="213"/>
      <c r="D668" s="213"/>
      <c r="E668" s="213"/>
      <c r="F668" s="213"/>
      <c r="G668" s="213"/>
      <c r="H668" s="213"/>
      <c r="I668" s="283"/>
      <c r="J668" s="213"/>
      <c r="K668" s="213"/>
      <c r="L668" s="213"/>
      <c r="M668" s="213"/>
      <c r="N668" s="215"/>
      <c r="O668" s="215"/>
      <c r="P668" s="216"/>
      <c r="Q668" s="215"/>
      <c r="R668" s="215"/>
      <c r="S668" s="215"/>
      <c r="T668" s="215"/>
      <c r="U668" s="215"/>
      <c r="V668" s="215"/>
      <c r="W668" s="215"/>
      <c r="X668" s="215"/>
      <c r="Y668" s="215"/>
      <c r="Z668" s="215"/>
      <c r="AA668" s="215"/>
      <c r="AB668" s="217"/>
      <c r="AC668" s="218"/>
      <c r="AD668" s="218"/>
      <c r="AE668" s="217"/>
      <c r="AF668" s="217"/>
      <c r="AG668" s="215"/>
      <c r="AH668" s="216"/>
      <c r="AI668" s="219"/>
      <c r="AJ668" s="219"/>
      <c r="AK668" s="215"/>
      <c r="AL668" s="219"/>
      <c r="AM668" s="219"/>
      <c r="AN668" s="219"/>
      <c r="AO668" s="215"/>
      <c r="AP668" s="215"/>
      <c r="AQ668" s="215"/>
      <c r="AR668" s="215"/>
      <c r="AS668" s="215"/>
      <c r="AT668" s="217"/>
      <c r="AU668" s="219"/>
      <c r="AV668" s="219"/>
      <c r="AW668" s="215"/>
      <c r="AX668" s="216"/>
      <c r="AY668" s="220"/>
      <c r="AZ668" s="216"/>
      <c r="BA668" s="220"/>
      <c r="BB668" s="220"/>
      <c r="BC668" s="343"/>
      <c r="BD668" s="343"/>
      <c r="BE668" s="216"/>
      <c r="BF668" s="216"/>
      <c r="BG668" s="220"/>
      <c r="BH668" s="220"/>
      <c r="BI668" s="219"/>
      <c r="BJ668" s="219"/>
      <c r="BK668" s="219"/>
      <c r="BL668" s="221"/>
      <c r="BM668" s="216"/>
      <c r="BN668" s="220"/>
      <c r="BO668" s="216"/>
      <c r="BP668" s="216"/>
      <c r="BQ668" s="216"/>
      <c r="BR668" s="626"/>
      <c r="BS668" s="626"/>
      <c r="BT668" s="626"/>
      <c r="BU668" s="626"/>
      <c r="BV668" s="626"/>
      <c r="BW668" s="626"/>
      <c r="BX668" s="626"/>
      <c r="BY668" s="626"/>
      <c r="BZ668" s="626"/>
    </row>
    <row r="669" spans="2:78" s="222" customFormat="1">
      <c r="B669" s="214"/>
      <c r="C669" s="213"/>
      <c r="D669" s="213"/>
      <c r="E669" s="213"/>
      <c r="F669" s="213"/>
      <c r="G669" s="213"/>
      <c r="H669" s="213"/>
      <c r="I669" s="283"/>
      <c r="J669" s="213"/>
      <c r="K669" s="213"/>
      <c r="L669" s="213"/>
      <c r="M669" s="213"/>
      <c r="N669" s="215"/>
      <c r="O669" s="215"/>
      <c r="P669" s="216"/>
      <c r="Q669" s="215"/>
      <c r="R669" s="215"/>
      <c r="S669" s="215"/>
      <c r="T669" s="215"/>
      <c r="U669" s="215"/>
      <c r="V669" s="215"/>
      <c r="W669" s="215"/>
      <c r="X669" s="215"/>
      <c r="Y669" s="215"/>
      <c r="Z669" s="215"/>
      <c r="AA669" s="215"/>
      <c r="AB669" s="217"/>
      <c r="AC669" s="218"/>
      <c r="AD669" s="218"/>
      <c r="AE669" s="217"/>
      <c r="AF669" s="217"/>
      <c r="AG669" s="215"/>
      <c r="AH669" s="216"/>
      <c r="AI669" s="219"/>
      <c r="AJ669" s="219"/>
      <c r="AK669" s="215"/>
      <c r="AL669" s="219"/>
      <c r="AM669" s="219"/>
      <c r="AN669" s="219"/>
      <c r="AO669" s="215"/>
      <c r="AP669" s="215"/>
      <c r="AQ669" s="215"/>
      <c r="AR669" s="215"/>
      <c r="AS669" s="215"/>
      <c r="AT669" s="217"/>
      <c r="AU669" s="219"/>
      <c r="AV669" s="219"/>
      <c r="AW669" s="215"/>
      <c r="AX669" s="216"/>
      <c r="AY669" s="220"/>
      <c r="AZ669" s="216"/>
      <c r="BA669" s="220"/>
      <c r="BB669" s="220"/>
      <c r="BC669" s="343"/>
      <c r="BD669" s="343"/>
      <c r="BE669" s="216"/>
      <c r="BF669" s="216"/>
      <c r="BG669" s="220"/>
      <c r="BH669" s="220"/>
      <c r="BI669" s="219"/>
      <c r="BJ669" s="219"/>
      <c r="BK669" s="219"/>
      <c r="BL669" s="221"/>
      <c r="BM669" s="216"/>
      <c r="BN669" s="220"/>
      <c r="BO669" s="216"/>
      <c r="BP669" s="216"/>
      <c r="BQ669" s="216"/>
      <c r="BR669" s="626"/>
      <c r="BS669" s="626"/>
      <c r="BT669" s="626"/>
      <c r="BU669" s="626"/>
      <c r="BV669" s="626"/>
      <c r="BW669" s="626"/>
      <c r="BX669" s="626"/>
      <c r="BY669" s="626"/>
      <c r="BZ669" s="626"/>
    </row>
    <row r="670" spans="2:78" s="222" customFormat="1">
      <c r="B670" s="214"/>
      <c r="C670" s="213"/>
      <c r="D670" s="213"/>
      <c r="E670" s="213"/>
      <c r="F670" s="213"/>
      <c r="G670" s="213"/>
      <c r="H670" s="213"/>
      <c r="I670" s="283"/>
      <c r="J670" s="213"/>
      <c r="K670" s="213"/>
      <c r="L670" s="213"/>
      <c r="M670" s="213"/>
      <c r="N670" s="215"/>
      <c r="O670" s="215"/>
      <c r="P670" s="216"/>
      <c r="Q670" s="215"/>
      <c r="R670" s="215"/>
      <c r="S670" s="215"/>
      <c r="T670" s="215"/>
      <c r="U670" s="215"/>
      <c r="V670" s="215"/>
      <c r="W670" s="215"/>
      <c r="X670" s="215"/>
      <c r="Y670" s="215"/>
      <c r="Z670" s="215"/>
      <c r="AA670" s="215"/>
      <c r="AB670" s="217"/>
      <c r="AC670" s="218"/>
      <c r="AD670" s="218"/>
      <c r="AE670" s="217"/>
      <c r="AF670" s="217"/>
      <c r="AG670" s="215"/>
      <c r="AH670" s="216"/>
      <c r="AI670" s="219"/>
      <c r="AJ670" s="219"/>
      <c r="AK670" s="215"/>
      <c r="AL670" s="219"/>
      <c r="AM670" s="219"/>
      <c r="AN670" s="219"/>
      <c r="AO670" s="215"/>
      <c r="AP670" s="215"/>
      <c r="AQ670" s="215"/>
      <c r="AR670" s="215"/>
      <c r="AS670" s="215"/>
      <c r="AT670" s="217"/>
      <c r="AU670" s="219"/>
      <c r="AV670" s="219"/>
      <c r="AW670" s="215"/>
      <c r="AX670" s="216"/>
      <c r="AY670" s="220"/>
      <c r="AZ670" s="216"/>
      <c r="BA670" s="220"/>
      <c r="BB670" s="220"/>
      <c r="BC670" s="343"/>
      <c r="BD670" s="343"/>
      <c r="BE670" s="216"/>
      <c r="BF670" s="216"/>
      <c r="BG670" s="220"/>
      <c r="BH670" s="220"/>
      <c r="BI670" s="219"/>
      <c r="BJ670" s="219"/>
      <c r="BK670" s="219"/>
      <c r="BL670" s="221"/>
      <c r="BM670" s="216"/>
      <c r="BN670" s="220"/>
      <c r="BO670" s="216"/>
      <c r="BP670" s="216"/>
      <c r="BQ670" s="216"/>
      <c r="BR670" s="626"/>
      <c r="BS670" s="626"/>
      <c r="BT670" s="626"/>
      <c r="BU670" s="626"/>
      <c r="BV670" s="626"/>
      <c r="BW670" s="626"/>
      <c r="BX670" s="626"/>
      <c r="BY670" s="626"/>
      <c r="BZ670" s="626"/>
    </row>
    <row r="671" spans="2:78" s="222" customFormat="1">
      <c r="B671" s="214"/>
      <c r="C671" s="213"/>
      <c r="D671" s="213"/>
      <c r="E671" s="213"/>
      <c r="F671" s="213"/>
      <c r="G671" s="213"/>
      <c r="H671" s="213"/>
      <c r="I671" s="283"/>
      <c r="J671" s="213"/>
      <c r="K671" s="213"/>
      <c r="L671" s="213"/>
      <c r="M671" s="213"/>
      <c r="N671" s="215"/>
      <c r="O671" s="215"/>
      <c r="P671" s="216"/>
      <c r="Q671" s="215"/>
      <c r="R671" s="215"/>
      <c r="S671" s="215"/>
      <c r="T671" s="215"/>
      <c r="U671" s="215"/>
      <c r="V671" s="215"/>
      <c r="W671" s="215"/>
      <c r="X671" s="215"/>
      <c r="Y671" s="215"/>
      <c r="Z671" s="215"/>
      <c r="AA671" s="215"/>
      <c r="AB671" s="217"/>
      <c r="AC671" s="218"/>
      <c r="AD671" s="218"/>
      <c r="AE671" s="217"/>
      <c r="AF671" s="217"/>
      <c r="AG671" s="215"/>
      <c r="AH671" s="216"/>
      <c r="AI671" s="219"/>
      <c r="AJ671" s="219"/>
      <c r="AK671" s="215"/>
      <c r="AL671" s="219"/>
      <c r="AM671" s="219"/>
      <c r="AN671" s="219"/>
      <c r="AO671" s="215"/>
      <c r="AP671" s="215"/>
      <c r="AQ671" s="215"/>
      <c r="AR671" s="215"/>
      <c r="AS671" s="215"/>
      <c r="AT671" s="217"/>
      <c r="AU671" s="219"/>
      <c r="AV671" s="219"/>
      <c r="AW671" s="215"/>
      <c r="AX671" s="216"/>
      <c r="AY671" s="220"/>
      <c r="AZ671" s="216"/>
      <c r="BA671" s="220"/>
      <c r="BB671" s="220"/>
      <c r="BC671" s="343"/>
      <c r="BD671" s="343"/>
      <c r="BE671" s="216"/>
      <c r="BF671" s="216"/>
      <c r="BG671" s="220"/>
      <c r="BH671" s="220"/>
      <c r="BI671" s="219"/>
      <c r="BJ671" s="219"/>
      <c r="BK671" s="219"/>
      <c r="BL671" s="221"/>
      <c r="BM671" s="216"/>
      <c r="BN671" s="220"/>
      <c r="BO671" s="216"/>
      <c r="BP671" s="216"/>
      <c r="BQ671" s="216"/>
      <c r="BR671" s="626"/>
      <c r="BS671" s="626"/>
      <c r="BT671" s="626"/>
      <c r="BU671" s="626"/>
      <c r="BV671" s="626"/>
      <c r="BW671" s="626"/>
      <c r="BX671" s="626"/>
      <c r="BY671" s="626"/>
      <c r="BZ671" s="626"/>
    </row>
    <row r="672" spans="2:78" s="222" customFormat="1">
      <c r="B672" s="214"/>
      <c r="C672" s="213"/>
      <c r="D672" s="213"/>
      <c r="E672" s="213"/>
      <c r="F672" s="213"/>
      <c r="G672" s="213"/>
      <c r="H672" s="213"/>
      <c r="I672" s="283"/>
      <c r="J672" s="213"/>
      <c r="K672" s="213"/>
      <c r="L672" s="213"/>
      <c r="M672" s="213"/>
      <c r="N672" s="215"/>
      <c r="O672" s="215"/>
      <c r="P672" s="216"/>
      <c r="Q672" s="215"/>
      <c r="R672" s="215"/>
      <c r="S672" s="215"/>
      <c r="T672" s="215"/>
      <c r="U672" s="215"/>
      <c r="V672" s="215"/>
      <c r="W672" s="215"/>
      <c r="X672" s="215"/>
      <c r="Y672" s="215"/>
      <c r="Z672" s="215"/>
      <c r="AA672" s="215"/>
      <c r="AB672" s="217"/>
      <c r="AC672" s="218"/>
      <c r="AD672" s="218"/>
      <c r="AE672" s="217"/>
      <c r="AF672" s="217"/>
      <c r="AG672" s="215"/>
      <c r="AH672" s="216"/>
      <c r="AI672" s="219"/>
      <c r="AJ672" s="219"/>
      <c r="AK672" s="215"/>
      <c r="AL672" s="219"/>
      <c r="AM672" s="219"/>
      <c r="AN672" s="219"/>
      <c r="AO672" s="215"/>
      <c r="AP672" s="215"/>
      <c r="AQ672" s="215"/>
      <c r="AR672" s="215"/>
      <c r="AS672" s="215"/>
      <c r="AT672" s="217"/>
      <c r="AU672" s="219"/>
      <c r="AV672" s="219"/>
      <c r="AW672" s="215"/>
      <c r="AX672" s="216"/>
      <c r="AY672" s="220"/>
      <c r="AZ672" s="216"/>
      <c r="BA672" s="220"/>
      <c r="BB672" s="220"/>
      <c r="BC672" s="343"/>
      <c r="BD672" s="343"/>
      <c r="BE672" s="216"/>
      <c r="BF672" s="216"/>
      <c r="BG672" s="220"/>
      <c r="BH672" s="220"/>
      <c r="BI672" s="219"/>
      <c r="BJ672" s="219"/>
      <c r="BK672" s="219"/>
      <c r="BL672" s="221"/>
      <c r="BM672" s="216"/>
      <c r="BN672" s="220"/>
      <c r="BO672" s="216"/>
      <c r="BP672" s="216"/>
      <c r="BQ672" s="216"/>
      <c r="BR672" s="626"/>
      <c r="BS672" s="626"/>
      <c r="BT672" s="626"/>
      <c r="BU672" s="626"/>
      <c r="BV672" s="626"/>
      <c r="BW672" s="626"/>
      <c r="BX672" s="626"/>
      <c r="BY672" s="626"/>
      <c r="BZ672" s="626"/>
    </row>
    <row r="673" spans="2:78" s="222" customFormat="1">
      <c r="B673" s="214"/>
      <c r="C673" s="213"/>
      <c r="D673" s="213"/>
      <c r="E673" s="213"/>
      <c r="F673" s="213"/>
      <c r="G673" s="213"/>
      <c r="H673" s="213"/>
      <c r="I673" s="283"/>
      <c r="J673" s="213"/>
      <c r="K673" s="213"/>
      <c r="L673" s="213"/>
      <c r="M673" s="213"/>
      <c r="N673" s="215"/>
      <c r="O673" s="215"/>
      <c r="P673" s="216"/>
      <c r="Q673" s="215"/>
      <c r="R673" s="215"/>
      <c r="S673" s="215"/>
      <c r="T673" s="215"/>
      <c r="U673" s="215"/>
      <c r="V673" s="215"/>
      <c r="W673" s="215"/>
      <c r="X673" s="215"/>
      <c r="Y673" s="215"/>
      <c r="Z673" s="215"/>
      <c r="AA673" s="215"/>
      <c r="AB673" s="217"/>
      <c r="AC673" s="218"/>
      <c r="AD673" s="218"/>
      <c r="AE673" s="217"/>
      <c r="AF673" s="217"/>
      <c r="AG673" s="215"/>
      <c r="AH673" s="216"/>
      <c r="AI673" s="219"/>
      <c r="AJ673" s="219"/>
      <c r="AK673" s="215"/>
      <c r="AL673" s="219"/>
      <c r="AM673" s="219"/>
      <c r="AN673" s="219"/>
      <c r="AO673" s="215"/>
      <c r="AP673" s="215"/>
      <c r="AQ673" s="215"/>
      <c r="AR673" s="215"/>
      <c r="AS673" s="215"/>
      <c r="AT673" s="217"/>
      <c r="AU673" s="219"/>
      <c r="AV673" s="219"/>
      <c r="AW673" s="215"/>
      <c r="AX673" s="216"/>
      <c r="AY673" s="220"/>
      <c r="AZ673" s="216"/>
      <c r="BA673" s="220"/>
      <c r="BB673" s="220"/>
      <c r="BC673" s="343"/>
      <c r="BD673" s="343"/>
      <c r="BE673" s="216"/>
      <c r="BF673" s="216"/>
      <c r="BG673" s="220"/>
      <c r="BH673" s="220"/>
      <c r="BI673" s="219"/>
      <c r="BJ673" s="219"/>
      <c r="BK673" s="219"/>
      <c r="BL673" s="221"/>
      <c r="BM673" s="216"/>
      <c r="BN673" s="220"/>
      <c r="BO673" s="216"/>
      <c r="BP673" s="216"/>
      <c r="BQ673" s="216"/>
      <c r="BR673" s="626"/>
      <c r="BS673" s="626"/>
      <c r="BT673" s="626"/>
      <c r="BU673" s="626"/>
      <c r="BV673" s="626"/>
      <c r="BW673" s="626"/>
      <c r="BX673" s="626"/>
      <c r="BY673" s="626"/>
      <c r="BZ673" s="626"/>
    </row>
    <row r="674" spans="2:78" s="222" customFormat="1">
      <c r="B674" s="214"/>
      <c r="C674" s="213"/>
      <c r="D674" s="213"/>
      <c r="E674" s="213"/>
      <c r="F674" s="213"/>
      <c r="G674" s="213"/>
      <c r="H674" s="213"/>
      <c r="I674" s="283"/>
      <c r="J674" s="213"/>
      <c r="K674" s="213"/>
      <c r="L674" s="213"/>
      <c r="M674" s="213"/>
      <c r="N674" s="215"/>
      <c r="O674" s="215"/>
      <c r="P674" s="216"/>
      <c r="Q674" s="215"/>
      <c r="R674" s="215"/>
      <c r="S674" s="215"/>
      <c r="T674" s="215"/>
      <c r="U674" s="215"/>
      <c r="V674" s="215"/>
      <c r="W674" s="215"/>
      <c r="X674" s="215"/>
      <c r="Y674" s="215"/>
      <c r="Z674" s="215"/>
      <c r="AA674" s="215"/>
      <c r="AB674" s="217"/>
      <c r="AC674" s="218"/>
      <c r="AD674" s="218"/>
      <c r="AE674" s="217"/>
      <c r="AF674" s="217"/>
      <c r="AG674" s="215"/>
      <c r="AH674" s="216"/>
      <c r="AI674" s="219"/>
      <c r="AJ674" s="219"/>
      <c r="AK674" s="215"/>
      <c r="AL674" s="219"/>
      <c r="AM674" s="219"/>
      <c r="AN674" s="219"/>
      <c r="AO674" s="215"/>
      <c r="AP674" s="215"/>
      <c r="AQ674" s="215"/>
      <c r="AR674" s="215"/>
      <c r="AS674" s="215"/>
      <c r="AT674" s="217"/>
      <c r="AU674" s="219"/>
      <c r="AV674" s="219"/>
      <c r="AW674" s="215"/>
      <c r="AX674" s="216"/>
      <c r="AY674" s="220"/>
      <c r="AZ674" s="216"/>
      <c r="BA674" s="220"/>
      <c r="BB674" s="220"/>
      <c r="BC674" s="343"/>
      <c r="BD674" s="343"/>
      <c r="BE674" s="216"/>
      <c r="BF674" s="216"/>
      <c r="BG674" s="220"/>
      <c r="BH674" s="220"/>
      <c r="BI674" s="219"/>
      <c r="BJ674" s="219"/>
      <c r="BK674" s="219"/>
      <c r="BL674" s="221"/>
      <c r="BM674" s="216"/>
      <c r="BN674" s="220"/>
      <c r="BO674" s="216"/>
      <c r="BP674" s="216"/>
      <c r="BQ674" s="216"/>
      <c r="BR674" s="626"/>
      <c r="BS674" s="626"/>
      <c r="BT674" s="626"/>
      <c r="BU674" s="626"/>
      <c r="BV674" s="626"/>
      <c r="BW674" s="626"/>
      <c r="BX674" s="626"/>
      <c r="BY674" s="626"/>
      <c r="BZ674" s="626"/>
    </row>
    <row r="675" spans="2:78" s="222" customFormat="1">
      <c r="B675" s="214"/>
      <c r="C675" s="213"/>
      <c r="D675" s="213"/>
      <c r="E675" s="213"/>
      <c r="F675" s="213"/>
      <c r="G675" s="213"/>
      <c r="H675" s="213"/>
      <c r="I675" s="283"/>
      <c r="J675" s="213"/>
      <c r="K675" s="213"/>
      <c r="L675" s="213"/>
      <c r="M675" s="213"/>
      <c r="N675" s="215"/>
      <c r="O675" s="215"/>
      <c r="P675" s="216"/>
      <c r="Q675" s="215"/>
      <c r="R675" s="215"/>
      <c r="S675" s="215"/>
      <c r="T675" s="215"/>
      <c r="U675" s="215"/>
      <c r="V675" s="215"/>
      <c r="W675" s="215"/>
      <c r="X675" s="215"/>
      <c r="Y675" s="215"/>
      <c r="Z675" s="215"/>
      <c r="AA675" s="215"/>
      <c r="AB675" s="217"/>
      <c r="AC675" s="218"/>
      <c r="AD675" s="218"/>
      <c r="AE675" s="217"/>
      <c r="AF675" s="217"/>
      <c r="AG675" s="215"/>
      <c r="AH675" s="216"/>
      <c r="AI675" s="219"/>
      <c r="AJ675" s="219"/>
      <c r="AK675" s="215"/>
      <c r="AL675" s="219"/>
      <c r="AM675" s="219"/>
      <c r="AN675" s="219"/>
      <c r="AO675" s="215"/>
      <c r="AP675" s="215"/>
      <c r="AQ675" s="215"/>
      <c r="AR675" s="215"/>
      <c r="AS675" s="215"/>
      <c r="AT675" s="217"/>
      <c r="AU675" s="219"/>
      <c r="AV675" s="219"/>
      <c r="AW675" s="215"/>
      <c r="AX675" s="216"/>
      <c r="AY675" s="220"/>
      <c r="AZ675" s="216"/>
      <c r="BA675" s="220"/>
      <c r="BB675" s="220"/>
      <c r="BC675" s="343"/>
      <c r="BD675" s="343"/>
      <c r="BE675" s="216"/>
      <c r="BF675" s="216"/>
      <c r="BG675" s="220"/>
      <c r="BH675" s="220"/>
      <c r="BI675" s="219"/>
      <c r="BJ675" s="219"/>
      <c r="BK675" s="219"/>
      <c r="BL675" s="221"/>
      <c r="BM675" s="216"/>
      <c r="BN675" s="220"/>
      <c r="BO675" s="216"/>
      <c r="BP675" s="216"/>
      <c r="BQ675" s="216"/>
      <c r="BR675" s="626"/>
      <c r="BS675" s="626"/>
      <c r="BT675" s="626"/>
      <c r="BU675" s="626"/>
      <c r="BV675" s="626"/>
      <c r="BW675" s="626"/>
      <c r="BX675" s="626"/>
      <c r="BY675" s="626"/>
      <c r="BZ675" s="626"/>
    </row>
    <row r="676" spans="2:78" s="222" customFormat="1">
      <c r="B676" s="214"/>
      <c r="C676" s="213"/>
      <c r="D676" s="213"/>
      <c r="E676" s="213"/>
      <c r="F676" s="213"/>
      <c r="G676" s="213"/>
      <c r="H676" s="213"/>
      <c r="I676" s="283"/>
      <c r="J676" s="213"/>
      <c r="K676" s="213"/>
      <c r="L676" s="213"/>
      <c r="M676" s="213"/>
      <c r="N676" s="215"/>
      <c r="O676" s="215"/>
      <c r="P676" s="216"/>
      <c r="Q676" s="215"/>
      <c r="R676" s="215"/>
      <c r="S676" s="215"/>
      <c r="T676" s="215"/>
      <c r="U676" s="215"/>
      <c r="V676" s="215"/>
      <c r="W676" s="215"/>
      <c r="X676" s="215"/>
      <c r="Y676" s="215"/>
      <c r="Z676" s="215"/>
      <c r="AA676" s="215"/>
      <c r="AB676" s="217"/>
      <c r="AC676" s="218"/>
      <c r="AD676" s="218"/>
      <c r="AE676" s="217"/>
      <c r="AF676" s="217"/>
      <c r="AG676" s="215"/>
      <c r="AH676" s="216"/>
      <c r="AI676" s="219"/>
      <c r="AJ676" s="219"/>
      <c r="AK676" s="215"/>
      <c r="AL676" s="219"/>
      <c r="AM676" s="219"/>
      <c r="AN676" s="219"/>
      <c r="AO676" s="215"/>
      <c r="AP676" s="215"/>
      <c r="AQ676" s="215"/>
      <c r="AR676" s="215"/>
      <c r="AS676" s="215"/>
      <c r="AT676" s="217"/>
      <c r="AU676" s="219"/>
      <c r="AV676" s="219"/>
      <c r="AW676" s="215"/>
      <c r="AX676" s="216"/>
      <c r="AY676" s="220"/>
      <c r="AZ676" s="216"/>
      <c r="BA676" s="220"/>
      <c r="BB676" s="220"/>
      <c r="BC676" s="343"/>
      <c r="BD676" s="343"/>
      <c r="BE676" s="216"/>
      <c r="BF676" s="216"/>
      <c r="BG676" s="220"/>
      <c r="BH676" s="220"/>
      <c r="BI676" s="219"/>
      <c r="BJ676" s="219"/>
      <c r="BK676" s="219"/>
      <c r="BL676" s="221"/>
      <c r="BM676" s="216"/>
      <c r="BN676" s="220"/>
      <c r="BO676" s="216"/>
      <c r="BP676" s="216"/>
      <c r="BQ676" s="216"/>
      <c r="BR676" s="626"/>
      <c r="BS676" s="626"/>
      <c r="BT676" s="626"/>
      <c r="BU676" s="626"/>
      <c r="BV676" s="626"/>
      <c r="BW676" s="626"/>
      <c r="BX676" s="626"/>
      <c r="BY676" s="626"/>
      <c r="BZ676" s="626"/>
    </row>
    <row r="677" spans="2:78" s="222" customFormat="1">
      <c r="B677" s="214"/>
      <c r="C677" s="213"/>
      <c r="D677" s="213"/>
      <c r="E677" s="213"/>
      <c r="F677" s="213"/>
      <c r="G677" s="213"/>
      <c r="H677" s="213"/>
      <c r="I677" s="283"/>
      <c r="J677" s="213"/>
      <c r="K677" s="213"/>
      <c r="L677" s="213"/>
      <c r="M677" s="213"/>
      <c r="N677" s="215"/>
      <c r="O677" s="215"/>
      <c r="P677" s="216"/>
      <c r="Q677" s="215"/>
      <c r="R677" s="215"/>
      <c r="S677" s="215"/>
      <c r="T677" s="215"/>
      <c r="U677" s="215"/>
      <c r="V677" s="215"/>
      <c r="W677" s="215"/>
      <c r="X677" s="215"/>
      <c r="Y677" s="215"/>
      <c r="Z677" s="215"/>
      <c r="AA677" s="215"/>
      <c r="AB677" s="217"/>
      <c r="AC677" s="218"/>
      <c r="AD677" s="218"/>
      <c r="AE677" s="217"/>
      <c r="AF677" s="217"/>
      <c r="AG677" s="215"/>
      <c r="AH677" s="216"/>
      <c r="AI677" s="219"/>
      <c r="AJ677" s="219"/>
      <c r="AK677" s="215"/>
      <c r="AL677" s="219"/>
      <c r="AM677" s="219"/>
      <c r="AN677" s="219"/>
      <c r="AO677" s="215"/>
      <c r="AP677" s="215"/>
      <c r="AQ677" s="215"/>
      <c r="AR677" s="215"/>
      <c r="AS677" s="215"/>
      <c r="AT677" s="217"/>
      <c r="AU677" s="219"/>
      <c r="AV677" s="219"/>
      <c r="AW677" s="215"/>
      <c r="AX677" s="216"/>
      <c r="AY677" s="220"/>
      <c r="AZ677" s="216"/>
      <c r="BA677" s="220"/>
      <c r="BB677" s="220"/>
      <c r="BC677" s="343"/>
      <c r="BD677" s="343"/>
      <c r="BE677" s="216"/>
      <c r="BF677" s="216"/>
      <c r="BG677" s="220"/>
      <c r="BH677" s="220"/>
      <c r="BI677" s="219"/>
      <c r="BJ677" s="219"/>
      <c r="BK677" s="219"/>
      <c r="BL677" s="221"/>
      <c r="BM677" s="216"/>
      <c r="BN677" s="220"/>
      <c r="BO677" s="216"/>
      <c r="BP677" s="216"/>
      <c r="BQ677" s="216"/>
      <c r="BR677" s="626"/>
      <c r="BS677" s="626"/>
      <c r="BT677" s="626"/>
      <c r="BU677" s="626"/>
      <c r="BV677" s="626"/>
      <c r="BW677" s="626"/>
      <c r="BX677" s="626"/>
      <c r="BY677" s="626"/>
      <c r="BZ677" s="626"/>
    </row>
    <row r="678" spans="2:78" s="222" customFormat="1">
      <c r="B678" s="214"/>
      <c r="C678" s="213"/>
      <c r="D678" s="213"/>
      <c r="E678" s="213"/>
      <c r="F678" s="213"/>
      <c r="G678" s="213"/>
      <c r="H678" s="213"/>
      <c r="I678" s="283"/>
      <c r="J678" s="213"/>
      <c r="K678" s="213"/>
      <c r="L678" s="213"/>
      <c r="M678" s="213"/>
      <c r="N678" s="215"/>
      <c r="O678" s="215"/>
      <c r="P678" s="216"/>
      <c r="Q678" s="215"/>
      <c r="R678" s="215"/>
      <c r="S678" s="215"/>
      <c r="T678" s="215"/>
      <c r="U678" s="215"/>
      <c r="V678" s="215"/>
      <c r="W678" s="215"/>
      <c r="X678" s="215"/>
      <c r="Y678" s="215"/>
      <c r="Z678" s="215"/>
      <c r="AA678" s="215"/>
      <c r="AB678" s="217"/>
      <c r="AC678" s="218"/>
      <c r="AD678" s="218"/>
      <c r="AE678" s="217"/>
      <c r="AF678" s="217"/>
      <c r="AG678" s="215"/>
      <c r="AH678" s="216"/>
      <c r="AI678" s="219"/>
      <c r="AJ678" s="219"/>
      <c r="AK678" s="215"/>
      <c r="AL678" s="219"/>
      <c r="AM678" s="219"/>
      <c r="AN678" s="219"/>
      <c r="AO678" s="215"/>
      <c r="AP678" s="215"/>
      <c r="AQ678" s="215"/>
      <c r="AR678" s="215"/>
      <c r="AS678" s="215"/>
      <c r="AT678" s="217"/>
      <c r="AU678" s="219"/>
      <c r="AV678" s="219"/>
      <c r="AW678" s="215"/>
      <c r="AX678" s="216"/>
      <c r="AY678" s="220"/>
      <c r="AZ678" s="216"/>
      <c r="BA678" s="220"/>
      <c r="BB678" s="220"/>
      <c r="BC678" s="343"/>
      <c r="BD678" s="343"/>
      <c r="BE678" s="216"/>
      <c r="BF678" s="216"/>
      <c r="BG678" s="220"/>
      <c r="BH678" s="220"/>
      <c r="BI678" s="219"/>
      <c r="BJ678" s="219"/>
      <c r="BK678" s="219"/>
      <c r="BL678" s="221"/>
      <c r="BM678" s="216"/>
      <c r="BN678" s="220"/>
      <c r="BO678" s="216"/>
      <c r="BP678" s="216"/>
      <c r="BQ678" s="216"/>
      <c r="BR678" s="626"/>
      <c r="BS678" s="626"/>
      <c r="BT678" s="626"/>
      <c r="BU678" s="626"/>
      <c r="BV678" s="626"/>
      <c r="BW678" s="626"/>
      <c r="BX678" s="626"/>
      <c r="BY678" s="626"/>
      <c r="BZ678" s="626"/>
    </row>
    <row r="679" spans="2:78" s="222" customFormat="1">
      <c r="B679" s="214"/>
      <c r="C679" s="213"/>
      <c r="D679" s="213"/>
      <c r="E679" s="213"/>
      <c r="F679" s="213"/>
      <c r="G679" s="213"/>
      <c r="H679" s="213"/>
      <c r="I679" s="283"/>
      <c r="J679" s="213"/>
      <c r="K679" s="213"/>
      <c r="L679" s="213"/>
      <c r="M679" s="213"/>
      <c r="N679" s="215"/>
      <c r="O679" s="215"/>
      <c r="P679" s="216"/>
      <c r="Q679" s="215"/>
      <c r="R679" s="215"/>
      <c r="S679" s="215"/>
      <c r="T679" s="215"/>
      <c r="U679" s="215"/>
      <c r="V679" s="215"/>
      <c r="W679" s="215"/>
      <c r="X679" s="215"/>
      <c r="Y679" s="215"/>
      <c r="Z679" s="215"/>
      <c r="AA679" s="215"/>
      <c r="AB679" s="217"/>
      <c r="AC679" s="218"/>
      <c r="AD679" s="218"/>
      <c r="AE679" s="217"/>
      <c r="AF679" s="217"/>
      <c r="AG679" s="215"/>
      <c r="AH679" s="216"/>
      <c r="AI679" s="219"/>
      <c r="AJ679" s="219"/>
      <c r="AK679" s="215"/>
      <c r="AL679" s="219"/>
      <c r="AM679" s="219"/>
      <c r="AN679" s="219"/>
      <c r="AO679" s="215"/>
      <c r="AP679" s="215"/>
      <c r="AQ679" s="215"/>
      <c r="AR679" s="215"/>
      <c r="AS679" s="215"/>
      <c r="AT679" s="217"/>
      <c r="AU679" s="219"/>
      <c r="AV679" s="219"/>
      <c r="AW679" s="215"/>
      <c r="AX679" s="216"/>
      <c r="AY679" s="220"/>
      <c r="AZ679" s="216"/>
      <c r="BA679" s="220"/>
      <c r="BB679" s="220"/>
      <c r="BC679" s="343"/>
      <c r="BD679" s="343"/>
      <c r="BE679" s="216"/>
      <c r="BF679" s="216"/>
      <c r="BG679" s="220"/>
      <c r="BH679" s="220"/>
      <c r="BI679" s="219"/>
      <c r="BJ679" s="219"/>
      <c r="BK679" s="219"/>
      <c r="BL679" s="221"/>
      <c r="BM679" s="216"/>
      <c r="BN679" s="220"/>
      <c r="BO679" s="216"/>
      <c r="BP679" s="216"/>
      <c r="BQ679" s="216"/>
      <c r="BR679" s="626"/>
      <c r="BS679" s="626"/>
      <c r="BT679" s="626"/>
      <c r="BU679" s="626"/>
      <c r="BV679" s="626"/>
      <c r="BW679" s="626"/>
      <c r="BX679" s="626"/>
      <c r="BY679" s="626"/>
      <c r="BZ679" s="626"/>
    </row>
    <row r="680" spans="2:78" s="222" customFormat="1">
      <c r="B680" s="214"/>
      <c r="C680" s="213"/>
      <c r="D680" s="213"/>
      <c r="E680" s="213"/>
      <c r="F680" s="213"/>
      <c r="G680" s="213"/>
      <c r="H680" s="213"/>
      <c r="I680" s="283"/>
      <c r="J680" s="213"/>
      <c r="K680" s="213"/>
      <c r="L680" s="213"/>
      <c r="M680" s="213"/>
      <c r="N680" s="215"/>
      <c r="O680" s="215"/>
      <c r="P680" s="216"/>
      <c r="Q680" s="215"/>
      <c r="R680" s="215"/>
      <c r="S680" s="215"/>
      <c r="T680" s="215"/>
      <c r="U680" s="215"/>
      <c r="V680" s="215"/>
      <c r="W680" s="215"/>
      <c r="X680" s="215"/>
      <c r="Y680" s="215"/>
      <c r="Z680" s="215"/>
      <c r="AA680" s="215"/>
      <c r="AB680" s="217"/>
      <c r="AC680" s="218"/>
      <c r="AD680" s="218"/>
      <c r="AE680" s="217"/>
      <c r="AF680" s="217"/>
      <c r="AG680" s="215"/>
      <c r="AH680" s="216"/>
      <c r="AI680" s="219"/>
      <c r="AJ680" s="219"/>
      <c r="AK680" s="215"/>
      <c r="AL680" s="219"/>
      <c r="AM680" s="219"/>
      <c r="AN680" s="219"/>
      <c r="AO680" s="215"/>
      <c r="AP680" s="215"/>
      <c r="AQ680" s="215"/>
      <c r="AR680" s="215"/>
      <c r="AS680" s="215"/>
      <c r="AT680" s="217"/>
      <c r="AU680" s="219"/>
      <c r="AV680" s="219"/>
      <c r="AW680" s="215"/>
      <c r="AX680" s="216"/>
      <c r="AY680" s="220"/>
      <c r="AZ680" s="216"/>
      <c r="BA680" s="220"/>
      <c r="BB680" s="220"/>
      <c r="BC680" s="343"/>
      <c r="BD680" s="343"/>
      <c r="BE680" s="216"/>
      <c r="BF680" s="216"/>
      <c r="BG680" s="220"/>
      <c r="BH680" s="220"/>
      <c r="BI680" s="219"/>
      <c r="BJ680" s="219"/>
      <c r="BK680" s="219"/>
      <c r="BL680" s="221"/>
      <c r="BM680" s="216"/>
      <c r="BN680" s="220"/>
      <c r="BO680" s="216"/>
      <c r="BP680" s="216"/>
      <c r="BQ680" s="216"/>
      <c r="BR680" s="626"/>
      <c r="BS680" s="626"/>
      <c r="BT680" s="626"/>
      <c r="BU680" s="626"/>
      <c r="BV680" s="626"/>
      <c r="BW680" s="626"/>
      <c r="BX680" s="626"/>
      <c r="BY680" s="626"/>
      <c r="BZ680" s="626"/>
    </row>
    <row r="681" spans="2:78" s="222" customFormat="1">
      <c r="B681" s="214"/>
      <c r="C681" s="213"/>
      <c r="D681" s="213"/>
      <c r="E681" s="213"/>
      <c r="F681" s="213"/>
      <c r="G681" s="213"/>
      <c r="H681" s="213"/>
      <c r="I681" s="283"/>
      <c r="J681" s="213"/>
      <c r="K681" s="213"/>
      <c r="L681" s="213"/>
      <c r="M681" s="213"/>
      <c r="N681" s="215"/>
      <c r="O681" s="215"/>
      <c r="P681" s="216"/>
      <c r="Q681" s="215"/>
      <c r="R681" s="215"/>
      <c r="S681" s="215"/>
      <c r="T681" s="215"/>
      <c r="U681" s="215"/>
      <c r="V681" s="215"/>
      <c r="W681" s="215"/>
      <c r="X681" s="215"/>
      <c r="Y681" s="215"/>
      <c r="Z681" s="215"/>
      <c r="AA681" s="215"/>
      <c r="AB681" s="217"/>
      <c r="AC681" s="218"/>
      <c r="AD681" s="218"/>
      <c r="AE681" s="217"/>
      <c r="AF681" s="217"/>
      <c r="AG681" s="215"/>
      <c r="AH681" s="216"/>
      <c r="AI681" s="219"/>
      <c r="AJ681" s="219"/>
      <c r="AK681" s="215"/>
      <c r="AL681" s="219"/>
      <c r="AM681" s="219"/>
      <c r="AN681" s="219"/>
      <c r="AO681" s="215"/>
      <c r="AP681" s="215"/>
      <c r="AQ681" s="215"/>
      <c r="AR681" s="215"/>
      <c r="AS681" s="215"/>
      <c r="AT681" s="217"/>
      <c r="AU681" s="219"/>
      <c r="AV681" s="219"/>
      <c r="AW681" s="215"/>
      <c r="AX681" s="216"/>
      <c r="AY681" s="220"/>
      <c r="AZ681" s="216"/>
      <c r="BA681" s="220"/>
      <c r="BB681" s="220"/>
      <c r="BC681" s="343"/>
      <c r="BD681" s="343"/>
      <c r="BE681" s="216"/>
      <c r="BF681" s="216"/>
      <c r="BG681" s="220"/>
      <c r="BH681" s="220"/>
      <c r="BI681" s="219"/>
      <c r="BJ681" s="219"/>
      <c r="BK681" s="219"/>
      <c r="BL681" s="221"/>
      <c r="BM681" s="216"/>
      <c r="BN681" s="220"/>
      <c r="BO681" s="216"/>
      <c r="BP681" s="216"/>
      <c r="BQ681" s="216"/>
      <c r="BR681" s="626"/>
      <c r="BS681" s="626"/>
      <c r="BT681" s="626"/>
      <c r="BU681" s="626"/>
      <c r="BV681" s="626"/>
      <c r="BW681" s="626"/>
      <c r="BX681" s="626"/>
      <c r="BY681" s="626"/>
      <c r="BZ681" s="626"/>
    </row>
    <row r="682" spans="2:78" s="222" customFormat="1">
      <c r="B682" s="214"/>
      <c r="C682" s="213"/>
      <c r="D682" s="213"/>
      <c r="E682" s="213"/>
      <c r="F682" s="213"/>
      <c r="G682" s="213"/>
      <c r="H682" s="213"/>
      <c r="I682" s="283"/>
      <c r="J682" s="213"/>
      <c r="K682" s="213"/>
      <c r="L682" s="213"/>
      <c r="M682" s="213"/>
      <c r="N682" s="215"/>
      <c r="O682" s="215"/>
      <c r="P682" s="216"/>
      <c r="Q682" s="215"/>
      <c r="R682" s="215"/>
      <c r="S682" s="215"/>
      <c r="T682" s="215"/>
      <c r="U682" s="215"/>
      <c r="V682" s="215"/>
      <c r="W682" s="215"/>
      <c r="X682" s="215"/>
      <c r="Y682" s="215"/>
      <c r="Z682" s="215"/>
      <c r="AA682" s="215"/>
      <c r="AB682" s="217"/>
      <c r="AC682" s="218"/>
      <c r="AD682" s="218"/>
      <c r="AE682" s="217"/>
      <c r="AF682" s="217"/>
      <c r="AG682" s="215"/>
      <c r="AH682" s="216"/>
      <c r="AI682" s="219"/>
      <c r="AJ682" s="219"/>
      <c r="AK682" s="215"/>
      <c r="AL682" s="219"/>
      <c r="AM682" s="219"/>
      <c r="AN682" s="219"/>
      <c r="AO682" s="215"/>
      <c r="AP682" s="215"/>
      <c r="AQ682" s="215"/>
      <c r="AR682" s="215"/>
      <c r="AS682" s="215"/>
      <c r="AT682" s="217"/>
      <c r="AU682" s="219"/>
      <c r="AV682" s="219"/>
      <c r="AW682" s="215"/>
      <c r="AX682" s="216"/>
      <c r="AY682" s="220"/>
      <c r="AZ682" s="216"/>
      <c r="BA682" s="220"/>
      <c r="BB682" s="220"/>
      <c r="BC682" s="343"/>
      <c r="BD682" s="343"/>
      <c r="BE682" s="216"/>
      <c r="BF682" s="216"/>
      <c r="BG682" s="220"/>
      <c r="BH682" s="220"/>
      <c r="BI682" s="219"/>
      <c r="BJ682" s="219"/>
      <c r="BK682" s="219"/>
      <c r="BL682" s="221"/>
      <c r="BM682" s="216"/>
      <c r="BN682" s="220"/>
      <c r="BO682" s="216"/>
      <c r="BP682" s="216"/>
      <c r="BQ682" s="216"/>
      <c r="BR682" s="626"/>
      <c r="BS682" s="626"/>
      <c r="BT682" s="626"/>
      <c r="BU682" s="626"/>
      <c r="BV682" s="626"/>
      <c r="BW682" s="626"/>
      <c r="BX682" s="626"/>
      <c r="BY682" s="626"/>
      <c r="BZ682" s="626"/>
    </row>
    <row r="683" spans="2:78" s="222" customFormat="1">
      <c r="B683" s="214"/>
      <c r="C683" s="213"/>
      <c r="D683" s="213"/>
      <c r="E683" s="213"/>
      <c r="F683" s="213"/>
      <c r="G683" s="213"/>
      <c r="H683" s="213"/>
      <c r="I683" s="283"/>
      <c r="J683" s="213"/>
      <c r="K683" s="213"/>
      <c r="L683" s="213"/>
      <c r="M683" s="213"/>
      <c r="N683" s="215"/>
      <c r="O683" s="215"/>
      <c r="P683" s="216"/>
      <c r="Q683" s="215"/>
      <c r="R683" s="215"/>
      <c r="S683" s="215"/>
      <c r="T683" s="215"/>
      <c r="U683" s="215"/>
      <c r="V683" s="215"/>
      <c r="W683" s="215"/>
      <c r="X683" s="215"/>
      <c r="Y683" s="215"/>
      <c r="Z683" s="215"/>
      <c r="AA683" s="215"/>
      <c r="AB683" s="217"/>
      <c r="AC683" s="218"/>
      <c r="AD683" s="218"/>
      <c r="AE683" s="217"/>
      <c r="AF683" s="217"/>
      <c r="AG683" s="215"/>
      <c r="AH683" s="216"/>
      <c r="AI683" s="219"/>
      <c r="AJ683" s="219"/>
      <c r="AK683" s="215"/>
      <c r="AL683" s="219"/>
      <c r="AM683" s="219"/>
      <c r="AN683" s="219"/>
      <c r="AO683" s="215"/>
      <c r="AP683" s="215"/>
      <c r="AQ683" s="215"/>
      <c r="AR683" s="215"/>
      <c r="AS683" s="215"/>
      <c r="AT683" s="217"/>
      <c r="AU683" s="219"/>
      <c r="AV683" s="219"/>
      <c r="AW683" s="215"/>
      <c r="AX683" s="216"/>
      <c r="AY683" s="220"/>
      <c r="AZ683" s="216"/>
      <c r="BA683" s="220"/>
      <c r="BB683" s="220"/>
      <c r="BC683" s="343"/>
      <c r="BD683" s="343"/>
      <c r="BE683" s="216"/>
      <c r="BF683" s="216"/>
      <c r="BG683" s="220"/>
      <c r="BH683" s="220"/>
      <c r="BI683" s="219"/>
      <c r="BJ683" s="219"/>
      <c r="BK683" s="219"/>
      <c r="BL683" s="221"/>
      <c r="BM683" s="216"/>
      <c r="BN683" s="220"/>
      <c r="BO683" s="216"/>
      <c r="BP683" s="216"/>
      <c r="BQ683" s="216"/>
      <c r="BR683" s="626"/>
      <c r="BS683" s="626"/>
      <c r="BT683" s="626"/>
      <c r="BU683" s="626"/>
      <c r="BV683" s="626"/>
      <c r="BW683" s="626"/>
      <c r="BX683" s="626"/>
      <c r="BY683" s="626"/>
      <c r="BZ683" s="626"/>
    </row>
    <row r="684" spans="2:78" s="222" customFormat="1">
      <c r="B684" s="214"/>
      <c r="C684" s="213"/>
      <c r="D684" s="213"/>
      <c r="E684" s="213"/>
      <c r="F684" s="213"/>
      <c r="G684" s="213"/>
      <c r="H684" s="213"/>
      <c r="I684" s="283"/>
      <c r="J684" s="213"/>
      <c r="K684" s="213"/>
      <c r="L684" s="213"/>
      <c r="M684" s="213"/>
      <c r="N684" s="215"/>
      <c r="O684" s="215"/>
      <c r="P684" s="216"/>
      <c r="Q684" s="215"/>
      <c r="R684" s="215"/>
      <c r="S684" s="215"/>
      <c r="T684" s="215"/>
      <c r="U684" s="215"/>
      <c r="V684" s="215"/>
      <c r="W684" s="215"/>
      <c r="X684" s="215"/>
      <c r="Y684" s="215"/>
      <c r="Z684" s="215"/>
      <c r="AA684" s="215"/>
      <c r="AB684" s="217"/>
      <c r="AC684" s="218"/>
      <c r="AD684" s="218"/>
      <c r="AE684" s="217"/>
      <c r="AF684" s="217"/>
      <c r="AG684" s="215"/>
      <c r="AH684" s="216"/>
      <c r="AI684" s="219"/>
      <c r="AJ684" s="219"/>
      <c r="AK684" s="215"/>
      <c r="AL684" s="219"/>
      <c r="AM684" s="219"/>
      <c r="AN684" s="219"/>
      <c r="AO684" s="215"/>
      <c r="AP684" s="215"/>
      <c r="AQ684" s="215"/>
      <c r="AR684" s="215"/>
      <c r="AS684" s="215"/>
      <c r="AT684" s="217"/>
      <c r="AU684" s="219"/>
      <c r="AV684" s="219"/>
      <c r="AW684" s="215"/>
      <c r="AX684" s="216"/>
      <c r="AY684" s="220"/>
      <c r="AZ684" s="216"/>
      <c r="BA684" s="220"/>
      <c r="BB684" s="220"/>
      <c r="BC684" s="343"/>
      <c r="BD684" s="343"/>
      <c r="BE684" s="216"/>
      <c r="BF684" s="216"/>
      <c r="BG684" s="220"/>
      <c r="BH684" s="220"/>
      <c r="BI684" s="219"/>
      <c r="BJ684" s="219"/>
      <c r="BK684" s="219"/>
      <c r="BL684" s="221"/>
      <c r="BM684" s="216"/>
      <c r="BN684" s="220"/>
      <c r="BO684" s="216"/>
      <c r="BP684" s="216"/>
      <c r="BQ684" s="216"/>
      <c r="BR684" s="626"/>
      <c r="BS684" s="626"/>
      <c r="BT684" s="626"/>
      <c r="BU684" s="626"/>
      <c r="BV684" s="626"/>
      <c r="BW684" s="626"/>
      <c r="BX684" s="626"/>
      <c r="BY684" s="626"/>
      <c r="BZ684" s="626"/>
    </row>
    <row r="685" spans="2:78" s="222" customFormat="1">
      <c r="B685" s="214"/>
      <c r="C685" s="213"/>
      <c r="D685" s="213"/>
      <c r="E685" s="213"/>
      <c r="F685" s="213"/>
      <c r="G685" s="213"/>
      <c r="H685" s="213"/>
      <c r="I685" s="283"/>
      <c r="J685" s="213"/>
      <c r="K685" s="213"/>
      <c r="L685" s="213"/>
      <c r="M685" s="213"/>
      <c r="N685" s="215"/>
      <c r="O685" s="215"/>
      <c r="P685" s="216"/>
      <c r="Q685" s="215"/>
      <c r="R685" s="215"/>
      <c r="S685" s="215"/>
      <c r="T685" s="215"/>
      <c r="U685" s="215"/>
      <c r="V685" s="215"/>
      <c r="W685" s="215"/>
      <c r="X685" s="215"/>
      <c r="Y685" s="215"/>
      <c r="Z685" s="215"/>
      <c r="AA685" s="215"/>
      <c r="AB685" s="217"/>
      <c r="AC685" s="218"/>
      <c r="AD685" s="218"/>
      <c r="AE685" s="217"/>
      <c r="AF685" s="217"/>
      <c r="AG685" s="215"/>
      <c r="AH685" s="216"/>
      <c r="AI685" s="219"/>
      <c r="AJ685" s="219"/>
      <c r="AK685" s="215"/>
      <c r="AL685" s="219"/>
      <c r="AM685" s="219"/>
      <c r="AN685" s="219"/>
      <c r="AO685" s="215"/>
      <c r="AP685" s="215"/>
      <c r="AQ685" s="215"/>
      <c r="AR685" s="215"/>
      <c r="AS685" s="215"/>
      <c r="AT685" s="217"/>
      <c r="AU685" s="219"/>
      <c r="AV685" s="219"/>
      <c r="AW685" s="215"/>
      <c r="AX685" s="216"/>
      <c r="AY685" s="220"/>
      <c r="AZ685" s="216"/>
      <c r="BA685" s="220"/>
      <c r="BB685" s="220"/>
      <c r="BC685" s="343"/>
      <c r="BD685" s="343"/>
      <c r="BE685" s="216"/>
      <c r="BF685" s="216"/>
      <c r="BG685" s="220"/>
      <c r="BH685" s="220"/>
      <c r="BI685" s="219"/>
      <c r="BJ685" s="219"/>
      <c r="BK685" s="219"/>
      <c r="BL685" s="221"/>
      <c r="BM685" s="216"/>
      <c r="BN685" s="220"/>
      <c r="BO685" s="216"/>
      <c r="BP685" s="216"/>
      <c r="BQ685" s="216"/>
      <c r="BR685" s="626"/>
      <c r="BS685" s="626"/>
      <c r="BT685" s="626"/>
      <c r="BU685" s="626"/>
      <c r="BV685" s="626"/>
      <c r="BW685" s="626"/>
      <c r="BX685" s="626"/>
      <c r="BY685" s="626"/>
      <c r="BZ685" s="626"/>
    </row>
    <row r="686" spans="2:78" s="222" customFormat="1">
      <c r="B686" s="214"/>
      <c r="C686" s="213"/>
      <c r="D686" s="213"/>
      <c r="E686" s="213"/>
      <c r="F686" s="213"/>
      <c r="G686" s="213"/>
      <c r="H686" s="213"/>
      <c r="I686" s="283"/>
      <c r="J686" s="213"/>
      <c r="K686" s="213"/>
      <c r="L686" s="213"/>
      <c r="M686" s="213"/>
      <c r="N686" s="215"/>
      <c r="O686" s="215"/>
      <c r="P686" s="216"/>
      <c r="Q686" s="215"/>
      <c r="R686" s="215"/>
      <c r="S686" s="215"/>
      <c r="T686" s="215"/>
      <c r="U686" s="215"/>
      <c r="V686" s="215"/>
      <c r="W686" s="215"/>
      <c r="X686" s="215"/>
      <c r="Y686" s="215"/>
      <c r="Z686" s="215"/>
      <c r="AA686" s="215"/>
      <c r="AB686" s="217"/>
      <c r="AC686" s="218"/>
      <c r="AD686" s="218"/>
      <c r="AE686" s="217"/>
      <c r="AF686" s="217"/>
      <c r="AG686" s="215"/>
      <c r="AH686" s="216"/>
      <c r="AI686" s="219"/>
      <c r="AJ686" s="219"/>
      <c r="AK686" s="215"/>
      <c r="AL686" s="219"/>
      <c r="AM686" s="219"/>
      <c r="AN686" s="219"/>
      <c r="AO686" s="215"/>
      <c r="AP686" s="215"/>
      <c r="AQ686" s="215"/>
      <c r="AR686" s="215"/>
      <c r="AS686" s="215"/>
      <c r="AT686" s="217"/>
      <c r="AU686" s="219"/>
      <c r="AV686" s="219"/>
      <c r="AW686" s="215"/>
      <c r="AX686" s="216"/>
      <c r="AY686" s="220"/>
      <c r="AZ686" s="216"/>
      <c r="BA686" s="220"/>
      <c r="BB686" s="220"/>
      <c r="BC686" s="343"/>
      <c r="BD686" s="343"/>
      <c r="BE686" s="216"/>
      <c r="BF686" s="216"/>
      <c r="BG686" s="220"/>
      <c r="BH686" s="220"/>
      <c r="BI686" s="219"/>
      <c r="BJ686" s="219"/>
      <c r="BK686" s="219"/>
      <c r="BL686" s="221"/>
      <c r="BM686" s="216"/>
      <c r="BN686" s="220"/>
      <c r="BO686" s="216"/>
      <c r="BP686" s="216"/>
      <c r="BQ686" s="216"/>
      <c r="BR686" s="626"/>
      <c r="BS686" s="626"/>
      <c r="BT686" s="626"/>
      <c r="BU686" s="626"/>
      <c r="BV686" s="626"/>
      <c r="BW686" s="626"/>
      <c r="BX686" s="626"/>
      <c r="BY686" s="626"/>
      <c r="BZ686" s="626"/>
    </row>
    <row r="687" spans="2:78" s="222" customFormat="1">
      <c r="B687" s="214"/>
      <c r="C687" s="213"/>
      <c r="D687" s="213"/>
      <c r="E687" s="213"/>
      <c r="F687" s="213"/>
      <c r="G687" s="213"/>
      <c r="H687" s="213"/>
      <c r="I687" s="283"/>
      <c r="J687" s="213"/>
      <c r="K687" s="213"/>
      <c r="L687" s="213"/>
      <c r="M687" s="213"/>
      <c r="N687" s="215"/>
      <c r="O687" s="215"/>
      <c r="P687" s="216"/>
      <c r="Q687" s="215"/>
      <c r="R687" s="215"/>
      <c r="S687" s="215"/>
      <c r="T687" s="215"/>
      <c r="U687" s="215"/>
      <c r="V687" s="215"/>
      <c r="W687" s="215"/>
      <c r="X687" s="215"/>
      <c r="Y687" s="215"/>
      <c r="Z687" s="215"/>
      <c r="AA687" s="215"/>
      <c r="AB687" s="217"/>
      <c r="AC687" s="218"/>
      <c r="AD687" s="218"/>
      <c r="AE687" s="217"/>
      <c r="AF687" s="217"/>
      <c r="AG687" s="215"/>
      <c r="AH687" s="216"/>
      <c r="AI687" s="219"/>
      <c r="AJ687" s="219"/>
      <c r="AK687" s="215"/>
      <c r="AL687" s="219"/>
      <c r="AM687" s="219"/>
      <c r="AN687" s="219"/>
      <c r="AO687" s="215"/>
      <c r="AP687" s="215"/>
      <c r="AQ687" s="215"/>
      <c r="AR687" s="215"/>
      <c r="AS687" s="215"/>
      <c r="AT687" s="217"/>
      <c r="AU687" s="219"/>
      <c r="AV687" s="219"/>
      <c r="AW687" s="215"/>
      <c r="AX687" s="216"/>
      <c r="AY687" s="220"/>
      <c r="AZ687" s="216"/>
      <c r="BA687" s="220"/>
      <c r="BB687" s="220"/>
      <c r="BC687" s="343"/>
      <c r="BD687" s="343"/>
      <c r="BE687" s="216"/>
      <c r="BF687" s="216"/>
      <c r="BG687" s="220"/>
      <c r="BH687" s="220"/>
      <c r="BI687" s="219"/>
      <c r="BJ687" s="219"/>
      <c r="BK687" s="219"/>
      <c r="BL687" s="221"/>
      <c r="BM687" s="216"/>
      <c r="BN687" s="220"/>
      <c r="BO687" s="216"/>
      <c r="BP687" s="216"/>
      <c r="BQ687" s="216"/>
      <c r="BR687" s="626"/>
      <c r="BS687" s="626"/>
      <c r="BT687" s="626"/>
      <c r="BU687" s="626"/>
      <c r="BV687" s="626"/>
      <c r="BW687" s="626"/>
      <c r="BX687" s="626"/>
      <c r="BY687" s="626"/>
      <c r="BZ687" s="626"/>
    </row>
    <row r="688" spans="2:78" s="222" customFormat="1">
      <c r="B688" s="214"/>
      <c r="C688" s="213"/>
      <c r="D688" s="213"/>
      <c r="E688" s="213"/>
      <c r="F688" s="213"/>
      <c r="G688" s="213"/>
      <c r="H688" s="213"/>
      <c r="I688" s="283"/>
      <c r="J688" s="213"/>
      <c r="K688" s="213"/>
      <c r="L688" s="213"/>
      <c r="M688" s="213"/>
      <c r="N688" s="215"/>
      <c r="O688" s="215"/>
      <c r="P688" s="216"/>
      <c r="Q688" s="215"/>
      <c r="R688" s="215"/>
      <c r="S688" s="215"/>
      <c r="T688" s="215"/>
      <c r="U688" s="215"/>
      <c r="V688" s="215"/>
      <c r="W688" s="215"/>
      <c r="X688" s="215"/>
      <c r="Y688" s="215"/>
      <c r="Z688" s="215"/>
      <c r="AA688" s="215"/>
      <c r="AB688" s="217"/>
      <c r="AC688" s="218"/>
      <c r="AD688" s="218"/>
      <c r="AE688" s="217"/>
      <c r="AF688" s="217"/>
      <c r="AG688" s="215"/>
      <c r="AH688" s="216"/>
      <c r="AI688" s="219"/>
      <c r="AJ688" s="219"/>
      <c r="AK688" s="215"/>
      <c r="AL688" s="219"/>
      <c r="AM688" s="219"/>
      <c r="AN688" s="219"/>
      <c r="AO688" s="215"/>
      <c r="AP688" s="215"/>
      <c r="AQ688" s="215"/>
      <c r="AR688" s="215"/>
      <c r="AS688" s="215"/>
      <c r="AT688" s="217"/>
      <c r="AU688" s="219"/>
      <c r="AV688" s="219"/>
      <c r="AW688" s="215"/>
      <c r="AX688" s="216"/>
      <c r="AY688" s="220"/>
      <c r="AZ688" s="216"/>
      <c r="BA688" s="220"/>
      <c r="BB688" s="220"/>
      <c r="BC688" s="343"/>
      <c r="BD688" s="343"/>
      <c r="BE688" s="216"/>
      <c r="BF688" s="216"/>
      <c r="BG688" s="220"/>
      <c r="BH688" s="220"/>
      <c r="BI688" s="219"/>
      <c r="BJ688" s="219"/>
      <c r="BK688" s="219"/>
      <c r="BL688" s="221"/>
      <c r="BM688" s="216"/>
      <c r="BN688" s="220"/>
      <c r="BO688" s="216"/>
      <c r="BP688" s="216"/>
      <c r="BQ688" s="216"/>
      <c r="BR688" s="626"/>
      <c r="BS688" s="626"/>
      <c r="BT688" s="626"/>
      <c r="BU688" s="626"/>
      <c r="BV688" s="626"/>
      <c r="BW688" s="626"/>
      <c r="BX688" s="626"/>
      <c r="BY688" s="626"/>
      <c r="BZ688" s="626"/>
    </row>
    <row r="689" spans="2:78" s="222" customFormat="1">
      <c r="B689" s="214"/>
      <c r="C689" s="213"/>
      <c r="D689" s="213"/>
      <c r="E689" s="213"/>
      <c r="F689" s="213"/>
      <c r="G689" s="213"/>
      <c r="H689" s="213"/>
      <c r="I689" s="283"/>
      <c r="J689" s="213"/>
      <c r="K689" s="213"/>
      <c r="L689" s="213"/>
      <c r="M689" s="213"/>
      <c r="N689" s="215"/>
      <c r="O689" s="215"/>
      <c r="P689" s="216"/>
      <c r="Q689" s="215"/>
      <c r="R689" s="215"/>
      <c r="S689" s="215"/>
      <c r="T689" s="215"/>
      <c r="U689" s="215"/>
      <c r="V689" s="215"/>
      <c r="W689" s="215"/>
      <c r="X689" s="215"/>
      <c r="Y689" s="215"/>
      <c r="Z689" s="215"/>
      <c r="AA689" s="215"/>
      <c r="AB689" s="217"/>
      <c r="AC689" s="218"/>
      <c r="AD689" s="218"/>
      <c r="AE689" s="217"/>
      <c r="AF689" s="217"/>
      <c r="AG689" s="215"/>
      <c r="AH689" s="216"/>
      <c r="AI689" s="219"/>
      <c r="AJ689" s="219"/>
      <c r="AK689" s="215"/>
      <c r="AL689" s="219"/>
      <c r="AM689" s="219"/>
      <c r="AN689" s="219"/>
      <c r="AO689" s="215"/>
      <c r="AP689" s="215"/>
      <c r="AQ689" s="215"/>
      <c r="AR689" s="215"/>
      <c r="AS689" s="215"/>
      <c r="AT689" s="217"/>
      <c r="AU689" s="219"/>
      <c r="AV689" s="219"/>
      <c r="AW689" s="215"/>
      <c r="AX689" s="216"/>
      <c r="AY689" s="220"/>
      <c r="AZ689" s="216"/>
      <c r="BA689" s="220"/>
      <c r="BB689" s="220"/>
      <c r="BC689" s="343"/>
      <c r="BD689" s="343"/>
      <c r="BE689" s="216"/>
      <c r="BF689" s="216"/>
      <c r="BG689" s="220"/>
      <c r="BH689" s="220"/>
      <c r="BI689" s="219"/>
      <c r="BJ689" s="219"/>
      <c r="BK689" s="219"/>
      <c r="BL689" s="221"/>
      <c r="BM689" s="216"/>
      <c r="BN689" s="220"/>
      <c r="BO689" s="216"/>
      <c r="BP689" s="216"/>
      <c r="BQ689" s="216"/>
      <c r="BR689" s="626"/>
      <c r="BS689" s="626"/>
      <c r="BT689" s="626"/>
      <c r="BU689" s="626"/>
      <c r="BV689" s="626"/>
      <c r="BW689" s="626"/>
      <c r="BX689" s="626"/>
      <c r="BY689" s="626"/>
      <c r="BZ689" s="626"/>
    </row>
    <row r="690" spans="2:78" s="222" customFormat="1">
      <c r="B690" s="214"/>
      <c r="C690" s="213"/>
      <c r="D690" s="213"/>
      <c r="E690" s="213"/>
      <c r="F690" s="213"/>
      <c r="G690" s="213"/>
      <c r="H690" s="213"/>
      <c r="I690" s="283"/>
      <c r="J690" s="213"/>
      <c r="K690" s="213"/>
      <c r="L690" s="213"/>
      <c r="M690" s="213"/>
      <c r="N690" s="215"/>
      <c r="O690" s="215"/>
      <c r="P690" s="216"/>
      <c r="Q690" s="215"/>
      <c r="R690" s="215"/>
      <c r="S690" s="215"/>
      <c r="T690" s="215"/>
      <c r="U690" s="215"/>
      <c r="V690" s="215"/>
      <c r="W690" s="215"/>
      <c r="X690" s="215"/>
      <c r="Y690" s="215"/>
      <c r="Z690" s="215"/>
      <c r="AA690" s="215"/>
      <c r="AB690" s="217"/>
      <c r="AC690" s="218"/>
      <c r="AD690" s="218"/>
      <c r="AE690" s="217"/>
      <c r="AF690" s="217"/>
      <c r="AG690" s="215"/>
      <c r="AH690" s="216"/>
      <c r="AI690" s="219"/>
      <c r="AJ690" s="219"/>
      <c r="AK690" s="215"/>
      <c r="AL690" s="219"/>
      <c r="AM690" s="219"/>
      <c r="AN690" s="219"/>
      <c r="AO690" s="215"/>
      <c r="AP690" s="215"/>
      <c r="AQ690" s="215"/>
      <c r="AR690" s="215"/>
      <c r="AS690" s="215"/>
      <c r="AT690" s="217"/>
      <c r="AU690" s="219"/>
      <c r="AV690" s="219"/>
      <c r="AW690" s="215"/>
      <c r="AX690" s="216"/>
      <c r="AY690" s="220"/>
      <c r="AZ690" s="216"/>
      <c r="BA690" s="220"/>
      <c r="BB690" s="220"/>
      <c r="BC690" s="343"/>
      <c r="BD690" s="343"/>
      <c r="BE690" s="216"/>
      <c r="BF690" s="216"/>
      <c r="BG690" s="220"/>
      <c r="BH690" s="220"/>
      <c r="BI690" s="219"/>
      <c r="BJ690" s="219"/>
      <c r="BK690" s="219"/>
      <c r="BL690" s="221"/>
      <c r="BM690" s="216"/>
      <c r="BN690" s="220"/>
      <c r="BO690" s="216"/>
      <c r="BP690" s="216"/>
      <c r="BQ690" s="216"/>
      <c r="BR690" s="626"/>
      <c r="BS690" s="626"/>
      <c r="BT690" s="626"/>
      <c r="BU690" s="626"/>
      <c r="BV690" s="626"/>
      <c r="BW690" s="626"/>
      <c r="BX690" s="626"/>
      <c r="BY690" s="626"/>
      <c r="BZ690" s="626"/>
    </row>
    <row r="691" spans="2:78" s="222" customFormat="1">
      <c r="B691" s="214"/>
      <c r="C691" s="213"/>
      <c r="D691" s="213"/>
      <c r="E691" s="213"/>
      <c r="F691" s="213"/>
      <c r="G691" s="213"/>
      <c r="H691" s="213"/>
      <c r="I691" s="283"/>
      <c r="J691" s="213"/>
      <c r="K691" s="213"/>
      <c r="L691" s="213"/>
      <c r="M691" s="213"/>
      <c r="N691" s="215"/>
      <c r="O691" s="215"/>
      <c r="P691" s="216"/>
      <c r="Q691" s="215"/>
      <c r="R691" s="215"/>
      <c r="S691" s="215"/>
      <c r="T691" s="215"/>
      <c r="U691" s="215"/>
      <c r="V691" s="215"/>
      <c r="W691" s="215"/>
      <c r="X691" s="215"/>
      <c r="Y691" s="215"/>
      <c r="Z691" s="215"/>
      <c r="AA691" s="215"/>
      <c r="AB691" s="217"/>
      <c r="AC691" s="218"/>
      <c r="AD691" s="218"/>
      <c r="AE691" s="217"/>
      <c r="AF691" s="217"/>
      <c r="AG691" s="215"/>
      <c r="AH691" s="216"/>
      <c r="AI691" s="219"/>
      <c r="AJ691" s="219"/>
      <c r="AK691" s="215"/>
      <c r="AL691" s="219"/>
      <c r="AM691" s="219"/>
      <c r="AN691" s="219"/>
      <c r="AO691" s="215"/>
      <c r="AP691" s="215"/>
      <c r="AQ691" s="215"/>
      <c r="AR691" s="215"/>
      <c r="AS691" s="215"/>
      <c r="AT691" s="217"/>
      <c r="AU691" s="219"/>
      <c r="AV691" s="219"/>
      <c r="AW691" s="215"/>
      <c r="AX691" s="216"/>
      <c r="AY691" s="220"/>
      <c r="AZ691" s="216"/>
      <c r="BA691" s="220"/>
      <c r="BB691" s="220"/>
      <c r="BC691" s="343"/>
      <c r="BD691" s="343"/>
      <c r="BE691" s="216"/>
      <c r="BF691" s="216"/>
      <c r="BG691" s="220"/>
      <c r="BH691" s="220"/>
      <c r="BI691" s="219"/>
      <c r="BJ691" s="219"/>
      <c r="BK691" s="219"/>
      <c r="BL691" s="221"/>
      <c r="BM691" s="216"/>
      <c r="BN691" s="220"/>
      <c r="BO691" s="216"/>
      <c r="BP691" s="216"/>
      <c r="BQ691" s="216"/>
      <c r="BR691" s="626"/>
      <c r="BS691" s="626"/>
      <c r="BT691" s="626"/>
      <c r="BU691" s="626"/>
      <c r="BV691" s="626"/>
      <c r="BW691" s="626"/>
      <c r="BX691" s="626"/>
      <c r="BY691" s="626"/>
      <c r="BZ691" s="626"/>
    </row>
    <row r="692" spans="2:78" s="222" customFormat="1">
      <c r="B692" s="214"/>
      <c r="C692" s="213"/>
      <c r="D692" s="213"/>
      <c r="E692" s="213"/>
      <c r="F692" s="213"/>
      <c r="G692" s="213"/>
      <c r="H692" s="213"/>
      <c r="I692" s="283"/>
      <c r="J692" s="213"/>
      <c r="K692" s="213"/>
      <c r="L692" s="213"/>
      <c r="M692" s="213"/>
      <c r="N692" s="215"/>
      <c r="O692" s="215"/>
      <c r="P692" s="216"/>
      <c r="Q692" s="215"/>
      <c r="R692" s="215"/>
      <c r="S692" s="215"/>
      <c r="T692" s="215"/>
      <c r="U692" s="215"/>
      <c r="V692" s="215"/>
      <c r="W692" s="215"/>
      <c r="X692" s="215"/>
      <c r="Y692" s="215"/>
      <c r="Z692" s="215"/>
      <c r="AA692" s="215"/>
      <c r="AB692" s="217"/>
      <c r="AC692" s="218"/>
      <c r="AD692" s="218"/>
      <c r="AE692" s="217"/>
      <c r="AF692" s="217"/>
      <c r="AG692" s="215"/>
      <c r="AH692" s="216"/>
      <c r="AI692" s="219"/>
      <c r="AJ692" s="219"/>
      <c r="AK692" s="215"/>
      <c r="AL692" s="219"/>
      <c r="AM692" s="219"/>
      <c r="AN692" s="219"/>
      <c r="AO692" s="215"/>
      <c r="AP692" s="215"/>
      <c r="AQ692" s="215"/>
      <c r="AR692" s="215"/>
      <c r="AS692" s="215"/>
      <c r="AT692" s="217"/>
      <c r="AU692" s="219"/>
      <c r="AV692" s="219"/>
      <c r="AW692" s="215"/>
      <c r="AX692" s="216"/>
      <c r="AY692" s="220"/>
      <c r="AZ692" s="216"/>
      <c r="BA692" s="220"/>
      <c r="BB692" s="220"/>
      <c r="BC692" s="343"/>
      <c r="BD692" s="343"/>
      <c r="BE692" s="216"/>
      <c r="BF692" s="216"/>
      <c r="BG692" s="220"/>
      <c r="BH692" s="220"/>
      <c r="BI692" s="219"/>
      <c r="BJ692" s="219"/>
      <c r="BK692" s="219"/>
      <c r="BL692" s="221"/>
      <c r="BM692" s="216"/>
      <c r="BN692" s="220"/>
      <c r="BO692" s="216"/>
      <c r="BP692" s="216"/>
      <c r="BQ692" s="216"/>
      <c r="BR692" s="626"/>
      <c r="BS692" s="626"/>
      <c r="BT692" s="626"/>
      <c r="BU692" s="626"/>
      <c r="BV692" s="626"/>
      <c r="BW692" s="626"/>
      <c r="BX692" s="626"/>
      <c r="BY692" s="626"/>
      <c r="BZ692" s="626"/>
    </row>
    <row r="693" spans="2:78" s="222" customFormat="1">
      <c r="B693" s="214"/>
      <c r="C693" s="213"/>
      <c r="D693" s="213"/>
      <c r="E693" s="213"/>
      <c r="F693" s="213"/>
      <c r="G693" s="213"/>
      <c r="H693" s="213"/>
      <c r="I693" s="283"/>
      <c r="J693" s="213"/>
      <c r="K693" s="213"/>
      <c r="L693" s="213"/>
      <c r="M693" s="213"/>
      <c r="N693" s="215"/>
      <c r="O693" s="215"/>
      <c r="P693" s="216"/>
      <c r="Q693" s="215"/>
      <c r="R693" s="215"/>
      <c r="S693" s="215"/>
      <c r="T693" s="215"/>
      <c r="U693" s="215"/>
      <c r="V693" s="215"/>
      <c r="W693" s="215"/>
      <c r="X693" s="215"/>
      <c r="Y693" s="215"/>
      <c r="Z693" s="215"/>
      <c r="AA693" s="215"/>
      <c r="AB693" s="217"/>
      <c r="AC693" s="218"/>
      <c r="AD693" s="218"/>
      <c r="AE693" s="217"/>
      <c r="AF693" s="217"/>
      <c r="AG693" s="215"/>
      <c r="AH693" s="216"/>
      <c r="AI693" s="219"/>
      <c r="AJ693" s="219"/>
      <c r="AK693" s="215"/>
      <c r="AL693" s="219"/>
      <c r="AM693" s="219"/>
      <c r="AN693" s="219"/>
      <c r="AO693" s="215"/>
      <c r="AP693" s="215"/>
      <c r="AQ693" s="215"/>
      <c r="AR693" s="215"/>
      <c r="AS693" s="215"/>
      <c r="AT693" s="217"/>
      <c r="AU693" s="219"/>
      <c r="AV693" s="219"/>
      <c r="AW693" s="215"/>
      <c r="AX693" s="216"/>
      <c r="AY693" s="220"/>
      <c r="AZ693" s="216"/>
      <c r="BA693" s="220"/>
      <c r="BB693" s="220"/>
      <c r="BC693" s="343"/>
      <c r="BD693" s="343"/>
      <c r="BE693" s="216"/>
      <c r="BF693" s="216"/>
      <c r="BG693" s="220"/>
      <c r="BH693" s="220"/>
      <c r="BI693" s="219"/>
      <c r="BJ693" s="219"/>
      <c r="BK693" s="219"/>
      <c r="BL693" s="221"/>
      <c r="BM693" s="216"/>
      <c r="BN693" s="220"/>
      <c r="BO693" s="216"/>
      <c r="BP693" s="216"/>
      <c r="BQ693" s="216"/>
      <c r="BR693" s="626"/>
      <c r="BS693" s="626"/>
      <c r="BT693" s="626"/>
      <c r="BU693" s="626"/>
      <c r="BV693" s="626"/>
      <c r="BW693" s="626"/>
      <c r="BX693" s="626"/>
      <c r="BY693" s="626"/>
      <c r="BZ693" s="626"/>
    </row>
    <row r="694" spans="2:78" s="222" customFormat="1">
      <c r="B694" s="214"/>
      <c r="C694" s="213"/>
      <c r="D694" s="213"/>
      <c r="E694" s="213"/>
      <c r="F694" s="213"/>
      <c r="G694" s="213"/>
      <c r="H694" s="213"/>
      <c r="I694" s="283"/>
      <c r="J694" s="213"/>
      <c r="K694" s="213"/>
      <c r="L694" s="213"/>
      <c r="M694" s="213"/>
      <c r="N694" s="215"/>
      <c r="O694" s="215"/>
      <c r="P694" s="216"/>
      <c r="Q694" s="215"/>
      <c r="R694" s="215"/>
      <c r="S694" s="215"/>
      <c r="T694" s="215"/>
      <c r="U694" s="215"/>
      <c r="V694" s="215"/>
      <c r="W694" s="215"/>
      <c r="X694" s="215"/>
      <c r="Y694" s="215"/>
      <c r="Z694" s="215"/>
      <c r="AA694" s="215"/>
      <c r="AB694" s="217"/>
      <c r="AC694" s="218"/>
      <c r="AD694" s="218"/>
      <c r="AE694" s="217"/>
      <c r="AF694" s="217"/>
      <c r="AG694" s="215"/>
      <c r="AH694" s="216"/>
      <c r="AI694" s="219"/>
      <c r="AJ694" s="219"/>
      <c r="AK694" s="215"/>
      <c r="AL694" s="219"/>
      <c r="AM694" s="219"/>
      <c r="AN694" s="219"/>
      <c r="AO694" s="215"/>
      <c r="AP694" s="215"/>
      <c r="AQ694" s="215"/>
      <c r="AR694" s="215"/>
      <c r="AS694" s="215"/>
      <c r="AT694" s="217"/>
      <c r="AU694" s="219"/>
      <c r="AV694" s="219"/>
      <c r="AW694" s="215"/>
      <c r="AX694" s="216"/>
      <c r="AY694" s="220"/>
      <c r="AZ694" s="216"/>
      <c r="BA694" s="220"/>
      <c r="BB694" s="220"/>
      <c r="BC694" s="343"/>
      <c r="BD694" s="343"/>
      <c r="BE694" s="216"/>
      <c r="BF694" s="216"/>
      <c r="BG694" s="220"/>
      <c r="BH694" s="220"/>
      <c r="BI694" s="219"/>
      <c r="BJ694" s="219"/>
      <c r="BK694" s="219"/>
      <c r="BL694" s="221"/>
      <c r="BM694" s="216"/>
      <c r="BN694" s="220"/>
      <c r="BO694" s="216"/>
      <c r="BP694" s="216"/>
      <c r="BQ694" s="216"/>
      <c r="BR694" s="626"/>
      <c r="BS694" s="626"/>
      <c r="BT694" s="626"/>
      <c r="BU694" s="626"/>
      <c r="BV694" s="626"/>
      <c r="BW694" s="626"/>
      <c r="BX694" s="626"/>
      <c r="BY694" s="626"/>
      <c r="BZ694" s="626"/>
    </row>
  </sheetData>
  <sheetProtection formatColumns="0"/>
  <mergeCells count="3824">
    <mergeCell ref="BR412:BS417"/>
    <mergeCell ref="BT412:BU417"/>
    <mergeCell ref="BV412:BW417"/>
    <mergeCell ref="BX412:BZ417"/>
    <mergeCell ref="BH376:BH377"/>
    <mergeCell ref="BI376:BI377"/>
    <mergeCell ref="BV94:BW99"/>
    <mergeCell ref="BR227:BS231"/>
    <mergeCell ref="BT227:BU231"/>
    <mergeCell ref="BV227:BW231"/>
    <mergeCell ref="BX227:BZ231"/>
    <mergeCell ref="BR376:BS381"/>
    <mergeCell ref="BT376:BU381"/>
    <mergeCell ref="BV376:BW381"/>
    <mergeCell ref="BX376:BZ381"/>
    <mergeCell ref="BR382:BS387"/>
    <mergeCell ref="BT382:BU387"/>
    <mergeCell ref="BV382:BW387"/>
    <mergeCell ref="BX382:BZ387"/>
    <mergeCell ref="BR388:BS393"/>
    <mergeCell ref="BT388:BU393"/>
    <mergeCell ref="BV388:BW393"/>
    <mergeCell ref="BX388:BZ393"/>
    <mergeCell ref="BR209:BS213"/>
    <mergeCell ref="BT209:BU213"/>
    <mergeCell ref="BV209:BW213"/>
    <mergeCell ref="BX209:BZ213"/>
    <mergeCell ref="BR214:BS214"/>
    <mergeCell ref="BT214:BU214"/>
    <mergeCell ref="BR526:BS531"/>
    <mergeCell ref="BV214:BW214"/>
    <mergeCell ref="BX214:BZ214"/>
    <mergeCell ref="BR215:BS219"/>
    <mergeCell ref="BT215:BU219"/>
    <mergeCell ref="BV215:BW219"/>
    <mergeCell ref="BX215:BZ219"/>
    <mergeCell ref="BR220:BS224"/>
    <mergeCell ref="BT526:BU531"/>
    <mergeCell ref="BV526:BW531"/>
    <mergeCell ref="BX526:BZ531"/>
    <mergeCell ref="BT220:BU224"/>
    <mergeCell ref="BV220:BW224"/>
    <mergeCell ref="BX220:BZ224"/>
    <mergeCell ref="BX166:BZ166"/>
    <mergeCell ref="BR167:BS189"/>
    <mergeCell ref="BT167:BU189"/>
    <mergeCell ref="BV167:BW189"/>
    <mergeCell ref="BX167:BZ189"/>
    <mergeCell ref="BR196:BS201"/>
    <mergeCell ref="BT196:BU201"/>
    <mergeCell ref="BV196:BW201"/>
    <mergeCell ref="BX196:BZ201"/>
    <mergeCell ref="BR190:BS195"/>
    <mergeCell ref="BT190:BU195"/>
    <mergeCell ref="BV190:BW195"/>
    <mergeCell ref="BX190:BZ195"/>
    <mergeCell ref="BT203:BU207"/>
    <mergeCell ref="BV203:BW207"/>
    <mergeCell ref="BX203:BZ207"/>
    <mergeCell ref="BR208:BS208"/>
    <mergeCell ref="BT208:BU208"/>
    <mergeCell ref="BR203:BS207"/>
    <mergeCell ref="BR340:BS345"/>
    <mergeCell ref="BX208:BZ208"/>
    <mergeCell ref="BR394:BS399"/>
    <mergeCell ref="BT394:BU399"/>
    <mergeCell ref="BV394:BW399"/>
    <mergeCell ref="BX394:BZ399"/>
    <mergeCell ref="BR424:BS429"/>
    <mergeCell ref="BT424:BU429"/>
    <mergeCell ref="BR538:BS543"/>
    <mergeCell ref="BT538:BU543"/>
    <mergeCell ref="BV538:BW543"/>
    <mergeCell ref="BX538:BZ543"/>
    <mergeCell ref="BR520:BS525"/>
    <mergeCell ref="BT520:BU525"/>
    <mergeCell ref="BV520:BW525"/>
    <mergeCell ref="BX520:BZ525"/>
    <mergeCell ref="BR502:BS507"/>
    <mergeCell ref="BT502:BU507"/>
    <mergeCell ref="BV502:BW507"/>
    <mergeCell ref="BX502:BZ507"/>
    <mergeCell ref="BX364:BZ369"/>
    <mergeCell ref="BR370:BS375"/>
    <mergeCell ref="BT370:BU375"/>
    <mergeCell ref="BV370:BW375"/>
    <mergeCell ref="BX370:BZ375"/>
    <mergeCell ref="BR364:BS369"/>
    <mergeCell ref="BT364:BU369"/>
    <mergeCell ref="BV364:BW369"/>
    <mergeCell ref="BR418:BS423"/>
    <mergeCell ref="BT418:BU423"/>
    <mergeCell ref="BV418:BW423"/>
    <mergeCell ref="BR137:BS141"/>
    <mergeCell ref="BT137:BU141"/>
    <mergeCell ref="BV466:BW471"/>
    <mergeCell ref="BX466:BZ471"/>
    <mergeCell ref="BV472:BW477"/>
    <mergeCell ref="BR496:BS501"/>
    <mergeCell ref="BT496:BU501"/>
    <mergeCell ref="BV496:BW501"/>
    <mergeCell ref="BX496:BZ501"/>
    <mergeCell ref="BR142:BS142"/>
    <mergeCell ref="BT142:BU142"/>
    <mergeCell ref="BV142:BW142"/>
    <mergeCell ref="BX142:BZ142"/>
    <mergeCell ref="BR143:BS147"/>
    <mergeCell ref="BT143:BU147"/>
    <mergeCell ref="BV143:BW147"/>
    <mergeCell ref="BX143:BZ147"/>
    <mergeCell ref="BR148:BS153"/>
    <mergeCell ref="BT148:BU153"/>
    <mergeCell ref="BV148:BW153"/>
    <mergeCell ref="BX148:BZ153"/>
    <mergeCell ref="BR154:BS159"/>
    <mergeCell ref="BT154:BU159"/>
    <mergeCell ref="BV154:BW159"/>
    <mergeCell ref="BX154:BZ159"/>
    <mergeCell ref="BR160:BS165"/>
    <mergeCell ref="BT160:BU165"/>
    <mergeCell ref="BV160:BW165"/>
    <mergeCell ref="BR226:BS226"/>
    <mergeCell ref="BT226:BU226"/>
    <mergeCell ref="BV226:BW226"/>
    <mergeCell ref="BX226:BZ226"/>
    <mergeCell ref="BR112:BS117"/>
    <mergeCell ref="BT112:BU117"/>
    <mergeCell ref="BV112:BW117"/>
    <mergeCell ref="BX112:BZ117"/>
    <mergeCell ref="BR118:BS123"/>
    <mergeCell ref="BT118:BU123"/>
    <mergeCell ref="BV118:BW123"/>
    <mergeCell ref="BX118:BZ123"/>
    <mergeCell ref="BR77:BS77"/>
    <mergeCell ref="BR532:BS537"/>
    <mergeCell ref="BT532:BU537"/>
    <mergeCell ref="BV532:BW537"/>
    <mergeCell ref="BX532:BZ537"/>
    <mergeCell ref="BR490:BS495"/>
    <mergeCell ref="BT490:BU495"/>
    <mergeCell ref="BV490:BW495"/>
    <mergeCell ref="BX490:BZ495"/>
    <mergeCell ref="BR478:BS483"/>
    <mergeCell ref="BT478:BU483"/>
    <mergeCell ref="BV478:BW483"/>
    <mergeCell ref="BX478:BZ483"/>
    <mergeCell ref="BR484:BS489"/>
    <mergeCell ref="BT484:BU489"/>
    <mergeCell ref="BV484:BW489"/>
    <mergeCell ref="BX484:BZ489"/>
    <mergeCell ref="BT77:BU77"/>
    <mergeCell ref="BV77:BW77"/>
    <mergeCell ref="BX77:BZ77"/>
    <mergeCell ref="BR78:BS81"/>
    <mergeCell ref="BT78:BU81"/>
    <mergeCell ref="BX78:BZ81"/>
    <mergeCell ref="BV78:BW81"/>
    <mergeCell ref="BR64:BS69"/>
    <mergeCell ref="BT64:BU69"/>
    <mergeCell ref="BV64:BW69"/>
    <mergeCell ref="BX64:BZ69"/>
    <mergeCell ref="BR70:BS75"/>
    <mergeCell ref="BT70:BU75"/>
    <mergeCell ref="BV70:BW75"/>
    <mergeCell ref="BX70:BZ75"/>
    <mergeCell ref="BR76:BS76"/>
    <mergeCell ref="BT76:BU76"/>
    <mergeCell ref="BV76:BW76"/>
    <mergeCell ref="BX76:BZ76"/>
    <mergeCell ref="BR100:BS105"/>
    <mergeCell ref="BT100:BU105"/>
    <mergeCell ref="BV100:BW105"/>
    <mergeCell ref="BX100:BZ105"/>
    <mergeCell ref="BR106:BS111"/>
    <mergeCell ref="BT106:BU111"/>
    <mergeCell ref="BV106:BW111"/>
    <mergeCell ref="BX106:BZ111"/>
    <mergeCell ref="BR82:BS87"/>
    <mergeCell ref="BT82:BU87"/>
    <mergeCell ref="BV82:BW87"/>
    <mergeCell ref="BX82:BZ87"/>
    <mergeCell ref="BR94:BS99"/>
    <mergeCell ref="BT94:BU99"/>
    <mergeCell ref="BX94:BZ99"/>
    <mergeCell ref="BR40:BS45"/>
    <mergeCell ref="BT40:BU45"/>
    <mergeCell ref="BV40:BW45"/>
    <mergeCell ref="BX40:BZ45"/>
    <mergeCell ref="BR46:BS46"/>
    <mergeCell ref="BT46:BU46"/>
    <mergeCell ref="BV46:BW46"/>
    <mergeCell ref="BX46:BZ46"/>
    <mergeCell ref="BR52:BS57"/>
    <mergeCell ref="BT52:BU57"/>
    <mergeCell ref="BV52:BW57"/>
    <mergeCell ref="BX52:BZ57"/>
    <mergeCell ref="BV47:BW51"/>
    <mergeCell ref="BX47:BZ51"/>
    <mergeCell ref="BR58:BS63"/>
    <mergeCell ref="BT58:BU63"/>
    <mergeCell ref="BV58:BW63"/>
    <mergeCell ref="BX58:BZ63"/>
    <mergeCell ref="BL166:BL167"/>
    <mergeCell ref="BM166:BM167"/>
    <mergeCell ref="BA203:BA204"/>
    <mergeCell ref="BB203:BB204"/>
    <mergeCell ref="BC203:BC204"/>
    <mergeCell ref="BD203:BD204"/>
    <mergeCell ref="BE203:BE204"/>
    <mergeCell ref="BF203:BF204"/>
    <mergeCell ref="AY232:AY236"/>
    <mergeCell ref="AZ232:AZ236"/>
    <mergeCell ref="BA232:BA236"/>
    <mergeCell ref="BB232:BB236"/>
    <mergeCell ref="BC232:BC236"/>
    <mergeCell ref="BD232:BD236"/>
    <mergeCell ref="BE232:BE236"/>
    <mergeCell ref="BF232:BF236"/>
    <mergeCell ref="AY78:AY79"/>
    <mergeCell ref="AZ78:AZ79"/>
    <mergeCell ref="BA78:BA79"/>
    <mergeCell ref="BB78:BB79"/>
    <mergeCell ref="BC78:BC79"/>
    <mergeCell ref="BD78:BD79"/>
    <mergeCell ref="BE78:BE79"/>
    <mergeCell ref="BF78:BF79"/>
    <mergeCell ref="BG88:BG93"/>
    <mergeCell ref="BG76:BG81"/>
    <mergeCell ref="BG82:BG87"/>
    <mergeCell ref="BG130:BG135"/>
    <mergeCell ref="BG220:BG225"/>
    <mergeCell ref="BD28:BD29"/>
    <mergeCell ref="BE28:BE29"/>
    <mergeCell ref="BF28:BF29"/>
    <mergeCell ref="AY40:AY41"/>
    <mergeCell ref="AZ40:AZ41"/>
    <mergeCell ref="BA40:BA41"/>
    <mergeCell ref="BB40:BB41"/>
    <mergeCell ref="BC40:BC41"/>
    <mergeCell ref="BD40:BD41"/>
    <mergeCell ref="BE40:BE41"/>
    <mergeCell ref="BF40:BF41"/>
    <mergeCell ref="BF185:BF186"/>
    <mergeCell ref="AZ2:BQ2"/>
    <mergeCell ref="BA190:BA191"/>
    <mergeCell ref="BB190:BB191"/>
    <mergeCell ref="BC190:BC191"/>
    <mergeCell ref="BD190:BD191"/>
    <mergeCell ref="BE190:BE191"/>
    <mergeCell ref="BF190:BF191"/>
    <mergeCell ref="BG106:BG111"/>
    <mergeCell ref="BN5:BN9"/>
    <mergeCell ref="BL5:BL9"/>
    <mergeCell ref="BI5:BI9"/>
    <mergeCell ref="BO5:BQ5"/>
    <mergeCell ref="BO6:BO9"/>
    <mergeCell ref="BQ6:BQ9"/>
    <mergeCell ref="BP6:BP9"/>
    <mergeCell ref="AY4:BG4"/>
    <mergeCell ref="BG5:BG9"/>
    <mergeCell ref="AY5:BF5"/>
    <mergeCell ref="BB6:BD8"/>
    <mergeCell ref="AY6:BA8"/>
    <mergeCell ref="E286:E357"/>
    <mergeCell ref="F286:F357"/>
    <mergeCell ref="C358:C405"/>
    <mergeCell ref="D358:D405"/>
    <mergeCell ref="E358:E405"/>
    <mergeCell ref="F358:F405"/>
    <mergeCell ref="I376:I381"/>
    <mergeCell ref="I382:I387"/>
    <mergeCell ref="G220:G225"/>
    <mergeCell ref="G232:G237"/>
    <mergeCell ref="G238:G243"/>
    <mergeCell ref="G244:G249"/>
    <mergeCell ref="G250:G255"/>
    <mergeCell ref="G256:G261"/>
    <mergeCell ref="G262:G267"/>
    <mergeCell ref="G268:G273"/>
    <mergeCell ref="G274:G279"/>
    <mergeCell ref="G280:G285"/>
    <mergeCell ref="G286:G291"/>
    <mergeCell ref="G292:G297"/>
    <mergeCell ref="G298:G303"/>
    <mergeCell ref="G304:G309"/>
    <mergeCell ref="I346:I351"/>
    <mergeCell ref="I250:I255"/>
    <mergeCell ref="I220:I225"/>
    <mergeCell ref="I226:I231"/>
    <mergeCell ref="G334:G339"/>
    <mergeCell ref="G340:G345"/>
    <mergeCell ref="I364:I369"/>
    <mergeCell ref="I370:I375"/>
    <mergeCell ref="I394:I399"/>
    <mergeCell ref="C286:C357"/>
    <mergeCell ref="D3:H3"/>
    <mergeCell ref="C406:C429"/>
    <mergeCell ref="D406:D429"/>
    <mergeCell ref="E406:E429"/>
    <mergeCell ref="F406:F429"/>
    <mergeCell ref="C430:C465"/>
    <mergeCell ref="D430:D465"/>
    <mergeCell ref="E430:E465"/>
    <mergeCell ref="F430:F465"/>
    <mergeCell ref="I436:I441"/>
    <mergeCell ref="J436:J441"/>
    <mergeCell ref="K436:K441"/>
    <mergeCell ref="L436:L441"/>
    <mergeCell ref="I400:I405"/>
    <mergeCell ref="I358:I363"/>
    <mergeCell ref="J358:J363"/>
    <mergeCell ref="K358:K363"/>
    <mergeCell ref="L358:L363"/>
    <mergeCell ref="J322:J327"/>
    <mergeCell ref="K322:K327"/>
    <mergeCell ref="L322:L327"/>
    <mergeCell ref="I388:I393"/>
    <mergeCell ref="J388:J393"/>
    <mergeCell ref="K388:K393"/>
    <mergeCell ref="L388:L393"/>
    <mergeCell ref="J382:J387"/>
    <mergeCell ref="K382:K387"/>
    <mergeCell ref="D214:D285"/>
    <mergeCell ref="D286:D357"/>
    <mergeCell ref="K10:K15"/>
    <mergeCell ref="E214:E285"/>
    <mergeCell ref="F214:F285"/>
    <mergeCell ref="A616:A621"/>
    <mergeCell ref="A10:A45"/>
    <mergeCell ref="A46:A75"/>
    <mergeCell ref="A76:A99"/>
    <mergeCell ref="A100:A141"/>
    <mergeCell ref="A142:A189"/>
    <mergeCell ref="A190:A213"/>
    <mergeCell ref="A214:A285"/>
    <mergeCell ref="A286:A357"/>
    <mergeCell ref="A358:A405"/>
    <mergeCell ref="A406:A429"/>
    <mergeCell ref="A430:A465"/>
    <mergeCell ref="A466:A489"/>
    <mergeCell ref="A490:A519"/>
    <mergeCell ref="A520:A543"/>
    <mergeCell ref="A544:A549"/>
    <mergeCell ref="A550:A555"/>
    <mergeCell ref="A556:A561"/>
    <mergeCell ref="A562:A567"/>
    <mergeCell ref="A568:A573"/>
    <mergeCell ref="A574:A579"/>
    <mergeCell ref="A580:A585"/>
    <mergeCell ref="A586:A591"/>
    <mergeCell ref="A592:A597"/>
    <mergeCell ref="A598:A603"/>
    <mergeCell ref="A604:A609"/>
    <mergeCell ref="A610:A615"/>
    <mergeCell ref="E490:E519"/>
    <mergeCell ref="F490:F519"/>
    <mergeCell ref="C520:C54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L10:L15"/>
    <mergeCell ref="A5:A9"/>
    <mergeCell ref="A3:B3"/>
    <mergeCell ref="B100:B141"/>
    <mergeCell ref="B142:B189"/>
    <mergeCell ref="B190:B213"/>
    <mergeCell ref="B214:B285"/>
    <mergeCell ref="B286:B357"/>
    <mergeCell ref="B358:B405"/>
    <mergeCell ref="B406:B429"/>
    <mergeCell ref="B430:B465"/>
    <mergeCell ref="B466:B489"/>
    <mergeCell ref="B490:B519"/>
    <mergeCell ref="B520:B543"/>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85"/>
    <mergeCell ref="C490:C519"/>
    <mergeCell ref="C466:C489"/>
    <mergeCell ref="D466:D489"/>
    <mergeCell ref="E466:E489"/>
    <mergeCell ref="D490:D519"/>
    <mergeCell ref="F466:F489"/>
    <mergeCell ref="T568:T573"/>
    <mergeCell ref="T574:T579"/>
    <mergeCell ref="T580:T585"/>
    <mergeCell ref="T586:T591"/>
    <mergeCell ref="T592:T597"/>
    <mergeCell ref="T598:T603"/>
    <mergeCell ref="T604:T609"/>
    <mergeCell ref="T610:T615"/>
    <mergeCell ref="T508:T513"/>
    <mergeCell ref="T514:T519"/>
    <mergeCell ref="T520:T525"/>
    <mergeCell ref="T526:T531"/>
    <mergeCell ref="T532:T537"/>
    <mergeCell ref="T538:T543"/>
    <mergeCell ref="T544:T549"/>
    <mergeCell ref="T550:T555"/>
    <mergeCell ref="T556:T561"/>
    <mergeCell ref="T430:T435"/>
    <mergeCell ref="T436:T441"/>
    <mergeCell ref="T442:T447"/>
    <mergeCell ref="T448:T453"/>
    <mergeCell ref="T286:T291"/>
    <mergeCell ref="T178:T183"/>
    <mergeCell ref="T184:T189"/>
    <mergeCell ref="T190:T195"/>
    <mergeCell ref="T196:T201"/>
    <mergeCell ref="T202:T207"/>
    <mergeCell ref="T208:T213"/>
    <mergeCell ref="T214:T219"/>
    <mergeCell ref="T220:T225"/>
    <mergeCell ref="T232:T237"/>
    <mergeCell ref="T346:T351"/>
    <mergeCell ref="T352:T357"/>
    <mergeCell ref="T358:T363"/>
    <mergeCell ref="T376:T381"/>
    <mergeCell ref="T382:T387"/>
    <mergeCell ref="T388:T393"/>
    <mergeCell ref="T292:T297"/>
    <mergeCell ref="T394:T399"/>
    <mergeCell ref="AD616:AD621"/>
    <mergeCell ref="AE610:AE615"/>
    <mergeCell ref="AU610:AU615"/>
    <mergeCell ref="AV610:AV615"/>
    <mergeCell ref="T298:T303"/>
    <mergeCell ref="T304:T309"/>
    <mergeCell ref="T310:T315"/>
    <mergeCell ref="T316:T321"/>
    <mergeCell ref="T322:T327"/>
    <mergeCell ref="T328:T333"/>
    <mergeCell ref="T334:T339"/>
    <mergeCell ref="T340:T345"/>
    <mergeCell ref="T256:T261"/>
    <mergeCell ref="T238:T243"/>
    <mergeCell ref="T136:T141"/>
    <mergeCell ref="T142:T147"/>
    <mergeCell ref="T148:T153"/>
    <mergeCell ref="T154:T159"/>
    <mergeCell ref="T160:T165"/>
    <mergeCell ref="T166:T171"/>
    <mergeCell ref="T172:T177"/>
    <mergeCell ref="T460:T465"/>
    <mergeCell ref="T466:T471"/>
    <mergeCell ref="T472:T477"/>
    <mergeCell ref="T478:T483"/>
    <mergeCell ref="T484:T489"/>
    <mergeCell ref="T490:T495"/>
    <mergeCell ref="T496:T501"/>
    <mergeCell ref="T502:T507"/>
    <mergeCell ref="T400:T405"/>
    <mergeCell ref="T406:T411"/>
    <mergeCell ref="T412:T417"/>
    <mergeCell ref="C610:C615"/>
    <mergeCell ref="I610:I615"/>
    <mergeCell ref="J610:J615"/>
    <mergeCell ref="K610:K615"/>
    <mergeCell ref="AE616:AE621"/>
    <mergeCell ref="AU616:AU621"/>
    <mergeCell ref="AV616:AV621"/>
    <mergeCell ref="AW616:AW621"/>
    <mergeCell ref="AX616:AX621"/>
    <mergeCell ref="BG616:BG621"/>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62:T267"/>
    <mergeCell ref="T268:T273"/>
    <mergeCell ref="AA616:AA621"/>
    <mergeCell ref="AB616:AB621"/>
    <mergeCell ref="AC616:AC621"/>
    <mergeCell ref="W616:W621"/>
    <mergeCell ref="X616:X621"/>
    <mergeCell ref="Y616:Y621"/>
    <mergeCell ref="Z616:Z621"/>
    <mergeCell ref="AW610:AW615"/>
    <mergeCell ref="AX610:AX615"/>
    <mergeCell ref="BG610:BG615"/>
    <mergeCell ref="B616:B621"/>
    <mergeCell ref="C616:C621"/>
    <mergeCell ref="I616:I621"/>
    <mergeCell ref="J616:J621"/>
    <mergeCell ref="K616:K621"/>
    <mergeCell ref="L616:L621"/>
    <mergeCell ref="M616:M621"/>
    <mergeCell ref="N616:N621"/>
    <mergeCell ref="O616:O621"/>
    <mergeCell ref="P616:P621"/>
    <mergeCell ref="Q616:Q621"/>
    <mergeCell ref="R616:R621"/>
    <mergeCell ref="T616:T621"/>
    <mergeCell ref="S616:S621"/>
    <mergeCell ref="U616:U621"/>
    <mergeCell ref="V610:V615"/>
    <mergeCell ref="W610:W615"/>
    <mergeCell ref="X610:X615"/>
    <mergeCell ref="Y610:Y615"/>
    <mergeCell ref="Z610:Z615"/>
    <mergeCell ref="AA610:AA615"/>
    <mergeCell ref="AB610:AB615"/>
    <mergeCell ref="AC610:AC615"/>
    <mergeCell ref="AD610:AD615"/>
    <mergeCell ref="B610:B615"/>
    <mergeCell ref="L610:L615"/>
    <mergeCell ref="M610:M615"/>
    <mergeCell ref="N610:N615"/>
    <mergeCell ref="O610:O615"/>
    <mergeCell ref="P610:P615"/>
    <mergeCell ref="Q610:Q615"/>
    <mergeCell ref="R610:R615"/>
    <mergeCell ref="S610:S615"/>
    <mergeCell ref="G610:G615"/>
    <mergeCell ref="G616:G621"/>
    <mergeCell ref="AB592:AB597"/>
    <mergeCell ref="AC592:AC597"/>
    <mergeCell ref="AD592:AD597"/>
    <mergeCell ref="AE598:AE603"/>
    <mergeCell ref="AU598:AU603"/>
    <mergeCell ref="AV598:AV603"/>
    <mergeCell ref="AW598:AW603"/>
    <mergeCell ref="AE604:AE609"/>
    <mergeCell ref="AU604:AU609"/>
    <mergeCell ref="AV604:AV609"/>
    <mergeCell ref="AW604:AW609"/>
    <mergeCell ref="U610:U615"/>
    <mergeCell ref="V604:V609"/>
    <mergeCell ref="W604:W609"/>
    <mergeCell ref="X604:X609"/>
    <mergeCell ref="Y604:Y609"/>
    <mergeCell ref="Z604:Z609"/>
    <mergeCell ref="AA604:AA609"/>
    <mergeCell ref="AB604:AB609"/>
    <mergeCell ref="AC604:AC609"/>
    <mergeCell ref="AD604:AD609"/>
    <mergeCell ref="V616:V621"/>
    <mergeCell ref="AX598:AX603"/>
    <mergeCell ref="BG598:BG603"/>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U604:U609"/>
    <mergeCell ref="V598:V603"/>
    <mergeCell ref="W598:W603"/>
    <mergeCell ref="X598:X603"/>
    <mergeCell ref="Y598:Y603"/>
    <mergeCell ref="Z598:Z603"/>
    <mergeCell ref="AA598:AA603"/>
    <mergeCell ref="AB598:AB603"/>
    <mergeCell ref="AC598:AC603"/>
    <mergeCell ref="AD598:AD603"/>
    <mergeCell ref="AX604:AX609"/>
    <mergeCell ref="BG604:BG609"/>
    <mergeCell ref="Y586:Y591"/>
    <mergeCell ref="Z586:Z591"/>
    <mergeCell ref="AA586:AA591"/>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AW580:AW585"/>
    <mergeCell ref="AX580:AX585"/>
    <mergeCell ref="BG580:BG585"/>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B562:AB567"/>
    <mergeCell ref="AC562:AC567"/>
    <mergeCell ref="AD562:AD567"/>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Y556:Y561"/>
    <mergeCell ref="Z556:Z561"/>
    <mergeCell ref="AA556:AA561"/>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T562:T567"/>
    <mergeCell ref="AW550:AW555"/>
    <mergeCell ref="AX550:AX555"/>
    <mergeCell ref="BG550:BG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AE544:AE549"/>
    <mergeCell ref="AU544:AU549"/>
    <mergeCell ref="AV544:AV549"/>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I538:I543"/>
    <mergeCell ref="J538:J543"/>
    <mergeCell ref="K538:K543"/>
    <mergeCell ref="L538:L543"/>
    <mergeCell ref="M538:M543"/>
    <mergeCell ref="N538:N543"/>
    <mergeCell ref="O538:O543"/>
    <mergeCell ref="P538:P543"/>
    <mergeCell ref="Q538:Q543"/>
    <mergeCell ref="R538:R543"/>
    <mergeCell ref="S538:S543"/>
    <mergeCell ref="D520:D543"/>
    <mergeCell ref="E520:E543"/>
    <mergeCell ref="F520:F543"/>
    <mergeCell ref="W526:W531"/>
    <mergeCell ref="G532:G537"/>
    <mergeCell ref="AA538:AA543"/>
    <mergeCell ref="AB538:AB543"/>
    <mergeCell ref="AC538:AC543"/>
    <mergeCell ref="AD538:AD543"/>
    <mergeCell ref="Z526:Z531"/>
    <mergeCell ref="AA526:AA531"/>
    <mergeCell ref="AB526:AB531"/>
    <mergeCell ref="AC526:AC531"/>
    <mergeCell ref="AD526:AD531"/>
    <mergeCell ref="AE532:AE537"/>
    <mergeCell ref="AU532:AU537"/>
    <mergeCell ref="AV532:AV537"/>
    <mergeCell ref="AW532:AW537"/>
    <mergeCell ref="AX532:AX537"/>
    <mergeCell ref="AV526:AV531"/>
    <mergeCell ref="AW526:AW531"/>
    <mergeCell ref="AX526:AX531"/>
    <mergeCell ref="BG532:BG537"/>
    <mergeCell ref="U538:U543"/>
    <mergeCell ref="V532:V537"/>
    <mergeCell ref="W532:W537"/>
    <mergeCell ref="X532:X537"/>
    <mergeCell ref="Y532:Y537"/>
    <mergeCell ref="Z532:Z537"/>
    <mergeCell ref="AA532:AA537"/>
    <mergeCell ref="AB532:AB537"/>
    <mergeCell ref="AC532:AC537"/>
    <mergeCell ref="AD532:AD537"/>
    <mergeCell ref="BG538:BG543"/>
    <mergeCell ref="I532:I537"/>
    <mergeCell ref="J532:J537"/>
    <mergeCell ref="K532:K537"/>
    <mergeCell ref="L532:L537"/>
    <mergeCell ref="M532:M537"/>
    <mergeCell ref="N532:N537"/>
    <mergeCell ref="O532:O537"/>
    <mergeCell ref="P532:P537"/>
    <mergeCell ref="Q532:Q537"/>
    <mergeCell ref="R532:R537"/>
    <mergeCell ref="S532:S537"/>
    <mergeCell ref="U532:U537"/>
    <mergeCell ref="AE538:AE543"/>
    <mergeCell ref="AU538:AU543"/>
    <mergeCell ref="AV538:AV543"/>
    <mergeCell ref="AW538:AW543"/>
    <mergeCell ref="AX538:AX543"/>
    <mergeCell ref="X538:X543"/>
    <mergeCell ref="Y538:Y543"/>
    <mergeCell ref="Z538:Z543"/>
    <mergeCell ref="X526:X531"/>
    <mergeCell ref="Y526:Y531"/>
    <mergeCell ref="AV520:AV525"/>
    <mergeCell ref="AW520:AW525"/>
    <mergeCell ref="AX520:AX525"/>
    <mergeCell ref="BG520:BG525"/>
    <mergeCell ref="I526:I531"/>
    <mergeCell ref="J526:J531"/>
    <mergeCell ref="K526:K531"/>
    <mergeCell ref="L526:L531"/>
    <mergeCell ref="M526:M531"/>
    <mergeCell ref="N526:N531"/>
    <mergeCell ref="O526:O531"/>
    <mergeCell ref="P526:P531"/>
    <mergeCell ref="Q526:Q531"/>
    <mergeCell ref="R526:R531"/>
    <mergeCell ref="S526:S531"/>
    <mergeCell ref="U526:U531"/>
    <mergeCell ref="V520:V525"/>
    <mergeCell ref="W520:W525"/>
    <mergeCell ref="X520:X525"/>
    <mergeCell ref="Y520:Y525"/>
    <mergeCell ref="Z520:Z525"/>
    <mergeCell ref="AA520:AA525"/>
    <mergeCell ref="AB520:AB525"/>
    <mergeCell ref="AC520:AC525"/>
    <mergeCell ref="AD520:AD525"/>
    <mergeCell ref="AE526:AE531"/>
    <mergeCell ref="AU526:AU531"/>
    <mergeCell ref="BG526:BG531"/>
    <mergeCell ref="V526:V531"/>
    <mergeCell ref="AU520:AU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Y514:AY515"/>
    <mergeCell ref="AZ514:AZ515"/>
    <mergeCell ref="BA514:BA515"/>
    <mergeCell ref="BB514:BB515"/>
    <mergeCell ref="BC514:BC515"/>
    <mergeCell ref="BD514:BD515"/>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AC508:AC513"/>
    <mergeCell ref="AD508:AD513"/>
    <mergeCell ref="AE514:AE519"/>
    <mergeCell ref="AU514:AU519"/>
    <mergeCell ref="Z508:Z513"/>
    <mergeCell ref="AA508:AA513"/>
    <mergeCell ref="AV502:AV507"/>
    <mergeCell ref="AW502:AW507"/>
    <mergeCell ref="AX502:AX507"/>
    <mergeCell ref="BG502:BG507"/>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Z502:Z507"/>
    <mergeCell ref="AA502:AA507"/>
    <mergeCell ref="AB502:AB507"/>
    <mergeCell ref="AC502:AC507"/>
    <mergeCell ref="AD502:AD507"/>
    <mergeCell ref="AE508:AE513"/>
    <mergeCell ref="AU508:AU513"/>
    <mergeCell ref="AV508:AV513"/>
    <mergeCell ref="AW508:AW513"/>
    <mergeCell ref="AX508:AX513"/>
    <mergeCell ref="BG508:BG513"/>
    <mergeCell ref="AB508:AB513"/>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I496:I501"/>
    <mergeCell ref="J496:J501"/>
    <mergeCell ref="K496:K501"/>
    <mergeCell ref="L496:L501"/>
    <mergeCell ref="M496:M501"/>
    <mergeCell ref="N496:N501"/>
    <mergeCell ref="O496:O501"/>
    <mergeCell ref="P496:P501"/>
    <mergeCell ref="Q496:Q501"/>
    <mergeCell ref="R496:R501"/>
    <mergeCell ref="S496:S501"/>
    <mergeCell ref="U496:U501"/>
    <mergeCell ref="AX472:AX477"/>
    <mergeCell ref="BG472:BG477"/>
    <mergeCell ref="I478:I483"/>
    <mergeCell ref="AX484:AX489"/>
    <mergeCell ref="BG484:BG489"/>
    <mergeCell ref="Z484:Z489"/>
    <mergeCell ref="AA484:AA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AB484:AB489"/>
    <mergeCell ref="AC484:AC489"/>
    <mergeCell ref="AD484:AD489"/>
    <mergeCell ref="AE490:AE495"/>
    <mergeCell ref="AU490:AU495"/>
    <mergeCell ref="AX490:AX495"/>
    <mergeCell ref="BG490:BG495"/>
    <mergeCell ref="AA490:AA495"/>
    <mergeCell ref="V490:V495"/>
    <mergeCell ref="AX478:AX483"/>
    <mergeCell ref="BG478:BG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Z478:Z483"/>
    <mergeCell ref="AA478:AA483"/>
    <mergeCell ref="AE484:AE489"/>
    <mergeCell ref="AU484:AU489"/>
    <mergeCell ref="N466:N471"/>
    <mergeCell ref="O466:O471"/>
    <mergeCell ref="P466:P471"/>
    <mergeCell ref="Q466:Q471"/>
    <mergeCell ref="R466:R471"/>
    <mergeCell ref="S466:S471"/>
    <mergeCell ref="AE472:AE477"/>
    <mergeCell ref="AU472:AU477"/>
    <mergeCell ref="AV472:AV477"/>
    <mergeCell ref="AW472:AW477"/>
    <mergeCell ref="AC466:AC471"/>
    <mergeCell ref="AD466:AD471"/>
    <mergeCell ref="AV490:AV495"/>
    <mergeCell ref="AW490:AW495"/>
    <mergeCell ref="X490:X495"/>
    <mergeCell ref="Y490:Y495"/>
    <mergeCell ref="Z490:Z495"/>
    <mergeCell ref="AV484:AV489"/>
    <mergeCell ref="AW484:AW489"/>
    <mergeCell ref="AB478:AB483"/>
    <mergeCell ref="AC478:AC483"/>
    <mergeCell ref="AD478:AD483"/>
    <mergeCell ref="AB472:AB477"/>
    <mergeCell ref="AC472:AC477"/>
    <mergeCell ref="AD472:AD477"/>
    <mergeCell ref="AE478:AE483"/>
    <mergeCell ref="AU478:AU483"/>
    <mergeCell ref="AV478:AV483"/>
    <mergeCell ref="AW478:AW483"/>
    <mergeCell ref="W490:W495"/>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A454:AA459"/>
    <mergeCell ref="AB454:AB459"/>
    <mergeCell ref="AC454:AC459"/>
    <mergeCell ref="AD454:AD459"/>
    <mergeCell ref="AE460:AE465"/>
    <mergeCell ref="AU460:AU465"/>
    <mergeCell ref="AV460:AV465"/>
    <mergeCell ref="AW460:AW465"/>
    <mergeCell ref="AX460:AX465"/>
    <mergeCell ref="AW454:AW459"/>
    <mergeCell ref="AX454:AX459"/>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I466:I471"/>
    <mergeCell ref="J466:J471"/>
    <mergeCell ref="K466:K471"/>
    <mergeCell ref="U466:U471"/>
    <mergeCell ref="V460:V465"/>
    <mergeCell ref="W460:W465"/>
    <mergeCell ref="X460:X465"/>
    <mergeCell ref="Y460:Y465"/>
    <mergeCell ref="Z460:Z465"/>
    <mergeCell ref="AA460:AA465"/>
    <mergeCell ref="AB460:AB465"/>
    <mergeCell ref="AC460:AC465"/>
    <mergeCell ref="AD460:AD465"/>
    <mergeCell ref="BG466:BG471"/>
    <mergeCell ref="I460:I465"/>
    <mergeCell ref="J460:J465"/>
    <mergeCell ref="K460:K465"/>
    <mergeCell ref="L460:L465"/>
    <mergeCell ref="M460:M465"/>
    <mergeCell ref="N460:N465"/>
    <mergeCell ref="O460:O465"/>
    <mergeCell ref="P460:P465"/>
    <mergeCell ref="Q460:Q465"/>
    <mergeCell ref="R460:R465"/>
    <mergeCell ref="S460:S465"/>
    <mergeCell ref="U460:U465"/>
    <mergeCell ref="AY460:AY461"/>
    <mergeCell ref="AE466:AE471"/>
    <mergeCell ref="AU466:AU471"/>
    <mergeCell ref="AV466:AV471"/>
    <mergeCell ref="AW466:AW471"/>
    <mergeCell ref="AX466:AX471"/>
    <mergeCell ref="Z466:Z471"/>
    <mergeCell ref="AA466:AA471"/>
    <mergeCell ref="AB466:AB471"/>
    <mergeCell ref="L466:L471"/>
    <mergeCell ref="M466:M471"/>
    <mergeCell ref="W454:W459"/>
    <mergeCell ref="X454:X459"/>
    <mergeCell ref="Y454:Y459"/>
    <mergeCell ref="AW448:AW453"/>
    <mergeCell ref="AX448:AX453"/>
    <mergeCell ref="BG448:BG453"/>
    <mergeCell ref="I454:I459"/>
    <mergeCell ref="J454:J459"/>
    <mergeCell ref="K454:K459"/>
    <mergeCell ref="L454:L459"/>
    <mergeCell ref="M454:M459"/>
    <mergeCell ref="N454:N459"/>
    <mergeCell ref="O454:O459"/>
    <mergeCell ref="P454:P459"/>
    <mergeCell ref="Q454:Q459"/>
    <mergeCell ref="R454:R459"/>
    <mergeCell ref="S454:S459"/>
    <mergeCell ref="U454:U459"/>
    <mergeCell ref="V448:V453"/>
    <mergeCell ref="W448:W453"/>
    <mergeCell ref="X448:X453"/>
    <mergeCell ref="Y448:Y453"/>
    <mergeCell ref="Z448:Z453"/>
    <mergeCell ref="AA448:AA453"/>
    <mergeCell ref="AB448:AB453"/>
    <mergeCell ref="AC448:AC453"/>
    <mergeCell ref="AD448:AD453"/>
    <mergeCell ref="AE454:AE459"/>
    <mergeCell ref="AU454:AU459"/>
    <mergeCell ref="AV454:AV459"/>
    <mergeCell ref="T454:T459"/>
    <mergeCell ref="BG454:BG459"/>
    <mergeCell ref="Z454:Z459"/>
    <mergeCell ref="AD436:AD441"/>
    <mergeCell ref="AE442:AE447"/>
    <mergeCell ref="AU442:AU447"/>
    <mergeCell ref="AV442:AV447"/>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V454:V459"/>
    <mergeCell ref="AU448:AU453"/>
    <mergeCell ref="AV448:AV453"/>
    <mergeCell ref="Z430:Z435"/>
    <mergeCell ref="AA430:AA435"/>
    <mergeCell ref="AB430:AB435"/>
    <mergeCell ref="AC430:AC435"/>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BG424:BG429"/>
    <mergeCell ref="I430:I435"/>
    <mergeCell ref="J430:J435"/>
    <mergeCell ref="K430:K435"/>
    <mergeCell ref="L430:L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Z424:Z429"/>
    <mergeCell ref="AA424:AA429"/>
    <mergeCell ref="AB424:AB429"/>
    <mergeCell ref="AE430:AE435"/>
    <mergeCell ref="AU430:AU435"/>
    <mergeCell ref="AV430:AV435"/>
    <mergeCell ref="AW430:AW435"/>
    <mergeCell ref="AX430:AX435"/>
    <mergeCell ref="BG430:BG435"/>
    <mergeCell ref="AE418:AE423"/>
    <mergeCell ref="AU418:AU423"/>
    <mergeCell ref="AV418:AV423"/>
    <mergeCell ref="AW418:AW423"/>
    <mergeCell ref="AX418:AX423"/>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C418:AC423"/>
    <mergeCell ref="AD418:AD423"/>
    <mergeCell ref="AE424:AE429"/>
    <mergeCell ref="AU424:AU429"/>
    <mergeCell ref="AV424:AV429"/>
    <mergeCell ref="AW424:AW429"/>
    <mergeCell ref="AX424:AX429"/>
    <mergeCell ref="I418:I423"/>
    <mergeCell ref="J418:J423"/>
    <mergeCell ref="K418:K423"/>
    <mergeCell ref="L418:L423"/>
    <mergeCell ref="M418:M423"/>
    <mergeCell ref="N418:N423"/>
    <mergeCell ref="O418:O423"/>
    <mergeCell ref="P418:P423"/>
    <mergeCell ref="Q418:Q423"/>
    <mergeCell ref="R418:R423"/>
    <mergeCell ref="S418:S423"/>
    <mergeCell ref="U418:U423"/>
    <mergeCell ref="AC424:AC429"/>
    <mergeCell ref="AD424:AD429"/>
    <mergeCell ref="T418:T423"/>
    <mergeCell ref="T424:T429"/>
    <mergeCell ref="V412:V417"/>
    <mergeCell ref="W412:W417"/>
    <mergeCell ref="X412:X417"/>
    <mergeCell ref="Y412:Y417"/>
    <mergeCell ref="AC412:AC417"/>
    <mergeCell ref="BG406:BG411"/>
    <mergeCell ref="I412:I417"/>
    <mergeCell ref="J412:J417"/>
    <mergeCell ref="K412:K417"/>
    <mergeCell ref="L412:L417"/>
    <mergeCell ref="M412:M417"/>
    <mergeCell ref="N412:N417"/>
    <mergeCell ref="O412:O417"/>
    <mergeCell ref="P412:P417"/>
    <mergeCell ref="Q412:Q417"/>
    <mergeCell ref="R412:R417"/>
    <mergeCell ref="S412:S417"/>
    <mergeCell ref="U412:U417"/>
    <mergeCell ref="W406:W411"/>
    <mergeCell ref="X406:X411"/>
    <mergeCell ref="Y406:Y411"/>
    <mergeCell ref="Z406:Z411"/>
    <mergeCell ref="AA406:AA411"/>
    <mergeCell ref="AB406:AB411"/>
    <mergeCell ref="AC406:AC411"/>
    <mergeCell ref="AD406:AD411"/>
    <mergeCell ref="AE412:AE417"/>
    <mergeCell ref="AU412:AU417"/>
    <mergeCell ref="AV412:AV417"/>
    <mergeCell ref="AW412:AW417"/>
    <mergeCell ref="AX412:AX417"/>
    <mergeCell ref="BG412:BG417"/>
    <mergeCell ref="Z412:Z417"/>
    <mergeCell ref="AA412:AA417"/>
    <mergeCell ref="AB412:AB417"/>
    <mergeCell ref="AD412:AD417"/>
    <mergeCell ref="AE400:AE405"/>
    <mergeCell ref="AU400:AU405"/>
    <mergeCell ref="AV400:AV405"/>
    <mergeCell ref="AW400:AW405"/>
    <mergeCell ref="AX400:AX405"/>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V400:V405"/>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J400:J405"/>
    <mergeCell ref="K400:K405"/>
    <mergeCell ref="L400:L405"/>
    <mergeCell ref="M400:M405"/>
    <mergeCell ref="N400:N405"/>
    <mergeCell ref="O400:O405"/>
    <mergeCell ref="P400:P405"/>
    <mergeCell ref="Q400:Q405"/>
    <mergeCell ref="R400:R405"/>
    <mergeCell ref="V406:V411"/>
    <mergeCell ref="U400:U405"/>
    <mergeCell ref="V394:V399"/>
    <mergeCell ref="W394:W399"/>
    <mergeCell ref="X394:X399"/>
    <mergeCell ref="Y394:Y399"/>
    <mergeCell ref="Z394:Z399"/>
    <mergeCell ref="S400:S405"/>
    <mergeCell ref="J394:J399"/>
    <mergeCell ref="K394:K399"/>
    <mergeCell ref="L394:L399"/>
    <mergeCell ref="M394:M399"/>
    <mergeCell ref="N394:N399"/>
    <mergeCell ref="O394:O399"/>
    <mergeCell ref="P394:P399"/>
    <mergeCell ref="Q394:Q399"/>
    <mergeCell ref="R394:R399"/>
    <mergeCell ref="S394:S399"/>
    <mergeCell ref="U394:U399"/>
    <mergeCell ref="AV394:AV399"/>
    <mergeCell ref="AW394:AW399"/>
    <mergeCell ref="AX394:AX399"/>
    <mergeCell ref="BG394:BG399"/>
    <mergeCell ref="AA394:AA399"/>
    <mergeCell ref="AB394:AB399"/>
    <mergeCell ref="AC394:AC399"/>
    <mergeCell ref="AD394:AD399"/>
    <mergeCell ref="AD382:AD387"/>
    <mergeCell ref="AE388:AE393"/>
    <mergeCell ref="AU388:AU393"/>
    <mergeCell ref="AV388:AV393"/>
    <mergeCell ref="AW388:AW393"/>
    <mergeCell ref="AX388:AX393"/>
    <mergeCell ref="BG388:BG393"/>
    <mergeCell ref="AY382:AY384"/>
    <mergeCell ref="AY388:AY390"/>
    <mergeCell ref="AZ382:AZ384"/>
    <mergeCell ref="AZ388:AZ390"/>
    <mergeCell ref="BA382:BA384"/>
    <mergeCell ref="BB382:BB384"/>
    <mergeCell ref="BC382:BC384"/>
    <mergeCell ref="BD382:BD384"/>
    <mergeCell ref="BE382:BE384"/>
    <mergeCell ref="BF382:BF384"/>
    <mergeCell ref="AV382:AV387"/>
    <mergeCell ref="AW382:AW387"/>
    <mergeCell ref="AX382:AX387"/>
    <mergeCell ref="BG382:BG387"/>
    <mergeCell ref="BD388:BD390"/>
    <mergeCell ref="BE388:BE390"/>
    <mergeCell ref="BF388:BF390"/>
    <mergeCell ref="AE394:AE399"/>
    <mergeCell ref="AE382:AE387"/>
    <mergeCell ref="AC376:AC381"/>
    <mergeCell ref="AD376:AD381"/>
    <mergeCell ref="AU382:AU387"/>
    <mergeCell ref="AU394:AU399"/>
    <mergeCell ref="V376:V381"/>
    <mergeCell ref="W376:W381"/>
    <mergeCell ref="X376:X381"/>
    <mergeCell ref="Y376:Y381"/>
    <mergeCell ref="Z376:Z381"/>
    <mergeCell ref="AA376:AA381"/>
    <mergeCell ref="AU376:AU381"/>
    <mergeCell ref="Z382:Z387"/>
    <mergeCell ref="AA382:AA387"/>
    <mergeCell ref="AB382:AB387"/>
    <mergeCell ref="AC382:AC387"/>
    <mergeCell ref="V382:V387"/>
    <mergeCell ref="V388:V393"/>
    <mergeCell ref="W388:W393"/>
    <mergeCell ref="X388:X393"/>
    <mergeCell ref="Y388:Y393"/>
    <mergeCell ref="Z388:Z393"/>
    <mergeCell ref="AA388:AA393"/>
    <mergeCell ref="AB388:AB393"/>
    <mergeCell ref="AC388:AC393"/>
    <mergeCell ref="AD388:AD393"/>
    <mergeCell ref="L382:L387"/>
    <mergeCell ref="M382:M387"/>
    <mergeCell ref="N382:N387"/>
    <mergeCell ref="O382:O387"/>
    <mergeCell ref="P382:P387"/>
    <mergeCell ref="Q382:Q387"/>
    <mergeCell ref="R382:R387"/>
    <mergeCell ref="S382:S387"/>
    <mergeCell ref="U382:U387"/>
    <mergeCell ref="BA388:BA390"/>
    <mergeCell ref="BB388:BB390"/>
    <mergeCell ref="BC388:BC390"/>
    <mergeCell ref="M388:M393"/>
    <mergeCell ref="N388:N393"/>
    <mergeCell ref="O388:O393"/>
    <mergeCell ref="P388:P393"/>
    <mergeCell ref="Q388:Q393"/>
    <mergeCell ref="R388:R393"/>
    <mergeCell ref="S388:S393"/>
    <mergeCell ref="U388:U393"/>
    <mergeCell ref="W382:W387"/>
    <mergeCell ref="X382:X387"/>
    <mergeCell ref="Y382:Y387"/>
    <mergeCell ref="BG370:BG375"/>
    <mergeCell ref="J376:J381"/>
    <mergeCell ref="K376:K381"/>
    <mergeCell ref="L376:L381"/>
    <mergeCell ref="M376:M381"/>
    <mergeCell ref="N376:N381"/>
    <mergeCell ref="O376:O381"/>
    <mergeCell ref="P376:P381"/>
    <mergeCell ref="Q376:Q381"/>
    <mergeCell ref="R376:R381"/>
    <mergeCell ref="S376:S381"/>
    <mergeCell ref="U376:U381"/>
    <mergeCell ref="V370:V375"/>
    <mergeCell ref="W370:W375"/>
    <mergeCell ref="X370:X375"/>
    <mergeCell ref="Y370:Y375"/>
    <mergeCell ref="Z370:Z375"/>
    <mergeCell ref="AA370:AA375"/>
    <mergeCell ref="AB370:AB375"/>
    <mergeCell ref="AC370:AC375"/>
    <mergeCell ref="AD370:AD375"/>
    <mergeCell ref="AE376:AE381"/>
    <mergeCell ref="AY376:AY377"/>
    <mergeCell ref="AY378:AY379"/>
    <mergeCell ref="AZ376:AZ377"/>
    <mergeCell ref="BA376:BA377"/>
    <mergeCell ref="BB376:BB377"/>
    <mergeCell ref="BG376:BG381"/>
    <mergeCell ref="AB376:AB381"/>
    <mergeCell ref="J370:J375"/>
    <mergeCell ref="K370:K375"/>
    <mergeCell ref="L370:L375"/>
    <mergeCell ref="AV376:AV381"/>
    <mergeCell ref="AW376:AW381"/>
    <mergeCell ref="AX376:AX381"/>
    <mergeCell ref="AE370:AE375"/>
    <mergeCell ref="AU370:AU375"/>
    <mergeCell ref="AV370:AV375"/>
    <mergeCell ref="AW370:AW375"/>
    <mergeCell ref="AX370:AX375"/>
    <mergeCell ref="BC376:BC377"/>
    <mergeCell ref="BD376:BD377"/>
    <mergeCell ref="BE376:BE377"/>
    <mergeCell ref="BF376:BF377"/>
    <mergeCell ref="BA378:BA379"/>
    <mergeCell ref="BB378:BB379"/>
    <mergeCell ref="BC378:BC379"/>
    <mergeCell ref="BD378:BD379"/>
    <mergeCell ref="BE378:BE379"/>
    <mergeCell ref="BF378:BF379"/>
    <mergeCell ref="AZ378:AZ379"/>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T364:T369"/>
    <mergeCell ref="T370:T375"/>
    <mergeCell ref="AE358:AE363"/>
    <mergeCell ref="AU358:AU363"/>
    <mergeCell ref="O358:O363"/>
    <mergeCell ref="P358:P363"/>
    <mergeCell ref="Q358:Q363"/>
    <mergeCell ref="R358:R363"/>
    <mergeCell ref="S358:S363"/>
    <mergeCell ref="U358:U363"/>
    <mergeCell ref="AA364:AA369"/>
    <mergeCell ref="AB364:AB369"/>
    <mergeCell ref="AC364:AC369"/>
    <mergeCell ref="AD364:AD369"/>
    <mergeCell ref="AV358:AV363"/>
    <mergeCell ref="AW358:AW363"/>
    <mergeCell ref="AX358:AX363"/>
    <mergeCell ref="BG358:BG363"/>
    <mergeCell ref="J364:J369"/>
    <mergeCell ref="K364:K369"/>
    <mergeCell ref="L364:L369"/>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AA358:AA363"/>
    <mergeCell ref="AB358:AB363"/>
    <mergeCell ref="AC358:AC363"/>
    <mergeCell ref="AD358:AD363"/>
    <mergeCell ref="AE364:AE369"/>
    <mergeCell ref="AU364:AU369"/>
    <mergeCell ref="AV364:AV369"/>
    <mergeCell ref="AW364:AW369"/>
    <mergeCell ref="AX364:AX369"/>
    <mergeCell ref="BG364:BG369"/>
    <mergeCell ref="M358:M363"/>
    <mergeCell ref="N358:N363"/>
    <mergeCell ref="V352:V357"/>
    <mergeCell ref="W352:W357"/>
    <mergeCell ref="X352:X357"/>
    <mergeCell ref="Y352:Y357"/>
    <mergeCell ref="Z352:Z357"/>
    <mergeCell ref="BG346:BG351"/>
    <mergeCell ref="I352:I357"/>
    <mergeCell ref="J352:J357"/>
    <mergeCell ref="K352:K357"/>
    <mergeCell ref="L352:L357"/>
    <mergeCell ref="M352:M357"/>
    <mergeCell ref="N352:N357"/>
    <mergeCell ref="O352:O357"/>
    <mergeCell ref="P352:P357"/>
    <mergeCell ref="Q352:Q357"/>
    <mergeCell ref="R352:R357"/>
    <mergeCell ref="S352:S357"/>
    <mergeCell ref="U352:U357"/>
    <mergeCell ref="V346:V351"/>
    <mergeCell ref="W346:W351"/>
    <mergeCell ref="X346:X351"/>
    <mergeCell ref="Y346:Y351"/>
    <mergeCell ref="Z346:Z351"/>
    <mergeCell ref="AA346:AA351"/>
    <mergeCell ref="AC346:AC351"/>
    <mergeCell ref="AD346:AD351"/>
    <mergeCell ref="AE352:AE357"/>
    <mergeCell ref="AU352:AU357"/>
    <mergeCell ref="AV352:AV357"/>
    <mergeCell ref="AW352:AW357"/>
    <mergeCell ref="AX352:AX357"/>
    <mergeCell ref="BG352:BG357"/>
    <mergeCell ref="AA352:AA357"/>
    <mergeCell ref="AB352:AB357"/>
    <mergeCell ref="AC352:AC357"/>
    <mergeCell ref="AD352:AD357"/>
    <mergeCell ref="AE340:AE345"/>
    <mergeCell ref="AU340:AU345"/>
    <mergeCell ref="AV340:AV345"/>
    <mergeCell ref="AW340:AW345"/>
    <mergeCell ref="AX340:AX345"/>
    <mergeCell ref="BG340:BG345"/>
    <mergeCell ref="AB340:AB345"/>
    <mergeCell ref="AC340:AC345"/>
    <mergeCell ref="AD340:AD345"/>
    <mergeCell ref="AE346:AE351"/>
    <mergeCell ref="AU346:AU351"/>
    <mergeCell ref="AV346:AV351"/>
    <mergeCell ref="AW346:AW351"/>
    <mergeCell ref="AX346:AX351"/>
    <mergeCell ref="BC346:BC347"/>
    <mergeCell ref="BD346:BD347"/>
    <mergeCell ref="BE346:BE347"/>
    <mergeCell ref="BF346:BF347"/>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AB346:AB351"/>
    <mergeCell ref="AC328:AC333"/>
    <mergeCell ref="AD328:AD333"/>
    <mergeCell ref="AE334:AE339"/>
    <mergeCell ref="AU334:AU339"/>
    <mergeCell ref="AV334:AV339"/>
    <mergeCell ref="AW334:AW339"/>
    <mergeCell ref="AX334:AX339"/>
    <mergeCell ref="BG334:BG339"/>
    <mergeCell ref="I340:I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Z334:Z339"/>
    <mergeCell ref="AA334:AA339"/>
    <mergeCell ref="AB334:AB339"/>
    <mergeCell ref="AC334:AC339"/>
    <mergeCell ref="AD334:AD339"/>
    <mergeCell ref="Z340:Z345"/>
    <mergeCell ref="AA340:AA345"/>
    <mergeCell ref="O322:O327"/>
    <mergeCell ref="P322:P327"/>
    <mergeCell ref="Q322:Q327"/>
    <mergeCell ref="R322:R327"/>
    <mergeCell ref="S322:S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AC322:AC327"/>
    <mergeCell ref="AD322:AD327"/>
    <mergeCell ref="Z328:Z333"/>
    <mergeCell ref="AA328:AA333"/>
    <mergeCell ref="AB328:AB333"/>
    <mergeCell ref="AB310:AB315"/>
    <mergeCell ref="AC310:AC315"/>
    <mergeCell ref="AD310:AD315"/>
    <mergeCell ref="AE316:AE321"/>
    <mergeCell ref="AU316:AU321"/>
    <mergeCell ref="AV316:AV321"/>
    <mergeCell ref="AW316:AW321"/>
    <mergeCell ref="AX316:AX321"/>
    <mergeCell ref="AV310:AV315"/>
    <mergeCell ref="AW310:AW315"/>
    <mergeCell ref="AX310:AX315"/>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I322:I327"/>
    <mergeCell ref="W310:W315"/>
    <mergeCell ref="X310:X315"/>
    <mergeCell ref="M322:M327"/>
    <mergeCell ref="N322:N327"/>
    <mergeCell ref="BG316:BG321"/>
    <mergeCell ref="U322:U327"/>
    <mergeCell ref="V316:V321"/>
    <mergeCell ref="W316:W321"/>
    <mergeCell ref="X316:X321"/>
    <mergeCell ref="Y316:Y321"/>
    <mergeCell ref="Z316:Z321"/>
    <mergeCell ref="AA316:AA321"/>
    <mergeCell ref="AB316:AB321"/>
    <mergeCell ref="AC316:AC321"/>
    <mergeCell ref="AD316:AD321"/>
    <mergeCell ref="BG322:BG327"/>
    <mergeCell ref="I316:I321"/>
    <mergeCell ref="J316:J321"/>
    <mergeCell ref="K316:K321"/>
    <mergeCell ref="L316:L321"/>
    <mergeCell ref="M316:M321"/>
    <mergeCell ref="N316:N321"/>
    <mergeCell ref="O316:O321"/>
    <mergeCell ref="P316:P321"/>
    <mergeCell ref="Q316:Q321"/>
    <mergeCell ref="R316:R321"/>
    <mergeCell ref="S316:S321"/>
    <mergeCell ref="U316:U321"/>
    <mergeCell ref="AE322:AE327"/>
    <mergeCell ref="AU322:AU327"/>
    <mergeCell ref="AV322:AV327"/>
    <mergeCell ref="AW322:AW327"/>
    <mergeCell ref="AX322:AX327"/>
    <mergeCell ref="Z322:Z327"/>
    <mergeCell ref="AA322:AA327"/>
    <mergeCell ref="AB322:AB327"/>
    <mergeCell ref="Y310:Y315"/>
    <mergeCell ref="AV304:AV309"/>
    <mergeCell ref="AW304:AW309"/>
    <mergeCell ref="AX304:AX309"/>
    <mergeCell ref="BG304:BG309"/>
    <mergeCell ref="I310:I315"/>
    <mergeCell ref="J310:J315"/>
    <mergeCell ref="K310:K315"/>
    <mergeCell ref="L310:L315"/>
    <mergeCell ref="M310:M315"/>
    <mergeCell ref="N310:N315"/>
    <mergeCell ref="O310:O315"/>
    <mergeCell ref="P310:P315"/>
    <mergeCell ref="Q310:Q315"/>
    <mergeCell ref="R310:R315"/>
    <mergeCell ref="S310:S315"/>
    <mergeCell ref="U310:U315"/>
    <mergeCell ref="V304:V309"/>
    <mergeCell ref="W304:W309"/>
    <mergeCell ref="X304:X309"/>
    <mergeCell ref="Y304:Y309"/>
    <mergeCell ref="Z304:Z309"/>
    <mergeCell ref="AA304:AA309"/>
    <mergeCell ref="AB304:AB309"/>
    <mergeCell ref="AC304:AC309"/>
    <mergeCell ref="AD304:AD309"/>
    <mergeCell ref="AE310:AE315"/>
    <mergeCell ref="AU310:AU315"/>
    <mergeCell ref="BG310:BG315"/>
    <mergeCell ref="V310:V315"/>
    <mergeCell ref="Z310:Z315"/>
    <mergeCell ref="AA310:AA315"/>
    <mergeCell ref="AD292:AD297"/>
    <mergeCell ref="AE298:AE303"/>
    <mergeCell ref="AU298:AU303"/>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E292:AE297"/>
    <mergeCell ref="AU292:AU297"/>
    <mergeCell ref="AW292:AW297"/>
    <mergeCell ref="AX292:AX297"/>
    <mergeCell ref="BG292:BG297"/>
    <mergeCell ref="Z292:Z297"/>
    <mergeCell ref="AA292:AA297"/>
    <mergeCell ref="AB292:AB297"/>
    <mergeCell ref="AU304:AU309"/>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I292:I297"/>
    <mergeCell ref="J292:J297"/>
    <mergeCell ref="K292:K297"/>
    <mergeCell ref="L292:L297"/>
    <mergeCell ref="M292:M297"/>
    <mergeCell ref="N292:N297"/>
    <mergeCell ref="O292:O297"/>
    <mergeCell ref="P292:P297"/>
    <mergeCell ref="AC292:AC297"/>
    <mergeCell ref="R292:R297"/>
    <mergeCell ref="S292:S297"/>
    <mergeCell ref="U292:U297"/>
    <mergeCell ref="V286:V291"/>
    <mergeCell ref="W286:W291"/>
    <mergeCell ref="X286:X291"/>
    <mergeCell ref="Y286:Y291"/>
    <mergeCell ref="Z286:Z291"/>
    <mergeCell ref="BG280:BG285"/>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Z280:Z285"/>
    <mergeCell ref="AA280:AA285"/>
    <mergeCell ref="AB280:AB285"/>
    <mergeCell ref="AC280:AC285"/>
    <mergeCell ref="AD280:AD285"/>
    <mergeCell ref="AE286:AE291"/>
    <mergeCell ref="AV292:AV297"/>
    <mergeCell ref="AU286:AU291"/>
    <mergeCell ref="AV286:AV291"/>
    <mergeCell ref="AW286:AW291"/>
    <mergeCell ref="AX286:AX291"/>
    <mergeCell ref="BG286:BG291"/>
    <mergeCell ref="AA286:AA291"/>
    <mergeCell ref="AB286:AB291"/>
    <mergeCell ref="AC286:AC291"/>
    <mergeCell ref="AD286:AD291"/>
    <mergeCell ref="AE274:AE279"/>
    <mergeCell ref="AU274:AU279"/>
    <mergeCell ref="AV274:AV279"/>
    <mergeCell ref="AW274:AW279"/>
    <mergeCell ref="AX274:AX279"/>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D274:AD279"/>
    <mergeCell ref="AE280:AE285"/>
    <mergeCell ref="AU280:AU285"/>
    <mergeCell ref="AV280:AV285"/>
    <mergeCell ref="AW280:AW285"/>
    <mergeCell ref="AX280:AX285"/>
    <mergeCell ref="I274:I279"/>
    <mergeCell ref="J274:J279"/>
    <mergeCell ref="K274:K279"/>
    <mergeCell ref="L274:L279"/>
    <mergeCell ref="M274:M279"/>
    <mergeCell ref="N274:N279"/>
    <mergeCell ref="O274:O279"/>
    <mergeCell ref="P274:P279"/>
    <mergeCell ref="Q274:Q279"/>
    <mergeCell ref="R274:R279"/>
    <mergeCell ref="S274:S279"/>
    <mergeCell ref="U274:U279"/>
    <mergeCell ref="T280:T285"/>
    <mergeCell ref="Y268:Y273"/>
    <mergeCell ref="AB268:AB273"/>
    <mergeCell ref="T274:T279"/>
    <mergeCell ref="BG262:BG267"/>
    <mergeCell ref="I268:I273"/>
    <mergeCell ref="J268:J273"/>
    <mergeCell ref="K268:K273"/>
    <mergeCell ref="L268:L273"/>
    <mergeCell ref="M268:M273"/>
    <mergeCell ref="N268:N273"/>
    <mergeCell ref="O268:O273"/>
    <mergeCell ref="P268:P273"/>
    <mergeCell ref="Q268:Q273"/>
    <mergeCell ref="R268:R273"/>
    <mergeCell ref="S268:S273"/>
    <mergeCell ref="U268:U273"/>
    <mergeCell ref="V262:V267"/>
    <mergeCell ref="W262:W267"/>
    <mergeCell ref="X262:X267"/>
    <mergeCell ref="Y262:Y267"/>
    <mergeCell ref="Z262:Z267"/>
    <mergeCell ref="AA262:AA267"/>
    <mergeCell ref="AB262:AB267"/>
    <mergeCell ref="AC262:AC267"/>
    <mergeCell ref="AD262:AD267"/>
    <mergeCell ref="AE268:AE273"/>
    <mergeCell ref="AU268:AU273"/>
    <mergeCell ref="AV268:AV273"/>
    <mergeCell ref="AW268:AW273"/>
    <mergeCell ref="AA274:AA279"/>
    <mergeCell ref="AB274:AB279"/>
    <mergeCell ref="AC274:AC279"/>
    <mergeCell ref="AW262:AW267"/>
    <mergeCell ref="AX262:AX267"/>
    <mergeCell ref="I256:I261"/>
    <mergeCell ref="J256:J261"/>
    <mergeCell ref="K256:K261"/>
    <mergeCell ref="L256:L261"/>
    <mergeCell ref="M256:M261"/>
    <mergeCell ref="N256:N261"/>
    <mergeCell ref="O256:O261"/>
    <mergeCell ref="P256:P261"/>
    <mergeCell ref="Q256:Q261"/>
    <mergeCell ref="R256:R261"/>
    <mergeCell ref="S256:S261"/>
    <mergeCell ref="U256:U261"/>
    <mergeCell ref="AX268:AX273"/>
    <mergeCell ref="BG268:BG273"/>
    <mergeCell ref="Z268:Z273"/>
    <mergeCell ref="AA268:AA273"/>
    <mergeCell ref="AC268:AC273"/>
    <mergeCell ref="AD268:AD273"/>
    <mergeCell ref="AE256:AE261"/>
    <mergeCell ref="AU256:AU261"/>
    <mergeCell ref="AV256:AV261"/>
    <mergeCell ref="AW256:AW261"/>
    <mergeCell ref="AX256:AX261"/>
    <mergeCell ref="BG256:BG261"/>
    <mergeCell ref="I262:I267"/>
    <mergeCell ref="J262:J267"/>
    <mergeCell ref="K262:K267"/>
    <mergeCell ref="L262:L267"/>
    <mergeCell ref="M262:M267"/>
    <mergeCell ref="N262:N267"/>
    <mergeCell ref="AD256:AD261"/>
    <mergeCell ref="AE262:AE267"/>
    <mergeCell ref="AU262:AU267"/>
    <mergeCell ref="AV262:AV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38:AD243"/>
    <mergeCell ref="AE244:AE249"/>
    <mergeCell ref="AU244:AU249"/>
    <mergeCell ref="AV244:AV249"/>
    <mergeCell ref="AW244:AW249"/>
    <mergeCell ref="AX244:AX249"/>
    <mergeCell ref="AE238:AE243"/>
    <mergeCell ref="AU238:AU243"/>
    <mergeCell ref="AV238:AV243"/>
    <mergeCell ref="AW238:AW243"/>
    <mergeCell ref="AX238:AX243"/>
    <mergeCell ref="V250:V255"/>
    <mergeCell ref="W250:W255"/>
    <mergeCell ref="X250:X255"/>
    <mergeCell ref="Y250:Y255"/>
    <mergeCell ref="Y244:Y249"/>
    <mergeCell ref="Z244:Z249"/>
    <mergeCell ref="AA244:AA249"/>
    <mergeCell ref="AB244:AB249"/>
    <mergeCell ref="AC244:AC249"/>
    <mergeCell ref="AD244:AD249"/>
    <mergeCell ref="BG250:BG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E250:AE255"/>
    <mergeCell ref="AU250:AU255"/>
    <mergeCell ref="AV250:AV255"/>
    <mergeCell ref="AW250:AW255"/>
    <mergeCell ref="AX250:AX255"/>
    <mergeCell ref="Z250:Z255"/>
    <mergeCell ref="AA250:AA255"/>
    <mergeCell ref="AB250:AB255"/>
    <mergeCell ref="AC250:AC255"/>
    <mergeCell ref="AD250:AD255"/>
    <mergeCell ref="T250:T255"/>
    <mergeCell ref="T244:T249"/>
    <mergeCell ref="BG244:BG249"/>
    <mergeCell ref="V244:V249"/>
    <mergeCell ref="W244:W249"/>
    <mergeCell ref="X244:X249"/>
    <mergeCell ref="AZ252:AZ253"/>
    <mergeCell ref="BA252:BA253"/>
    <mergeCell ref="BB252:BB253"/>
    <mergeCell ref="AX232:AX237"/>
    <mergeCell ref="BG232:BG237"/>
    <mergeCell ref="I238:I243"/>
    <mergeCell ref="J238:J243"/>
    <mergeCell ref="K238:K243"/>
    <mergeCell ref="L238:L243"/>
    <mergeCell ref="M238:M243"/>
    <mergeCell ref="N238:N243"/>
    <mergeCell ref="O238:O243"/>
    <mergeCell ref="P238:P243"/>
    <mergeCell ref="Q238:Q243"/>
    <mergeCell ref="R238:R243"/>
    <mergeCell ref="S238:S243"/>
    <mergeCell ref="U238:U243"/>
    <mergeCell ref="V232:V237"/>
    <mergeCell ref="W232:W237"/>
    <mergeCell ref="X232:X237"/>
    <mergeCell ref="Y232:Y237"/>
    <mergeCell ref="Z232:Z237"/>
    <mergeCell ref="AA232:AA237"/>
    <mergeCell ref="AB232:AB237"/>
    <mergeCell ref="AC232:AC237"/>
    <mergeCell ref="AD232:AD237"/>
    <mergeCell ref="BG238:BG243"/>
    <mergeCell ref="V238:V243"/>
    <mergeCell ref="W238:W243"/>
    <mergeCell ref="X238:X243"/>
    <mergeCell ref="Y238:Y243"/>
    <mergeCell ref="Z238:Z243"/>
    <mergeCell ref="AA238:AA243"/>
    <mergeCell ref="AB238:AB243"/>
    <mergeCell ref="AC238:AC243"/>
    <mergeCell ref="I214:I219"/>
    <mergeCell ref="J214:J219"/>
    <mergeCell ref="K214:K219"/>
    <mergeCell ref="AC214:AC219"/>
    <mergeCell ref="AD214:AD219"/>
    <mergeCell ref="AE220:AE225"/>
    <mergeCell ref="AU220:AU225"/>
    <mergeCell ref="AV220:AV225"/>
    <mergeCell ref="AW220:AW225"/>
    <mergeCell ref="AX220:AX225"/>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0:V225"/>
    <mergeCell ref="W220:W225"/>
    <mergeCell ref="X220:X225"/>
    <mergeCell ref="Y220:Y225"/>
    <mergeCell ref="Z220:Z225"/>
    <mergeCell ref="AA220:AA225"/>
    <mergeCell ref="AB220:AB225"/>
    <mergeCell ref="AC220:AC225"/>
    <mergeCell ref="AD220:AD225"/>
    <mergeCell ref="AE232:AE237"/>
    <mergeCell ref="AE214:AE219"/>
    <mergeCell ref="AU214:AU219"/>
    <mergeCell ref="AV214:AV219"/>
    <mergeCell ref="AW214:AW219"/>
    <mergeCell ref="AX214:AX219"/>
    <mergeCell ref="BG214:BG219"/>
    <mergeCell ref="Z214:Z219"/>
    <mergeCell ref="AA214:AA219"/>
    <mergeCell ref="AB214:AB219"/>
    <mergeCell ref="AU232:AU237"/>
    <mergeCell ref="J220:J225"/>
    <mergeCell ref="K220:K225"/>
    <mergeCell ref="L220:L225"/>
    <mergeCell ref="N220:N225"/>
    <mergeCell ref="O220:O225"/>
    <mergeCell ref="P220:P225"/>
    <mergeCell ref="Q220:Q225"/>
    <mergeCell ref="R220:R225"/>
    <mergeCell ref="S220:S225"/>
    <mergeCell ref="U220:U225"/>
    <mergeCell ref="V214:V219"/>
    <mergeCell ref="W214:W219"/>
    <mergeCell ref="X214:X219"/>
    <mergeCell ref="Y214:Y219"/>
    <mergeCell ref="L214:L219"/>
    <mergeCell ref="M214:M219"/>
    <mergeCell ref="N214:N219"/>
    <mergeCell ref="O214:O219"/>
    <mergeCell ref="P214:P219"/>
    <mergeCell ref="Q214:Q219"/>
    <mergeCell ref="AV232:AV237"/>
    <mergeCell ref="AW232:AW237"/>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AC208:AC213"/>
    <mergeCell ref="AD208:AD213"/>
    <mergeCell ref="AY203:AY204"/>
    <mergeCell ref="AZ203:AZ204"/>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AA148:AA153"/>
    <mergeCell ref="AB148:AB153"/>
    <mergeCell ref="AC124:AC129"/>
    <mergeCell ref="AD124:AD129"/>
    <mergeCell ref="AE136:AE141"/>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R118:R123"/>
    <mergeCell ref="S118:S123"/>
    <mergeCell ref="U118:U123"/>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E118:AE123"/>
    <mergeCell ref="AU118:AU123"/>
    <mergeCell ref="AV118:AV123"/>
    <mergeCell ref="AW118:AW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I118:I123"/>
    <mergeCell ref="J118:J123"/>
    <mergeCell ref="K118:K123"/>
    <mergeCell ref="L118:L123"/>
    <mergeCell ref="M118:M123"/>
    <mergeCell ref="N118:N123"/>
    <mergeCell ref="O118:O123"/>
    <mergeCell ref="P118:P123"/>
    <mergeCell ref="Q118:Q123"/>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S70:S75"/>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E6:BF8"/>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V16:V21"/>
    <mergeCell ref="W16:W21"/>
    <mergeCell ref="K88:K93"/>
    <mergeCell ref="L88:L93"/>
    <mergeCell ref="M88:M93"/>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W94:W99"/>
    <mergeCell ref="X94:X99"/>
    <mergeCell ref="Y94:Y99"/>
    <mergeCell ref="Z94:Z99"/>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Y40:Y45"/>
    <mergeCell ref="Z40:Z45"/>
    <mergeCell ref="AB46:AB51"/>
    <mergeCell ref="S46:S51"/>
    <mergeCell ref="R88:R93"/>
    <mergeCell ref="S88:S93"/>
    <mergeCell ref="AA88:AA93"/>
    <mergeCell ref="X88:X93"/>
    <mergeCell ref="Z88:Z93"/>
    <mergeCell ref="W88:W93"/>
    <mergeCell ref="U46:U51"/>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AU82:AU87"/>
    <mergeCell ref="AV82:AV87"/>
    <mergeCell ref="AW82:AW87"/>
    <mergeCell ref="AD76:AD81"/>
    <mergeCell ref="AY250:AY251"/>
    <mergeCell ref="AY252:AY253"/>
    <mergeCell ref="AZ250:AZ251"/>
    <mergeCell ref="BA250:BA251"/>
    <mergeCell ref="BB250:BB251"/>
    <mergeCell ref="BC250:BC251"/>
    <mergeCell ref="BD250:BD251"/>
    <mergeCell ref="BE250:BE251"/>
    <mergeCell ref="BF250:BF251"/>
    <mergeCell ref="AY257:AY258"/>
    <mergeCell ref="AZ257:AZ258"/>
    <mergeCell ref="BA257:BA258"/>
    <mergeCell ref="BB257:BB258"/>
    <mergeCell ref="BC257:BC258"/>
    <mergeCell ref="BD257:BD258"/>
    <mergeCell ref="BE257:BE258"/>
    <mergeCell ref="BF257:BF258"/>
    <mergeCell ref="AZ268:AZ271"/>
    <mergeCell ref="BA268:BA271"/>
    <mergeCell ref="BB268:BB271"/>
    <mergeCell ref="BC268:BC271"/>
    <mergeCell ref="BD268:BD271"/>
    <mergeCell ref="BE268:BE271"/>
    <mergeCell ref="BF268:BF271"/>
    <mergeCell ref="AY274:AY277"/>
    <mergeCell ref="AZ274:AZ277"/>
    <mergeCell ref="BA274:BA277"/>
    <mergeCell ref="BB274:BB277"/>
    <mergeCell ref="BC274:BC277"/>
    <mergeCell ref="BD274:BD277"/>
    <mergeCell ref="BE274:BE277"/>
    <mergeCell ref="BF274:BF277"/>
    <mergeCell ref="BC252:BC253"/>
    <mergeCell ref="BD252:BD253"/>
    <mergeCell ref="BE252:BE253"/>
    <mergeCell ref="BF252:BF253"/>
    <mergeCell ref="BB262:BB264"/>
    <mergeCell ref="BC262:BC264"/>
    <mergeCell ref="BD262:BD264"/>
    <mergeCell ref="BE262:BE264"/>
    <mergeCell ref="BF262:BF264"/>
    <mergeCell ref="AY268:AY271"/>
    <mergeCell ref="AY538:AY539"/>
    <mergeCell ref="AZ538:AZ539"/>
    <mergeCell ref="BA538:BA539"/>
    <mergeCell ref="BB538:BB539"/>
    <mergeCell ref="BC538:BC539"/>
    <mergeCell ref="BD538:BD539"/>
    <mergeCell ref="BE538:BE539"/>
    <mergeCell ref="BF538:BF539"/>
    <mergeCell ref="AY472:AY473"/>
    <mergeCell ref="AZ460:AZ461"/>
    <mergeCell ref="BA460:BA461"/>
    <mergeCell ref="BB460:BB461"/>
    <mergeCell ref="BC460:BC461"/>
    <mergeCell ref="BD460:BD461"/>
    <mergeCell ref="BE460:BE461"/>
    <mergeCell ref="BF460:BF461"/>
    <mergeCell ref="AZ472:AZ473"/>
    <mergeCell ref="BA472:BA473"/>
    <mergeCell ref="BB472:BB473"/>
    <mergeCell ref="BC472:BC473"/>
    <mergeCell ref="BD472:BD473"/>
    <mergeCell ref="BE472:BE473"/>
    <mergeCell ref="BF472:BF473"/>
    <mergeCell ref="AY478:AY483"/>
    <mergeCell ref="AZ478:AZ483"/>
    <mergeCell ref="BA478:BA483"/>
    <mergeCell ref="BB478:BB483"/>
    <mergeCell ref="BC478:BC483"/>
    <mergeCell ref="BD478:BD483"/>
    <mergeCell ref="BE478:BE483"/>
    <mergeCell ref="BF478:BF483"/>
    <mergeCell ref="AY508:AY512"/>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466:G471"/>
    <mergeCell ref="G472:G477"/>
    <mergeCell ref="G478:G483"/>
    <mergeCell ref="G484:G489"/>
    <mergeCell ref="G490:G495"/>
    <mergeCell ref="G496:G501"/>
    <mergeCell ref="G502:G507"/>
    <mergeCell ref="G508:G513"/>
    <mergeCell ref="G514:G519"/>
    <mergeCell ref="G520:G525"/>
    <mergeCell ref="G526:G531"/>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310:G315"/>
    <mergeCell ref="G226:G231"/>
    <mergeCell ref="G538:G543"/>
    <mergeCell ref="G544:G549"/>
    <mergeCell ref="G550:G555"/>
    <mergeCell ref="G556:G561"/>
    <mergeCell ref="G562:G567"/>
    <mergeCell ref="G568:G573"/>
    <mergeCell ref="G574:G579"/>
    <mergeCell ref="G580:G585"/>
    <mergeCell ref="G586:G591"/>
    <mergeCell ref="G592:G597"/>
    <mergeCell ref="G598:G603"/>
    <mergeCell ref="G604:G609"/>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18:G423"/>
    <mergeCell ref="G424:G429"/>
    <mergeCell ref="G430:G435"/>
    <mergeCell ref="G436:G441"/>
    <mergeCell ref="G442:G447"/>
    <mergeCell ref="G448:G453"/>
    <mergeCell ref="G454:G459"/>
    <mergeCell ref="G460:G46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Z130:Z135"/>
    <mergeCell ref="AA130:AA135"/>
    <mergeCell ref="AB130:AB135"/>
    <mergeCell ref="AC130:AC135"/>
    <mergeCell ref="AD130:AD135"/>
    <mergeCell ref="AE130:AE135"/>
    <mergeCell ref="AU130:AU135"/>
    <mergeCell ref="AV130:AV135"/>
    <mergeCell ref="AW130:AW135"/>
    <mergeCell ref="AX130:AX135"/>
    <mergeCell ref="AZ508:AZ512"/>
    <mergeCell ref="BA508:BA512"/>
    <mergeCell ref="BB508:BB512"/>
    <mergeCell ref="BC508:BC512"/>
    <mergeCell ref="BD508:BD512"/>
    <mergeCell ref="BE508:BE512"/>
    <mergeCell ref="AY496:AY500"/>
    <mergeCell ref="AZ496:AZ500"/>
    <mergeCell ref="BA496:BA500"/>
    <mergeCell ref="BB496:BB500"/>
    <mergeCell ref="BE496:BE500"/>
    <mergeCell ref="AY424:AY425"/>
    <mergeCell ref="AZ424:AZ425"/>
    <mergeCell ref="BA424:BA425"/>
    <mergeCell ref="BB424:BB425"/>
    <mergeCell ref="BC424:BC425"/>
    <mergeCell ref="BD424:BD425"/>
    <mergeCell ref="BE424:BE425"/>
    <mergeCell ref="AY448:AY449"/>
    <mergeCell ref="AZ448:AZ449"/>
    <mergeCell ref="BA448:BA449"/>
    <mergeCell ref="AZ406:AZ407"/>
    <mergeCell ref="M220:M225"/>
    <mergeCell ref="AY532:AY533"/>
    <mergeCell ref="AZ532:AZ533"/>
    <mergeCell ref="BA532:BA533"/>
    <mergeCell ref="BB532:BB533"/>
    <mergeCell ref="BC532:BC533"/>
    <mergeCell ref="BD532:BD533"/>
    <mergeCell ref="BE532:BE533"/>
    <mergeCell ref="BF532:BF533"/>
    <mergeCell ref="BF508:BF512"/>
    <mergeCell ref="BE514:BE515"/>
    <mergeCell ref="BF514:BF515"/>
    <mergeCell ref="BF424:BF425"/>
    <mergeCell ref="BB448:BB449"/>
    <mergeCell ref="BC448:BC449"/>
    <mergeCell ref="BD448:BD449"/>
    <mergeCell ref="BE448:BE449"/>
    <mergeCell ref="BF448:BF449"/>
    <mergeCell ref="BC418:BC420"/>
    <mergeCell ref="BD418:BD420"/>
    <mergeCell ref="BE418:BE420"/>
    <mergeCell ref="BF418:BF420"/>
    <mergeCell ref="AY280:AY282"/>
    <mergeCell ref="AZ280:AZ282"/>
    <mergeCell ref="BA280:BA282"/>
    <mergeCell ref="BB280:BB282"/>
    <mergeCell ref="BC280:BC282"/>
    <mergeCell ref="BD280:BD282"/>
    <mergeCell ref="BE280:BE282"/>
    <mergeCell ref="BF280:BF282"/>
    <mergeCell ref="AY316:AY317"/>
    <mergeCell ref="M226:M231"/>
    <mergeCell ref="J226:J231"/>
    <mergeCell ref="K226:K231"/>
    <mergeCell ref="L226:L231"/>
    <mergeCell ref="N226:N231"/>
    <mergeCell ref="O226:O231"/>
    <mergeCell ref="P226:P231"/>
    <mergeCell ref="Q226:Q231"/>
    <mergeCell ref="R226:R231"/>
    <mergeCell ref="S226:S231"/>
    <mergeCell ref="T226:T231"/>
    <mergeCell ref="U226:U231"/>
    <mergeCell ref="V226:V231"/>
    <mergeCell ref="W226:W231"/>
    <mergeCell ref="X226:X231"/>
    <mergeCell ref="G316:G321"/>
    <mergeCell ref="G322:G327"/>
    <mergeCell ref="G328:G333"/>
    <mergeCell ref="J250:J255"/>
    <mergeCell ref="K250:K255"/>
    <mergeCell ref="L250:L255"/>
    <mergeCell ref="M250:M255"/>
    <mergeCell ref="N250:N255"/>
    <mergeCell ref="O250:O255"/>
    <mergeCell ref="P250:P255"/>
    <mergeCell ref="Q250:Q255"/>
    <mergeCell ref="R250:R255"/>
    <mergeCell ref="S250:S255"/>
    <mergeCell ref="U250:U255"/>
    <mergeCell ref="V268:V273"/>
    <mergeCell ref="W268:W273"/>
    <mergeCell ref="X268:X273"/>
    <mergeCell ref="Q292:Q297"/>
    <mergeCell ref="AZ316:AZ317"/>
    <mergeCell ref="BA316:BA317"/>
    <mergeCell ref="BB316:BB317"/>
    <mergeCell ref="BC316:BC317"/>
    <mergeCell ref="BD316:BD317"/>
    <mergeCell ref="BE316:BE317"/>
    <mergeCell ref="BF406:BF407"/>
    <mergeCell ref="BB418:BB420"/>
    <mergeCell ref="BH496:BH500"/>
    <mergeCell ref="BI496:BI500"/>
    <mergeCell ref="BJ496:BJ500"/>
    <mergeCell ref="BK496:BK500"/>
    <mergeCell ref="Y226:Y231"/>
    <mergeCell ref="Z226:Z231"/>
    <mergeCell ref="AA226:AA231"/>
    <mergeCell ref="AB226:AB231"/>
    <mergeCell ref="AC226:AC231"/>
    <mergeCell ref="AD226:AD231"/>
    <mergeCell ref="AE226:AE231"/>
    <mergeCell ref="AU226:AU231"/>
    <mergeCell ref="AV226:AV231"/>
    <mergeCell ref="AW226:AW231"/>
    <mergeCell ref="AX226:AX231"/>
    <mergeCell ref="BG226:BG231"/>
    <mergeCell ref="BF316:BF317"/>
    <mergeCell ref="AY346:AY347"/>
    <mergeCell ref="AZ346:AZ347"/>
    <mergeCell ref="BA346:BA347"/>
    <mergeCell ref="BB346:BB347"/>
    <mergeCell ref="AY262:AY264"/>
    <mergeCell ref="AZ262:AZ264"/>
    <mergeCell ref="BA262:BA264"/>
    <mergeCell ref="BL496:BL500"/>
    <mergeCell ref="BM496:BM500"/>
    <mergeCell ref="BN496:BN500"/>
    <mergeCell ref="BO496:BO500"/>
    <mergeCell ref="BP496:BP500"/>
    <mergeCell ref="BQ496:BQ500"/>
    <mergeCell ref="BF496:BF500"/>
    <mergeCell ref="BD496:BD500"/>
    <mergeCell ref="BC496:BC500"/>
    <mergeCell ref="AY412:AY414"/>
    <mergeCell ref="AZ412:AZ414"/>
    <mergeCell ref="BA412:BA414"/>
    <mergeCell ref="BB412:BB414"/>
    <mergeCell ref="BC412:BC414"/>
    <mergeCell ref="BD412:BD414"/>
    <mergeCell ref="BE412:BE414"/>
    <mergeCell ref="BF412:BF414"/>
    <mergeCell ref="AY418:AY420"/>
    <mergeCell ref="AZ418:AZ420"/>
    <mergeCell ref="BA418:BA420"/>
    <mergeCell ref="BG460:BG465"/>
    <mergeCell ref="AY406:AY407"/>
    <mergeCell ref="BA406:BA407"/>
    <mergeCell ref="BB406:BB407"/>
    <mergeCell ref="BC406:BC407"/>
    <mergeCell ref="BD406:BD407"/>
    <mergeCell ref="BE406:BE407"/>
    <mergeCell ref="BR4:BZ5"/>
    <mergeCell ref="BR6:BS9"/>
    <mergeCell ref="BT6:BU9"/>
    <mergeCell ref="BV6:BW9"/>
    <mergeCell ref="BX6:BZ9"/>
    <mergeCell ref="BR88:BS93"/>
    <mergeCell ref="BT88:BU93"/>
    <mergeCell ref="BV88:BW93"/>
    <mergeCell ref="BX88:BZ93"/>
    <mergeCell ref="BR10:BS15"/>
    <mergeCell ref="BT10:BU15"/>
    <mergeCell ref="BV10:BW15"/>
    <mergeCell ref="BX10:BZ15"/>
    <mergeCell ref="BR16:BS21"/>
    <mergeCell ref="BT16:BU21"/>
    <mergeCell ref="BV16:BW21"/>
    <mergeCell ref="BX16:BZ21"/>
    <mergeCell ref="BR23:BS27"/>
    <mergeCell ref="BT23:BU27"/>
    <mergeCell ref="BV23:BW27"/>
    <mergeCell ref="BX23:BZ27"/>
    <mergeCell ref="BR22:BS22"/>
    <mergeCell ref="BT22:BU22"/>
    <mergeCell ref="BV22:BW22"/>
    <mergeCell ref="BR47:BS51"/>
    <mergeCell ref="BT47:BU51"/>
    <mergeCell ref="BR28:BS33"/>
    <mergeCell ref="BT28:BU33"/>
    <mergeCell ref="BV28:BW33"/>
    <mergeCell ref="BR124:BS124"/>
    <mergeCell ref="BT124:BU124"/>
    <mergeCell ref="BV124:BW124"/>
    <mergeCell ref="BX124:BZ124"/>
    <mergeCell ref="BR202:BS202"/>
    <mergeCell ref="BT202:BU202"/>
    <mergeCell ref="BV202:BW202"/>
    <mergeCell ref="BX202:BZ202"/>
    <mergeCell ref="BR125:BS129"/>
    <mergeCell ref="BT125:BU129"/>
    <mergeCell ref="BV125:BW129"/>
    <mergeCell ref="BX125:BZ129"/>
    <mergeCell ref="BR130:BS135"/>
    <mergeCell ref="BR136:BS136"/>
    <mergeCell ref="BT136:BU136"/>
    <mergeCell ref="BV136:BW136"/>
    <mergeCell ref="BX136:BZ136"/>
    <mergeCell ref="BT130:BU135"/>
    <mergeCell ref="BV130:BW135"/>
    <mergeCell ref="BX130:BZ135"/>
    <mergeCell ref="BX160:BZ165"/>
    <mergeCell ref="BR166:BS166"/>
    <mergeCell ref="BT166:BU166"/>
    <mergeCell ref="BV166:BW166"/>
    <mergeCell ref="BX28:BZ33"/>
    <mergeCell ref="BR34:BS39"/>
    <mergeCell ref="BT34:BU39"/>
    <mergeCell ref="BV34:BW39"/>
    <mergeCell ref="BX34:BZ39"/>
    <mergeCell ref="BT340:BU345"/>
    <mergeCell ref="BV340:BW345"/>
    <mergeCell ref="BX340:BZ345"/>
    <mergeCell ref="BR358:BS363"/>
    <mergeCell ref="BT358:BU363"/>
    <mergeCell ref="BV358:BW363"/>
    <mergeCell ref="BX358:BZ363"/>
    <mergeCell ref="BR346:BS357"/>
    <mergeCell ref="BT346:BU357"/>
    <mergeCell ref="BV346:BW357"/>
    <mergeCell ref="BX346:BZ357"/>
    <mergeCell ref="BR232:BS237"/>
    <mergeCell ref="BT232:BU237"/>
    <mergeCell ref="BV232:BW237"/>
    <mergeCell ref="BX232:BZ237"/>
    <mergeCell ref="BR238:BS243"/>
    <mergeCell ref="BT238:BU243"/>
    <mergeCell ref="BV238:BW243"/>
    <mergeCell ref="BX238:BZ243"/>
    <mergeCell ref="BR244:BS244"/>
    <mergeCell ref="BT244:BU244"/>
    <mergeCell ref="BV244:BW244"/>
    <mergeCell ref="BX244:BZ244"/>
    <mergeCell ref="BR245:BS245"/>
    <mergeCell ref="BT245:BU245"/>
    <mergeCell ref="BV245:BW245"/>
    <mergeCell ref="BX245:BZ245"/>
    <mergeCell ref="BR246:BS249"/>
    <mergeCell ref="BT246:BU249"/>
    <mergeCell ref="BV246:BW249"/>
    <mergeCell ref="BX246:BZ249"/>
    <mergeCell ref="BR250:BS251"/>
    <mergeCell ref="BT250:BU251"/>
    <mergeCell ref="BV250:BW251"/>
    <mergeCell ref="BX250:BZ251"/>
    <mergeCell ref="BR252:BS255"/>
    <mergeCell ref="BT252:BU255"/>
    <mergeCell ref="BV252:BW255"/>
    <mergeCell ref="BX252:BZ255"/>
    <mergeCell ref="BR256:BS256"/>
    <mergeCell ref="BT256:BU256"/>
    <mergeCell ref="BV256:BW256"/>
    <mergeCell ref="BR257:BS261"/>
    <mergeCell ref="BT257:BU261"/>
    <mergeCell ref="BV257:BW261"/>
    <mergeCell ref="BX256:BZ256"/>
    <mergeCell ref="BX257:BZ261"/>
    <mergeCell ref="BR262:BS267"/>
    <mergeCell ref="BT262:BU267"/>
    <mergeCell ref="BV262:BW267"/>
    <mergeCell ref="BX262:BZ267"/>
    <mergeCell ref="BR268:BS273"/>
    <mergeCell ref="BT268:BU273"/>
    <mergeCell ref="BV268:BW273"/>
    <mergeCell ref="BX268:BZ273"/>
    <mergeCell ref="BR274:BS279"/>
    <mergeCell ref="BT274:BU279"/>
    <mergeCell ref="BV274:BW279"/>
    <mergeCell ref="BX274:BZ279"/>
    <mergeCell ref="BR280:BS285"/>
    <mergeCell ref="BT280:BU285"/>
    <mergeCell ref="BR286:BS291"/>
    <mergeCell ref="BT286:BU291"/>
    <mergeCell ref="BR292:BS297"/>
    <mergeCell ref="BT292:BU297"/>
    <mergeCell ref="BV280:BW285"/>
    <mergeCell ref="BX280:BZ285"/>
    <mergeCell ref="BV286:BW291"/>
    <mergeCell ref="BX286:BZ291"/>
    <mergeCell ref="BV292:BW297"/>
    <mergeCell ref="BX292:BZ297"/>
    <mergeCell ref="BR298:BS303"/>
    <mergeCell ref="BT298:BU303"/>
    <mergeCell ref="BR304:BS309"/>
    <mergeCell ref="BT304:BU309"/>
    <mergeCell ref="BR310:BS315"/>
    <mergeCell ref="BT310:BU315"/>
    <mergeCell ref="BR316:BS321"/>
    <mergeCell ref="BT316:BU321"/>
    <mergeCell ref="BR322:BS327"/>
    <mergeCell ref="BT322:BU327"/>
    <mergeCell ref="BR328:BS333"/>
    <mergeCell ref="BT328:BU333"/>
    <mergeCell ref="BR334:BS339"/>
    <mergeCell ref="BT334:BU339"/>
    <mergeCell ref="BR460:BS465"/>
    <mergeCell ref="BR466:BS471"/>
    <mergeCell ref="BR472:BS477"/>
    <mergeCell ref="BT466:BU471"/>
    <mergeCell ref="BT472:BU477"/>
    <mergeCell ref="BR430:BS435"/>
    <mergeCell ref="BR436:BS441"/>
    <mergeCell ref="BR442:BS447"/>
    <mergeCell ref="BT430:BU435"/>
    <mergeCell ref="BT436:BU441"/>
    <mergeCell ref="BT442:BU447"/>
    <mergeCell ref="BR448:BS453"/>
    <mergeCell ref="BT448:BU453"/>
    <mergeCell ref="BR454:BS459"/>
    <mergeCell ref="BT454:BU459"/>
    <mergeCell ref="BR406:BS411"/>
    <mergeCell ref="BR400:BS405"/>
    <mergeCell ref="BT400:BU405"/>
    <mergeCell ref="BT460:BU465"/>
    <mergeCell ref="BV460:BW465"/>
    <mergeCell ref="BX460:BZ465"/>
    <mergeCell ref="BV424:BW429"/>
    <mergeCell ref="BX424:BZ429"/>
    <mergeCell ref="BV430:BW435"/>
    <mergeCell ref="BX430:BZ435"/>
    <mergeCell ref="BV436:BW441"/>
    <mergeCell ref="BX436:BZ441"/>
    <mergeCell ref="BV442:BW447"/>
    <mergeCell ref="BX442:BZ447"/>
    <mergeCell ref="BV448:BW453"/>
    <mergeCell ref="BX448:BZ453"/>
    <mergeCell ref="BV454:BW459"/>
    <mergeCell ref="BX454:BZ459"/>
    <mergeCell ref="BT406:BU411"/>
    <mergeCell ref="BV400:BW405"/>
    <mergeCell ref="BX418:BZ423"/>
    <mergeCell ref="BX400:BZ405"/>
    <mergeCell ref="BV406:BW411"/>
    <mergeCell ref="BX406:BZ411"/>
    <mergeCell ref="CA490:CB507"/>
    <mergeCell ref="CA466:CB489"/>
    <mergeCell ref="CA214:CB285"/>
    <mergeCell ref="CA76:CB213"/>
    <mergeCell ref="CA10:CB45"/>
    <mergeCell ref="BX472:BZ477"/>
    <mergeCell ref="BV298:BW303"/>
    <mergeCell ref="BX298:BZ303"/>
    <mergeCell ref="BV304:BW309"/>
    <mergeCell ref="BX304:BZ309"/>
    <mergeCell ref="BV310:BW315"/>
    <mergeCell ref="BX310:BZ315"/>
    <mergeCell ref="BV316:BW321"/>
    <mergeCell ref="BX316:BZ321"/>
    <mergeCell ref="BV322:BW327"/>
    <mergeCell ref="BX322:BZ327"/>
    <mergeCell ref="BV328:BW333"/>
    <mergeCell ref="BX328:BZ333"/>
    <mergeCell ref="BV334:BW339"/>
    <mergeCell ref="BX334:BZ339"/>
    <mergeCell ref="BX22:BZ22"/>
    <mergeCell ref="BV137:BW141"/>
    <mergeCell ref="BX137:BZ141"/>
    <mergeCell ref="BV208:BW208"/>
  </mergeCells>
  <phoneticPr fontId="1" type="noConversion"/>
  <conditionalFormatting sqref="V10:V11">
    <cfRule type="cellIs" dxfId="18346" priority="22086" stopIfTrue="1" operator="equal">
      <formula>"Alta"</formula>
    </cfRule>
  </conditionalFormatting>
  <conditionalFormatting sqref="V10:V11">
    <cfRule type="cellIs" dxfId="18345" priority="22088" stopIfTrue="1" operator="equal">
      <formula>"Baja"</formula>
    </cfRule>
  </conditionalFormatting>
  <conditionalFormatting sqref="V10:V11">
    <cfRule type="cellIs" dxfId="18344" priority="22087" stopIfTrue="1" operator="equal">
      <formula>"Media"</formula>
    </cfRule>
  </conditionalFormatting>
  <conditionalFormatting sqref="V10:V11">
    <cfRule type="cellIs" dxfId="18343" priority="22085" stopIfTrue="1" operator="equal">
      <formula>"Muy Alta"</formula>
    </cfRule>
  </conditionalFormatting>
  <conditionalFormatting sqref="V10:V11">
    <cfRule type="cellIs" dxfId="18342" priority="22089" stopIfTrue="1" operator="equal">
      <formula>"Muy Baja"</formula>
    </cfRule>
  </conditionalFormatting>
  <conditionalFormatting sqref="AE10:AE11">
    <cfRule type="containsText" dxfId="18341" priority="22036" operator="containsText" text="VALORAR">
      <formula>NOT(ISERROR(SEARCH("VALORAR",AE10)))</formula>
    </cfRule>
    <cfRule type="containsText" dxfId="18340" priority="22037" operator="containsText" text="Extrema">
      <formula>NOT(ISERROR(SEARCH("Extrema",AE10)))</formula>
    </cfRule>
    <cfRule type="containsText" dxfId="18339" priority="22038" operator="containsText" text="Alta">
      <formula>NOT(ISERROR(SEARCH("Alta",AE10)))</formula>
    </cfRule>
    <cfRule type="containsText" dxfId="18338" priority="22039" operator="containsText" text="Moderada">
      <formula>NOT(ISERROR(SEARCH("Moderada",AE10)))</formula>
    </cfRule>
    <cfRule type="containsText" dxfId="18337" priority="22040" operator="containsText" text="Baja">
      <formula>NOT(ISERROR(SEARCH("Baja",AE10)))</formula>
    </cfRule>
  </conditionalFormatting>
  <conditionalFormatting sqref="AE10:AE11">
    <cfRule type="containsText" dxfId="18336" priority="22041" operator="containsText" text="VALORAR">
      <formula>NOT(ISERROR(SEARCH("VALORAR",AE10)))</formula>
    </cfRule>
    <cfRule type="containsText" dxfId="18335" priority="22042" operator="containsText" text="Extrema">
      <formula>NOT(ISERROR(SEARCH("Extrema",AE10)))</formula>
    </cfRule>
    <cfRule type="containsText" dxfId="18334" priority="22043" operator="containsText" text="Alta">
      <formula>NOT(ISERROR(SEARCH("Alta",AE10)))</formula>
    </cfRule>
    <cfRule type="containsText" dxfId="18333" priority="22044" operator="containsText" text="Moderada">
      <formula>NOT(ISERROR(SEARCH("Moderada",AE10)))</formula>
    </cfRule>
    <cfRule type="containsText" dxfId="18332" priority="22045" operator="containsText" text="Baja">
      <formula>NOT(ISERROR(SEARCH("Baja",AE10)))</formula>
    </cfRule>
  </conditionalFormatting>
  <conditionalFormatting sqref="AP10">
    <cfRule type="cellIs" dxfId="18331" priority="22028" stopIfTrue="1" operator="equal">
      <formula>"Alta"</formula>
    </cfRule>
  </conditionalFormatting>
  <conditionalFormatting sqref="AP10">
    <cfRule type="cellIs" dxfId="18330" priority="22030" stopIfTrue="1" operator="equal">
      <formula>"Baja"</formula>
    </cfRule>
  </conditionalFormatting>
  <conditionalFormatting sqref="AP10">
    <cfRule type="cellIs" dxfId="18329" priority="22029" stopIfTrue="1" operator="equal">
      <formula>"Media"</formula>
    </cfRule>
  </conditionalFormatting>
  <conditionalFormatting sqref="AP10">
    <cfRule type="cellIs" dxfId="18328" priority="22027" stopIfTrue="1" operator="equal">
      <formula>"Muy Alta"</formula>
    </cfRule>
  </conditionalFormatting>
  <conditionalFormatting sqref="AP10">
    <cfRule type="cellIs" dxfId="18327" priority="22031" stopIfTrue="1" operator="equal">
      <formula>"Muy Baja"</formula>
    </cfRule>
  </conditionalFormatting>
  <conditionalFormatting sqref="AW10">
    <cfRule type="containsText" dxfId="18326" priority="21998" operator="containsText" text="VALORAR">
      <formula>NOT(ISERROR(SEARCH("VALORAR",AW10)))</formula>
    </cfRule>
    <cfRule type="containsText" dxfId="18325" priority="21999" operator="containsText" text="Extrema">
      <formula>NOT(ISERROR(SEARCH("Extrema",AW10)))</formula>
    </cfRule>
    <cfRule type="containsText" dxfId="18324" priority="22000" operator="containsText" text="Alta">
      <formula>NOT(ISERROR(SEARCH("Alta",AW10)))</formula>
    </cfRule>
    <cfRule type="containsText" dxfId="18323" priority="22001" operator="containsText" text="Moderada">
      <formula>NOT(ISERROR(SEARCH("Moderada",AW10)))</formula>
    </cfRule>
    <cfRule type="containsText" dxfId="18322" priority="22002" operator="containsText" text="Baja">
      <formula>NOT(ISERROR(SEARCH("Baja",AW10)))</formula>
    </cfRule>
  </conditionalFormatting>
  <conditionalFormatting sqref="AW10">
    <cfRule type="containsText" dxfId="18321" priority="22003" operator="containsText" text="VALORAR">
      <formula>NOT(ISERROR(SEARCH("VALORAR",AW10)))</formula>
    </cfRule>
    <cfRule type="containsText" dxfId="18320" priority="22004" operator="containsText" text="Extrema">
      <formula>NOT(ISERROR(SEARCH("Extrema",AW10)))</formula>
    </cfRule>
    <cfRule type="containsText" dxfId="18319" priority="22005" operator="containsText" text="Alta">
      <formula>NOT(ISERROR(SEARCH("Alta",AW10)))</formula>
    </cfRule>
    <cfRule type="containsText" dxfId="18318" priority="22006" operator="containsText" text="Moderada">
      <formula>NOT(ISERROR(SEARCH("Moderada",AW10)))</formula>
    </cfRule>
    <cfRule type="containsText" dxfId="18317" priority="22007" operator="containsText" text="Baja">
      <formula>NOT(ISERROR(SEARCH("Baja",AW10)))</formula>
    </cfRule>
  </conditionalFormatting>
  <conditionalFormatting sqref="AE16:AE17">
    <cfRule type="containsText" dxfId="18316" priority="21787" operator="containsText" text="VALORAR">
      <formula>NOT(ISERROR(SEARCH("VALORAR",AE16)))</formula>
    </cfRule>
    <cfRule type="containsText" dxfId="18315" priority="21788" operator="containsText" text="Extrema">
      <formula>NOT(ISERROR(SEARCH("Extrema",AE16)))</formula>
    </cfRule>
    <cfRule type="containsText" dxfId="18314" priority="21789" operator="containsText" text="Alta">
      <formula>NOT(ISERROR(SEARCH("Alta",AE16)))</formula>
    </cfRule>
    <cfRule type="containsText" dxfId="18313" priority="21790" operator="containsText" text="Moderada">
      <formula>NOT(ISERROR(SEARCH("Moderada",AE16)))</formula>
    </cfRule>
    <cfRule type="containsText" dxfId="18312" priority="21791" operator="containsText" text="Baja">
      <formula>NOT(ISERROR(SEARCH("Baja",AE16)))</formula>
    </cfRule>
  </conditionalFormatting>
  <conditionalFormatting sqref="AE16:AE17">
    <cfRule type="containsText" dxfId="18311" priority="21792" operator="containsText" text="VALORAR">
      <formula>NOT(ISERROR(SEARCH("VALORAR",AE16)))</formula>
    </cfRule>
    <cfRule type="containsText" dxfId="18310" priority="21793" operator="containsText" text="Extrema">
      <formula>NOT(ISERROR(SEARCH("Extrema",AE16)))</formula>
    </cfRule>
    <cfRule type="containsText" dxfId="18309" priority="21794" operator="containsText" text="Alta">
      <formula>NOT(ISERROR(SEARCH("Alta",AE16)))</formula>
    </cfRule>
    <cfRule type="containsText" dxfId="18308" priority="21795" operator="containsText" text="Moderada">
      <formula>NOT(ISERROR(SEARCH("Moderada",AE16)))</formula>
    </cfRule>
    <cfRule type="containsText" dxfId="18307" priority="21796" operator="containsText" text="Baja">
      <formula>NOT(ISERROR(SEARCH("Baja",AE16)))</formula>
    </cfRule>
  </conditionalFormatting>
  <conditionalFormatting sqref="AP11">
    <cfRule type="cellIs" dxfId="18306" priority="21865" stopIfTrue="1" operator="equal">
      <formula>"Alta"</formula>
    </cfRule>
  </conditionalFormatting>
  <conditionalFormatting sqref="AP11">
    <cfRule type="cellIs" dxfId="18305" priority="21867" stopIfTrue="1" operator="equal">
      <formula>"Baja"</formula>
    </cfRule>
  </conditionalFormatting>
  <conditionalFormatting sqref="AP11">
    <cfRule type="cellIs" dxfId="18304" priority="21866" stopIfTrue="1" operator="equal">
      <formula>"Media"</formula>
    </cfRule>
  </conditionalFormatting>
  <conditionalFormatting sqref="AP11">
    <cfRule type="cellIs" dxfId="18303" priority="21864" stopIfTrue="1" operator="equal">
      <formula>"Muy Alta"</formula>
    </cfRule>
  </conditionalFormatting>
  <conditionalFormatting sqref="AP11">
    <cfRule type="cellIs" dxfId="18302" priority="21868" stopIfTrue="1" operator="equal">
      <formula>"Muy Baja"</formula>
    </cfRule>
  </conditionalFormatting>
  <conditionalFormatting sqref="V16:V17">
    <cfRule type="cellIs" dxfId="18301" priority="21803" stopIfTrue="1" operator="equal">
      <formula>"Alta"</formula>
    </cfRule>
  </conditionalFormatting>
  <conditionalFormatting sqref="V16:V17">
    <cfRule type="cellIs" dxfId="18300" priority="21805" stopIfTrue="1" operator="equal">
      <formula>"Baja"</formula>
    </cfRule>
  </conditionalFormatting>
  <conditionalFormatting sqref="V16:V17">
    <cfRule type="cellIs" dxfId="18299" priority="21804" stopIfTrue="1" operator="equal">
      <formula>"Media"</formula>
    </cfRule>
  </conditionalFormatting>
  <conditionalFormatting sqref="V16:V17">
    <cfRule type="cellIs" dxfId="18298" priority="21802" stopIfTrue="1" operator="equal">
      <formula>"Muy Alta"</formula>
    </cfRule>
  </conditionalFormatting>
  <conditionalFormatting sqref="V16:V17">
    <cfRule type="cellIs" dxfId="18297" priority="21806" stopIfTrue="1" operator="equal">
      <formula>"Muy Baja"</formula>
    </cfRule>
  </conditionalFormatting>
  <conditionalFormatting sqref="AE22:AE23">
    <cfRule type="containsText" dxfId="18296" priority="21677" operator="containsText" text="VALORAR">
      <formula>NOT(ISERROR(SEARCH("VALORAR",AE22)))</formula>
    </cfRule>
    <cfRule type="containsText" dxfId="18295" priority="21678" operator="containsText" text="Extrema">
      <formula>NOT(ISERROR(SEARCH("Extrema",AE22)))</formula>
    </cfRule>
    <cfRule type="containsText" dxfId="18294" priority="21679" operator="containsText" text="Alta">
      <formula>NOT(ISERROR(SEARCH("Alta",AE22)))</formula>
    </cfRule>
    <cfRule type="containsText" dxfId="18293" priority="21680" operator="containsText" text="Moderada">
      <formula>NOT(ISERROR(SEARCH("Moderada",AE22)))</formula>
    </cfRule>
    <cfRule type="containsText" dxfId="18292" priority="21681" operator="containsText" text="Baja">
      <formula>NOT(ISERROR(SEARCH("Baja",AE22)))</formula>
    </cfRule>
  </conditionalFormatting>
  <conditionalFormatting sqref="AE22:AE23">
    <cfRule type="containsText" dxfId="18291" priority="21682" operator="containsText" text="VALORAR">
      <formula>NOT(ISERROR(SEARCH("VALORAR",AE22)))</formula>
    </cfRule>
    <cfRule type="containsText" dxfId="18290" priority="21683" operator="containsText" text="Extrema">
      <formula>NOT(ISERROR(SEARCH("Extrema",AE22)))</formula>
    </cfRule>
    <cfRule type="containsText" dxfId="18289" priority="21684" operator="containsText" text="Alta">
      <formula>NOT(ISERROR(SEARCH("Alta",AE22)))</formula>
    </cfRule>
    <cfRule type="containsText" dxfId="18288" priority="21685" operator="containsText" text="Moderada">
      <formula>NOT(ISERROR(SEARCH("Moderada",AE22)))</formula>
    </cfRule>
    <cfRule type="containsText" dxfId="18287" priority="21686" operator="containsText" text="Baja">
      <formula>NOT(ISERROR(SEARCH("Baja",AE22)))</formula>
    </cfRule>
  </conditionalFormatting>
  <conditionalFormatting sqref="AP34">
    <cfRule type="cellIs" dxfId="18286" priority="19589" stopIfTrue="1" operator="equal">
      <formula>"Alta"</formula>
    </cfRule>
  </conditionalFormatting>
  <conditionalFormatting sqref="AP34">
    <cfRule type="cellIs" dxfId="18285" priority="19591" stopIfTrue="1" operator="equal">
      <formula>"Baja"</formula>
    </cfRule>
  </conditionalFormatting>
  <conditionalFormatting sqref="AP34">
    <cfRule type="cellIs" dxfId="18284" priority="19590" stopIfTrue="1" operator="equal">
      <formula>"Media"</formula>
    </cfRule>
  </conditionalFormatting>
  <conditionalFormatting sqref="AP34">
    <cfRule type="cellIs" dxfId="18283" priority="19588" stopIfTrue="1" operator="equal">
      <formula>"Muy Alta"</formula>
    </cfRule>
  </conditionalFormatting>
  <conditionalFormatting sqref="AP34">
    <cfRule type="cellIs" dxfId="18282" priority="19592" stopIfTrue="1" operator="equal">
      <formula>"Muy Baja"</formula>
    </cfRule>
  </conditionalFormatting>
  <conditionalFormatting sqref="V22:V23">
    <cfRule type="cellIs" dxfId="18281" priority="21693" stopIfTrue="1" operator="equal">
      <formula>"Alta"</formula>
    </cfRule>
  </conditionalFormatting>
  <conditionalFormatting sqref="V22:V23">
    <cfRule type="cellIs" dxfId="18280" priority="21695" stopIfTrue="1" operator="equal">
      <formula>"Baja"</formula>
    </cfRule>
  </conditionalFormatting>
  <conditionalFormatting sqref="V22:V23">
    <cfRule type="cellIs" dxfId="18279" priority="21694" stopIfTrue="1" operator="equal">
      <formula>"Media"</formula>
    </cfRule>
  </conditionalFormatting>
  <conditionalFormatting sqref="V22:V23">
    <cfRule type="cellIs" dxfId="18278" priority="21692" stopIfTrue="1" operator="equal">
      <formula>"Muy Alta"</formula>
    </cfRule>
  </conditionalFormatting>
  <conditionalFormatting sqref="V22:V23">
    <cfRule type="cellIs" dxfId="18277" priority="21696" stopIfTrue="1" operator="equal">
      <formula>"Muy Baja"</formula>
    </cfRule>
  </conditionalFormatting>
  <conditionalFormatting sqref="V28:V29">
    <cfRule type="cellIs" dxfId="18276" priority="21583" stopIfTrue="1" operator="equal">
      <formula>"Alta"</formula>
    </cfRule>
  </conditionalFormatting>
  <conditionalFormatting sqref="V28:V29">
    <cfRule type="cellIs" dxfId="18275" priority="21585" stopIfTrue="1" operator="equal">
      <formula>"Baja"</formula>
    </cfRule>
  </conditionalFormatting>
  <conditionalFormatting sqref="V28:V29">
    <cfRule type="cellIs" dxfId="18274" priority="21584" stopIfTrue="1" operator="equal">
      <formula>"Media"</formula>
    </cfRule>
  </conditionalFormatting>
  <conditionalFormatting sqref="V28:V29">
    <cfRule type="cellIs" dxfId="18273" priority="21582" stopIfTrue="1" operator="equal">
      <formula>"Muy Alta"</formula>
    </cfRule>
  </conditionalFormatting>
  <conditionalFormatting sqref="V28:V29">
    <cfRule type="cellIs" dxfId="18272" priority="21586" stopIfTrue="1" operator="equal">
      <formula>"Muy Baja"</formula>
    </cfRule>
  </conditionalFormatting>
  <conditionalFormatting sqref="AE28:AE29">
    <cfRule type="containsText" dxfId="18271" priority="21567" operator="containsText" text="VALORAR">
      <formula>NOT(ISERROR(SEARCH("VALORAR",AE28)))</formula>
    </cfRule>
    <cfRule type="containsText" dxfId="18270" priority="21568" operator="containsText" text="Extrema">
      <formula>NOT(ISERROR(SEARCH("Extrema",AE28)))</formula>
    </cfRule>
    <cfRule type="containsText" dxfId="18269" priority="21569" operator="containsText" text="Alta">
      <formula>NOT(ISERROR(SEARCH("Alta",AE28)))</formula>
    </cfRule>
    <cfRule type="containsText" dxfId="18268" priority="21570" operator="containsText" text="Moderada">
      <formula>NOT(ISERROR(SEARCH("Moderada",AE28)))</formula>
    </cfRule>
    <cfRule type="containsText" dxfId="18267" priority="21571" operator="containsText" text="Baja">
      <formula>NOT(ISERROR(SEARCH("Baja",AE28)))</formula>
    </cfRule>
  </conditionalFormatting>
  <conditionalFormatting sqref="AE28:AE29">
    <cfRule type="containsText" dxfId="18266" priority="21572" operator="containsText" text="VALORAR">
      <formula>NOT(ISERROR(SEARCH("VALORAR",AE28)))</formula>
    </cfRule>
    <cfRule type="containsText" dxfId="18265" priority="21573" operator="containsText" text="Extrema">
      <formula>NOT(ISERROR(SEARCH("Extrema",AE28)))</formula>
    </cfRule>
    <cfRule type="containsText" dxfId="18264" priority="21574" operator="containsText" text="Alta">
      <formula>NOT(ISERROR(SEARCH("Alta",AE28)))</formula>
    </cfRule>
    <cfRule type="containsText" dxfId="18263" priority="21575" operator="containsText" text="Moderada">
      <formula>NOT(ISERROR(SEARCH("Moderada",AE28)))</formula>
    </cfRule>
    <cfRule type="containsText" dxfId="18262" priority="21576" operator="containsText" text="Baja">
      <formula>NOT(ISERROR(SEARCH("Baja",AE28)))</formula>
    </cfRule>
  </conditionalFormatting>
  <conditionalFormatting sqref="AP24">
    <cfRule type="cellIs" dxfId="18261" priority="20135" stopIfTrue="1" operator="equal">
      <formula>"Alta"</formula>
    </cfRule>
  </conditionalFormatting>
  <conditionalFormatting sqref="AP24">
    <cfRule type="cellIs" dxfId="18260" priority="20137" stopIfTrue="1" operator="equal">
      <formula>"Baja"</formula>
    </cfRule>
  </conditionalFormatting>
  <conditionalFormatting sqref="AP24">
    <cfRule type="cellIs" dxfId="18259" priority="20136" stopIfTrue="1" operator="equal">
      <formula>"Media"</formula>
    </cfRule>
  </conditionalFormatting>
  <conditionalFormatting sqref="AP24">
    <cfRule type="cellIs" dxfId="18258" priority="20134" stopIfTrue="1" operator="equal">
      <formula>"Muy Alta"</formula>
    </cfRule>
  </conditionalFormatting>
  <conditionalFormatting sqref="AP24">
    <cfRule type="cellIs" dxfId="18257" priority="20138" stopIfTrue="1" operator="equal">
      <formula>"Muy Baja"</formula>
    </cfRule>
  </conditionalFormatting>
  <conditionalFormatting sqref="AP25 AP27">
    <cfRule type="cellIs" dxfId="18256" priority="20121" stopIfTrue="1" operator="equal">
      <formula>"Alta"</formula>
    </cfRule>
  </conditionalFormatting>
  <conditionalFormatting sqref="AP25 AP27">
    <cfRule type="cellIs" dxfId="18255" priority="20123" stopIfTrue="1" operator="equal">
      <formula>"Baja"</formula>
    </cfRule>
  </conditionalFormatting>
  <conditionalFormatting sqref="AP25 AP27">
    <cfRule type="cellIs" dxfId="18254" priority="20122" stopIfTrue="1" operator="equal">
      <formula>"Media"</formula>
    </cfRule>
  </conditionalFormatting>
  <conditionalFormatting sqref="AP25 AP27">
    <cfRule type="cellIs" dxfId="18253" priority="20120" stopIfTrue="1" operator="equal">
      <formula>"Muy Alta"</formula>
    </cfRule>
  </conditionalFormatting>
  <conditionalFormatting sqref="AP25 AP27">
    <cfRule type="cellIs" dxfId="18252" priority="20124" stopIfTrue="1" operator="equal">
      <formula>"Muy Baja"</formula>
    </cfRule>
  </conditionalFormatting>
  <conditionalFormatting sqref="AP29">
    <cfRule type="cellIs" dxfId="18251" priority="20093" stopIfTrue="1" operator="equal">
      <formula>"Alta"</formula>
    </cfRule>
  </conditionalFormatting>
  <conditionalFormatting sqref="AP29">
    <cfRule type="cellIs" dxfId="18250" priority="20095" stopIfTrue="1" operator="equal">
      <formula>"Baja"</formula>
    </cfRule>
  </conditionalFormatting>
  <conditionalFormatting sqref="AP29">
    <cfRule type="cellIs" dxfId="18249" priority="20094" stopIfTrue="1" operator="equal">
      <formula>"Media"</formula>
    </cfRule>
  </conditionalFormatting>
  <conditionalFormatting sqref="AP29">
    <cfRule type="cellIs" dxfId="18248" priority="20092" stopIfTrue="1" operator="equal">
      <formula>"Muy Alta"</formula>
    </cfRule>
  </conditionalFormatting>
  <conditionalFormatting sqref="AP29">
    <cfRule type="cellIs" dxfId="18247" priority="20096" stopIfTrue="1" operator="equal">
      <formula>"Muy Baja"</formula>
    </cfRule>
  </conditionalFormatting>
  <conditionalFormatting sqref="AP12">
    <cfRule type="cellIs" dxfId="18246" priority="20367" stopIfTrue="1" operator="equal">
      <formula>"Alta"</formula>
    </cfRule>
  </conditionalFormatting>
  <conditionalFormatting sqref="AP12">
    <cfRule type="cellIs" dxfId="18245" priority="20369" stopIfTrue="1" operator="equal">
      <formula>"Baja"</formula>
    </cfRule>
  </conditionalFormatting>
  <conditionalFormatting sqref="AP12">
    <cfRule type="cellIs" dxfId="18244" priority="20368" stopIfTrue="1" operator="equal">
      <formula>"Media"</formula>
    </cfRule>
  </conditionalFormatting>
  <conditionalFormatting sqref="AP12">
    <cfRule type="cellIs" dxfId="18243" priority="20366" stopIfTrue="1" operator="equal">
      <formula>"Muy Alta"</formula>
    </cfRule>
  </conditionalFormatting>
  <conditionalFormatting sqref="AP12">
    <cfRule type="cellIs" dxfId="18242" priority="20370" stopIfTrue="1" operator="equal">
      <formula>"Muy Baja"</formula>
    </cfRule>
  </conditionalFormatting>
  <conditionalFormatting sqref="AP30">
    <cfRule type="cellIs" dxfId="18241" priority="20007" stopIfTrue="1" operator="equal">
      <formula>"Alta"</formula>
    </cfRule>
  </conditionalFormatting>
  <conditionalFormatting sqref="AP30">
    <cfRule type="cellIs" dxfId="18240" priority="20009" stopIfTrue="1" operator="equal">
      <formula>"Baja"</formula>
    </cfRule>
  </conditionalFormatting>
  <conditionalFormatting sqref="AP30">
    <cfRule type="cellIs" dxfId="18239" priority="20008" stopIfTrue="1" operator="equal">
      <formula>"Media"</formula>
    </cfRule>
  </conditionalFormatting>
  <conditionalFormatting sqref="AP30">
    <cfRule type="cellIs" dxfId="18238" priority="20006" stopIfTrue="1" operator="equal">
      <formula>"Muy Alta"</formula>
    </cfRule>
  </conditionalFormatting>
  <conditionalFormatting sqref="AP30">
    <cfRule type="cellIs" dxfId="18237" priority="20010" stopIfTrue="1" operator="equal">
      <formula>"Muy Baja"</formula>
    </cfRule>
  </conditionalFormatting>
  <conditionalFormatting sqref="AW22">
    <cfRule type="containsText" dxfId="18236" priority="20409" operator="containsText" text="VALORAR">
      <formula>NOT(ISERROR(SEARCH("VALORAR",AW22)))</formula>
    </cfRule>
    <cfRule type="containsText" dxfId="18235" priority="20410" operator="containsText" text="Extrema">
      <formula>NOT(ISERROR(SEARCH("Extrema",AW22)))</formula>
    </cfRule>
    <cfRule type="containsText" dxfId="18234" priority="20411" operator="containsText" text="Alta">
      <formula>NOT(ISERROR(SEARCH("Alta",AW22)))</formula>
    </cfRule>
    <cfRule type="containsText" dxfId="18233" priority="20412" operator="containsText" text="Moderada">
      <formula>NOT(ISERROR(SEARCH("Moderada",AW22)))</formula>
    </cfRule>
    <cfRule type="containsText" dxfId="18232" priority="20413" operator="containsText" text="Baja">
      <formula>NOT(ISERROR(SEARCH("Baja",AW22)))</formula>
    </cfRule>
  </conditionalFormatting>
  <conditionalFormatting sqref="AW22">
    <cfRule type="containsText" dxfId="18231" priority="20414" operator="containsText" text="VALORAR">
      <formula>NOT(ISERROR(SEARCH("VALORAR",AW22)))</formula>
    </cfRule>
    <cfRule type="containsText" dxfId="18230" priority="20415" operator="containsText" text="Extrema">
      <formula>NOT(ISERROR(SEARCH("Extrema",AW22)))</formula>
    </cfRule>
    <cfRule type="containsText" dxfId="18229" priority="20416" operator="containsText" text="Alta">
      <formula>NOT(ISERROR(SEARCH("Alta",AW22)))</formula>
    </cfRule>
    <cfRule type="containsText" dxfId="18228" priority="20417" operator="containsText" text="Moderada">
      <formula>NOT(ISERROR(SEARCH("Moderada",AW22)))</formula>
    </cfRule>
    <cfRule type="containsText" dxfId="18227" priority="20418" operator="containsText" text="Baja">
      <formula>NOT(ISERROR(SEARCH("Baja",AW22)))</formula>
    </cfRule>
  </conditionalFormatting>
  <conditionalFormatting sqref="AP33">
    <cfRule type="cellIs" dxfId="18226" priority="20065" stopIfTrue="1" operator="equal">
      <formula>"Alta"</formula>
    </cfRule>
  </conditionalFormatting>
  <conditionalFormatting sqref="AP33">
    <cfRule type="cellIs" dxfId="18225" priority="20067" stopIfTrue="1" operator="equal">
      <formula>"Baja"</formula>
    </cfRule>
  </conditionalFormatting>
  <conditionalFormatting sqref="AP33">
    <cfRule type="cellIs" dxfId="18224" priority="20066" stopIfTrue="1" operator="equal">
      <formula>"Media"</formula>
    </cfRule>
  </conditionalFormatting>
  <conditionalFormatting sqref="AP33">
    <cfRule type="cellIs" dxfId="18223" priority="20064" stopIfTrue="1" operator="equal">
      <formula>"Muy Alta"</formula>
    </cfRule>
  </conditionalFormatting>
  <conditionalFormatting sqref="AP33">
    <cfRule type="cellIs" dxfId="18222" priority="20068" stopIfTrue="1" operator="equal">
      <formula>"Muy Baja"</formula>
    </cfRule>
  </conditionalFormatting>
  <conditionalFormatting sqref="AE76:AE77">
    <cfRule type="containsText" dxfId="18221" priority="18447" operator="containsText" text="VALORAR">
      <formula>NOT(ISERROR(SEARCH("VALORAR",AE76)))</formula>
    </cfRule>
    <cfRule type="containsText" dxfId="18220" priority="18448" operator="containsText" text="Extrema">
      <formula>NOT(ISERROR(SEARCH("Extrema",AE76)))</formula>
    </cfRule>
    <cfRule type="containsText" dxfId="18219" priority="18449" operator="containsText" text="Alta">
      <formula>NOT(ISERROR(SEARCH("Alta",AE76)))</formula>
    </cfRule>
    <cfRule type="containsText" dxfId="18218" priority="18450" operator="containsText" text="Moderada">
      <formula>NOT(ISERROR(SEARCH("Moderada",AE76)))</formula>
    </cfRule>
    <cfRule type="containsText" dxfId="18217" priority="18451" operator="containsText" text="Baja">
      <formula>NOT(ISERROR(SEARCH("Baja",AE76)))</formula>
    </cfRule>
  </conditionalFormatting>
  <conditionalFormatting sqref="AE76:AE77">
    <cfRule type="containsText" dxfId="18216" priority="18452" operator="containsText" text="VALORAR">
      <formula>NOT(ISERROR(SEARCH("VALORAR",AE76)))</formula>
    </cfRule>
    <cfRule type="containsText" dxfId="18215" priority="18453" operator="containsText" text="Extrema">
      <formula>NOT(ISERROR(SEARCH("Extrema",AE76)))</formula>
    </cfRule>
    <cfRule type="containsText" dxfId="18214" priority="18454" operator="containsText" text="Alta">
      <formula>NOT(ISERROR(SEARCH("Alta",AE76)))</formula>
    </cfRule>
    <cfRule type="containsText" dxfId="18213" priority="18455" operator="containsText" text="Moderada">
      <formula>NOT(ISERROR(SEARCH("Moderada",AE76)))</formula>
    </cfRule>
    <cfRule type="containsText" dxfId="18212" priority="18456" operator="containsText" text="Baja">
      <formula>NOT(ISERROR(SEARCH("Baja",AE76)))</formula>
    </cfRule>
  </conditionalFormatting>
  <conditionalFormatting sqref="AW16">
    <cfRule type="containsText" dxfId="18211" priority="20419" operator="containsText" text="VALORAR">
      <formula>NOT(ISERROR(SEARCH("VALORAR",AW16)))</formula>
    </cfRule>
    <cfRule type="containsText" dxfId="18210" priority="20420" operator="containsText" text="Extrema">
      <formula>NOT(ISERROR(SEARCH("Extrema",AW16)))</formula>
    </cfRule>
    <cfRule type="containsText" dxfId="18209" priority="20421" operator="containsText" text="Alta">
      <formula>NOT(ISERROR(SEARCH("Alta",AW16)))</formula>
    </cfRule>
    <cfRule type="containsText" dxfId="18208" priority="20422" operator="containsText" text="Moderada">
      <formula>NOT(ISERROR(SEARCH("Moderada",AW16)))</formula>
    </cfRule>
    <cfRule type="containsText" dxfId="18207" priority="20423" operator="containsText" text="Baja">
      <formula>NOT(ISERROR(SEARCH("Baja",AW16)))</formula>
    </cfRule>
  </conditionalFormatting>
  <conditionalFormatting sqref="AW16">
    <cfRule type="containsText" dxfId="18206" priority="20424" operator="containsText" text="VALORAR">
      <formula>NOT(ISERROR(SEARCH("VALORAR",AW16)))</formula>
    </cfRule>
    <cfRule type="containsText" dxfId="18205" priority="20425" operator="containsText" text="Extrema">
      <formula>NOT(ISERROR(SEARCH("Extrema",AW16)))</formula>
    </cfRule>
    <cfRule type="containsText" dxfId="18204" priority="20426" operator="containsText" text="Alta">
      <formula>NOT(ISERROR(SEARCH("Alta",AW16)))</formula>
    </cfRule>
    <cfRule type="containsText" dxfId="18203" priority="20427" operator="containsText" text="Moderada">
      <formula>NOT(ISERROR(SEARCH("Moderada",AW16)))</formula>
    </cfRule>
    <cfRule type="containsText" dxfId="18202" priority="20428" operator="containsText" text="Baja">
      <formula>NOT(ISERROR(SEARCH("Baja",AW16)))</formula>
    </cfRule>
  </conditionalFormatting>
  <conditionalFormatting sqref="AW28">
    <cfRule type="containsText" dxfId="18201" priority="20399" operator="containsText" text="VALORAR">
      <formula>NOT(ISERROR(SEARCH("VALORAR",AW28)))</formula>
    </cfRule>
    <cfRule type="containsText" dxfId="18200" priority="20400" operator="containsText" text="Extrema">
      <formula>NOT(ISERROR(SEARCH("Extrema",AW28)))</formula>
    </cfRule>
    <cfRule type="containsText" dxfId="18199" priority="20401" operator="containsText" text="Alta">
      <formula>NOT(ISERROR(SEARCH("Alta",AW28)))</formula>
    </cfRule>
    <cfRule type="containsText" dxfId="18198" priority="20402" operator="containsText" text="Moderada">
      <formula>NOT(ISERROR(SEARCH("Moderada",AW28)))</formula>
    </cfRule>
    <cfRule type="containsText" dxfId="18197" priority="20403" operator="containsText" text="Baja">
      <formula>NOT(ISERROR(SEARCH("Baja",AW28)))</formula>
    </cfRule>
  </conditionalFormatting>
  <conditionalFormatting sqref="AW28">
    <cfRule type="containsText" dxfId="18196" priority="20404" operator="containsText" text="VALORAR">
      <formula>NOT(ISERROR(SEARCH("VALORAR",AW28)))</formula>
    </cfRule>
    <cfRule type="containsText" dxfId="18195" priority="20405" operator="containsText" text="Extrema">
      <formula>NOT(ISERROR(SEARCH("Extrema",AW28)))</formula>
    </cfRule>
    <cfRule type="containsText" dxfId="18194" priority="20406" operator="containsText" text="Alta">
      <formula>NOT(ISERROR(SEARCH("Alta",AW28)))</formula>
    </cfRule>
    <cfRule type="containsText" dxfId="18193" priority="20407" operator="containsText" text="Moderada">
      <formula>NOT(ISERROR(SEARCH("Moderada",AW28)))</formula>
    </cfRule>
    <cfRule type="containsText" dxfId="18192" priority="20408" operator="containsText" text="Baja">
      <formula>NOT(ISERROR(SEARCH("Baja",AW28)))</formula>
    </cfRule>
  </conditionalFormatting>
  <conditionalFormatting sqref="AP13 AP15">
    <cfRule type="cellIs" dxfId="18191" priority="20349" stopIfTrue="1" operator="equal">
      <formula>"Alta"</formula>
    </cfRule>
  </conditionalFormatting>
  <conditionalFormatting sqref="AP13 AP15">
    <cfRule type="cellIs" dxfId="18190" priority="20351" stopIfTrue="1" operator="equal">
      <formula>"Baja"</formula>
    </cfRule>
  </conditionalFormatting>
  <conditionalFormatting sqref="AP13 AP15">
    <cfRule type="cellIs" dxfId="18189" priority="20350" stopIfTrue="1" operator="equal">
      <formula>"Media"</formula>
    </cfRule>
  </conditionalFormatting>
  <conditionalFormatting sqref="AP13 AP15">
    <cfRule type="cellIs" dxfId="18188" priority="20348" stopIfTrue="1" operator="equal">
      <formula>"Muy Alta"</formula>
    </cfRule>
  </conditionalFormatting>
  <conditionalFormatting sqref="AP13 AP15">
    <cfRule type="cellIs" dxfId="18187" priority="20352" stopIfTrue="1" operator="equal">
      <formula>"Muy Baja"</formula>
    </cfRule>
  </conditionalFormatting>
  <conditionalFormatting sqref="AE18:AE19">
    <cfRule type="containsText" dxfId="18186" priority="20315" operator="containsText" text="VALORAR">
      <formula>NOT(ISERROR(SEARCH("VALORAR",AE18)))</formula>
    </cfRule>
    <cfRule type="containsText" dxfId="18185" priority="20316" operator="containsText" text="Extrema">
      <formula>NOT(ISERROR(SEARCH("Extrema",AE18)))</formula>
    </cfRule>
    <cfRule type="containsText" dxfId="18184" priority="20317" operator="containsText" text="Alta">
      <formula>NOT(ISERROR(SEARCH("Alta",AE18)))</formula>
    </cfRule>
    <cfRule type="containsText" dxfId="18183" priority="20318" operator="containsText" text="Moderada">
      <formula>NOT(ISERROR(SEARCH("Moderada",AE18)))</formula>
    </cfRule>
    <cfRule type="containsText" dxfId="18182" priority="20319" operator="containsText" text="Baja">
      <formula>NOT(ISERROR(SEARCH("Baja",AE18)))</formula>
    </cfRule>
  </conditionalFormatting>
  <conditionalFormatting sqref="AE18:AE19">
    <cfRule type="containsText" dxfId="18181" priority="20320" operator="containsText" text="VALORAR">
      <formula>NOT(ISERROR(SEARCH("VALORAR",AE18)))</formula>
    </cfRule>
    <cfRule type="containsText" dxfId="18180" priority="20321" operator="containsText" text="Extrema">
      <formula>NOT(ISERROR(SEARCH("Extrema",AE18)))</formula>
    </cfRule>
    <cfRule type="containsText" dxfId="18179" priority="20322" operator="containsText" text="Alta">
      <formula>NOT(ISERROR(SEARCH("Alta",AE18)))</formula>
    </cfRule>
    <cfRule type="containsText" dxfId="18178" priority="20323" operator="containsText" text="Moderada">
      <formula>NOT(ISERROR(SEARCH("Moderada",AE18)))</formula>
    </cfRule>
    <cfRule type="containsText" dxfId="18177" priority="20324" operator="containsText" text="Baja">
      <formula>NOT(ISERROR(SEARCH("Baja",AE18)))</formula>
    </cfRule>
  </conditionalFormatting>
  <conditionalFormatting sqref="V18:V19">
    <cfRule type="cellIs" dxfId="18176" priority="20331" stopIfTrue="1" operator="equal">
      <formula>"Alta"</formula>
    </cfRule>
  </conditionalFormatting>
  <conditionalFormatting sqref="V18:V19">
    <cfRule type="cellIs" dxfId="18175" priority="20333" stopIfTrue="1" operator="equal">
      <formula>"Baja"</formula>
    </cfRule>
  </conditionalFormatting>
  <conditionalFormatting sqref="V18:V19">
    <cfRule type="cellIs" dxfId="18174" priority="20332" stopIfTrue="1" operator="equal">
      <formula>"Media"</formula>
    </cfRule>
  </conditionalFormatting>
  <conditionalFormatting sqref="V18:V19">
    <cfRule type="cellIs" dxfId="18173" priority="20330" stopIfTrue="1" operator="equal">
      <formula>"Muy Alta"</formula>
    </cfRule>
  </conditionalFormatting>
  <conditionalFormatting sqref="V18:V19">
    <cfRule type="cellIs" dxfId="18172" priority="20334" stopIfTrue="1" operator="equal">
      <formula>"Muy Baja"</formula>
    </cfRule>
  </conditionalFormatting>
  <conditionalFormatting sqref="AE24:AE25">
    <cfRule type="containsText" dxfId="18171" priority="20257" operator="containsText" text="VALORAR">
      <formula>NOT(ISERROR(SEARCH("VALORAR",AE24)))</formula>
    </cfRule>
    <cfRule type="containsText" dxfId="18170" priority="20258" operator="containsText" text="Extrema">
      <formula>NOT(ISERROR(SEARCH("Extrema",AE24)))</formula>
    </cfRule>
    <cfRule type="containsText" dxfId="18169" priority="20259" operator="containsText" text="Alta">
      <formula>NOT(ISERROR(SEARCH("Alta",AE24)))</formula>
    </cfRule>
    <cfRule type="containsText" dxfId="18168" priority="20260" operator="containsText" text="Moderada">
      <formula>NOT(ISERROR(SEARCH("Moderada",AE24)))</formula>
    </cfRule>
    <cfRule type="containsText" dxfId="18167" priority="20261" operator="containsText" text="Baja">
      <formula>NOT(ISERROR(SEARCH("Baja",AE24)))</formula>
    </cfRule>
  </conditionalFormatting>
  <conditionalFormatting sqref="AE24:AE25">
    <cfRule type="containsText" dxfId="18166" priority="20262" operator="containsText" text="VALORAR">
      <formula>NOT(ISERROR(SEARCH("VALORAR",AE24)))</formula>
    </cfRule>
    <cfRule type="containsText" dxfId="18165" priority="20263" operator="containsText" text="Extrema">
      <formula>NOT(ISERROR(SEARCH("Extrema",AE24)))</formula>
    </cfRule>
    <cfRule type="containsText" dxfId="18164" priority="20264" operator="containsText" text="Alta">
      <formula>NOT(ISERROR(SEARCH("Alta",AE24)))</formula>
    </cfRule>
    <cfRule type="containsText" dxfId="18163" priority="20265" operator="containsText" text="Moderada">
      <formula>NOT(ISERROR(SEARCH("Moderada",AE24)))</formula>
    </cfRule>
    <cfRule type="containsText" dxfId="18162" priority="20266" operator="containsText" text="Baja">
      <formula>NOT(ISERROR(SEARCH("Baja",AE24)))</formula>
    </cfRule>
  </conditionalFormatting>
  <conditionalFormatting sqref="AP81">
    <cfRule type="cellIs" dxfId="18161" priority="18385" stopIfTrue="1" operator="equal">
      <formula>"Alta"</formula>
    </cfRule>
  </conditionalFormatting>
  <conditionalFormatting sqref="AP81">
    <cfRule type="cellIs" dxfId="18160" priority="18387" stopIfTrue="1" operator="equal">
      <formula>"Baja"</formula>
    </cfRule>
  </conditionalFormatting>
  <conditionalFormatting sqref="AP81">
    <cfRule type="cellIs" dxfId="18159" priority="18386" stopIfTrue="1" operator="equal">
      <formula>"Media"</formula>
    </cfRule>
  </conditionalFormatting>
  <conditionalFormatting sqref="AP81">
    <cfRule type="cellIs" dxfId="18158" priority="18384" stopIfTrue="1" operator="equal">
      <formula>"Muy Alta"</formula>
    </cfRule>
  </conditionalFormatting>
  <conditionalFormatting sqref="AP81">
    <cfRule type="cellIs" dxfId="18157" priority="18388" stopIfTrue="1" operator="equal">
      <formula>"Muy Baja"</formula>
    </cfRule>
  </conditionalFormatting>
  <conditionalFormatting sqref="V24:V25">
    <cfRule type="cellIs" dxfId="18156" priority="20273" stopIfTrue="1" operator="equal">
      <formula>"Alta"</formula>
    </cfRule>
  </conditionalFormatting>
  <conditionalFormatting sqref="V24:V25">
    <cfRule type="cellIs" dxfId="18155" priority="20275" stopIfTrue="1" operator="equal">
      <formula>"Baja"</formula>
    </cfRule>
  </conditionalFormatting>
  <conditionalFormatting sqref="V24:V25">
    <cfRule type="cellIs" dxfId="18154" priority="20274" stopIfTrue="1" operator="equal">
      <formula>"Media"</formula>
    </cfRule>
  </conditionalFormatting>
  <conditionalFormatting sqref="V24:V25">
    <cfRule type="cellIs" dxfId="18153" priority="20272" stopIfTrue="1" operator="equal">
      <formula>"Muy Alta"</formula>
    </cfRule>
  </conditionalFormatting>
  <conditionalFormatting sqref="V24:V25">
    <cfRule type="cellIs" dxfId="18152" priority="20276" stopIfTrue="1" operator="equal">
      <formula>"Muy Baja"</formula>
    </cfRule>
  </conditionalFormatting>
  <conditionalFormatting sqref="AP16">
    <cfRule type="cellIs" dxfId="18151" priority="20219" stopIfTrue="1" operator="equal">
      <formula>"Alta"</formula>
    </cfRule>
  </conditionalFormatting>
  <conditionalFormatting sqref="AP16">
    <cfRule type="cellIs" dxfId="18150" priority="20221" stopIfTrue="1" operator="equal">
      <formula>"Baja"</formula>
    </cfRule>
  </conditionalFormatting>
  <conditionalFormatting sqref="AP16">
    <cfRule type="cellIs" dxfId="18149" priority="20220" stopIfTrue="1" operator="equal">
      <formula>"Media"</formula>
    </cfRule>
  </conditionalFormatting>
  <conditionalFormatting sqref="AP16">
    <cfRule type="cellIs" dxfId="18148" priority="20218" stopIfTrue="1" operator="equal">
      <formula>"Muy Alta"</formula>
    </cfRule>
  </conditionalFormatting>
  <conditionalFormatting sqref="AP16">
    <cfRule type="cellIs" dxfId="18147" priority="20222" stopIfTrue="1" operator="equal">
      <formula>"Muy Baja"</formula>
    </cfRule>
  </conditionalFormatting>
  <conditionalFormatting sqref="AP17">
    <cfRule type="cellIs" dxfId="18146" priority="20205" stopIfTrue="1" operator="equal">
      <formula>"Alta"</formula>
    </cfRule>
  </conditionalFormatting>
  <conditionalFormatting sqref="AP17">
    <cfRule type="cellIs" dxfId="18145" priority="20207" stopIfTrue="1" operator="equal">
      <formula>"Baja"</formula>
    </cfRule>
  </conditionalFormatting>
  <conditionalFormatting sqref="AP17">
    <cfRule type="cellIs" dxfId="18144" priority="20206" stopIfTrue="1" operator="equal">
      <formula>"Media"</formula>
    </cfRule>
  </conditionalFormatting>
  <conditionalFormatting sqref="AP17">
    <cfRule type="cellIs" dxfId="18143" priority="20204" stopIfTrue="1" operator="equal">
      <formula>"Muy Alta"</formula>
    </cfRule>
  </conditionalFormatting>
  <conditionalFormatting sqref="AP17">
    <cfRule type="cellIs" dxfId="18142" priority="20208" stopIfTrue="1" operator="equal">
      <formula>"Muy Baja"</formula>
    </cfRule>
  </conditionalFormatting>
  <conditionalFormatting sqref="AP18">
    <cfRule type="cellIs" dxfId="18141" priority="20191" stopIfTrue="1" operator="equal">
      <formula>"Alta"</formula>
    </cfRule>
  </conditionalFormatting>
  <conditionalFormatting sqref="AP18">
    <cfRule type="cellIs" dxfId="18140" priority="20193" stopIfTrue="1" operator="equal">
      <formula>"Baja"</formula>
    </cfRule>
  </conditionalFormatting>
  <conditionalFormatting sqref="AP18">
    <cfRule type="cellIs" dxfId="18139" priority="20192" stopIfTrue="1" operator="equal">
      <formula>"Media"</formula>
    </cfRule>
  </conditionalFormatting>
  <conditionalFormatting sqref="AP18">
    <cfRule type="cellIs" dxfId="18138" priority="20190" stopIfTrue="1" operator="equal">
      <formula>"Muy Alta"</formula>
    </cfRule>
  </conditionalFormatting>
  <conditionalFormatting sqref="AP18">
    <cfRule type="cellIs" dxfId="18137" priority="20194" stopIfTrue="1" operator="equal">
      <formula>"Muy Baja"</formula>
    </cfRule>
  </conditionalFormatting>
  <conditionalFormatting sqref="AP19 AP21">
    <cfRule type="cellIs" dxfId="18136" priority="20177" stopIfTrue="1" operator="equal">
      <formula>"Alta"</formula>
    </cfRule>
  </conditionalFormatting>
  <conditionalFormatting sqref="AP19 AP21">
    <cfRule type="cellIs" dxfId="18135" priority="20179" stopIfTrue="1" operator="equal">
      <formula>"Baja"</formula>
    </cfRule>
  </conditionalFormatting>
  <conditionalFormatting sqref="AP19 AP21">
    <cfRule type="cellIs" dxfId="18134" priority="20178" stopIfTrue="1" operator="equal">
      <formula>"Media"</formula>
    </cfRule>
  </conditionalFormatting>
  <conditionalFormatting sqref="AP19 AP21">
    <cfRule type="cellIs" dxfId="18133" priority="20176" stopIfTrue="1" operator="equal">
      <formula>"Muy Alta"</formula>
    </cfRule>
  </conditionalFormatting>
  <conditionalFormatting sqref="AP19 AP21">
    <cfRule type="cellIs" dxfId="18132" priority="20180" stopIfTrue="1" operator="equal">
      <formula>"Muy Baja"</formula>
    </cfRule>
  </conditionalFormatting>
  <conditionalFormatting sqref="AP22">
    <cfRule type="cellIs" dxfId="18131" priority="20163" stopIfTrue="1" operator="equal">
      <formula>"Alta"</formula>
    </cfRule>
  </conditionalFormatting>
  <conditionalFormatting sqref="AP22">
    <cfRule type="cellIs" dxfId="18130" priority="20165" stopIfTrue="1" operator="equal">
      <formula>"Baja"</formula>
    </cfRule>
  </conditionalFormatting>
  <conditionalFormatting sqref="AP22">
    <cfRule type="cellIs" dxfId="18129" priority="20164" stopIfTrue="1" operator="equal">
      <formula>"Media"</formula>
    </cfRule>
  </conditionalFormatting>
  <conditionalFormatting sqref="AP22">
    <cfRule type="cellIs" dxfId="18128" priority="20162" stopIfTrue="1" operator="equal">
      <formula>"Muy Alta"</formula>
    </cfRule>
  </conditionalFormatting>
  <conditionalFormatting sqref="AP22">
    <cfRule type="cellIs" dxfId="18127" priority="20166" stopIfTrue="1" operator="equal">
      <formula>"Muy Baja"</formula>
    </cfRule>
  </conditionalFormatting>
  <conditionalFormatting sqref="AP23">
    <cfRule type="cellIs" dxfId="18126" priority="20149" stopIfTrue="1" operator="equal">
      <formula>"Alta"</formula>
    </cfRule>
  </conditionalFormatting>
  <conditionalFormatting sqref="AP23">
    <cfRule type="cellIs" dxfId="18125" priority="20151" stopIfTrue="1" operator="equal">
      <formula>"Baja"</formula>
    </cfRule>
  </conditionalFormatting>
  <conditionalFormatting sqref="AP23">
    <cfRule type="cellIs" dxfId="18124" priority="20150" stopIfTrue="1" operator="equal">
      <formula>"Media"</formula>
    </cfRule>
  </conditionalFormatting>
  <conditionalFormatting sqref="AP23">
    <cfRule type="cellIs" dxfId="18123" priority="20148" stopIfTrue="1" operator="equal">
      <formula>"Muy Alta"</formula>
    </cfRule>
  </conditionalFormatting>
  <conditionalFormatting sqref="AP23">
    <cfRule type="cellIs" dxfId="18122" priority="20152" stopIfTrue="1" operator="equal">
      <formula>"Muy Baja"</formula>
    </cfRule>
  </conditionalFormatting>
  <conditionalFormatting sqref="AP28">
    <cfRule type="cellIs" dxfId="18121" priority="20107" stopIfTrue="1" operator="equal">
      <formula>"Alta"</formula>
    </cfRule>
  </conditionalFormatting>
  <conditionalFormatting sqref="AP28">
    <cfRule type="cellIs" dxfId="18120" priority="20109" stopIfTrue="1" operator="equal">
      <formula>"Baja"</formula>
    </cfRule>
  </conditionalFormatting>
  <conditionalFormatting sqref="AP28">
    <cfRule type="cellIs" dxfId="18119" priority="20108" stopIfTrue="1" operator="equal">
      <formula>"Media"</formula>
    </cfRule>
  </conditionalFormatting>
  <conditionalFormatting sqref="AP28">
    <cfRule type="cellIs" dxfId="18118" priority="20106" stopIfTrue="1" operator="equal">
      <formula>"Muy Alta"</formula>
    </cfRule>
  </conditionalFormatting>
  <conditionalFormatting sqref="AP28">
    <cfRule type="cellIs" dxfId="18117" priority="20110" stopIfTrue="1" operator="equal">
      <formula>"Muy Baja"</formula>
    </cfRule>
  </conditionalFormatting>
  <conditionalFormatting sqref="AP78">
    <cfRule type="cellIs" dxfId="18116" priority="18327" stopIfTrue="1" operator="equal">
      <formula>"Alta"</formula>
    </cfRule>
  </conditionalFormatting>
  <conditionalFormatting sqref="AP78">
    <cfRule type="cellIs" dxfId="18115" priority="18329" stopIfTrue="1" operator="equal">
      <formula>"Baja"</formula>
    </cfRule>
  </conditionalFormatting>
  <conditionalFormatting sqref="AP78">
    <cfRule type="cellIs" dxfId="18114" priority="18328" stopIfTrue="1" operator="equal">
      <formula>"Media"</formula>
    </cfRule>
  </conditionalFormatting>
  <conditionalFormatting sqref="AP78">
    <cfRule type="cellIs" dxfId="18113" priority="18326" stopIfTrue="1" operator="equal">
      <formula>"Muy Alta"</formula>
    </cfRule>
  </conditionalFormatting>
  <conditionalFormatting sqref="AP78">
    <cfRule type="cellIs" dxfId="18112" priority="18330" stopIfTrue="1" operator="equal">
      <formula>"Muy Baja"</formula>
    </cfRule>
  </conditionalFormatting>
  <conditionalFormatting sqref="AE30:AE31">
    <cfRule type="containsText" dxfId="18111" priority="20031" operator="containsText" text="VALORAR">
      <formula>NOT(ISERROR(SEARCH("VALORAR",AE30)))</formula>
    </cfRule>
    <cfRule type="containsText" dxfId="18110" priority="20032" operator="containsText" text="Extrema">
      <formula>NOT(ISERROR(SEARCH("Extrema",AE30)))</formula>
    </cfRule>
    <cfRule type="containsText" dxfId="18109" priority="20033" operator="containsText" text="Alta">
      <formula>NOT(ISERROR(SEARCH("Alta",AE30)))</formula>
    </cfRule>
    <cfRule type="containsText" dxfId="18108" priority="20034" operator="containsText" text="Moderada">
      <formula>NOT(ISERROR(SEARCH("Moderada",AE30)))</formula>
    </cfRule>
    <cfRule type="containsText" dxfId="18107" priority="20035" operator="containsText" text="Baja">
      <formula>NOT(ISERROR(SEARCH("Baja",AE30)))</formula>
    </cfRule>
  </conditionalFormatting>
  <conditionalFormatting sqref="AE30:AE31">
    <cfRule type="containsText" dxfId="18106" priority="20036" operator="containsText" text="VALORAR">
      <formula>NOT(ISERROR(SEARCH("VALORAR",AE30)))</formula>
    </cfRule>
    <cfRule type="containsText" dxfId="18105" priority="20037" operator="containsText" text="Extrema">
      <formula>NOT(ISERROR(SEARCH("Extrema",AE30)))</formula>
    </cfRule>
    <cfRule type="containsText" dxfId="18104" priority="20038" operator="containsText" text="Alta">
      <formula>NOT(ISERROR(SEARCH("Alta",AE30)))</formula>
    </cfRule>
    <cfRule type="containsText" dxfId="18103" priority="20039" operator="containsText" text="Moderada">
      <formula>NOT(ISERROR(SEARCH("Moderada",AE30)))</formula>
    </cfRule>
    <cfRule type="containsText" dxfId="18102" priority="20040" operator="containsText" text="Baja">
      <formula>NOT(ISERROR(SEARCH("Baja",AE30)))</formula>
    </cfRule>
  </conditionalFormatting>
  <conditionalFormatting sqref="V30:V31">
    <cfRule type="cellIs" dxfId="18101" priority="20047" stopIfTrue="1" operator="equal">
      <formula>"Alta"</formula>
    </cfRule>
  </conditionalFormatting>
  <conditionalFormatting sqref="V30:V31">
    <cfRule type="cellIs" dxfId="18100" priority="20049" stopIfTrue="1" operator="equal">
      <formula>"Baja"</formula>
    </cfRule>
  </conditionalFormatting>
  <conditionalFormatting sqref="V30:V31">
    <cfRule type="cellIs" dxfId="18099" priority="20048" stopIfTrue="1" operator="equal">
      <formula>"Media"</formula>
    </cfRule>
  </conditionalFormatting>
  <conditionalFormatting sqref="V30:V31">
    <cfRule type="cellIs" dxfId="18098" priority="20046" stopIfTrue="1" operator="equal">
      <formula>"Muy Alta"</formula>
    </cfRule>
  </conditionalFormatting>
  <conditionalFormatting sqref="V30:V31">
    <cfRule type="cellIs" dxfId="18097" priority="20050" stopIfTrue="1" operator="equal">
      <formula>"Muy Baja"</formula>
    </cfRule>
  </conditionalFormatting>
  <conditionalFormatting sqref="AP31">
    <cfRule type="cellIs" dxfId="18096" priority="19993" stopIfTrue="1" operator="equal">
      <formula>"Alta"</formula>
    </cfRule>
  </conditionalFormatting>
  <conditionalFormatting sqref="AP31">
    <cfRule type="cellIs" dxfId="18095" priority="19995" stopIfTrue="1" operator="equal">
      <formula>"Baja"</formula>
    </cfRule>
  </conditionalFormatting>
  <conditionalFormatting sqref="AP31">
    <cfRule type="cellIs" dxfId="18094" priority="19994" stopIfTrue="1" operator="equal">
      <formula>"Media"</formula>
    </cfRule>
  </conditionalFormatting>
  <conditionalFormatting sqref="AP31">
    <cfRule type="cellIs" dxfId="18093" priority="19992" stopIfTrue="1" operator="equal">
      <formula>"Muy Alta"</formula>
    </cfRule>
  </conditionalFormatting>
  <conditionalFormatting sqref="AP31">
    <cfRule type="cellIs" dxfId="18092" priority="19996" stopIfTrue="1" operator="equal">
      <formula>"Muy Baja"</formula>
    </cfRule>
  </conditionalFormatting>
  <conditionalFormatting sqref="V76:V77">
    <cfRule type="cellIs" dxfId="18091" priority="18463" stopIfTrue="1" operator="equal">
      <formula>"Alta"</formula>
    </cfRule>
  </conditionalFormatting>
  <conditionalFormatting sqref="V76:V77">
    <cfRule type="cellIs" dxfId="18090" priority="18465" stopIfTrue="1" operator="equal">
      <formula>"Baja"</formula>
    </cfRule>
  </conditionalFormatting>
  <conditionalFormatting sqref="V76:V77">
    <cfRule type="cellIs" dxfId="18089" priority="18464" stopIfTrue="1" operator="equal">
      <formula>"Media"</formula>
    </cfRule>
  </conditionalFormatting>
  <conditionalFormatting sqref="V76:V77">
    <cfRule type="cellIs" dxfId="18088" priority="18462" stopIfTrue="1" operator="equal">
      <formula>"Muy Alta"</formula>
    </cfRule>
  </conditionalFormatting>
  <conditionalFormatting sqref="V76:V77">
    <cfRule type="cellIs" dxfId="18087" priority="18466" stopIfTrue="1" operator="equal">
      <formula>"Muy Baja"</formula>
    </cfRule>
  </conditionalFormatting>
  <conditionalFormatting sqref="AE82:AE83">
    <cfRule type="containsText" dxfId="18086" priority="18279" operator="containsText" text="VALORAR">
      <formula>NOT(ISERROR(SEARCH("VALORAR",AE82)))</formula>
    </cfRule>
    <cfRule type="containsText" dxfId="18085" priority="18280" operator="containsText" text="Extrema">
      <formula>NOT(ISERROR(SEARCH("Extrema",AE82)))</formula>
    </cfRule>
    <cfRule type="containsText" dxfId="18084" priority="18281" operator="containsText" text="Alta">
      <formula>NOT(ISERROR(SEARCH("Alta",AE82)))</formula>
    </cfRule>
    <cfRule type="containsText" dxfId="18083" priority="18282" operator="containsText" text="Moderada">
      <formula>NOT(ISERROR(SEARCH("Moderada",AE82)))</formula>
    </cfRule>
    <cfRule type="containsText" dxfId="18082" priority="18283" operator="containsText" text="Baja">
      <formula>NOT(ISERROR(SEARCH("Baja",AE82)))</formula>
    </cfRule>
  </conditionalFormatting>
  <conditionalFormatting sqref="AE82:AE83">
    <cfRule type="containsText" dxfId="18081" priority="18284" operator="containsText" text="VALORAR">
      <formula>NOT(ISERROR(SEARCH("VALORAR",AE82)))</formula>
    </cfRule>
    <cfRule type="containsText" dxfId="18080" priority="18285" operator="containsText" text="Extrema">
      <formula>NOT(ISERROR(SEARCH("Extrema",AE82)))</formula>
    </cfRule>
    <cfRule type="containsText" dxfId="18079" priority="18286" operator="containsText" text="Alta">
      <formula>NOT(ISERROR(SEARCH("Alta",AE82)))</formula>
    </cfRule>
    <cfRule type="containsText" dxfId="18078" priority="18287" operator="containsText" text="Moderada">
      <formula>NOT(ISERROR(SEARCH("Moderada",AE82)))</formula>
    </cfRule>
    <cfRule type="containsText" dxfId="18077" priority="18288" operator="containsText" text="Baja">
      <formula>NOT(ISERROR(SEARCH("Baja",AE82)))</formula>
    </cfRule>
  </conditionalFormatting>
  <conditionalFormatting sqref="AW76">
    <cfRule type="containsText" dxfId="18076" priority="18421" operator="containsText" text="VALORAR">
      <formula>NOT(ISERROR(SEARCH("VALORAR",AW76)))</formula>
    </cfRule>
    <cfRule type="containsText" dxfId="18075" priority="18422" operator="containsText" text="Extrema">
      <formula>NOT(ISERROR(SEARCH("Extrema",AW76)))</formula>
    </cfRule>
    <cfRule type="containsText" dxfId="18074" priority="18423" operator="containsText" text="Alta">
      <formula>NOT(ISERROR(SEARCH("Alta",AW76)))</formula>
    </cfRule>
    <cfRule type="containsText" dxfId="18073" priority="18424" operator="containsText" text="Moderada">
      <formula>NOT(ISERROR(SEARCH("Moderada",AW76)))</formula>
    </cfRule>
    <cfRule type="containsText" dxfId="18072" priority="18425" operator="containsText" text="Baja">
      <formula>NOT(ISERROR(SEARCH("Baja",AW76)))</formula>
    </cfRule>
  </conditionalFormatting>
  <conditionalFormatting sqref="AW76">
    <cfRule type="containsText" dxfId="18071" priority="18426" operator="containsText" text="VALORAR">
      <formula>NOT(ISERROR(SEARCH("VALORAR",AW76)))</formula>
    </cfRule>
    <cfRule type="containsText" dxfId="18070" priority="18427" operator="containsText" text="Extrema">
      <formula>NOT(ISERROR(SEARCH("Extrema",AW76)))</formula>
    </cfRule>
    <cfRule type="containsText" dxfId="18069" priority="18428" operator="containsText" text="Alta">
      <formula>NOT(ISERROR(SEARCH("Alta",AW76)))</formula>
    </cfRule>
    <cfRule type="containsText" dxfId="18068" priority="18429" operator="containsText" text="Moderada">
      <formula>NOT(ISERROR(SEARCH("Moderada",AW76)))</formula>
    </cfRule>
    <cfRule type="containsText" dxfId="18067" priority="18430" operator="containsText" text="Baja">
      <formula>NOT(ISERROR(SEARCH("Baja",AW76)))</formula>
    </cfRule>
  </conditionalFormatting>
  <conditionalFormatting sqref="AP76">
    <cfRule type="cellIs" dxfId="18066" priority="18413" stopIfTrue="1" operator="equal">
      <formula>"Alta"</formula>
    </cfRule>
  </conditionalFormatting>
  <conditionalFormatting sqref="AP76">
    <cfRule type="cellIs" dxfId="18065" priority="18415" stopIfTrue="1" operator="equal">
      <formula>"Baja"</formula>
    </cfRule>
  </conditionalFormatting>
  <conditionalFormatting sqref="AP76">
    <cfRule type="cellIs" dxfId="18064" priority="18414" stopIfTrue="1" operator="equal">
      <formula>"Media"</formula>
    </cfRule>
  </conditionalFormatting>
  <conditionalFormatting sqref="AP76">
    <cfRule type="cellIs" dxfId="18063" priority="18412" stopIfTrue="1" operator="equal">
      <formula>"Muy Alta"</formula>
    </cfRule>
  </conditionalFormatting>
  <conditionalFormatting sqref="AP76">
    <cfRule type="cellIs" dxfId="18062" priority="18416" stopIfTrue="1" operator="equal">
      <formula>"Muy Baja"</formula>
    </cfRule>
  </conditionalFormatting>
  <conditionalFormatting sqref="AP77">
    <cfRule type="cellIs" dxfId="18061" priority="18399" stopIfTrue="1" operator="equal">
      <formula>"Alta"</formula>
    </cfRule>
  </conditionalFormatting>
  <conditionalFormatting sqref="AP77">
    <cfRule type="cellIs" dxfId="18060" priority="18401" stopIfTrue="1" operator="equal">
      <formula>"Baja"</formula>
    </cfRule>
  </conditionalFormatting>
  <conditionalFormatting sqref="AP77">
    <cfRule type="cellIs" dxfId="18059" priority="18400" stopIfTrue="1" operator="equal">
      <formula>"Media"</formula>
    </cfRule>
  </conditionalFormatting>
  <conditionalFormatting sqref="AP77">
    <cfRule type="cellIs" dxfId="18058" priority="18398" stopIfTrue="1" operator="equal">
      <formula>"Muy Alta"</formula>
    </cfRule>
  </conditionalFormatting>
  <conditionalFormatting sqref="AP77">
    <cfRule type="cellIs" dxfId="18057" priority="18402" stopIfTrue="1" operator="equal">
      <formula>"Muy Baja"</formula>
    </cfRule>
  </conditionalFormatting>
  <conditionalFormatting sqref="AP87">
    <cfRule type="cellIs" dxfId="18056" priority="18217" stopIfTrue="1" operator="equal">
      <formula>"Alta"</formula>
    </cfRule>
  </conditionalFormatting>
  <conditionalFormatting sqref="AP87">
    <cfRule type="cellIs" dxfId="18055" priority="18219" stopIfTrue="1" operator="equal">
      <formula>"Baja"</formula>
    </cfRule>
  </conditionalFormatting>
  <conditionalFormatting sqref="AP87">
    <cfRule type="cellIs" dxfId="18054" priority="18218" stopIfTrue="1" operator="equal">
      <formula>"Media"</formula>
    </cfRule>
  </conditionalFormatting>
  <conditionalFormatting sqref="AP87">
    <cfRule type="cellIs" dxfId="18053" priority="18216" stopIfTrue="1" operator="equal">
      <formula>"Muy Alta"</formula>
    </cfRule>
  </conditionalFormatting>
  <conditionalFormatting sqref="AP87">
    <cfRule type="cellIs" dxfId="18052" priority="18220" stopIfTrue="1" operator="equal">
      <formula>"Muy Baja"</formula>
    </cfRule>
  </conditionalFormatting>
  <conditionalFormatting sqref="AE78:AE79">
    <cfRule type="containsText" dxfId="18051" priority="18351" operator="containsText" text="VALORAR">
      <formula>NOT(ISERROR(SEARCH("VALORAR",AE78)))</formula>
    </cfRule>
    <cfRule type="containsText" dxfId="18050" priority="18352" operator="containsText" text="Extrema">
      <formula>NOT(ISERROR(SEARCH("Extrema",AE78)))</formula>
    </cfRule>
    <cfRule type="containsText" dxfId="18049" priority="18353" operator="containsText" text="Alta">
      <formula>NOT(ISERROR(SEARCH("Alta",AE78)))</formula>
    </cfRule>
    <cfRule type="containsText" dxfId="18048" priority="18354" operator="containsText" text="Moderada">
      <formula>NOT(ISERROR(SEARCH("Moderada",AE78)))</formula>
    </cfRule>
    <cfRule type="containsText" dxfId="18047" priority="18355" operator="containsText" text="Baja">
      <formula>NOT(ISERROR(SEARCH("Baja",AE78)))</formula>
    </cfRule>
  </conditionalFormatting>
  <conditionalFormatting sqref="AE78:AE79">
    <cfRule type="containsText" dxfId="18046" priority="18356" operator="containsText" text="VALORAR">
      <formula>NOT(ISERROR(SEARCH("VALORAR",AE78)))</formula>
    </cfRule>
    <cfRule type="containsText" dxfId="18045" priority="18357" operator="containsText" text="Extrema">
      <formula>NOT(ISERROR(SEARCH("Extrema",AE78)))</formula>
    </cfRule>
    <cfRule type="containsText" dxfId="18044" priority="18358" operator="containsText" text="Alta">
      <formula>NOT(ISERROR(SEARCH("Alta",AE78)))</formula>
    </cfRule>
    <cfRule type="containsText" dxfId="18043" priority="18359" operator="containsText" text="Moderada">
      <formula>NOT(ISERROR(SEARCH("Moderada",AE78)))</formula>
    </cfRule>
    <cfRule type="containsText" dxfId="18042" priority="18360" operator="containsText" text="Baja">
      <formula>NOT(ISERROR(SEARCH("Baja",AE78)))</formula>
    </cfRule>
  </conditionalFormatting>
  <conditionalFormatting sqref="V78:V79">
    <cfRule type="cellIs" dxfId="18041" priority="18367" stopIfTrue="1" operator="equal">
      <formula>"Alta"</formula>
    </cfRule>
  </conditionalFormatting>
  <conditionalFormatting sqref="V78:V79">
    <cfRule type="cellIs" dxfId="18040" priority="18369" stopIfTrue="1" operator="equal">
      <formula>"Baja"</formula>
    </cfRule>
  </conditionalFormatting>
  <conditionalFormatting sqref="V78:V79">
    <cfRule type="cellIs" dxfId="18039" priority="18368" stopIfTrue="1" operator="equal">
      <formula>"Media"</formula>
    </cfRule>
  </conditionalFormatting>
  <conditionalFormatting sqref="V78:V79">
    <cfRule type="cellIs" dxfId="18038" priority="18366" stopIfTrue="1" operator="equal">
      <formula>"Muy Alta"</formula>
    </cfRule>
  </conditionalFormatting>
  <conditionalFormatting sqref="V78:V79">
    <cfRule type="cellIs" dxfId="18037" priority="18370" stopIfTrue="1" operator="equal">
      <formula>"Muy Baja"</formula>
    </cfRule>
  </conditionalFormatting>
  <conditionalFormatting sqref="AP84">
    <cfRule type="cellIs" dxfId="18036" priority="18159" stopIfTrue="1" operator="equal">
      <formula>"Alta"</formula>
    </cfRule>
  </conditionalFormatting>
  <conditionalFormatting sqref="AP84">
    <cfRule type="cellIs" dxfId="18035" priority="18161" stopIfTrue="1" operator="equal">
      <formula>"Baja"</formula>
    </cfRule>
  </conditionalFormatting>
  <conditionalFormatting sqref="AP84">
    <cfRule type="cellIs" dxfId="18034" priority="18160" stopIfTrue="1" operator="equal">
      <formula>"Media"</formula>
    </cfRule>
  </conditionalFormatting>
  <conditionalFormatting sqref="AP84">
    <cfRule type="cellIs" dxfId="18033" priority="18158" stopIfTrue="1" operator="equal">
      <formula>"Muy Alta"</formula>
    </cfRule>
  </conditionalFormatting>
  <conditionalFormatting sqref="AP84">
    <cfRule type="cellIs" dxfId="18032" priority="18162" stopIfTrue="1" operator="equal">
      <formula>"Muy Baja"</formula>
    </cfRule>
  </conditionalFormatting>
  <conditionalFormatting sqref="AP79">
    <cfRule type="cellIs" dxfId="18031" priority="18313" stopIfTrue="1" operator="equal">
      <formula>"Alta"</formula>
    </cfRule>
  </conditionalFormatting>
  <conditionalFormatting sqref="AP79">
    <cfRule type="cellIs" dxfId="18030" priority="18315" stopIfTrue="1" operator="equal">
      <formula>"Baja"</formula>
    </cfRule>
  </conditionalFormatting>
  <conditionalFormatting sqref="AP79">
    <cfRule type="cellIs" dxfId="18029" priority="18314" stopIfTrue="1" operator="equal">
      <formula>"Media"</formula>
    </cfRule>
  </conditionalFormatting>
  <conditionalFormatting sqref="AP79">
    <cfRule type="cellIs" dxfId="18028" priority="18312" stopIfTrue="1" operator="equal">
      <formula>"Muy Alta"</formula>
    </cfRule>
  </conditionalFormatting>
  <conditionalFormatting sqref="AP79">
    <cfRule type="cellIs" dxfId="18027" priority="18316" stopIfTrue="1" operator="equal">
      <formula>"Muy Baja"</formula>
    </cfRule>
  </conditionalFormatting>
  <conditionalFormatting sqref="V82:V83">
    <cfRule type="cellIs" dxfId="18026" priority="18295" stopIfTrue="1" operator="equal">
      <formula>"Alta"</formula>
    </cfRule>
  </conditionalFormatting>
  <conditionalFormatting sqref="V82:V83">
    <cfRule type="cellIs" dxfId="18025" priority="18297" stopIfTrue="1" operator="equal">
      <formula>"Baja"</formula>
    </cfRule>
  </conditionalFormatting>
  <conditionalFormatting sqref="V82:V83">
    <cfRule type="cellIs" dxfId="18024" priority="18296" stopIfTrue="1" operator="equal">
      <formula>"Media"</formula>
    </cfRule>
  </conditionalFormatting>
  <conditionalFormatting sqref="V82:V83">
    <cfRule type="cellIs" dxfId="18023" priority="18294" stopIfTrue="1" operator="equal">
      <formula>"Muy Alta"</formula>
    </cfRule>
  </conditionalFormatting>
  <conditionalFormatting sqref="V82:V83">
    <cfRule type="cellIs" dxfId="18022" priority="18298" stopIfTrue="1" operator="equal">
      <formula>"Muy Baja"</formula>
    </cfRule>
  </conditionalFormatting>
  <conditionalFormatting sqref="AE88:AE89">
    <cfRule type="containsText" dxfId="18021" priority="18111" operator="containsText" text="VALORAR">
      <formula>NOT(ISERROR(SEARCH("VALORAR",AE88)))</formula>
    </cfRule>
    <cfRule type="containsText" dxfId="18020" priority="18112" operator="containsText" text="Extrema">
      <formula>NOT(ISERROR(SEARCH("Extrema",AE88)))</formula>
    </cfRule>
    <cfRule type="containsText" dxfId="18019" priority="18113" operator="containsText" text="Alta">
      <formula>NOT(ISERROR(SEARCH("Alta",AE88)))</formula>
    </cfRule>
    <cfRule type="containsText" dxfId="18018" priority="18114" operator="containsText" text="Moderada">
      <formula>NOT(ISERROR(SEARCH("Moderada",AE88)))</formula>
    </cfRule>
    <cfRule type="containsText" dxfId="18017" priority="18115" operator="containsText" text="Baja">
      <formula>NOT(ISERROR(SEARCH("Baja",AE88)))</formula>
    </cfRule>
  </conditionalFormatting>
  <conditionalFormatting sqref="AE88:AE89">
    <cfRule type="containsText" dxfId="18016" priority="18116" operator="containsText" text="VALORAR">
      <formula>NOT(ISERROR(SEARCH("VALORAR",AE88)))</formula>
    </cfRule>
    <cfRule type="containsText" dxfId="18015" priority="18117" operator="containsText" text="Extrema">
      <formula>NOT(ISERROR(SEARCH("Extrema",AE88)))</formula>
    </cfRule>
    <cfRule type="containsText" dxfId="18014" priority="18118" operator="containsText" text="Alta">
      <formula>NOT(ISERROR(SEARCH("Alta",AE88)))</formula>
    </cfRule>
    <cfRule type="containsText" dxfId="18013" priority="18119" operator="containsText" text="Moderada">
      <formula>NOT(ISERROR(SEARCH("Moderada",AE88)))</formula>
    </cfRule>
    <cfRule type="containsText" dxfId="18012" priority="18120" operator="containsText" text="Baja">
      <formula>NOT(ISERROR(SEARCH("Baja",AE88)))</formula>
    </cfRule>
  </conditionalFormatting>
  <conditionalFormatting sqref="AW82">
    <cfRule type="containsText" dxfId="18011" priority="18253" operator="containsText" text="VALORAR">
      <formula>NOT(ISERROR(SEARCH("VALORAR",AW82)))</formula>
    </cfRule>
    <cfRule type="containsText" dxfId="18010" priority="18254" operator="containsText" text="Extrema">
      <formula>NOT(ISERROR(SEARCH("Extrema",AW82)))</formula>
    </cfRule>
    <cfRule type="containsText" dxfId="18009" priority="18255" operator="containsText" text="Alta">
      <formula>NOT(ISERROR(SEARCH("Alta",AW82)))</formula>
    </cfRule>
    <cfRule type="containsText" dxfId="18008" priority="18256" operator="containsText" text="Moderada">
      <formula>NOT(ISERROR(SEARCH("Moderada",AW82)))</formula>
    </cfRule>
    <cfRule type="containsText" dxfId="18007" priority="18257" operator="containsText" text="Baja">
      <formula>NOT(ISERROR(SEARCH("Baja",AW82)))</formula>
    </cfRule>
  </conditionalFormatting>
  <conditionalFormatting sqref="AW82">
    <cfRule type="containsText" dxfId="18006" priority="18258" operator="containsText" text="VALORAR">
      <formula>NOT(ISERROR(SEARCH("VALORAR",AW82)))</formula>
    </cfRule>
    <cfRule type="containsText" dxfId="18005" priority="18259" operator="containsText" text="Extrema">
      <formula>NOT(ISERROR(SEARCH("Extrema",AW82)))</formula>
    </cfRule>
    <cfRule type="containsText" dxfId="18004" priority="18260" operator="containsText" text="Alta">
      <formula>NOT(ISERROR(SEARCH("Alta",AW82)))</formula>
    </cfRule>
    <cfRule type="containsText" dxfId="18003" priority="18261" operator="containsText" text="Moderada">
      <formula>NOT(ISERROR(SEARCH("Moderada",AW82)))</formula>
    </cfRule>
    <cfRule type="containsText" dxfId="18002" priority="18262" operator="containsText" text="Baja">
      <formula>NOT(ISERROR(SEARCH("Baja",AW82)))</formula>
    </cfRule>
  </conditionalFormatting>
  <conditionalFormatting sqref="AP82">
    <cfRule type="cellIs" dxfId="18001" priority="18245" stopIfTrue="1" operator="equal">
      <formula>"Alta"</formula>
    </cfRule>
  </conditionalFormatting>
  <conditionalFormatting sqref="AP82">
    <cfRule type="cellIs" dxfId="18000" priority="18247" stopIfTrue="1" operator="equal">
      <formula>"Baja"</formula>
    </cfRule>
  </conditionalFormatting>
  <conditionalFormatting sqref="AP82">
    <cfRule type="cellIs" dxfId="17999" priority="18246" stopIfTrue="1" operator="equal">
      <formula>"Media"</formula>
    </cfRule>
  </conditionalFormatting>
  <conditionalFormatting sqref="AP82">
    <cfRule type="cellIs" dxfId="17998" priority="18244" stopIfTrue="1" operator="equal">
      <formula>"Muy Alta"</formula>
    </cfRule>
  </conditionalFormatting>
  <conditionalFormatting sqref="AP82">
    <cfRule type="cellIs" dxfId="17997" priority="18248" stopIfTrue="1" operator="equal">
      <formula>"Muy Baja"</formula>
    </cfRule>
  </conditionalFormatting>
  <conditionalFormatting sqref="AP83">
    <cfRule type="cellIs" dxfId="17996" priority="18231" stopIfTrue="1" operator="equal">
      <formula>"Alta"</formula>
    </cfRule>
  </conditionalFormatting>
  <conditionalFormatting sqref="AP83">
    <cfRule type="cellIs" dxfId="17995" priority="18233" stopIfTrue="1" operator="equal">
      <formula>"Baja"</formula>
    </cfRule>
  </conditionalFormatting>
  <conditionalFormatting sqref="AP83">
    <cfRule type="cellIs" dxfId="17994" priority="18232" stopIfTrue="1" operator="equal">
      <formula>"Media"</formula>
    </cfRule>
  </conditionalFormatting>
  <conditionalFormatting sqref="AP83">
    <cfRule type="cellIs" dxfId="17993" priority="18230" stopIfTrue="1" operator="equal">
      <formula>"Muy Alta"</formula>
    </cfRule>
  </conditionalFormatting>
  <conditionalFormatting sqref="AP83">
    <cfRule type="cellIs" dxfId="17992" priority="18234" stopIfTrue="1" operator="equal">
      <formula>"Muy Baja"</formula>
    </cfRule>
  </conditionalFormatting>
  <conditionalFormatting sqref="AP93">
    <cfRule type="cellIs" dxfId="17991" priority="18049" stopIfTrue="1" operator="equal">
      <formula>"Alta"</formula>
    </cfRule>
  </conditionalFormatting>
  <conditionalFormatting sqref="AP93">
    <cfRule type="cellIs" dxfId="17990" priority="18051" stopIfTrue="1" operator="equal">
      <formula>"Baja"</formula>
    </cfRule>
  </conditionalFormatting>
  <conditionalFormatting sqref="AP93">
    <cfRule type="cellIs" dxfId="17989" priority="18050" stopIfTrue="1" operator="equal">
      <formula>"Media"</formula>
    </cfRule>
  </conditionalFormatting>
  <conditionalFormatting sqref="AP93">
    <cfRule type="cellIs" dxfId="17988" priority="18048" stopIfTrue="1" operator="equal">
      <formula>"Muy Alta"</formula>
    </cfRule>
  </conditionalFormatting>
  <conditionalFormatting sqref="AP93">
    <cfRule type="cellIs" dxfId="17987" priority="18052" stopIfTrue="1" operator="equal">
      <formula>"Muy Baja"</formula>
    </cfRule>
  </conditionalFormatting>
  <conditionalFormatting sqref="AE84:AE85">
    <cfRule type="containsText" dxfId="17986" priority="18183" operator="containsText" text="VALORAR">
      <formula>NOT(ISERROR(SEARCH("VALORAR",AE84)))</formula>
    </cfRule>
    <cfRule type="containsText" dxfId="17985" priority="18184" operator="containsText" text="Extrema">
      <formula>NOT(ISERROR(SEARCH("Extrema",AE84)))</formula>
    </cfRule>
    <cfRule type="containsText" dxfId="17984" priority="18185" operator="containsText" text="Alta">
      <formula>NOT(ISERROR(SEARCH("Alta",AE84)))</formula>
    </cfRule>
    <cfRule type="containsText" dxfId="17983" priority="18186" operator="containsText" text="Moderada">
      <formula>NOT(ISERROR(SEARCH("Moderada",AE84)))</formula>
    </cfRule>
    <cfRule type="containsText" dxfId="17982" priority="18187" operator="containsText" text="Baja">
      <formula>NOT(ISERROR(SEARCH("Baja",AE84)))</formula>
    </cfRule>
  </conditionalFormatting>
  <conditionalFormatting sqref="AE84:AE85">
    <cfRule type="containsText" dxfId="17981" priority="18188" operator="containsText" text="VALORAR">
      <formula>NOT(ISERROR(SEARCH("VALORAR",AE84)))</formula>
    </cfRule>
    <cfRule type="containsText" dxfId="17980" priority="18189" operator="containsText" text="Extrema">
      <formula>NOT(ISERROR(SEARCH("Extrema",AE84)))</formula>
    </cfRule>
    <cfRule type="containsText" dxfId="17979" priority="18190" operator="containsText" text="Alta">
      <formula>NOT(ISERROR(SEARCH("Alta",AE84)))</formula>
    </cfRule>
    <cfRule type="containsText" dxfId="17978" priority="18191" operator="containsText" text="Moderada">
      <formula>NOT(ISERROR(SEARCH("Moderada",AE84)))</formula>
    </cfRule>
    <cfRule type="containsText" dxfId="17977" priority="18192" operator="containsText" text="Baja">
      <formula>NOT(ISERROR(SEARCH("Baja",AE84)))</formula>
    </cfRule>
  </conditionalFormatting>
  <conditionalFormatting sqref="V84:V85">
    <cfRule type="cellIs" dxfId="17976" priority="18199" stopIfTrue="1" operator="equal">
      <formula>"Alta"</formula>
    </cfRule>
  </conditionalFormatting>
  <conditionalFormatting sqref="V84:V85">
    <cfRule type="cellIs" dxfId="17975" priority="18201" stopIfTrue="1" operator="equal">
      <formula>"Baja"</formula>
    </cfRule>
  </conditionalFormatting>
  <conditionalFormatting sqref="V84:V85">
    <cfRule type="cellIs" dxfId="17974" priority="18200" stopIfTrue="1" operator="equal">
      <formula>"Media"</formula>
    </cfRule>
  </conditionalFormatting>
  <conditionalFormatting sqref="V84:V85">
    <cfRule type="cellIs" dxfId="17973" priority="18198" stopIfTrue="1" operator="equal">
      <formula>"Muy Alta"</formula>
    </cfRule>
  </conditionalFormatting>
  <conditionalFormatting sqref="V84:V85">
    <cfRule type="cellIs" dxfId="17972" priority="18202" stopIfTrue="1" operator="equal">
      <formula>"Muy Baja"</formula>
    </cfRule>
  </conditionalFormatting>
  <conditionalFormatting sqref="AP90">
    <cfRule type="cellIs" dxfId="17971" priority="17991" stopIfTrue="1" operator="equal">
      <formula>"Alta"</formula>
    </cfRule>
  </conditionalFormatting>
  <conditionalFormatting sqref="AP90">
    <cfRule type="cellIs" dxfId="17970" priority="17993" stopIfTrue="1" operator="equal">
      <formula>"Baja"</formula>
    </cfRule>
  </conditionalFormatting>
  <conditionalFormatting sqref="AP90">
    <cfRule type="cellIs" dxfId="17969" priority="17992" stopIfTrue="1" operator="equal">
      <formula>"Media"</formula>
    </cfRule>
  </conditionalFormatting>
  <conditionalFormatting sqref="AP90">
    <cfRule type="cellIs" dxfId="17968" priority="17990" stopIfTrue="1" operator="equal">
      <formula>"Muy Alta"</formula>
    </cfRule>
  </conditionalFormatting>
  <conditionalFormatting sqref="AP90">
    <cfRule type="cellIs" dxfId="17967" priority="17994" stopIfTrue="1" operator="equal">
      <formula>"Muy Baja"</formula>
    </cfRule>
  </conditionalFormatting>
  <conditionalFormatting sqref="AP85">
    <cfRule type="cellIs" dxfId="17966" priority="18145" stopIfTrue="1" operator="equal">
      <formula>"Alta"</formula>
    </cfRule>
  </conditionalFormatting>
  <conditionalFormatting sqref="AP85">
    <cfRule type="cellIs" dxfId="17965" priority="18147" stopIfTrue="1" operator="equal">
      <formula>"Baja"</formula>
    </cfRule>
  </conditionalFormatting>
  <conditionalFormatting sqref="AP85">
    <cfRule type="cellIs" dxfId="17964" priority="18146" stopIfTrue="1" operator="equal">
      <formula>"Media"</formula>
    </cfRule>
  </conditionalFormatting>
  <conditionalFormatting sqref="AP85">
    <cfRule type="cellIs" dxfId="17963" priority="18144" stopIfTrue="1" operator="equal">
      <formula>"Muy Alta"</formula>
    </cfRule>
  </conditionalFormatting>
  <conditionalFormatting sqref="AP85">
    <cfRule type="cellIs" dxfId="17962" priority="18148" stopIfTrue="1" operator="equal">
      <formula>"Muy Baja"</formula>
    </cfRule>
  </conditionalFormatting>
  <conditionalFormatting sqref="V34:V35">
    <cfRule type="cellIs" dxfId="17961" priority="19639" stopIfTrue="1" operator="equal">
      <formula>"Alta"</formula>
    </cfRule>
  </conditionalFormatting>
  <conditionalFormatting sqref="V34:V35">
    <cfRule type="cellIs" dxfId="17960" priority="19641" stopIfTrue="1" operator="equal">
      <formula>"Baja"</formula>
    </cfRule>
  </conditionalFormatting>
  <conditionalFormatting sqref="V34:V35">
    <cfRule type="cellIs" dxfId="17959" priority="19640" stopIfTrue="1" operator="equal">
      <formula>"Media"</formula>
    </cfRule>
  </conditionalFormatting>
  <conditionalFormatting sqref="V34:V35">
    <cfRule type="cellIs" dxfId="17958" priority="19638" stopIfTrue="1" operator="equal">
      <formula>"Muy Alta"</formula>
    </cfRule>
  </conditionalFormatting>
  <conditionalFormatting sqref="V34:V35">
    <cfRule type="cellIs" dxfId="17957" priority="19642" stopIfTrue="1" operator="equal">
      <formula>"Muy Baja"</formula>
    </cfRule>
  </conditionalFormatting>
  <conditionalFormatting sqref="AE34:AE35">
    <cfRule type="containsText" dxfId="17956" priority="19623" operator="containsText" text="VALORAR">
      <formula>NOT(ISERROR(SEARCH("VALORAR",AE34)))</formula>
    </cfRule>
    <cfRule type="containsText" dxfId="17955" priority="19624" operator="containsText" text="Extrema">
      <formula>NOT(ISERROR(SEARCH("Extrema",AE34)))</formula>
    </cfRule>
    <cfRule type="containsText" dxfId="17954" priority="19625" operator="containsText" text="Alta">
      <formula>NOT(ISERROR(SEARCH("Alta",AE34)))</formula>
    </cfRule>
    <cfRule type="containsText" dxfId="17953" priority="19626" operator="containsText" text="Moderada">
      <formula>NOT(ISERROR(SEARCH("Moderada",AE34)))</formula>
    </cfRule>
    <cfRule type="containsText" dxfId="17952" priority="19627" operator="containsText" text="Baja">
      <formula>NOT(ISERROR(SEARCH("Baja",AE34)))</formula>
    </cfRule>
  </conditionalFormatting>
  <conditionalFormatting sqref="AE34:AE35">
    <cfRule type="containsText" dxfId="17951" priority="19628" operator="containsText" text="VALORAR">
      <formula>NOT(ISERROR(SEARCH("VALORAR",AE34)))</formula>
    </cfRule>
    <cfRule type="containsText" dxfId="17950" priority="19629" operator="containsText" text="Extrema">
      <formula>NOT(ISERROR(SEARCH("Extrema",AE34)))</formula>
    </cfRule>
    <cfRule type="containsText" dxfId="17949" priority="19630" operator="containsText" text="Alta">
      <formula>NOT(ISERROR(SEARCH("Alta",AE34)))</formula>
    </cfRule>
    <cfRule type="containsText" dxfId="17948" priority="19631" operator="containsText" text="Moderada">
      <formula>NOT(ISERROR(SEARCH("Moderada",AE34)))</formula>
    </cfRule>
    <cfRule type="containsText" dxfId="17947" priority="19632" operator="containsText" text="Baja">
      <formula>NOT(ISERROR(SEARCH("Baja",AE34)))</formula>
    </cfRule>
  </conditionalFormatting>
  <conditionalFormatting sqref="AW34">
    <cfRule type="containsText" dxfId="17946" priority="19597" operator="containsText" text="VALORAR">
      <formula>NOT(ISERROR(SEARCH("VALORAR",AW34)))</formula>
    </cfRule>
    <cfRule type="containsText" dxfId="17945" priority="19598" operator="containsText" text="Extrema">
      <formula>NOT(ISERROR(SEARCH("Extrema",AW34)))</formula>
    </cfRule>
    <cfRule type="containsText" dxfId="17944" priority="19599" operator="containsText" text="Alta">
      <formula>NOT(ISERROR(SEARCH("Alta",AW34)))</formula>
    </cfRule>
    <cfRule type="containsText" dxfId="17943" priority="19600" operator="containsText" text="Moderada">
      <formula>NOT(ISERROR(SEARCH("Moderada",AW34)))</formula>
    </cfRule>
    <cfRule type="containsText" dxfId="17942" priority="19601" operator="containsText" text="Baja">
      <formula>NOT(ISERROR(SEARCH("Baja",AW34)))</formula>
    </cfRule>
  </conditionalFormatting>
  <conditionalFormatting sqref="AW34">
    <cfRule type="containsText" dxfId="17941" priority="19602" operator="containsText" text="VALORAR">
      <formula>NOT(ISERROR(SEARCH("VALORAR",AW34)))</formula>
    </cfRule>
    <cfRule type="containsText" dxfId="17940" priority="19603" operator="containsText" text="Extrema">
      <formula>NOT(ISERROR(SEARCH("Extrema",AW34)))</formula>
    </cfRule>
    <cfRule type="containsText" dxfId="17939" priority="19604" operator="containsText" text="Alta">
      <formula>NOT(ISERROR(SEARCH("Alta",AW34)))</formula>
    </cfRule>
    <cfRule type="containsText" dxfId="17938" priority="19605" operator="containsText" text="Moderada">
      <formula>NOT(ISERROR(SEARCH("Moderada",AW34)))</formula>
    </cfRule>
    <cfRule type="containsText" dxfId="17937" priority="19606" operator="containsText" text="Baja">
      <formula>NOT(ISERROR(SEARCH("Baja",AW34)))</formula>
    </cfRule>
  </conditionalFormatting>
  <conditionalFormatting sqref="AP40">
    <cfRule type="cellIs" dxfId="17936" priority="19421" stopIfTrue="1" operator="equal">
      <formula>"Alta"</formula>
    </cfRule>
  </conditionalFormatting>
  <conditionalFormatting sqref="AP40">
    <cfRule type="cellIs" dxfId="17935" priority="19423" stopIfTrue="1" operator="equal">
      <formula>"Baja"</formula>
    </cfRule>
  </conditionalFormatting>
  <conditionalFormatting sqref="AP40">
    <cfRule type="cellIs" dxfId="17934" priority="19422" stopIfTrue="1" operator="equal">
      <formula>"Media"</formula>
    </cfRule>
  </conditionalFormatting>
  <conditionalFormatting sqref="AP40">
    <cfRule type="cellIs" dxfId="17933" priority="19420" stopIfTrue="1" operator="equal">
      <formula>"Muy Alta"</formula>
    </cfRule>
  </conditionalFormatting>
  <conditionalFormatting sqref="AP40">
    <cfRule type="cellIs" dxfId="17932" priority="19424" stopIfTrue="1" operator="equal">
      <formula>"Muy Baja"</formula>
    </cfRule>
  </conditionalFormatting>
  <conditionalFormatting sqref="AP35">
    <cfRule type="cellIs" dxfId="17931" priority="19575" stopIfTrue="1" operator="equal">
      <formula>"Alta"</formula>
    </cfRule>
  </conditionalFormatting>
  <conditionalFormatting sqref="AP35">
    <cfRule type="cellIs" dxfId="17930" priority="19577" stopIfTrue="1" operator="equal">
      <formula>"Baja"</formula>
    </cfRule>
  </conditionalFormatting>
  <conditionalFormatting sqref="AP35">
    <cfRule type="cellIs" dxfId="17929" priority="19576" stopIfTrue="1" operator="equal">
      <formula>"Media"</formula>
    </cfRule>
  </conditionalFormatting>
  <conditionalFormatting sqref="AP35">
    <cfRule type="cellIs" dxfId="17928" priority="19574" stopIfTrue="1" operator="equal">
      <formula>"Muy Alta"</formula>
    </cfRule>
  </conditionalFormatting>
  <conditionalFormatting sqref="AP35">
    <cfRule type="cellIs" dxfId="17927" priority="19578" stopIfTrue="1" operator="equal">
      <formula>"Muy Baja"</formula>
    </cfRule>
  </conditionalFormatting>
  <conditionalFormatting sqref="AP39">
    <cfRule type="cellIs" dxfId="17926" priority="19561" stopIfTrue="1" operator="equal">
      <formula>"Alta"</formula>
    </cfRule>
  </conditionalFormatting>
  <conditionalFormatting sqref="AP39">
    <cfRule type="cellIs" dxfId="17925" priority="19563" stopIfTrue="1" operator="equal">
      <formula>"Baja"</formula>
    </cfRule>
  </conditionalFormatting>
  <conditionalFormatting sqref="AP39">
    <cfRule type="cellIs" dxfId="17924" priority="19562" stopIfTrue="1" operator="equal">
      <formula>"Media"</formula>
    </cfRule>
  </conditionalFormatting>
  <conditionalFormatting sqref="AP39">
    <cfRule type="cellIs" dxfId="17923" priority="19560" stopIfTrue="1" operator="equal">
      <formula>"Muy Alta"</formula>
    </cfRule>
  </conditionalFormatting>
  <conditionalFormatting sqref="AP39">
    <cfRule type="cellIs" dxfId="17922" priority="19564" stopIfTrue="1" operator="equal">
      <formula>"Muy Baja"</formula>
    </cfRule>
  </conditionalFormatting>
  <conditionalFormatting sqref="AE36:AE37">
    <cfRule type="containsText" dxfId="17921" priority="19527" operator="containsText" text="VALORAR">
      <formula>NOT(ISERROR(SEARCH("VALORAR",AE36)))</formula>
    </cfRule>
    <cfRule type="containsText" dxfId="17920" priority="19528" operator="containsText" text="Extrema">
      <formula>NOT(ISERROR(SEARCH("Extrema",AE36)))</formula>
    </cfRule>
    <cfRule type="containsText" dxfId="17919" priority="19529" operator="containsText" text="Alta">
      <formula>NOT(ISERROR(SEARCH("Alta",AE36)))</formula>
    </cfRule>
    <cfRule type="containsText" dxfId="17918" priority="19530" operator="containsText" text="Moderada">
      <formula>NOT(ISERROR(SEARCH("Moderada",AE36)))</formula>
    </cfRule>
    <cfRule type="containsText" dxfId="17917" priority="19531" operator="containsText" text="Baja">
      <formula>NOT(ISERROR(SEARCH("Baja",AE36)))</formula>
    </cfRule>
  </conditionalFormatting>
  <conditionalFormatting sqref="AE36:AE37">
    <cfRule type="containsText" dxfId="17916" priority="19532" operator="containsText" text="VALORAR">
      <formula>NOT(ISERROR(SEARCH("VALORAR",AE36)))</formula>
    </cfRule>
    <cfRule type="containsText" dxfId="17915" priority="19533" operator="containsText" text="Extrema">
      <formula>NOT(ISERROR(SEARCH("Extrema",AE36)))</formula>
    </cfRule>
    <cfRule type="containsText" dxfId="17914" priority="19534" operator="containsText" text="Alta">
      <formula>NOT(ISERROR(SEARCH("Alta",AE36)))</formula>
    </cfRule>
    <cfRule type="containsText" dxfId="17913" priority="19535" operator="containsText" text="Moderada">
      <formula>NOT(ISERROR(SEARCH("Moderada",AE36)))</formula>
    </cfRule>
    <cfRule type="containsText" dxfId="17912" priority="19536" operator="containsText" text="Baja">
      <formula>NOT(ISERROR(SEARCH("Baja",AE36)))</formula>
    </cfRule>
  </conditionalFormatting>
  <conditionalFormatting sqref="V36:V37">
    <cfRule type="cellIs" dxfId="17911" priority="19543" stopIfTrue="1" operator="equal">
      <formula>"Alta"</formula>
    </cfRule>
  </conditionalFormatting>
  <conditionalFormatting sqref="V36:V37">
    <cfRule type="cellIs" dxfId="17910" priority="19545" stopIfTrue="1" operator="equal">
      <formula>"Baja"</formula>
    </cfRule>
  </conditionalFormatting>
  <conditionalFormatting sqref="V36:V37">
    <cfRule type="cellIs" dxfId="17909" priority="19544" stopIfTrue="1" operator="equal">
      <formula>"Media"</formula>
    </cfRule>
  </conditionalFormatting>
  <conditionalFormatting sqref="V36:V37">
    <cfRule type="cellIs" dxfId="17908" priority="19542" stopIfTrue="1" operator="equal">
      <formula>"Muy Alta"</formula>
    </cfRule>
  </conditionalFormatting>
  <conditionalFormatting sqref="V36:V37">
    <cfRule type="cellIs" dxfId="17907" priority="19546" stopIfTrue="1" operator="equal">
      <formula>"Muy Baja"</formula>
    </cfRule>
  </conditionalFormatting>
  <conditionalFormatting sqref="AP36">
    <cfRule type="cellIs" dxfId="17906" priority="19503" stopIfTrue="1" operator="equal">
      <formula>"Alta"</formula>
    </cfRule>
  </conditionalFormatting>
  <conditionalFormatting sqref="AP36">
    <cfRule type="cellIs" dxfId="17905" priority="19505" stopIfTrue="1" operator="equal">
      <formula>"Baja"</formula>
    </cfRule>
  </conditionalFormatting>
  <conditionalFormatting sqref="AP36">
    <cfRule type="cellIs" dxfId="17904" priority="19504" stopIfTrue="1" operator="equal">
      <formula>"Media"</formula>
    </cfRule>
  </conditionalFormatting>
  <conditionalFormatting sqref="AP36">
    <cfRule type="cellIs" dxfId="17903" priority="19502" stopIfTrue="1" operator="equal">
      <formula>"Muy Alta"</formula>
    </cfRule>
  </conditionalFormatting>
  <conditionalFormatting sqref="AP36">
    <cfRule type="cellIs" dxfId="17902" priority="19506" stopIfTrue="1" operator="equal">
      <formula>"Muy Baja"</formula>
    </cfRule>
  </conditionalFormatting>
  <conditionalFormatting sqref="AP37">
    <cfRule type="cellIs" dxfId="17901" priority="19489" stopIfTrue="1" operator="equal">
      <formula>"Alta"</formula>
    </cfRule>
  </conditionalFormatting>
  <conditionalFormatting sqref="AP37">
    <cfRule type="cellIs" dxfId="17900" priority="19491" stopIfTrue="1" operator="equal">
      <formula>"Baja"</formula>
    </cfRule>
  </conditionalFormatting>
  <conditionalFormatting sqref="AP37">
    <cfRule type="cellIs" dxfId="17899" priority="19490" stopIfTrue="1" operator="equal">
      <formula>"Media"</formula>
    </cfRule>
  </conditionalFormatting>
  <conditionalFormatting sqref="AP37">
    <cfRule type="cellIs" dxfId="17898" priority="19488" stopIfTrue="1" operator="equal">
      <formula>"Muy Alta"</formula>
    </cfRule>
  </conditionalFormatting>
  <conditionalFormatting sqref="AP37">
    <cfRule type="cellIs" dxfId="17897" priority="19492" stopIfTrue="1" operator="equal">
      <formula>"Muy Baja"</formula>
    </cfRule>
  </conditionalFormatting>
  <conditionalFormatting sqref="V40:V41">
    <cfRule type="cellIs" dxfId="17896" priority="19471" stopIfTrue="1" operator="equal">
      <formula>"Alta"</formula>
    </cfRule>
  </conditionalFormatting>
  <conditionalFormatting sqref="V40:V41">
    <cfRule type="cellIs" dxfId="17895" priority="19473" stopIfTrue="1" operator="equal">
      <formula>"Baja"</formula>
    </cfRule>
  </conditionalFormatting>
  <conditionalFormatting sqref="V40:V41">
    <cfRule type="cellIs" dxfId="17894" priority="19472" stopIfTrue="1" operator="equal">
      <formula>"Media"</formula>
    </cfRule>
  </conditionalFormatting>
  <conditionalFormatting sqref="V40:V41">
    <cfRule type="cellIs" dxfId="17893" priority="19470" stopIfTrue="1" operator="equal">
      <formula>"Muy Alta"</formula>
    </cfRule>
  </conditionalFormatting>
  <conditionalFormatting sqref="V40:V41">
    <cfRule type="cellIs" dxfId="17892" priority="19474" stopIfTrue="1" operator="equal">
      <formula>"Muy Baja"</formula>
    </cfRule>
  </conditionalFormatting>
  <conditionalFormatting sqref="AE40:AE41">
    <cfRule type="containsText" dxfId="17891" priority="19455" operator="containsText" text="VALORAR">
      <formula>NOT(ISERROR(SEARCH("VALORAR",AE40)))</formula>
    </cfRule>
    <cfRule type="containsText" dxfId="17890" priority="19456" operator="containsText" text="Extrema">
      <formula>NOT(ISERROR(SEARCH("Extrema",AE40)))</formula>
    </cfRule>
    <cfRule type="containsText" dxfId="17889" priority="19457" operator="containsText" text="Alta">
      <formula>NOT(ISERROR(SEARCH("Alta",AE40)))</formula>
    </cfRule>
    <cfRule type="containsText" dxfId="17888" priority="19458" operator="containsText" text="Moderada">
      <formula>NOT(ISERROR(SEARCH("Moderada",AE40)))</formula>
    </cfRule>
    <cfRule type="containsText" dxfId="17887" priority="19459" operator="containsText" text="Baja">
      <formula>NOT(ISERROR(SEARCH("Baja",AE40)))</formula>
    </cfRule>
  </conditionalFormatting>
  <conditionalFormatting sqref="AE40:AE41">
    <cfRule type="containsText" dxfId="17886" priority="19460" operator="containsText" text="VALORAR">
      <formula>NOT(ISERROR(SEARCH("VALORAR",AE40)))</formula>
    </cfRule>
    <cfRule type="containsText" dxfId="17885" priority="19461" operator="containsText" text="Extrema">
      <formula>NOT(ISERROR(SEARCH("Extrema",AE40)))</formula>
    </cfRule>
    <cfRule type="containsText" dxfId="17884" priority="19462" operator="containsText" text="Alta">
      <formula>NOT(ISERROR(SEARCH("Alta",AE40)))</formula>
    </cfRule>
    <cfRule type="containsText" dxfId="17883" priority="19463" operator="containsText" text="Moderada">
      <formula>NOT(ISERROR(SEARCH("Moderada",AE40)))</formula>
    </cfRule>
    <cfRule type="containsText" dxfId="17882" priority="19464" operator="containsText" text="Baja">
      <formula>NOT(ISERROR(SEARCH("Baja",AE40)))</formula>
    </cfRule>
  </conditionalFormatting>
  <conditionalFormatting sqref="AW40">
    <cfRule type="containsText" dxfId="17881" priority="19429" operator="containsText" text="VALORAR">
      <formula>NOT(ISERROR(SEARCH("VALORAR",AW40)))</formula>
    </cfRule>
    <cfRule type="containsText" dxfId="17880" priority="19430" operator="containsText" text="Extrema">
      <formula>NOT(ISERROR(SEARCH("Extrema",AW40)))</formula>
    </cfRule>
    <cfRule type="containsText" dxfId="17879" priority="19431" operator="containsText" text="Alta">
      <formula>NOT(ISERROR(SEARCH("Alta",AW40)))</formula>
    </cfRule>
    <cfRule type="containsText" dxfId="17878" priority="19432" operator="containsText" text="Moderada">
      <formula>NOT(ISERROR(SEARCH("Moderada",AW40)))</formula>
    </cfRule>
    <cfRule type="containsText" dxfId="17877" priority="19433" operator="containsText" text="Baja">
      <formula>NOT(ISERROR(SEARCH("Baja",AW40)))</formula>
    </cfRule>
  </conditionalFormatting>
  <conditionalFormatting sqref="AW40">
    <cfRule type="containsText" dxfId="17876" priority="19434" operator="containsText" text="VALORAR">
      <formula>NOT(ISERROR(SEARCH("VALORAR",AW40)))</formula>
    </cfRule>
    <cfRule type="containsText" dxfId="17875" priority="19435" operator="containsText" text="Extrema">
      <formula>NOT(ISERROR(SEARCH("Extrema",AW40)))</formula>
    </cfRule>
    <cfRule type="containsText" dxfId="17874" priority="19436" operator="containsText" text="Alta">
      <formula>NOT(ISERROR(SEARCH("Alta",AW40)))</formula>
    </cfRule>
    <cfRule type="containsText" dxfId="17873" priority="19437" operator="containsText" text="Moderada">
      <formula>NOT(ISERROR(SEARCH("Moderada",AW40)))</formula>
    </cfRule>
    <cfRule type="containsText" dxfId="17872" priority="19438" operator="containsText" text="Baja">
      <formula>NOT(ISERROR(SEARCH("Baja",AW40)))</formula>
    </cfRule>
  </conditionalFormatting>
  <conditionalFormatting sqref="AP46">
    <cfRule type="cellIs" dxfId="17871" priority="19253" stopIfTrue="1" operator="equal">
      <formula>"Alta"</formula>
    </cfRule>
  </conditionalFormatting>
  <conditionalFormatting sqref="AP46">
    <cfRule type="cellIs" dxfId="17870" priority="19255" stopIfTrue="1" operator="equal">
      <formula>"Baja"</formula>
    </cfRule>
  </conditionalFormatting>
  <conditionalFormatting sqref="AP46">
    <cfRule type="cellIs" dxfId="17869" priority="19254" stopIfTrue="1" operator="equal">
      <formula>"Media"</formula>
    </cfRule>
  </conditionalFormatting>
  <conditionalFormatting sqref="AP46">
    <cfRule type="cellIs" dxfId="17868" priority="19252" stopIfTrue="1" operator="equal">
      <formula>"Muy Alta"</formula>
    </cfRule>
  </conditionalFormatting>
  <conditionalFormatting sqref="AP46">
    <cfRule type="cellIs" dxfId="17867" priority="19256" stopIfTrue="1" operator="equal">
      <formula>"Muy Baja"</formula>
    </cfRule>
  </conditionalFormatting>
  <conditionalFormatting sqref="AP41">
    <cfRule type="cellIs" dxfId="17866" priority="19407" stopIfTrue="1" operator="equal">
      <formula>"Alta"</formula>
    </cfRule>
  </conditionalFormatting>
  <conditionalFormatting sqref="AP41">
    <cfRule type="cellIs" dxfId="17865" priority="19409" stopIfTrue="1" operator="equal">
      <formula>"Baja"</formula>
    </cfRule>
  </conditionalFormatting>
  <conditionalFormatting sqref="AP41">
    <cfRule type="cellIs" dxfId="17864" priority="19408" stopIfTrue="1" operator="equal">
      <formula>"Media"</formula>
    </cfRule>
  </conditionalFormatting>
  <conditionalFormatting sqref="AP41">
    <cfRule type="cellIs" dxfId="17863" priority="19406" stopIfTrue="1" operator="equal">
      <formula>"Muy Alta"</formula>
    </cfRule>
  </conditionalFormatting>
  <conditionalFormatting sqref="AP41">
    <cfRule type="cellIs" dxfId="17862" priority="19410" stopIfTrue="1" operator="equal">
      <formula>"Muy Baja"</formula>
    </cfRule>
  </conditionalFormatting>
  <conditionalFormatting sqref="AP45">
    <cfRule type="cellIs" dxfId="17861" priority="19393" stopIfTrue="1" operator="equal">
      <formula>"Alta"</formula>
    </cfRule>
  </conditionalFormatting>
  <conditionalFormatting sqref="AP45">
    <cfRule type="cellIs" dxfId="17860" priority="19395" stopIfTrue="1" operator="equal">
      <formula>"Baja"</formula>
    </cfRule>
  </conditionalFormatting>
  <conditionalFormatting sqref="AP45">
    <cfRule type="cellIs" dxfId="17859" priority="19394" stopIfTrue="1" operator="equal">
      <formula>"Media"</formula>
    </cfRule>
  </conditionalFormatting>
  <conditionalFormatting sqref="AP45">
    <cfRule type="cellIs" dxfId="17858" priority="19392" stopIfTrue="1" operator="equal">
      <formula>"Muy Alta"</formula>
    </cfRule>
  </conditionalFormatting>
  <conditionalFormatting sqref="AP45">
    <cfRule type="cellIs" dxfId="17857" priority="19396" stopIfTrue="1" operator="equal">
      <formula>"Muy Baja"</formula>
    </cfRule>
  </conditionalFormatting>
  <conditionalFormatting sqref="AE42:AE43">
    <cfRule type="containsText" dxfId="17856" priority="19359" operator="containsText" text="VALORAR">
      <formula>NOT(ISERROR(SEARCH("VALORAR",AE42)))</formula>
    </cfRule>
    <cfRule type="containsText" dxfId="17855" priority="19360" operator="containsText" text="Extrema">
      <formula>NOT(ISERROR(SEARCH("Extrema",AE42)))</formula>
    </cfRule>
    <cfRule type="containsText" dxfId="17854" priority="19361" operator="containsText" text="Alta">
      <formula>NOT(ISERROR(SEARCH("Alta",AE42)))</formula>
    </cfRule>
    <cfRule type="containsText" dxfId="17853" priority="19362" operator="containsText" text="Moderada">
      <formula>NOT(ISERROR(SEARCH("Moderada",AE42)))</formula>
    </cfRule>
    <cfRule type="containsText" dxfId="17852" priority="19363" operator="containsText" text="Baja">
      <formula>NOT(ISERROR(SEARCH("Baja",AE42)))</formula>
    </cfRule>
  </conditionalFormatting>
  <conditionalFormatting sqref="AE42:AE43">
    <cfRule type="containsText" dxfId="17851" priority="19364" operator="containsText" text="VALORAR">
      <formula>NOT(ISERROR(SEARCH("VALORAR",AE42)))</formula>
    </cfRule>
    <cfRule type="containsText" dxfId="17850" priority="19365" operator="containsText" text="Extrema">
      <formula>NOT(ISERROR(SEARCH("Extrema",AE42)))</formula>
    </cfRule>
    <cfRule type="containsText" dxfId="17849" priority="19366" operator="containsText" text="Alta">
      <formula>NOT(ISERROR(SEARCH("Alta",AE42)))</formula>
    </cfRule>
    <cfRule type="containsText" dxfId="17848" priority="19367" operator="containsText" text="Moderada">
      <formula>NOT(ISERROR(SEARCH("Moderada",AE42)))</formula>
    </cfRule>
    <cfRule type="containsText" dxfId="17847" priority="19368" operator="containsText" text="Baja">
      <formula>NOT(ISERROR(SEARCH("Baja",AE42)))</formula>
    </cfRule>
  </conditionalFormatting>
  <conditionalFormatting sqref="V42:V43">
    <cfRule type="cellIs" dxfId="17846" priority="19375" stopIfTrue="1" operator="equal">
      <formula>"Alta"</formula>
    </cfRule>
  </conditionalFormatting>
  <conditionalFormatting sqref="V42:V43">
    <cfRule type="cellIs" dxfId="17845" priority="19377" stopIfTrue="1" operator="equal">
      <formula>"Baja"</formula>
    </cfRule>
  </conditionalFormatting>
  <conditionalFormatting sqref="V42:V43">
    <cfRule type="cellIs" dxfId="17844" priority="19376" stopIfTrue="1" operator="equal">
      <formula>"Media"</formula>
    </cfRule>
  </conditionalFormatting>
  <conditionalFormatting sqref="V42:V43">
    <cfRule type="cellIs" dxfId="17843" priority="19374" stopIfTrue="1" operator="equal">
      <formula>"Muy Alta"</formula>
    </cfRule>
  </conditionalFormatting>
  <conditionalFormatting sqref="V42:V43">
    <cfRule type="cellIs" dxfId="17842" priority="19378" stopIfTrue="1" operator="equal">
      <formula>"Muy Baja"</formula>
    </cfRule>
  </conditionalFormatting>
  <conditionalFormatting sqref="AP42">
    <cfRule type="cellIs" dxfId="17841" priority="19335" stopIfTrue="1" operator="equal">
      <formula>"Alta"</formula>
    </cfRule>
  </conditionalFormatting>
  <conditionalFormatting sqref="AP42">
    <cfRule type="cellIs" dxfId="17840" priority="19337" stopIfTrue="1" operator="equal">
      <formula>"Baja"</formula>
    </cfRule>
  </conditionalFormatting>
  <conditionalFormatting sqref="AP42">
    <cfRule type="cellIs" dxfId="17839" priority="19336" stopIfTrue="1" operator="equal">
      <formula>"Media"</formula>
    </cfRule>
  </conditionalFormatting>
  <conditionalFormatting sqref="AP42">
    <cfRule type="cellIs" dxfId="17838" priority="19334" stopIfTrue="1" operator="equal">
      <formula>"Muy Alta"</formula>
    </cfRule>
  </conditionalFormatting>
  <conditionalFormatting sqref="AP42">
    <cfRule type="cellIs" dxfId="17837" priority="19338" stopIfTrue="1" operator="equal">
      <formula>"Muy Baja"</formula>
    </cfRule>
  </conditionalFormatting>
  <conditionalFormatting sqref="AP43">
    <cfRule type="cellIs" dxfId="17836" priority="19321" stopIfTrue="1" operator="equal">
      <formula>"Alta"</formula>
    </cfRule>
  </conditionalFormatting>
  <conditionalFormatting sqref="AP43">
    <cfRule type="cellIs" dxfId="17835" priority="19323" stopIfTrue="1" operator="equal">
      <formula>"Baja"</formula>
    </cfRule>
  </conditionalFormatting>
  <conditionalFormatting sqref="AP43">
    <cfRule type="cellIs" dxfId="17834" priority="19322" stopIfTrue="1" operator="equal">
      <formula>"Media"</formula>
    </cfRule>
  </conditionalFormatting>
  <conditionalFormatting sqref="AP43">
    <cfRule type="cellIs" dxfId="17833" priority="19320" stopIfTrue="1" operator="equal">
      <formula>"Muy Alta"</formula>
    </cfRule>
  </conditionalFormatting>
  <conditionalFormatting sqref="AP43">
    <cfRule type="cellIs" dxfId="17832" priority="19324" stopIfTrue="1" operator="equal">
      <formula>"Muy Baja"</formula>
    </cfRule>
  </conditionalFormatting>
  <conditionalFormatting sqref="V46:V47">
    <cfRule type="cellIs" dxfId="17831" priority="19303" stopIfTrue="1" operator="equal">
      <formula>"Alta"</formula>
    </cfRule>
  </conditionalFormatting>
  <conditionalFormatting sqref="V46:V47">
    <cfRule type="cellIs" dxfId="17830" priority="19305" stopIfTrue="1" operator="equal">
      <formula>"Baja"</formula>
    </cfRule>
  </conditionalFormatting>
  <conditionalFormatting sqref="V46:V47">
    <cfRule type="cellIs" dxfId="17829" priority="19304" stopIfTrue="1" operator="equal">
      <formula>"Media"</formula>
    </cfRule>
  </conditionalFormatting>
  <conditionalFormatting sqref="V46:V47">
    <cfRule type="cellIs" dxfId="17828" priority="19302" stopIfTrue="1" operator="equal">
      <formula>"Muy Alta"</formula>
    </cfRule>
  </conditionalFormatting>
  <conditionalFormatting sqref="V46:V47">
    <cfRule type="cellIs" dxfId="17827" priority="19306" stopIfTrue="1" operator="equal">
      <formula>"Muy Baja"</formula>
    </cfRule>
  </conditionalFormatting>
  <conditionalFormatting sqref="AE46:AE47">
    <cfRule type="containsText" dxfId="17826" priority="19287" operator="containsText" text="VALORAR">
      <formula>NOT(ISERROR(SEARCH("VALORAR",AE46)))</formula>
    </cfRule>
    <cfRule type="containsText" dxfId="17825" priority="19288" operator="containsText" text="Extrema">
      <formula>NOT(ISERROR(SEARCH("Extrema",AE46)))</formula>
    </cfRule>
    <cfRule type="containsText" dxfId="17824" priority="19289" operator="containsText" text="Alta">
      <formula>NOT(ISERROR(SEARCH("Alta",AE46)))</formula>
    </cfRule>
    <cfRule type="containsText" dxfId="17823" priority="19290" operator="containsText" text="Moderada">
      <formula>NOT(ISERROR(SEARCH("Moderada",AE46)))</formula>
    </cfRule>
    <cfRule type="containsText" dxfId="17822" priority="19291" operator="containsText" text="Baja">
      <formula>NOT(ISERROR(SEARCH("Baja",AE46)))</formula>
    </cfRule>
  </conditionalFormatting>
  <conditionalFormatting sqref="AE46:AE47">
    <cfRule type="containsText" dxfId="17821" priority="19292" operator="containsText" text="VALORAR">
      <formula>NOT(ISERROR(SEARCH("VALORAR",AE46)))</formula>
    </cfRule>
    <cfRule type="containsText" dxfId="17820" priority="19293" operator="containsText" text="Extrema">
      <formula>NOT(ISERROR(SEARCH("Extrema",AE46)))</formula>
    </cfRule>
    <cfRule type="containsText" dxfId="17819" priority="19294" operator="containsText" text="Alta">
      <formula>NOT(ISERROR(SEARCH("Alta",AE46)))</formula>
    </cfRule>
    <cfRule type="containsText" dxfId="17818" priority="19295" operator="containsText" text="Moderada">
      <formula>NOT(ISERROR(SEARCH("Moderada",AE46)))</formula>
    </cfRule>
    <cfRule type="containsText" dxfId="17817" priority="19296" operator="containsText" text="Baja">
      <formula>NOT(ISERROR(SEARCH("Baja",AE46)))</formula>
    </cfRule>
  </conditionalFormatting>
  <conditionalFormatting sqref="AW46">
    <cfRule type="containsText" dxfId="17816" priority="19261" operator="containsText" text="VALORAR">
      <formula>NOT(ISERROR(SEARCH("VALORAR",AW46)))</formula>
    </cfRule>
    <cfRule type="containsText" dxfId="17815" priority="19262" operator="containsText" text="Extrema">
      <formula>NOT(ISERROR(SEARCH("Extrema",AW46)))</formula>
    </cfRule>
    <cfRule type="containsText" dxfId="17814" priority="19263" operator="containsText" text="Alta">
      <formula>NOT(ISERROR(SEARCH("Alta",AW46)))</formula>
    </cfRule>
    <cfRule type="containsText" dxfId="17813" priority="19264" operator="containsText" text="Moderada">
      <formula>NOT(ISERROR(SEARCH("Moderada",AW46)))</formula>
    </cfRule>
    <cfRule type="containsText" dxfId="17812" priority="19265" operator="containsText" text="Baja">
      <formula>NOT(ISERROR(SEARCH("Baja",AW46)))</formula>
    </cfRule>
  </conditionalFormatting>
  <conditionalFormatting sqref="AW46">
    <cfRule type="containsText" dxfId="17811" priority="19266" operator="containsText" text="VALORAR">
      <formula>NOT(ISERROR(SEARCH("VALORAR",AW46)))</formula>
    </cfRule>
    <cfRule type="containsText" dxfId="17810" priority="19267" operator="containsText" text="Extrema">
      <formula>NOT(ISERROR(SEARCH("Extrema",AW46)))</formula>
    </cfRule>
    <cfRule type="containsText" dxfId="17809" priority="19268" operator="containsText" text="Alta">
      <formula>NOT(ISERROR(SEARCH("Alta",AW46)))</formula>
    </cfRule>
    <cfRule type="containsText" dxfId="17808" priority="19269" operator="containsText" text="Moderada">
      <formula>NOT(ISERROR(SEARCH("Moderada",AW46)))</formula>
    </cfRule>
    <cfRule type="containsText" dxfId="17807" priority="19270" operator="containsText" text="Baja">
      <formula>NOT(ISERROR(SEARCH("Baja",AW46)))</formula>
    </cfRule>
  </conditionalFormatting>
  <conditionalFormatting sqref="AP47">
    <cfRule type="cellIs" dxfId="17806" priority="19239" stopIfTrue="1" operator="equal">
      <formula>"Alta"</formula>
    </cfRule>
  </conditionalFormatting>
  <conditionalFormatting sqref="AP47">
    <cfRule type="cellIs" dxfId="17805" priority="19241" stopIfTrue="1" operator="equal">
      <formula>"Baja"</formula>
    </cfRule>
  </conditionalFormatting>
  <conditionalFormatting sqref="AP47">
    <cfRule type="cellIs" dxfId="17804" priority="19240" stopIfTrue="1" operator="equal">
      <formula>"Media"</formula>
    </cfRule>
  </conditionalFormatting>
  <conditionalFormatting sqref="AP47">
    <cfRule type="cellIs" dxfId="17803" priority="19238" stopIfTrue="1" operator="equal">
      <formula>"Muy Alta"</formula>
    </cfRule>
  </conditionalFormatting>
  <conditionalFormatting sqref="AP47">
    <cfRule type="cellIs" dxfId="17802" priority="19242" stopIfTrue="1" operator="equal">
      <formula>"Muy Baja"</formula>
    </cfRule>
  </conditionalFormatting>
  <conditionalFormatting sqref="AP51">
    <cfRule type="cellIs" dxfId="17801" priority="19225" stopIfTrue="1" operator="equal">
      <formula>"Alta"</formula>
    </cfRule>
  </conditionalFormatting>
  <conditionalFormatting sqref="AP51">
    <cfRule type="cellIs" dxfId="17800" priority="19227" stopIfTrue="1" operator="equal">
      <formula>"Baja"</formula>
    </cfRule>
  </conditionalFormatting>
  <conditionalFormatting sqref="AP51">
    <cfRule type="cellIs" dxfId="17799" priority="19226" stopIfTrue="1" operator="equal">
      <formula>"Media"</formula>
    </cfRule>
  </conditionalFormatting>
  <conditionalFormatting sqref="AP51">
    <cfRule type="cellIs" dxfId="17798" priority="19224" stopIfTrue="1" operator="equal">
      <formula>"Muy Alta"</formula>
    </cfRule>
  </conditionalFormatting>
  <conditionalFormatting sqref="AP51">
    <cfRule type="cellIs" dxfId="17797" priority="19228" stopIfTrue="1" operator="equal">
      <formula>"Muy Baja"</formula>
    </cfRule>
  </conditionalFormatting>
  <conditionalFormatting sqref="AE48:AE49">
    <cfRule type="containsText" dxfId="17796" priority="19191" operator="containsText" text="VALORAR">
      <formula>NOT(ISERROR(SEARCH("VALORAR",AE48)))</formula>
    </cfRule>
    <cfRule type="containsText" dxfId="17795" priority="19192" operator="containsText" text="Extrema">
      <formula>NOT(ISERROR(SEARCH("Extrema",AE48)))</formula>
    </cfRule>
    <cfRule type="containsText" dxfId="17794" priority="19193" operator="containsText" text="Alta">
      <formula>NOT(ISERROR(SEARCH("Alta",AE48)))</formula>
    </cfRule>
    <cfRule type="containsText" dxfId="17793" priority="19194" operator="containsText" text="Moderada">
      <formula>NOT(ISERROR(SEARCH("Moderada",AE48)))</formula>
    </cfRule>
    <cfRule type="containsText" dxfId="17792" priority="19195" operator="containsText" text="Baja">
      <formula>NOT(ISERROR(SEARCH("Baja",AE48)))</formula>
    </cfRule>
  </conditionalFormatting>
  <conditionalFormatting sqref="AE48:AE49">
    <cfRule type="containsText" dxfId="17791" priority="19196" operator="containsText" text="VALORAR">
      <formula>NOT(ISERROR(SEARCH("VALORAR",AE48)))</formula>
    </cfRule>
    <cfRule type="containsText" dxfId="17790" priority="19197" operator="containsText" text="Extrema">
      <formula>NOT(ISERROR(SEARCH("Extrema",AE48)))</formula>
    </cfRule>
    <cfRule type="containsText" dxfId="17789" priority="19198" operator="containsText" text="Alta">
      <formula>NOT(ISERROR(SEARCH("Alta",AE48)))</formula>
    </cfRule>
    <cfRule type="containsText" dxfId="17788" priority="19199" operator="containsText" text="Moderada">
      <formula>NOT(ISERROR(SEARCH("Moderada",AE48)))</formula>
    </cfRule>
    <cfRule type="containsText" dxfId="17787" priority="19200" operator="containsText" text="Baja">
      <formula>NOT(ISERROR(SEARCH("Baja",AE48)))</formula>
    </cfRule>
  </conditionalFormatting>
  <conditionalFormatting sqref="V48:V49">
    <cfRule type="cellIs" dxfId="17786" priority="19207" stopIfTrue="1" operator="equal">
      <formula>"Alta"</formula>
    </cfRule>
  </conditionalFormatting>
  <conditionalFormatting sqref="V48:V49">
    <cfRule type="cellIs" dxfId="17785" priority="19209" stopIfTrue="1" operator="equal">
      <formula>"Baja"</formula>
    </cfRule>
  </conditionalFormatting>
  <conditionalFormatting sqref="V48:V49">
    <cfRule type="cellIs" dxfId="17784" priority="19208" stopIfTrue="1" operator="equal">
      <formula>"Media"</formula>
    </cfRule>
  </conditionalFormatting>
  <conditionalFormatting sqref="V48:V49">
    <cfRule type="cellIs" dxfId="17783" priority="19206" stopIfTrue="1" operator="equal">
      <formula>"Muy Alta"</formula>
    </cfRule>
  </conditionalFormatting>
  <conditionalFormatting sqref="V48:V49">
    <cfRule type="cellIs" dxfId="17782" priority="19210" stopIfTrue="1" operator="equal">
      <formula>"Muy Baja"</formula>
    </cfRule>
  </conditionalFormatting>
  <conditionalFormatting sqref="AP48">
    <cfRule type="cellIs" dxfId="17781" priority="19167" stopIfTrue="1" operator="equal">
      <formula>"Alta"</formula>
    </cfRule>
  </conditionalFormatting>
  <conditionalFormatting sqref="AP48">
    <cfRule type="cellIs" dxfId="17780" priority="19169" stopIfTrue="1" operator="equal">
      <formula>"Baja"</formula>
    </cfRule>
  </conditionalFormatting>
  <conditionalFormatting sqref="AP48">
    <cfRule type="cellIs" dxfId="17779" priority="19168" stopIfTrue="1" operator="equal">
      <formula>"Media"</formula>
    </cfRule>
  </conditionalFormatting>
  <conditionalFormatting sqref="AP48">
    <cfRule type="cellIs" dxfId="17778" priority="19166" stopIfTrue="1" operator="equal">
      <formula>"Muy Alta"</formula>
    </cfRule>
  </conditionalFormatting>
  <conditionalFormatting sqref="AP48">
    <cfRule type="cellIs" dxfId="17777" priority="19170" stopIfTrue="1" operator="equal">
      <formula>"Muy Baja"</formula>
    </cfRule>
  </conditionalFormatting>
  <conditionalFormatting sqref="AP49">
    <cfRule type="cellIs" dxfId="17776" priority="19153" stopIfTrue="1" operator="equal">
      <formula>"Alta"</formula>
    </cfRule>
  </conditionalFormatting>
  <conditionalFormatting sqref="AP49">
    <cfRule type="cellIs" dxfId="17775" priority="19155" stopIfTrue="1" operator="equal">
      <formula>"Baja"</formula>
    </cfRule>
  </conditionalFormatting>
  <conditionalFormatting sqref="AP49">
    <cfRule type="cellIs" dxfId="17774" priority="19154" stopIfTrue="1" operator="equal">
      <formula>"Media"</formula>
    </cfRule>
  </conditionalFormatting>
  <conditionalFormatting sqref="AP49">
    <cfRule type="cellIs" dxfId="17773" priority="19152" stopIfTrue="1" operator="equal">
      <formula>"Muy Alta"</formula>
    </cfRule>
  </conditionalFormatting>
  <conditionalFormatting sqref="AP49">
    <cfRule type="cellIs" dxfId="17772" priority="19156" stopIfTrue="1" operator="equal">
      <formula>"Muy Baja"</formula>
    </cfRule>
  </conditionalFormatting>
  <conditionalFormatting sqref="V52:V53">
    <cfRule type="cellIs" dxfId="17771" priority="19135" stopIfTrue="1" operator="equal">
      <formula>"Alta"</formula>
    </cfRule>
  </conditionalFormatting>
  <conditionalFormatting sqref="V52:V53">
    <cfRule type="cellIs" dxfId="17770" priority="19137" stopIfTrue="1" operator="equal">
      <formula>"Baja"</formula>
    </cfRule>
  </conditionalFormatting>
  <conditionalFormatting sqref="V52:V53">
    <cfRule type="cellIs" dxfId="17769" priority="19136" stopIfTrue="1" operator="equal">
      <formula>"Media"</formula>
    </cfRule>
  </conditionalFormatting>
  <conditionalFormatting sqref="V52:V53">
    <cfRule type="cellIs" dxfId="17768" priority="19134" stopIfTrue="1" operator="equal">
      <formula>"Muy Alta"</formula>
    </cfRule>
  </conditionalFormatting>
  <conditionalFormatting sqref="V52:V53">
    <cfRule type="cellIs" dxfId="17767" priority="19138" stopIfTrue="1" operator="equal">
      <formula>"Muy Baja"</formula>
    </cfRule>
  </conditionalFormatting>
  <conditionalFormatting sqref="AE52:AE53">
    <cfRule type="containsText" dxfId="17766" priority="19119" operator="containsText" text="VALORAR">
      <formula>NOT(ISERROR(SEARCH("VALORAR",AE52)))</formula>
    </cfRule>
    <cfRule type="containsText" dxfId="17765" priority="19120" operator="containsText" text="Extrema">
      <formula>NOT(ISERROR(SEARCH("Extrema",AE52)))</formula>
    </cfRule>
    <cfRule type="containsText" dxfId="17764" priority="19121" operator="containsText" text="Alta">
      <formula>NOT(ISERROR(SEARCH("Alta",AE52)))</formula>
    </cfRule>
    <cfRule type="containsText" dxfId="17763" priority="19122" operator="containsText" text="Moderada">
      <formula>NOT(ISERROR(SEARCH("Moderada",AE52)))</formula>
    </cfRule>
    <cfRule type="containsText" dxfId="17762" priority="19123" operator="containsText" text="Baja">
      <formula>NOT(ISERROR(SEARCH("Baja",AE52)))</formula>
    </cfRule>
  </conditionalFormatting>
  <conditionalFormatting sqref="AE52:AE53">
    <cfRule type="containsText" dxfId="17761" priority="19124" operator="containsText" text="VALORAR">
      <formula>NOT(ISERROR(SEARCH("VALORAR",AE52)))</formula>
    </cfRule>
    <cfRule type="containsText" dxfId="17760" priority="19125" operator="containsText" text="Extrema">
      <formula>NOT(ISERROR(SEARCH("Extrema",AE52)))</formula>
    </cfRule>
    <cfRule type="containsText" dxfId="17759" priority="19126" operator="containsText" text="Alta">
      <formula>NOT(ISERROR(SEARCH("Alta",AE52)))</formula>
    </cfRule>
    <cfRule type="containsText" dxfId="17758" priority="19127" operator="containsText" text="Moderada">
      <formula>NOT(ISERROR(SEARCH("Moderada",AE52)))</formula>
    </cfRule>
    <cfRule type="containsText" dxfId="17757" priority="19128" operator="containsText" text="Baja">
      <formula>NOT(ISERROR(SEARCH("Baja",AE52)))</formula>
    </cfRule>
  </conditionalFormatting>
  <conditionalFormatting sqref="AW52">
    <cfRule type="containsText" dxfId="17756" priority="19093" operator="containsText" text="VALORAR">
      <formula>NOT(ISERROR(SEARCH("VALORAR",AW52)))</formula>
    </cfRule>
    <cfRule type="containsText" dxfId="17755" priority="19094" operator="containsText" text="Extrema">
      <formula>NOT(ISERROR(SEARCH("Extrema",AW52)))</formula>
    </cfRule>
    <cfRule type="containsText" dxfId="17754" priority="19095" operator="containsText" text="Alta">
      <formula>NOT(ISERROR(SEARCH("Alta",AW52)))</formula>
    </cfRule>
    <cfRule type="containsText" dxfId="17753" priority="19096" operator="containsText" text="Moderada">
      <formula>NOT(ISERROR(SEARCH("Moderada",AW52)))</formula>
    </cfRule>
    <cfRule type="containsText" dxfId="17752" priority="19097" operator="containsText" text="Baja">
      <formula>NOT(ISERROR(SEARCH("Baja",AW52)))</formula>
    </cfRule>
  </conditionalFormatting>
  <conditionalFormatting sqref="AW52">
    <cfRule type="containsText" dxfId="17751" priority="19098" operator="containsText" text="VALORAR">
      <formula>NOT(ISERROR(SEARCH("VALORAR",AW52)))</formula>
    </cfRule>
    <cfRule type="containsText" dxfId="17750" priority="19099" operator="containsText" text="Extrema">
      <formula>NOT(ISERROR(SEARCH("Extrema",AW52)))</formula>
    </cfRule>
    <cfRule type="containsText" dxfId="17749" priority="19100" operator="containsText" text="Alta">
      <formula>NOT(ISERROR(SEARCH("Alta",AW52)))</formula>
    </cfRule>
    <cfRule type="containsText" dxfId="17748" priority="19101" operator="containsText" text="Moderada">
      <formula>NOT(ISERROR(SEARCH("Moderada",AW52)))</formula>
    </cfRule>
    <cfRule type="containsText" dxfId="17747" priority="19102" operator="containsText" text="Baja">
      <formula>NOT(ISERROR(SEARCH("Baja",AW52)))</formula>
    </cfRule>
  </conditionalFormatting>
  <conditionalFormatting sqref="AP52">
    <cfRule type="cellIs" dxfId="17746" priority="19085" stopIfTrue="1" operator="equal">
      <formula>"Alta"</formula>
    </cfRule>
  </conditionalFormatting>
  <conditionalFormatting sqref="AP52">
    <cfRule type="cellIs" dxfId="17745" priority="19087" stopIfTrue="1" operator="equal">
      <formula>"Baja"</formula>
    </cfRule>
  </conditionalFormatting>
  <conditionalFormatting sqref="AP52">
    <cfRule type="cellIs" dxfId="17744" priority="19086" stopIfTrue="1" operator="equal">
      <formula>"Media"</formula>
    </cfRule>
  </conditionalFormatting>
  <conditionalFormatting sqref="AP52">
    <cfRule type="cellIs" dxfId="17743" priority="19084" stopIfTrue="1" operator="equal">
      <formula>"Muy Alta"</formula>
    </cfRule>
  </conditionalFormatting>
  <conditionalFormatting sqref="AP52">
    <cfRule type="cellIs" dxfId="17742" priority="19088" stopIfTrue="1" operator="equal">
      <formula>"Muy Baja"</formula>
    </cfRule>
  </conditionalFormatting>
  <conditionalFormatting sqref="AP53">
    <cfRule type="cellIs" dxfId="17741" priority="19071" stopIfTrue="1" operator="equal">
      <formula>"Alta"</formula>
    </cfRule>
  </conditionalFormatting>
  <conditionalFormatting sqref="AP53">
    <cfRule type="cellIs" dxfId="17740" priority="19073" stopIfTrue="1" operator="equal">
      <formula>"Baja"</formula>
    </cfRule>
  </conditionalFormatting>
  <conditionalFormatting sqref="AP53">
    <cfRule type="cellIs" dxfId="17739" priority="19072" stopIfTrue="1" operator="equal">
      <formula>"Media"</formula>
    </cfRule>
  </conditionalFormatting>
  <conditionalFormatting sqref="AP53">
    <cfRule type="cellIs" dxfId="17738" priority="19070" stopIfTrue="1" operator="equal">
      <formula>"Muy Alta"</formula>
    </cfRule>
  </conditionalFormatting>
  <conditionalFormatting sqref="AP53">
    <cfRule type="cellIs" dxfId="17737" priority="19074" stopIfTrue="1" operator="equal">
      <formula>"Muy Baja"</formula>
    </cfRule>
  </conditionalFormatting>
  <conditionalFormatting sqref="AP57">
    <cfRule type="cellIs" dxfId="17736" priority="19057" stopIfTrue="1" operator="equal">
      <formula>"Alta"</formula>
    </cfRule>
  </conditionalFormatting>
  <conditionalFormatting sqref="AP57">
    <cfRule type="cellIs" dxfId="17735" priority="19059" stopIfTrue="1" operator="equal">
      <formula>"Baja"</formula>
    </cfRule>
  </conditionalFormatting>
  <conditionalFormatting sqref="AP57">
    <cfRule type="cellIs" dxfId="17734" priority="19058" stopIfTrue="1" operator="equal">
      <formula>"Media"</formula>
    </cfRule>
  </conditionalFormatting>
  <conditionalFormatting sqref="AP57">
    <cfRule type="cellIs" dxfId="17733" priority="19056" stopIfTrue="1" operator="equal">
      <formula>"Muy Alta"</formula>
    </cfRule>
  </conditionalFormatting>
  <conditionalFormatting sqref="AP57">
    <cfRule type="cellIs" dxfId="17732" priority="19060" stopIfTrue="1" operator="equal">
      <formula>"Muy Baja"</formula>
    </cfRule>
  </conditionalFormatting>
  <conditionalFormatting sqref="AE54:AE55">
    <cfRule type="containsText" dxfId="17731" priority="19023" operator="containsText" text="VALORAR">
      <formula>NOT(ISERROR(SEARCH("VALORAR",AE54)))</formula>
    </cfRule>
    <cfRule type="containsText" dxfId="17730" priority="19024" operator="containsText" text="Extrema">
      <formula>NOT(ISERROR(SEARCH("Extrema",AE54)))</formula>
    </cfRule>
    <cfRule type="containsText" dxfId="17729" priority="19025" operator="containsText" text="Alta">
      <formula>NOT(ISERROR(SEARCH("Alta",AE54)))</formula>
    </cfRule>
    <cfRule type="containsText" dxfId="17728" priority="19026" operator="containsText" text="Moderada">
      <formula>NOT(ISERROR(SEARCH("Moderada",AE54)))</formula>
    </cfRule>
    <cfRule type="containsText" dxfId="17727" priority="19027" operator="containsText" text="Baja">
      <formula>NOT(ISERROR(SEARCH("Baja",AE54)))</formula>
    </cfRule>
  </conditionalFormatting>
  <conditionalFormatting sqref="AE54:AE55">
    <cfRule type="containsText" dxfId="17726" priority="19028" operator="containsText" text="VALORAR">
      <formula>NOT(ISERROR(SEARCH("VALORAR",AE54)))</formula>
    </cfRule>
    <cfRule type="containsText" dxfId="17725" priority="19029" operator="containsText" text="Extrema">
      <formula>NOT(ISERROR(SEARCH("Extrema",AE54)))</formula>
    </cfRule>
    <cfRule type="containsText" dxfId="17724" priority="19030" operator="containsText" text="Alta">
      <formula>NOT(ISERROR(SEARCH("Alta",AE54)))</formula>
    </cfRule>
    <cfRule type="containsText" dxfId="17723" priority="19031" operator="containsText" text="Moderada">
      <formula>NOT(ISERROR(SEARCH("Moderada",AE54)))</formula>
    </cfRule>
    <cfRule type="containsText" dxfId="17722" priority="19032" operator="containsText" text="Baja">
      <formula>NOT(ISERROR(SEARCH("Baja",AE54)))</formula>
    </cfRule>
  </conditionalFormatting>
  <conditionalFormatting sqref="V54:V55">
    <cfRule type="cellIs" dxfId="17721" priority="19039" stopIfTrue="1" operator="equal">
      <formula>"Alta"</formula>
    </cfRule>
  </conditionalFormatting>
  <conditionalFormatting sqref="V54:V55">
    <cfRule type="cellIs" dxfId="17720" priority="19041" stopIfTrue="1" operator="equal">
      <formula>"Baja"</formula>
    </cfRule>
  </conditionalFormatting>
  <conditionalFormatting sqref="V54:V55">
    <cfRule type="cellIs" dxfId="17719" priority="19040" stopIfTrue="1" operator="equal">
      <formula>"Media"</formula>
    </cfRule>
  </conditionalFormatting>
  <conditionalFormatting sqref="V54:V55">
    <cfRule type="cellIs" dxfId="17718" priority="19038" stopIfTrue="1" operator="equal">
      <formula>"Muy Alta"</formula>
    </cfRule>
  </conditionalFormatting>
  <conditionalFormatting sqref="V54:V55">
    <cfRule type="cellIs" dxfId="17717" priority="19042" stopIfTrue="1" operator="equal">
      <formula>"Muy Baja"</formula>
    </cfRule>
  </conditionalFormatting>
  <conditionalFormatting sqref="AP54">
    <cfRule type="cellIs" dxfId="17716" priority="18999" stopIfTrue="1" operator="equal">
      <formula>"Alta"</formula>
    </cfRule>
  </conditionalFormatting>
  <conditionalFormatting sqref="AP54">
    <cfRule type="cellIs" dxfId="17715" priority="19001" stopIfTrue="1" operator="equal">
      <formula>"Baja"</formula>
    </cfRule>
  </conditionalFormatting>
  <conditionalFormatting sqref="AP54">
    <cfRule type="cellIs" dxfId="17714" priority="19000" stopIfTrue="1" operator="equal">
      <formula>"Media"</formula>
    </cfRule>
  </conditionalFormatting>
  <conditionalFormatting sqref="AP54">
    <cfRule type="cellIs" dxfId="17713" priority="18998" stopIfTrue="1" operator="equal">
      <formula>"Muy Alta"</formula>
    </cfRule>
  </conditionalFormatting>
  <conditionalFormatting sqref="AP54">
    <cfRule type="cellIs" dxfId="17712" priority="19002" stopIfTrue="1" operator="equal">
      <formula>"Muy Baja"</formula>
    </cfRule>
  </conditionalFormatting>
  <conditionalFormatting sqref="AP55">
    <cfRule type="cellIs" dxfId="17711" priority="18985" stopIfTrue="1" operator="equal">
      <formula>"Alta"</formula>
    </cfRule>
  </conditionalFormatting>
  <conditionalFormatting sqref="AP55">
    <cfRule type="cellIs" dxfId="17710" priority="18987" stopIfTrue="1" operator="equal">
      <formula>"Baja"</formula>
    </cfRule>
  </conditionalFormatting>
  <conditionalFormatting sqref="AP55">
    <cfRule type="cellIs" dxfId="17709" priority="18986" stopIfTrue="1" operator="equal">
      <formula>"Media"</formula>
    </cfRule>
  </conditionalFormatting>
  <conditionalFormatting sqref="AP55">
    <cfRule type="cellIs" dxfId="17708" priority="18984" stopIfTrue="1" operator="equal">
      <formula>"Muy Alta"</formula>
    </cfRule>
  </conditionalFormatting>
  <conditionalFormatting sqref="AP55">
    <cfRule type="cellIs" dxfId="17707" priority="18988" stopIfTrue="1" operator="equal">
      <formula>"Muy Baja"</formula>
    </cfRule>
  </conditionalFormatting>
  <conditionalFormatting sqref="V58:V59">
    <cfRule type="cellIs" dxfId="17706" priority="18967" stopIfTrue="1" operator="equal">
      <formula>"Alta"</formula>
    </cfRule>
  </conditionalFormatting>
  <conditionalFormatting sqref="V58:V59">
    <cfRule type="cellIs" dxfId="17705" priority="18969" stopIfTrue="1" operator="equal">
      <formula>"Baja"</formula>
    </cfRule>
  </conditionalFormatting>
  <conditionalFormatting sqref="V58:V59">
    <cfRule type="cellIs" dxfId="17704" priority="18968" stopIfTrue="1" operator="equal">
      <formula>"Media"</formula>
    </cfRule>
  </conditionalFormatting>
  <conditionalFormatting sqref="V58:V59">
    <cfRule type="cellIs" dxfId="17703" priority="18966" stopIfTrue="1" operator="equal">
      <formula>"Muy Alta"</formula>
    </cfRule>
  </conditionalFormatting>
  <conditionalFormatting sqref="V58:V59">
    <cfRule type="cellIs" dxfId="17702" priority="18970" stopIfTrue="1" operator="equal">
      <formula>"Muy Baja"</formula>
    </cfRule>
  </conditionalFormatting>
  <conditionalFormatting sqref="AE58:AE59">
    <cfRule type="containsText" dxfId="17701" priority="18951" operator="containsText" text="VALORAR">
      <formula>NOT(ISERROR(SEARCH("VALORAR",AE58)))</formula>
    </cfRule>
    <cfRule type="containsText" dxfId="17700" priority="18952" operator="containsText" text="Extrema">
      <formula>NOT(ISERROR(SEARCH("Extrema",AE58)))</formula>
    </cfRule>
    <cfRule type="containsText" dxfId="17699" priority="18953" operator="containsText" text="Alta">
      <formula>NOT(ISERROR(SEARCH("Alta",AE58)))</formula>
    </cfRule>
    <cfRule type="containsText" dxfId="17698" priority="18954" operator="containsText" text="Moderada">
      <formula>NOT(ISERROR(SEARCH("Moderada",AE58)))</formula>
    </cfRule>
    <cfRule type="containsText" dxfId="17697" priority="18955" operator="containsText" text="Baja">
      <formula>NOT(ISERROR(SEARCH("Baja",AE58)))</formula>
    </cfRule>
  </conditionalFormatting>
  <conditionalFormatting sqref="AE58:AE59">
    <cfRule type="containsText" dxfId="17696" priority="18956" operator="containsText" text="VALORAR">
      <formula>NOT(ISERROR(SEARCH("VALORAR",AE58)))</formula>
    </cfRule>
    <cfRule type="containsText" dxfId="17695" priority="18957" operator="containsText" text="Extrema">
      <formula>NOT(ISERROR(SEARCH("Extrema",AE58)))</formula>
    </cfRule>
    <cfRule type="containsText" dxfId="17694" priority="18958" operator="containsText" text="Alta">
      <formula>NOT(ISERROR(SEARCH("Alta",AE58)))</formula>
    </cfRule>
    <cfRule type="containsText" dxfId="17693" priority="18959" operator="containsText" text="Moderada">
      <formula>NOT(ISERROR(SEARCH("Moderada",AE58)))</formula>
    </cfRule>
    <cfRule type="containsText" dxfId="17692" priority="18960" operator="containsText" text="Baja">
      <formula>NOT(ISERROR(SEARCH("Baja",AE58)))</formula>
    </cfRule>
  </conditionalFormatting>
  <conditionalFormatting sqref="AW58">
    <cfRule type="containsText" dxfId="17691" priority="18925" operator="containsText" text="VALORAR">
      <formula>NOT(ISERROR(SEARCH("VALORAR",AW58)))</formula>
    </cfRule>
    <cfRule type="containsText" dxfId="17690" priority="18926" operator="containsText" text="Extrema">
      <formula>NOT(ISERROR(SEARCH("Extrema",AW58)))</formula>
    </cfRule>
    <cfRule type="containsText" dxfId="17689" priority="18927" operator="containsText" text="Alta">
      <formula>NOT(ISERROR(SEARCH("Alta",AW58)))</formula>
    </cfRule>
    <cfRule type="containsText" dxfId="17688" priority="18928" operator="containsText" text="Moderada">
      <formula>NOT(ISERROR(SEARCH("Moderada",AW58)))</formula>
    </cfRule>
    <cfRule type="containsText" dxfId="17687" priority="18929" operator="containsText" text="Baja">
      <formula>NOT(ISERROR(SEARCH("Baja",AW58)))</formula>
    </cfRule>
  </conditionalFormatting>
  <conditionalFormatting sqref="AW58">
    <cfRule type="containsText" dxfId="17686" priority="18930" operator="containsText" text="VALORAR">
      <formula>NOT(ISERROR(SEARCH("VALORAR",AW58)))</formula>
    </cfRule>
    <cfRule type="containsText" dxfId="17685" priority="18931" operator="containsText" text="Extrema">
      <formula>NOT(ISERROR(SEARCH("Extrema",AW58)))</formula>
    </cfRule>
    <cfRule type="containsText" dxfId="17684" priority="18932" operator="containsText" text="Alta">
      <formula>NOT(ISERROR(SEARCH("Alta",AW58)))</formula>
    </cfRule>
    <cfRule type="containsText" dxfId="17683" priority="18933" operator="containsText" text="Moderada">
      <formula>NOT(ISERROR(SEARCH("Moderada",AW58)))</formula>
    </cfRule>
    <cfRule type="containsText" dxfId="17682" priority="18934" operator="containsText" text="Baja">
      <formula>NOT(ISERROR(SEARCH("Baja",AW58)))</formula>
    </cfRule>
  </conditionalFormatting>
  <conditionalFormatting sqref="AP58">
    <cfRule type="cellIs" dxfId="17681" priority="18917" stopIfTrue="1" operator="equal">
      <formula>"Alta"</formula>
    </cfRule>
  </conditionalFormatting>
  <conditionalFormatting sqref="AP58">
    <cfRule type="cellIs" dxfId="17680" priority="18919" stopIfTrue="1" operator="equal">
      <formula>"Baja"</formula>
    </cfRule>
  </conditionalFormatting>
  <conditionalFormatting sqref="AP58">
    <cfRule type="cellIs" dxfId="17679" priority="18918" stopIfTrue="1" operator="equal">
      <formula>"Media"</formula>
    </cfRule>
  </conditionalFormatting>
  <conditionalFormatting sqref="AP58">
    <cfRule type="cellIs" dxfId="17678" priority="18916" stopIfTrue="1" operator="equal">
      <formula>"Muy Alta"</formula>
    </cfRule>
  </conditionalFormatting>
  <conditionalFormatting sqref="AP58">
    <cfRule type="cellIs" dxfId="17677" priority="18920" stopIfTrue="1" operator="equal">
      <formula>"Muy Baja"</formula>
    </cfRule>
  </conditionalFormatting>
  <conditionalFormatting sqref="AP59">
    <cfRule type="cellIs" dxfId="17676" priority="18903" stopIfTrue="1" operator="equal">
      <formula>"Alta"</formula>
    </cfRule>
  </conditionalFormatting>
  <conditionalFormatting sqref="AP59">
    <cfRule type="cellIs" dxfId="17675" priority="18905" stopIfTrue="1" operator="equal">
      <formula>"Baja"</formula>
    </cfRule>
  </conditionalFormatting>
  <conditionalFormatting sqref="AP59">
    <cfRule type="cellIs" dxfId="17674" priority="18904" stopIfTrue="1" operator="equal">
      <formula>"Media"</formula>
    </cfRule>
  </conditionalFormatting>
  <conditionalFormatting sqref="AP59">
    <cfRule type="cellIs" dxfId="17673" priority="18902" stopIfTrue="1" operator="equal">
      <formula>"Muy Alta"</formula>
    </cfRule>
  </conditionalFormatting>
  <conditionalFormatting sqref="AP59">
    <cfRule type="cellIs" dxfId="17672" priority="18906" stopIfTrue="1" operator="equal">
      <formula>"Muy Baja"</formula>
    </cfRule>
  </conditionalFormatting>
  <conditionalFormatting sqref="AP63">
    <cfRule type="cellIs" dxfId="17671" priority="18889" stopIfTrue="1" operator="equal">
      <formula>"Alta"</formula>
    </cfRule>
  </conditionalFormatting>
  <conditionalFormatting sqref="AP63">
    <cfRule type="cellIs" dxfId="17670" priority="18891" stopIfTrue="1" operator="equal">
      <formula>"Baja"</formula>
    </cfRule>
  </conditionalFormatting>
  <conditionalFormatting sqref="AP63">
    <cfRule type="cellIs" dxfId="17669" priority="18890" stopIfTrue="1" operator="equal">
      <formula>"Media"</formula>
    </cfRule>
  </conditionalFormatting>
  <conditionalFormatting sqref="AP63">
    <cfRule type="cellIs" dxfId="17668" priority="18888" stopIfTrue="1" operator="equal">
      <formula>"Muy Alta"</formula>
    </cfRule>
  </conditionalFormatting>
  <conditionalFormatting sqref="AP63">
    <cfRule type="cellIs" dxfId="17667" priority="18892" stopIfTrue="1" operator="equal">
      <formula>"Muy Baja"</formula>
    </cfRule>
  </conditionalFormatting>
  <conditionalFormatting sqref="AE60:AE61">
    <cfRule type="containsText" dxfId="17666" priority="18855" operator="containsText" text="VALORAR">
      <formula>NOT(ISERROR(SEARCH("VALORAR",AE60)))</formula>
    </cfRule>
    <cfRule type="containsText" dxfId="17665" priority="18856" operator="containsText" text="Extrema">
      <formula>NOT(ISERROR(SEARCH("Extrema",AE60)))</formula>
    </cfRule>
    <cfRule type="containsText" dxfId="17664" priority="18857" operator="containsText" text="Alta">
      <formula>NOT(ISERROR(SEARCH("Alta",AE60)))</formula>
    </cfRule>
    <cfRule type="containsText" dxfId="17663" priority="18858" operator="containsText" text="Moderada">
      <formula>NOT(ISERROR(SEARCH("Moderada",AE60)))</formula>
    </cfRule>
    <cfRule type="containsText" dxfId="17662" priority="18859" operator="containsText" text="Baja">
      <formula>NOT(ISERROR(SEARCH("Baja",AE60)))</formula>
    </cfRule>
  </conditionalFormatting>
  <conditionalFormatting sqref="AE60:AE61">
    <cfRule type="containsText" dxfId="17661" priority="18860" operator="containsText" text="VALORAR">
      <formula>NOT(ISERROR(SEARCH("VALORAR",AE60)))</formula>
    </cfRule>
    <cfRule type="containsText" dxfId="17660" priority="18861" operator="containsText" text="Extrema">
      <formula>NOT(ISERROR(SEARCH("Extrema",AE60)))</formula>
    </cfRule>
    <cfRule type="containsText" dxfId="17659" priority="18862" operator="containsText" text="Alta">
      <formula>NOT(ISERROR(SEARCH("Alta",AE60)))</formula>
    </cfRule>
    <cfRule type="containsText" dxfId="17658" priority="18863" operator="containsText" text="Moderada">
      <formula>NOT(ISERROR(SEARCH("Moderada",AE60)))</formula>
    </cfRule>
    <cfRule type="containsText" dxfId="17657" priority="18864" operator="containsText" text="Baja">
      <formula>NOT(ISERROR(SEARCH("Baja",AE60)))</formula>
    </cfRule>
  </conditionalFormatting>
  <conditionalFormatting sqref="V60:V61">
    <cfRule type="cellIs" dxfId="17656" priority="18871" stopIfTrue="1" operator="equal">
      <formula>"Alta"</formula>
    </cfRule>
  </conditionalFormatting>
  <conditionalFormatting sqref="V60:V61">
    <cfRule type="cellIs" dxfId="17655" priority="18873" stopIfTrue="1" operator="equal">
      <formula>"Baja"</formula>
    </cfRule>
  </conditionalFormatting>
  <conditionalFormatting sqref="V60:V61">
    <cfRule type="cellIs" dxfId="17654" priority="18872" stopIfTrue="1" operator="equal">
      <formula>"Media"</formula>
    </cfRule>
  </conditionalFormatting>
  <conditionalFormatting sqref="V60:V61">
    <cfRule type="cellIs" dxfId="17653" priority="18870" stopIfTrue="1" operator="equal">
      <formula>"Muy Alta"</formula>
    </cfRule>
  </conditionalFormatting>
  <conditionalFormatting sqref="V60:V61">
    <cfRule type="cellIs" dxfId="17652" priority="18874" stopIfTrue="1" operator="equal">
      <formula>"Muy Baja"</formula>
    </cfRule>
  </conditionalFormatting>
  <conditionalFormatting sqref="AP60">
    <cfRule type="cellIs" dxfId="17651" priority="18831" stopIfTrue="1" operator="equal">
      <formula>"Alta"</formula>
    </cfRule>
  </conditionalFormatting>
  <conditionalFormatting sqref="AP60">
    <cfRule type="cellIs" dxfId="17650" priority="18833" stopIfTrue="1" operator="equal">
      <formula>"Baja"</formula>
    </cfRule>
  </conditionalFormatting>
  <conditionalFormatting sqref="AP60">
    <cfRule type="cellIs" dxfId="17649" priority="18832" stopIfTrue="1" operator="equal">
      <formula>"Media"</formula>
    </cfRule>
  </conditionalFormatting>
  <conditionalFormatting sqref="AP60">
    <cfRule type="cellIs" dxfId="17648" priority="18830" stopIfTrue="1" operator="equal">
      <formula>"Muy Alta"</formula>
    </cfRule>
  </conditionalFormatting>
  <conditionalFormatting sqref="AP60">
    <cfRule type="cellIs" dxfId="17647" priority="18834" stopIfTrue="1" operator="equal">
      <formula>"Muy Baja"</formula>
    </cfRule>
  </conditionalFormatting>
  <conditionalFormatting sqref="AP61">
    <cfRule type="cellIs" dxfId="17646" priority="18817" stopIfTrue="1" operator="equal">
      <formula>"Alta"</formula>
    </cfRule>
  </conditionalFormatting>
  <conditionalFormatting sqref="AP61">
    <cfRule type="cellIs" dxfId="17645" priority="18819" stopIfTrue="1" operator="equal">
      <formula>"Baja"</formula>
    </cfRule>
  </conditionalFormatting>
  <conditionalFormatting sqref="AP61">
    <cfRule type="cellIs" dxfId="17644" priority="18818" stopIfTrue="1" operator="equal">
      <formula>"Media"</formula>
    </cfRule>
  </conditionalFormatting>
  <conditionalFormatting sqref="AP61">
    <cfRule type="cellIs" dxfId="17643" priority="18816" stopIfTrue="1" operator="equal">
      <formula>"Muy Alta"</formula>
    </cfRule>
  </conditionalFormatting>
  <conditionalFormatting sqref="AP61">
    <cfRule type="cellIs" dxfId="17642" priority="18820" stopIfTrue="1" operator="equal">
      <formula>"Muy Baja"</formula>
    </cfRule>
  </conditionalFormatting>
  <conditionalFormatting sqref="V64:V65">
    <cfRule type="cellIs" dxfId="17641" priority="18799" stopIfTrue="1" operator="equal">
      <formula>"Alta"</formula>
    </cfRule>
  </conditionalFormatting>
  <conditionalFormatting sqref="V64:V65">
    <cfRule type="cellIs" dxfId="17640" priority="18801" stopIfTrue="1" operator="equal">
      <formula>"Baja"</formula>
    </cfRule>
  </conditionalFormatting>
  <conditionalFormatting sqref="V64:V65">
    <cfRule type="cellIs" dxfId="17639" priority="18800" stopIfTrue="1" operator="equal">
      <formula>"Media"</formula>
    </cfRule>
  </conditionalFormatting>
  <conditionalFormatting sqref="V64:V65">
    <cfRule type="cellIs" dxfId="17638" priority="18798" stopIfTrue="1" operator="equal">
      <formula>"Muy Alta"</formula>
    </cfRule>
  </conditionalFormatting>
  <conditionalFormatting sqref="V64:V65">
    <cfRule type="cellIs" dxfId="17637" priority="18802" stopIfTrue="1" operator="equal">
      <formula>"Muy Baja"</formula>
    </cfRule>
  </conditionalFormatting>
  <conditionalFormatting sqref="AE64:AE65">
    <cfRule type="containsText" dxfId="17636" priority="18783" operator="containsText" text="VALORAR">
      <formula>NOT(ISERROR(SEARCH("VALORAR",AE64)))</formula>
    </cfRule>
    <cfRule type="containsText" dxfId="17635" priority="18784" operator="containsText" text="Extrema">
      <formula>NOT(ISERROR(SEARCH("Extrema",AE64)))</formula>
    </cfRule>
    <cfRule type="containsText" dxfId="17634" priority="18785" operator="containsText" text="Alta">
      <formula>NOT(ISERROR(SEARCH("Alta",AE64)))</formula>
    </cfRule>
    <cfRule type="containsText" dxfId="17633" priority="18786" operator="containsText" text="Moderada">
      <formula>NOT(ISERROR(SEARCH("Moderada",AE64)))</formula>
    </cfRule>
    <cfRule type="containsText" dxfId="17632" priority="18787" operator="containsText" text="Baja">
      <formula>NOT(ISERROR(SEARCH("Baja",AE64)))</formula>
    </cfRule>
  </conditionalFormatting>
  <conditionalFormatting sqref="AE64:AE65">
    <cfRule type="containsText" dxfId="17631" priority="18788" operator="containsText" text="VALORAR">
      <formula>NOT(ISERROR(SEARCH("VALORAR",AE64)))</formula>
    </cfRule>
    <cfRule type="containsText" dxfId="17630" priority="18789" operator="containsText" text="Extrema">
      <formula>NOT(ISERROR(SEARCH("Extrema",AE64)))</formula>
    </cfRule>
    <cfRule type="containsText" dxfId="17629" priority="18790" operator="containsText" text="Alta">
      <formula>NOT(ISERROR(SEARCH("Alta",AE64)))</formula>
    </cfRule>
    <cfRule type="containsText" dxfId="17628" priority="18791" operator="containsText" text="Moderada">
      <formula>NOT(ISERROR(SEARCH("Moderada",AE64)))</formula>
    </cfRule>
    <cfRule type="containsText" dxfId="17627" priority="18792" operator="containsText" text="Baja">
      <formula>NOT(ISERROR(SEARCH("Baja",AE64)))</formula>
    </cfRule>
  </conditionalFormatting>
  <conditionalFormatting sqref="AW64">
    <cfRule type="containsText" dxfId="17626" priority="18757" operator="containsText" text="VALORAR">
      <formula>NOT(ISERROR(SEARCH("VALORAR",AW64)))</formula>
    </cfRule>
    <cfRule type="containsText" dxfId="17625" priority="18758" operator="containsText" text="Extrema">
      <formula>NOT(ISERROR(SEARCH("Extrema",AW64)))</formula>
    </cfRule>
    <cfRule type="containsText" dxfId="17624" priority="18759" operator="containsText" text="Alta">
      <formula>NOT(ISERROR(SEARCH("Alta",AW64)))</formula>
    </cfRule>
    <cfRule type="containsText" dxfId="17623" priority="18760" operator="containsText" text="Moderada">
      <formula>NOT(ISERROR(SEARCH("Moderada",AW64)))</formula>
    </cfRule>
    <cfRule type="containsText" dxfId="17622" priority="18761" operator="containsText" text="Baja">
      <formula>NOT(ISERROR(SEARCH("Baja",AW64)))</formula>
    </cfRule>
  </conditionalFormatting>
  <conditionalFormatting sqref="AW64">
    <cfRule type="containsText" dxfId="17621" priority="18762" operator="containsText" text="VALORAR">
      <formula>NOT(ISERROR(SEARCH("VALORAR",AW64)))</formula>
    </cfRule>
    <cfRule type="containsText" dxfId="17620" priority="18763" operator="containsText" text="Extrema">
      <formula>NOT(ISERROR(SEARCH("Extrema",AW64)))</formula>
    </cfRule>
    <cfRule type="containsText" dxfId="17619" priority="18764" operator="containsText" text="Alta">
      <formula>NOT(ISERROR(SEARCH("Alta",AW64)))</formula>
    </cfRule>
    <cfRule type="containsText" dxfId="17618" priority="18765" operator="containsText" text="Moderada">
      <formula>NOT(ISERROR(SEARCH("Moderada",AW64)))</formula>
    </cfRule>
    <cfRule type="containsText" dxfId="17617" priority="18766" operator="containsText" text="Baja">
      <formula>NOT(ISERROR(SEARCH("Baja",AW64)))</formula>
    </cfRule>
  </conditionalFormatting>
  <conditionalFormatting sqref="AP64">
    <cfRule type="cellIs" dxfId="17616" priority="18749" stopIfTrue="1" operator="equal">
      <formula>"Alta"</formula>
    </cfRule>
  </conditionalFormatting>
  <conditionalFormatting sqref="AP64">
    <cfRule type="cellIs" dxfId="17615" priority="18751" stopIfTrue="1" operator="equal">
      <formula>"Baja"</formula>
    </cfRule>
  </conditionalFormatting>
  <conditionalFormatting sqref="AP64">
    <cfRule type="cellIs" dxfId="17614" priority="18750" stopIfTrue="1" operator="equal">
      <formula>"Media"</formula>
    </cfRule>
  </conditionalFormatting>
  <conditionalFormatting sqref="AP64">
    <cfRule type="cellIs" dxfId="17613" priority="18748" stopIfTrue="1" operator="equal">
      <formula>"Muy Alta"</formula>
    </cfRule>
  </conditionalFormatting>
  <conditionalFormatting sqref="AP64">
    <cfRule type="cellIs" dxfId="17612" priority="18752" stopIfTrue="1" operator="equal">
      <formula>"Muy Baja"</formula>
    </cfRule>
  </conditionalFormatting>
  <conditionalFormatting sqref="AP65">
    <cfRule type="cellIs" dxfId="17611" priority="18735" stopIfTrue="1" operator="equal">
      <formula>"Alta"</formula>
    </cfRule>
  </conditionalFormatting>
  <conditionalFormatting sqref="AP65">
    <cfRule type="cellIs" dxfId="17610" priority="18737" stopIfTrue="1" operator="equal">
      <formula>"Baja"</formula>
    </cfRule>
  </conditionalFormatting>
  <conditionalFormatting sqref="AP65">
    <cfRule type="cellIs" dxfId="17609" priority="18736" stopIfTrue="1" operator="equal">
      <formula>"Media"</formula>
    </cfRule>
  </conditionalFormatting>
  <conditionalFormatting sqref="AP65">
    <cfRule type="cellIs" dxfId="17608" priority="18734" stopIfTrue="1" operator="equal">
      <formula>"Muy Alta"</formula>
    </cfRule>
  </conditionalFormatting>
  <conditionalFormatting sqref="AP65">
    <cfRule type="cellIs" dxfId="17607" priority="18738" stopIfTrue="1" operator="equal">
      <formula>"Muy Baja"</formula>
    </cfRule>
  </conditionalFormatting>
  <conditionalFormatting sqref="AP69">
    <cfRule type="cellIs" dxfId="17606" priority="18721" stopIfTrue="1" operator="equal">
      <formula>"Alta"</formula>
    </cfRule>
  </conditionalFormatting>
  <conditionalFormatting sqref="AP69">
    <cfRule type="cellIs" dxfId="17605" priority="18723" stopIfTrue="1" operator="equal">
      <formula>"Baja"</formula>
    </cfRule>
  </conditionalFormatting>
  <conditionalFormatting sqref="AP69">
    <cfRule type="cellIs" dxfId="17604" priority="18722" stopIfTrue="1" operator="equal">
      <formula>"Media"</formula>
    </cfRule>
  </conditionalFormatting>
  <conditionalFormatting sqref="AP69">
    <cfRule type="cellIs" dxfId="17603" priority="18720" stopIfTrue="1" operator="equal">
      <formula>"Muy Alta"</formula>
    </cfRule>
  </conditionalFormatting>
  <conditionalFormatting sqref="AP69">
    <cfRule type="cellIs" dxfId="17602" priority="18724" stopIfTrue="1" operator="equal">
      <formula>"Muy Baja"</formula>
    </cfRule>
  </conditionalFormatting>
  <conditionalFormatting sqref="AE66:AE67">
    <cfRule type="containsText" dxfId="17601" priority="18687" operator="containsText" text="VALORAR">
      <formula>NOT(ISERROR(SEARCH("VALORAR",AE66)))</formula>
    </cfRule>
    <cfRule type="containsText" dxfId="17600" priority="18688" operator="containsText" text="Extrema">
      <formula>NOT(ISERROR(SEARCH("Extrema",AE66)))</formula>
    </cfRule>
    <cfRule type="containsText" dxfId="17599" priority="18689" operator="containsText" text="Alta">
      <formula>NOT(ISERROR(SEARCH("Alta",AE66)))</formula>
    </cfRule>
    <cfRule type="containsText" dxfId="17598" priority="18690" operator="containsText" text="Moderada">
      <formula>NOT(ISERROR(SEARCH("Moderada",AE66)))</formula>
    </cfRule>
    <cfRule type="containsText" dxfId="17597" priority="18691" operator="containsText" text="Baja">
      <formula>NOT(ISERROR(SEARCH("Baja",AE66)))</formula>
    </cfRule>
  </conditionalFormatting>
  <conditionalFormatting sqref="AE66:AE67">
    <cfRule type="containsText" dxfId="17596" priority="18692" operator="containsText" text="VALORAR">
      <formula>NOT(ISERROR(SEARCH("VALORAR",AE66)))</formula>
    </cfRule>
    <cfRule type="containsText" dxfId="17595" priority="18693" operator="containsText" text="Extrema">
      <formula>NOT(ISERROR(SEARCH("Extrema",AE66)))</formula>
    </cfRule>
    <cfRule type="containsText" dxfId="17594" priority="18694" operator="containsText" text="Alta">
      <formula>NOT(ISERROR(SEARCH("Alta",AE66)))</formula>
    </cfRule>
    <cfRule type="containsText" dxfId="17593" priority="18695" operator="containsText" text="Moderada">
      <formula>NOT(ISERROR(SEARCH("Moderada",AE66)))</formula>
    </cfRule>
    <cfRule type="containsText" dxfId="17592" priority="18696" operator="containsText" text="Baja">
      <formula>NOT(ISERROR(SEARCH("Baja",AE66)))</formula>
    </cfRule>
  </conditionalFormatting>
  <conditionalFormatting sqref="V66:V67">
    <cfRule type="cellIs" dxfId="17591" priority="18703" stopIfTrue="1" operator="equal">
      <formula>"Alta"</formula>
    </cfRule>
  </conditionalFormatting>
  <conditionalFormatting sqref="V66:V67">
    <cfRule type="cellIs" dxfId="17590" priority="18705" stopIfTrue="1" operator="equal">
      <formula>"Baja"</formula>
    </cfRule>
  </conditionalFormatting>
  <conditionalFormatting sqref="V66:V67">
    <cfRule type="cellIs" dxfId="17589" priority="18704" stopIfTrue="1" operator="equal">
      <formula>"Media"</formula>
    </cfRule>
  </conditionalFormatting>
  <conditionalFormatting sqref="V66:V67">
    <cfRule type="cellIs" dxfId="17588" priority="18702" stopIfTrue="1" operator="equal">
      <formula>"Muy Alta"</formula>
    </cfRule>
  </conditionalFormatting>
  <conditionalFormatting sqref="V66:V67">
    <cfRule type="cellIs" dxfId="17587" priority="18706" stopIfTrue="1" operator="equal">
      <formula>"Muy Baja"</formula>
    </cfRule>
  </conditionalFormatting>
  <conditionalFormatting sqref="AP66">
    <cfRule type="cellIs" dxfId="17586" priority="18663" stopIfTrue="1" operator="equal">
      <formula>"Alta"</formula>
    </cfRule>
  </conditionalFormatting>
  <conditionalFormatting sqref="AP66">
    <cfRule type="cellIs" dxfId="17585" priority="18665" stopIfTrue="1" operator="equal">
      <formula>"Baja"</formula>
    </cfRule>
  </conditionalFormatting>
  <conditionalFormatting sqref="AP66">
    <cfRule type="cellIs" dxfId="17584" priority="18664" stopIfTrue="1" operator="equal">
      <formula>"Media"</formula>
    </cfRule>
  </conditionalFormatting>
  <conditionalFormatting sqref="AP66">
    <cfRule type="cellIs" dxfId="17583" priority="18662" stopIfTrue="1" operator="equal">
      <formula>"Muy Alta"</formula>
    </cfRule>
  </conditionalFormatting>
  <conditionalFormatting sqref="AP66">
    <cfRule type="cellIs" dxfId="17582" priority="18666" stopIfTrue="1" operator="equal">
      <formula>"Muy Baja"</formula>
    </cfRule>
  </conditionalFormatting>
  <conditionalFormatting sqref="AP67">
    <cfRule type="cellIs" dxfId="17581" priority="18649" stopIfTrue="1" operator="equal">
      <formula>"Alta"</formula>
    </cfRule>
  </conditionalFormatting>
  <conditionalFormatting sqref="AP67">
    <cfRule type="cellIs" dxfId="17580" priority="18651" stopIfTrue="1" operator="equal">
      <formula>"Baja"</formula>
    </cfRule>
  </conditionalFormatting>
  <conditionalFormatting sqref="AP67">
    <cfRule type="cellIs" dxfId="17579" priority="18650" stopIfTrue="1" operator="equal">
      <formula>"Media"</formula>
    </cfRule>
  </conditionalFormatting>
  <conditionalFormatting sqref="AP67">
    <cfRule type="cellIs" dxfId="17578" priority="18648" stopIfTrue="1" operator="equal">
      <formula>"Muy Alta"</formula>
    </cfRule>
  </conditionalFormatting>
  <conditionalFormatting sqref="AP67">
    <cfRule type="cellIs" dxfId="17577" priority="18652" stopIfTrue="1" operator="equal">
      <formula>"Muy Baja"</formula>
    </cfRule>
  </conditionalFormatting>
  <conditionalFormatting sqref="V70:V71">
    <cfRule type="cellIs" dxfId="17576" priority="18631" stopIfTrue="1" operator="equal">
      <formula>"Alta"</formula>
    </cfRule>
  </conditionalFormatting>
  <conditionalFormatting sqref="V70:V71">
    <cfRule type="cellIs" dxfId="17575" priority="18633" stopIfTrue="1" operator="equal">
      <formula>"Baja"</formula>
    </cfRule>
  </conditionalFormatting>
  <conditionalFormatting sqref="V70:V71">
    <cfRule type="cellIs" dxfId="17574" priority="18632" stopIfTrue="1" operator="equal">
      <formula>"Media"</formula>
    </cfRule>
  </conditionalFormatting>
  <conditionalFormatting sqref="V70:V71">
    <cfRule type="cellIs" dxfId="17573" priority="18630" stopIfTrue="1" operator="equal">
      <formula>"Muy Alta"</formula>
    </cfRule>
  </conditionalFormatting>
  <conditionalFormatting sqref="V70:V71">
    <cfRule type="cellIs" dxfId="17572" priority="18634" stopIfTrue="1" operator="equal">
      <formula>"Muy Baja"</formula>
    </cfRule>
  </conditionalFormatting>
  <conditionalFormatting sqref="AE70:AE71">
    <cfRule type="containsText" dxfId="17571" priority="18615" operator="containsText" text="VALORAR">
      <formula>NOT(ISERROR(SEARCH("VALORAR",AE70)))</formula>
    </cfRule>
    <cfRule type="containsText" dxfId="17570" priority="18616" operator="containsText" text="Extrema">
      <formula>NOT(ISERROR(SEARCH("Extrema",AE70)))</formula>
    </cfRule>
    <cfRule type="containsText" dxfId="17569" priority="18617" operator="containsText" text="Alta">
      <formula>NOT(ISERROR(SEARCH("Alta",AE70)))</formula>
    </cfRule>
    <cfRule type="containsText" dxfId="17568" priority="18618" operator="containsText" text="Moderada">
      <formula>NOT(ISERROR(SEARCH("Moderada",AE70)))</formula>
    </cfRule>
    <cfRule type="containsText" dxfId="17567" priority="18619" operator="containsText" text="Baja">
      <formula>NOT(ISERROR(SEARCH("Baja",AE70)))</formula>
    </cfRule>
  </conditionalFormatting>
  <conditionalFormatting sqref="AE70:AE71">
    <cfRule type="containsText" dxfId="17566" priority="18620" operator="containsText" text="VALORAR">
      <formula>NOT(ISERROR(SEARCH("VALORAR",AE70)))</formula>
    </cfRule>
    <cfRule type="containsText" dxfId="17565" priority="18621" operator="containsText" text="Extrema">
      <formula>NOT(ISERROR(SEARCH("Extrema",AE70)))</formula>
    </cfRule>
    <cfRule type="containsText" dxfId="17564" priority="18622" operator="containsText" text="Alta">
      <formula>NOT(ISERROR(SEARCH("Alta",AE70)))</formula>
    </cfRule>
    <cfRule type="containsText" dxfId="17563" priority="18623" operator="containsText" text="Moderada">
      <formula>NOT(ISERROR(SEARCH("Moderada",AE70)))</formula>
    </cfRule>
    <cfRule type="containsText" dxfId="17562" priority="18624" operator="containsText" text="Baja">
      <formula>NOT(ISERROR(SEARCH("Baja",AE70)))</formula>
    </cfRule>
  </conditionalFormatting>
  <conditionalFormatting sqref="AW70">
    <cfRule type="containsText" dxfId="17561" priority="18589" operator="containsText" text="VALORAR">
      <formula>NOT(ISERROR(SEARCH("VALORAR",AW70)))</formula>
    </cfRule>
    <cfRule type="containsText" dxfId="17560" priority="18590" operator="containsText" text="Extrema">
      <formula>NOT(ISERROR(SEARCH("Extrema",AW70)))</formula>
    </cfRule>
    <cfRule type="containsText" dxfId="17559" priority="18591" operator="containsText" text="Alta">
      <formula>NOT(ISERROR(SEARCH("Alta",AW70)))</formula>
    </cfRule>
    <cfRule type="containsText" dxfId="17558" priority="18592" operator="containsText" text="Moderada">
      <formula>NOT(ISERROR(SEARCH("Moderada",AW70)))</formula>
    </cfRule>
    <cfRule type="containsText" dxfId="17557" priority="18593" operator="containsText" text="Baja">
      <formula>NOT(ISERROR(SEARCH("Baja",AW70)))</formula>
    </cfRule>
  </conditionalFormatting>
  <conditionalFormatting sqref="AW70">
    <cfRule type="containsText" dxfId="17556" priority="18594" operator="containsText" text="VALORAR">
      <formula>NOT(ISERROR(SEARCH("VALORAR",AW70)))</formula>
    </cfRule>
    <cfRule type="containsText" dxfId="17555" priority="18595" operator="containsText" text="Extrema">
      <formula>NOT(ISERROR(SEARCH("Extrema",AW70)))</formula>
    </cfRule>
    <cfRule type="containsText" dxfId="17554" priority="18596" operator="containsText" text="Alta">
      <formula>NOT(ISERROR(SEARCH("Alta",AW70)))</formula>
    </cfRule>
    <cfRule type="containsText" dxfId="17553" priority="18597" operator="containsText" text="Moderada">
      <formula>NOT(ISERROR(SEARCH("Moderada",AW70)))</formula>
    </cfRule>
    <cfRule type="containsText" dxfId="17552" priority="18598" operator="containsText" text="Baja">
      <formula>NOT(ISERROR(SEARCH("Baja",AW70)))</formula>
    </cfRule>
  </conditionalFormatting>
  <conditionalFormatting sqref="AP70">
    <cfRule type="cellIs" dxfId="17551" priority="18581" stopIfTrue="1" operator="equal">
      <formula>"Alta"</formula>
    </cfRule>
  </conditionalFormatting>
  <conditionalFormatting sqref="AP70">
    <cfRule type="cellIs" dxfId="17550" priority="18583" stopIfTrue="1" operator="equal">
      <formula>"Baja"</formula>
    </cfRule>
  </conditionalFormatting>
  <conditionalFormatting sqref="AP70">
    <cfRule type="cellIs" dxfId="17549" priority="18582" stopIfTrue="1" operator="equal">
      <formula>"Media"</formula>
    </cfRule>
  </conditionalFormatting>
  <conditionalFormatting sqref="AP70">
    <cfRule type="cellIs" dxfId="17548" priority="18580" stopIfTrue="1" operator="equal">
      <formula>"Muy Alta"</formula>
    </cfRule>
  </conditionalFormatting>
  <conditionalFormatting sqref="AP70">
    <cfRule type="cellIs" dxfId="17547" priority="18584" stopIfTrue="1" operator="equal">
      <formula>"Muy Baja"</formula>
    </cfRule>
  </conditionalFormatting>
  <conditionalFormatting sqref="AP71">
    <cfRule type="cellIs" dxfId="17546" priority="18567" stopIfTrue="1" operator="equal">
      <formula>"Alta"</formula>
    </cfRule>
  </conditionalFormatting>
  <conditionalFormatting sqref="AP71">
    <cfRule type="cellIs" dxfId="17545" priority="18569" stopIfTrue="1" operator="equal">
      <formula>"Baja"</formula>
    </cfRule>
  </conditionalFormatting>
  <conditionalFormatting sqref="AP71">
    <cfRule type="cellIs" dxfId="17544" priority="18568" stopIfTrue="1" operator="equal">
      <formula>"Media"</formula>
    </cfRule>
  </conditionalFormatting>
  <conditionalFormatting sqref="AP71">
    <cfRule type="cellIs" dxfId="17543" priority="18566" stopIfTrue="1" operator="equal">
      <formula>"Muy Alta"</formula>
    </cfRule>
  </conditionalFormatting>
  <conditionalFormatting sqref="AP71">
    <cfRule type="cellIs" dxfId="17542" priority="18570" stopIfTrue="1" operator="equal">
      <formula>"Muy Baja"</formula>
    </cfRule>
  </conditionalFormatting>
  <conditionalFormatting sqref="AP75">
    <cfRule type="cellIs" dxfId="17541" priority="18553" stopIfTrue="1" operator="equal">
      <formula>"Alta"</formula>
    </cfRule>
  </conditionalFormatting>
  <conditionalFormatting sqref="AP75">
    <cfRule type="cellIs" dxfId="17540" priority="18555" stopIfTrue="1" operator="equal">
      <formula>"Baja"</formula>
    </cfRule>
  </conditionalFormatting>
  <conditionalFormatting sqref="AP75">
    <cfRule type="cellIs" dxfId="17539" priority="18554" stopIfTrue="1" operator="equal">
      <formula>"Media"</formula>
    </cfRule>
  </conditionalFormatting>
  <conditionalFormatting sqref="AP75">
    <cfRule type="cellIs" dxfId="17538" priority="18552" stopIfTrue="1" operator="equal">
      <formula>"Muy Alta"</formula>
    </cfRule>
  </conditionalFormatting>
  <conditionalFormatting sqref="AP75">
    <cfRule type="cellIs" dxfId="17537" priority="18556" stopIfTrue="1" operator="equal">
      <formula>"Muy Baja"</formula>
    </cfRule>
  </conditionalFormatting>
  <conditionalFormatting sqref="AE72:AE73">
    <cfRule type="containsText" dxfId="17536" priority="18519" operator="containsText" text="VALORAR">
      <formula>NOT(ISERROR(SEARCH("VALORAR",AE72)))</formula>
    </cfRule>
    <cfRule type="containsText" dxfId="17535" priority="18520" operator="containsText" text="Extrema">
      <formula>NOT(ISERROR(SEARCH("Extrema",AE72)))</formula>
    </cfRule>
    <cfRule type="containsText" dxfId="17534" priority="18521" operator="containsText" text="Alta">
      <formula>NOT(ISERROR(SEARCH("Alta",AE72)))</formula>
    </cfRule>
    <cfRule type="containsText" dxfId="17533" priority="18522" operator="containsText" text="Moderada">
      <formula>NOT(ISERROR(SEARCH("Moderada",AE72)))</formula>
    </cfRule>
    <cfRule type="containsText" dxfId="17532" priority="18523" operator="containsText" text="Baja">
      <formula>NOT(ISERROR(SEARCH("Baja",AE72)))</formula>
    </cfRule>
  </conditionalFormatting>
  <conditionalFormatting sqref="AE72:AE73">
    <cfRule type="containsText" dxfId="17531" priority="18524" operator="containsText" text="VALORAR">
      <formula>NOT(ISERROR(SEARCH("VALORAR",AE72)))</formula>
    </cfRule>
    <cfRule type="containsText" dxfId="17530" priority="18525" operator="containsText" text="Extrema">
      <formula>NOT(ISERROR(SEARCH("Extrema",AE72)))</formula>
    </cfRule>
    <cfRule type="containsText" dxfId="17529" priority="18526" operator="containsText" text="Alta">
      <formula>NOT(ISERROR(SEARCH("Alta",AE72)))</formula>
    </cfRule>
    <cfRule type="containsText" dxfId="17528" priority="18527" operator="containsText" text="Moderada">
      <formula>NOT(ISERROR(SEARCH("Moderada",AE72)))</formula>
    </cfRule>
    <cfRule type="containsText" dxfId="17527" priority="18528" operator="containsText" text="Baja">
      <formula>NOT(ISERROR(SEARCH("Baja",AE72)))</formula>
    </cfRule>
  </conditionalFormatting>
  <conditionalFormatting sqref="V72:V73">
    <cfRule type="cellIs" dxfId="17526" priority="18535" stopIfTrue="1" operator="equal">
      <formula>"Alta"</formula>
    </cfRule>
  </conditionalFormatting>
  <conditionalFormatting sqref="V72:V73">
    <cfRule type="cellIs" dxfId="17525" priority="18537" stopIfTrue="1" operator="equal">
      <formula>"Baja"</formula>
    </cfRule>
  </conditionalFormatting>
  <conditionalFormatting sqref="V72:V73">
    <cfRule type="cellIs" dxfId="17524" priority="18536" stopIfTrue="1" operator="equal">
      <formula>"Media"</formula>
    </cfRule>
  </conditionalFormatting>
  <conditionalFormatting sqref="V72:V73">
    <cfRule type="cellIs" dxfId="17523" priority="18534" stopIfTrue="1" operator="equal">
      <formula>"Muy Alta"</formula>
    </cfRule>
  </conditionalFormatting>
  <conditionalFormatting sqref="V72:V73">
    <cfRule type="cellIs" dxfId="17522" priority="18538" stopIfTrue="1" operator="equal">
      <formula>"Muy Baja"</formula>
    </cfRule>
  </conditionalFormatting>
  <conditionalFormatting sqref="AP72">
    <cfRule type="cellIs" dxfId="17521" priority="18495" stopIfTrue="1" operator="equal">
      <formula>"Alta"</formula>
    </cfRule>
  </conditionalFormatting>
  <conditionalFormatting sqref="AP72">
    <cfRule type="cellIs" dxfId="17520" priority="18497" stopIfTrue="1" operator="equal">
      <formula>"Baja"</formula>
    </cfRule>
  </conditionalFormatting>
  <conditionalFormatting sqref="AP72">
    <cfRule type="cellIs" dxfId="17519" priority="18496" stopIfTrue="1" operator="equal">
      <formula>"Media"</formula>
    </cfRule>
  </conditionalFormatting>
  <conditionalFormatting sqref="AP72">
    <cfRule type="cellIs" dxfId="17518" priority="18494" stopIfTrue="1" operator="equal">
      <formula>"Muy Alta"</formula>
    </cfRule>
  </conditionalFormatting>
  <conditionalFormatting sqref="AP72">
    <cfRule type="cellIs" dxfId="17517" priority="18498" stopIfTrue="1" operator="equal">
      <formula>"Muy Baja"</formula>
    </cfRule>
  </conditionalFormatting>
  <conditionalFormatting sqref="AP73">
    <cfRule type="cellIs" dxfId="17516" priority="18481" stopIfTrue="1" operator="equal">
      <formula>"Alta"</formula>
    </cfRule>
  </conditionalFormatting>
  <conditionalFormatting sqref="AP73">
    <cfRule type="cellIs" dxfId="17515" priority="18483" stopIfTrue="1" operator="equal">
      <formula>"Baja"</formula>
    </cfRule>
  </conditionalFormatting>
  <conditionalFormatting sqref="AP73">
    <cfRule type="cellIs" dxfId="17514" priority="18482" stopIfTrue="1" operator="equal">
      <formula>"Media"</formula>
    </cfRule>
  </conditionalFormatting>
  <conditionalFormatting sqref="AP73">
    <cfRule type="cellIs" dxfId="17513" priority="18480" stopIfTrue="1" operator="equal">
      <formula>"Muy Alta"</formula>
    </cfRule>
  </conditionalFormatting>
  <conditionalFormatting sqref="AP73">
    <cfRule type="cellIs" dxfId="17512" priority="18484" stopIfTrue="1" operator="equal">
      <formula>"Muy Baja"</formula>
    </cfRule>
  </conditionalFormatting>
  <conditionalFormatting sqref="V88:V89">
    <cfRule type="cellIs" dxfId="17511" priority="18127" stopIfTrue="1" operator="equal">
      <formula>"Alta"</formula>
    </cfRule>
  </conditionalFormatting>
  <conditionalFormatting sqref="V88:V89">
    <cfRule type="cellIs" dxfId="17510" priority="18129" stopIfTrue="1" operator="equal">
      <formula>"Baja"</formula>
    </cfRule>
  </conditionalFormatting>
  <conditionalFormatting sqref="V88:V89">
    <cfRule type="cellIs" dxfId="17509" priority="18128" stopIfTrue="1" operator="equal">
      <formula>"Media"</formula>
    </cfRule>
  </conditionalFormatting>
  <conditionalFormatting sqref="V88:V89">
    <cfRule type="cellIs" dxfId="17508" priority="18126" stopIfTrue="1" operator="equal">
      <formula>"Muy Alta"</formula>
    </cfRule>
  </conditionalFormatting>
  <conditionalFormatting sqref="V88:V89">
    <cfRule type="cellIs" dxfId="17507" priority="18130" stopIfTrue="1" operator="equal">
      <formula>"Muy Baja"</formula>
    </cfRule>
  </conditionalFormatting>
  <conditionalFormatting sqref="AW88">
    <cfRule type="containsText" dxfId="17506" priority="18085" operator="containsText" text="VALORAR">
      <formula>NOT(ISERROR(SEARCH("VALORAR",AW88)))</formula>
    </cfRule>
    <cfRule type="containsText" dxfId="17505" priority="18086" operator="containsText" text="Extrema">
      <formula>NOT(ISERROR(SEARCH("Extrema",AW88)))</formula>
    </cfRule>
    <cfRule type="containsText" dxfId="17504" priority="18087" operator="containsText" text="Alta">
      <formula>NOT(ISERROR(SEARCH("Alta",AW88)))</formula>
    </cfRule>
    <cfRule type="containsText" dxfId="17503" priority="18088" operator="containsText" text="Moderada">
      <formula>NOT(ISERROR(SEARCH("Moderada",AW88)))</formula>
    </cfRule>
    <cfRule type="containsText" dxfId="17502" priority="18089" operator="containsText" text="Baja">
      <formula>NOT(ISERROR(SEARCH("Baja",AW88)))</formula>
    </cfRule>
  </conditionalFormatting>
  <conditionalFormatting sqref="AW88">
    <cfRule type="containsText" dxfId="17501" priority="18090" operator="containsText" text="VALORAR">
      <formula>NOT(ISERROR(SEARCH("VALORAR",AW88)))</formula>
    </cfRule>
    <cfRule type="containsText" dxfId="17500" priority="18091" operator="containsText" text="Extrema">
      <formula>NOT(ISERROR(SEARCH("Extrema",AW88)))</formula>
    </cfRule>
    <cfRule type="containsText" dxfId="17499" priority="18092" operator="containsText" text="Alta">
      <formula>NOT(ISERROR(SEARCH("Alta",AW88)))</formula>
    </cfRule>
    <cfRule type="containsText" dxfId="17498" priority="18093" operator="containsText" text="Moderada">
      <formula>NOT(ISERROR(SEARCH("Moderada",AW88)))</formula>
    </cfRule>
    <cfRule type="containsText" dxfId="17497" priority="18094" operator="containsText" text="Baja">
      <formula>NOT(ISERROR(SEARCH("Baja",AW88)))</formula>
    </cfRule>
  </conditionalFormatting>
  <conditionalFormatting sqref="AP88">
    <cfRule type="cellIs" dxfId="17496" priority="18077" stopIfTrue="1" operator="equal">
      <formula>"Alta"</formula>
    </cfRule>
  </conditionalFormatting>
  <conditionalFormatting sqref="AP88">
    <cfRule type="cellIs" dxfId="17495" priority="18079" stopIfTrue="1" operator="equal">
      <formula>"Baja"</formula>
    </cfRule>
  </conditionalFormatting>
  <conditionalFormatting sqref="AP88">
    <cfRule type="cellIs" dxfId="17494" priority="18078" stopIfTrue="1" operator="equal">
      <formula>"Media"</formula>
    </cfRule>
  </conditionalFormatting>
  <conditionalFormatting sqref="AP88">
    <cfRule type="cellIs" dxfId="17493" priority="18076" stopIfTrue="1" operator="equal">
      <formula>"Muy Alta"</formula>
    </cfRule>
  </conditionalFormatting>
  <conditionalFormatting sqref="AP88">
    <cfRule type="cellIs" dxfId="17492" priority="18080" stopIfTrue="1" operator="equal">
      <formula>"Muy Baja"</formula>
    </cfRule>
  </conditionalFormatting>
  <conditionalFormatting sqref="AP89">
    <cfRule type="cellIs" dxfId="17491" priority="18063" stopIfTrue="1" operator="equal">
      <formula>"Alta"</formula>
    </cfRule>
  </conditionalFormatting>
  <conditionalFormatting sqref="AP89">
    <cfRule type="cellIs" dxfId="17490" priority="18065" stopIfTrue="1" operator="equal">
      <formula>"Baja"</formula>
    </cfRule>
  </conditionalFormatting>
  <conditionalFormatting sqref="AP89">
    <cfRule type="cellIs" dxfId="17489" priority="18064" stopIfTrue="1" operator="equal">
      <formula>"Media"</formula>
    </cfRule>
  </conditionalFormatting>
  <conditionalFormatting sqref="AP89">
    <cfRule type="cellIs" dxfId="17488" priority="18062" stopIfTrue="1" operator="equal">
      <formula>"Muy Alta"</formula>
    </cfRule>
  </conditionalFormatting>
  <conditionalFormatting sqref="AP89">
    <cfRule type="cellIs" dxfId="17487" priority="18066" stopIfTrue="1" operator="equal">
      <formula>"Muy Baja"</formula>
    </cfRule>
  </conditionalFormatting>
  <conditionalFormatting sqref="AE90:AE91">
    <cfRule type="containsText" dxfId="17486" priority="18015" operator="containsText" text="VALORAR">
      <formula>NOT(ISERROR(SEARCH("VALORAR",AE90)))</formula>
    </cfRule>
    <cfRule type="containsText" dxfId="17485" priority="18016" operator="containsText" text="Extrema">
      <formula>NOT(ISERROR(SEARCH("Extrema",AE90)))</formula>
    </cfRule>
    <cfRule type="containsText" dxfId="17484" priority="18017" operator="containsText" text="Alta">
      <formula>NOT(ISERROR(SEARCH("Alta",AE90)))</formula>
    </cfRule>
    <cfRule type="containsText" dxfId="17483" priority="18018" operator="containsText" text="Moderada">
      <formula>NOT(ISERROR(SEARCH("Moderada",AE90)))</formula>
    </cfRule>
    <cfRule type="containsText" dxfId="17482" priority="18019" operator="containsText" text="Baja">
      <formula>NOT(ISERROR(SEARCH("Baja",AE90)))</formula>
    </cfRule>
  </conditionalFormatting>
  <conditionalFormatting sqref="AE90:AE91">
    <cfRule type="containsText" dxfId="17481" priority="18020" operator="containsText" text="VALORAR">
      <formula>NOT(ISERROR(SEARCH("VALORAR",AE90)))</formula>
    </cfRule>
    <cfRule type="containsText" dxfId="17480" priority="18021" operator="containsText" text="Extrema">
      <formula>NOT(ISERROR(SEARCH("Extrema",AE90)))</formula>
    </cfRule>
    <cfRule type="containsText" dxfId="17479" priority="18022" operator="containsText" text="Alta">
      <formula>NOT(ISERROR(SEARCH("Alta",AE90)))</formula>
    </cfRule>
    <cfRule type="containsText" dxfId="17478" priority="18023" operator="containsText" text="Moderada">
      <formula>NOT(ISERROR(SEARCH("Moderada",AE90)))</formula>
    </cfRule>
    <cfRule type="containsText" dxfId="17477" priority="18024" operator="containsText" text="Baja">
      <formula>NOT(ISERROR(SEARCH("Baja",AE90)))</formula>
    </cfRule>
  </conditionalFormatting>
  <conditionalFormatting sqref="V90:V91">
    <cfRule type="cellIs" dxfId="17476" priority="18031" stopIfTrue="1" operator="equal">
      <formula>"Alta"</formula>
    </cfRule>
  </conditionalFormatting>
  <conditionalFormatting sqref="V90:V91">
    <cfRule type="cellIs" dxfId="17475" priority="18033" stopIfTrue="1" operator="equal">
      <formula>"Baja"</formula>
    </cfRule>
  </conditionalFormatting>
  <conditionalFormatting sqref="V90:V91">
    <cfRule type="cellIs" dxfId="17474" priority="18032" stopIfTrue="1" operator="equal">
      <formula>"Media"</formula>
    </cfRule>
  </conditionalFormatting>
  <conditionalFormatting sqref="V90:V91">
    <cfRule type="cellIs" dxfId="17473" priority="18030" stopIfTrue="1" operator="equal">
      <formula>"Muy Alta"</formula>
    </cfRule>
  </conditionalFormatting>
  <conditionalFormatting sqref="V90:V91">
    <cfRule type="cellIs" dxfId="17472" priority="18034" stopIfTrue="1" operator="equal">
      <formula>"Muy Baja"</formula>
    </cfRule>
  </conditionalFormatting>
  <conditionalFormatting sqref="AP91">
    <cfRule type="cellIs" dxfId="17471" priority="17977" stopIfTrue="1" operator="equal">
      <formula>"Alta"</formula>
    </cfRule>
  </conditionalFormatting>
  <conditionalFormatting sqref="AP91">
    <cfRule type="cellIs" dxfId="17470" priority="17979" stopIfTrue="1" operator="equal">
      <formula>"Baja"</formula>
    </cfRule>
  </conditionalFormatting>
  <conditionalFormatting sqref="AP91">
    <cfRule type="cellIs" dxfId="17469" priority="17978" stopIfTrue="1" operator="equal">
      <formula>"Media"</formula>
    </cfRule>
  </conditionalFormatting>
  <conditionalFormatting sqref="AP91">
    <cfRule type="cellIs" dxfId="17468" priority="17976" stopIfTrue="1" operator="equal">
      <formula>"Muy Alta"</formula>
    </cfRule>
  </conditionalFormatting>
  <conditionalFormatting sqref="AP91">
    <cfRule type="cellIs" dxfId="17467" priority="17980" stopIfTrue="1" operator="equal">
      <formula>"Muy Baja"</formula>
    </cfRule>
  </conditionalFormatting>
  <conditionalFormatting sqref="AE100:AE101">
    <cfRule type="containsText" dxfId="17466" priority="17943" operator="containsText" text="VALORAR">
      <formula>NOT(ISERROR(SEARCH("VALORAR",AE100)))</formula>
    </cfRule>
    <cfRule type="containsText" dxfId="17465" priority="17944" operator="containsText" text="Extrema">
      <formula>NOT(ISERROR(SEARCH("Extrema",AE100)))</formula>
    </cfRule>
    <cfRule type="containsText" dxfId="17464" priority="17945" operator="containsText" text="Alta">
      <formula>NOT(ISERROR(SEARCH("Alta",AE100)))</formula>
    </cfRule>
    <cfRule type="containsText" dxfId="17463" priority="17946" operator="containsText" text="Moderada">
      <formula>NOT(ISERROR(SEARCH("Moderada",AE100)))</formula>
    </cfRule>
    <cfRule type="containsText" dxfId="17462" priority="17947" operator="containsText" text="Baja">
      <formula>NOT(ISERROR(SEARCH("Baja",AE100)))</formula>
    </cfRule>
  </conditionalFormatting>
  <conditionalFormatting sqref="AE100:AE101">
    <cfRule type="containsText" dxfId="17461" priority="17948" operator="containsText" text="VALORAR">
      <formula>NOT(ISERROR(SEARCH("VALORAR",AE100)))</formula>
    </cfRule>
    <cfRule type="containsText" dxfId="17460" priority="17949" operator="containsText" text="Extrema">
      <formula>NOT(ISERROR(SEARCH("Extrema",AE100)))</formula>
    </cfRule>
    <cfRule type="containsText" dxfId="17459" priority="17950" operator="containsText" text="Alta">
      <formula>NOT(ISERROR(SEARCH("Alta",AE100)))</formula>
    </cfRule>
    <cfRule type="containsText" dxfId="17458" priority="17951" operator="containsText" text="Moderada">
      <formula>NOT(ISERROR(SEARCH("Moderada",AE100)))</formula>
    </cfRule>
    <cfRule type="containsText" dxfId="17457" priority="17952" operator="containsText" text="Baja">
      <formula>NOT(ISERROR(SEARCH("Baja",AE100)))</formula>
    </cfRule>
  </conditionalFormatting>
  <conditionalFormatting sqref="AP105">
    <cfRule type="cellIs" dxfId="17456" priority="17881" stopIfTrue="1" operator="equal">
      <formula>"Alta"</formula>
    </cfRule>
  </conditionalFormatting>
  <conditionalFormatting sqref="AP105">
    <cfRule type="cellIs" dxfId="17455" priority="17883" stopIfTrue="1" operator="equal">
      <formula>"Baja"</formula>
    </cfRule>
  </conditionalFormatting>
  <conditionalFormatting sqref="AP105">
    <cfRule type="cellIs" dxfId="17454" priority="17882" stopIfTrue="1" operator="equal">
      <formula>"Media"</formula>
    </cfRule>
  </conditionalFormatting>
  <conditionalFormatting sqref="AP105">
    <cfRule type="cellIs" dxfId="17453" priority="17880" stopIfTrue="1" operator="equal">
      <formula>"Muy Alta"</formula>
    </cfRule>
  </conditionalFormatting>
  <conditionalFormatting sqref="AP105">
    <cfRule type="cellIs" dxfId="17452" priority="17884" stopIfTrue="1" operator="equal">
      <formula>"Muy Baja"</formula>
    </cfRule>
  </conditionalFormatting>
  <conditionalFormatting sqref="AP102">
    <cfRule type="cellIs" dxfId="17451" priority="17823" stopIfTrue="1" operator="equal">
      <formula>"Alta"</formula>
    </cfRule>
  </conditionalFormatting>
  <conditionalFormatting sqref="AP102">
    <cfRule type="cellIs" dxfId="17450" priority="17825" stopIfTrue="1" operator="equal">
      <formula>"Baja"</formula>
    </cfRule>
  </conditionalFormatting>
  <conditionalFormatting sqref="AP102">
    <cfRule type="cellIs" dxfId="17449" priority="17824" stopIfTrue="1" operator="equal">
      <formula>"Media"</formula>
    </cfRule>
  </conditionalFormatting>
  <conditionalFormatting sqref="AP102">
    <cfRule type="cellIs" dxfId="17448" priority="17822" stopIfTrue="1" operator="equal">
      <formula>"Muy Alta"</formula>
    </cfRule>
  </conditionalFormatting>
  <conditionalFormatting sqref="AP102">
    <cfRule type="cellIs" dxfId="17447" priority="17826" stopIfTrue="1" operator="equal">
      <formula>"Muy Baja"</formula>
    </cfRule>
  </conditionalFormatting>
  <conditionalFormatting sqref="V100:V101">
    <cfRule type="cellIs" dxfId="17446" priority="17959" stopIfTrue="1" operator="equal">
      <formula>"Alta"</formula>
    </cfRule>
  </conditionalFormatting>
  <conditionalFormatting sqref="V100:V101">
    <cfRule type="cellIs" dxfId="17445" priority="17961" stopIfTrue="1" operator="equal">
      <formula>"Baja"</formula>
    </cfRule>
  </conditionalFormatting>
  <conditionalFormatting sqref="V100:V101">
    <cfRule type="cellIs" dxfId="17444" priority="17960" stopIfTrue="1" operator="equal">
      <formula>"Media"</formula>
    </cfRule>
  </conditionalFormatting>
  <conditionalFormatting sqref="V100:V101">
    <cfRule type="cellIs" dxfId="17443" priority="17958" stopIfTrue="1" operator="equal">
      <formula>"Muy Alta"</formula>
    </cfRule>
  </conditionalFormatting>
  <conditionalFormatting sqref="V100:V101">
    <cfRule type="cellIs" dxfId="17442" priority="17962" stopIfTrue="1" operator="equal">
      <formula>"Muy Baja"</formula>
    </cfRule>
  </conditionalFormatting>
  <conditionalFormatting sqref="AW100">
    <cfRule type="containsText" dxfId="17441" priority="17917" operator="containsText" text="VALORAR">
      <formula>NOT(ISERROR(SEARCH("VALORAR",AW100)))</formula>
    </cfRule>
    <cfRule type="containsText" dxfId="17440" priority="17918" operator="containsText" text="Extrema">
      <formula>NOT(ISERROR(SEARCH("Extrema",AW100)))</formula>
    </cfRule>
    <cfRule type="containsText" dxfId="17439" priority="17919" operator="containsText" text="Alta">
      <formula>NOT(ISERROR(SEARCH("Alta",AW100)))</formula>
    </cfRule>
    <cfRule type="containsText" dxfId="17438" priority="17920" operator="containsText" text="Moderada">
      <formula>NOT(ISERROR(SEARCH("Moderada",AW100)))</formula>
    </cfRule>
    <cfRule type="containsText" dxfId="17437" priority="17921" operator="containsText" text="Baja">
      <formula>NOT(ISERROR(SEARCH("Baja",AW100)))</formula>
    </cfRule>
  </conditionalFormatting>
  <conditionalFormatting sqref="AW100">
    <cfRule type="containsText" dxfId="17436" priority="17922" operator="containsText" text="VALORAR">
      <formula>NOT(ISERROR(SEARCH("VALORAR",AW100)))</formula>
    </cfRule>
    <cfRule type="containsText" dxfId="17435" priority="17923" operator="containsText" text="Extrema">
      <formula>NOT(ISERROR(SEARCH("Extrema",AW100)))</formula>
    </cfRule>
    <cfRule type="containsText" dxfId="17434" priority="17924" operator="containsText" text="Alta">
      <formula>NOT(ISERROR(SEARCH("Alta",AW100)))</formula>
    </cfRule>
    <cfRule type="containsText" dxfId="17433" priority="17925" operator="containsText" text="Moderada">
      <formula>NOT(ISERROR(SEARCH("Moderada",AW100)))</formula>
    </cfRule>
    <cfRule type="containsText" dxfId="17432" priority="17926" operator="containsText" text="Baja">
      <formula>NOT(ISERROR(SEARCH("Baja",AW100)))</formula>
    </cfRule>
  </conditionalFormatting>
  <conditionalFormatting sqref="AP100">
    <cfRule type="cellIs" dxfId="17431" priority="17909" stopIfTrue="1" operator="equal">
      <formula>"Alta"</formula>
    </cfRule>
  </conditionalFormatting>
  <conditionalFormatting sqref="AP100">
    <cfRule type="cellIs" dxfId="17430" priority="17911" stopIfTrue="1" operator="equal">
      <formula>"Baja"</formula>
    </cfRule>
  </conditionalFormatting>
  <conditionalFormatting sqref="AP100">
    <cfRule type="cellIs" dxfId="17429" priority="17910" stopIfTrue="1" operator="equal">
      <formula>"Media"</formula>
    </cfRule>
  </conditionalFormatting>
  <conditionalFormatting sqref="AP100">
    <cfRule type="cellIs" dxfId="17428" priority="17908" stopIfTrue="1" operator="equal">
      <formula>"Muy Alta"</formula>
    </cfRule>
  </conditionalFormatting>
  <conditionalFormatting sqref="AP100">
    <cfRule type="cellIs" dxfId="17427" priority="17912" stopIfTrue="1" operator="equal">
      <formula>"Muy Baja"</formula>
    </cfRule>
  </conditionalFormatting>
  <conditionalFormatting sqref="AP101">
    <cfRule type="cellIs" dxfId="17426" priority="17895" stopIfTrue="1" operator="equal">
      <formula>"Alta"</formula>
    </cfRule>
  </conditionalFormatting>
  <conditionalFormatting sqref="AP101">
    <cfRule type="cellIs" dxfId="17425" priority="17897" stopIfTrue="1" operator="equal">
      <formula>"Baja"</formula>
    </cfRule>
  </conditionalFormatting>
  <conditionalFormatting sqref="AP101">
    <cfRule type="cellIs" dxfId="17424" priority="17896" stopIfTrue="1" operator="equal">
      <formula>"Media"</formula>
    </cfRule>
  </conditionalFormatting>
  <conditionalFormatting sqref="AP101">
    <cfRule type="cellIs" dxfId="17423" priority="17894" stopIfTrue="1" operator="equal">
      <formula>"Muy Alta"</formula>
    </cfRule>
  </conditionalFormatting>
  <conditionalFormatting sqref="AP101">
    <cfRule type="cellIs" dxfId="17422" priority="17898" stopIfTrue="1" operator="equal">
      <formula>"Muy Baja"</formula>
    </cfRule>
  </conditionalFormatting>
  <conditionalFormatting sqref="AE102:AE103">
    <cfRule type="containsText" dxfId="17421" priority="17847" operator="containsText" text="VALORAR">
      <formula>NOT(ISERROR(SEARCH("VALORAR",AE102)))</formula>
    </cfRule>
    <cfRule type="containsText" dxfId="17420" priority="17848" operator="containsText" text="Extrema">
      <formula>NOT(ISERROR(SEARCH("Extrema",AE102)))</formula>
    </cfRule>
    <cfRule type="containsText" dxfId="17419" priority="17849" operator="containsText" text="Alta">
      <formula>NOT(ISERROR(SEARCH("Alta",AE102)))</formula>
    </cfRule>
    <cfRule type="containsText" dxfId="17418" priority="17850" operator="containsText" text="Moderada">
      <formula>NOT(ISERROR(SEARCH("Moderada",AE102)))</formula>
    </cfRule>
    <cfRule type="containsText" dxfId="17417" priority="17851" operator="containsText" text="Baja">
      <formula>NOT(ISERROR(SEARCH("Baja",AE102)))</formula>
    </cfRule>
  </conditionalFormatting>
  <conditionalFormatting sqref="AE102:AE103">
    <cfRule type="containsText" dxfId="17416" priority="17852" operator="containsText" text="VALORAR">
      <formula>NOT(ISERROR(SEARCH("VALORAR",AE102)))</formula>
    </cfRule>
    <cfRule type="containsText" dxfId="17415" priority="17853" operator="containsText" text="Extrema">
      <formula>NOT(ISERROR(SEARCH("Extrema",AE102)))</formula>
    </cfRule>
    <cfRule type="containsText" dxfId="17414" priority="17854" operator="containsText" text="Alta">
      <formula>NOT(ISERROR(SEARCH("Alta",AE102)))</formula>
    </cfRule>
    <cfRule type="containsText" dxfId="17413" priority="17855" operator="containsText" text="Moderada">
      <formula>NOT(ISERROR(SEARCH("Moderada",AE102)))</formula>
    </cfRule>
    <cfRule type="containsText" dxfId="17412" priority="17856" operator="containsText" text="Baja">
      <formula>NOT(ISERROR(SEARCH("Baja",AE102)))</formula>
    </cfRule>
  </conditionalFormatting>
  <conditionalFormatting sqref="V102:V103">
    <cfRule type="cellIs" dxfId="17411" priority="17863" stopIfTrue="1" operator="equal">
      <formula>"Alta"</formula>
    </cfRule>
  </conditionalFormatting>
  <conditionalFormatting sqref="V102:V103">
    <cfRule type="cellIs" dxfId="17410" priority="17865" stopIfTrue="1" operator="equal">
      <formula>"Baja"</formula>
    </cfRule>
  </conditionalFormatting>
  <conditionalFormatting sqref="V102:V103">
    <cfRule type="cellIs" dxfId="17409" priority="17864" stopIfTrue="1" operator="equal">
      <formula>"Media"</formula>
    </cfRule>
  </conditionalFormatting>
  <conditionalFormatting sqref="V102:V103">
    <cfRule type="cellIs" dxfId="17408" priority="17862" stopIfTrue="1" operator="equal">
      <formula>"Muy Alta"</formula>
    </cfRule>
  </conditionalFormatting>
  <conditionalFormatting sqref="V102:V103">
    <cfRule type="cellIs" dxfId="17407" priority="17866" stopIfTrue="1" operator="equal">
      <formula>"Muy Baja"</formula>
    </cfRule>
  </conditionalFormatting>
  <conditionalFormatting sqref="AP103">
    <cfRule type="cellIs" dxfId="17406" priority="17809" stopIfTrue="1" operator="equal">
      <formula>"Alta"</formula>
    </cfRule>
  </conditionalFormatting>
  <conditionalFormatting sqref="AP103">
    <cfRule type="cellIs" dxfId="17405" priority="17811" stopIfTrue="1" operator="equal">
      <formula>"Baja"</formula>
    </cfRule>
  </conditionalFormatting>
  <conditionalFormatting sqref="AP103">
    <cfRule type="cellIs" dxfId="17404" priority="17810" stopIfTrue="1" operator="equal">
      <formula>"Media"</formula>
    </cfRule>
  </conditionalFormatting>
  <conditionalFormatting sqref="AP103">
    <cfRule type="cellIs" dxfId="17403" priority="17808" stopIfTrue="1" operator="equal">
      <formula>"Muy Alta"</formula>
    </cfRule>
  </conditionalFormatting>
  <conditionalFormatting sqref="AP103">
    <cfRule type="cellIs" dxfId="17402" priority="17812" stopIfTrue="1" operator="equal">
      <formula>"Muy Baja"</formula>
    </cfRule>
  </conditionalFormatting>
  <conditionalFormatting sqref="AE94:AE95">
    <cfRule type="containsText" dxfId="17401" priority="17775" operator="containsText" text="VALORAR">
      <formula>NOT(ISERROR(SEARCH("VALORAR",AE94)))</formula>
    </cfRule>
    <cfRule type="containsText" dxfId="17400" priority="17776" operator="containsText" text="Extrema">
      <formula>NOT(ISERROR(SEARCH("Extrema",AE94)))</formula>
    </cfRule>
    <cfRule type="containsText" dxfId="17399" priority="17777" operator="containsText" text="Alta">
      <formula>NOT(ISERROR(SEARCH("Alta",AE94)))</formula>
    </cfRule>
    <cfRule type="containsText" dxfId="17398" priority="17778" operator="containsText" text="Moderada">
      <formula>NOT(ISERROR(SEARCH("Moderada",AE94)))</formula>
    </cfRule>
    <cfRule type="containsText" dxfId="17397" priority="17779" operator="containsText" text="Baja">
      <formula>NOT(ISERROR(SEARCH("Baja",AE94)))</formula>
    </cfRule>
  </conditionalFormatting>
  <conditionalFormatting sqref="AE94:AE95">
    <cfRule type="containsText" dxfId="17396" priority="17780" operator="containsText" text="VALORAR">
      <formula>NOT(ISERROR(SEARCH("VALORAR",AE94)))</formula>
    </cfRule>
    <cfRule type="containsText" dxfId="17395" priority="17781" operator="containsText" text="Extrema">
      <formula>NOT(ISERROR(SEARCH("Extrema",AE94)))</formula>
    </cfRule>
    <cfRule type="containsText" dxfId="17394" priority="17782" operator="containsText" text="Alta">
      <formula>NOT(ISERROR(SEARCH("Alta",AE94)))</formula>
    </cfRule>
    <cfRule type="containsText" dxfId="17393" priority="17783" operator="containsText" text="Moderada">
      <formula>NOT(ISERROR(SEARCH("Moderada",AE94)))</formula>
    </cfRule>
    <cfRule type="containsText" dxfId="17392" priority="17784" operator="containsText" text="Baja">
      <formula>NOT(ISERROR(SEARCH("Baja",AE94)))</formula>
    </cfRule>
  </conditionalFormatting>
  <conditionalFormatting sqref="AP99">
    <cfRule type="cellIs" dxfId="17391" priority="17713" stopIfTrue="1" operator="equal">
      <formula>"Alta"</formula>
    </cfRule>
  </conditionalFormatting>
  <conditionalFormatting sqref="AP99">
    <cfRule type="cellIs" dxfId="17390" priority="17715" stopIfTrue="1" operator="equal">
      <formula>"Baja"</formula>
    </cfRule>
  </conditionalFormatting>
  <conditionalFormatting sqref="AP99">
    <cfRule type="cellIs" dxfId="17389" priority="17714" stopIfTrue="1" operator="equal">
      <formula>"Media"</formula>
    </cfRule>
  </conditionalFormatting>
  <conditionalFormatting sqref="AP99">
    <cfRule type="cellIs" dxfId="17388" priority="17712" stopIfTrue="1" operator="equal">
      <formula>"Muy Alta"</formula>
    </cfRule>
  </conditionalFormatting>
  <conditionalFormatting sqref="AP99">
    <cfRule type="cellIs" dxfId="17387" priority="17716" stopIfTrue="1" operator="equal">
      <formula>"Muy Baja"</formula>
    </cfRule>
  </conditionalFormatting>
  <conditionalFormatting sqref="AP96">
    <cfRule type="cellIs" dxfId="17386" priority="17655" stopIfTrue="1" operator="equal">
      <formula>"Alta"</formula>
    </cfRule>
  </conditionalFormatting>
  <conditionalFormatting sqref="AP96">
    <cfRule type="cellIs" dxfId="17385" priority="17657" stopIfTrue="1" operator="equal">
      <formula>"Baja"</formula>
    </cfRule>
  </conditionalFormatting>
  <conditionalFormatting sqref="AP96">
    <cfRule type="cellIs" dxfId="17384" priority="17656" stopIfTrue="1" operator="equal">
      <formula>"Media"</formula>
    </cfRule>
  </conditionalFormatting>
  <conditionalFormatting sqref="AP96">
    <cfRule type="cellIs" dxfId="17383" priority="17654" stopIfTrue="1" operator="equal">
      <formula>"Muy Alta"</formula>
    </cfRule>
  </conditionalFormatting>
  <conditionalFormatting sqref="AP96">
    <cfRule type="cellIs" dxfId="17382" priority="17658" stopIfTrue="1" operator="equal">
      <formula>"Muy Baja"</formula>
    </cfRule>
  </conditionalFormatting>
  <conditionalFormatting sqref="V94:V95">
    <cfRule type="cellIs" dxfId="17381" priority="17791" stopIfTrue="1" operator="equal">
      <formula>"Alta"</formula>
    </cfRule>
  </conditionalFormatting>
  <conditionalFormatting sqref="V94:V95">
    <cfRule type="cellIs" dxfId="17380" priority="17793" stopIfTrue="1" operator="equal">
      <formula>"Baja"</formula>
    </cfRule>
  </conditionalFormatting>
  <conditionalFormatting sqref="V94:V95">
    <cfRule type="cellIs" dxfId="17379" priority="17792" stopIfTrue="1" operator="equal">
      <formula>"Media"</formula>
    </cfRule>
  </conditionalFormatting>
  <conditionalFormatting sqref="V94:V95">
    <cfRule type="cellIs" dxfId="17378" priority="17790" stopIfTrue="1" operator="equal">
      <formula>"Muy Alta"</formula>
    </cfRule>
  </conditionalFormatting>
  <conditionalFormatting sqref="V94:V95">
    <cfRule type="cellIs" dxfId="17377" priority="17794" stopIfTrue="1" operator="equal">
      <formula>"Muy Baja"</formula>
    </cfRule>
  </conditionalFormatting>
  <conditionalFormatting sqref="AW94">
    <cfRule type="containsText" dxfId="17376" priority="17749" operator="containsText" text="VALORAR">
      <formula>NOT(ISERROR(SEARCH("VALORAR",AW94)))</formula>
    </cfRule>
    <cfRule type="containsText" dxfId="17375" priority="17750" operator="containsText" text="Extrema">
      <formula>NOT(ISERROR(SEARCH("Extrema",AW94)))</formula>
    </cfRule>
    <cfRule type="containsText" dxfId="17374" priority="17751" operator="containsText" text="Alta">
      <formula>NOT(ISERROR(SEARCH("Alta",AW94)))</formula>
    </cfRule>
    <cfRule type="containsText" dxfId="17373" priority="17752" operator="containsText" text="Moderada">
      <formula>NOT(ISERROR(SEARCH("Moderada",AW94)))</formula>
    </cfRule>
    <cfRule type="containsText" dxfId="17372" priority="17753" operator="containsText" text="Baja">
      <formula>NOT(ISERROR(SEARCH("Baja",AW94)))</formula>
    </cfRule>
  </conditionalFormatting>
  <conditionalFormatting sqref="AW94">
    <cfRule type="containsText" dxfId="17371" priority="17754" operator="containsText" text="VALORAR">
      <formula>NOT(ISERROR(SEARCH("VALORAR",AW94)))</formula>
    </cfRule>
    <cfRule type="containsText" dxfId="17370" priority="17755" operator="containsText" text="Extrema">
      <formula>NOT(ISERROR(SEARCH("Extrema",AW94)))</formula>
    </cfRule>
    <cfRule type="containsText" dxfId="17369" priority="17756" operator="containsText" text="Alta">
      <formula>NOT(ISERROR(SEARCH("Alta",AW94)))</formula>
    </cfRule>
    <cfRule type="containsText" dxfId="17368" priority="17757" operator="containsText" text="Moderada">
      <formula>NOT(ISERROR(SEARCH("Moderada",AW94)))</formula>
    </cfRule>
    <cfRule type="containsText" dxfId="17367" priority="17758" operator="containsText" text="Baja">
      <formula>NOT(ISERROR(SEARCH("Baja",AW94)))</formula>
    </cfRule>
  </conditionalFormatting>
  <conditionalFormatting sqref="AP94">
    <cfRule type="cellIs" dxfId="17366" priority="17741" stopIfTrue="1" operator="equal">
      <formula>"Alta"</formula>
    </cfRule>
  </conditionalFormatting>
  <conditionalFormatting sqref="AP94">
    <cfRule type="cellIs" dxfId="17365" priority="17743" stopIfTrue="1" operator="equal">
      <formula>"Baja"</formula>
    </cfRule>
  </conditionalFormatting>
  <conditionalFormatting sqref="AP94">
    <cfRule type="cellIs" dxfId="17364" priority="17742" stopIfTrue="1" operator="equal">
      <formula>"Media"</formula>
    </cfRule>
  </conditionalFormatting>
  <conditionalFormatting sqref="AP94">
    <cfRule type="cellIs" dxfId="17363" priority="17740" stopIfTrue="1" operator="equal">
      <formula>"Muy Alta"</formula>
    </cfRule>
  </conditionalFormatting>
  <conditionalFormatting sqref="AP94">
    <cfRule type="cellIs" dxfId="17362" priority="17744" stopIfTrue="1" operator="equal">
      <formula>"Muy Baja"</formula>
    </cfRule>
  </conditionalFormatting>
  <conditionalFormatting sqref="AP95">
    <cfRule type="cellIs" dxfId="17361" priority="17727" stopIfTrue="1" operator="equal">
      <formula>"Alta"</formula>
    </cfRule>
  </conditionalFormatting>
  <conditionalFormatting sqref="AP95">
    <cfRule type="cellIs" dxfId="17360" priority="17729" stopIfTrue="1" operator="equal">
      <formula>"Baja"</formula>
    </cfRule>
  </conditionalFormatting>
  <conditionalFormatting sqref="AP95">
    <cfRule type="cellIs" dxfId="17359" priority="17728" stopIfTrue="1" operator="equal">
      <formula>"Media"</formula>
    </cfRule>
  </conditionalFormatting>
  <conditionalFormatting sqref="AP95">
    <cfRule type="cellIs" dxfId="17358" priority="17726" stopIfTrue="1" operator="equal">
      <formula>"Muy Alta"</formula>
    </cfRule>
  </conditionalFormatting>
  <conditionalFormatting sqref="AP95">
    <cfRule type="cellIs" dxfId="17357" priority="17730" stopIfTrue="1" operator="equal">
      <formula>"Muy Baja"</formula>
    </cfRule>
  </conditionalFormatting>
  <conditionalFormatting sqref="AE96:AE97">
    <cfRule type="containsText" dxfId="17356" priority="17679" operator="containsText" text="VALORAR">
      <formula>NOT(ISERROR(SEARCH("VALORAR",AE96)))</formula>
    </cfRule>
    <cfRule type="containsText" dxfId="17355" priority="17680" operator="containsText" text="Extrema">
      <formula>NOT(ISERROR(SEARCH("Extrema",AE96)))</formula>
    </cfRule>
    <cfRule type="containsText" dxfId="17354" priority="17681" operator="containsText" text="Alta">
      <formula>NOT(ISERROR(SEARCH("Alta",AE96)))</formula>
    </cfRule>
    <cfRule type="containsText" dxfId="17353" priority="17682" operator="containsText" text="Moderada">
      <formula>NOT(ISERROR(SEARCH("Moderada",AE96)))</formula>
    </cfRule>
    <cfRule type="containsText" dxfId="17352" priority="17683" operator="containsText" text="Baja">
      <formula>NOT(ISERROR(SEARCH("Baja",AE96)))</formula>
    </cfRule>
  </conditionalFormatting>
  <conditionalFormatting sqref="AE96:AE97">
    <cfRule type="containsText" dxfId="17351" priority="17684" operator="containsText" text="VALORAR">
      <formula>NOT(ISERROR(SEARCH("VALORAR",AE96)))</formula>
    </cfRule>
    <cfRule type="containsText" dxfId="17350" priority="17685" operator="containsText" text="Extrema">
      <formula>NOT(ISERROR(SEARCH("Extrema",AE96)))</formula>
    </cfRule>
    <cfRule type="containsText" dxfId="17349" priority="17686" operator="containsText" text="Alta">
      <formula>NOT(ISERROR(SEARCH("Alta",AE96)))</formula>
    </cfRule>
    <cfRule type="containsText" dxfId="17348" priority="17687" operator="containsText" text="Moderada">
      <formula>NOT(ISERROR(SEARCH("Moderada",AE96)))</formula>
    </cfRule>
    <cfRule type="containsText" dxfId="17347" priority="17688" operator="containsText" text="Baja">
      <formula>NOT(ISERROR(SEARCH("Baja",AE96)))</formula>
    </cfRule>
  </conditionalFormatting>
  <conditionalFormatting sqref="V96:V97">
    <cfRule type="cellIs" dxfId="17346" priority="17695" stopIfTrue="1" operator="equal">
      <formula>"Alta"</formula>
    </cfRule>
  </conditionalFormatting>
  <conditionalFormatting sqref="V96:V97">
    <cfRule type="cellIs" dxfId="17345" priority="17697" stopIfTrue="1" operator="equal">
      <formula>"Baja"</formula>
    </cfRule>
  </conditionalFormatting>
  <conditionalFormatting sqref="V96:V97">
    <cfRule type="cellIs" dxfId="17344" priority="17696" stopIfTrue="1" operator="equal">
      <formula>"Media"</formula>
    </cfRule>
  </conditionalFormatting>
  <conditionalFormatting sqref="V96:V97">
    <cfRule type="cellIs" dxfId="17343" priority="17694" stopIfTrue="1" operator="equal">
      <formula>"Muy Alta"</formula>
    </cfRule>
  </conditionalFormatting>
  <conditionalFormatting sqref="V96:V97">
    <cfRule type="cellIs" dxfId="17342" priority="17698" stopIfTrue="1" operator="equal">
      <formula>"Muy Baja"</formula>
    </cfRule>
  </conditionalFormatting>
  <conditionalFormatting sqref="AP97">
    <cfRule type="cellIs" dxfId="17341" priority="17641" stopIfTrue="1" operator="equal">
      <formula>"Alta"</formula>
    </cfRule>
  </conditionalFormatting>
  <conditionalFormatting sqref="AP97">
    <cfRule type="cellIs" dxfId="17340" priority="17643" stopIfTrue="1" operator="equal">
      <formula>"Baja"</formula>
    </cfRule>
  </conditionalFormatting>
  <conditionalFormatting sqref="AP97">
    <cfRule type="cellIs" dxfId="17339" priority="17642" stopIfTrue="1" operator="equal">
      <formula>"Media"</formula>
    </cfRule>
  </conditionalFormatting>
  <conditionalFormatting sqref="AP97">
    <cfRule type="cellIs" dxfId="17338" priority="17640" stopIfTrue="1" operator="equal">
      <formula>"Muy Alta"</formula>
    </cfRule>
  </conditionalFormatting>
  <conditionalFormatting sqref="AP97">
    <cfRule type="cellIs" dxfId="17337" priority="17644" stopIfTrue="1" operator="equal">
      <formula>"Muy Baja"</formula>
    </cfRule>
  </conditionalFormatting>
  <conditionalFormatting sqref="AP14">
    <cfRule type="cellIs" dxfId="17336" priority="17427" stopIfTrue="1" operator="equal">
      <formula>"Alta"</formula>
    </cfRule>
  </conditionalFormatting>
  <conditionalFormatting sqref="AP14">
    <cfRule type="cellIs" dxfId="17335" priority="17429" stopIfTrue="1" operator="equal">
      <formula>"Baja"</formula>
    </cfRule>
  </conditionalFormatting>
  <conditionalFormatting sqref="AP14">
    <cfRule type="cellIs" dxfId="17334" priority="17428" stopIfTrue="1" operator="equal">
      <formula>"Media"</formula>
    </cfRule>
  </conditionalFormatting>
  <conditionalFormatting sqref="AP14">
    <cfRule type="cellIs" dxfId="17333" priority="17426" stopIfTrue="1" operator="equal">
      <formula>"Muy Alta"</formula>
    </cfRule>
  </conditionalFormatting>
  <conditionalFormatting sqref="AP14">
    <cfRule type="cellIs" dxfId="17332" priority="17430" stopIfTrue="1" operator="equal">
      <formula>"Muy Baja"</formula>
    </cfRule>
  </conditionalFormatting>
  <conditionalFormatting sqref="AE20">
    <cfRule type="containsText" dxfId="17331" priority="17393" operator="containsText" text="VALORAR">
      <formula>NOT(ISERROR(SEARCH("VALORAR",AE20)))</formula>
    </cfRule>
    <cfRule type="containsText" dxfId="17330" priority="17394" operator="containsText" text="Extrema">
      <formula>NOT(ISERROR(SEARCH("Extrema",AE20)))</formula>
    </cfRule>
    <cfRule type="containsText" dxfId="17329" priority="17395" operator="containsText" text="Alta">
      <formula>NOT(ISERROR(SEARCH("Alta",AE20)))</formula>
    </cfRule>
    <cfRule type="containsText" dxfId="17328" priority="17396" operator="containsText" text="Moderada">
      <formula>NOT(ISERROR(SEARCH("Moderada",AE20)))</formula>
    </cfRule>
    <cfRule type="containsText" dxfId="17327" priority="17397" operator="containsText" text="Baja">
      <formula>NOT(ISERROR(SEARCH("Baja",AE20)))</formula>
    </cfRule>
  </conditionalFormatting>
  <conditionalFormatting sqref="AE20">
    <cfRule type="containsText" dxfId="17326" priority="17398" operator="containsText" text="VALORAR">
      <formula>NOT(ISERROR(SEARCH("VALORAR",AE20)))</formula>
    </cfRule>
    <cfRule type="containsText" dxfId="17325" priority="17399" operator="containsText" text="Extrema">
      <formula>NOT(ISERROR(SEARCH("Extrema",AE20)))</formula>
    </cfRule>
    <cfRule type="containsText" dxfId="17324" priority="17400" operator="containsText" text="Alta">
      <formula>NOT(ISERROR(SEARCH("Alta",AE20)))</formula>
    </cfRule>
    <cfRule type="containsText" dxfId="17323" priority="17401" operator="containsText" text="Moderada">
      <formula>NOT(ISERROR(SEARCH("Moderada",AE20)))</formula>
    </cfRule>
    <cfRule type="containsText" dxfId="17322" priority="17402" operator="containsText" text="Baja">
      <formula>NOT(ISERROR(SEARCH("Baja",AE20)))</formula>
    </cfRule>
  </conditionalFormatting>
  <conditionalFormatting sqref="V20">
    <cfRule type="cellIs" dxfId="17321" priority="17409" stopIfTrue="1" operator="equal">
      <formula>"Alta"</formula>
    </cfRule>
  </conditionalFormatting>
  <conditionalFormatting sqref="V20">
    <cfRule type="cellIs" dxfId="17320" priority="17411" stopIfTrue="1" operator="equal">
      <formula>"Baja"</formula>
    </cfRule>
  </conditionalFormatting>
  <conditionalFormatting sqref="V20">
    <cfRule type="cellIs" dxfId="17319" priority="17410" stopIfTrue="1" operator="equal">
      <formula>"Media"</formula>
    </cfRule>
  </conditionalFormatting>
  <conditionalFormatting sqref="V20">
    <cfRule type="cellIs" dxfId="17318" priority="17408" stopIfTrue="1" operator="equal">
      <formula>"Muy Alta"</formula>
    </cfRule>
  </conditionalFormatting>
  <conditionalFormatting sqref="V20">
    <cfRule type="cellIs" dxfId="17317" priority="17412" stopIfTrue="1" operator="equal">
      <formula>"Muy Baja"</formula>
    </cfRule>
  </conditionalFormatting>
  <conditionalFormatting sqref="AP20">
    <cfRule type="cellIs" dxfId="17316" priority="17369" stopIfTrue="1" operator="equal">
      <formula>"Alta"</formula>
    </cfRule>
  </conditionalFormatting>
  <conditionalFormatting sqref="AP20">
    <cfRule type="cellIs" dxfId="17315" priority="17371" stopIfTrue="1" operator="equal">
      <formula>"Baja"</formula>
    </cfRule>
  </conditionalFormatting>
  <conditionalFormatting sqref="AP20">
    <cfRule type="cellIs" dxfId="17314" priority="17370" stopIfTrue="1" operator="equal">
      <formula>"Media"</formula>
    </cfRule>
  </conditionalFormatting>
  <conditionalFormatting sqref="AP20">
    <cfRule type="cellIs" dxfId="17313" priority="17368" stopIfTrue="1" operator="equal">
      <formula>"Muy Alta"</formula>
    </cfRule>
  </conditionalFormatting>
  <conditionalFormatting sqref="AP20">
    <cfRule type="cellIs" dxfId="17312" priority="17372" stopIfTrue="1" operator="equal">
      <formula>"Muy Baja"</formula>
    </cfRule>
  </conditionalFormatting>
  <conditionalFormatting sqref="AP26">
    <cfRule type="cellIs" dxfId="17311" priority="17311" stopIfTrue="1" operator="equal">
      <formula>"Alta"</formula>
    </cfRule>
  </conditionalFormatting>
  <conditionalFormatting sqref="AP26">
    <cfRule type="cellIs" dxfId="17310" priority="17313" stopIfTrue="1" operator="equal">
      <formula>"Baja"</formula>
    </cfRule>
  </conditionalFormatting>
  <conditionalFormatting sqref="AP26">
    <cfRule type="cellIs" dxfId="17309" priority="17312" stopIfTrue="1" operator="equal">
      <formula>"Media"</formula>
    </cfRule>
  </conditionalFormatting>
  <conditionalFormatting sqref="AP26">
    <cfRule type="cellIs" dxfId="17308" priority="17310" stopIfTrue="1" operator="equal">
      <formula>"Muy Alta"</formula>
    </cfRule>
  </conditionalFormatting>
  <conditionalFormatting sqref="AP26">
    <cfRule type="cellIs" dxfId="17307" priority="17314" stopIfTrue="1" operator="equal">
      <formula>"Muy Baja"</formula>
    </cfRule>
  </conditionalFormatting>
  <conditionalFormatting sqref="AE26">
    <cfRule type="containsText" dxfId="17306" priority="17335" operator="containsText" text="VALORAR">
      <formula>NOT(ISERROR(SEARCH("VALORAR",AE26)))</formula>
    </cfRule>
    <cfRule type="containsText" dxfId="17305" priority="17336" operator="containsText" text="Extrema">
      <formula>NOT(ISERROR(SEARCH("Extrema",AE26)))</formula>
    </cfRule>
    <cfRule type="containsText" dxfId="17304" priority="17337" operator="containsText" text="Alta">
      <formula>NOT(ISERROR(SEARCH("Alta",AE26)))</formula>
    </cfRule>
    <cfRule type="containsText" dxfId="17303" priority="17338" operator="containsText" text="Moderada">
      <formula>NOT(ISERROR(SEARCH("Moderada",AE26)))</formula>
    </cfRule>
    <cfRule type="containsText" dxfId="17302" priority="17339" operator="containsText" text="Baja">
      <formula>NOT(ISERROR(SEARCH("Baja",AE26)))</formula>
    </cfRule>
  </conditionalFormatting>
  <conditionalFormatting sqref="AE26">
    <cfRule type="containsText" dxfId="17301" priority="17340" operator="containsText" text="VALORAR">
      <formula>NOT(ISERROR(SEARCH("VALORAR",AE26)))</formula>
    </cfRule>
    <cfRule type="containsText" dxfId="17300" priority="17341" operator="containsText" text="Extrema">
      <formula>NOT(ISERROR(SEARCH("Extrema",AE26)))</formula>
    </cfRule>
    <cfRule type="containsText" dxfId="17299" priority="17342" operator="containsText" text="Alta">
      <formula>NOT(ISERROR(SEARCH("Alta",AE26)))</formula>
    </cfRule>
    <cfRule type="containsText" dxfId="17298" priority="17343" operator="containsText" text="Moderada">
      <formula>NOT(ISERROR(SEARCH("Moderada",AE26)))</formula>
    </cfRule>
    <cfRule type="containsText" dxfId="17297" priority="17344" operator="containsText" text="Baja">
      <formula>NOT(ISERROR(SEARCH("Baja",AE26)))</formula>
    </cfRule>
  </conditionalFormatting>
  <conditionalFormatting sqref="V26">
    <cfRule type="cellIs" dxfId="17296" priority="17351" stopIfTrue="1" operator="equal">
      <formula>"Alta"</formula>
    </cfRule>
  </conditionalFormatting>
  <conditionalFormatting sqref="V26">
    <cfRule type="cellIs" dxfId="17295" priority="17353" stopIfTrue="1" operator="equal">
      <formula>"Baja"</formula>
    </cfRule>
  </conditionalFormatting>
  <conditionalFormatting sqref="V26">
    <cfRule type="cellIs" dxfId="17294" priority="17352" stopIfTrue="1" operator="equal">
      <formula>"Media"</formula>
    </cfRule>
  </conditionalFormatting>
  <conditionalFormatting sqref="V26">
    <cfRule type="cellIs" dxfId="17293" priority="17350" stopIfTrue="1" operator="equal">
      <formula>"Muy Alta"</formula>
    </cfRule>
  </conditionalFormatting>
  <conditionalFormatting sqref="V26">
    <cfRule type="cellIs" dxfId="17292" priority="17354" stopIfTrue="1" operator="equal">
      <formula>"Muy Baja"</formula>
    </cfRule>
  </conditionalFormatting>
  <conditionalFormatting sqref="AE32">
    <cfRule type="containsText" dxfId="17291" priority="17277" operator="containsText" text="VALORAR">
      <formula>NOT(ISERROR(SEARCH("VALORAR",AE32)))</formula>
    </cfRule>
    <cfRule type="containsText" dxfId="17290" priority="17278" operator="containsText" text="Extrema">
      <formula>NOT(ISERROR(SEARCH("Extrema",AE32)))</formula>
    </cfRule>
    <cfRule type="containsText" dxfId="17289" priority="17279" operator="containsText" text="Alta">
      <formula>NOT(ISERROR(SEARCH("Alta",AE32)))</formula>
    </cfRule>
    <cfRule type="containsText" dxfId="17288" priority="17280" operator="containsText" text="Moderada">
      <formula>NOT(ISERROR(SEARCH("Moderada",AE32)))</formula>
    </cfRule>
    <cfRule type="containsText" dxfId="17287" priority="17281" operator="containsText" text="Baja">
      <formula>NOT(ISERROR(SEARCH("Baja",AE32)))</formula>
    </cfRule>
  </conditionalFormatting>
  <conditionalFormatting sqref="AE32">
    <cfRule type="containsText" dxfId="17286" priority="17282" operator="containsText" text="VALORAR">
      <formula>NOT(ISERROR(SEARCH("VALORAR",AE32)))</formula>
    </cfRule>
    <cfRule type="containsText" dxfId="17285" priority="17283" operator="containsText" text="Extrema">
      <formula>NOT(ISERROR(SEARCH("Extrema",AE32)))</formula>
    </cfRule>
    <cfRule type="containsText" dxfId="17284" priority="17284" operator="containsText" text="Alta">
      <formula>NOT(ISERROR(SEARCH("Alta",AE32)))</formula>
    </cfRule>
    <cfRule type="containsText" dxfId="17283" priority="17285" operator="containsText" text="Moderada">
      <formula>NOT(ISERROR(SEARCH("Moderada",AE32)))</formula>
    </cfRule>
    <cfRule type="containsText" dxfId="17282" priority="17286" operator="containsText" text="Baja">
      <formula>NOT(ISERROR(SEARCH("Baja",AE32)))</formula>
    </cfRule>
  </conditionalFormatting>
  <conditionalFormatting sqref="V32">
    <cfRule type="cellIs" dxfId="17281" priority="17293" stopIfTrue="1" operator="equal">
      <formula>"Alta"</formula>
    </cfRule>
  </conditionalFormatting>
  <conditionalFormatting sqref="V32">
    <cfRule type="cellIs" dxfId="17280" priority="17295" stopIfTrue="1" operator="equal">
      <formula>"Baja"</formula>
    </cfRule>
  </conditionalFormatting>
  <conditionalFormatting sqref="V32">
    <cfRule type="cellIs" dxfId="17279" priority="17294" stopIfTrue="1" operator="equal">
      <formula>"Media"</formula>
    </cfRule>
  </conditionalFormatting>
  <conditionalFormatting sqref="V32">
    <cfRule type="cellIs" dxfId="17278" priority="17292" stopIfTrue="1" operator="equal">
      <formula>"Muy Alta"</formula>
    </cfRule>
  </conditionalFormatting>
  <conditionalFormatting sqref="V32">
    <cfRule type="cellIs" dxfId="17277" priority="17296" stopIfTrue="1" operator="equal">
      <formula>"Muy Baja"</formula>
    </cfRule>
  </conditionalFormatting>
  <conditionalFormatting sqref="AP32">
    <cfRule type="cellIs" dxfId="17276" priority="17253" stopIfTrue="1" operator="equal">
      <formula>"Alta"</formula>
    </cfRule>
  </conditionalFormatting>
  <conditionalFormatting sqref="AP32">
    <cfRule type="cellIs" dxfId="17275" priority="17255" stopIfTrue="1" operator="equal">
      <formula>"Baja"</formula>
    </cfRule>
  </conditionalFormatting>
  <conditionalFormatting sqref="AP32">
    <cfRule type="cellIs" dxfId="17274" priority="17254" stopIfTrue="1" operator="equal">
      <formula>"Media"</formula>
    </cfRule>
  </conditionalFormatting>
  <conditionalFormatting sqref="AP32">
    <cfRule type="cellIs" dxfId="17273" priority="17252" stopIfTrue="1" operator="equal">
      <formula>"Muy Alta"</formula>
    </cfRule>
  </conditionalFormatting>
  <conditionalFormatting sqref="AP32">
    <cfRule type="cellIs" dxfId="17272" priority="17256" stopIfTrue="1" operator="equal">
      <formula>"Muy Baja"</formula>
    </cfRule>
  </conditionalFormatting>
  <conditionalFormatting sqref="AE38">
    <cfRule type="containsText" dxfId="17271" priority="17219" operator="containsText" text="VALORAR">
      <formula>NOT(ISERROR(SEARCH("VALORAR",AE38)))</formula>
    </cfRule>
    <cfRule type="containsText" dxfId="17270" priority="17220" operator="containsText" text="Extrema">
      <formula>NOT(ISERROR(SEARCH("Extrema",AE38)))</formula>
    </cfRule>
    <cfRule type="containsText" dxfId="17269" priority="17221" operator="containsText" text="Alta">
      <formula>NOT(ISERROR(SEARCH("Alta",AE38)))</formula>
    </cfRule>
    <cfRule type="containsText" dxfId="17268" priority="17222" operator="containsText" text="Moderada">
      <formula>NOT(ISERROR(SEARCH("Moderada",AE38)))</formula>
    </cfRule>
    <cfRule type="containsText" dxfId="17267" priority="17223" operator="containsText" text="Baja">
      <formula>NOT(ISERROR(SEARCH("Baja",AE38)))</formula>
    </cfRule>
  </conditionalFormatting>
  <conditionalFormatting sqref="AE38">
    <cfRule type="containsText" dxfId="17266" priority="17224" operator="containsText" text="VALORAR">
      <formula>NOT(ISERROR(SEARCH("VALORAR",AE38)))</formula>
    </cfRule>
    <cfRule type="containsText" dxfId="17265" priority="17225" operator="containsText" text="Extrema">
      <formula>NOT(ISERROR(SEARCH("Extrema",AE38)))</formula>
    </cfRule>
    <cfRule type="containsText" dxfId="17264" priority="17226" operator="containsText" text="Alta">
      <formula>NOT(ISERROR(SEARCH("Alta",AE38)))</formula>
    </cfRule>
    <cfRule type="containsText" dxfId="17263" priority="17227" operator="containsText" text="Moderada">
      <formula>NOT(ISERROR(SEARCH("Moderada",AE38)))</formula>
    </cfRule>
    <cfRule type="containsText" dxfId="17262" priority="17228" operator="containsText" text="Baja">
      <formula>NOT(ISERROR(SEARCH("Baja",AE38)))</formula>
    </cfRule>
  </conditionalFormatting>
  <conditionalFormatting sqref="V38">
    <cfRule type="cellIs" dxfId="17261" priority="17235" stopIfTrue="1" operator="equal">
      <formula>"Alta"</formula>
    </cfRule>
  </conditionalFormatting>
  <conditionalFormatting sqref="V38">
    <cfRule type="cellIs" dxfId="17260" priority="17237" stopIfTrue="1" operator="equal">
      <formula>"Baja"</formula>
    </cfRule>
  </conditionalFormatting>
  <conditionalFormatting sqref="V38">
    <cfRule type="cellIs" dxfId="17259" priority="17236" stopIfTrue="1" operator="equal">
      <formula>"Media"</formula>
    </cfRule>
  </conditionalFormatting>
  <conditionalFormatting sqref="V38">
    <cfRule type="cellIs" dxfId="17258" priority="17234" stopIfTrue="1" operator="equal">
      <formula>"Muy Alta"</formula>
    </cfRule>
  </conditionalFormatting>
  <conditionalFormatting sqref="V38">
    <cfRule type="cellIs" dxfId="17257" priority="17238" stopIfTrue="1" operator="equal">
      <formula>"Muy Baja"</formula>
    </cfRule>
  </conditionalFormatting>
  <conditionalFormatting sqref="AP38">
    <cfRule type="cellIs" dxfId="17256" priority="17211" stopIfTrue="1" operator="equal">
      <formula>"Alta"</formula>
    </cfRule>
  </conditionalFormatting>
  <conditionalFormatting sqref="AP38">
    <cfRule type="cellIs" dxfId="17255" priority="17213" stopIfTrue="1" operator="equal">
      <formula>"Baja"</formula>
    </cfRule>
  </conditionalFormatting>
  <conditionalFormatting sqref="AP38">
    <cfRule type="cellIs" dxfId="17254" priority="17212" stopIfTrue="1" operator="equal">
      <formula>"Media"</formula>
    </cfRule>
  </conditionalFormatting>
  <conditionalFormatting sqref="AP38">
    <cfRule type="cellIs" dxfId="17253" priority="17210" stopIfTrue="1" operator="equal">
      <formula>"Muy Alta"</formula>
    </cfRule>
  </conditionalFormatting>
  <conditionalFormatting sqref="AP38">
    <cfRule type="cellIs" dxfId="17252" priority="17214" stopIfTrue="1" operator="equal">
      <formula>"Muy Baja"</formula>
    </cfRule>
  </conditionalFormatting>
  <conditionalFormatting sqref="AE44">
    <cfRule type="containsText" dxfId="17251" priority="17161" operator="containsText" text="VALORAR">
      <formula>NOT(ISERROR(SEARCH("VALORAR",AE44)))</formula>
    </cfRule>
    <cfRule type="containsText" dxfId="17250" priority="17162" operator="containsText" text="Extrema">
      <formula>NOT(ISERROR(SEARCH("Extrema",AE44)))</formula>
    </cfRule>
    <cfRule type="containsText" dxfId="17249" priority="17163" operator="containsText" text="Alta">
      <formula>NOT(ISERROR(SEARCH("Alta",AE44)))</formula>
    </cfRule>
    <cfRule type="containsText" dxfId="17248" priority="17164" operator="containsText" text="Moderada">
      <formula>NOT(ISERROR(SEARCH("Moderada",AE44)))</formula>
    </cfRule>
    <cfRule type="containsText" dxfId="17247" priority="17165" operator="containsText" text="Baja">
      <formula>NOT(ISERROR(SEARCH("Baja",AE44)))</formula>
    </cfRule>
  </conditionalFormatting>
  <conditionalFormatting sqref="AE44">
    <cfRule type="containsText" dxfId="17246" priority="17166" operator="containsText" text="VALORAR">
      <formula>NOT(ISERROR(SEARCH("VALORAR",AE44)))</formula>
    </cfRule>
    <cfRule type="containsText" dxfId="17245" priority="17167" operator="containsText" text="Extrema">
      <formula>NOT(ISERROR(SEARCH("Extrema",AE44)))</formula>
    </cfRule>
    <cfRule type="containsText" dxfId="17244" priority="17168" operator="containsText" text="Alta">
      <formula>NOT(ISERROR(SEARCH("Alta",AE44)))</formula>
    </cfRule>
    <cfRule type="containsText" dxfId="17243" priority="17169" operator="containsText" text="Moderada">
      <formula>NOT(ISERROR(SEARCH("Moderada",AE44)))</formula>
    </cfRule>
    <cfRule type="containsText" dxfId="17242" priority="17170" operator="containsText" text="Baja">
      <formula>NOT(ISERROR(SEARCH("Baja",AE44)))</formula>
    </cfRule>
  </conditionalFormatting>
  <conditionalFormatting sqref="V44">
    <cfRule type="cellIs" dxfId="17241" priority="17177" stopIfTrue="1" operator="equal">
      <formula>"Alta"</formula>
    </cfRule>
  </conditionalFormatting>
  <conditionalFormatting sqref="V44">
    <cfRule type="cellIs" dxfId="17240" priority="17179" stopIfTrue="1" operator="equal">
      <formula>"Baja"</formula>
    </cfRule>
  </conditionalFormatting>
  <conditionalFormatting sqref="V44">
    <cfRule type="cellIs" dxfId="17239" priority="17178" stopIfTrue="1" operator="equal">
      <formula>"Media"</formula>
    </cfRule>
  </conditionalFormatting>
  <conditionalFormatting sqref="V44">
    <cfRule type="cellIs" dxfId="17238" priority="17176" stopIfTrue="1" operator="equal">
      <formula>"Muy Alta"</formula>
    </cfRule>
  </conditionalFormatting>
  <conditionalFormatting sqref="V44">
    <cfRule type="cellIs" dxfId="17237" priority="17180" stopIfTrue="1" operator="equal">
      <formula>"Muy Baja"</formula>
    </cfRule>
  </conditionalFormatting>
  <conditionalFormatting sqref="AP44">
    <cfRule type="cellIs" dxfId="17236" priority="17153" stopIfTrue="1" operator="equal">
      <formula>"Alta"</formula>
    </cfRule>
  </conditionalFormatting>
  <conditionalFormatting sqref="AP44">
    <cfRule type="cellIs" dxfId="17235" priority="17155" stopIfTrue="1" operator="equal">
      <formula>"Baja"</formula>
    </cfRule>
  </conditionalFormatting>
  <conditionalFormatting sqref="AP44">
    <cfRule type="cellIs" dxfId="17234" priority="17154" stopIfTrue="1" operator="equal">
      <formula>"Media"</formula>
    </cfRule>
  </conditionalFormatting>
  <conditionalFormatting sqref="AP44">
    <cfRule type="cellIs" dxfId="17233" priority="17152" stopIfTrue="1" operator="equal">
      <formula>"Muy Alta"</formula>
    </cfRule>
  </conditionalFormatting>
  <conditionalFormatting sqref="AP44">
    <cfRule type="cellIs" dxfId="17232" priority="17156" stopIfTrue="1" operator="equal">
      <formula>"Muy Baja"</formula>
    </cfRule>
  </conditionalFormatting>
  <conditionalFormatting sqref="AE50">
    <cfRule type="containsText" dxfId="17231" priority="17103" operator="containsText" text="VALORAR">
      <formula>NOT(ISERROR(SEARCH("VALORAR",AE50)))</formula>
    </cfRule>
    <cfRule type="containsText" dxfId="17230" priority="17104" operator="containsText" text="Extrema">
      <formula>NOT(ISERROR(SEARCH("Extrema",AE50)))</formula>
    </cfRule>
    <cfRule type="containsText" dxfId="17229" priority="17105" operator="containsText" text="Alta">
      <formula>NOT(ISERROR(SEARCH("Alta",AE50)))</formula>
    </cfRule>
    <cfRule type="containsText" dxfId="17228" priority="17106" operator="containsText" text="Moderada">
      <formula>NOT(ISERROR(SEARCH("Moderada",AE50)))</formula>
    </cfRule>
    <cfRule type="containsText" dxfId="17227" priority="17107" operator="containsText" text="Baja">
      <formula>NOT(ISERROR(SEARCH("Baja",AE50)))</formula>
    </cfRule>
  </conditionalFormatting>
  <conditionalFormatting sqref="AE50">
    <cfRule type="containsText" dxfId="17226" priority="17108" operator="containsText" text="VALORAR">
      <formula>NOT(ISERROR(SEARCH("VALORAR",AE50)))</formula>
    </cfRule>
    <cfRule type="containsText" dxfId="17225" priority="17109" operator="containsText" text="Extrema">
      <formula>NOT(ISERROR(SEARCH("Extrema",AE50)))</formula>
    </cfRule>
    <cfRule type="containsText" dxfId="17224" priority="17110" operator="containsText" text="Alta">
      <formula>NOT(ISERROR(SEARCH("Alta",AE50)))</formula>
    </cfRule>
    <cfRule type="containsText" dxfId="17223" priority="17111" operator="containsText" text="Moderada">
      <formula>NOT(ISERROR(SEARCH("Moderada",AE50)))</formula>
    </cfRule>
    <cfRule type="containsText" dxfId="17222" priority="17112" operator="containsText" text="Baja">
      <formula>NOT(ISERROR(SEARCH("Baja",AE50)))</formula>
    </cfRule>
  </conditionalFormatting>
  <conditionalFormatting sqref="V50">
    <cfRule type="cellIs" dxfId="17221" priority="17119" stopIfTrue="1" operator="equal">
      <formula>"Alta"</formula>
    </cfRule>
  </conditionalFormatting>
  <conditionalFormatting sqref="V50">
    <cfRule type="cellIs" dxfId="17220" priority="17121" stopIfTrue="1" operator="equal">
      <formula>"Baja"</formula>
    </cfRule>
  </conditionalFormatting>
  <conditionalFormatting sqref="V50">
    <cfRule type="cellIs" dxfId="17219" priority="17120" stopIfTrue="1" operator="equal">
      <formula>"Media"</formula>
    </cfRule>
  </conditionalFormatting>
  <conditionalFormatting sqref="V50">
    <cfRule type="cellIs" dxfId="17218" priority="17118" stopIfTrue="1" operator="equal">
      <formula>"Muy Alta"</formula>
    </cfRule>
  </conditionalFormatting>
  <conditionalFormatting sqref="V50">
    <cfRule type="cellIs" dxfId="17217" priority="17122" stopIfTrue="1" operator="equal">
      <formula>"Muy Baja"</formula>
    </cfRule>
  </conditionalFormatting>
  <conditionalFormatting sqref="AP50">
    <cfRule type="cellIs" dxfId="17216" priority="17095" stopIfTrue="1" operator="equal">
      <formula>"Alta"</formula>
    </cfRule>
  </conditionalFormatting>
  <conditionalFormatting sqref="AP50">
    <cfRule type="cellIs" dxfId="17215" priority="17097" stopIfTrue="1" operator="equal">
      <formula>"Baja"</formula>
    </cfRule>
  </conditionalFormatting>
  <conditionalFormatting sqref="AP50">
    <cfRule type="cellIs" dxfId="17214" priority="17096" stopIfTrue="1" operator="equal">
      <formula>"Media"</formula>
    </cfRule>
  </conditionalFormatting>
  <conditionalFormatting sqref="AP50">
    <cfRule type="cellIs" dxfId="17213" priority="17094" stopIfTrue="1" operator="equal">
      <formula>"Muy Alta"</formula>
    </cfRule>
  </conditionalFormatting>
  <conditionalFormatting sqref="AP50">
    <cfRule type="cellIs" dxfId="17212" priority="17098" stopIfTrue="1" operator="equal">
      <formula>"Muy Baja"</formula>
    </cfRule>
  </conditionalFormatting>
  <conditionalFormatting sqref="AE56">
    <cfRule type="containsText" dxfId="17211" priority="17045" operator="containsText" text="VALORAR">
      <formula>NOT(ISERROR(SEARCH("VALORAR",AE56)))</formula>
    </cfRule>
    <cfRule type="containsText" dxfId="17210" priority="17046" operator="containsText" text="Extrema">
      <formula>NOT(ISERROR(SEARCH("Extrema",AE56)))</formula>
    </cfRule>
    <cfRule type="containsText" dxfId="17209" priority="17047" operator="containsText" text="Alta">
      <formula>NOT(ISERROR(SEARCH("Alta",AE56)))</formula>
    </cfRule>
    <cfRule type="containsText" dxfId="17208" priority="17048" operator="containsText" text="Moderada">
      <formula>NOT(ISERROR(SEARCH("Moderada",AE56)))</formula>
    </cfRule>
    <cfRule type="containsText" dxfId="17207" priority="17049" operator="containsText" text="Baja">
      <formula>NOT(ISERROR(SEARCH("Baja",AE56)))</formula>
    </cfRule>
  </conditionalFormatting>
  <conditionalFormatting sqref="AE56">
    <cfRule type="containsText" dxfId="17206" priority="17050" operator="containsText" text="VALORAR">
      <formula>NOT(ISERROR(SEARCH("VALORAR",AE56)))</formula>
    </cfRule>
    <cfRule type="containsText" dxfId="17205" priority="17051" operator="containsText" text="Extrema">
      <formula>NOT(ISERROR(SEARCH("Extrema",AE56)))</formula>
    </cfRule>
    <cfRule type="containsText" dxfId="17204" priority="17052" operator="containsText" text="Alta">
      <formula>NOT(ISERROR(SEARCH("Alta",AE56)))</formula>
    </cfRule>
    <cfRule type="containsText" dxfId="17203" priority="17053" operator="containsText" text="Moderada">
      <formula>NOT(ISERROR(SEARCH("Moderada",AE56)))</formula>
    </cfRule>
    <cfRule type="containsText" dxfId="17202" priority="17054" operator="containsText" text="Baja">
      <formula>NOT(ISERROR(SEARCH("Baja",AE56)))</formula>
    </cfRule>
  </conditionalFormatting>
  <conditionalFormatting sqref="V56">
    <cfRule type="cellIs" dxfId="17201" priority="17061" stopIfTrue="1" operator="equal">
      <formula>"Alta"</formula>
    </cfRule>
  </conditionalFormatting>
  <conditionalFormatting sqref="V56">
    <cfRule type="cellIs" dxfId="17200" priority="17063" stopIfTrue="1" operator="equal">
      <formula>"Baja"</formula>
    </cfRule>
  </conditionalFormatting>
  <conditionalFormatting sqref="V56">
    <cfRule type="cellIs" dxfId="17199" priority="17062" stopIfTrue="1" operator="equal">
      <formula>"Media"</formula>
    </cfRule>
  </conditionalFormatting>
  <conditionalFormatting sqref="V56">
    <cfRule type="cellIs" dxfId="17198" priority="17060" stopIfTrue="1" operator="equal">
      <formula>"Muy Alta"</formula>
    </cfRule>
  </conditionalFormatting>
  <conditionalFormatting sqref="V56">
    <cfRule type="cellIs" dxfId="17197" priority="17064" stopIfTrue="1" operator="equal">
      <formula>"Muy Baja"</formula>
    </cfRule>
  </conditionalFormatting>
  <conditionalFormatting sqref="AP56">
    <cfRule type="cellIs" dxfId="17196" priority="17021" stopIfTrue="1" operator="equal">
      <formula>"Alta"</formula>
    </cfRule>
  </conditionalFormatting>
  <conditionalFormatting sqref="AP56">
    <cfRule type="cellIs" dxfId="17195" priority="17023" stopIfTrue="1" operator="equal">
      <formula>"Baja"</formula>
    </cfRule>
  </conditionalFormatting>
  <conditionalFormatting sqref="AP56">
    <cfRule type="cellIs" dxfId="17194" priority="17022" stopIfTrue="1" operator="equal">
      <formula>"Media"</formula>
    </cfRule>
  </conditionalFormatting>
  <conditionalFormatting sqref="AP56">
    <cfRule type="cellIs" dxfId="17193" priority="17020" stopIfTrue="1" operator="equal">
      <formula>"Muy Alta"</formula>
    </cfRule>
  </conditionalFormatting>
  <conditionalFormatting sqref="AP56">
    <cfRule type="cellIs" dxfId="17192" priority="17024" stopIfTrue="1" operator="equal">
      <formula>"Muy Baja"</formula>
    </cfRule>
  </conditionalFormatting>
  <conditionalFormatting sqref="AE62">
    <cfRule type="containsText" dxfId="17191" priority="16987" operator="containsText" text="VALORAR">
      <formula>NOT(ISERROR(SEARCH("VALORAR",AE62)))</formula>
    </cfRule>
    <cfRule type="containsText" dxfId="17190" priority="16988" operator="containsText" text="Extrema">
      <formula>NOT(ISERROR(SEARCH("Extrema",AE62)))</formula>
    </cfRule>
    <cfRule type="containsText" dxfId="17189" priority="16989" operator="containsText" text="Alta">
      <formula>NOT(ISERROR(SEARCH("Alta",AE62)))</formula>
    </cfRule>
    <cfRule type="containsText" dxfId="17188" priority="16990" operator="containsText" text="Moderada">
      <formula>NOT(ISERROR(SEARCH("Moderada",AE62)))</formula>
    </cfRule>
    <cfRule type="containsText" dxfId="17187" priority="16991" operator="containsText" text="Baja">
      <formula>NOT(ISERROR(SEARCH("Baja",AE62)))</formula>
    </cfRule>
  </conditionalFormatting>
  <conditionalFormatting sqref="AE62">
    <cfRule type="containsText" dxfId="17186" priority="16992" operator="containsText" text="VALORAR">
      <formula>NOT(ISERROR(SEARCH("VALORAR",AE62)))</formula>
    </cfRule>
    <cfRule type="containsText" dxfId="17185" priority="16993" operator="containsText" text="Extrema">
      <formula>NOT(ISERROR(SEARCH("Extrema",AE62)))</formula>
    </cfRule>
    <cfRule type="containsText" dxfId="17184" priority="16994" operator="containsText" text="Alta">
      <formula>NOT(ISERROR(SEARCH("Alta",AE62)))</formula>
    </cfRule>
    <cfRule type="containsText" dxfId="17183" priority="16995" operator="containsText" text="Moderada">
      <formula>NOT(ISERROR(SEARCH("Moderada",AE62)))</formula>
    </cfRule>
    <cfRule type="containsText" dxfId="17182" priority="16996" operator="containsText" text="Baja">
      <formula>NOT(ISERROR(SEARCH("Baja",AE62)))</formula>
    </cfRule>
  </conditionalFormatting>
  <conditionalFormatting sqref="V62">
    <cfRule type="cellIs" dxfId="17181" priority="17003" stopIfTrue="1" operator="equal">
      <formula>"Alta"</formula>
    </cfRule>
  </conditionalFormatting>
  <conditionalFormatting sqref="V62">
    <cfRule type="cellIs" dxfId="17180" priority="17005" stopIfTrue="1" operator="equal">
      <formula>"Baja"</formula>
    </cfRule>
  </conditionalFormatting>
  <conditionalFormatting sqref="V62">
    <cfRule type="cellIs" dxfId="17179" priority="17004" stopIfTrue="1" operator="equal">
      <formula>"Media"</formula>
    </cfRule>
  </conditionalFormatting>
  <conditionalFormatting sqref="V62">
    <cfRule type="cellIs" dxfId="17178" priority="17002" stopIfTrue="1" operator="equal">
      <formula>"Muy Alta"</formula>
    </cfRule>
  </conditionalFormatting>
  <conditionalFormatting sqref="V62">
    <cfRule type="cellIs" dxfId="17177" priority="17006" stopIfTrue="1" operator="equal">
      <formula>"Muy Baja"</formula>
    </cfRule>
  </conditionalFormatting>
  <conditionalFormatting sqref="AP62">
    <cfRule type="cellIs" dxfId="17176" priority="16979" stopIfTrue="1" operator="equal">
      <formula>"Alta"</formula>
    </cfRule>
  </conditionalFormatting>
  <conditionalFormatting sqref="AP62">
    <cfRule type="cellIs" dxfId="17175" priority="16981" stopIfTrue="1" operator="equal">
      <formula>"Baja"</formula>
    </cfRule>
  </conditionalFormatting>
  <conditionalFormatting sqref="AP62">
    <cfRule type="cellIs" dxfId="17174" priority="16980" stopIfTrue="1" operator="equal">
      <formula>"Media"</formula>
    </cfRule>
  </conditionalFormatting>
  <conditionalFormatting sqref="AP62">
    <cfRule type="cellIs" dxfId="17173" priority="16978" stopIfTrue="1" operator="equal">
      <formula>"Muy Alta"</formula>
    </cfRule>
  </conditionalFormatting>
  <conditionalFormatting sqref="AP62">
    <cfRule type="cellIs" dxfId="17172" priority="16982" stopIfTrue="1" operator="equal">
      <formula>"Muy Baja"</formula>
    </cfRule>
  </conditionalFormatting>
  <conditionalFormatting sqref="AE68">
    <cfRule type="containsText" dxfId="17171" priority="16929" operator="containsText" text="VALORAR">
      <formula>NOT(ISERROR(SEARCH("VALORAR",AE68)))</formula>
    </cfRule>
    <cfRule type="containsText" dxfId="17170" priority="16930" operator="containsText" text="Extrema">
      <formula>NOT(ISERROR(SEARCH("Extrema",AE68)))</formula>
    </cfRule>
    <cfRule type="containsText" dxfId="17169" priority="16931" operator="containsText" text="Alta">
      <formula>NOT(ISERROR(SEARCH("Alta",AE68)))</formula>
    </cfRule>
    <cfRule type="containsText" dxfId="17168" priority="16932" operator="containsText" text="Moderada">
      <formula>NOT(ISERROR(SEARCH("Moderada",AE68)))</formula>
    </cfRule>
    <cfRule type="containsText" dxfId="17167" priority="16933" operator="containsText" text="Baja">
      <formula>NOT(ISERROR(SEARCH("Baja",AE68)))</formula>
    </cfRule>
  </conditionalFormatting>
  <conditionalFormatting sqref="AE68">
    <cfRule type="containsText" dxfId="17166" priority="16934" operator="containsText" text="VALORAR">
      <formula>NOT(ISERROR(SEARCH("VALORAR",AE68)))</formula>
    </cfRule>
    <cfRule type="containsText" dxfId="17165" priority="16935" operator="containsText" text="Extrema">
      <formula>NOT(ISERROR(SEARCH("Extrema",AE68)))</formula>
    </cfRule>
    <cfRule type="containsText" dxfId="17164" priority="16936" operator="containsText" text="Alta">
      <formula>NOT(ISERROR(SEARCH("Alta",AE68)))</formula>
    </cfRule>
    <cfRule type="containsText" dxfId="17163" priority="16937" operator="containsText" text="Moderada">
      <formula>NOT(ISERROR(SEARCH("Moderada",AE68)))</formula>
    </cfRule>
    <cfRule type="containsText" dxfId="17162" priority="16938" operator="containsText" text="Baja">
      <formula>NOT(ISERROR(SEARCH("Baja",AE68)))</formula>
    </cfRule>
  </conditionalFormatting>
  <conditionalFormatting sqref="V68">
    <cfRule type="cellIs" dxfId="17161" priority="16945" stopIfTrue="1" operator="equal">
      <formula>"Alta"</formula>
    </cfRule>
  </conditionalFormatting>
  <conditionalFormatting sqref="V68">
    <cfRule type="cellIs" dxfId="17160" priority="16947" stopIfTrue="1" operator="equal">
      <formula>"Baja"</formula>
    </cfRule>
  </conditionalFormatting>
  <conditionalFormatting sqref="V68">
    <cfRule type="cellIs" dxfId="17159" priority="16946" stopIfTrue="1" operator="equal">
      <formula>"Media"</formula>
    </cfRule>
  </conditionalFormatting>
  <conditionalFormatting sqref="V68">
    <cfRule type="cellIs" dxfId="17158" priority="16944" stopIfTrue="1" operator="equal">
      <formula>"Muy Alta"</formula>
    </cfRule>
  </conditionalFormatting>
  <conditionalFormatting sqref="V68">
    <cfRule type="cellIs" dxfId="17157" priority="16948" stopIfTrue="1" operator="equal">
      <formula>"Muy Baja"</formula>
    </cfRule>
  </conditionalFormatting>
  <conditionalFormatting sqref="AP68">
    <cfRule type="cellIs" dxfId="17156" priority="16921" stopIfTrue="1" operator="equal">
      <formula>"Alta"</formula>
    </cfRule>
  </conditionalFormatting>
  <conditionalFormatting sqref="AP68">
    <cfRule type="cellIs" dxfId="17155" priority="16923" stopIfTrue="1" operator="equal">
      <formula>"Baja"</formula>
    </cfRule>
  </conditionalFormatting>
  <conditionalFormatting sqref="AP68">
    <cfRule type="cellIs" dxfId="17154" priority="16922" stopIfTrue="1" operator="equal">
      <formula>"Media"</formula>
    </cfRule>
  </conditionalFormatting>
  <conditionalFormatting sqref="AP68">
    <cfRule type="cellIs" dxfId="17153" priority="16920" stopIfTrue="1" operator="equal">
      <formula>"Muy Alta"</formula>
    </cfRule>
  </conditionalFormatting>
  <conditionalFormatting sqref="AP68">
    <cfRule type="cellIs" dxfId="17152" priority="16924" stopIfTrue="1" operator="equal">
      <formula>"Muy Baja"</formula>
    </cfRule>
  </conditionalFormatting>
  <conditionalFormatting sqref="AE74">
    <cfRule type="containsText" dxfId="17151" priority="16871" operator="containsText" text="VALORAR">
      <formula>NOT(ISERROR(SEARCH("VALORAR",AE74)))</formula>
    </cfRule>
    <cfRule type="containsText" dxfId="17150" priority="16872" operator="containsText" text="Extrema">
      <formula>NOT(ISERROR(SEARCH("Extrema",AE74)))</formula>
    </cfRule>
    <cfRule type="containsText" dxfId="17149" priority="16873" operator="containsText" text="Alta">
      <formula>NOT(ISERROR(SEARCH("Alta",AE74)))</formula>
    </cfRule>
    <cfRule type="containsText" dxfId="17148" priority="16874" operator="containsText" text="Moderada">
      <formula>NOT(ISERROR(SEARCH("Moderada",AE74)))</formula>
    </cfRule>
    <cfRule type="containsText" dxfId="17147" priority="16875" operator="containsText" text="Baja">
      <formula>NOT(ISERROR(SEARCH("Baja",AE74)))</formula>
    </cfRule>
  </conditionalFormatting>
  <conditionalFormatting sqref="AE74">
    <cfRule type="containsText" dxfId="17146" priority="16876" operator="containsText" text="VALORAR">
      <formula>NOT(ISERROR(SEARCH("VALORAR",AE74)))</formula>
    </cfRule>
    <cfRule type="containsText" dxfId="17145" priority="16877" operator="containsText" text="Extrema">
      <formula>NOT(ISERROR(SEARCH("Extrema",AE74)))</formula>
    </cfRule>
    <cfRule type="containsText" dxfId="17144" priority="16878" operator="containsText" text="Alta">
      <formula>NOT(ISERROR(SEARCH("Alta",AE74)))</formula>
    </cfRule>
    <cfRule type="containsText" dxfId="17143" priority="16879" operator="containsText" text="Moderada">
      <formula>NOT(ISERROR(SEARCH("Moderada",AE74)))</formula>
    </cfRule>
    <cfRule type="containsText" dxfId="17142" priority="16880" operator="containsText" text="Baja">
      <formula>NOT(ISERROR(SEARCH("Baja",AE74)))</formula>
    </cfRule>
  </conditionalFormatting>
  <conditionalFormatting sqref="V74">
    <cfRule type="cellIs" dxfId="17141" priority="16887" stopIfTrue="1" operator="equal">
      <formula>"Alta"</formula>
    </cfRule>
  </conditionalFormatting>
  <conditionalFormatting sqref="V74">
    <cfRule type="cellIs" dxfId="17140" priority="16889" stopIfTrue="1" operator="equal">
      <formula>"Baja"</formula>
    </cfRule>
  </conditionalFormatting>
  <conditionalFormatting sqref="V74">
    <cfRule type="cellIs" dxfId="17139" priority="16888" stopIfTrue="1" operator="equal">
      <formula>"Media"</formula>
    </cfRule>
  </conditionalFormatting>
  <conditionalFormatting sqref="V74">
    <cfRule type="cellIs" dxfId="17138" priority="16886" stopIfTrue="1" operator="equal">
      <formula>"Muy Alta"</formula>
    </cfRule>
  </conditionalFormatting>
  <conditionalFormatting sqref="V74">
    <cfRule type="cellIs" dxfId="17137" priority="16890" stopIfTrue="1" operator="equal">
      <formula>"Muy Baja"</formula>
    </cfRule>
  </conditionalFormatting>
  <conditionalFormatting sqref="AP74">
    <cfRule type="cellIs" dxfId="17136" priority="16863" stopIfTrue="1" operator="equal">
      <formula>"Alta"</formula>
    </cfRule>
  </conditionalFormatting>
  <conditionalFormatting sqref="AP74">
    <cfRule type="cellIs" dxfId="17135" priority="16865" stopIfTrue="1" operator="equal">
      <formula>"Baja"</formula>
    </cfRule>
  </conditionalFormatting>
  <conditionalFormatting sqref="AP74">
    <cfRule type="cellIs" dxfId="17134" priority="16864" stopIfTrue="1" operator="equal">
      <formula>"Media"</formula>
    </cfRule>
  </conditionalFormatting>
  <conditionalFormatting sqref="AP74">
    <cfRule type="cellIs" dxfId="17133" priority="16862" stopIfTrue="1" operator="equal">
      <formula>"Muy Alta"</formula>
    </cfRule>
  </conditionalFormatting>
  <conditionalFormatting sqref="AP74">
    <cfRule type="cellIs" dxfId="17132" priority="16866" stopIfTrue="1" operator="equal">
      <formula>"Muy Baja"</formula>
    </cfRule>
  </conditionalFormatting>
  <conditionalFormatting sqref="AE80">
    <cfRule type="containsText" dxfId="17131" priority="16813" operator="containsText" text="VALORAR">
      <formula>NOT(ISERROR(SEARCH("VALORAR",AE80)))</formula>
    </cfRule>
    <cfRule type="containsText" dxfId="17130" priority="16814" operator="containsText" text="Extrema">
      <formula>NOT(ISERROR(SEARCH("Extrema",AE80)))</formula>
    </cfRule>
    <cfRule type="containsText" dxfId="17129" priority="16815" operator="containsText" text="Alta">
      <formula>NOT(ISERROR(SEARCH("Alta",AE80)))</formula>
    </cfRule>
    <cfRule type="containsText" dxfId="17128" priority="16816" operator="containsText" text="Moderada">
      <formula>NOT(ISERROR(SEARCH("Moderada",AE80)))</formula>
    </cfRule>
    <cfRule type="containsText" dxfId="17127" priority="16817" operator="containsText" text="Baja">
      <formula>NOT(ISERROR(SEARCH("Baja",AE80)))</formula>
    </cfRule>
  </conditionalFormatting>
  <conditionalFormatting sqref="AE80">
    <cfRule type="containsText" dxfId="17126" priority="16818" operator="containsText" text="VALORAR">
      <formula>NOT(ISERROR(SEARCH("VALORAR",AE80)))</formula>
    </cfRule>
    <cfRule type="containsText" dxfId="17125" priority="16819" operator="containsText" text="Extrema">
      <formula>NOT(ISERROR(SEARCH("Extrema",AE80)))</formula>
    </cfRule>
    <cfRule type="containsText" dxfId="17124" priority="16820" operator="containsText" text="Alta">
      <formula>NOT(ISERROR(SEARCH("Alta",AE80)))</formula>
    </cfRule>
    <cfRule type="containsText" dxfId="17123" priority="16821" operator="containsText" text="Moderada">
      <formula>NOT(ISERROR(SEARCH("Moderada",AE80)))</formula>
    </cfRule>
    <cfRule type="containsText" dxfId="17122" priority="16822" operator="containsText" text="Baja">
      <formula>NOT(ISERROR(SEARCH("Baja",AE80)))</formula>
    </cfRule>
  </conditionalFormatting>
  <conditionalFormatting sqref="V80">
    <cfRule type="cellIs" dxfId="17121" priority="16829" stopIfTrue="1" operator="equal">
      <formula>"Alta"</formula>
    </cfRule>
  </conditionalFormatting>
  <conditionalFormatting sqref="V80">
    <cfRule type="cellIs" dxfId="17120" priority="16831" stopIfTrue="1" operator="equal">
      <formula>"Baja"</formula>
    </cfRule>
  </conditionalFormatting>
  <conditionalFormatting sqref="V80">
    <cfRule type="cellIs" dxfId="17119" priority="16830" stopIfTrue="1" operator="equal">
      <formula>"Media"</formula>
    </cfRule>
  </conditionalFormatting>
  <conditionalFormatting sqref="V80">
    <cfRule type="cellIs" dxfId="17118" priority="16828" stopIfTrue="1" operator="equal">
      <formula>"Muy Alta"</formula>
    </cfRule>
  </conditionalFormatting>
  <conditionalFormatting sqref="V80">
    <cfRule type="cellIs" dxfId="17117" priority="16832" stopIfTrue="1" operator="equal">
      <formula>"Muy Baja"</formula>
    </cfRule>
  </conditionalFormatting>
  <conditionalFormatting sqref="AP80">
    <cfRule type="cellIs" dxfId="17116" priority="16789" stopIfTrue="1" operator="equal">
      <formula>"Alta"</formula>
    </cfRule>
  </conditionalFormatting>
  <conditionalFormatting sqref="AP80">
    <cfRule type="cellIs" dxfId="17115" priority="16791" stopIfTrue="1" operator="equal">
      <formula>"Baja"</formula>
    </cfRule>
  </conditionalFormatting>
  <conditionalFormatting sqref="AP80">
    <cfRule type="cellIs" dxfId="17114" priority="16790" stopIfTrue="1" operator="equal">
      <formula>"Media"</formula>
    </cfRule>
  </conditionalFormatting>
  <conditionalFormatting sqref="AP80">
    <cfRule type="cellIs" dxfId="17113" priority="16788" stopIfTrue="1" operator="equal">
      <formula>"Muy Alta"</formula>
    </cfRule>
  </conditionalFormatting>
  <conditionalFormatting sqref="AP80">
    <cfRule type="cellIs" dxfId="17112" priority="16792" stopIfTrue="1" operator="equal">
      <formula>"Muy Baja"</formula>
    </cfRule>
  </conditionalFormatting>
  <conditionalFormatting sqref="AE86">
    <cfRule type="containsText" dxfId="17111" priority="16755" operator="containsText" text="VALORAR">
      <formula>NOT(ISERROR(SEARCH("VALORAR",AE86)))</formula>
    </cfRule>
    <cfRule type="containsText" dxfId="17110" priority="16756" operator="containsText" text="Extrema">
      <formula>NOT(ISERROR(SEARCH("Extrema",AE86)))</formula>
    </cfRule>
    <cfRule type="containsText" dxfId="17109" priority="16757" operator="containsText" text="Alta">
      <formula>NOT(ISERROR(SEARCH("Alta",AE86)))</formula>
    </cfRule>
    <cfRule type="containsText" dxfId="17108" priority="16758" operator="containsText" text="Moderada">
      <formula>NOT(ISERROR(SEARCH("Moderada",AE86)))</formula>
    </cfRule>
    <cfRule type="containsText" dxfId="17107" priority="16759" operator="containsText" text="Baja">
      <formula>NOT(ISERROR(SEARCH("Baja",AE86)))</formula>
    </cfRule>
  </conditionalFormatting>
  <conditionalFormatting sqref="AE86">
    <cfRule type="containsText" dxfId="17106" priority="16760" operator="containsText" text="VALORAR">
      <formula>NOT(ISERROR(SEARCH("VALORAR",AE86)))</formula>
    </cfRule>
    <cfRule type="containsText" dxfId="17105" priority="16761" operator="containsText" text="Extrema">
      <formula>NOT(ISERROR(SEARCH("Extrema",AE86)))</formula>
    </cfRule>
    <cfRule type="containsText" dxfId="17104" priority="16762" operator="containsText" text="Alta">
      <formula>NOT(ISERROR(SEARCH("Alta",AE86)))</formula>
    </cfRule>
    <cfRule type="containsText" dxfId="17103" priority="16763" operator="containsText" text="Moderada">
      <formula>NOT(ISERROR(SEARCH("Moderada",AE86)))</formula>
    </cfRule>
    <cfRule type="containsText" dxfId="17102" priority="16764" operator="containsText" text="Baja">
      <formula>NOT(ISERROR(SEARCH("Baja",AE86)))</formula>
    </cfRule>
  </conditionalFormatting>
  <conditionalFormatting sqref="V86">
    <cfRule type="cellIs" dxfId="17101" priority="16771" stopIfTrue="1" operator="equal">
      <formula>"Alta"</formula>
    </cfRule>
  </conditionalFormatting>
  <conditionalFormatting sqref="V86">
    <cfRule type="cellIs" dxfId="17100" priority="16773" stopIfTrue="1" operator="equal">
      <formula>"Baja"</formula>
    </cfRule>
  </conditionalFormatting>
  <conditionalFormatting sqref="V86">
    <cfRule type="cellIs" dxfId="17099" priority="16772" stopIfTrue="1" operator="equal">
      <formula>"Media"</formula>
    </cfRule>
  </conditionalFormatting>
  <conditionalFormatting sqref="V86">
    <cfRule type="cellIs" dxfId="17098" priority="16770" stopIfTrue="1" operator="equal">
      <formula>"Muy Alta"</formula>
    </cfRule>
  </conditionalFormatting>
  <conditionalFormatting sqref="V86">
    <cfRule type="cellIs" dxfId="17097" priority="16774" stopIfTrue="1" operator="equal">
      <formula>"Muy Baja"</formula>
    </cfRule>
  </conditionalFormatting>
  <conditionalFormatting sqref="AP86">
    <cfRule type="cellIs" dxfId="17096" priority="16731" stopIfTrue="1" operator="equal">
      <formula>"Alta"</formula>
    </cfRule>
  </conditionalFormatting>
  <conditionalFormatting sqref="AP86">
    <cfRule type="cellIs" dxfId="17095" priority="16733" stopIfTrue="1" operator="equal">
      <formula>"Baja"</formula>
    </cfRule>
  </conditionalFormatting>
  <conditionalFormatting sqref="AP86">
    <cfRule type="cellIs" dxfId="17094" priority="16732" stopIfTrue="1" operator="equal">
      <formula>"Media"</formula>
    </cfRule>
  </conditionalFormatting>
  <conditionalFormatting sqref="AP86">
    <cfRule type="cellIs" dxfId="17093" priority="16730" stopIfTrue="1" operator="equal">
      <formula>"Muy Alta"</formula>
    </cfRule>
  </conditionalFormatting>
  <conditionalFormatting sqref="AP86">
    <cfRule type="cellIs" dxfId="17092" priority="16734" stopIfTrue="1" operator="equal">
      <formula>"Muy Baja"</formula>
    </cfRule>
  </conditionalFormatting>
  <conditionalFormatting sqref="AE92">
    <cfRule type="containsText" dxfId="17091" priority="16697" operator="containsText" text="VALORAR">
      <formula>NOT(ISERROR(SEARCH("VALORAR",AE92)))</formula>
    </cfRule>
    <cfRule type="containsText" dxfId="17090" priority="16698" operator="containsText" text="Extrema">
      <formula>NOT(ISERROR(SEARCH("Extrema",AE92)))</formula>
    </cfRule>
    <cfRule type="containsText" dxfId="17089" priority="16699" operator="containsText" text="Alta">
      <formula>NOT(ISERROR(SEARCH("Alta",AE92)))</formula>
    </cfRule>
    <cfRule type="containsText" dxfId="17088" priority="16700" operator="containsText" text="Moderada">
      <formula>NOT(ISERROR(SEARCH("Moderada",AE92)))</formula>
    </cfRule>
    <cfRule type="containsText" dxfId="17087" priority="16701" operator="containsText" text="Baja">
      <formula>NOT(ISERROR(SEARCH("Baja",AE92)))</formula>
    </cfRule>
  </conditionalFormatting>
  <conditionalFormatting sqref="AE92">
    <cfRule type="containsText" dxfId="17086" priority="16702" operator="containsText" text="VALORAR">
      <formula>NOT(ISERROR(SEARCH("VALORAR",AE92)))</formula>
    </cfRule>
    <cfRule type="containsText" dxfId="17085" priority="16703" operator="containsText" text="Extrema">
      <formula>NOT(ISERROR(SEARCH("Extrema",AE92)))</formula>
    </cfRule>
    <cfRule type="containsText" dxfId="17084" priority="16704" operator="containsText" text="Alta">
      <formula>NOT(ISERROR(SEARCH("Alta",AE92)))</formula>
    </cfRule>
    <cfRule type="containsText" dxfId="17083" priority="16705" operator="containsText" text="Moderada">
      <formula>NOT(ISERROR(SEARCH("Moderada",AE92)))</formula>
    </cfRule>
    <cfRule type="containsText" dxfId="17082" priority="16706" operator="containsText" text="Baja">
      <formula>NOT(ISERROR(SEARCH("Baja",AE92)))</formula>
    </cfRule>
  </conditionalFormatting>
  <conditionalFormatting sqref="V92">
    <cfRule type="cellIs" dxfId="17081" priority="16713" stopIfTrue="1" operator="equal">
      <formula>"Alta"</formula>
    </cfRule>
  </conditionalFormatting>
  <conditionalFormatting sqref="V92">
    <cfRule type="cellIs" dxfId="17080" priority="16715" stopIfTrue="1" operator="equal">
      <formula>"Baja"</formula>
    </cfRule>
  </conditionalFormatting>
  <conditionalFormatting sqref="V92">
    <cfRule type="cellIs" dxfId="17079" priority="16714" stopIfTrue="1" operator="equal">
      <formula>"Media"</formula>
    </cfRule>
  </conditionalFormatting>
  <conditionalFormatting sqref="V92">
    <cfRule type="cellIs" dxfId="17078" priority="16712" stopIfTrue="1" operator="equal">
      <formula>"Muy Alta"</formula>
    </cfRule>
  </conditionalFormatting>
  <conditionalFormatting sqref="V92">
    <cfRule type="cellIs" dxfId="17077" priority="16716" stopIfTrue="1" operator="equal">
      <formula>"Muy Baja"</formula>
    </cfRule>
  </conditionalFormatting>
  <conditionalFormatting sqref="AP92">
    <cfRule type="cellIs" dxfId="17076" priority="16673" stopIfTrue="1" operator="equal">
      <formula>"Alta"</formula>
    </cfRule>
  </conditionalFormatting>
  <conditionalFormatting sqref="AP92">
    <cfRule type="cellIs" dxfId="17075" priority="16675" stopIfTrue="1" operator="equal">
      <formula>"Baja"</formula>
    </cfRule>
  </conditionalFormatting>
  <conditionalFormatting sqref="AP92">
    <cfRule type="cellIs" dxfId="17074" priority="16674" stopIfTrue="1" operator="equal">
      <formula>"Media"</formula>
    </cfRule>
  </conditionalFormatting>
  <conditionalFormatting sqref="AP92">
    <cfRule type="cellIs" dxfId="17073" priority="16672" stopIfTrue="1" operator="equal">
      <formula>"Muy Alta"</formula>
    </cfRule>
  </conditionalFormatting>
  <conditionalFormatting sqref="AP92">
    <cfRule type="cellIs" dxfId="17072" priority="16676" stopIfTrue="1" operator="equal">
      <formula>"Muy Baja"</formula>
    </cfRule>
  </conditionalFormatting>
  <conditionalFormatting sqref="AE98">
    <cfRule type="containsText" dxfId="17071" priority="16639" operator="containsText" text="VALORAR">
      <formula>NOT(ISERROR(SEARCH("VALORAR",AE98)))</formula>
    </cfRule>
    <cfRule type="containsText" dxfId="17070" priority="16640" operator="containsText" text="Extrema">
      <formula>NOT(ISERROR(SEARCH("Extrema",AE98)))</formula>
    </cfRule>
    <cfRule type="containsText" dxfId="17069" priority="16641" operator="containsText" text="Alta">
      <formula>NOT(ISERROR(SEARCH("Alta",AE98)))</formula>
    </cfRule>
    <cfRule type="containsText" dxfId="17068" priority="16642" operator="containsText" text="Moderada">
      <formula>NOT(ISERROR(SEARCH("Moderada",AE98)))</formula>
    </cfRule>
    <cfRule type="containsText" dxfId="17067" priority="16643" operator="containsText" text="Baja">
      <formula>NOT(ISERROR(SEARCH("Baja",AE98)))</formula>
    </cfRule>
  </conditionalFormatting>
  <conditionalFormatting sqref="AE98">
    <cfRule type="containsText" dxfId="17066" priority="16644" operator="containsText" text="VALORAR">
      <formula>NOT(ISERROR(SEARCH("VALORAR",AE98)))</formula>
    </cfRule>
    <cfRule type="containsText" dxfId="17065" priority="16645" operator="containsText" text="Extrema">
      <formula>NOT(ISERROR(SEARCH("Extrema",AE98)))</formula>
    </cfRule>
    <cfRule type="containsText" dxfId="17064" priority="16646" operator="containsText" text="Alta">
      <formula>NOT(ISERROR(SEARCH("Alta",AE98)))</formula>
    </cfRule>
    <cfRule type="containsText" dxfId="17063" priority="16647" operator="containsText" text="Moderada">
      <formula>NOT(ISERROR(SEARCH("Moderada",AE98)))</formula>
    </cfRule>
    <cfRule type="containsText" dxfId="17062" priority="16648" operator="containsText" text="Baja">
      <formula>NOT(ISERROR(SEARCH("Baja",AE98)))</formula>
    </cfRule>
  </conditionalFormatting>
  <conditionalFormatting sqref="V98">
    <cfRule type="cellIs" dxfId="17061" priority="16655" stopIfTrue="1" operator="equal">
      <formula>"Alta"</formula>
    </cfRule>
  </conditionalFormatting>
  <conditionalFormatting sqref="V98">
    <cfRule type="cellIs" dxfId="17060" priority="16657" stopIfTrue="1" operator="equal">
      <formula>"Baja"</formula>
    </cfRule>
  </conditionalFormatting>
  <conditionalFormatting sqref="V98">
    <cfRule type="cellIs" dxfId="17059" priority="16656" stopIfTrue="1" operator="equal">
      <formula>"Media"</formula>
    </cfRule>
  </conditionalFormatting>
  <conditionalFormatting sqref="V98">
    <cfRule type="cellIs" dxfId="17058" priority="16654" stopIfTrue="1" operator="equal">
      <formula>"Muy Alta"</formula>
    </cfRule>
  </conditionalFormatting>
  <conditionalFormatting sqref="V98">
    <cfRule type="cellIs" dxfId="17057" priority="16658" stopIfTrue="1" operator="equal">
      <formula>"Muy Baja"</formula>
    </cfRule>
  </conditionalFormatting>
  <conditionalFormatting sqref="AP98">
    <cfRule type="cellIs" dxfId="17056" priority="16615" stopIfTrue="1" operator="equal">
      <formula>"Alta"</formula>
    </cfRule>
  </conditionalFormatting>
  <conditionalFormatting sqref="AP98">
    <cfRule type="cellIs" dxfId="17055" priority="16617" stopIfTrue="1" operator="equal">
      <formula>"Baja"</formula>
    </cfRule>
  </conditionalFormatting>
  <conditionalFormatting sqref="AP98">
    <cfRule type="cellIs" dxfId="17054" priority="16616" stopIfTrue="1" operator="equal">
      <formula>"Media"</formula>
    </cfRule>
  </conditionalFormatting>
  <conditionalFormatting sqref="AP98">
    <cfRule type="cellIs" dxfId="17053" priority="16614" stopIfTrue="1" operator="equal">
      <formula>"Muy Alta"</formula>
    </cfRule>
  </conditionalFormatting>
  <conditionalFormatting sqref="AP98">
    <cfRule type="cellIs" dxfId="17052" priority="16618" stopIfTrue="1" operator="equal">
      <formula>"Muy Baja"</formula>
    </cfRule>
  </conditionalFormatting>
  <conditionalFormatting sqref="AE104">
    <cfRule type="containsText" dxfId="17051" priority="16581" operator="containsText" text="VALORAR">
      <formula>NOT(ISERROR(SEARCH("VALORAR",AE104)))</formula>
    </cfRule>
    <cfRule type="containsText" dxfId="17050" priority="16582" operator="containsText" text="Extrema">
      <formula>NOT(ISERROR(SEARCH("Extrema",AE104)))</formula>
    </cfRule>
    <cfRule type="containsText" dxfId="17049" priority="16583" operator="containsText" text="Alta">
      <formula>NOT(ISERROR(SEARCH("Alta",AE104)))</formula>
    </cfRule>
    <cfRule type="containsText" dxfId="17048" priority="16584" operator="containsText" text="Moderada">
      <formula>NOT(ISERROR(SEARCH("Moderada",AE104)))</formula>
    </cfRule>
    <cfRule type="containsText" dxfId="17047" priority="16585" operator="containsText" text="Baja">
      <formula>NOT(ISERROR(SEARCH("Baja",AE104)))</formula>
    </cfRule>
  </conditionalFormatting>
  <conditionalFormatting sqref="AE104">
    <cfRule type="containsText" dxfId="17046" priority="16586" operator="containsText" text="VALORAR">
      <formula>NOT(ISERROR(SEARCH("VALORAR",AE104)))</formula>
    </cfRule>
    <cfRule type="containsText" dxfId="17045" priority="16587" operator="containsText" text="Extrema">
      <formula>NOT(ISERROR(SEARCH("Extrema",AE104)))</formula>
    </cfRule>
    <cfRule type="containsText" dxfId="17044" priority="16588" operator="containsText" text="Alta">
      <formula>NOT(ISERROR(SEARCH("Alta",AE104)))</formula>
    </cfRule>
    <cfRule type="containsText" dxfId="17043" priority="16589" operator="containsText" text="Moderada">
      <formula>NOT(ISERROR(SEARCH("Moderada",AE104)))</formula>
    </cfRule>
    <cfRule type="containsText" dxfId="17042" priority="16590" operator="containsText" text="Baja">
      <formula>NOT(ISERROR(SEARCH("Baja",AE104)))</formula>
    </cfRule>
  </conditionalFormatting>
  <conditionalFormatting sqref="V104">
    <cfRule type="cellIs" dxfId="17041" priority="16597" stopIfTrue="1" operator="equal">
      <formula>"Alta"</formula>
    </cfRule>
  </conditionalFormatting>
  <conditionalFormatting sqref="V104">
    <cfRule type="cellIs" dxfId="17040" priority="16599" stopIfTrue="1" operator="equal">
      <formula>"Baja"</formula>
    </cfRule>
  </conditionalFormatting>
  <conditionalFormatting sqref="V104">
    <cfRule type="cellIs" dxfId="17039" priority="16598" stopIfTrue="1" operator="equal">
      <formula>"Media"</formula>
    </cfRule>
  </conditionalFormatting>
  <conditionalFormatting sqref="V104">
    <cfRule type="cellIs" dxfId="17038" priority="16596" stopIfTrue="1" operator="equal">
      <formula>"Muy Alta"</formula>
    </cfRule>
  </conditionalFormatting>
  <conditionalFormatting sqref="V104">
    <cfRule type="cellIs" dxfId="17037" priority="16600" stopIfTrue="1" operator="equal">
      <formula>"Muy Baja"</formula>
    </cfRule>
  </conditionalFormatting>
  <conditionalFormatting sqref="AP104">
    <cfRule type="cellIs" dxfId="17036" priority="16557" stopIfTrue="1" operator="equal">
      <formula>"Alta"</formula>
    </cfRule>
  </conditionalFormatting>
  <conditionalFormatting sqref="AP104">
    <cfRule type="cellIs" dxfId="17035" priority="16559" stopIfTrue="1" operator="equal">
      <formula>"Baja"</formula>
    </cfRule>
  </conditionalFormatting>
  <conditionalFormatting sqref="AP104">
    <cfRule type="cellIs" dxfId="17034" priority="16558" stopIfTrue="1" operator="equal">
      <formula>"Media"</formula>
    </cfRule>
  </conditionalFormatting>
  <conditionalFormatting sqref="AP104">
    <cfRule type="cellIs" dxfId="17033" priority="16556" stopIfTrue="1" operator="equal">
      <formula>"Muy Alta"</formula>
    </cfRule>
  </conditionalFormatting>
  <conditionalFormatting sqref="AP104">
    <cfRule type="cellIs" dxfId="17032" priority="16560" stopIfTrue="1" operator="equal">
      <formula>"Muy Baja"</formula>
    </cfRule>
  </conditionalFormatting>
  <conditionalFormatting sqref="AE112:AE113">
    <cfRule type="containsText" dxfId="17031" priority="16411" operator="containsText" text="VALORAR">
      <formula>NOT(ISERROR(SEARCH("VALORAR",AE112)))</formula>
    </cfRule>
    <cfRule type="containsText" dxfId="17030" priority="16412" operator="containsText" text="Extrema">
      <formula>NOT(ISERROR(SEARCH("Extrema",AE112)))</formula>
    </cfRule>
    <cfRule type="containsText" dxfId="17029" priority="16413" operator="containsText" text="Alta">
      <formula>NOT(ISERROR(SEARCH("Alta",AE112)))</formula>
    </cfRule>
    <cfRule type="containsText" dxfId="17028" priority="16414" operator="containsText" text="Moderada">
      <formula>NOT(ISERROR(SEARCH("Moderada",AE112)))</formula>
    </cfRule>
    <cfRule type="containsText" dxfId="17027" priority="16415" operator="containsText" text="Baja">
      <formula>NOT(ISERROR(SEARCH("Baja",AE112)))</formula>
    </cfRule>
  </conditionalFormatting>
  <conditionalFormatting sqref="AE112:AE113">
    <cfRule type="containsText" dxfId="17026" priority="16416" operator="containsText" text="VALORAR">
      <formula>NOT(ISERROR(SEARCH("VALORAR",AE112)))</formula>
    </cfRule>
    <cfRule type="containsText" dxfId="17025" priority="16417" operator="containsText" text="Extrema">
      <formula>NOT(ISERROR(SEARCH("Extrema",AE112)))</formula>
    </cfRule>
    <cfRule type="containsText" dxfId="17024" priority="16418" operator="containsText" text="Alta">
      <formula>NOT(ISERROR(SEARCH("Alta",AE112)))</formula>
    </cfRule>
    <cfRule type="containsText" dxfId="17023" priority="16419" operator="containsText" text="Moderada">
      <formula>NOT(ISERROR(SEARCH("Moderada",AE112)))</formula>
    </cfRule>
    <cfRule type="containsText" dxfId="17022" priority="16420" operator="containsText" text="Baja">
      <formula>NOT(ISERROR(SEARCH("Baja",AE112)))</formula>
    </cfRule>
  </conditionalFormatting>
  <conditionalFormatting sqref="AP117">
    <cfRule type="cellIs" dxfId="17021" priority="16365" stopIfTrue="1" operator="equal">
      <formula>"Alta"</formula>
    </cfRule>
  </conditionalFormatting>
  <conditionalFormatting sqref="AP117">
    <cfRule type="cellIs" dxfId="17020" priority="16367" stopIfTrue="1" operator="equal">
      <formula>"Baja"</formula>
    </cfRule>
  </conditionalFormatting>
  <conditionalFormatting sqref="AP117">
    <cfRule type="cellIs" dxfId="17019" priority="16366" stopIfTrue="1" operator="equal">
      <formula>"Media"</formula>
    </cfRule>
  </conditionalFormatting>
  <conditionalFormatting sqref="AP117">
    <cfRule type="cellIs" dxfId="17018" priority="16364" stopIfTrue="1" operator="equal">
      <formula>"Muy Alta"</formula>
    </cfRule>
  </conditionalFormatting>
  <conditionalFormatting sqref="AP117">
    <cfRule type="cellIs" dxfId="17017" priority="16368" stopIfTrue="1" operator="equal">
      <formula>"Muy Baja"</formula>
    </cfRule>
  </conditionalFormatting>
  <conditionalFormatting sqref="AP114">
    <cfRule type="cellIs" dxfId="17016" priority="16323" stopIfTrue="1" operator="equal">
      <formula>"Alta"</formula>
    </cfRule>
  </conditionalFormatting>
  <conditionalFormatting sqref="AP114">
    <cfRule type="cellIs" dxfId="17015" priority="16325" stopIfTrue="1" operator="equal">
      <formula>"Baja"</formula>
    </cfRule>
  </conditionalFormatting>
  <conditionalFormatting sqref="AP114">
    <cfRule type="cellIs" dxfId="17014" priority="16324" stopIfTrue="1" operator="equal">
      <formula>"Media"</formula>
    </cfRule>
  </conditionalFormatting>
  <conditionalFormatting sqref="AP114">
    <cfRule type="cellIs" dxfId="17013" priority="16322" stopIfTrue="1" operator="equal">
      <formula>"Muy Alta"</formula>
    </cfRule>
  </conditionalFormatting>
  <conditionalFormatting sqref="AP114">
    <cfRule type="cellIs" dxfId="17012" priority="16326" stopIfTrue="1" operator="equal">
      <formula>"Muy Baja"</formula>
    </cfRule>
  </conditionalFormatting>
  <conditionalFormatting sqref="V112:V113">
    <cfRule type="cellIs" dxfId="17011" priority="16427" stopIfTrue="1" operator="equal">
      <formula>"Alta"</formula>
    </cfRule>
  </conditionalFormatting>
  <conditionalFormatting sqref="V112:V113">
    <cfRule type="cellIs" dxfId="17010" priority="16429" stopIfTrue="1" operator="equal">
      <formula>"Baja"</formula>
    </cfRule>
  </conditionalFormatting>
  <conditionalFormatting sqref="V112:V113">
    <cfRule type="cellIs" dxfId="17009" priority="16428" stopIfTrue="1" operator="equal">
      <formula>"Media"</formula>
    </cfRule>
  </conditionalFormatting>
  <conditionalFormatting sqref="V112:V113">
    <cfRule type="cellIs" dxfId="17008" priority="16426" stopIfTrue="1" operator="equal">
      <formula>"Muy Alta"</formula>
    </cfRule>
  </conditionalFormatting>
  <conditionalFormatting sqref="V112:V113">
    <cfRule type="cellIs" dxfId="17007" priority="16430" stopIfTrue="1" operator="equal">
      <formula>"Muy Baja"</formula>
    </cfRule>
  </conditionalFormatting>
  <conditionalFormatting sqref="AW112">
    <cfRule type="containsText" dxfId="17006" priority="16401" operator="containsText" text="VALORAR">
      <formula>NOT(ISERROR(SEARCH("VALORAR",AW112)))</formula>
    </cfRule>
    <cfRule type="containsText" dxfId="17005" priority="16402" operator="containsText" text="Extrema">
      <formula>NOT(ISERROR(SEARCH("Extrema",AW112)))</formula>
    </cfRule>
    <cfRule type="containsText" dxfId="17004" priority="16403" operator="containsText" text="Alta">
      <formula>NOT(ISERROR(SEARCH("Alta",AW112)))</formula>
    </cfRule>
    <cfRule type="containsText" dxfId="17003" priority="16404" operator="containsText" text="Moderada">
      <formula>NOT(ISERROR(SEARCH("Moderada",AW112)))</formula>
    </cfRule>
    <cfRule type="containsText" dxfId="17002" priority="16405" operator="containsText" text="Baja">
      <formula>NOT(ISERROR(SEARCH("Baja",AW112)))</formula>
    </cfRule>
  </conditionalFormatting>
  <conditionalFormatting sqref="AW112">
    <cfRule type="containsText" dxfId="17001" priority="16406" operator="containsText" text="VALORAR">
      <formula>NOT(ISERROR(SEARCH("VALORAR",AW112)))</formula>
    </cfRule>
    <cfRule type="containsText" dxfId="17000" priority="16407" operator="containsText" text="Extrema">
      <formula>NOT(ISERROR(SEARCH("Extrema",AW112)))</formula>
    </cfRule>
    <cfRule type="containsText" dxfId="16999" priority="16408" operator="containsText" text="Alta">
      <formula>NOT(ISERROR(SEARCH("Alta",AW112)))</formula>
    </cfRule>
    <cfRule type="containsText" dxfId="16998" priority="16409" operator="containsText" text="Moderada">
      <formula>NOT(ISERROR(SEARCH("Moderada",AW112)))</formula>
    </cfRule>
    <cfRule type="containsText" dxfId="16997" priority="16410" operator="containsText" text="Baja">
      <formula>NOT(ISERROR(SEARCH("Baja",AW112)))</formula>
    </cfRule>
  </conditionalFormatting>
  <conditionalFormatting sqref="AP112">
    <cfRule type="cellIs" dxfId="16996" priority="16393" stopIfTrue="1" operator="equal">
      <formula>"Alta"</formula>
    </cfRule>
  </conditionalFormatting>
  <conditionalFormatting sqref="AP112">
    <cfRule type="cellIs" dxfId="16995" priority="16395" stopIfTrue="1" operator="equal">
      <formula>"Baja"</formula>
    </cfRule>
  </conditionalFormatting>
  <conditionalFormatting sqref="AP112">
    <cfRule type="cellIs" dxfId="16994" priority="16394" stopIfTrue="1" operator="equal">
      <formula>"Media"</formula>
    </cfRule>
  </conditionalFormatting>
  <conditionalFormatting sqref="AP112">
    <cfRule type="cellIs" dxfId="16993" priority="16392" stopIfTrue="1" operator="equal">
      <formula>"Muy Alta"</formula>
    </cfRule>
  </conditionalFormatting>
  <conditionalFormatting sqref="AP112">
    <cfRule type="cellIs" dxfId="16992" priority="16396" stopIfTrue="1" operator="equal">
      <formula>"Muy Baja"</formula>
    </cfRule>
  </conditionalFormatting>
  <conditionalFormatting sqref="AP113">
    <cfRule type="cellIs" dxfId="16991" priority="16379" stopIfTrue="1" operator="equal">
      <formula>"Alta"</formula>
    </cfRule>
  </conditionalFormatting>
  <conditionalFormatting sqref="AP113">
    <cfRule type="cellIs" dxfId="16990" priority="16381" stopIfTrue="1" operator="equal">
      <formula>"Baja"</formula>
    </cfRule>
  </conditionalFormatting>
  <conditionalFormatting sqref="AP113">
    <cfRule type="cellIs" dxfId="16989" priority="16380" stopIfTrue="1" operator="equal">
      <formula>"Media"</formula>
    </cfRule>
  </conditionalFormatting>
  <conditionalFormatting sqref="AP113">
    <cfRule type="cellIs" dxfId="16988" priority="16378" stopIfTrue="1" operator="equal">
      <formula>"Muy Alta"</formula>
    </cfRule>
  </conditionalFormatting>
  <conditionalFormatting sqref="AP113">
    <cfRule type="cellIs" dxfId="16987" priority="16382" stopIfTrue="1" operator="equal">
      <formula>"Muy Baja"</formula>
    </cfRule>
  </conditionalFormatting>
  <conditionalFormatting sqref="AE114:AE115">
    <cfRule type="containsText" dxfId="16986" priority="16331" operator="containsText" text="VALORAR">
      <formula>NOT(ISERROR(SEARCH("VALORAR",AE114)))</formula>
    </cfRule>
    <cfRule type="containsText" dxfId="16985" priority="16332" operator="containsText" text="Extrema">
      <formula>NOT(ISERROR(SEARCH("Extrema",AE114)))</formula>
    </cfRule>
    <cfRule type="containsText" dxfId="16984" priority="16333" operator="containsText" text="Alta">
      <formula>NOT(ISERROR(SEARCH("Alta",AE114)))</formula>
    </cfRule>
    <cfRule type="containsText" dxfId="16983" priority="16334" operator="containsText" text="Moderada">
      <formula>NOT(ISERROR(SEARCH("Moderada",AE114)))</formula>
    </cfRule>
    <cfRule type="containsText" dxfId="16982" priority="16335" operator="containsText" text="Baja">
      <formula>NOT(ISERROR(SEARCH("Baja",AE114)))</formula>
    </cfRule>
  </conditionalFormatting>
  <conditionalFormatting sqref="AE114:AE115">
    <cfRule type="containsText" dxfId="16981" priority="16336" operator="containsText" text="VALORAR">
      <formula>NOT(ISERROR(SEARCH("VALORAR",AE114)))</formula>
    </cfRule>
    <cfRule type="containsText" dxfId="16980" priority="16337" operator="containsText" text="Extrema">
      <formula>NOT(ISERROR(SEARCH("Extrema",AE114)))</formula>
    </cfRule>
    <cfRule type="containsText" dxfId="16979" priority="16338" operator="containsText" text="Alta">
      <formula>NOT(ISERROR(SEARCH("Alta",AE114)))</formula>
    </cfRule>
    <cfRule type="containsText" dxfId="16978" priority="16339" operator="containsText" text="Moderada">
      <formula>NOT(ISERROR(SEARCH("Moderada",AE114)))</formula>
    </cfRule>
    <cfRule type="containsText" dxfId="16977" priority="16340" operator="containsText" text="Baja">
      <formula>NOT(ISERROR(SEARCH("Baja",AE114)))</formula>
    </cfRule>
  </conditionalFormatting>
  <conditionalFormatting sqref="V114:V115">
    <cfRule type="cellIs" dxfId="16976" priority="16347" stopIfTrue="1" operator="equal">
      <formula>"Alta"</formula>
    </cfRule>
  </conditionalFormatting>
  <conditionalFormatting sqref="V114:V115">
    <cfRule type="cellIs" dxfId="16975" priority="16349" stopIfTrue="1" operator="equal">
      <formula>"Baja"</formula>
    </cfRule>
  </conditionalFormatting>
  <conditionalFormatting sqref="V114:V115">
    <cfRule type="cellIs" dxfId="16974" priority="16348" stopIfTrue="1" operator="equal">
      <formula>"Media"</formula>
    </cfRule>
  </conditionalFormatting>
  <conditionalFormatting sqref="V114:V115">
    <cfRule type="cellIs" dxfId="16973" priority="16346" stopIfTrue="1" operator="equal">
      <formula>"Muy Alta"</formula>
    </cfRule>
  </conditionalFormatting>
  <conditionalFormatting sqref="V114:V115">
    <cfRule type="cellIs" dxfId="16972" priority="16350" stopIfTrue="1" operator="equal">
      <formula>"Muy Baja"</formula>
    </cfRule>
  </conditionalFormatting>
  <conditionalFormatting sqref="AP115">
    <cfRule type="cellIs" dxfId="16971" priority="16309" stopIfTrue="1" operator="equal">
      <formula>"Alta"</formula>
    </cfRule>
  </conditionalFormatting>
  <conditionalFormatting sqref="AP115">
    <cfRule type="cellIs" dxfId="16970" priority="16311" stopIfTrue="1" operator="equal">
      <formula>"Baja"</formula>
    </cfRule>
  </conditionalFormatting>
  <conditionalFormatting sqref="AP115">
    <cfRule type="cellIs" dxfId="16969" priority="16310" stopIfTrue="1" operator="equal">
      <formula>"Media"</formula>
    </cfRule>
  </conditionalFormatting>
  <conditionalFormatting sqref="AP115">
    <cfRule type="cellIs" dxfId="16968" priority="16308" stopIfTrue="1" operator="equal">
      <formula>"Muy Alta"</formula>
    </cfRule>
  </conditionalFormatting>
  <conditionalFormatting sqref="AP115">
    <cfRule type="cellIs" dxfId="16967" priority="16312" stopIfTrue="1" operator="equal">
      <formula>"Muy Baja"</formula>
    </cfRule>
  </conditionalFormatting>
  <conditionalFormatting sqref="AE116">
    <cfRule type="containsText" dxfId="16966" priority="16275" operator="containsText" text="VALORAR">
      <formula>NOT(ISERROR(SEARCH("VALORAR",AE116)))</formula>
    </cfRule>
    <cfRule type="containsText" dxfId="16965" priority="16276" operator="containsText" text="Extrema">
      <formula>NOT(ISERROR(SEARCH("Extrema",AE116)))</formula>
    </cfRule>
    <cfRule type="containsText" dxfId="16964" priority="16277" operator="containsText" text="Alta">
      <formula>NOT(ISERROR(SEARCH("Alta",AE116)))</formula>
    </cfRule>
    <cfRule type="containsText" dxfId="16963" priority="16278" operator="containsText" text="Moderada">
      <formula>NOT(ISERROR(SEARCH("Moderada",AE116)))</formula>
    </cfRule>
    <cfRule type="containsText" dxfId="16962" priority="16279" operator="containsText" text="Baja">
      <formula>NOT(ISERROR(SEARCH("Baja",AE116)))</formula>
    </cfRule>
  </conditionalFormatting>
  <conditionalFormatting sqref="AE116">
    <cfRule type="containsText" dxfId="16961" priority="16280" operator="containsText" text="VALORAR">
      <formula>NOT(ISERROR(SEARCH("VALORAR",AE116)))</formula>
    </cfRule>
    <cfRule type="containsText" dxfId="16960" priority="16281" operator="containsText" text="Extrema">
      <formula>NOT(ISERROR(SEARCH("Extrema",AE116)))</formula>
    </cfRule>
    <cfRule type="containsText" dxfId="16959" priority="16282" operator="containsText" text="Alta">
      <formula>NOT(ISERROR(SEARCH("Alta",AE116)))</formula>
    </cfRule>
    <cfRule type="containsText" dxfId="16958" priority="16283" operator="containsText" text="Moderada">
      <formula>NOT(ISERROR(SEARCH("Moderada",AE116)))</formula>
    </cfRule>
    <cfRule type="containsText" dxfId="16957" priority="16284" operator="containsText" text="Baja">
      <formula>NOT(ISERROR(SEARCH("Baja",AE116)))</formula>
    </cfRule>
  </conditionalFormatting>
  <conditionalFormatting sqref="V116">
    <cfRule type="cellIs" dxfId="16956" priority="16291" stopIfTrue="1" operator="equal">
      <formula>"Alta"</formula>
    </cfRule>
  </conditionalFormatting>
  <conditionalFormatting sqref="V116">
    <cfRule type="cellIs" dxfId="16955" priority="16293" stopIfTrue="1" operator="equal">
      <formula>"Baja"</formula>
    </cfRule>
  </conditionalFormatting>
  <conditionalFormatting sqref="V116">
    <cfRule type="cellIs" dxfId="16954" priority="16292" stopIfTrue="1" operator="equal">
      <formula>"Media"</formula>
    </cfRule>
  </conditionalFormatting>
  <conditionalFormatting sqref="V116">
    <cfRule type="cellIs" dxfId="16953" priority="16290" stopIfTrue="1" operator="equal">
      <formula>"Muy Alta"</formula>
    </cfRule>
  </conditionalFormatting>
  <conditionalFormatting sqref="V116">
    <cfRule type="cellIs" dxfId="16952" priority="16294" stopIfTrue="1" operator="equal">
      <formula>"Muy Baja"</formula>
    </cfRule>
  </conditionalFormatting>
  <conditionalFormatting sqref="AP116">
    <cfRule type="cellIs" dxfId="16951" priority="16267" stopIfTrue="1" operator="equal">
      <formula>"Alta"</formula>
    </cfRule>
  </conditionalFormatting>
  <conditionalFormatting sqref="AP116">
    <cfRule type="cellIs" dxfId="16950" priority="16269" stopIfTrue="1" operator="equal">
      <formula>"Baja"</formula>
    </cfRule>
  </conditionalFormatting>
  <conditionalFormatting sqref="AP116">
    <cfRule type="cellIs" dxfId="16949" priority="16268" stopIfTrue="1" operator="equal">
      <formula>"Media"</formula>
    </cfRule>
  </conditionalFormatting>
  <conditionalFormatting sqref="AP116">
    <cfRule type="cellIs" dxfId="16948" priority="16266" stopIfTrue="1" operator="equal">
      <formula>"Muy Alta"</formula>
    </cfRule>
  </conditionalFormatting>
  <conditionalFormatting sqref="AP116">
    <cfRule type="cellIs" dxfId="16947" priority="16270" stopIfTrue="1" operator="equal">
      <formula>"Muy Baja"</formula>
    </cfRule>
  </conditionalFormatting>
  <conditionalFormatting sqref="AE106:AE107">
    <cfRule type="containsText" dxfId="16946" priority="16219" operator="containsText" text="VALORAR">
      <formula>NOT(ISERROR(SEARCH("VALORAR",AE106)))</formula>
    </cfRule>
    <cfRule type="containsText" dxfId="16945" priority="16220" operator="containsText" text="Extrema">
      <formula>NOT(ISERROR(SEARCH("Extrema",AE106)))</formula>
    </cfRule>
    <cfRule type="containsText" dxfId="16944" priority="16221" operator="containsText" text="Alta">
      <formula>NOT(ISERROR(SEARCH("Alta",AE106)))</formula>
    </cfRule>
    <cfRule type="containsText" dxfId="16943" priority="16222" operator="containsText" text="Moderada">
      <formula>NOT(ISERROR(SEARCH("Moderada",AE106)))</formula>
    </cfRule>
    <cfRule type="containsText" dxfId="16942" priority="16223" operator="containsText" text="Baja">
      <formula>NOT(ISERROR(SEARCH("Baja",AE106)))</formula>
    </cfRule>
  </conditionalFormatting>
  <conditionalFormatting sqref="AE106:AE107">
    <cfRule type="containsText" dxfId="16941" priority="16224" operator="containsText" text="VALORAR">
      <formula>NOT(ISERROR(SEARCH("VALORAR",AE106)))</formula>
    </cfRule>
    <cfRule type="containsText" dxfId="16940" priority="16225" operator="containsText" text="Extrema">
      <formula>NOT(ISERROR(SEARCH("Extrema",AE106)))</formula>
    </cfRule>
    <cfRule type="containsText" dxfId="16939" priority="16226" operator="containsText" text="Alta">
      <formula>NOT(ISERROR(SEARCH("Alta",AE106)))</formula>
    </cfRule>
    <cfRule type="containsText" dxfId="16938" priority="16227" operator="containsText" text="Moderada">
      <formula>NOT(ISERROR(SEARCH("Moderada",AE106)))</formula>
    </cfRule>
    <cfRule type="containsText" dxfId="16937" priority="16228" operator="containsText" text="Baja">
      <formula>NOT(ISERROR(SEARCH("Baja",AE106)))</formula>
    </cfRule>
  </conditionalFormatting>
  <conditionalFormatting sqref="AP111">
    <cfRule type="cellIs" dxfId="16936" priority="16173" stopIfTrue="1" operator="equal">
      <formula>"Alta"</formula>
    </cfRule>
  </conditionalFormatting>
  <conditionalFormatting sqref="AP111">
    <cfRule type="cellIs" dxfId="16935" priority="16175" stopIfTrue="1" operator="equal">
      <formula>"Baja"</formula>
    </cfRule>
  </conditionalFormatting>
  <conditionalFormatting sqref="AP111">
    <cfRule type="cellIs" dxfId="16934" priority="16174" stopIfTrue="1" operator="equal">
      <formula>"Media"</formula>
    </cfRule>
  </conditionalFormatting>
  <conditionalFormatting sqref="AP111">
    <cfRule type="cellIs" dxfId="16933" priority="16172" stopIfTrue="1" operator="equal">
      <formula>"Muy Alta"</formula>
    </cfRule>
  </conditionalFormatting>
  <conditionalFormatting sqref="AP111">
    <cfRule type="cellIs" dxfId="16932" priority="16176" stopIfTrue="1" operator="equal">
      <formula>"Muy Baja"</formula>
    </cfRule>
  </conditionalFormatting>
  <conditionalFormatting sqref="AP108">
    <cfRule type="cellIs" dxfId="16931" priority="16131" stopIfTrue="1" operator="equal">
      <formula>"Alta"</formula>
    </cfRule>
  </conditionalFormatting>
  <conditionalFormatting sqref="AP108">
    <cfRule type="cellIs" dxfId="16930" priority="16133" stopIfTrue="1" operator="equal">
      <formula>"Baja"</formula>
    </cfRule>
  </conditionalFormatting>
  <conditionalFormatting sqref="AP108">
    <cfRule type="cellIs" dxfId="16929" priority="16132" stopIfTrue="1" operator="equal">
      <formula>"Media"</formula>
    </cfRule>
  </conditionalFormatting>
  <conditionalFormatting sqref="AP108">
    <cfRule type="cellIs" dxfId="16928" priority="16130" stopIfTrue="1" operator="equal">
      <formula>"Muy Alta"</formula>
    </cfRule>
  </conditionalFormatting>
  <conditionalFormatting sqref="AP108">
    <cfRule type="cellIs" dxfId="16927" priority="16134" stopIfTrue="1" operator="equal">
      <formula>"Muy Baja"</formula>
    </cfRule>
  </conditionalFormatting>
  <conditionalFormatting sqref="V106:V107">
    <cfRule type="cellIs" dxfId="16926" priority="16235" stopIfTrue="1" operator="equal">
      <formula>"Alta"</formula>
    </cfRule>
  </conditionalFormatting>
  <conditionalFormatting sqref="V106:V107">
    <cfRule type="cellIs" dxfId="16925" priority="16237" stopIfTrue="1" operator="equal">
      <formula>"Baja"</formula>
    </cfRule>
  </conditionalFormatting>
  <conditionalFormatting sqref="V106:V107">
    <cfRule type="cellIs" dxfId="16924" priority="16236" stopIfTrue="1" operator="equal">
      <formula>"Media"</formula>
    </cfRule>
  </conditionalFormatting>
  <conditionalFormatting sqref="V106:V107">
    <cfRule type="cellIs" dxfId="16923" priority="16234" stopIfTrue="1" operator="equal">
      <formula>"Muy Alta"</formula>
    </cfRule>
  </conditionalFormatting>
  <conditionalFormatting sqref="V106:V107">
    <cfRule type="cellIs" dxfId="16922" priority="16238" stopIfTrue="1" operator="equal">
      <formula>"Muy Baja"</formula>
    </cfRule>
  </conditionalFormatting>
  <conditionalFormatting sqref="AW106">
    <cfRule type="containsText" dxfId="16921" priority="16209" operator="containsText" text="VALORAR">
      <formula>NOT(ISERROR(SEARCH("VALORAR",AW106)))</formula>
    </cfRule>
    <cfRule type="containsText" dxfId="16920" priority="16210" operator="containsText" text="Extrema">
      <formula>NOT(ISERROR(SEARCH("Extrema",AW106)))</formula>
    </cfRule>
    <cfRule type="containsText" dxfId="16919" priority="16211" operator="containsText" text="Alta">
      <formula>NOT(ISERROR(SEARCH("Alta",AW106)))</formula>
    </cfRule>
    <cfRule type="containsText" dxfId="16918" priority="16212" operator="containsText" text="Moderada">
      <formula>NOT(ISERROR(SEARCH("Moderada",AW106)))</formula>
    </cfRule>
    <cfRule type="containsText" dxfId="16917" priority="16213" operator="containsText" text="Baja">
      <formula>NOT(ISERROR(SEARCH("Baja",AW106)))</formula>
    </cfRule>
  </conditionalFormatting>
  <conditionalFormatting sqref="AW106">
    <cfRule type="containsText" dxfId="16916" priority="16214" operator="containsText" text="VALORAR">
      <formula>NOT(ISERROR(SEARCH("VALORAR",AW106)))</formula>
    </cfRule>
    <cfRule type="containsText" dxfId="16915" priority="16215" operator="containsText" text="Extrema">
      <formula>NOT(ISERROR(SEARCH("Extrema",AW106)))</formula>
    </cfRule>
    <cfRule type="containsText" dxfId="16914" priority="16216" operator="containsText" text="Alta">
      <formula>NOT(ISERROR(SEARCH("Alta",AW106)))</formula>
    </cfRule>
    <cfRule type="containsText" dxfId="16913" priority="16217" operator="containsText" text="Moderada">
      <formula>NOT(ISERROR(SEARCH("Moderada",AW106)))</formula>
    </cfRule>
    <cfRule type="containsText" dxfId="16912" priority="16218" operator="containsText" text="Baja">
      <formula>NOT(ISERROR(SEARCH("Baja",AW106)))</formula>
    </cfRule>
  </conditionalFormatting>
  <conditionalFormatting sqref="AP106">
    <cfRule type="cellIs" dxfId="16911" priority="16201" stopIfTrue="1" operator="equal">
      <formula>"Alta"</formula>
    </cfRule>
  </conditionalFormatting>
  <conditionalFormatting sqref="AP106">
    <cfRule type="cellIs" dxfId="16910" priority="16203" stopIfTrue="1" operator="equal">
      <formula>"Baja"</formula>
    </cfRule>
  </conditionalFormatting>
  <conditionalFormatting sqref="AP106">
    <cfRule type="cellIs" dxfId="16909" priority="16202" stopIfTrue="1" operator="equal">
      <formula>"Media"</formula>
    </cfRule>
  </conditionalFormatting>
  <conditionalFormatting sqref="AP106">
    <cfRule type="cellIs" dxfId="16908" priority="16200" stopIfTrue="1" operator="equal">
      <formula>"Muy Alta"</formula>
    </cfRule>
  </conditionalFormatting>
  <conditionalFormatting sqref="AP106">
    <cfRule type="cellIs" dxfId="16907" priority="16204" stopIfTrue="1" operator="equal">
      <formula>"Muy Baja"</formula>
    </cfRule>
  </conditionalFormatting>
  <conditionalFormatting sqref="AP107">
    <cfRule type="cellIs" dxfId="16906" priority="16187" stopIfTrue="1" operator="equal">
      <formula>"Alta"</formula>
    </cfRule>
  </conditionalFormatting>
  <conditionalFormatting sqref="AP107">
    <cfRule type="cellIs" dxfId="16905" priority="16189" stopIfTrue="1" operator="equal">
      <formula>"Baja"</formula>
    </cfRule>
  </conditionalFormatting>
  <conditionalFormatting sqref="AP107">
    <cfRule type="cellIs" dxfId="16904" priority="16188" stopIfTrue="1" operator="equal">
      <formula>"Media"</formula>
    </cfRule>
  </conditionalFormatting>
  <conditionalFormatting sqref="AP107">
    <cfRule type="cellIs" dxfId="16903" priority="16186" stopIfTrue="1" operator="equal">
      <formula>"Muy Alta"</formula>
    </cfRule>
  </conditionalFormatting>
  <conditionalFormatting sqref="AP107">
    <cfRule type="cellIs" dxfId="16902" priority="16190" stopIfTrue="1" operator="equal">
      <formula>"Muy Baja"</formula>
    </cfRule>
  </conditionalFormatting>
  <conditionalFormatting sqref="AE108:AE109">
    <cfRule type="containsText" dxfId="16901" priority="16139" operator="containsText" text="VALORAR">
      <formula>NOT(ISERROR(SEARCH("VALORAR",AE108)))</formula>
    </cfRule>
    <cfRule type="containsText" dxfId="16900" priority="16140" operator="containsText" text="Extrema">
      <formula>NOT(ISERROR(SEARCH("Extrema",AE108)))</formula>
    </cfRule>
    <cfRule type="containsText" dxfId="16899" priority="16141" operator="containsText" text="Alta">
      <formula>NOT(ISERROR(SEARCH("Alta",AE108)))</formula>
    </cfRule>
    <cfRule type="containsText" dxfId="16898" priority="16142" operator="containsText" text="Moderada">
      <formula>NOT(ISERROR(SEARCH("Moderada",AE108)))</formula>
    </cfRule>
    <cfRule type="containsText" dxfId="16897" priority="16143" operator="containsText" text="Baja">
      <formula>NOT(ISERROR(SEARCH("Baja",AE108)))</formula>
    </cfRule>
  </conditionalFormatting>
  <conditionalFormatting sqref="AE108:AE109">
    <cfRule type="containsText" dxfId="16896" priority="16144" operator="containsText" text="VALORAR">
      <formula>NOT(ISERROR(SEARCH("VALORAR",AE108)))</formula>
    </cfRule>
    <cfRule type="containsText" dxfId="16895" priority="16145" operator="containsText" text="Extrema">
      <formula>NOT(ISERROR(SEARCH("Extrema",AE108)))</formula>
    </cfRule>
    <cfRule type="containsText" dxfId="16894" priority="16146" operator="containsText" text="Alta">
      <formula>NOT(ISERROR(SEARCH("Alta",AE108)))</formula>
    </cfRule>
    <cfRule type="containsText" dxfId="16893" priority="16147" operator="containsText" text="Moderada">
      <formula>NOT(ISERROR(SEARCH("Moderada",AE108)))</formula>
    </cfRule>
    <cfRule type="containsText" dxfId="16892" priority="16148" operator="containsText" text="Baja">
      <formula>NOT(ISERROR(SEARCH("Baja",AE108)))</formula>
    </cfRule>
  </conditionalFormatting>
  <conditionalFormatting sqref="V108:V109">
    <cfRule type="cellIs" dxfId="16891" priority="16155" stopIfTrue="1" operator="equal">
      <formula>"Alta"</formula>
    </cfRule>
  </conditionalFormatting>
  <conditionalFormatting sqref="V108:V109">
    <cfRule type="cellIs" dxfId="16890" priority="16157" stopIfTrue="1" operator="equal">
      <formula>"Baja"</formula>
    </cfRule>
  </conditionalFormatting>
  <conditionalFormatting sqref="V108:V109">
    <cfRule type="cellIs" dxfId="16889" priority="16156" stopIfTrue="1" operator="equal">
      <formula>"Media"</formula>
    </cfRule>
  </conditionalFormatting>
  <conditionalFormatting sqref="V108:V109">
    <cfRule type="cellIs" dxfId="16888" priority="16154" stopIfTrue="1" operator="equal">
      <formula>"Muy Alta"</formula>
    </cfRule>
  </conditionalFormatting>
  <conditionalFormatting sqref="V108:V109">
    <cfRule type="cellIs" dxfId="16887" priority="16158" stopIfTrue="1" operator="equal">
      <formula>"Muy Baja"</formula>
    </cfRule>
  </conditionalFormatting>
  <conditionalFormatting sqref="AP109">
    <cfRule type="cellIs" dxfId="16886" priority="16117" stopIfTrue="1" operator="equal">
      <formula>"Alta"</formula>
    </cfRule>
  </conditionalFormatting>
  <conditionalFormatting sqref="AP109">
    <cfRule type="cellIs" dxfId="16885" priority="16119" stopIfTrue="1" operator="equal">
      <formula>"Baja"</formula>
    </cfRule>
  </conditionalFormatting>
  <conditionalFormatting sqref="AP109">
    <cfRule type="cellIs" dxfId="16884" priority="16118" stopIfTrue="1" operator="equal">
      <formula>"Media"</formula>
    </cfRule>
  </conditionalFormatting>
  <conditionalFormatting sqref="AP109">
    <cfRule type="cellIs" dxfId="16883" priority="16116" stopIfTrue="1" operator="equal">
      <formula>"Muy Alta"</formula>
    </cfRule>
  </conditionalFormatting>
  <conditionalFormatting sqref="AP109">
    <cfRule type="cellIs" dxfId="16882" priority="16120" stopIfTrue="1" operator="equal">
      <formula>"Muy Baja"</formula>
    </cfRule>
  </conditionalFormatting>
  <conditionalFormatting sqref="AE110">
    <cfRule type="containsText" dxfId="16881" priority="16083" operator="containsText" text="VALORAR">
      <formula>NOT(ISERROR(SEARCH("VALORAR",AE110)))</formula>
    </cfRule>
    <cfRule type="containsText" dxfId="16880" priority="16084" operator="containsText" text="Extrema">
      <formula>NOT(ISERROR(SEARCH("Extrema",AE110)))</formula>
    </cfRule>
    <cfRule type="containsText" dxfId="16879" priority="16085" operator="containsText" text="Alta">
      <formula>NOT(ISERROR(SEARCH("Alta",AE110)))</formula>
    </cfRule>
    <cfRule type="containsText" dxfId="16878" priority="16086" operator="containsText" text="Moderada">
      <formula>NOT(ISERROR(SEARCH("Moderada",AE110)))</formula>
    </cfRule>
    <cfRule type="containsText" dxfId="16877" priority="16087" operator="containsText" text="Baja">
      <formula>NOT(ISERROR(SEARCH("Baja",AE110)))</formula>
    </cfRule>
  </conditionalFormatting>
  <conditionalFormatting sqref="AE110">
    <cfRule type="containsText" dxfId="16876" priority="16088" operator="containsText" text="VALORAR">
      <formula>NOT(ISERROR(SEARCH("VALORAR",AE110)))</formula>
    </cfRule>
    <cfRule type="containsText" dxfId="16875" priority="16089" operator="containsText" text="Extrema">
      <formula>NOT(ISERROR(SEARCH("Extrema",AE110)))</formula>
    </cfRule>
    <cfRule type="containsText" dxfId="16874" priority="16090" operator="containsText" text="Alta">
      <formula>NOT(ISERROR(SEARCH("Alta",AE110)))</formula>
    </cfRule>
    <cfRule type="containsText" dxfId="16873" priority="16091" operator="containsText" text="Moderada">
      <formula>NOT(ISERROR(SEARCH("Moderada",AE110)))</formula>
    </cfRule>
    <cfRule type="containsText" dxfId="16872" priority="16092" operator="containsText" text="Baja">
      <formula>NOT(ISERROR(SEARCH("Baja",AE110)))</formula>
    </cfRule>
  </conditionalFormatting>
  <conditionalFormatting sqref="V110">
    <cfRule type="cellIs" dxfId="16871" priority="16099" stopIfTrue="1" operator="equal">
      <formula>"Alta"</formula>
    </cfRule>
  </conditionalFormatting>
  <conditionalFormatting sqref="V110">
    <cfRule type="cellIs" dxfId="16870" priority="16101" stopIfTrue="1" operator="equal">
      <formula>"Baja"</formula>
    </cfRule>
  </conditionalFormatting>
  <conditionalFormatting sqref="V110">
    <cfRule type="cellIs" dxfId="16869" priority="16100" stopIfTrue="1" operator="equal">
      <formula>"Media"</formula>
    </cfRule>
  </conditionalFormatting>
  <conditionalFormatting sqref="V110">
    <cfRule type="cellIs" dxfId="16868" priority="16098" stopIfTrue="1" operator="equal">
      <formula>"Muy Alta"</formula>
    </cfRule>
  </conditionalFormatting>
  <conditionalFormatting sqref="V110">
    <cfRule type="cellIs" dxfId="16867" priority="16102" stopIfTrue="1" operator="equal">
      <formula>"Muy Baja"</formula>
    </cfRule>
  </conditionalFormatting>
  <conditionalFormatting sqref="AP110">
    <cfRule type="cellIs" dxfId="16866" priority="16075" stopIfTrue="1" operator="equal">
      <formula>"Alta"</formula>
    </cfRule>
  </conditionalFormatting>
  <conditionalFormatting sqref="AP110">
    <cfRule type="cellIs" dxfId="16865" priority="16077" stopIfTrue="1" operator="equal">
      <formula>"Baja"</formula>
    </cfRule>
  </conditionalFormatting>
  <conditionalFormatting sqref="AP110">
    <cfRule type="cellIs" dxfId="16864" priority="16076" stopIfTrue="1" operator="equal">
      <formula>"Media"</formula>
    </cfRule>
  </conditionalFormatting>
  <conditionalFormatting sqref="AP110">
    <cfRule type="cellIs" dxfId="16863" priority="16074" stopIfTrue="1" operator="equal">
      <formula>"Muy Alta"</formula>
    </cfRule>
  </conditionalFormatting>
  <conditionalFormatting sqref="AP110">
    <cfRule type="cellIs" dxfId="16862" priority="16078" stopIfTrue="1" operator="equal">
      <formula>"Muy Baja"</formula>
    </cfRule>
  </conditionalFormatting>
  <conditionalFormatting sqref="AE118:AE119">
    <cfRule type="containsText" dxfId="16861" priority="16027" operator="containsText" text="VALORAR">
      <formula>NOT(ISERROR(SEARCH("VALORAR",AE118)))</formula>
    </cfRule>
    <cfRule type="containsText" dxfId="16860" priority="16028" operator="containsText" text="Extrema">
      <formula>NOT(ISERROR(SEARCH("Extrema",AE118)))</formula>
    </cfRule>
    <cfRule type="containsText" dxfId="16859" priority="16029" operator="containsText" text="Alta">
      <formula>NOT(ISERROR(SEARCH("Alta",AE118)))</formula>
    </cfRule>
    <cfRule type="containsText" dxfId="16858" priority="16030" operator="containsText" text="Moderada">
      <formula>NOT(ISERROR(SEARCH("Moderada",AE118)))</formula>
    </cfRule>
    <cfRule type="containsText" dxfId="16857" priority="16031" operator="containsText" text="Baja">
      <formula>NOT(ISERROR(SEARCH("Baja",AE118)))</formula>
    </cfRule>
  </conditionalFormatting>
  <conditionalFormatting sqref="AE118:AE119">
    <cfRule type="containsText" dxfId="16856" priority="16032" operator="containsText" text="VALORAR">
      <formula>NOT(ISERROR(SEARCH("VALORAR",AE118)))</formula>
    </cfRule>
    <cfRule type="containsText" dxfId="16855" priority="16033" operator="containsText" text="Extrema">
      <formula>NOT(ISERROR(SEARCH("Extrema",AE118)))</formula>
    </cfRule>
    <cfRule type="containsText" dxfId="16854" priority="16034" operator="containsText" text="Alta">
      <formula>NOT(ISERROR(SEARCH("Alta",AE118)))</formula>
    </cfRule>
    <cfRule type="containsText" dxfId="16853" priority="16035" operator="containsText" text="Moderada">
      <formula>NOT(ISERROR(SEARCH("Moderada",AE118)))</formula>
    </cfRule>
    <cfRule type="containsText" dxfId="16852" priority="16036" operator="containsText" text="Baja">
      <formula>NOT(ISERROR(SEARCH("Baja",AE118)))</formula>
    </cfRule>
  </conditionalFormatting>
  <conditionalFormatting sqref="AP123">
    <cfRule type="cellIs" dxfId="16851" priority="15981" stopIfTrue="1" operator="equal">
      <formula>"Alta"</formula>
    </cfRule>
  </conditionalFormatting>
  <conditionalFormatting sqref="AP123">
    <cfRule type="cellIs" dxfId="16850" priority="15983" stopIfTrue="1" operator="equal">
      <formula>"Baja"</formula>
    </cfRule>
  </conditionalFormatting>
  <conditionalFormatting sqref="AP123">
    <cfRule type="cellIs" dxfId="16849" priority="15982" stopIfTrue="1" operator="equal">
      <formula>"Media"</formula>
    </cfRule>
  </conditionalFormatting>
  <conditionalFormatting sqref="AP123">
    <cfRule type="cellIs" dxfId="16848" priority="15980" stopIfTrue="1" operator="equal">
      <formula>"Muy Alta"</formula>
    </cfRule>
  </conditionalFormatting>
  <conditionalFormatting sqref="AP123">
    <cfRule type="cellIs" dxfId="16847" priority="15984" stopIfTrue="1" operator="equal">
      <formula>"Muy Baja"</formula>
    </cfRule>
  </conditionalFormatting>
  <conditionalFormatting sqref="AP120">
    <cfRule type="cellIs" dxfId="16846" priority="15939" stopIfTrue="1" operator="equal">
      <formula>"Alta"</formula>
    </cfRule>
  </conditionalFormatting>
  <conditionalFormatting sqref="AP120">
    <cfRule type="cellIs" dxfId="16845" priority="15941" stopIfTrue="1" operator="equal">
      <formula>"Baja"</formula>
    </cfRule>
  </conditionalFormatting>
  <conditionalFormatting sqref="AP120">
    <cfRule type="cellIs" dxfId="16844" priority="15940" stopIfTrue="1" operator="equal">
      <formula>"Media"</formula>
    </cfRule>
  </conditionalFormatting>
  <conditionalFormatting sqref="AP120">
    <cfRule type="cellIs" dxfId="16843" priority="15938" stopIfTrue="1" operator="equal">
      <formula>"Muy Alta"</formula>
    </cfRule>
  </conditionalFormatting>
  <conditionalFormatting sqref="AP120">
    <cfRule type="cellIs" dxfId="16842" priority="15942" stopIfTrue="1" operator="equal">
      <formula>"Muy Baja"</formula>
    </cfRule>
  </conditionalFormatting>
  <conditionalFormatting sqref="V118:V119">
    <cfRule type="cellIs" dxfId="16841" priority="16043" stopIfTrue="1" operator="equal">
      <formula>"Alta"</formula>
    </cfRule>
  </conditionalFormatting>
  <conditionalFormatting sqref="V118:V119">
    <cfRule type="cellIs" dxfId="16840" priority="16045" stopIfTrue="1" operator="equal">
      <formula>"Baja"</formula>
    </cfRule>
  </conditionalFormatting>
  <conditionalFormatting sqref="V118:V119">
    <cfRule type="cellIs" dxfId="16839" priority="16044" stopIfTrue="1" operator="equal">
      <formula>"Media"</formula>
    </cfRule>
  </conditionalFormatting>
  <conditionalFormatting sqref="V118:V119">
    <cfRule type="cellIs" dxfId="16838" priority="16042" stopIfTrue="1" operator="equal">
      <formula>"Muy Alta"</formula>
    </cfRule>
  </conditionalFormatting>
  <conditionalFormatting sqref="V118:V119">
    <cfRule type="cellIs" dxfId="16837" priority="16046" stopIfTrue="1" operator="equal">
      <formula>"Muy Baja"</formula>
    </cfRule>
  </conditionalFormatting>
  <conditionalFormatting sqref="AW118">
    <cfRule type="containsText" dxfId="16836" priority="16017" operator="containsText" text="VALORAR">
      <formula>NOT(ISERROR(SEARCH("VALORAR",AW118)))</formula>
    </cfRule>
    <cfRule type="containsText" dxfId="16835" priority="16018" operator="containsText" text="Extrema">
      <formula>NOT(ISERROR(SEARCH("Extrema",AW118)))</formula>
    </cfRule>
    <cfRule type="containsText" dxfId="16834" priority="16019" operator="containsText" text="Alta">
      <formula>NOT(ISERROR(SEARCH("Alta",AW118)))</formula>
    </cfRule>
    <cfRule type="containsText" dxfId="16833" priority="16020" operator="containsText" text="Moderada">
      <formula>NOT(ISERROR(SEARCH("Moderada",AW118)))</formula>
    </cfRule>
    <cfRule type="containsText" dxfId="16832" priority="16021" operator="containsText" text="Baja">
      <formula>NOT(ISERROR(SEARCH("Baja",AW118)))</formula>
    </cfRule>
  </conditionalFormatting>
  <conditionalFormatting sqref="AW118">
    <cfRule type="containsText" dxfId="16831" priority="16022" operator="containsText" text="VALORAR">
      <formula>NOT(ISERROR(SEARCH("VALORAR",AW118)))</formula>
    </cfRule>
    <cfRule type="containsText" dxfId="16830" priority="16023" operator="containsText" text="Extrema">
      <formula>NOT(ISERROR(SEARCH("Extrema",AW118)))</formula>
    </cfRule>
    <cfRule type="containsText" dxfId="16829" priority="16024" operator="containsText" text="Alta">
      <formula>NOT(ISERROR(SEARCH("Alta",AW118)))</formula>
    </cfRule>
    <cfRule type="containsText" dxfId="16828" priority="16025" operator="containsText" text="Moderada">
      <formula>NOT(ISERROR(SEARCH("Moderada",AW118)))</formula>
    </cfRule>
    <cfRule type="containsText" dxfId="16827" priority="16026" operator="containsText" text="Baja">
      <formula>NOT(ISERROR(SEARCH("Baja",AW118)))</formula>
    </cfRule>
  </conditionalFormatting>
  <conditionalFormatting sqref="AP118">
    <cfRule type="cellIs" dxfId="16826" priority="16009" stopIfTrue="1" operator="equal">
      <formula>"Alta"</formula>
    </cfRule>
  </conditionalFormatting>
  <conditionalFormatting sqref="AP118">
    <cfRule type="cellIs" dxfId="16825" priority="16011" stopIfTrue="1" operator="equal">
      <formula>"Baja"</formula>
    </cfRule>
  </conditionalFormatting>
  <conditionalFormatting sqref="AP118">
    <cfRule type="cellIs" dxfId="16824" priority="16010" stopIfTrue="1" operator="equal">
      <formula>"Media"</formula>
    </cfRule>
  </conditionalFormatting>
  <conditionalFormatting sqref="AP118">
    <cfRule type="cellIs" dxfId="16823" priority="16008" stopIfTrue="1" operator="equal">
      <formula>"Muy Alta"</formula>
    </cfRule>
  </conditionalFormatting>
  <conditionalFormatting sqref="AP118">
    <cfRule type="cellIs" dxfId="16822" priority="16012" stopIfTrue="1" operator="equal">
      <formula>"Muy Baja"</formula>
    </cfRule>
  </conditionalFormatting>
  <conditionalFormatting sqref="AP119">
    <cfRule type="cellIs" dxfId="16821" priority="15995" stopIfTrue="1" operator="equal">
      <formula>"Alta"</formula>
    </cfRule>
  </conditionalFormatting>
  <conditionalFormatting sqref="AP119">
    <cfRule type="cellIs" dxfId="16820" priority="15997" stopIfTrue="1" operator="equal">
      <formula>"Baja"</formula>
    </cfRule>
  </conditionalFormatting>
  <conditionalFormatting sqref="AP119">
    <cfRule type="cellIs" dxfId="16819" priority="15996" stopIfTrue="1" operator="equal">
      <formula>"Media"</formula>
    </cfRule>
  </conditionalFormatting>
  <conditionalFormatting sqref="AP119">
    <cfRule type="cellIs" dxfId="16818" priority="15994" stopIfTrue="1" operator="equal">
      <formula>"Muy Alta"</formula>
    </cfRule>
  </conditionalFormatting>
  <conditionalFormatting sqref="AP119">
    <cfRule type="cellIs" dxfId="16817" priority="15998" stopIfTrue="1" operator="equal">
      <formula>"Muy Baja"</formula>
    </cfRule>
  </conditionalFormatting>
  <conditionalFormatting sqref="AE120:AE121">
    <cfRule type="containsText" dxfId="16816" priority="15947" operator="containsText" text="VALORAR">
      <formula>NOT(ISERROR(SEARCH("VALORAR",AE120)))</formula>
    </cfRule>
    <cfRule type="containsText" dxfId="16815" priority="15948" operator="containsText" text="Extrema">
      <formula>NOT(ISERROR(SEARCH("Extrema",AE120)))</formula>
    </cfRule>
    <cfRule type="containsText" dxfId="16814" priority="15949" operator="containsText" text="Alta">
      <formula>NOT(ISERROR(SEARCH("Alta",AE120)))</formula>
    </cfRule>
    <cfRule type="containsText" dxfId="16813" priority="15950" operator="containsText" text="Moderada">
      <formula>NOT(ISERROR(SEARCH("Moderada",AE120)))</formula>
    </cfRule>
    <cfRule type="containsText" dxfId="16812" priority="15951" operator="containsText" text="Baja">
      <formula>NOT(ISERROR(SEARCH("Baja",AE120)))</formula>
    </cfRule>
  </conditionalFormatting>
  <conditionalFormatting sqref="AE120:AE121">
    <cfRule type="containsText" dxfId="16811" priority="15952" operator="containsText" text="VALORAR">
      <formula>NOT(ISERROR(SEARCH("VALORAR",AE120)))</formula>
    </cfRule>
    <cfRule type="containsText" dxfId="16810" priority="15953" operator="containsText" text="Extrema">
      <formula>NOT(ISERROR(SEARCH("Extrema",AE120)))</formula>
    </cfRule>
    <cfRule type="containsText" dxfId="16809" priority="15954" operator="containsText" text="Alta">
      <formula>NOT(ISERROR(SEARCH("Alta",AE120)))</formula>
    </cfRule>
    <cfRule type="containsText" dxfId="16808" priority="15955" operator="containsText" text="Moderada">
      <formula>NOT(ISERROR(SEARCH("Moderada",AE120)))</formula>
    </cfRule>
    <cfRule type="containsText" dxfId="16807" priority="15956" operator="containsText" text="Baja">
      <formula>NOT(ISERROR(SEARCH("Baja",AE120)))</formula>
    </cfRule>
  </conditionalFormatting>
  <conditionalFormatting sqref="V120:V121">
    <cfRule type="cellIs" dxfId="16806" priority="15963" stopIfTrue="1" operator="equal">
      <formula>"Alta"</formula>
    </cfRule>
  </conditionalFormatting>
  <conditionalFormatting sqref="V120:V121">
    <cfRule type="cellIs" dxfId="16805" priority="15965" stopIfTrue="1" operator="equal">
      <formula>"Baja"</formula>
    </cfRule>
  </conditionalFormatting>
  <conditionalFormatting sqref="V120:V121">
    <cfRule type="cellIs" dxfId="16804" priority="15964" stopIfTrue="1" operator="equal">
      <formula>"Media"</formula>
    </cfRule>
  </conditionalFormatting>
  <conditionalFormatting sqref="V120:V121">
    <cfRule type="cellIs" dxfId="16803" priority="15962" stopIfTrue="1" operator="equal">
      <formula>"Muy Alta"</formula>
    </cfRule>
  </conditionalFormatting>
  <conditionalFormatting sqref="V120:V121">
    <cfRule type="cellIs" dxfId="16802" priority="15966" stopIfTrue="1" operator="equal">
      <formula>"Muy Baja"</formula>
    </cfRule>
  </conditionalFormatting>
  <conditionalFormatting sqref="AP121">
    <cfRule type="cellIs" dxfId="16801" priority="15925" stopIfTrue="1" operator="equal">
      <formula>"Alta"</formula>
    </cfRule>
  </conditionalFormatting>
  <conditionalFormatting sqref="AP121">
    <cfRule type="cellIs" dxfId="16800" priority="15927" stopIfTrue="1" operator="equal">
      <formula>"Baja"</formula>
    </cfRule>
  </conditionalFormatting>
  <conditionalFormatting sqref="AP121">
    <cfRule type="cellIs" dxfId="16799" priority="15926" stopIfTrue="1" operator="equal">
      <formula>"Media"</formula>
    </cfRule>
  </conditionalFormatting>
  <conditionalFormatting sqref="AP121">
    <cfRule type="cellIs" dxfId="16798" priority="15924" stopIfTrue="1" operator="equal">
      <formula>"Muy Alta"</formula>
    </cfRule>
  </conditionalFormatting>
  <conditionalFormatting sqref="AP121">
    <cfRule type="cellIs" dxfId="16797" priority="15928" stopIfTrue="1" operator="equal">
      <formula>"Muy Baja"</formula>
    </cfRule>
  </conditionalFormatting>
  <conditionalFormatting sqref="AE122">
    <cfRule type="containsText" dxfId="16796" priority="15891" operator="containsText" text="VALORAR">
      <formula>NOT(ISERROR(SEARCH("VALORAR",AE122)))</formula>
    </cfRule>
    <cfRule type="containsText" dxfId="16795" priority="15892" operator="containsText" text="Extrema">
      <formula>NOT(ISERROR(SEARCH("Extrema",AE122)))</formula>
    </cfRule>
    <cfRule type="containsText" dxfId="16794" priority="15893" operator="containsText" text="Alta">
      <formula>NOT(ISERROR(SEARCH("Alta",AE122)))</formula>
    </cfRule>
    <cfRule type="containsText" dxfId="16793" priority="15894" operator="containsText" text="Moderada">
      <formula>NOT(ISERROR(SEARCH("Moderada",AE122)))</formula>
    </cfRule>
    <cfRule type="containsText" dxfId="16792" priority="15895" operator="containsText" text="Baja">
      <formula>NOT(ISERROR(SEARCH("Baja",AE122)))</formula>
    </cfRule>
  </conditionalFormatting>
  <conditionalFormatting sqref="AE122">
    <cfRule type="containsText" dxfId="16791" priority="15896" operator="containsText" text="VALORAR">
      <formula>NOT(ISERROR(SEARCH("VALORAR",AE122)))</formula>
    </cfRule>
    <cfRule type="containsText" dxfId="16790" priority="15897" operator="containsText" text="Extrema">
      <formula>NOT(ISERROR(SEARCH("Extrema",AE122)))</formula>
    </cfRule>
    <cfRule type="containsText" dxfId="16789" priority="15898" operator="containsText" text="Alta">
      <formula>NOT(ISERROR(SEARCH("Alta",AE122)))</formula>
    </cfRule>
    <cfRule type="containsText" dxfId="16788" priority="15899" operator="containsText" text="Moderada">
      <formula>NOT(ISERROR(SEARCH("Moderada",AE122)))</formula>
    </cfRule>
    <cfRule type="containsText" dxfId="16787" priority="15900" operator="containsText" text="Baja">
      <formula>NOT(ISERROR(SEARCH("Baja",AE122)))</formula>
    </cfRule>
  </conditionalFormatting>
  <conditionalFormatting sqref="V122">
    <cfRule type="cellIs" dxfId="16786" priority="15907" stopIfTrue="1" operator="equal">
      <formula>"Alta"</formula>
    </cfRule>
  </conditionalFormatting>
  <conditionalFormatting sqref="V122">
    <cfRule type="cellIs" dxfId="16785" priority="15909" stopIfTrue="1" operator="equal">
      <formula>"Baja"</formula>
    </cfRule>
  </conditionalFormatting>
  <conditionalFormatting sqref="V122">
    <cfRule type="cellIs" dxfId="16784" priority="15908" stopIfTrue="1" operator="equal">
      <formula>"Media"</formula>
    </cfRule>
  </conditionalFormatting>
  <conditionalFormatting sqref="V122">
    <cfRule type="cellIs" dxfId="16783" priority="15906" stopIfTrue="1" operator="equal">
      <formula>"Muy Alta"</formula>
    </cfRule>
  </conditionalFormatting>
  <conditionalFormatting sqref="V122">
    <cfRule type="cellIs" dxfId="16782" priority="15910" stopIfTrue="1" operator="equal">
      <formula>"Muy Baja"</formula>
    </cfRule>
  </conditionalFormatting>
  <conditionalFormatting sqref="AP122">
    <cfRule type="cellIs" dxfId="16781" priority="15883" stopIfTrue="1" operator="equal">
      <formula>"Alta"</formula>
    </cfRule>
  </conditionalFormatting>
  <conditionalFormatting sqref="AP122">
    <cfRule type="cellIs" dxfId="16780" priority="15885" stopIfTrue="1" operator="equal">
      <formula>"Baja"</formula>
    </cfRule>
  </conditionalFormatting>
  <conditionalFormatting sqref="AP122">
    <cfRule type="cellIs" dxfId="16779" priority="15884" stopIfTrue="1" operator="equal">
      <formula>"Media"</formula>
    </cfRule>
  </conditionalFormatting>
  <conditionalFormatting sqref="AP122">
    <cfRule type="cellIs" dxfId="16778" priority="15882" stopIfTrue="1" operator="equal">
      <formula>"Muy Alta"</formula>
    </cfRule>
  </conditionalFormatting>
  <conditionalFormatting sqref="AP122">
    <cfRule type="cellIs" dxfId="16777" priority="15886" stopIfTrue="1" operator="equal">
      <formula>"Muy Baja"</formula>
    </cfRule>
  </conditionalFormatting>
  <conditionalFormatting sqref="AE124:AE125">
    <cfRule type="containsText" dxfId="16776" priority="15835" operator="containsText" text="VALORAR">
      <formula>NOT(ISERROR(SEARCH("VALORAR",AE124)))</formula>
    </cfRule>
    <cfRule type="containsText" dxfId="16775" priority="15836" operator="containsText" text="Extrema">
      <formula>NOT(ISERROR(SEARCH("Extrema",AE124)))</formula>
    </cfRule>
    <cfRule type="containsText" dxfId="16774" priority="15837" operator="containsText" text="Alta">
      <formula>NOT(ISERROR(SEARCH("Alta",AE124)))</formula>
    </cfRule>
    <cfRule type="containsText" dxfId="16773" priority="15838" operator="containsText" text="Moderada">
      <formula>NOT(ISERROR(SEARCH("Moderada",AE124)))</formula>
    </cfRule>
    <cfRule type="containsText" dxfId="16772" priority="15839" operator="containsText" text="Baja">
      <formula>NOT(ISERROR(SEARCH("Baja",AE124)))</formula>
    </cfRule>
  </conditionalFormatting>
  <conditionalFormatting sqref="AE124:AE125">
    <cfRule type="containsText" dxfId="16771" priority="15840" operator="containsText" text="VALORAR">
      <formula>NOT(ISERROR(SEARCH("VALORAR",AE124)))</formula>
    </cfRule>
    <cfRule type="containsText" dxfId="16770" priority="15841" operator="containsText" text="Extrema">
      <formula>NOT(ISERROR(SEARCH("Extrema",AE124)))</formula>
    </cfRule>
    <cfRule type="containsText" dxfId="16769" priority="15842" operator="containsText" text="Alta">
      <formula>NOT(ISERROR(SEARCH("Alta",AE124)))</formula>
    </cfRule>
    <cfRule type="containsText" dxfId="16768" priority="15843" operator="containsText" text="Moderada">
      <formula>NOT(ISERROR(SEARCH("Moderada",AE124)))</formula>
    </cfRule>
    <cfRule type="containsText" dxfId="16767" priority="15844" operator="containsText" text="Baja">
      <formula>NOT(ISERROR(SEARCH("Baja",AE124)))</formula>
    </cfRule>
  </conditionalFormatting>
  <conditionalFormatting sqref="AP129">
    <cfRule type="cellIs" dxfId="16766" priority="15789" stopIfTrue="1" operator="equal">
      <formula>"Alta"</formula>
    </cfRule>
  </conditionalFormatting>
  <conditionalFormatting sqref="AP129">
    <cfRule type="cellIs" dxfId="16765" priority="15791" stopIfTrue="1" operator="equal">
      <formula>"Baja"</formula>
    </cfRule>
  </conditionalFormatting>
  <conditionalFormatting sqref="AP129">
    <cfRule type="cellIs" dxfId="16764" priority="15790" stopIfTrue="1" operator="equal">
      <formula>"Media"</formula>
    </cfRule>
  </conditionalFormatting>
  <conditionalFormatting sqref="AP129">
    <cfRule type="cellIs" dxfId="16763" priority="15788" stopIfTrue="1" operator="equal">
      <formula>"Muy Alta"</formula>
    </cfRule>
  </conditionalFormatting>
  <conditionalFormatting sqref="AP129">
    <cfRule type="cellIs" dxfId="16762" priority="15792" stopIfTrue="1" operator="equal">
      <formula>"Muy Baja"</formula>
    </cfRule>
  </conditionalFormatting>
  <conditionalFormatting sqref="AP126">
    <cfRule type="cellIs" dxfId="16761" priority="15747" stopIfTrue="1" operator="equal">
      <formula>"Alta"</formula>
    </cfRule>
  </conditionalFormatting>
  <conditionalFormatting sqref="AP126">
    <cfRule type="cellIs" dxfId="16760" priority="15749" stopIfTrue="1" operator="equal">
      <formula>"Baja"</formula>
    </cfRule>
  </conditionalFormatting>
  <conditionalFormatting sqref="AP126">
    <cfRule type="cellIs" dxfId="16759" priority="15748" stopIfTrue="1" operator="equal">
      <formula>"Media"</formula>
    </cfRule>
  </conditionalFormatting>
  <conditionalFormatting sqref="AP126">
    <cfRule type="cellIs" dxfId="16758" priority="15746" stopIfTrue="1" operator="equal">
      <formula>"Muy Alta"</formula>
    </cfRule>
  </conditionalFormatting>
  <conditionalFormatting sqref="AP126">
    <cfRule type="cellIs" dxfId="16757" priority="15750" stopIfTrue="1" operator="equal">
      <formula>"Muy Baja"</formula>
    </cfRule>
  </conditionalFormatting>
  <conditionalFormatting sqref="V124:V125">
    <cfRule type="cellIs" dxfId="16756" priority="15851" stopIfTrue="1" operator="equal">
      <formula>"Alta"</formula>
    </cfRule>
  </conditionalFormatting>
  <conditionalFormatting sqref="V124:V125">
    <cfRule type="cellIs" dxfId="16755" priority="15853" stopIfTrue="1" operator="equal">
      <formula>"Baja"</formula>
    </cfRule>
  </conditionalFormatting>
  <conditionalFormatting sqref="V124:V125">
    <cfRule type="cellIs" dxfId="16754" priority="15852" stopIfTrue="1" operator="equal">
      <formula>"Media"</formula>
    </cfRule>
  </conditionalFormatting>
  <conditionalFormatting sqref="V124:V125">
    <cfRule type="cellIs" dxfId="16753" priority="15850" stopIfTrue="1" operator="equal">
      <formula>"Muy Alta"</formula>
    </cfRule>
  </conditionalFormatting>
  <conditionalFormatting sqref="V124:V125">
    <cfRule type="cellIs" dxfId="16752" priority="15854" stopIfTrue="1" operator="equal">
      <formula>"Muy Baja"</formula>
    </cfRule>
  </conditionalFormatting>
  <conditionalFormatting sqref="AW124">
    <cfRule type="containsText" dxfId="16751" priority="15825" operator="containsText" text="VALORAR">
      <formula>NOT(ISERROR(SEARCH("VALORAR",AW124)))</formula>
    </cfRule>
    <cfRule type="containsText" dxfId="16750" priority="15826" operator="containsText" text="Extrema">
      <formula>NOT(ISERROR(SEARCH("Extrema",AW124)))</formula>
    </cfRule>
    <cfRule type="containsText" dxfId="16749" priority="15827" operator="containsText" text="Alta">
      <formula>NOT(ISERROR(SEARCH("Alta",AW124)))</formula>
    </cfRule>
    <cfRule type="containsText" dxfId="16748" priority="15828" operator="containsText" text="Moderada">
      <formula>NOT(ISERROR(SEARCH("Moderada",AW124)))</formula>
    </cfRule>
    <cfRule type="containsText" dxfId="16747" priority="15829" operator="containsText" text="Baja">
      <formula>NOT(ISERROR(SEARCH("Baja",AW124)))</formula>
    </cfRule>
  </conditionalFormatting>
  <conditionalFormatting sqref="AW124">
    <cfRule type="containsText" dxfId="16746" priority="15830" operator="containsText" text="VALORAR">
      <formula>NOT(ISERROR(SEARCH("VALORAR",AW124)))</formula>
    </cfRule>
    <cfRule type="containsText" dxfId="16745" priority="15831" operator="containsText" text="Extrema">
      <formula>NOT(ISERROR(SEARCH("Extrema",AW124)))</formula>
    </cfRule>
    <cfRule type="containsText" dxfId="16744" priority="15832" operator="containsText" text="Alta">
      <formula>NOT(ISERROR(SEARCH("Alta",AW124)))</formula>
    </cfRule>
    <cfRule type="containsText" dxfId="16743" priority="15833" operator="containsText" text="Moderada">
      <formula>NOT(ISERROR(SEARCH("Moderada",AW124)))</formula>
    </cfRule>
    <cfRule type="containsText" dxfId="16742" priority="15834" operator="containsText" text="Baja">
      <formula>NOT(ISERROR(SEARCH("Baja",AW124)))</formula>
    </cfRule>
  </conditionalFormatting>
  <conditionalFormatting sqref="AP124">
    <cfRule type="cellIs" dxfId="16741" priority="15817" stopIfTrue="1" operator="equal">
      <formula>"Alta"</formula>
    </cfRule>
  </conditionalFormatting>
  <conditionalFormatting sqref="AP124">
    <cfRule type="cellIs" dxfId="16740" priority="15819" stopIfTrue="1" operator="equal">
      <formula>"Baja"</formula>
    </cfRule>
  </conditionalFormatting>
  <conditionalFormatting sqref="AP124">
    <cfRule type="cellIs" dxfId="16739" priority="15818" stopIfTrue="1" operator="equal">
      <formula>"Media"</formula>
    </cfRule>
  </conditionalFormatting>
  <conditionalFormatting sqref="AP124">
    <cfRule type="cellIs" dxfId="16738" priority="15816" stopIfTrue="1" operator="equal">
      <formula>"Muy Alta"</formula>
    </cfRule>
  </conditionalFormatting>
  <conditionalFormatting sqref="AP124">
    <cfRule type="cellIs" dxfId="16737" priority="15820" stopIfTrue="1" operator="equal">
      <formula>"Muy Baja"</formula>
    </cfRule>
  </conditionalFormatting>
  <conditionalFormatting sqref="AP125">
    <cfRule type="cellIs" dxfId="16736" priority="15803" stopIfTrue="1" operator="equal">
      <formula>"Alta"</formula>
    </cfRule>
  </conditionalFormatting>
  <conditionalFormatting sqref="AP125">
    <cfRule type="cellIs" dxfId="16735" priority="15805" stopIfTrue="1" operator="equal">
      <formula>"Baja"</formula>
    </cfRule>
  </conditionalFormatting>
  <conditionalFormatting sqref="AP125">
    <cfRule type="cellIs" dxfId="16734" priority="15804" stopIfTrue="1" operator="equal">
      <formula>"Media"</formula>
    </cfRule>
  </conditionalFormatting>
  <conditionalFormatting sqref="AP125">
    <cfRule type="cellIs" dxfId="16733" priority="15802" stopIfTrue="1" operator="equal">
      <formula>"Muy Alta"</formula>
    </cfRule>
  </conditionalFormatting>
  <conditionalFormatting sqref="AP125">
    <cfRule type="cellIs" dxfId="16732" priority="15806" stopIfTrue="1" operator="equal">
      <formula>"Muy Baja"</formula>
    </cfRule>
  </conditionalFormatting>
  <conditionalFormatting sqref="AE126:AE127">
    <cfRule type="containsText" dxfId="16731" priority="15755" operator="containsText" text="VALORAR">
      <formula>NOT(ISERROR(SEARCH("VALORAR",AE126)))</formula>
    </cfRule>
    <cfRule type="containsText" dxfId="16730" priority="15756" operator="containsText" text="Extrema">
      <formula>NOT(ISERROR(SEARCH("Extrema",AE126)))</formula>
    </cfRule>
    <cfRule type="containsText" dxfId="16729" priority="15757" operator="containsText" text="Alta">
      <formula>NOT(ISERROR(SEARCH("Alta",AE126)))</formula>
    </cfRule>
    <cfRule type="containsText" dxfId="16728" priority="15758" operator="containsText" text="Moderada">
      <formula>NOT(ISERROR(SEARCH("Moderada",AE126)))</formula>
    </cfRule>
    <cfRule type="containsText" dxfId="16727" priority="15759" operator="containsText" text="Baja">
      <formula>NOT(ISERROR(SEARCH("Baja",AE126)))</formula>
    </cfRule>
  </conditionalFormatting>
  <conditionalFormatting sqref="AE126:AE127">
    <cfRule type="containsText" dxfId="16726" priority="15760" operator="containsText" text="VALORAR">
      <formula>NOT(ISERROR(SEARCH("VALORAR",AE126)))</formula>
    </cfRule>
    <cfRule type="containsText" dxfId="16725" priority="15761" operator="containsText" text="Extrema">
      <formula>NOT(ISERROR(SEARCH("Extrema",AE126)))</formula>
    </cfRule>
    <cfRule type="containsText" dxfId="16724" priority="15762" operator="containsText" text="Alta">
      <formula>NOT(ISERROR(SEARCH("Alta",AE126)))</formula>
    </cfRule>
    <cfRule type="containsText" dxfId="16723" priority="15763" operator="containsText" text="Moderada">
      <formula>NOT(ISERROR(SEARCH("Moderada",AE126)))</formula>
    </cfRule>
    <cfRule type="containsText" dxfId="16722" priority="15764" operator="containsText" text="Baja">
      <formula>NOT(ISERROR(SEARCH("Baja",AE126)))</formula>
    </cfRule>
  </conditionalFormatting>
  <conditionalFormatting sqref="V126:V127">
    <cfRule type="cellIs" dxfId="16721" priority="15771" stopIfTrue="1" operator="equal">
      <formula>"Alta"</formula>
    </cfRule>
  </conditionalFormatting>
  <conditionalFormatting sqref="V126:V127">
    <cfRule type="cellIs" dxfId="16720" priority="15773" stopIfTrue="1" operator="equal">
      <formula>"Baja"</formula>
    </cfRule>
  </conditionalFormatting>
  <conditionalFormatting sqref="V126:V127">
    <cfRule type="cellIs" dxfId="16719" priority="15772" stopIfTrue="1" operator="equal">
      <formula>"Media"</formula>
    </cfRule>
  </conditionalFormatting>
  <conditionalFormatting sqref="V126:V127">
    <cfRule type="cellIs" dxfId="16718" priority="15770" stopIfTrue="1" operator="equal">
      <formula>"Muy Alta"</formula>
    </cfRule>
  </conditionalFormatting>
  <conditionalFormatting sqref="V126:V127">
    <cfRule type="cellIs" dxfId="16717" priority="15774" stopIfTrue="1" operator="equal">
      <formula>"Muy Baja"</formula>
    </cfRule>
  </conditionalFormatting>
  <conditionalFormatting sqref="AP127">
    <cfRule type="cellIs" dxfId="16716" priority="15733" stopIfTrue="1" operator="equal">
      <formula>"Alta"</formula>
    </cfRule>
  </conditionalFormatting>
  <conditionalFormatting sqref="AP127">
    <cfRule type="cellIs" dxfId="16715" priority="15735" stopIfTrue="1" operator="equal">
      <formula>"Baja"</formula>
    </cfRule>
  </conditionalFormatting>
  <conditionalFormatting sqref="AP127">
    <cfRule type="cellIs" dxfId="16714" priority="15734" stopIfTrue="1" operator="equal">
      <formula>"Media"</formula>
    </cfRule>
  </conditionalFormatting>
  <conditionalFormatting sqref="AP127">
    <cfRule type="cellIs" dxfId="16713" priority="15732" stopIfTrue="1" operator="equal">
      <formula>"Muy Alta"</formula>
    </cfRule>
  </conditionalFormatting>
  <conditionalFormatting sqref="AP127">
    <cfRule type="cellIs" dxfId="16712" priority="15736" stopIfTrue="1" operator="equal">
      <formula>"Muy Baja"</formula>
    </cfRule>
  </conditionalFormatting>
  <conditionalFormatting sqref="AE128">
    <cfRule type="containsText" dxfId="16711" priority="15699" operator="containsText" text="VALORAR">
      <formula>NOT(ISERROR(SEARCH("VALORAR",AE128)))</formula>
    </cfRule>
    <cfRule type="containsText" dxfId="16710" priority="15700" operator="containsText" text="Extrema">
      <formula>NOT(ISERROR(SEARCH("Extrema",AE128)))</formula>
    </cfRule>
    <cfRule type="containsText" dxfId="16709" priority="15701" operator="containsText" text="Alta">
      <formula>NOT(ISERROR(SEARCH("Alta",AE128)))</formula>
    </cfRule>
    <cfRule type="containsText" dxfId="16708" priority="15702" operator="containsText" text="Moderada">
      <formula>NOT(ISERROR(SEARCH("Moderada",AE128)))</formula>
    </cfRule>
    <cfRule type="containsText" dxfId="16707" priority="15703" operator="containsText" text="Baja">
      <formula>NOT(ISERROR(SEARCH("Baja",AE128)))</formula>
    </cfRule>
  </conditionalFormatting>
  <conditionalFormatting sqref="AE128">
    <cfRule type="containsText" dxfId="16706" priority="15704" operator="containsText" text="VALORAR">
      <formula>NOT(ISERROR(SEARCH("VALORAR",AE128)))</formula>
    </cfRule>
    <cfRule type="containsText" dxfId="16705" priority="15705" operator="containsText" text="Extrema">
      <formula>NOT(ISERROR(SEARCH("Extrema",AE128)))</formula>
    </cfRule>
    <cfRule type="containsText" dxfId="16704" priority="15706" operator="containsText" text="Alta">
      <formula>NOT(ISERROR(SEARCH("Alta",AE128)))</formula>
    </cfRule>
    <cfRule type="containsText" dxfId="16703" priority="15707" operator="containsText" text="Moderada">
      <formula>NOT(ISERROR(SEARCH("Moderada",AE128)))</formula>
    </cfRule>
    <cfRule type="containsText" dxfId="16702" priority="15708" operator="containsText" text="Baja">
      <formula>NOT(ISERROR(SEARCH("Baja",AE128)))</formula>
    </cfRule>
  </conditionalFormatting>
  <conditionalFormatting sqref="V128">
    <cfRule type="cellIs" dxfId="16701" priority="15715" stopIfTrue="1" operator="equal">
      <formula>"Alta"</formula>
    </cfRule>
  </conditionalFormatting>
  <conditionalFormatting sqref="V128">
    <cfRule type="cellIs" dxfId="16700" priority="15717" stopIfTrue="1" operator="equal">
      <formula>"Baja"</formula>
    </cfRule>
  </conditionalFormatting>
  <conditionalFormatting sqref="V128">
    <cfRule type="cellIs" dxfId="16699" priority="15716" stopIfTrue="1" operator="equal">
      <formula>"Media"</formula>
    </cfRule>
  </conditionalFormatting>
  <conditionalFormatting sqref="V128">
    <cfRule type="cellIs" dxfId="16698" priority="15714" stopIfTrue="1" operator="equal">
      <formula>"Muy Alta"</formula>
    </cfRule>
  </conditionalFormatting>
  <conditionalFormatting sqref="V128">
    <cfRule type="cellIs" dxfId="16697" priority="15718" stopIfTrue="1" operator="equal">
      <formula>"Muy Baja"</formula>
    </cfRule>
  </conditionalFormatting>
  <conditionalFormatting sqref="AP128">
    <cfRule type="cellIs" dxfId="16696" priority="15691" stopIfTrue="1" operator="equal">
      <formula>"Alta"</formula>
    </cfRule>
  </conditionalFormatting>
  <conditionalFormatting sqref="AP128">
    <cfRule type="cellIs" dxfId="16695" priority="15693" stopIfTrue="1" operator="equal">
      <formula>"Baja"</formula>
    </cfRule>
  </conditionalFormatting>
  <conditionalFormatting sqref="AP128">
    <cfRule type="cellIs" dxfId="16694" priority="15692" stopIfTrue="1" operator="equal">
      <formula>"Media"</formula>
    </cfRule>
  </conditionalFormatting>
  <conditionalFormatting sqref="AP128">
    <cfRule type="cellIs" dxfId="16693" priority="15690" stopIfTrue="1" operator="equal">
      <formula>"Muy Alta"</formula>
    </cfRule>
  </conditionalFormatting>
  <conditionalFormatting sqref="AP128">
    <cfRule type="cellIs" dxfId="16692" priority="15694" stopIfTrue="1" operator="equal">
      <formula>"Muy Baja"</formula>
    </cfRule>
  </conditionalFormatting>
  <conditionalFormatting sqref="AE142:AE143">
    <cfRule type="containsText" dxfId="16691" priority="15507" operator="containsText" text="VALORAR">
      <formula>NOT(ISERROR(SEARCH("VALORAR",AE142)))</formula>
    </cfRule>
    <cfRule type="containsText" dxfId="16690" priority="15508" operator="containsText" text="Extrema">
      <formula>NOT(ISERROR(SEARCH("Extrema",AE142)))</formula>
    </cfRule>
    <cfRule type="containsText" dxfId="16689" priority="15509" operator="containsText" text="Alta">
      <formula>NOT(ISERROR(SEARCH("Alta",AE142)))</formula>
    </cfRule>
    <cfRule type="containsText" dxfId="16688" priority="15510" operator="containsText" text="Moderada">
      <formula>NOT(ISERROR(SEARCH("Moderada",AE142)))</formula>
    </cfRule>
    <cfRule type="containsText" dxfId="16687" priority="15511" operator="containsText" text="Baja">
      <formula>NOT(ISERROR(SEARCH("Baja",AE142)))</formula>
    </cfRule>
  </conditionalFormatting>
  <conditionalFormatting sqref="AE142:AE143">
    <cfRule type="containsText" dxfId="16686" priority="15512" operator="containsText" text="VALORAR">
      <formula>NOT(ISERROR(SEARCH("VALORAR",AE142)))</formula>
    </cfRule>
    <cfRule type="containsText" dxfId="16685" priority="15513" operator="containsText" text="Extrema">
      <formula>NOT(ISERROR(SEARCH("Extrema",AE142)))</formula>
    </cfRule>
    <cfRule type="containsText" dxfId="16684" priority="15514" operator="containsText" text="Alta">
      <formula>NOT(ISERROR(SEARCH("Alta",AE142)))</formula>
    </cfRule>
    <cfRule type="containsText" dxfId="16683" priority="15515" operator="containsText" text="Moderada">
      <formula>NOT(ISERROR(SEARCH("Moderada",AE142)))</formula>
    </cfRule>
    <cfRule type="containsText" dxfId="16682" priority="15516" operator="containsText" text="Baja">
      <formula>NOT(ISERROR(SEARCH("Baja",AE142)))</formula>
    </cfRule>
  </conditionalFormatting>
  <conditionalFormatting sqref="AP147">
    <cfRule type="cellIs" dxfId="16681" priority="15461" stopIfTrue="1" operator="equal">
      <formula>"Alta"</formula>
    </cfRule>
  </conditionalFormatting>
  <conditionalFormatting sqref="AP147">
    <cfRule type="cellIs" dxfId="16680" priority="15463" stopIfTrue="1" operator="equal">
      <formula>"Baja"</formula>
    </cfRule>
  </conditionalFormatting>
  <conditionalFormatting sqref="AP147">
    <cfRule type="cellIs" dxfId="16679" priority="15462" stopIfTrue="1" operator="equal">
      <formula>"Media"</formula>
    </cfRule>
  </conditionalFormatting>
  <conditionalFormatting sqref="AP147">
    <cfRule type="cellIs" dxfId="16678" priority="15460" stopIfTrue="1" operator="equal">
      <formula>"Muy Alta"</formula>
    </cfRule>
  </conditionalFormatting>
  <conditionalFormatting sqref="AP147">
    <cfRule type="cellIs" dxfId="16677" priority="15464" stopIfTrue="1" operator="equal">
      <formula>"Muy Baja"</formula>
    </cfRule>
  </conditionalFormatting>
  <conditionalFormatting sqref="AP144">
    <cfRule type="cellIs" dxfId="16676" priority="15419" stopIfTrue="1" operator="equal">
      <formula>"Alta"</formula>
    </cfRule>
  </conditionalFormatting>
  <conditionalFormatting sqref="AP144">
    <cfRule type="cellIs" dxfId="16675" priority="15421" stopIfTrue="1" operator="equal">
      <formula>"Baja"</formula>
    </cfRule>
  </conditionalFormatting>
  <conditionalFormatting sqref="AP144">
    <cfRule type="cellIs" dxfId="16674" priority="15420" stopIfTrue="1" operator="equal">
      <formula>"Media"</formula>
    </cfRule>
  </conditionalFormatting>
  <conditionalFormatting sqref="AP144">
    <cfRule type="cellIs" dxfId="16673" priority="15418" stopIfTrue="1" operator="equal">
      <formula>"Muy Alta"</formula>
    </cfRule>
  </conditionalFormatting>
  <conditionalFormatting sqref="AP144">
    <cfRule type="cellIs" dxfId="16672" priority="15422" stopIfTrue="1" operator="equal">
      <formula>"Muy Baja"</formula>
    </cfRule>
  </conditionalFormatting>
  <conditionalFormatting sqref="V142:V143">
    <cfRule type="cellIs" dxfId="16671" priority="15523" stopIfTrue="1" operator="equal">
      <formula>"Alta"</formula>
    </cfRule>
  </conditionalFormatting>
  <conditionalFormatting sqref="V142:V143">
    <cfRule type="cellIs" dxfId="16670" priority="15525" stopIfTrue="1" operator="equal">
      <formula>"Baja"</formula>
    </cfRule>
  </conditionalFormatting>
  <conditionalFormatting sqref="V142:V143">
    <cfRule type="cellIs" dxfId="16669" priority="15524" stopIfTrue="1" operator="equal">
      <formula>"Media"</formula>
    </cfRule>
  </conditionalFormatting>
  <conditionalFormatting sqref="V142:V143">
    <cfRule type="cellIs" dxfId="16668" priority="15522" stopIfTrue="1" operator="equal">
      <formula>"Muy Alta"</formula>
    </cfRule>
  </conditionalFormatting>
  <conditionalFormatting sqref="V142:V143">
    <cfRule type="cellIs" dxfId="16667" priority="15526" stopIfTrue="1" operator="equal">
      <formula>"Muy Baja"</formula>
    </cfRule>
  </conditionalFormatting>
  <conditionalFormatting sqref="AE148:AE149">
    <cfRule type="containsText" dxfId="16666" priority="15371" operator="containsText" text="VALORAR">
      <formula>NOT(ISERROR(SEARCH("VALORAR",AE148)))</formula>
    </cfRule>
    <cfRule type="containsText" dxfId="16665" priority="15372" operator="containsText" text="Extrema">
      <formula>NOT(ISERROR(SEARCH("Extrema",AE148)))</formula>
    </cfRule>
    <cfRule type="containsText" dxfId="16664" priority="15373" operator="containsText" text="Alta">
      <formula>NOT(ISERROR(SEARCH("Alta",AE148)))</formula>
    </cfRule>
    <cfRule type="containsText" dxfId="16663" priority="15374" operator="containsText" text="Moderada">
      <formula>NOT(ISERROR(SEARCH("Moderada",AE148)))</formula>
    </cfRule>
    <cfRule type="containsText" dxfId="16662" priority="15375" operator="containsText" text="Baja">
      <formula>NOT(ISERROR(SEARCH("Baja",AE148)))</formula>
    </cfRule>
  </conditionalFormatting>
  <conditionalFormatting sqref="AE148:AE149">
    <cfRule type="containsText" dxfId="16661" priority="15376" operator="containsText" text="VALORAR">
      <formula>NOT(ISERROR(SEARCH("VALORAR",AE148)))</formula>
    </cfRule>
    <cfRule type="containsText" dxfId="16660" priority="15377" operator="containsText" text="Extrema">
      <formula>NOT(ISERROR(SEARCH("Extrema",AE148)))</formula>
    </cfRule>
    <cfRule type="containsText" dxfId="16659" priority="15378" operator="containsText" text="Alta">
      <formula>NOT(ISERROR(SEARCH("Alta",AE148)))</formula>
    </cfRule>
    <cfRule type="containsText" dxfId="16658" priority="15379" operator="containsText" text="Moderada">
      <formula>NOT(ISERROR(SEARCH("Moderada",AE148)))</formula>
    </cfRule>
    <cfRule type="containsText" dxfId="16657" priority="15380" operator="containsText" text="Baja">
      <formula>NOT(ISERROR(SEARCH("Baja",AE148)))</formula>
    </cfRule>
  </conditionalFormatting>
  <conditionalFormatting sqref="AW142">
    <cfRule type="containsText" dxfId="16656" priority="15497" operator="containsText" text="VALORAR">
      <formula>NOT(ISERROR(SEARCH("VALORAR",AW142)))</formula>
    </cfRule>
    <cfRule type="containsText" dxfId="16655" priority="15498" operator="containsText" text="Extrema">
      <formula>NOT(ISERROR(SEARCH("Extrema",AW142)))</formula>
    </cfRule>
    <cfRule type="containsText" dxfId="16654" priority="15499" operator="containsText" text="Alta">
      <formula>NOT(ISERROR(SEARCH("Alta",AW142)))</formula>
    </cfRule>
    <cfRule type="containsText" dxfId="16653" priority="15500" operator="containsText" text="Moderada">
      <formula>NOT(ISERROR(SEARCH("Moderada",AW142)))</formula>
    </cfRule>
    <cfRule type="containsText" dxfId="16652" priority="15501" operator="containsText" text="Baja">
      <formula>NOT(ISERROR(SEARCH("Baja",AW142)))</formula>
    </cfRule>
  </conditionalFormatting>
  <conditionalFormatting sqref="AW142">
    <cfRule type="containsText" dxfId="16651" priority="15502" operator="containsText" text="VALORAR">
      <formula>NOT(ISERROR(SEARCH("VALORAR",AW142)))</formula>
    </cfRule>
    <cfRule type="containsText" dxfId="16650" priority="15503" operator="containsText" text="Extrema">
      <formula>NOT(ISERROR(SEARCH("Extrema",AW142)))</formula>
    </cfRule>
    <cfRule type="containsText" dxfId="16649" priority="15504" operator="containsText" text="Alta">
      <formula>NOT(ISERROR(SEARCH("Alta",AW142)))</formula>
    </cfRule>
    <cfRule type="containsText" dxfId="16648" priority="15505" operator="containsText" text="Moderada">
      <formula>NOT(ISERROR(SEARCH("Moderada",AW142)))</formula>
    </cfRule>
    <cfRule type="containsText" dxfId="16647" priority="15506" operator="containsText" text="Baja">
      <formula>NOT(ISERROR(SEARCH("Baja",AW142)))</formula>
    </cfRule>
  </conditionalFormatting>
  <conditionalFormatting sqref="AP142">
    <cfRule type="cellIs" dxfId="16646" priority="15489" stopIfTrue="1" operator="equal">
      <formula>"Alta"</formula>
    </cfRule>
  </conditionalFormatting>
  <conditionalFormatting sqref="AP142">
    <cfRule type="cellIs" dxfId="16645" priority="15491" stopIfTrue="1" operator="equal">
      <formula>"Baja"</formula>
    </cfRule>
  </conditionalFormatting>
  <conditionalFormatting sqref="AP142">
    <cfRule type="cellIs" dxfId="16644" priority="15490" stopIfTrue="1" operator="equal">
      <formula>"Media"</formula>
    </cfRule>
  </conditionalFormatting>
  <conditionalFormatting sqref="AP142">
    <cfRule type="cellIs" dxfId="16643" priority="15488" stopIfTrue="1" operator="equal">
      <formula>"Muy Alta"</formula>
    </cfRule>
  </conditionalFormatting>
  <conditionalFormatting sqref="AP142">
    <cfRule type="cellIs" dxfId="16642" priority="15492" stopIfTrue="1" operator="equal">
      <formula>"Muy Baja"</formula>
    </cfRule>
  </conditionalFormatting>
  <conditionalFormatting sqref="AP143">
    <cfRule type="cellIs" dxfId="16641" priority="15475" stopIfTrue="1" operator="equal">
      <formula>"Alta"</formula>
    </cfRule>
  </conditionalFormatting>
  <conditionalFormatting sqref="AP143">
    <cfRule type="cellIs" dxfId="16640" priority="15477" stopIfTrue="1" operator="equal">
      <formula>"Baja"</formula>
    </cfRule>
  </conditionalFormatting>
  <conditionalFormatting sqref="AP143">
    <cfRule type="cellIs" dxfId="16639" priority="15476" stopIfTrue="1" operator="equal">
      <formula>"Media"</formula>
    </cfRule>
  </conditionalFormatting>
  <conditionalFormatting sqref="AP143">
    <cfRule type="cellIs" dxfId="16638" priority="15474" stopIfTrue="1" operator="equal">
      <formula>"Muy Alta"</formula>
    </cfRule>
  </conditionalFormatting>
  <conditionalFormatting sqref="AP143">
    <cfRule type="cellIs" dxfId="16637" priority="15478" stopIfTrue="1" operator="equal">
      <formula>"Muy Baja"</formula>
    </cfRule>
  </conditionalFormatting>
  <conditionalFormatting sqref="AP153">
    <cfRule type="cellIs" dxfId="16636" priority="15325" stopIfTrue="1" operator="equal">
      <formula>"Alta"</formula>
    </cfRule>
  </conditionalFormatting>
  <conditionalFormatting sqref="AP153">
    <cfRule type="cellIs" dxfId="16635" priority="15327" stopIfTrue="1" operator="equal">
      <formula>"Baja"</formula>
    </cfRule>
  </conditionalFormatting>
  <conditionalFormatting sqref="AP153">
    <cfRule type="cellIs" dxfId="16634" priority="15326" stopIfTrue="1" operator="equal">
      <formula>"Media"</formula>
    </cfRule>
  </conditionalFormatting>
  <conditionalFormatting sqref="AP153">
    <cfRule type="cellIs" dxfId="16633" priority="15324" stopIfTrue="1" operator="equal">
      <formula>"Muy Alta"</formula>
    </cfRule>
  </conditionalFormatting>
  <conditionalFormatting sqref="AP153">
    <cfRule type="cellIs" dxfId="16632" priority="15328" stopIfTrue="1" operator="equal">
      <formula>"Muy Baja"</formula>
    </cfRule>
  </conditionalFormatting>
  <conditionalFormatting sqref="AE144:AE145">
    <cfRule type="containsText" dxfId="16631" priority="15427" operator="containsText" text="VALORAR">
      <formula>NOT(ISERROR(SEARCH("VALORAR",AE144)))</formula>
    </cfRule>
    <cfRule type="containsText" dxfId="16630" priority="15428" operator="containsText" text="Extrema">
      <formula>NOT(ISERROR(SEARCH("Extrema",AE144)))</formula>
    </cfRule>
    <cfRule type="containsText" dxfId="16629" priority="15429" operator="containsText" text="Alta">
      <formula>NOT(ISERROR(SEARCH("Alta",AE144)))</formula>
    </cfRule>
    <cfRule type="containsText" dxfId="16628" priority="15430" operator="containsText" text="Moderada">
      <formula>NOT(ISERROR(SEARCH("Moderada",AE144)))</formula>
    </cfRule>
    <cfRule type="containsText" dxfId="16627" priority="15431" operator="containsText" text="Baja">
      <formula>NOT(ISERROR(SEARCH("Baja",AE144)))</formula>
    </cfRule>
  </conditionalFormatting>
  <conditionalFormatting sqref="AE144:AE145">
    <cfRule type="containsText" dxfId="16626" priority="15432" operator="containsText" text="VALORAR">
      <formula>NOT(ISERROR(SEARCH("VALORAR",AE144)))</formula>
    </cfRule>
    <cfRule type="containsText" dxfId="16625" priority="15433" operator="containsText" text="Extrema">
      <formula>NOT(ISERROR(SEARCH("Extrema",AE144)))</formula>
    </cfRule>
    <cfRule type="containsText" dxfId="16624" priority="15434" operator="containsText" text="Alta">
      <formula>NOT(ISERROR(SEARCH("Alta",AE144)))</formula>
    </cfRule>
    <cfRule type="containsText" dxfId="16623" priority="15435" operator="containsText" text="Moderada">
      <formula>NOT(ISERROR(SEARCH("Moderada",AE144)))</formula>
    </cfRule>
    <cfRule type="containsText" dxfId="16622" priority="15436" operator="containsText" text="Baja">
      <formula>NOT(ISERROR(SEARCH("Baja",AE144)))</formula>
    </cfRule>
  </conditionalFormatting>
  <conditionalFormatting sqref="V144:V145">
    <cfRule type="cellIs" dxfId="16621" priority="15443" stopIfTrue="1" operator="equal">
      <formula>"Alta"</formula>
    </cfRule>
  </conditionalFormatting>
  <conditionalFormatting sqref="V144:V145">
    <cfRule type="cellIs" dxfId="16620" priority="15445" stopIfTrue="1" operator="equal">
      <formula>"Baja"</formula>
    </cfRule>
  </conditionalFormatting>
  <conditionalFormatting sqref="V144:V145">
    <cfRule type="cellIs" dxfId="16619" priority="15444" stopIfTrue="1" operator="equal">
      <formula>"Media"</formula>
    </cfRule>
  </conditionalFormatting>
  <conditionalFormatting sqref="V144:V145">
    <cfRule type="cellIs" dxfId="16618" priority="15442" stopIfTrue="1" operator="equal">
      <formula>"Muy Alta"</formula>
    </cfRule>
  </conditionalFormatting>
  <conditionalFormatting sqref="V144:V145">
    <cfRule type="cellIs" dxfId="16617" priority="15446" stopIfTrue="1" operator="equal">
      <formula>"Muy Baja"</formula>
    </cfRule>
  </conditionalFormatting>
  <conditionalFormatting sqref="AP150">
    <cfRule type="cellIs" dxfId="16616" priority="15283" stopIfTrue="1" operator="equal">
      <formula>"Alta"</formula>
    </cfRule>
  </conditionalFormatting>
  <conditionalFormatting sqref="AP150">
    <cfRule type="cellIs" dxfId="16615" priority="15285" stopIfTrue="1" operator="equal">
      <formula>"Baja"</formula>
    </cfRule>
  </conditionalFormatting>
  <conditionalFormatting sqref="AP150">
    <cfRule type="cellIs" dxfId="16614" priority="15284" stopIfTrue="1" operator="equal">
      <formula>"Media"</formula>
    </cfRule>
  </conditionalFormatting>
  <conditionalFormatting sqref="AP150">
    <cfRule type="cellIs" dxfId="16613" priority="15282" stopIfTrue="1" operator="equal">
      <formula>"Muy Alta"</formula>
    </cfRule>
  </conditionalFormatting>
  <conditionalFormatting sqref="AP150">
    <cfRule type="cellIs" dxfId="16612" priority="15286" stopIfTrue="1" operator="equal">
      <formula>"Muy Baja"</formula>
    </cfRule>
  </conditionalFormatting>
  <conditionalFormatting sqref="AP145">
    <cfRule type="cellIs" dxfId="16611" priority="15405" stopIfTrue="1" operator="equal">
      <formula>"Alta"</formula>
    </cfRule>
  </conditionalFormatting>
  <conditionalFormatting sqref="AP145">
    <cfRule type="cellIs" dxfId="16610" priority="15407" stopIfTrue="1" operator="equal">
      <formula>"Baja"</formula>
    </cfRule>
  </conditionalFormatting>
  <conditionalFormatting sqref="AP145">
    <cfRule type="cellIs" dxfId="16609" priority="15406" stopIfTrue="1" operator="equal">
      <formula>"Media"</formula>
    </cfRule>
  </conditionalFormatting>
  <conditionalFormatting sqref="AP145">
    <cfRule type="cellIs" dxfId="16608" priority="15404" stopIfTrue="1" operator="equal">
      <formula>"Muy Alta"</formula>
    </cfRule>
  </conditionalFormatting>
  <conditionalFormatting sqref="AP145">
    <cfRule type="cellIs" dxfId="16607" priority="15408" stopIfTrue="1" operator="equal">
      <formula>"Muy Baja"</formula>
    </cfRule>
  </conditionalFormatting>
  <conditionalFormatting sqref="V148:V149">
    <cfRule type="cellIs" dxfId="16606" priority="15387" stopIfTrue="1" operator="equal">
      <formula>"Alta"</formula>
    </cfRule>
  </conditionalFormatting>
  <conditionalFormatting sqref="V148:V149">
    <cfRule type="cellIs" dxfId="16605" priority="15389" stopIfTrue="1" operator="equal">
      <formula>"Baja"</formula>
    </cfRule>
  </conditionalFormatting>
  <conditionalFormatting sqref="V148:V149">
    <cfRule type="cellIs" dxfId="16604" priority="15388" stopIfTrue="1" operator="equal">
      <formula>"Media"</formula>
    </cfRule>
  </conditionalFormatting>
  <conditionalFormatting sqref="V148:V149">
    <cfRule type="cellIs" dxfId="16603" priority="15386" stopIfTrue="1" operator="equal">
      <formula>"Muy Alta"</formula>
    </cfRule>
  </conditionalFormatting>
  <conditionalFormatting sqref="V148:V149">
    <cfRule type="cellIs" dxfId="16602" priority="15390" stopIfTrue="1" operator="equal">
      <formula>"Muy Baja"</formula>
    </cfRule>
  </conditionalFormatting>
  <conditionalFormatting sqref="AE154:AE155">
    <cfRule type="containsText" dxfId="16601" priority="15235" operator="containsText" text="VALORAR">
      <formula>NOT(ISERROR(SEARCH("VALORAR",AE154)))</formula>
    </cfRule>
    <cfRule type="containsText" dxfId="16600" priority="15236" operator="containsText" text="Extrema">
      <formula>NOT(ISERROR(SEARCH("Extrema",AE154)))</formula>
    </cfRule>
    <cfRule type="containsText" dxfId="16599" priority="15237" operator="containsText" text="Alta">
      <formula>NOT(ISERROR(SEARCH("Alta",AE154)))</formula>
    </cfRule>
    <cfRule type="containsText" dxfId="16598" priority="15238" operator="containsText" text="Moderada">
      <formula>NOT(ISERROR(SEARCH("Moderada",AE154)))</formula>
    </cfRule>
    <cfRule type="containsText" dxfId="16597" priority="15239" operator="containsText" text="Baja">
      <formula>NOT(ISERROR(SEARCH("Baja",AE154)))</formula>
    </cfRule>
  </conditionalFormatting>
  <conditionalFormatting sqref="AE154:AE155">
    <cfRule type="containsText" dxfId="16596" priority="15240" operator="containsText" text="VALORAR">
      <formula>NOT(ISERROR(SEARCH("VALORAR",AE154)))</formula>
    </cfRule>
    <cfRule type="containsText" dxfId="16595" priority="15241" operator="containsText" text="Extrema">
      <formula>NOT(ISERROR(SEARCH("Extrema",AE154)))</formula>
    </cfRule>
    <cfRule type="containsText" dxfId="16594" priority="15242" operator="containsText" text="Alta">
      <formula>NOT(ISERROR(SEARCH("Alta",AE154)))</formula>
    </cfRule>
    <cfRule type="containsText" dxfId="16593" priority="15243" operator="containsText" text="Moderada">
      <formula>NOT(ISERROR(SEARCH("Moderada",AE154)))</formula>
    </cfRule>
    <cfRule type="containsText" dxfId="16592" priority="15244" operator="containsText" text="Baja">
      <formula>NOT(ISERROR(SEARCH("Baja",AE154)))</formula>
    </cfRule>
  </conditionalFormatting>
  <conditionalFormatting sqref="AW148">
    <cfRule type="containsText" dxfId="16591" priority="15361" operator="containsText" text="VALORAR">
      <formula>NOT(ISERROR(SEARCH("VALORAR",AW148)))</formula>
    </cfRule>
    <cfRule type="containsText" dxfId="16590" priority="15362" operator="containsText" text="Extrema">
      <formula>NOT(ISERROR(SEARCH("Extrema",AW148)))</formula>
    </cfRule>
    <cfRule type="containsText" dxfId="16589" priority="15363" operator="containsText" text="Alta">
      <formula>NOT(ISERROR(SEARCH("Alta",AW148)))</formula>
    </cfRule>
    <cfRule type="containsText" dxfId="16588" priority="15364" operator="containsText" text="Moderada">
      <formula>NOT(ISERROR(SEARCH("Moderada",AW148)))</formula>
    </cfRule>
    <cfRule type="containsText" dxfId="16587" priority="15365" operator="containsText" text="Baja">
      <formula>NOT(ISERROR(SEARCH("Baja",AW148)))</formula>
    </cfRule>
  </conditionalFormatting>
  <conditionalFormatting sqref="AW148">
    <cfRule type="containsText" dxfId="16586" priority="15366" operator="containsText" text="VALORAR">
      <formula>NOT(ISERROR(SEARCH("VALORAR",AW148)))</formula>
    </cfRule>
    <cfRule type="containsText" dxfId="16585" priority="15367" operator="containsText" text="Extrema">
      <formula>NOT(ISERROR(SEARCH("Extrema",AW148)))</formula>
    </cfRule>
    <cfRule type="containsText" dxfId="16584" priority="15368" operator="containsText" text="Alta">
      <formula>NOT(ISERROR(SEARCH("Alta",AW148)))</formula>
    </cfRule>
    <cfRule type="containsText" dxfId="16583" priority="15369" operator="containsText" text="Moderada">
      <formula>NOT(ISERROR(SEARCH("Moderada",AW148)))</formula>
    </cfRule>
    <cfRule type="containsText" dxfId="16582" priority="15370" operator="containsText" text="Baja">
      <formula>NOT(ISERROR(SEARCH("Baja",AW148)))</formula>
    </cfRule>
  </conditionalFormatting>
  <conditionalFormatting sqref="AP148">
    <cfRule type="cellIs" dxfId="16581" priority="15353" stopIfTrue="1" operator="equal">
      <formula>"Alta"</formula>
    </cfRule>
  </conditionalFormatting>
  <conditionalFormatting sqref="AP148">
    <cfRule type="cellIs" dxfId="16580" priority="15355" stopIfTrue="1" operator="equal">
      <formula>"Baja"</formula>
    </cfRule>
  </conditionalFormatting>
  <conditionalFormatting sqref="AP148">
    <cfRule type="cellIs" dxfId="16579" priority="15354" stopIfTrue="1" operator="equal">
      <formula>"Media"</formula>
    </cfRule>
  </conditionalFormatting>
  <conditionalFormatting sqref="AP148">
    <cfRule type="cellIs" dxfId="16578" priority="15352" stopIfTrue="1" operator="equal">
      <formula>"Muy Alta"</formula>
    </cfRule>
  </conditionalFormatting>
  <conditionalFormatting sqref="AP148">
    <cfRule type="cellIs" dxfId="16577" priority="15356" stopIfTrue="1" operator="equal">
      <formula>"Muy Baja"</formula>
    </cfRule>
  </conditionalFormatting>
  <conditionalFormatting sqref="AP149">
    <cfRule type="cellIs" dxfId="16576" priority="15339" stopIfTrue="1" operator="equal">
      <formula>"Alta"</formula>
    </cfRule>
  </conditionalFormatting>
  <conditionalFormatting sqref="AP149">
    <cfRule type="cellIs" dxfId="16575" priority="15341" stopIfTrue="1" operator="equal">
      <formula>"Baja"</formula>
    </cfRule>
  </conditionalFormatting>
  <conditionalFormatting sqref="AP149">
    <cfRule type="cellIs" dxfId="16574" priority="15340" stopIfTrue="1" operator="equal">
      <formula>"Media"</formula>
    </cfRule>
  </conditionalFormatting>
  <conditionalFormatting sqref="AP149">
    <cfRule type="cellIs" dxfId="16573" priority="15338" stopIfTrue="1" operator="equal">
      <formula>"Muy Alta"</formula>
    </cfRule>
  </conditionalFormatting>
  <conditionalFormatting sqref="AP149">
    <cfRule type="cellIs" dxfId="16572" priority="15342" stopIfTrue="1" operator="equal">
      <formula>"Muy Baja"</formula>
    </cfRule>
  </conditionalFormatting>
  <conditionalFormatting sqref="AP159">
    <cfRule type="cellIs" dxfId="16571" priority="15189" stopIfTrue="1" operator="equal">
      <formula>"Alta"</formula>
    </cfRule>
  </conditionalFormatting>
  <conditionalFormatting sqref="AP159">
    <cfRule type="cellIs" dxfId="16570" priority="15191" stopIfTrue="1" operator="equal">
      <formula>"Baja"</formula>
    </cfRule>
  </conditionalFormatting>
  <conditionalFormatting sqref="AP159">
    <cfRule type="cellIs" dxfId="16569" priority="15190" stopIfTrue="1" operator="equal">
      <formula>"Media"</formula>
    </cfRule>
  </conditionalFormatting>
  <conditionalFormatting sqref="AP159">
    <cfRule type="cellIs" dxfId="16568" priority="15188" stopIfTrue="1" operator="equal">
      <formula>"Muy Alta"</formula>
    </cfRule>
  </conditionalFormatting>
  <conditionalFormatting sqref="AP159">
    <cfRule type="cellIs" dxfId="16567" priority="15192" stopIfTrue="1" operator="equal">
      <formula>"Muy Baja"</formula>
    </cfRule>
  </conditionalFormatting>
  <conditionalFormatting sqref="AE150:AE151">
    <cfRule type="containsText" dxfId="16566" priority="15291" operator="containsText" text="VALORAR">
      <formula>NOT(ISERROR(SEARCH("VALORAR",AE150)))</formula>
    </cfRule>
    <cfRule type="containsText" dxfId="16565" priority="15292" operator="containsText" text="Extrema">
      <formula>NOT(ISERROR(SEARCH("Extrema",AE150)))</formula>
    </cfRule>
    <cfRule type="containsText" dxfId="16564" priority="15293" operator="containsText" text="Alta">
      <formula>NOT(ISERROR(SEARCH("Alta",AE150)))</formula>
    </cfRule>
    <cfRule type="containsText" dxfId="16563" priority="15294" operator="containsText" text="Moderada">
      <formula>NOT(ISERROR(SEARCH("Moderada",AE150)))</formula>
    </cfRule>
    <cfRule type="containsText" dxfId="16562" priority="15295" operator="containsText" text="Baja">
      <formula>NOT(ISERROR(SEARCH("Baja",AE150)))</formula>
    </cfRule>
  </conditionalFormatting>
  <conditionalFormatting sqref="AE150:AE151">
    <cfRule type="containsText" dxfId="16561" priority="15296" operator="containsText" text="VALORAR">
      <formula>NOT(ISERROR(SEARCH("VALORAR",AE150)))</formula>
    </cfRule>
    <cfRule type="containsText" dxfId="16560" priority="15297" operator="containsText" text="Extrema">
      <formula>NOT(ISERROR(SEARCH("Extrema",AE150)))</formula>
    </cfRule>
    <cfRule type="containsText" dxfId="16559" priority="15298" operator="containsText" text="Alta">
      <formula>NOT(ISERROR(SEARCH("Alta",AE150)))</formula>
    </cfRule>
    <cfRule type="containsText" dxfId="16558" priority="15299" operator="containsText" text="Moderada">
      <formula>NOT(ISERROR(SEARCH("Moderada",AE150)))</formula>
    </cfRule>
    <cfRule type="containsText" dxfId="16557" priority="15300" operator="containsText" text="Baja">
      <formula>NOT(ISERROR(SEARCH("Baja",AE150)))</formula>
    </cfRule>
  </conditionalFormatting>
  <conditionalFormatting sqref="V150:V151">
    <cfRule type="cellIs" dxfId="16556" priority="15307" stopIfTrue="1" operator="equal">
      <formula>"Alta"</formula>
    </cfRule>
  </conditionalFormatting>
  <conditionalFormatting sqref="V150:V151">
    <cfRule type="cellIs" dxfId="16555" priority="15309" stopIfTrue="1" operator="equal">
      <formula>"Baja"</formula>
    </cfRule>
  </conditionalFormatting>
  <conditionalFormatting sqref="V150:V151">
    <cfRule type="cellIs" dxfId="16554" priority="15308" stopIfTrue="1" operator="equal">
      <formula>"Media"</formula>
    </cfRule>
  </conditionalFormatting>
  <conditionalFormatting sqref="V150:V151">
    <cfRule type="cellIs" dxfId="16553" priority="15306" stopIfTrue="1" operator="equal">
      <formula>"Muy Alta"</formula>
    </cfRule>
  </conditionalFormatting>
  <conditionalFormatting sqref="V150:V151">
    <cfRule type="cellIs" dxfId="16552" priority="15310" stopIfTrue="1" operator="equal">
      <formula>"Muy Baja"</formula>
    </cfRule>
  </conditionalFormatting>
  <conditionalFormatting sqref="AP156">
    <cfRule type="cellIs" dxfId="16551" priority="15147" stopIfTrue="1" operator="equal">
      <formula>"Alta"</formula>
    </cfRule>
  </conditionalFormatting>
  <conditionalFormatting sqref="AP156">
    <cfRule type="cellIs" dxfId="16550" priority="15149" stopIfTrue="1" operator="equal">
      <formula>"Baja"</formula>
    </cfRule>
  </conditionalFormatting>
  <conditionalFormatting sqref="AP156">
    <cfRule type="cellIs" dxfId="16549" priority="15148" stopIfTrue="1" operator="equal">
      <formula>"Media"</formula>
    </cfRule>
  </conditionalFormatting>
  <conditionalFormatting sqref="AP156">
    <cfRule type="cellIs" dxfId="16548" priority="15146" stopIfTrue="1" operator="equal">
      <formula>"Muy Alta"</formula>
    </cfRule>
  </conditionalFormatting>
  <conditionalFormatting sqref="AP156">
    <cfRule type="cellIs" dxfId="16547" priority="15150" stopIfTrue="1" operator="equal">
      <formula>"Muy Baja"</formula>
    </cfRule>
  </conditionalFormatting>
  <conditionalFormatting sqref="AP151">
    <cfRule type="cellIs" dxfId="16546" priority="15269" stopIfTrue="1" operator="equal">
      <formula>"Alta"</formula>
    </cfRule>
  </conditionalFormatting>
  <conditionalFormatting sqref="AP151">
    <cfRule type="cellIs" dxfId="16545" priority="15271" stopIfTrue="1" operator="equal">
      <formula>"Baja"</formula>
    </cfRule>
  </conditionalFormatting>
  <conditionalFormatting sqref="AP151">
    <cfRule type="cellIs" dxfId="16544" priority="15270" stopIfTrue="1" operator="equal">
      <formula>"Media"</formula>
    </cfRule>
  </conditionalFormatting>
  <conditionalFormatting sqref="AP151">
    <cfRule type="cellIs" dxfId="16543" priority="15268" stopIfTrue="1" operator="equal">
      <formula>"Muy Alta"</formula>
    </cfRule>
  </conditionalFormatting>
  <conditionalFormatting sqref="AP151">
    <cfRule type="cellIs" dxfId="16542" priority="15272" stopIfTrue="1" operator="equal">
      <formula>"Muy Baja"</formula>
    </cfRule>
  </conditionalFormatting>
  <conditionalFormatting sqref="V136:V137">
    <cfRule type="cellIs" dxfId="16541" priority="15659" stopIfTrue="1" operator="equal">
      <formula>"Alta"</formula>
    </cfRule>
  </conditionalFormatting>
  <conditionalFormatting sqref="V136:V137">
    <cfRule type="cellIs" dxfId="16540" priority="15661" stopIfTrue="1" operator="equal">
      <formula>"Baja"</formula>
    </cfRule>
  </conditionalFormatting>
  <conditionalFormatting sqref="V136:V137">
    <cfRule type="cellIs" dxfId="16539" priority="15660" stopIfTrue="1" operator="equal">
      <formula>"Media"</formula>
    </cfRule>
  </conditionalFormatting>
  <conditionalFormatting sqref="V136:V137">
    <cfRule type="cellIs" dxfId="16538" priority="15658" stopIfTrue="1" operator="equal">
      <formula>"Muy Alta"</formula>
    </cfRule>
  </conditionalFormatting>
  <conditionalFormatting sqref="V136:V137">
    <cfRule type="cellIs" dxfId="16537" priority="15662" stopIfTrue="1" operator="equal">
      <formula>"Muy Baja"</formula>
    </cfRule>
  </conditionalFormatting>
  <conditionalFormatting sqref="AE136:AE137">
    <cfRule type="containsText" dxfId="16536" priority="15643" operator="containsText" text="VALORAR">
      <formula>NOT(ISERROR(SEARCH("VALORAR",AE136)))</formula>
    </cfRule>
    <cfRule type="containsText" dxfId="16535" priority="15644" operator="containsText" text="Extrema">
      <formula>NOT(ISERROR(SEARCH("Extrema",AE136)))</formula>
    </cfRule>
    <cfRule type="containsText" dxfId="16534" priority="15645" operator="containsText" text="Alta">
      <formula>NOT(ISERROR(SEARCH("Alta",AE136)))</formula>
    </cfRule>
    <cfRule type="containsText" dxfId="16533" priority="15646" operator="containsText" text="Moderada">
      <formula>NOT(ISERROR(SEARCH("Moderada",AE136)))</formula>
    </cfRule>
    <cfRule type="containsText" dxfId="16532" priority="15647" operator="containsText" text="Baja">
      <formula>NOT(ISERROR(SEARCH("Baja",AE136)))</formula>
    </cfRule>
  </conditionalFormatting>
  <conditionalFormatting sqref="AE136:AE137">
    <cfRule type="containsText" dxfId="16531" priority="15648" operator="containsText" text="VALORAR">
      <formula>NOT(ISERROR(SEARCH("VALORAR",AE136)))</formula>
    </cfRule>
    <cfRule type="containsText" dxfId="16530" priority="15649" operator="containsText" text="Extrema">
      <formula>NOT(ISERROR(SEARCH("Extrema",AE136)))</formula>
    </cfRule>
    <cfRule type="containsText" dxfId="16529" priority="15650" operator="containsText" text="Alta">
      <formula>NOT(ISERROR(SEARCH("Alta",AE136)))</formula>
    </cfRule>
    <cfRule type="containsText" dxfId="16528" priority="15651" operator="containsText" text="Moderada">
      <formula>NOT(ISERROR(SEARCH("Moderada",AE136)))</formula>
    </cfRule>
    <cfRule type="containsText" dxfId="16527" priority="15652" operator="containsText" text="Baja">
      <formula>NOT(ISERROR(SEARCH("Baja",AE136)))</formula>
    </cfRule>
  </conditionalFormatting>
  <conditionalFormatting sqref="AW136">
    <cfRule type="containsText" dxfId="16526" priority="15633" operator="containsText" text="VALORAR">
      <formula>NOT(ISERROR(SEARCH("VALORAR",AW136)))</formula>
    </cfRule>
    <cfRule type="containsText" dxfId="16525" priority="15634" operator="containsText" text="Extrema">
      <formula>NOT(ISERROR(SEARCH("Extrema",AW136)))</formula>
    </cfRule>
    <cfRule type="containsText" dxfId="16524" priority="15635" operator="containsText" text="Alta">
      <formula>NOT(ISERROR(SEARCH("Alta",AW136)))</formula>
    </cfRule>
    <cfRule type="containsText" dxfId="16523" priority="15636" operator="containsText" text="Moderada">
      <formula>NOT(ISERROR(SEARCH("Moderada",AW136)))</formula>
    </cfRule>
    <cfRule type="containsText" dxfId="16522" priority="15637" operator="containsText" text="Baja">
      <formula>NOT(ISERROR(SEARCH("Baja",AW136)))</formula>
    </cfRule>
  </conditionalFormatting>
  <conditionalFormatting sqref="AW136">
    <cfRule type="containsText" dxfId="16521" priority="15638" operator="containsText" text="VALORAR">
      <formula>NOT(ISERROR(SEARCH("VALORAR",AW136)))</formula>
    </cfRule>
    <cfRule type="containsText" dxfId="16520" priority="15639" operator="containsText" text="Extrema">
      <formula>NOT(ISERROR(SEARCH("Extrema",AW136)))</formula>
    </cfRule>
    <cfRule type="containsText" dxfId="16519" priority="15640" operator="containsText" text="Alta">
      <formula>NOT(ISERROR(SEARCH("Alta",AW136)))</formula>
    </cfRule>
    <cfRule type="containsText" dxfId="16518" priority="15641" operator="containsText" text="Moderada">
      <formula>NOT(ISERROR(SEARCH("Moderada",AW136)))</formula>
    </cfRule>
    <cfRule type="containsText" dxfId="16517" priority="15642" operator="containsText" text="Baja">
      <formula>NOT(ISERROR(SEARCH("Baja",AW136)))</formula>
    </cfRule>
  </conditionalFormatting>
  <conditionalFormatting sqref="AP136">
    <cfRule type="cellIs" dxfId="16516" priority="15625" stopIfTrue="1" operator="equal">
      <formula>"Alta"</formula>
    </cfRule>
  </conditionalFormatting>
  <conditionalFormatting sqref="AP136">
    <cfRule type="cellIs" dxfId="16515" priority="15627" stopIfTrue="1" operator="equal">
      <formula>"Baja"</formula>
    </cfRule>
  </conditionalFormatting>
  <conditionalFormatting sqref="AP136">
    <cfRule type="cellIs" dxfId="16514" priority="15626" stopIfTrue="1" operator="equal">
      <formula>"Media"</formula>
    </cfRule>
  </conditionalFormatting>
  <conditionalFormatting sqref="AP136">
    <cfRule type="cellIs" dxfId="16513" priority="15624" stopIfTrue="1" operator="equal">
      <formula>"Muy Alta"</formula>
    </cfRule>
  </conditionalFormatting>
  <conditionalFormatting sqref="AP136">
    <cfRule type="cellIs" dxfId="16512" priority="15628" stopIfTrue="1" operator="equal">
      <formula>"Muy Baja"</formula>
    </cfRule>
  </conditionalFormatting>
  <conditionalFormatting sqref="AP137">
    <cfRule type="cellIs" dxfId="16511" priority="15611" stopIfTrue="1" operator="equal">
      <formula>"Alta"</formula>
    </cfRule>
  </conditionalFormatting>
  <conditionalFormatting sqref="AP137">
    <cfRule type="cellIs" dxfId="16510" priority="15613" stopIfTrue="1" operator="equal">
      <formula>"Baja"</formula>
    </cfRule>
  </conditionalFormatting>
  <conditionalFormatting sqref="AP137">
    <cfRule type="cellIs" dxfId="16509" priority="15612" stopIfTrue="1" operator="equal">
      <formula>"Media"</formula>
    </cfRule>
  </conditionalFormatting>
  <conditionalFormatting sqref="AP137">
    <cfRule type="cellIs" dxfId="16508" priority="15610" stopIfTrue="1" operator="equal">
      <formula>"Muy Alta"</formula>
    </cfRule>
  </conditionalFormatting>
  <conditionalFormatting sqref="AP137">
    <cfRule type="cellIs" dxfId="16507" priority="15614" stopIfTrue="1" operator="equal">
      <formula>"Muy Baja"</formula>
    </cfRule>
  </conditionalFormatting>
  <conditionalFormatting sqref="AP141">
    <cfRule type="cellIs" dxfId="16506" priority="15597" stopIfTrue="1" operator="equal">
      <formula>"Alta"</formula>
    </cfRule>
  </conditionalFormatting>
  <conditionalFormatting sqref="AP141">
    <cfRule type="cellIs" dxfId="16505" priority="15599" stopIfTrue="1" operator="equal">
      <formula>"Baja"</formula>
    </cfRule>
  </conditionalFormatting>
  <conditionalFormatting sqref="AP141">
    <cfRule type="cellIs" dxfId="16504" priority="15598" stopIfTrue="1" operator="equal">
      <formula>"Media"</formula>
    </cfRule>
  </conditionalFormatting>
  <conditionalFormatting sqref="AP141">
    <cfRule type="cellIs" dxfId="16503" priority="15596" stopIfTrue="1" operator="equal">
      <formula>"Muy Alta"</formula>
    </cfRule>
  </conditionalFormatting>
  <conditionalFormatting sqref="AP141">
    <cfRule type="cellIs" dxfId="16502" priority="15600" stopIfTrue="1" operator="equal">
      <formula>"Muy Baja"</formula>
    </cfRule>
  </conditionalFormatting>
  <conditionalFormatting sqref="AE138:AE139">
    <cfRule type="containsText" dxfId="16501" priority="15563" operator="containsText" text="VALORAR">
      <formula>NOT(ISERROR(SEARCH("VALORAR",AE138)))</formula>
    </cfRule>
    <cfRule type="containsText" dxfId="16500" priority="15564" operator="containsText" text="Extrema">
      <formula>NOT(ISERROR(SEARCH("Extrema",AE138)))</formula>
    </cfRule>
    <cfRule type="containsText" dxfId="16499" priority="15565" operator="containsText" text="Alta">
      <formula>NOT(ISERROR(SEARCH("Alta",AE138)))</formula>
    </cfRule>
    <cfRule type="containsText" dxfId="16498" priority="15566" operator="containsText" text="Moderada">
      <formula>NOT(ISERROR(SEARCH("Moderada",AE138)))</formula>
    </cfRule>
    <cfRule type="containsText" dxfId="16497" priority="15567" operator="containsText" text="Baja">
      <formula>NOT(ISERROR(SEARCH("Baja",AE138)))</formula>
    </cfRule>
  </conditionalFormatting>
  <conditionalFormatting sqref="AE138:AE139">
    <cfRule type="containsText" dxfId="16496" priority="15568" operator="containsText" text="VALORAR">
      <formula>NOT(ISERROR(SEARCH("VALORAR",AE138)))</formula>
    </cfRule>
    <cfRule type="containsText" dxfId="16495" priority="15569" operator="containsText" text="Extrema">
      <formula>NOT(ISERROR(SEARCH("Extrema",AE138)))</formula>
    </cfRule>
    <cfRule type="containsText" dxfId="16494" priority="15570" operator="containsText" text="Alta">
      <formula>NOT(ISERROR(SEARCH("Alta",AE138)))</formula>
    </cfRule>
    <cfRule type="containsText" dxfId="16493" priority="15571" operator="containsText" text="Moderada">
      <formula>NOT(ISERROR(SEARCH("Moderada",AE138)))</formula>
    </cfRule>
    <cfRule type="containsText" dxfId="16492" priority="15572" operator="containsText" text="Baja">
      <formula>NOT(ISERROR(SEARCH("Baja",AE138)))</formula>
    </cfRule>
  </conditionalFormatting>
  <conditionalFormatting sqref="V138:V139">
    <cfRule type="cellIs" dxfId="16491" priority="15579" stopIfTrue="1" operator="equal">
      <formula>"Alta"</formula>
    </cfRule>
  </conditionalFormatting>
  <conditionalFormatting sqref="V138:V139">
    <cfRule type="cellIs" dxfId="16490" priority="15581" stopIfTrue="1" operator="equal">
      <formula>"Baja"</formula>
    </cfRule>
  </conditionalFormatting>
  <conditionalFormatting sqref="V138:V139">
    <cfRule type="cellIs" dxfId="16489" priority="15580" stopIfTrue="1" operator="equal">
      <formula>"Media"</formula>
    </cfRule>
  </conditionalFormatting>
  <conditionalFormatting sqref="V138:V139">
    <cfRule type="cellIs" dxfId="16488" priority="15578" stopIfTrue="1" operator="equal">
      <formula>"Muy Alta"</formula>
    </cfRule>
  </conditionalFormatting>
  <conditionalFormatting sqref="V138:V139">
    <cfRule type="cellIs" dxfId="16487" priority="15582" stopIfTrue="1" operator="equal">
      <formula>"Muy Baja"</formula>
    </cfRule>
  </conditionalFormatting>
  <conditionalFormatting sqref="AP138">
    <cfRule type="cellIs" dxfId="16486" priority="15555" stopIfTrue="1" operator="equal">
      <formula>"Alta"</formula>
    </cfRule>
  </conditionalFormatting>
  <conditionalFormatting sqref="AP138">
    <cfRule type="cellIs" dxfId="16485" priority="15557" stopIfTrue="1" operator="equal">
      <formula>"Baja"</formula>
    </cfRule>
  </conditionalFormatting>
  <conditionalFormatting sqref="AP138">
    <cfRule type="cellIs" dxfId="16484" priority="15556" stopIfTrue="1" operator="equal">
      <formula>"Media"</formula>
    </cfRule>
  </conditionalFormatting>
  <conditionalFormatting sqref="AP138">
    <cfRule type="cellIs" dxfId="16483" priority="15554" stopIfTrue="1" operator="equal">
      <formula>"Muy Alta"</formula>
    </cfRule>
  </conditionalFormatting>
  <conditionalFormatting sqref="AP138">
    <cfRule type="cellIs" dxfId="16482" priority="15558" stopIfTrue="1" operator="equal">
      <formula>"Muy Baja"</formula>
    </cfRule>
  </conditionalFormatting>
  <conditionalFormatting sqref="AP139">
    <cfRule type="cellIs" dxfId="16481" priority="15541" stopIfTrue="1" operator="equal">
      <formula>"Alta"</formula>
    </cfRule>
  </conditionalFormatting>
  <conditionalFormatting sqref="AP139">
    <cfRule type="cellIs" dxfId="16480" priority="15543" stopIfTrue="1" operator="equal">
      <formula>"Baja"</formula>
    </cfRule>
  </conditionalFormatting>
  <conditionalFormatting sqref="AP139">
    <cfRule type="cellIs" dxfId="16479" priority="15542" stopIfTrue="1" operator="equal">
      <formula>"Media"</formula>
    </cfRule>
  </conditionalFormatting>
  <conditionalFormatting sqref="AP139">
    <cfRule type="cellIs" dxfId="16478" priority="15540" stopIfTrue="1" operator="equal">
      <formula>"Muy Alta"</formula>
    </cfRule>
  </conditionalFormatting>
  <conditionalFormatting sqref="AP139">
    <cfRule type="cellIs" dxfId="16477" priority="15544" stopIfTrue="1" operator="equal">
      <formula>"Muy Baja"</formula>
    </cfRule>
  </conditionalFormatting>
  <conditionalFormatting sqref="V154:V155">
    <cfRule type="cellIs" dxfId="16476" priority="15251" stopIfTrue="1" operator="equal">
      <formula>"Alta"</formula>
    </cfRule>
  </conditionalFormatting>
  <conditionalFormatting sqref="V154:V155">
    <cfRule type="cellIs" dxfId="16475" priority="15253" stopIfTrue="1" operator="equal">
      <formula>"Baja"</formula>
    </cfRule>
  </conditionalFormatting>
  <conditionalFormatting sqref="V154:V155">
    <cfRule type="cellIs" dxfId="16474" priority="15252" stopIfTrue="1" operator="equal">
      <formula>"Media"</formula>
    </cfRule>
  </conditionalFormatting>
  <conditionalFormatting sqref="V154:V155">
    <cfRule type="cellIs" dxfId="16473" priority="15250" stopIfTrue="1" operator="equal">
      <formula>"Muy Alta"</formula>
    </cfRule>
  </conditionalFormatting>
  <conditionalFormatting sqref="V154:V155">
    <cfRule type="cellIs" dxfId="16472" priority="15254" stopIfTrue="1" operator="equal">
      <formula>"Muy Baja"</formula>
    </cfRule>
  </conditionalFormatting>
  <conditionalFormatting sqref="AW154">
    <cfRule type="containsText" dxfId="16471" priority="15225" operator="containsText" text="VALORAR">
      <formula>NOT(ISERROR(SEARCH("VALORAR",AW154)))</formula>
    </cfRule>
    <cfRule type="containsText" dxfId="16470" priority="15226" operator="containsText" text="Extrema">
      <formula>NOT(ISERROR(SEARCH("Extrema",AW154)))</formula>
    </cfRule>
    <cfRule type="containsText" dxfId="16469" priority="15227" operator="containsText" text="Alta">
      <formula>NOT(ISERROR(SEARCH("Alta",AW154)))</formula>
    </cfRule>
    <cfRule type="containsText" dxfId="16468" priority="15228" operator="containsText" text="Moderada">
      <formula>NOT(ISERROR(SEARCH("Moderada",AW154)))</formula>
    </cfRule>
    <cfRule type="containsText" dxfId="16467" priority="15229" operator="containsText" text="Baja">
      <formula>NOT(ISERROR(SEARCH("Baja",AW154)))</formula>
    </cfRule>
  </conditionalFormatting>
  <conditionalFormatting sqref="AW154">
    <cfRule type="containsText" dxfId="16466" priority="15230" operator="containsText" text="VALORAR">
      <formula>NOT(ISERROR(SEARCH("VALORAR",AW154)))</formula>
    </cfRule>
    <cfRule type="containsText" dxfId="16465" priority="15231" operator="containsText" text="Extrema">
      <formula>NOT(ISERROR(SEARCH("Extrema",AW154)))</formula>
    </cfRule>
    <cfRule type="containsText" dxfId="16464" priority="15232" operator="containsText" text="Alta">
      <formula>NOT(ISERROR(SEARCH("Alta",AW154)))</formula>
    </cfRule>
    <cfRule type="containsText" dxfId="16463" priority="15233" operator="containsText" text="Moderada">
      <formula>NOT(ISERROR(SEARCH("Moderada",AW154)))</formula>
    </cfRule>
    <cfRule type="containsText" dxfId="16462" priority="15234" operator="containsText" text="Baja">
      <formula>NOT(ISERROR(SEARCH("Baja",AW154)))</formula>
    </cfRule>
  </conditionalFormatting>
  <conditionalFormatting sqref="AP154">
    <cfRule type="cellIs" dxfId="16461" priority="15217" stopIfTrue="1" operator="equal">
      <formula>"Alta"</formula>
    </cfRule>
  </conditionalFormatting>
  <conditionalFormatting sqref="AP154">
    <cfRule type="cellIs" dxfId="16460" priority="15219" stopIfTrue="1" operator="equal">
      <formula>"Baja"</formula>
    </cfRule>
  </conditionalFormatting>
  <conditionalFormatting sqref="AP154">
    <cfRule type="cellIs" dxfId="16459" priority="15218" stopIfTrue="1" operator="equal">
      <formula>"Media"</formula>
    </cfRule>
  </conditionalFormatting>
  <conditionalFormatting sqref="AP154">
    <cfRule type="cellIs" dxfId="16458" priority="15216" stopIfTrue="1" operator="equal">
      <formula>"Muy Alta"</formula>
    </cfRule>
  </conditionalFormatting>
  <conditionalFormatting sqref="AP154">
    <cfRule type="cellIs" dxfId="16457" priority="15220" stopIfTrue="1" operator="equal">
      <formula>"Muy Baja"</formula>
    </cfRule>
  </conditionalFormatting>
  <conditionalFormatting sqref="AP155">
    <cfRule type="cellIs" dxfId="16456" priority="15203" stopIfTrue="1" operator="equal">
      <formula>"Alta"</formula>
    </cfRule>
  </conditionalFormatting>
  <conditionalFormatting sqref="AP155">
    <cfRule type="cellIs" dxfId="16455" priority="15205" stopIfTrue="1" operator="equal">
      <formula>"Baja"</formula>
    </cfRule>
  </conditionalFormatting>
  <conditionalFormatting sqref="AP155">
    <cfRule type="cellIs" dxfId="16454" priority="15204" stopIfTrue="1" operator="equal">
      <formula>"Media"</formula>
    </cfRule>
  </conditionalFormatting>
  <conditionalFormatting sqref="AP155">
    <cfRule type="cellIs" dxfId="16453" priority="15202" stopIfTrue="1" operator="equal">
      <formula>"Muy Alta"</formula>
    </cfRule>
  </conditionalFormatting>
  <conditionalFormatting sqref="AP155">
    <cfRule type="cellIs" dxfId="16452" priority="15206" stopIfTrue="1" operator="equal">
      <formula>"Muy Baja"</formula>
    </cfRule>
  </conditionalFormatting>
  <conditionalFormatting sqref="AE156:AE157">
    <cfRule type="containsText" dxfId="16451" priority="15155" operator="containsText" text="VALORAR">
      <formula>NOT(ISERROR(SEARCH("VALORAR",AE156)))</formula>
    </cfRule>
    <cfRule type="containsText" dxfId="16450" priority="15156" operator="containsText" text="Extrema">
      <formula>NOT(ISERROR(SEARCH("Extrema",AE156)))</formula>
    </cfRule>
    <cfRule type="containsText" dxfId="16449" priority="15157" operator="containsText" text="Alta">
      <formula>NOT(ISERROR(SEARCH("Alta",AE156)))</formula>
    </cfRule>
    <cfRule type="containsText" dxfId="16448" priority="15158" operator="containsText" text="Moderada">
      <formula>NOT(ISERROR(SEARCH("Moderada",AE156)))</formula>
    </cfRule>
    <cfRule type="containsText" dxfId="16447" priority="15159" operator="containsText" text="Baja">
      <formula>NOT(ISERROR(SEARCH("Baja",AE156)))</formula>
    </cfRule>
  </conditionalFormatting>
  <conditionalFormatting sqref="AE156:AE157">
    <cfRule type="containsText" dxfId="16446" priority="15160" operator="containsText" text="VALORAR">
      <formula>NOT(ISERROR(SEARCH("VALORAR",AE156)))</formula>
    </cfRule>
    <cfRule type="containsText" dxfId="16445" priority="15161" operator="containsText" text="Extrema">
      <formula>NOT(ISERROR(SEARCH("Extrema",AE156)))</formula>
    </cfRule>
    <cfRule type="containsText" dxfId="16444" priority="15162" operator="containsText" text="Alta">
      <formula>NOT(ISERROR(SEARCH("Alta",AE156)))</formula>
    </cfRule>
    <cfRule type="containsText" dxfId="16443" priority="15163" operator="containsText" text="Moderada">
      <formula>NOT(ISERROR(SEARCH("Moderada",AE156)))</formula>
    </cfRule>
    <cfRule type="containsText" dxfId="16442" priority="15164" operator="containsText" text="Baja">
      <formula>NOT(ISERROR(SEARCH("Baja",AE156)))</formula>
    </cfRule>
  </conditionalFormatting>
  <conditionalFormatting sqref="V156:V157">
    <cfRule type="cellIs" dxfId="16441" priority="15171" stopIfTrue="1" operator="equal">
      <formula>"Alta"</formula>
    </cfRule>
  </conditionalFormatting>
  <conditionalFormatting sqref="V156:V157">
    <cfRule type="cellIs" dxfId="16440" priority="15173" stopIfTrue="1" operator="equal">
      <formula>"Baja"</formula>
    </cfRule>
  </conditionalFormatting>
  <conditionalFormatting sqref="V156:V157">
    <cfRule type="cellIs" dxfId="16439" priority="15172" stopIfTrue="1" operator="equal">
      <formula>"Media"</formula>
    </cfRule>
  </conditionalFormatting>
  <conditionalFormatting sqref="V156:V157">
    <cfRule type="cellIs" dxfId="16438" priority="15170" stopIfTrue="1" operator="equal">
      <formula>"Muy Alta"</formula>
    </cfRule>
  </conditionalFormatting>
  <conditionalFormatting sqref="V156:V157">
    <cfRule type="cellIs" dxfId="16437" priority="15174" stopIfTrue="1" operator="equal">
      <formula>"Muy Baja"</formula>
    </cfRule>
  </conditionalFormatting>
  <conditionalFormatting sqref="AP157">
    <cfRule type="cellIs" dxfId="16436" priority="15133" stopIfTrue="1" operator="equal">
      <formula>"Alta"</formula>
    </cfRule>
  </conditionalFormatting>
  <conditionalFormatting sqref="AP157">
    <cfRule type="cellIs" dxfId="16435" priority="15135" stopIfTrue="1" operator="equal">
      <formula>"Baja"</formula>
    </cfRule>
  </conditionalFormatting>
  <conditionalFormatting sqref="AP157">
    <cfRule type="cellIs" dxfId="16434" priority="15134" stopIfTrue="1" operator="equal">
      <formula>"Media"</formula>
    </cfRule>
  </conditionalFormatting>
  <conditionalFormatting sqref="AP157">
    <cfRule type="cellIs" dxfId="16433" priority="15132" stopIfTrue="1" operator="equal">
      <formula>"Muy Alta"</formula>
    </cfRule>
  </conditionalFormatting>
  <conditionalFormatting sqref="AP157">
    <cfRule type="cellIs" dxfId="16432" priority="15136" stopIfTrue="1" operator="equal">
      <formula>"Muy Baja"</formula>
    </cfRule>
  </conditionalFormatting>
  <conditionalFormatting sqref="AE166:AE167">
    <cfRule type="containsText" dxfId="16431" priority="15099" operator="containsText" text="VALORAR">
      <formula>NOT(ISERROR(SEARCH("VALORAR",AE166)))</formula>
    </cfRule>
    <cfRule type="containsText" dxfId="16430" priority="15100" operator="containsText" text="Extrema">
      <formula>NOT(ISERROR(SEARCH("Extrema",AE166)))</formula>
    </cfRule>
    <cfRule type="containsText" dxfId="16429" priority="15101" operator="containsText" text="Alta">
      <formula>NOT(ISERROR(SEARCH("Alta",AE166)))</formula>
    </cfRule>
    <cfRule type="containsText" dxfId="16428" priority="15102" operator="containsText" text="Moderada">
      <formula>NOT(ISERROR(SEARCH("Moderada",AE166)))</formula>
    </cfRule>
    <cfRule type="containsText" dxfId="16427" priority="15103" operator="containsText" text="Baja">
      <formula>NOT(ISERROR(SEARCH("Baja",AE166)))</formula>
    </cfRule>
  </conditionalFormatting>
  <conditionalFormatting sqref="AE166:AE167">
    <cfRule type="containsText" dxfId="16426" priority="15104" operator="containsText" text="VALORAR">
      <formula>NOT(ISERROR(SEARCH("VALORAR",AE166)))</formula>
    </cfRule>
    <cfRule type="containsText" dxfId="16425" priority="15105" operator="containsText" text="Extrema">
      <formula>NOT(ISERROR(SEARCH("Extrema",AE166)))</formula>
    </cfRule>
    <cfRule type="containsText" dxfId="16424" priority="15106" operator="containsText" text="Alta">
      <formula>NOT(ISERROR(SEARCH("Alta",AE166)))</formula>
    </cfRule>
    <cfRule type="containsText" dxfId="16423" priority="15107" operator="containsText" text="Moderada">
      <formula>NOT(ISERROR(SEARCH("Moderada",AE166)))</formula>
    </cfRule>
    <cfRule type="containsText" dxfId="16422" priority="15108" operator="containsText" text="Baja">
      <formula>NOT(ISERROR(SEARCH("Baja",AE166)))</formula>
    </cfRule>
  </conditionalFormatting>
  <conditionalFormatting sqref="AP171">
    <cfRule type="cellIs" dxfId="16421" priority="15053" stopIfTrue="1" operator="equal">
      <formula>"Alta"</formula>
    </cfRule>
  </conditionalFormatting>
  <conditionalFormatting sqref="AP171">
    <cfRule type="cellIs" dxfId="16420" priority="15055" stopIfTrue="1" operator="equal">
      <formula>"Baja"</formula>
    </cfRule>
  </conditionalFormatting>
  <conditionalFormatting sqref="AP171">
    <cfRule type="cellIs" dxfId="16419" priority="15054" stopIfTrue="1" operator="equal">
      <formula>"Media"</formula>
    </cfRule>
  </conditionalFormatting>
  <conditionalFormatting sqref="AP171">
    <cfRule type="cellIs" dxfId="16418" priority="15052" stopIfTrue="1" operator="equal">
      <formula>"Muy Alta"</formula>
    </cfRule>
  </conditionalFormatting>
  <conditionalFormatting sqref="AP171">
    <cfRule type="cellIs" dxfId="16417" priority="15056" stopIfTrue="1" operator="equal">
      <formula>"Muy Baja"</formula>
    </cfRule>
  </conditionalFormatting>
  <conditionalFormatting sqref="AP168">
    <cfRule type="cellIs" dxfId="16416" priority="15011" stopIfTrue="1" operator="equal">
      <formula>"Alta"</formula>
    </cfRule>
  </conditionalFormatting>
  <conditionalFormatting sqref="AP168">
    <cfRule type="cellIs" dxfId="16415" priority="15013" stopIfTrue="1" operator="equal">
      <formula>"Baja"</formula>
    </cfRule>
  </conditionalFormatting>
  <conditionalFormatting sqref="AP168">
    <cfRule type="cellIs" dxfId="16414" priority="15012" stopIfTrue="1" operator="equal">
      <formula>"Media"</formula>
    </cfRule>
  </conditionalFormatting>
  <conditionalFormatting sqref="AP168">
    <cfRule type="cellIs" dxfId="16413" priority="15010" stopIfTrue="1" operator="equal">
      <formula>"Muy Alta"</formula>
    </cfRule>
  </conditionalFormatting>
  <conditionalFormatting sqref="AP168">
    <cfRule type="cellIs" dxfId="16412" priority="15014" stopIfTrue="1" operator="equal">
      <formula>"Muy Baja"</formula>
    </cfRule>
  </conditionalFormatting>
  <conditionalFormatting sqref="V166:V167">
    <cfRule type="cellIs" dxfId="16411" priority="15115" stopIfTrue="1" operator="equal">
      <formula>"Alta"</formula>
    </cfRule>
  </conditionalFormatting>
  <conditionalFormatting sqref="V166:V167">
    <cfRule type="cellIs" dxfId="16410" priority="15117" stopIfTrue="1" operator="equal">
      <formula>"Baja"</formula>
    </cfRule>
  </conditionalFormatting>
  <conditionalFormatting sqref="V166:V167">
    <cfRule type="cellIs" dxfId="16409" priority="15116" stopIfTrue="1" operator="equal">
      <formula>"Media"</formula>
    </cfRule>
  </conditionalFormatting>
  <conditionalFormatting sqref="V166:V167">
    <cfRule type="cellIs" dxfId="16408" priority="15114" stopIfTrue="1" operator="equal">
      <formula>"Muy Alta"</formula>
    </cfRule>
  </conditionalFormatting>
  <conditionalFormatting sqref="V166:V167">
    <cfRule type="cellIs" dxfId="16407" priority="15118" stopIfTrue="1" operator="equal">
      <formula>"Muy Baja"</formula>
    </cfRule>
  </conditionalFormatting>
  <conditionalFormatting sqref="AW166">
    <cfRule type="containsText" dxfId="16406" priority="15089" operator="containsText" text="VALORAR">
      <formula>NOT(ISERROR(SEARCH("VALORAR",AW166)))</formula>
    </cfRule>
    <cfRule type="containsText" dxfId="16405" priority="15090" operator="containsText" text="Extrema">
      <formula>NOT(ISERROR(SEARCH("Extrema",AW166)))</formula>
    </cfRule>
    <cfRule type="containsText" dxfId="16404" priority="15091" operator="containsText" text="Alta">
      <formula>NOT(ISERROR(SEARCH("Alta",AW166)))</formula>
    </cfRule>
    <cfRule type="containsText" dxfId="16403" priority="15092" operator="containsText" text="Moderada">
      <formula>NOT(ISERROR(SEARCH("Moderada",AW166)))</formula>
    </cfRule>
    <cfRule type="containsText" dxfId="16402" priority="15093" operator="containsText" text="Baja">
      <formula>NOT(ISERROR(SEARCH("Baja",AW166)))</formula>
    </cfRule>
  </conditionalFormatting>
  <conditionalFormatting sqref="AW166">
    <cfRule type="containsText" dxfId="16401" priority="15094" operator="containsText" text="VALORAR">
      <formula>NOT(ISERROR(SEARCH("VALORAR",AW166)))</formula>
    </cfRule>
    <cfRule type="containsText" dxfId="16400" priority="15095" operator="containsText" text="Extrema">
      <formula>NOT(ISERROR(SEARCH("Extrema",AW166)))</formula>
    </cfRule>
    <cfRule type="containsText" dxfId="16399" priority="15096" operator="containsText" text="Alta">
      <formula>NOT(ISERROR(SEARCH("Alta",AW166)))</formula>
    </cfRule>
    <cfRule type="containsText" dxfId="16398" priority="15097" operator="containsText" text="Moderada">
      <formula>NOT(ISERROR(SEARCH("Moderada",AW166)))</formula>
    </cfRule>
    <cfRule type="containsText" dxfId="16397" priority="15098" operator="containsText" text="Baja">
      <formula>NOT(ISERROR(SEARCH("Baja",AW166)))</formula>
    </cfRule>
  </conditionalFormatting>
  <conditionalFormatting sqref="AP166">
    <cfRule type="cellIs" dxfId="16396" priority="15081" stopIfTrue="1" operator="equal">
      <formula>"Alta"</formula>
    </cfRule>
  </conditionalFormatting>
  <conditionalFormatting sqref="AP166">
    <cfRule type="cellIs" dxfId="16395" priority="15083" stopIfTrue="1" operator="equal">
      <formula>"Baja"</formula>
    </cfRule>
  </conditionalFormatting>
  <conditionalFormatting sqref="AP166">
    <cfRule type="cellIs" dxfId="16394" priority="15082" stopIfTrue="1" operator="equal">
      <formula>"Media"</formula>
    </cfRule>
  </conditionalFormatting>
  <conditionalFormatting sqref="AP166">
    <cfRule type="cellIs" dxfId="16393" priority="15080" stopIfTrue="1" operator="equal">
      <formula>"Muy Alta"</formula>
    </cfRule>
  </conditionalFormatting>
  <conditionalFormatting sqref="AP166">
    <cfRule type="cellIs" dxfId="16392" priority="15084" stopIfTrue="1" operator="equal">
      <formula>"Muy Baja"</formula>
    </cfRule>
  </conditionalFormatting>
  <conditionalFormatting sqref="AP167">
    <cfRule type="cellIs" dxfId="16391" priority="15067" stopIfTrue="1" operator="equal">
      <formula>"Alta"</formula>
    </cfRule>
  </conditionalFormatting>
  <conditionalFormatting sqref="AP167">
    <cfRule type="cellIs" dxfId="16390" priority="15069" stopIfTrue="1" operator="equal">
      <formula>"Baja"</formula>
    </cfRule>
  </conditionalFormatting>
  <conditionalFormatting sqref="AP167">
    <cfRule type="cellIs" dxfId="16389" priority="15068" stopIfTrue="1" operator="equal">
      <formula>"Media"</formula>
    </cfRule>
  </conditionalFormatting>
  <conditionalFormatting sqref="AP167">
    <cfRule type="cellIs" dxfId="16388" priority="15066" stopIfTrue="1" operator="equal">
      <formula>"Muy Alta"</formula>
    </cfRule>
  </conditionalFormatting>
  <conditionalFormatting sqref="AP167">
    <cfRule type="cellIs" dxfId="16387" priority="15070" stopIfTrue="1" operator="equal">
      <formula>"Muy Baja"</formula>
    </cfRule>
  </conditionalFormatting>
  <conditionalFormatting sqref="AE168:AE169">
    <cfRule type="containsText" dxfId="16386" priority="15019" operator="containsText" text="VALORAR">
      <formula>NOT(ISERROR(SEARCH("VALORAR",AE168)))</formula>
    </cfRule>
    <cfRule type="containsText" dxfId="16385" priority="15020" operator="containsText" text="Extrema">
      <formula>NOT(ISERROR(SEARCH("Extrema",AE168)))</formula>
    </cfRule>
    <cfRule type="containsText" dxfId="16384" priority="15021" operator="containsText" text="Alta">
      <formula>NOT(ISERROR(SEARCH("Alta",AE168)))</formula>
    </cfRule>
    <cfRule type="containsText" dxfId="16383" priority="15022" operator="containsText" text="Moderada">
      <formula>NOT(ISERROR(SEARCH("Moderada",AE168)))</formula>
    </cfRule>
    <cfRule type="containsText" dxfId="16382" priority="15023" operator="containsText" text="Baja">
      <formula>NOT(ISERROR(SEARCH("Baja",AE168)))</formula>
    </cfRule>
  </conditionalFormatting>
  <conditionalFormatting sqref="AE168:AE169">
    <cfRule type="containsText" dxfId="16381" priority="15024" operator="containsText" text="VALORAR">
      <formula>NOT(ISERROR(SEARCH("VALORAR",AE168)))</formula>
    </cfRule>
    <cfRule type="containsText" dxfId="16380" priority="15025" operator="containsText" text="Extrema">
      <formula>NOT(ISERROR(SEARCH("Extrema",AE168)))</formula>
    </cfRule>
    <cfRule type="containsText" dxfId="16379" priority="15026" operator="containsText" text="Alta">
      <formula>NOT(ISERROR(SEARCH("Alta",AE168)))</formula>
    </cfRule>
    <cfRule type="containsText" dxfId="16378" priority="15027" operator="containsText" text="Moderada">
      <formula>NOT(ISERROR(SEARCH("Moderada",AE168)))</formula>
    </cfRule>
    <cfRule type="containsText" dxfId="16377" priority="15028" operator="containsText" text="Baja">
      <formula>NOT(ISERROR(SEARCH("Baja",AE168)))</formula>
    </cfRule>
  </conditionalFormatting>
  <conditionalFormatting sqref="V168:V169">
    <cfRule type="cellIs" dxfId="16376" priority="15035" stopIfTrue="1" operator="equal">
      <formula>"Alta"</formula>
    </cfRule>
  </conditionalFormatting>
  <conditionalFormatting sqref="V168:V169">
    <cfRule type="cellIs" dxfId="16375" priority="15037" stopIfTrue="1" operator="equal">
      <formula>"Baja"</formula>
    </cfRule>
  </conditionalFormatting>
  <conditionalFormatting sqref="V168:V169">
    <cfRule type="cellIs" dxfId="16374" priority="15036" stopIfTrue="1" operator="equal">
      <formula>"Media"</formula>
    </cfRule>
  </conditionalFormatting>
  <conditionalFormatting sqref="V168:V169">
    <cfRule type="cellIs" dxfId="16373" priority="15034" stopIfTrue="1" operator="equal">
      <formula>"Muy Alta"</formula>
    </cfRule>
  </conditionalFormatting>
  <conditionalFormatting sqref="V168:V169">
    <cfRule type="cellIs" dxfId="16372" priority="15038" stopIfTrue="1" operator="equal">
      <formula>"Muy Baja"</formula>
    </cfRule>
  </conditionalFormatting>
  <conditionalFormatting sqref="AP169">
    <cfRule type="cellIs" dxfId="16371" priority="14997" stopIfTrue="1" operator="equal">
      <formula>"Alta"</formula>
    </cfRule>
  </conditionalFormatting>
  <conditionalFormatting sqref="AP169">
    <cfRule type="cellIs" dxfId="16370" priority="14999" stopIfTrue="1" operator="equal">
      <formula>"Baja"</formula>
    </cfRule>
  </conditionalFormatting>
  <conditionalFormatting sqref="AP169">
    <cfRule type="cellIs" dxfId="16369" priority="14998" stopIfTrue="1" operator="equal">
      <formula>"Media"</formula>
    </cfRule>
  </conditionalFormatting>
  <conditionalFormatting sqref="AP169">
    <cfRule type="cellIs" dxfId="16368" priority="14996" stopIfTrue="1" operator="equal">
      <formula>"Muy Alta"</formula>
    </cfRule>
  </conditionalFormatting>
  <conditionalFormatting sqref="AP169">
    <cfRule type="cellIs" dxfId="16367" priority="15000" stopIfTrue="1" operator="equal">
      <formula>"Muy Baja"</formula>
    </cfRule>
  </conditionalFormatting>
  <conditionalFormatting sqref="AE160:AE161">
    <cfRule type="containsText" dxfId="16366" priority="14963" operator="containsText" text="VALORAR">
      <formula>NOT(ISERROR(SEARCH("VALORAR",AE160)))</formula>
    </cfRule>
    <cfRule type="containsText" dxfId="16365" priority="14964" operator="containsText" text="Extrema">
      <formula>NOT(ISERROR(SEARCH("Extrema",AE160)))</formula>
    </cfRule>
    <cfRule type="containsText" dxfId="16364" priority="14965" operator="containsText" text="Alta">
      <formula>NOT(ISERROR(SEARCH("Alta",AE160)))</formula>
    </cfRule>
    <cfRule type="containsText" dxfId="16363" priority="14966" operator="containsText" text="Moderada">
      <formula>NOT(ISERROR(SEARCH("Moderada",AE160)))</formula>
    </cfRule>
    <cfRule type="containsText" dxfId="16362" priority="14967" operator="containsText" text="Baja">
      <formula>NOT(ISERROR(SEARCH("Baja",AE160)))</formula>
    </cfRule>
  </conditionalFormatting>
  <conditionalFormatting sqref="AE160:AE161">
    <cfRule type="containsText" dxfId="16361" priority="14968" operator="containsText" text="VALORAR">
      <formula>NOT(ISERROR(SEARCH("VALORAR",AE160)))</formula>
    </cfRule>
    <cfRule type="containsText" dxfId="16360" priority="14969" operator="containsText" text="Extrema">
      <formula>NOT(ISERROR(SEARCH("Extrema",AE160)))</formula>
    </cfRule>
    <cfRule type="containsText" dxfId="16359" priority="14970" operator="containsText" text="Alta">
      <formula>NOT(ISERROR(SEARCH("Alta",AE160)))</formula>
    </cfRule>
    <cfRule type="containsText" dxfId="16358" priority="14971" operator="containsText" text="Moderada">
      <formula>NOT(ISERROR(SEARCH("Moderada",AE160)))</formula>
    </cfRule>
    <cfRule type="containsText" dxfId="16357" priority="14972" operator="containsText" text="Baja">
      <formula>NOT(ISERROR(SEARCH("Baja",AE160)))</formula>
    </cfRule>
  </conditionalFormatting>
  <conditionalFormatting sqref="AP165">
    <cfRule type="cellIs" dxfId="16356" priority="14917" stopIfTrue="1" operator="equal">
      <formula>"Alta"</formula>
    </cfRule>
  </conditionalFormatting>
  <conditionalFormatting sqref="AP165">
    <cfRule type="cellIs" dxfId="16355" priority="14919" stopIfTrue="1" operator="equal">
      <formula>"Baja"</formula>
    </cfRule>
  </conditionalFormatting>
  <conditionalFormatting sqref="AP165">
    <cfRule type="cellIs" dxfId="16354" priority="14918" stopIfTrue="1" operator="equal">
      <formula>"Media"</formula>
    </cfRule>
  </conditionalFormatting>
  <conditionalFormatting sqref="AP165">
    <cfRule type="cellIs" dxfId="16353" priority="14916" stopIfTrue="1" operator="equal">
      <formula>"Muy Alta"</formula>
    </cfRule>
  </conditionalFormatting>
  <conditionalFormatting sqref="AP165">
    <cfRule type="cellIs" dxfId="16352" priority="14920" stopIfTrue="1" operator="equal">
      <formula>"Muy Baja"</formula>
    </cfRule>
  </conditionalFormatting>
  <conditionalFormatting sqref="AP162">
    <cfRule type="cellIs" dxfId="16351" priority="14875" stopIfTrue="1" operator="equal">
      <formula>"Alta"</formula>
    </cfRule>
  </conditionalFormatting>
  <conditionalFormatting sqref="AP162">
    <cfRule type="cellIs" dxfId="16350" priority="14877" stopIfTrue="1" operator="equal">
      <formula>"Baja"</formula>
    </cfRule>
  </conditionalFormatting>
  <conditionalFormatting sqref="AP162">
    <cfRule type="cellIs" dxfId="16349" priority="14876" stopIfTrue="1" operator="equal">
      <formula>"Media"</formula>
    </cfRule>
  </conditionalFormatting>
  <conditionalFormatting sqref="AP162">
    <cfRule type="cellIs" dxfId="16348" priority="14874" stopIfTrue="1" operator="equal">
      <formula>"Muy Alta"</formula>
    </cfRule>
  </conditionalFormatting>
  <conditionalFormatting sqref="AP162">
    <cfRule type="cellIs" dxfId="16347" priority="14878" stopIfTrue="1" operator="equal">
      <formula>"Muy Baja"</formula>
    </cfRule>
  </conditionalFormatting>
  <conditionalFormatting sqref="V160:V161">
    <cfRule type="cellIs" dxfId="16346" priority="14979" stopIfTrue="1" operator="equal">
      <formula>"Alta"</formula>
    </cfRule>
  </conditionalFormatting>
  <conditionalFormatting sqref="V160:V161">
    <cfRule type="cellIs" dxfId="16345" priority="14981" stopIfTrue="1" operator="equal">
      <formula>"Baja"</formula>
    </cfRule>
  </conditionalFormatting>
  <conditionalFormatting sqref="V160:V161">
    <cfRule type="cellIs" dxfId="16344" priority="14980" stopIfTrue="1" operator="equal">
      <formula>"Media"</formula>
    </cfRule>
  </conditionalFormatting>
  <conditionalFormatting sqref="V160:V161">
    <cfRule type="cellIs" dxfId="16343" priority="14978" stopIfTrue="1" operator="equal">
      <formula>"Muy Alta"</formula>
    </cfRule>
  </conditionalFormatting>
  <conditionalFormatting sqref="V160:V161">
    <cfRule type="cellIs" dxfId="16342" priority="14982" stopIfTrue="1" operator="equal">
      <formula>"Muy Baja"</formula>
    </cfRule>
  </conditionalFormatting>
  <conditionalFormatting sqref="AW160">
    <cfRule type="containsText" dxfId="16341" priority="14953" operator="containsText" text="VALORAR">
      <formula>NOT(ISERROR(SEARCH("VALORAR",AW160)))</formula>
    </cfRule>
    <cfRule type="containsText" dxfId="16340" priority="14954" operator="containsText" text="Extrema">
      <formula>NOT(ISERROR(SEARCH("Extrema",AW160)))</formula>
    </cfRule>
    <cfRule type="containsText" dxfId="16339" priority="14955" operator="containsText" text="Alta">
      <formula>NOT(ISERROR(SEARCH("Alta",AW160)))</formula>
    </cfRule>
    <cfRule type="containsText" dxfId="16338" priority="14956" operator="containsText" text="Moderada">
      <formula>NOT(ISERROR(SEARCH("Moderada",AW160)))</formula>
    </cfRule>
    <cfRule type="containsText" dxfId="16337" priority="14957" operator="containsText" text="Baja">
      <formula>NOT(ISERROR(SEARCH("Baja",AW160)))</formula>
    </cfRule>
  </conditionalFormatting>
  <conditionalFormatting sqref="AW160">
    <cfRule type="containsText" dxfId="16336" priority="14958" operator="containsText" text="VALORAR">
      <formula>NOT(ISERROR(SEARCH("VALORAR",AW160)))</formula>
    </cfRule>
    <cfRule type="containsText" dxfId="16335" priority="14959" operator="containsText" text="Extrema">
      <formula>NOT(ISERROR(SEARCH("Extrema",AW160)))</formula>
    </cfRule>
    <cfRule type="containsText" dxfId="16334" priority="14960" operator="containsText" text="Alta">
      <formula>NOT(ISERROR(SEARCH("Alta",AW160)))</formula>
    </cfRule>
    <cfRule type="containsText" dxfId="16333" priority="14961" operator="containsText" text="Moderada">
      <formula>NOT(ISERROR(SEARCH("Moderada",AW160)))</formula>
    </cfRule>
    <cfRule type="containsText" dxfId="16332" priority="14962" operator="containsText" text="Baja">
      <formula>NOT(ISERROR(SEARCH("Baja",AW160)))</formula>
    </cfRule>
  </conditionalFormatting>
  <conditionalFormatting sqref="AP160">
    <cfRule type="cellIs" dxfId="16331" priority="14945" stopIfTrue="1" operator="equal">
      <formula>"Alta"</formula>
    </cfRule>
  </conditionalFormatting>
  <conditionalFormatting sqref="AP160">
    <cfRule type="cellIs" dxfId="16330" priority="14947" stopIfTrue="1" operator="equal">
      <formula>"Baja"</formula>
    </cfRule>
  </conditionalFormatting>
  <conditionalFormatting sqref="AP160">
    <cfRule type="cellIs" dxfId="16329" priority="14946" stopIfTrue="1" operator="equal">
      <formula>"Media"</formula>
    </cfRule>
  </conditionalFormatting>
  <conditionalFormatting sqref="AP160">
    <cfRule type="cellIs" dxfId="16328" priority="14944" stopIfTrue="1" operator="equal">
      <formula>"Muy Alta"</formula>
    </cfRule>
  </conditionalFormatting>
  <conditionalFormatting sqref="AP160">
    <cfRule type="cellIs" dxfId="16327" priority="14948" stopIfTrue="1" operator="equal">
      <formula>"Muy Baja"</formula>
    </cfRule>
  </conditionalFormatting>
  <conditionalFormatting sqref="AP161">
    <cfRule type="cellIs" dxfId="16326" priority="14931" stopIfTrue="1" operator="equal">
      <formula>"Alta"</formula>
    </cfRule>
  </conditionalFormatting>
  <conditionalFormatting sqref="AP161">
    <cfRule type="cellIs" dxfId="16325" priority="14933" stopIfTrue="1" operator="equal">
      <formula>"Baja"</formula>
    </cfRule>
  </conditionalFormatting>
  <conditionalFormatting sqref="AP161">
    <cfRule type="cellIs" dxfId="16324" priority="14932" stopIfTrue="1" operator="equal">
      <formula>"Media"</formula>
    </cfRule>
  </conditionalFormatting>
  <conditionalFormatting sqref="AP161">
    <cfRule type="cellIs" dxfId="16323" priority="14930" stopIfTrue="1" operator="equal">
      <formula>"Muy Alta"</formula>
    </cfRule>
  </conditionalFormatting>
  <conditionalFormatting sqref="AP161">
    <cfRule type="cellIs" dxfId="16322" priority="14934" stopIfTrue="1" operator="equal">
      <formula>"Muy Baja"</formula>
    </cfRule>
  </conditionalFormatting>
  <conditionalFormatting sqref="AE162:AE163">
    <cfRule type="containsText" dxfId="16321" priority="14883" operator="containsText" text="VALORAR">
      <formula>NOT(ISERROR(SEARCH("VALORAR",AE162)))</formula>
    </cfRule>
    <cfRule type="containsText" dxfId="16320" priority="14884" operator="containsText" text="Extrema">
      <formula>NOT(ISERROR(SEARCH("Extrema",AE162)))</formula>
    </cfRule>
    <cfRule type="containsText" dxfId="16319" priority="14885" operator="containsText" text="Alta">
      <formula>NOT(ISERROR(SEARCH("Alta",AE162)))</formula>
    </cfRule>
    <cfRule type="containsText" dxfId="16318" priority="14886" operator="containsText" text="Moderada">
      <formula>NOT(ISERROR(SEARCH("Moderada",AE162)))</formula>
    </cfRule>
    <cfRule type="containsText" dxfId="16317" priority="14887" operator="containsText" text="Baja">
      <formula>NOT(ISERROR(SEARCH("Baja",AE162)))</formula>
    </cfRule>
  </conditionalFormatting>
  <conditionalFormatting sqref="AE162:AE163">
    <cfRule type="containsText" dxfId="16316" priority="14888" operator="containsText" text="VALORAR">
      <formula>NOT(ISERROR(SEARCH("VALORAR",AE162)))</formula>
    </cfRule>
    <cfRule type="containsText" dxfId="16315" priority="14889" operator="containsText" text="Extrema">
      <formula>NOT(ISERROR(SEARCH("Extrema",AE162)))</formula>
    </cfRule>
    <cfRule type="containsText" dxfId="16314" priority="14890" operator="containsText" text="Alta">
      <formula>NOT(ISERROR(SEARCH("Alta",AE162)))</formula>
    </cfRule>
    <cfRule type="containsText" dxfId="16313" priority="14891" operator="containsText" text="Moderada">
      <formula>NOT(ISERROR(SEARCH("Moderada",AE162)))</formula>
    </cfRule>
    <cfRule type="containsText" dxfId="16312" priority="14892" operator="containsText" text="Baja">
      <formula>NOT(ISERROR(SEARCH("Baja",AE162)))</formula>
    </cfRule>
  </conditionalFormatting>
  <conditionalFormatting sqref="V162:V163">
    <cfRule type="cellIs" dxfId="16311" priority="14899" stopIfTrue="1" operator="equal">
      <formula>"Alta"</formula>
    </cfRule>
  </conditionalFormatting>
  <conditionalFormatting sqref="V162:V163">
    <cfRule type="cellIs" dxfId="16310" priority="14901" stopIfTrue="1" operator="equal">
      <formula>"Baja"</formula>
    </cfRule>
  </conditionalFormatting>
  <conditionalFormatting sqref="V162:V163">
    <cfRule type="cellIs" dxfId="16309" priority="14900" stopIfTrue="1" operator="equal">
      <formula>"Media"</formula>
    </cfRule>
  </conditionalFormatting>
  <conditionalFormatting sqref="V162:V163">
    <cfRule type="cellIs" dxfId="16308" priority="14898" stopIfTrue="1" operator="equal">
      <formula>"Muy Alta"</formula>
    </cfRule>
  </conditionalFormatting>
  <conditionalFormatting sqref="V162:V163">
    <cfRule type="cellIs" dxfId="16307" priority="14902" stopIfTrue="1" operator="equal">
      <formula>"Muy Baja"</formula>
    </cfRule>
  </conditionalFormatting>
  <conditionalFormatting sqref="AP163">
    <cfRule type="cellIs" dxfId="16306" priority="14861" stopIfTrue="1" operator="equal">
      <formula>"Alta"</formula>
    </cfRule>
  </conditionalFormatting>
  <conditionalFormatting sqref="AP163">
    <cfRule type="cellIs" dxfId="16305" priority="14863" stopIfTrue="1" operator="equal">
      <formula>"Baja"</formula>
    </cfRule>
  </conditionalFormatting>
  <conditionalFormatting sqref="AP163">
    <cfRule type="cellIs" dxfId="16304" priority="14862" stopIfTrue="1" operator="equal">
      <formula>"Media"</formula>
    </cfRule>
  </conditionalFormatting>
  <conditionalFormatting sqref="AP163">
    <cfRule type="cellIs" dxfId="16303" priority="14860" stopIfTrue="1" operator="equal">
      <formula>"Muy Alta"</formula>
    </cfRule>
  </conditionalFormatting>
  <conditionalFormatting sqref="AP163">
    <cfRule type="cellIs" dxfId="16302" priority="14864" stopIfTrue="1" operator="equal">
      <formula>"Muy Baja"</formula>
    </cfRule>
  </conditionalFormatting>
  <conditionalFormatting sqref="AE140">
    <cfRule type="containsText" dxfId="16301" priority="14827" operator="containsText" text="VALORAR">
      <formula>NOT(ISERROR(SEARCH("VALORAR",AE140)))</formula>
    </cfRule>
    <cfRule type="containsText" dxfId="16300" priority="14828" operator="containsText" text="Extrema">
      <formula>NOT(ISERROR(SEARCH("Extrema",AE140)))</formula>
    </cfRule>
    <cfRule type="containsText" dxfId="16299" priority="14829" operator="containsText" text="Alta">
      <formula>NOT(ISERROR(SEARCH("Alta",AE140)))</formula>
    </cfRule>
    <cfRule type="containsText" dxfId="16298" priority="14830" operator="containsText" text="Moderada">
      <formula>NOT(ISERROR(SEARCH("Moderada",AE140)))</formula>
    </cfRule>
    <cfRule type="containsText" dxfId="16297" priority="14831" operator="containsText" text="Baja">
      <formula>NOT(ISERROR(SEARCH("Baja",AE140)))</formula>
    </cfRule>
  </conditionalFormatting>
  <conditionalFormatting sqref="AE140">
    <cfRule type="containsText" dxfId="16296" priority="14832" operator="containsText" text="VALORAR">
      <formula>NOT(ISERROR(SEARCH("VALORAR",AE140)))</formula>
    </cfRule>
    <cfRule type="containsText" dxfId="16295" priority="14833" operator="containsText" text="Extrema">
      <formula>NOT(ISERROR(SEARCH("Extrema",AE140)))</formula>
    </cfRule>
    <cfRule type="containsText" dxfId="16294" priority="14834" operator="containsText" text="Alta">
      <formula>NOT(ISERROR(SEARCH("Alta",AE140)))</formula>
    </cfRule>
    <cfRule type="containsText" dxfId="16293" priority="14835" operator="containsText" text="Moderada">
      <formula>NOT(ISERROR(SEARCH("Moderada",AE140)))</formula>
    </cfRule>
    <cfRule type="containsText" dxfId="16292" priority="14836" operator="containsText" text="Baja">
      <formula>NOT(ISERROR(SEARCH("Baja",AE140)))</formula>
    </cfRule>
  </conditionalFormatting>
  <conditionalFormatting sqref="V140">
    <cfRule type="cellIs" dxfId="16291" priority="14843" stopIfTrue="1" operator="equal">
      <formula>"Alta"</formula>
    </cfRule>
  </conditionalFormatting>
  <conditionalFormatting sqref="V140">
    <cfRule type="cellIs" dxfId="16290" priority="14845" stopIfTrue="1" operator="equal">
      <formula>"Baja"</formula>
    </cfRule>
  </conditionalFormatting>
  <conditionalFormatting sqref="V140">
    <cfRule type="cellIs" dxfId="16289" priority="14844" stopIfTrue="1" operator="equal">
      <formula>"Media"</formula>
    </cfRule>
  </conditionalFormatting>
  <conditionalFormatting sqref="V140">
    <cfRule type="cellIs" dxfId="16288" priority="14842" stopIfTrue="1" operator="equal">
      <formula>"Muy Alta"</formula>
    </cfRule>
  </conditionalFormatting>
  <conditionalFormatting sqref="V140">
    <cfRule type="cellIs" dxfId="16287" priority="14846" stopIfTrue="1" operator="equal">
      <formula>"Muy Baja"</formula>
    </cfRule>
  </conditionalFormatting>
  <conditionalFormatting sqref="AP140">
    <cfRule type="cellIs" dxfId="16286" priority="14819" stopIfTrue="1" operator="equal">
      <formula>"Alta"</formula>
    </cfRule>
  </conditionalFormatting>
  <conditionalFormatting sqref="AP140">
    <cfRule type="cellIs" dxfId="16285" priority="14821" stopIfTrue="1" operator="equal">
      <formula>"Baja"</formula>
    </cfRule>
  </conditionalFormatting>
  <conditionalFormatting sqref="AP140">
    <cfRule type="cellIs" dxfId="16284" priority="14820" stopIfTrue="1" operator="equal">
      <formula>"Media"</formula>
    </cfRule>
  </conditionalFormatting>
  <conditionalFormatting sqref="AP140">
    <cfRule type="cellIs" dxfId="16283" priority="14818" stopIfTrue="1" operator="equal">
      <formula>"Muy Alta"</formula>
    </cfRule>
  </conditionalFormatting>
  <conditionalFormatting sqref="AP140">
    <cfRule type="cellIs" dxfId="16282" priority="14822" stopIfTrue="1" operator="equal">
      <formula>"Muy Baja"</formula>
    </cfRule>
  </conditionalFormatting>
  <conditionalFormatting sqref="AE146">
    <cfRule type="containsText" dxfId="16281" priority="14785" operator="containsText" text="VALORAR">
      <formula>NOT(ISERROR(SEARCH("VALORAR",AE146)))</formula>
    </cfRule>
    <cfRule type="containsText" dxfId="16280" priority="14786" operator="containsText" text="Extrema">
      <formula>NOT(ISERROR(SEARCH("Extrema",AE146)))</formula>
    </cfRule>
    <cfRule type="containsText" dxfId="16279" priority="14787" operator="containsText" text="Alta">
      <formula>NOT(ISERROR(SEARCH("Alta",AE146)))</formula>
    </cfRule>
    <cfRule type="containsText" dxfId="16278" priority="14788" operator="containsText" text="Moderada">
      <formula>NOT(ISERROR(SEARCH("Moderada",AE146)))</formula>
    </cfRule>
    <cfRule type="containsText" dxfId="16277" priority="14789" operator="containsText" text="Baja">
      <formula>NOT(ISERROR(SEARCH("Baja",AE146)))</formula>
    </cfRule>
  </conditionalFormatting>
  <conditionalFormatting sqref="AE146">
    <cfRule type="containsText" dxfId="16276" priority="14790" operator="containsText" text="VALORAR">
      <formula>NOT(ISERROR(SEARCH("VALORAR",AE146)))</formula>
    </cfRule>
    <cfRule type="containsText" dxfId="16275" priority="14791" operator="containsText" text="Extrema">
      <formula>NOT(ISERROR(SEARCH("Extrema",AE146)))</formula>
    </cfRule>
    <cfRule type="containsText" dxfId="16274" priority="14792" operator="containsText" text="Alta">
      <formula>NOT(ISERROR(SEARCH("Alta",AE146)))</formula>
    </cfRule>
    <cfRule type="containsText" dxfId="16273" priority="14793" operator="containsText" text="Moderada">
      <formula>NOT(ISERROR(SEARCH("Moderada",AE146)))</formula>
    </cfRule>
    <cfRule type="containsText" dxfId="16272" priority="14794" operator="containsText" text="Baja">
      <formula>NOT(ISERROR(SEARCH("Baja",AE146)))</formula>
    </cfRule>
  </conditionalFormatting>
  <conditionalFormatting sqref="V146">
    <cfRule type="cellIs" dxfId="16271" priority="14801" stopIfTrue="1" operator="equal">
      <formula>"Alta"</formula>
    </cfRule>
  </conditionalFormatting>
  <conditionalFormatting sqref="V146">
    <cfRule type="cellIs" dxfId="16270" priority="14803" stopIfTrue="1" operator="equal">
      <formula>"Baja"</formula>
    </cfRule>
  </conditionalFormatting>
  <conditionalFormatting sqref="V146">
    <cfRule type="cellIs" dxfId="16269" priority="14802" stopIfTrue="1" operator="equal">
      <formula>"Media"</formula>
    </cfRule>
  </conditionalFormatting>
  <conditionalFormatting sqref="V146">
    <cfRule type="cellIs" dxfId="16268" priority="14800" stopIfTrue="1" operator="equal">
      <formula>"Muy Alta"</formula>
    </cfRule>
  </conditionalFormatting>
  <conditionalFormatting sqref="V146">
    <cfRule type="cellIs" dxfId="16267" priority="14804" stopIfTrue="1" operator="equal">
      <formula>"Muy Baja"</formula>
    </cfRule>
  </conditionalFormatting>
  <conditionalFormatting sqref="AP146">
    <cfRule type="cellIs" dxfId="16266" priority="14777" stopIfTrue="1" operator="equal">
      <formula>"Alta"</formula>
    </cfRule>
  </conditionalFormatting>
  <conditionalFormatting sqref="AP146">
    <cfRule type="cellIs" dxfId="16265" priority="14779" stopIfTrue="1" operator="equal">
      <formula>"Baja"</formula>
    </cfRule>
  </conditionalFormatting>
  <conditionalFormatting sqref="AP146">
    <cfRule type="cellIs" dxfId="16264" priority="14778" stopIfTrue="1" operator="equal">
      <formula>"Media"</formula>
    </cfRule>
  </conditionalFormatting>
  <conditionalFormatting sqref="AP146">
    <cfRule type="cellIs" dxfId="16263" priority="14776" stopIfTrue="1" operator="equal">
      <formula>"Muy Alta"</formula>
    </cfRule>
  </conditionalFormatting>
  <conditionalFormatting sqref="AP146">
    <cfRule type="cellIs" dxfId="16262" priority="14780" stopIfTrue="1" operator="equal">
      <formula>"Muy Baja"</formula>
    </cfRule>
  </conditionalFormatting>
  <conditionalFormatting sqref="AE152">
    <cfRule type="containsText" dxfId="16261" priority="14743" operator="containsText" text="VALORAR">
      <formula>NOT(ISERROR(SEARCH("VALORAR",AE152)))</formula>
    </cfRule>
    <cfRule type="containsText" dxfId="16260" priority="14744" operator="containsText" text="Extrema">
      <formula>NOT(ISERROR(SEARCH("Extrema",AE152)))</formula>
    </cfRule>
    <cfRule type="containsText" dxfId="16259" priority="14745" operator="containsText" text="Alta">
      <formula>NOT(ISERROR(SEARCH("Alta",AE152)))</formula>
    </cfRule>
    <cfRule type="containsText" dxfId="16258" priority="14746" operator="containsText" text="Moderada">
      <formula>NOT(ISERROR(SEARCH("Moderada",AE152)))</formula>
    </cfRule>
    <cfRule type="containsText" dxfId="16257" priority="14747" operator="containsText" text="Baja">
      <formula>NOT(ISERROR(SEARCH("Baja",AE152)))</formula>
    </cfRule>
  </conditionalFormatting>
  <conditionalFormatting sqref="AE152">
    <cfRule type="containsText" dxfId="16256" priority="14748" operator="containsText" text="VALORAR">
      <formula>NOT(ISERROR(SEARCH("VALORAR",AE152)))</formula>
    </cfRule>
    <cfRule type="containsText" dxfId="16255" priority="14749" operator="containsText" text="Extrema">
      <formula>NOT(ISERROR(SEARCH("Extrema",AE152)))</formula>
    </cfRule>
    <cfRule type="containsText" dxfId="16254" priority="14750" operator="containsText" text="Alta">
      <formula>NOT(ISERROR(SEARCH("Alta",AE152)))</formula>
    </cfRule>
    <cfRule type="containsText" dxfId="16253" priority="14751" operator="containsText" text="Moderada">
      <formula>NOT(ISERROR(SEARCH("Moderada",AE152)))</formula>
    </cfRule>
    <cfRule type="containsText" dxfId="16252" priority="14752" operator="containsText" text="Baja">
      <formula>NOT(ISERROR(SEARCH("Baja",AE152)))</formula>
    </cfRule>
  </conditionalFormatting>
  <conditionalFormatting sqref="V152">
    <cfRule type="cellIs" dxfId="16251" priority="14759" stopIfTrue="1" operator="equal">
      <formula>"Alta"</formula>
    </cfRule>
  </conditionalFormatting>
  <conditionalFormatting sqref="V152">
    <cfRule type="cellIs" dxfId="16250" priority="14761" stopIfTrue="1" operator="equal">
      <formula>"Baja"</formula>
    </cfRule>
  </conditionalFormatting>
  <conditionalFormatting sqref="V152">
    <cfRule type="cellIs" dxfId="16249" priority="14760" stopIfTrue="1" operator="equal">
      <formula>"Media"</formula>
    </cfRule>
  </conditionalFormatting>
  <conditionalFormatting sqref="V152">
    <cfRule type="cellIs" dxfId="16248" priority="14758" stopIfTrue="1" operator="equal">
      <formula>"Muy Alta"</formula>
    </cfRule>
  </conditionalFormatting>
  <conditionalFormatting sqref="V152">
    <cfRule type="cellIs" dxfId="16247" priority="14762" stopIfTrue="1" operator="equal">
      <formula>"Muy Baja"</formula>
    </cfRule>
  </conditionalFormatting>
  <conditionalFormatting sqref="AP152">
    <cfRule type="cellIs" dxfId="16246" priority="14735" stopIfTrue="1" operator="equal">
      <formula>"Alta"</formula>
    </cfRule>
  </conditionalFormatting>
  <conditionalFormatting sqref="AP152">
    <cfRule type="cellIs" dxfId="16245" priority="14737" stopIfTrue="1" operator="equal">
      <formula>"Baja"</formula>
    </cfRule>
  </conditionalFormatting>
  <conditionalFormatting sqref="AP152">
    <cfRule type="cellIs" dxfId="16244" priority="14736" stopIfTrue="1" operator="equal">
      <formula>"Media"</formula>
    </cfRule>
  </conditionalFormatting>
  <conditionalFormatting sqref="AP152">
    <cfRule type="cellIs" dxfId="16243" priority="14734" stopIfTrue="1" operator="equal">
      <formula>"Muy Alta"</formula>
    </cfRule>
  </conditionalFormatting>
  <conditionalFormatting sqref="AP152">
    <cfRule type="cellIs" dxfId="16242" priority="14738" stopIfTrue="1" operator="equal">
      <formula>"Muy Baja"</formula>
    </cfRule>
  </conditionalFormatting>
  <conditionalFormatting sqref="AE158">
    <cfRule type="containsText" dxfId="16241" priority="14701" operator="containsText" text="VALORAR">
      <formula>NOT(ISERROR(SEARCH("VALORAR",AE158)))</formula>
    </cfRule>
    <cfRule type="containsText" dxfId="16240" priority="14702" operator="containsText" text="Extrema">
      <formula>NOT(ISERROR(SEARCH("Extrema",AE158)))</formula>
    </cfRule>
    <cfRule type="containsText" dxfId="16239" priority="14703" operator="containsText" text="Alta">
      <formula>NOT(ISERROR(SEARCH("Alta",AE158)))</formula>
    </cfRule>
    <cfRule type="containsText" dxfId="16238" priority="14704" operator="containsText" text="Moderada">
      <formula>NOT(ISERROR(SEARCH("Moderada",AE158)))</formula>
    </cfRule>
    <cfRule type="containsText" dxfId="16237" priority="14705" operator="containsText" text="Baja">
      <formula>NOT(ISERROR(SEARCH("Baja",AE158)))</formula>
    </cfRule>
  </conditionalFormatting>
  <conditionalFormatting sqref="AE158">
    <cfRule type="containsText" dxfId="16236" priority="14706" operator="containsText" text="VALORAR">
      <formula>NOT(ISERROR(SEARCH("VALORAR",AE158)))</formula>
    </cfRule>
    <cfRule type="containsText" dxfId="16235" priority="14707" operator="containsText" text="Extrema">
      <formula>NOT(ISERROR(SEARCH("Extrema",AE158)))</formula>
    </cfRule>
    <cfRule type="containsText" dxfId="16234" priority="14708" operator="containsText" text="Alta">
      <formula>NOT(ISERROR(SEARCH("Alta",AE158)))</formula>
    </cfRule>
    <cfRule type="containsText" dxfId="16233" priority="14709" operator="containsText" text="Moderada">
      <formula>NOT(ISERROR(SEARCH("Moderada",AE158)))</formula>
    </cfRule>
    <cfRule type="containsText" dxfId="16232" priority="14710" operator="containsText" text="Baja">
      <formula>NOT(ISERROR(SEARCH("Baja",AE158)))</formula>
    </cfRule>
  </conditionalFormatting>
  <conditionalFormatting sqref="V158">
    <cfRule type="cellIs" dxfId="16231" priority="14717" stopIfTrue="1" operator="equal">
      <formula>"Alta"</formula>
    </cfRule>
  </conditionalFormatting>
  <conditionalFormatting sqref="V158">
    <cfRule type="cellIs" dxfId="16230" priority="14719" stopIfTrue="1" operator="equal">
      <formula>"Baja"</formula>
    </cfRule>
  </conditionalFormatting>
  <conditionalFormatting sqref="V158">
    <cfRule type="cellIs" dxfId="16229" priority="14718" stopIfTrue="1" operator="equal">
      <formula>"Media"</formula>
    </cfRule>
  </conditionalFormatting>
  <conditionalFormatting sqref="V158">
    <cfRule type="cellIs" dxfId="16228" priority="14716" stopIfTrue="1" operator="equal">
      <formula>"Muy Alta"</formula>
    </cfRule>
  </conditionalFormatting>
  <conditionalFormatting sqref="V158">
    <cfRule type="cellIs" dxfId="16227" priority="14720" stopIfTrue="1" operator="equal">
      <formula>"Muy Baja"</formula>
    </cfRule>
  </conditionalFormatting>
  <conditionalFormatting sqref="AP158">
    <cfRule type="cellIs" dxfId="16226" priority="14693" stopIfTrue="1" operator="equal">
      <formula>"Alta"</formula>
    </cfRule>
  </conditionalFormatting>
  <conditionalFormatting sqref="AP158">
    <cfRule type="cellIs" dxfId="16225" priority="14695" stopIfTrue="1" operator="equal">
      <formula>"Baja"</formula>
    </cfRule>
  </conditionalFormatting>
  <conditionalFormatting sqref="AP158">
    <cfRule type="cellIs" dxfId="16224" priority="14694" stopIfTrue="1" operator="equal">
      <formula>"Media"</formula>
    </cfRule>
  </conditionalFormatting>
  <conditionalFormatting sqref="AP158">
    <cfRule type="cellIs" dxfId="16223" priority="14692" stopIfTrue="1" operator="equal">
      <formula>"Muy Alta"</formula>
    </cfRule>
  </conditionalFormatting>
  <conditionalFormatting sqref="AP158">
    <cfRule type="cellIs" dxfId="16222" priority="14696" stopIfTrue="1" operator="equal">
      <formula>"Muy Baja"</formula>
    </cfRule>
  </conditionalFormatting>
  <conditionalFormatting sqref="AE164">
    <cfRule type="containsText" dxfId="16221" priority="14659" operator="containsText" text="VALORAR">
      <formula>NOT(ISERROR(SEARCH("VALORAR",AE164)))</formula>
    </cfRule>
    <cfRule type="containsText" dxfId="16220" priority="14660" operator="containsText" text="Extrema">
      <formula>NOT(ISERROR(SEARCH("Extrema",AE164)))</formula>
    </cfRule>
    <cfRule type="containsText" dxfId="16219" priority="14661" operator="containsText" text="Alta">
      <formula>NOT(ISERROR(SEARCH("Alta",AE164)))</formula>
    </cfRule>
    <cfRule type="containsText" dxfId="16218" priority="14662" operator="containsText" text="Moderada">
      <formula>NOT(ISERROR(SEARCH("Moderada",AE164)))</formula>
    </cfRule>
    <cfRule type="containsText" dxfId="16217" priority="14663" operator="containsText" text="Baja">
      <formula>NOT(ISERROR(SEARCH("Baja",AE164)))</formula>
    </cfRule>
  </conditionalFormatting>
  <conditionalFormatting sqref="AE164">
    <cfRule type="containsText" dxfId="16216" priority="14664" operator="containsText" text="VALORAR">
      <formula>NOT(ISERROR(SEARCH("VALORAR",AE164)))</formula>
    </cfRule>
    <cfRule type="containsText" dxfId="16215" priority="14665" operator="containsText" text="Extrema">
      <formula>NOT(ISERROR(SEARCH("Extrema",AE164)))</formula>
    </cfRule>
    <cfRule type="containsText" dxfId="16214" priority="14666" operator="containsText" text="Alta">
      <formula>NOT(ISERROR(SEARCH("Alta",AE164)))</formula>
    </cfRule>
    <cfRule type="containsText" dxfId="16213" priority="14667" operator="containsText" text="Moderada">
      <formula>NOT(ISERROR(SEARCH("Moderada",AE164)))</formula>
    </cfRule>
    <cfRule type="containsText" dxfId="16212" priority="14668" operator="containsText" text="Baja">
      <formula>NOT(ISERROR(SEARCH("Baja",AE164)))</formula>
    </cfRule>
  </conditionalFormatting>
  <conditionalFormatting sqref="V164">
    <cfRule type="cellIs" dxfId="16211" priority="14675" stopIfTrue="1" operator="equal">
      <formula>"Alta"</formula>
    </cfRule>
  </conditionalFormatting>
  <conditionalFormatting sqref="V164">
    <cfRule type="cellIs" dxfId="16210" priority="14677" stopIfTrue="1" operator="equal">
      <formula>"Baja"</formula>
    </cfRule>
  </conditionalFormatting>
  <conditionalFormatting sqref="V164">
    <cfRule type="cellIs" dxfId="16209" priority="14676" stopIfTrue="1" operator="equal">
      <formula>"Media"</formula>
    </cfRule>
  </conditionalFormatting>
  <conditionalFormatting sqref="V164">
    <cfRule type="cellIs" dxfId="16208" priority="14674" stopIfTrue="1" operator="equal">
      <formula>"Muy Alta"</formula>
    </cfRule>
  </conditionalFormatting>
  <conditionalFormatting sqref="V164">
    <cfRule type="cellIs" dxfId="16207" priority="14678" stopIfTrue="1" operator="equal">
      <formula>"Muy Baja"</formula>
    </cfRule>
  </conditionalFormatting>
  <conditionalFormatting sqref="AP164">
    <cfRule type="cellIs" dxfId="16206" priority="14651" stopIfTrue="1" operator="equal">
      <formula>"Alta"</formula>
    </cfRule>
  </conditionalFormatting>
  <conditionalFormatting sqref="AP164">
    <cfRule type="cellIs" dxfId="16205" priority="14653" stopIfTrue="1" operator="equal">
      <formula>"Baja"</formula>
    </cfRule>
  </conditionalFormatting>
  <conditionalFormatting sqref="AP164">
    <cfRule type="cellIs" dxfId="16204" priority="14652" stopIfTrue="1" operator="equal">
      <formula>"Media"</formula>
    </cfRule>
  </conditionalFormatting>
  <conditionalFormatting sqref="AP164">
    <cfRule type="cellIs" dxfId="16203" priority="14650" stopIfTrue="1" operator="equal">
      <formula>"Muy Alta"</formula>
    </cfRule>
  </conditionalFormatting>
  <conditionalFormatting sqref="AP164">
    <cfRule type="cellIs" dxfId="16202" priority="14654" stopIfTrue="1" operator="equal">
      <formula>"Muy Baja"</formula>
    </cfRule>
  </conditionalFormatting>
  <conditionalFormatting sqref="AE170">
    <cfRule type="containsText" dxfId="16201" priority="14617" operator="containsText" text="VALORAR">
      <formula>NOT(ISERROR(SEARCH("VALORAR",AE170)))</formula>
    </cfRule>
    <cfRule type="containsText" dxfId="16200" priority="14618" operator="containsText" text="Extrema">
      <formula>NOT(ISERROR(SEARCH("Extrema",AE170)))</formula>
    </cfRule>
    <cfRule type="containsText" dxfId="16199" priority="14619" operator="containsText" text="Alta">
      <formula>NOT(ISERROR(SEARCH("Alta",AE170)))</formula>
    </cfRule>
    <cfRule type="containsText" dxfId="16198" priority="14620" operator="containsText" text="Moderada">
      <formula>NOT(ISERROR(SEARCH("Moderada",AE170)))</formula>
    </cfRule>
    <cfRule type="containsText" dxfId="16197" priority="14621" operator="containsText" text="Baja">
      <formula>NOT(ISERROR(SEARCH("Baja",AE170)))</formula>
    </cfRule>
  </conditionalFormatting>
  <conditionalFormatting sqref="AE170">
    <cfRule type="containsText" dxfId="16196" priority="14622" operator="containsText" text="VALORAR">
      <formula>NOT(ISERROR(SEARCH("VALORAR",AE170)))</formula>
    </cfRule>
    <cfRule type="containsText" dxfId="16195" priority="14623" operator="containsText" text="Extrema">
      <formula>NOT(ISERROR(SEARCH("Extrema",AE170)))</formula>
    </cfRule>
    <cfRule type="containsText" dxfId="16194" priority="14624" operator="containsText" text="Alta">
      <formula>NOT(ISERROR(SEARCH("Alta",AE170)))</formula>
    </cfRule>
    <cfRule type="containsText" dxfId="16193" priority="14625" operator="containsText" text="Moderada">
      <formula>NOT(ISERROR(SEARCH("Moderada",AE170)))</formula>
    </cfRule>
    <cfRule type="containsText" dxfId="16192" priority="14626" operator="containsText" text="Baja">
      <formula>NOT(ISERROR(SEARCH("Baja",AE170)))</formula>
    </cfRule>
  </conditionalFormatting>
  <conditionalFormatting sqref="V170">
    <cfRule type="cellIs" dxfId="16191" priority="14633" stopIfTrue="1" operator="equal">
      <formula>"Alta"</formula>
    </cfRule>
  </conditionalFormatting>
  <conditionalFormatting sqref="V170">
    <cfRule type="cellIs" dxfId="16190" priority="14635" stopIfTrue="1" operator="equal">
      <formula>"Baja"</formula>
    </cfRule>
  </conditionalFormatting>
  <conditionalFormatting sqref="V170">
    <cfRule type="cellIs" dxfId="16189" priority="14634" stopIfTrue="1" operator="equal">
      <formula>"Media"</formula>
    </cfRule>
  </conditionalFormatting>
  <conditionalFormatting sqref="V170">
    <cfRule type="cellIs" dxfId="16188" priority="14632" stopIfTrue="1" operator="equal">
      <formula>"Muy Alta"</formula>
    </cfRule>
  </conditionalFormatting>
  <conditionalFormatting sqref="V170">
    <cfRule type="cellIs" dxfId="16187" priority="14636" stopIfTrue="1" operator="equal">
      <formula>"Muy Baja"</formula>
    </cfRule>
  </conditionalFormatting>
  <conditionalFormatting sqref="AP170">
    <cfRule type="cellIs" dxfId="16186" priority="14609" stopIfTrue="1" operator="equal">
      <formula>"Alta"</formula>
    </cfRule>
  </conditionalFormatting>
  <conditionalFormatting sqref="AP170">
    <cfRule type="cellIs" dxfId="16185" priority="14611" stopIfTrue="1" operator="equal">
      <formula>"Baja"</formula>
    </cfRule>
  </conditionalFormatting>
  <conditionalFormatting sqref="AP170">
    <cfRule type="cellIs" dxfId="16184" priority="14610" stopIfTrue="1" operator="equal">
      <formula>"Media"</formula>
    </cfRule>
  </conditionalFormatting>
  <conditionalFormatting sqref="AP170">
    <cfRule type="cellIs" dxfId="16183" priority="14608" stopIfTrue="1" operator="equal">
      <formula>"Muy Alta"</formula>
    </cfRule>
  </conditionalFormatting>
  <conditionalFormatting sqref="AP170">
    <cfRule type="cellIs" dxfId="16182" priority="14612" stopIfTrue="1" operator="equal">
      <formula>"Muy Baja"</formula>
    </cfRule>
  </conditionalFormatting>
  <conditionalFormatting sqref="AE178:AE179">
    <cfRule type="containsText" dxfId="16181" priority="14547" operator="containsText" text="VALORAR">
      <formula>NOT(ISERROR(SEARCH("VALORAR",AE178)))</formula>
    </cfRule>
    <cfRule type="containsText" dxfId="16180" priority="14548" operator="containsText" text="Extrema">
      <formula>NOT(ISERROR(SEARCH("Extrema",AE178)))</formula>
    </cfRule>
    <cfRule type="containsText" dxfId="16179" priority="14549" operator="containsText" text="Alta">
      <formula>NOT(ISERROR(SEARCH("Alta",AE178)))</formula>
    </cfRule>
    <cfRule type="containsText" dxfId="16178" priority="14550" operator="containsText" text="Moderada">
      <formula>NOT(ISERROR(SEARCH("Moderada",AE178)))</formula>
    </cfRule>
    <cfRule type="containsText" dxfId="16177" priority="14551" operator="containsText" text="Baja">
      <formula>NOT(ISERROR(SEARCH("Baja",AE178)))</formula>
    </cfRule>
  </conditionalFormatting>
  <conditionalFormatting sqref="AE178:AE179">
    <cfRule type="containsText" dxfId="16176" priority="14552" operator="containsText" text="VALORAR">
      <formula>NOT(ISERROR(SEARCH("VALORAR",AE178)))</formula>
    </cfRule>
    <cfRule type="containsText" dxfId="16175" priority="14553" operator="containsText" text="Extrema">
      <formula>NOT(ISERROR(SEARCH("Extrema",AE178)))</formula>
    </cfRule>
    <cfRule type="containsText" dxfId="16174" priority="14554" operator="containsText" text="Alta">
      <formula>NOT(ISERROR(SEARCH("Alta",AE178)))</formula>
    </cfRule>
    <cfRule type="containsText" dxfId="16173" priority="14555" operator="containsText" text="Moderada">
      <formula>NOT(ISERROR(SEARCH("Moderada",AE178)))</formula>
    </cfRule>
    <cfRule type="containsText" dxfId="16172" priority="14556" operator="containsText" text="Baja">
      <formula>NOT(ISERROR(SEARCH("Baja",AE178)))</formula>
    </cfRule>
  </conditionalFormatting>
  <conditionalFormatting sqref="AP183">
    <cfRule type="cellIs" dxfId="16171" priority="14501" stopIfTrue="1" operator="equal">
      <formula>"Alta"</formula>
    </cfRule>
  </conditionalFormatting>
  <conditionalFormatting sqref="AP183">
    <cfRule type="cellIs" dxfId="16170" priority="14503" stopIfTrue="1" operator="equal">
      <formula>"Baja"</formula>
    </cfRule>
  </conditionalFormatting>
  <conditionalFormatting sqref="AP183">
    <cfRule type="cellIs" dxfId="16169" priority="14502" stopIfTrue="1" operator="equal">
      <formula>"Media"</formula>
    </cfRule>
  </conditionalFormatting>
  <conditionalFormatting sqref="AP183">
    <cfRule type="cellIs" dxfId="16168" priority="14500" stopIfTrue="1" operator="equal">
      <formula>"Muy Alta"</formula>
    </cfRule>
  </conditionalFormatting>
  <conditionalFormatting sqref="AP183">
    <cfRule type="cellIs" dxfId="16167" priority="14504" stopIfTrue="1" operator="equal">
      <formula>"Muy Baja"</formula>
    </cfRule>
  </conditionalFormatting>
  <conditionalFormatting sqref="AP180">
    <cfRule type="cellIs" dxfId="16166" priority="14459" stopIfTrue="1" operator="equal">
      <formula>"Alta"</formula>
    </cfRule>
  </conditionalFormatting>
  <conditionalFormatting sqref="AP180">
    <cfRule type="cellIs" dxfId="16165" priority="14461" stopIfTrue="1" operator="equal">
      <formula>"Baja"</formula>
    </cfRule>
  </conditionalFormatting>
  <conditionalFormatting sqref="AP180">
    <cfRule type="cellIs" dxfId="16164" priority="14460" stopIfTrue="1" operator="equal">
      <formula>"Media"</formula>
    </cfRule>
  </conditionalFormatting>
  <conditionalFormatting sqref="AP180">
    <cfRule type="cellIs" dxfId="16163" priority="14458" stopIfTrue="1" operator="equal">
      <formula>"Muy Alta"</formula>
    </cfRule>
  </conditionalFormatting>
  <conditionalFormatting sqref="AP180">
    <cfRule type="cellIs" dxfId="16162" priority="14462" stopIfTrue="1" operator="equal">
      <formula>"Muy Baja"</formula>
    </cfRule>
  </conditionalFormatting>
  <conditionalFormatting sqref="V178:V179">
    <cfRule type="cellIs" dxfId="16161" priority="14563" stopIfTrue="1" operator="equal">
      <formula>"Alta"</formula>
    </cfRule>
  </conditionalFormatting>
  <conditionalFormatting sqref="V178:V179">
    <cfRule type="cellIs" dxfId="16160" priority="14565" stopIfTrue="1" operator="equal">
      <formula>"Baja"</formula>
    </cfRule>
  </conditionalFormatting>
  <conditionalFormatting sqref="V178:V179">
    <cfRule type="cellIs" dxfId="16159" priority="14564" stopIfTrue="1" operator="equal">
      <formula>"Media"</formula>
    </cfRule>
  </conditionalFormatting>
  <conditionalFormatting sqref="V178:V179">
    <cfRule type="cellIs" dxfId="16158" priority="14562" stopIfTrue="1" operator="equal">
      <formula>"Muy Alta"</formula>
    </cfRule>
  </conditionalFormatting>
  <conditionalFormatting sqref="V178:V179">
    <cfRule type="cellIs" dxfId="16157" priority="14566" stopIfTrue="1" operator="equal">
      <formula>"Muy Baja"</formula>
    </cfRule>
  </conditionalFormatting>
  <conditionalFormatting sqref="AW178">
    <cfRule type="containsText" dxfId="16156" priority="14537" operator="containsText" text="VALORAR">
      <formula>NOT(ISERROR(SEARCH("VALORAR",AW178)))</formula>
    </cfRule>
    <cfRule type="containsText" dxfId="16155" priority="14538" operator="containsText" text="Extrema">
      <formula>NOT(ISERROR(SEARCH("Extrema",AW178)))</formula>
    </cfRule>
    <cfRule type="containsText" dxfId="16154" priority="14539" operator="containsText" text="Alta">
      <formula>NOT(ISERROR(SEARCH("Alta",AW178)))</formula>
    </cfRule>
    <cfRule type="containsText" dxfId="16153" priority="14540" operator="containsText" text="Moderada">
      <formula>NOT(ISERROR(SEARCH("Moderada",AW178)))</formula>
    </cfRule>
    <cfRule type="containsText" dxfId="16152" priority="14541" operator="containsText" text="Baja">
      <formula>NOT(ISERROR(SEARCH("Baja",AW178)))</formula>
    </cfRule>
  </conditionalFormatting>
  <conditionalFormatting sqref="AW178">
    <cfRule type="containsText" dxfId="16151" priority="14542" operator="containsText" text="VALORAR">
      <formula>NOT(ISERROR(SEARCH("VALORAR",AW178)))</formula>
    </cfRule>
    <cfRule type="containsText" dxfId="16150" priority="14543" operator="containsText" text="Extrema">
      <formula>NOT(ISERROR(SEARCH("Extrema",AW178)))</formula>
    </cfRule>
    <cfRule type="containsText" dxfId="16149" priority="14544" operator="containsText" text="Alta">
      <formula>NOT(ISERROR(SEARCH("Alta",AW178)))</formula>
    </cfRule>
    <cfRule type="containsText" dxfId="16148" priority="14545" operator="containsText" text="Moderada">
      <formula>NOT(ISERROR(SEARCH("Moderada",AW178)))</formula>
    </cfRule>
    <cfRule type="containsText" dxfId="16147" priority="14546" operator="containsText" text="Baja">
      <formula>NOT(ISERROR(SEARCH("Baja",AW178)))</formula>
    </cfRule>
  </conditionalFormatting>
  <conditionalFormatting sqref="AP178">
    <cfRule type="cellIs" dxfId="16146" priority="14529" stopIfTrue="1" operator="equal">
      <formula>"Alta"</formula>
    </cfRule>
  </conditionalFormatting>
  <conditionalFormatting sqref="AP178">
    <cfRule type="cellIs" dxfId="16145" priority="14531" stopIfTrue="1" operator="equal">
      <formula>"Baja"</formula>
    </cfRule>
  </conditionalFormatting>
  <conditionalFormatting sqref="AP178">
    <cfRule type="cellIs" dxfId="16144" priority="14530" stopIfTrue="1" operator="equal">
      <formula>"Media"</formula>
    </cfRule>
  </conditionalFormatting>
  <conditionalFormatting sqref="AP178">
    <cfRule type="cellIs" dxfId="16143" priority="14528" stopIfTrue="1" operator="equal">
      <formula>"Muy Alta"</formula>
    </cfRule>
  </conditionalFormatting>
  <conditionalFormatting sqref="AP178">
    <cfRule type="cellIs" dxfId="16142" priority="14532" stopIfTrue="1" operator="equal">
      <formula>"Muy Baja"</formula>
    </cfRule>
  </conditionalFormatting>
  <conditionalFormatting sqref="AP179">
    <cfRule type="cellIs" dxfId="16141" priority="14515" stopIfTrue="1" operator="equal">
      <formula>"Alta"</formula>
    </cfRule>
  </conditionalFormatting>
  <conditionalFormatting sqref="AP179">
    <cfRule type="cellIs" dxfId="16140" priority="14517" stopIfTrue="1" operator="equal">
      <formula>"Baja"</formula>
    </cfRule>
  </conditionalFormatting>
  <conditionalFormatting sqref="AP179">
    <cfRule type="cellIs" dxfId="16139" priority="14516" stopIfTrue="1" operator="equal">
      <formula>"Media"</formula>
    </cfRule>
  </conditionalFormatting>
  <conditionalFormatting sqref="AP179">
    <cfRule type="cellIs" dxfId="16138" priority="14514" stopIfTrue="1" operator="equal">
      <formula>"Muy Alta"</formula>
    </cfRule>
  </conditionalFormatting>
  <conditionalFormatting sqref="AP179">
    <cfRule type="cellIs" dxfId="16137" priority="14518" stopIfTrue="1" operator="equal">
      <formula>"Muy Baja"</formula>
    </cfRule>
  </conditionalFormatting>
  <conditionalFormatting sqref="AE180:AE181">
    <cfRule type="containsText" dxfId="16136" priority="14467" operator="containsText" text="VALORAR">
      <formula>NOT(ISERROR(SEARCH("VALORAR",AE180)))</formula>
    </cfRule>
    <cfRule type="containsText" dxfId="16135" priority="14468" operator="containsText" text="Extrema">
      <formula>NOT(ISERROR(SEARCH("Extrema",AE180)))</formula>
    </cfRule>
    <cfRule type="containsText" dxfId="16134" priority="14469" operator="containsText" text="Alta">
      <formula>NOT(ISERROR(SEARCH("Alta",AE180)))</formula>
    </cfRule>
    <cfRule type="containsText" dxfId="16133" priority="14470" operator="containsText" text="Moderada">
      <formula>NOT(ISERROR(SEARCH("Moderada",AE180)))</formula>
    </cfRule>
    <cfRule type="containsText" dxfId="16132" priority="14471" operator="containsText" text="Baja">
      <formula>NOT(ISERROR(SEARCH("Baja",AE180)))</formula>
    </cfRule>
  </conditionalFormatting>
  <conditionalFormatting sqref="AE180:AE181">
    <cfRule type="containsText" dxfId="16131" priority="14472" operator="containsText" text="VALORAR">
      <formula>NOT(ISERROR(SEARCH("VALORAR",AE180)))</formula>
    </cfRule>
    <cfRule type="containsText" dxfId="16130" priority="14473" operator="containsText" text="Extrema">
      <formula>NOT(ISERROR(SEARCH("Extrema",AE180)))</formula>
    </cfRule>
    <cfRule type="containsText" dxfId="16129" priority="14474" operator="containsText" text="Alta">
      <formula>NOT(ISERROR(SEARCH("Alta",AE180)))</formula>
    </cfRule>
    <cfRule type="containsText" dxfId="16128" priority="14475" operator="containsText" text="Moderada">
      <formula>NOT(ISERROR(SEARCH("Moderada",AE180)))</formula>
    </cfRule>
    <cfRule type="containsText" dxfId="16127" priority="14476" operator="containsText" text="Baja">
      <formula>NOT(ISERROR(SEARCH("Baja",AE180)))</formula>
    </cfRule>
  </conditionalFormatting>
  <conditionalFormatting sqref="V180:V181">
    <cfRule type="cellIs" dxfId="16126" priority="14483" stopIfTrue="1" operator="equal">
      <formula>"Alta"</formula>
    </cfRule>
  </conditionalFormatting>
  <conditionalFormatting sqref="V180:V181">
    <cfRule type="cellIs" dxfId="16125" priority="14485" stopIfTrue="1" operator="equal">
      <formula>"Baja"</formula>
    </cfRule>
  </conditionalFormatting>
  <conditionalFormatting sqref="V180:V181">
    <cfRule type="cellIs" dxfId="16124" priority="14484" stopIfTrue="1" operator="equal">
      <formula>"Media"</formula>
    </cfRule>
  </conditionalFormatting>
  <conditionalFormatting sqref="V180:V181">
    <cfRule type="cellIs" dxfId="16123" priority="14482" stopIfTrue="1" operator="equal">
      <formula>"Muy Alta"</formula>
    </cfRule>
  </conditionalFormatting>
  <conditionalFormatting sqref="V180:V181">
    <cfRule type="cellIs" dxfId="16122" priority="14486" stopIfTrue="1" operator="equal">
      <formula>"Muy Baja"</formula>
    </cfRule>
  </conditionalFormatting>
  <conditionalFormatting sqref="AP181">
    <cfRule type="cellIs" dxfId="16121" priority="14445" stopIfTrue="1" operator="equal">
      <formula>"Alta"</formula>
    </cfRule>
  </conditionalFormatting>
  <conditionalFormatting sqref="AP181">
    <cfRule type="cellIs" dxfId="16120" priority="14447" stopIfTrue="1" operator="equal">
      <formula>"Baja"</formula>
    </cfRule>
  </conditionalFormatting>
  <conditionalFormatting sqref="AP181">
    <cfRule type="cellIs" dxfId="16119" priority="14446" stopIfTrue="1" operator="equal">
      <formula>"Media"</formula>
    </cfRule>
  </conditionalFormatting>
  <conditionalFormatting sqref="AP181">
    <cfRule type="cellIs" dxfId="16118" priority="14444" stopIfTrue="1" operator="equal">
      <formula>"Muy Alta"</formula>
    </cfRule>
  </conditionalFormatting>
  <conditionalFormatting sqref="AP181">
    <cfRule type="cellIs" dxfId="16117" priority="14448" stopIfTrue="1" operator="equal">
      <formula>"Muy Baja"</formula>
    </cfRule>
  </conditionalFormatting>
  <conditionalFormatting sqref="AE182">
    <cfRule type="containsText" dxfId="16116" priority="14411" operator="containsText" text="VALORAR">
      <formula>NOT(ISERROR(SEARCH("VALORAR",AE182)))</formula>
    </cfRule>
    <cfRule type="containsText" dxfId="16115" priority="14412" operator="containsText" text="Extrema">
      <formula>NOT(ISERROR(SEARCH("Extrema",AE182)))</formula>
    </cfRule>
    <cfRule type="containsText" dxfId="16114" priority="14413" operator="containsText" text="Alta">
      <formula>NOT(ISERROR(SEARCH("Alta",AE182)))</formula>
    </cfRule>
    <cfRule type="containsText" dxfId="16113" priority="14414" operator="containsText" text="Moderada">
      <formula>NOT(ISERROR(SEARCH("Moderada",AE182)))</formula>
    </cfRule>
    <cfRule type="containsText" dxfId="16112" priority="14415" operator="containsText" text="Baja">
      <formula>NOT(ISERROR(SEARCH("Baja",AE182)))</formula>
    </cfRule>
  </conditionalFormatting>
  <conditionalFormatting sqref="AE182">
    <cfRule type="containsText" dxfId="16111" priority="14416" operator="containsText" text="VALORAR">
      <formula>NOT(ISERROR(SEARCH("VALORAR",AE182)))</formula>
    </cfRule>
    <cfRule type="containsText" dxfId="16110" priority="14417" operator="containsText" text="Extrema">
      <formula>NOT(ISERROR(SEARCH("Extrema",AE182)))</formula>
    </cfRule>
    <cfRule type="containsText" dxfId="16109" priority="14418" operator="containsText" text="Alta">
      <formula>NOT(ISERROR(SEARCH("Alta",AE182)))</formula>
    </cfRule>
    <cfRule type="containsText" dxfId="16108" priority="14419" operator="containsText" text="Moderada">
      <formula>NOT(ISERROR(SEARCH("Moderada",AE182)))</formula>
    </cfRule>
    <cfRule type="containsText" dxfId="16107" priority="14420" operator="containsText" text="Baja">
      <formula>NOT(ISERROR(SEARCH("Baja",AE182)))</formula>
    </cfRule>
  </conditionalFormatting>
  <conditionalFormatting sqref="V182">
    <cfRule type="cellIs" dxfId="16106" priority="14427" stopIfTrue="1" operator="equal">
      <formula>"Alta"</formula>
    </cfRule>
  </conditionalFormatting>
  <conditionalFormatting sqref="V182">
    <cfRule type="cellIs" dxfId="16105" priority="14429" stopIfTrue="1" operator="equal">
      <formula>"Baja"</formula>
    </cfRule>
  </conditionalFormatting>
  <conditionalFormatting sqref="V182">
    <cfRule type="cellIs" dxfId="16104" priority="14428" stopIfTrue="1" operator="equal">
      <formula>"Media"</formula>
    </cfRule>
  </conditionalFormatting>
  <conditionalFormatting sqref="V182">
    <cfRule type="cellIs" dxfId="16103" priority="14426" stopIfTrue="1" operator="equal">
      <formula>"Muy Alta"</formula>
    </cfRule>
  </conditionalFormatting>
  <conditionalFormatting sqref="V182">
    <cfRule type="cellIs" dxfId="16102" priority="14430" stopIfTrue="1" operator="equal">
      <formula>"Muy Baja"</formula>
    </cfRule>
  </conditionalFormatting>
  <conditionalFormatting sqref="AP182">
    <cfRule type="cellIs" dxfId="16101" priority="14403" stopIfTrue="1" operator="equal">
      <formula>"Alta"</formula>
    </cfRule>
  </conditionalFormatting>
  <conditionalFormatting sqref="AP182">
    <cfRule type="cellIs" dxfId="16100" priority="14405" stopIfTrue="1" operator="equal">
      <formula>"Baja"</formula>
    </cfRule>
  </conditionalFormatting>
  <conditionalFormatting sqref="AP182">
    <cfRule type="cellIs" dxfId="16099" priority="14404" stopIfTrue="1" operator="equal">
      <formula>"Media"</formula>
    </cfRule>
  </conditionalFormatting>
  <conditionalFormatting sqref="AP182">
    <cfRule type="cellIs" dxfId="16098" priority="14402" stopIfTrue="1" operator="equal">
      <formula>"Muy Alta"</formula>
    </cfRule>
  </conditionalFormatting>
  <conditionalFormatting sqref="AP182">
    <cfRule type="cellIs" dxfId="16097" priority="14406" stopIfTrue="1" operator="equal">
      <formula>"Muy Baja"</formula>
    </cfRule>
  </conditionalFormatting>
  <conditionalFormatting sqref="AE172:AE173">
    <cfRule type="containsText" dxfId="16096" priority="14355" operator="containsText" text="VALORAR">
      <formula>NOT(ISERROR(SEARCH("VALORAR",AE172)))</formula>
    </cfRule>
    <cfRule type="containsText" dxfId="16095" priority="14356" operator="containsText" text="Extrema">
      <formula>NOT(ISERROR(SEARCH("Extrema",AE172)))</formula>
    </cfRule>
    <cfRule type="containsText" dxfId="16094" priority="14357" operator="containsText" text="Alta">
      <formula>NOT(ISERROR(SEARCH("Alta",AE172)))</formula>
    </cfRule>
    <cfRule type="containsText" dxfId="16093" priority="14358" operator="containsText" text="Moderada">
      <formula>NOT(ISERROR(SEARCH("Moderada",AE172)))</formula>
    </cfRule>
    <cfRule type="containsText" dxfId="16092" priority="14359" operator="containsText" text="Baja">
      <formula>NOT(ISERROR(SEARCH("Baja",AE172)))</formula>
    </cfRule>
  </conditionalFormatting>
  <conditionalFormatting sqref="AE172:AE173">
    <cfRule type="containsText" dxfId="16091" priority="14360" operator="containsText" text="VALORAR">
      <formula>NOT(ISERROR(SEARCH("VALORAR",AE172)))</formula>
    </cfRule>
    <cfRule type="containsText" dxfId="16090" priority="14361" operator="containsText" text="Extrema">
      <formula>NOT(ISERROR(SEARCH("Extrema",AE172)))</formula>
    </cfRule>
    <cfRule type="containsText" dxfId="16089" priority="14362" operator="containsText" text="Alta">
      <formula>NOT(ISERROR(SEARCH("Alta",AE172)))</formula>
    </cfRule>
    <cfRule type="containsText" dxfId="16088" priority="14363" operator="containsText" text="Moderada">
      <formula>NOT(ISERROR(SEARCH("Moderada",AE172)))</formula>
    </cfRule>
    <cfRule type="containsText" dxfId="16087" priority="14364" operator="containsText" text="Baja">
      <formula>NOT(ISERROR(SEARCH("Baja",AE172)))</formula>
    </cfRule>
  </conditionalFormatting>
  <conditionalFormatting sqref="AP177">
    <cfRule type="cellIs" dxfId="16086" priority="14309" stopIfTrue="1" operator="equal">
      <formula>"Alta"</formula>
    </cfRule>
  </conditionalFormatting>
  <conditionalFormatting sqref="AP177">
    <cfRule type="cellIs" dxfId="16085" priority="14311" stopIfTrue="1" operator="equal">
      <formula>"Baja"</formula>
    </cfRule>
  </conditionalFormatting>
  <conditionalFormatting sqref="AP177">
    <cfRule type="cellIs" dxfId="16084" priority="14310" stopIfTrue="1" operator="equal">
      <formula>"Media"</formula>
    </cfRule>
  </conditionalFormatting>
  <conditionalFormatting sqref="AP177">
    <cfRule type="cellIs" dxfId="16083" priority="14308" stopIfTrue="1" operator="equal">
      <formula>"Muy Alta"</formula>
    </cfRule>
  </conditionalFormatting>
  <conditionalFormatting sqref="AP177">
    <cfRule type="cellIs" dxfId="16082" priority="14312" stopIfTrue="1" operator="equal">
      <formula>"Muy Baja"</formula>
    </cfRule>
  </conditionalFormatting>
  <conditionalFormatting sqref="AP174">
    <cfRule type="cellIs" dxfId="16081" priority="14267" stopIfTrue="1" operator="equal">
      <formula>"Alta"</formula>
    </cfRule>
  </conditionalFormatting>
  <conditionalFormatting sqref="AP174">
    <cfRule type="cellIs" dxfId="16080" priority="14269" stopIfTrue="1" operator="equal">
      <formula>"Baja"</formula>
    </cfRule>
  </conditionalFormatting>
  <conditionalFormatting sqref="AP174">
    <cfRule type="cellIs" dxfId="16079" priority="14268" stopIfTrue="1" operator="equal">
      <formula>"Media"</formula>
    </cfRule>
  </conditionalFormatting>
  <conditionalFormatting sqref="AP174">
    <cfRule type="cellIs" dxfId="16078" priority="14266" stopIfTrue="1" operator="equal">
      <formula>"Muy Alta"</formula>
    </cfRule>
  </conditionalFormatting>
  <conditionalFormatting sqref="AP174">
    <cfRule type="cellIs" dxfId="16077" priority="14270" stopIfTrue="1" operator="equal">
      <formula>"Muy Baja"</formula>
    </cfRule>
  </conditionalFormatting>
  <conditionalFormatting sqref="V172:V173">
    <cfRule type="cellIs" dxfId="16076" priority="14371" stopIfTrue="1" operator="equal">
      <formula>"Alta"</formula>
    </cfRule>
  </conditionalFormatting>
  <conditionalFormatting sqref="V172:V173">
    <cfRule type="cellIs" dxfId="16075" priority="14373" stopIfTrue="1" operator="equal">
      <formula>"Baja"</formula>
    </cfRule>
  </conditionalFormatting>
  <conditionalFormatting sqref="V172:V173">
    <cfRule type="cellIs" dxfId="16074" priority="14372" stopIfTrue="1" operator="equal">
      <formula>"Media"</formula>
    </cfRule>
  </conditionalFormatting>
  <conditionalFormatting sqref="V172:V173">
    <cfRule type="cellIs" dxfId="16073" priority="14370" stopIfTrue="1" operator="equal">
      <formula>"Muy Alta"</formula>
    </cfRule>
  </conditionalFormatting>
  <conditionalFormatting sqref="V172:V173">
    <cfRule type="cellIs" dxfId="16072" priority="14374" stopIfTrue="1" operator="equal">
      <formula>"Muy Baja"</formula>
    </cfRule>
  </conditionalFormatting>
  <conditionalFormatting sqref="AW172">
    <cfRule type="containsText" dxfId="16071" priority="14345" operator="containsText" text="VALORAR">
      <formula>NOT(ISERROR(SEARCH("VALORAR",AW172)))</formula>
    </cfRule>
    <cfRule type="containsText" dxfId="16070" priority="14346" operator="containsText" text="Extrema">
      <formula>NOT(ISERROR(SEARCH("Extrema",AW172)))</formula>
    </cfRule>
    <cfRule type="containsText" dxfId="16069" priority="14347" operator="containsText" text="Alta">
      <formula>NOT(ISERROR(SEARCH("Alta",AW172)))</formula>
    </cfRule>
    <cfRule type="containsText" dxfId="16068" priority="14348" operator="containsText" text="Moderada">
      <formula>NOT(ISERROR(SEARCH("Moderada",AW172)))</formula>
    </cfRule>
    <cfRule type="containsText" dxfId="16067" priority="14349" operator="containsText" text="Baja">
      <formula>NOT(ISERROR(SEARCH("Baja",AW172)))</formula>
    </cfRule>
  </conditionalFormatting>
  <conditionalFormatting sqref="AW172">
    <cfRule type="containsText" dxfId="16066" priority="14350" operator="containsText" text="VALORAR">
      <formula>NOT(ISERROR(SEARCH("VALORAR",AW172)))</formula>
    </cfRule>
    <cfRule type="containsText" dxfId="16065" priority="14351" operator="containsText" text="Extrema">
      <formula>NOT(ISERROR(SEARCH("Extrema",AW172)))</formula>
    </cfRule>
    <cfRule type="containsText" dxfId="16064" priority="14352" operator="containsText" text="Alta">
      <formula>NOT(ISERROR(SEARCH("Alta",AW172)))</formula>
    </cfRule>
    <cfRule type="containsText" dxfId="16063" priority="14353" operator="containsText" text="Moderada">
      <formula>NOT(ISERROR(SEARCH("Moderada",AW172)))</formula>
    </cfRule>
    <cfRule type="containsText" dxfId="16062" priority="14354" operator="containsText" text="Baja">
      <formula>NOT(ISERROR(SEARCH("Baja",AW172)))</formula>
    </cfRule>
  </conditionalFormatting>
  <conditionalFormatting sqref="AP172">
    <cfRule type="cellIs" dxfId="16061" priority="14337" stopIfTrue="1" operator="equal">
      <formula>"Alta"</formula>
    </cfRule>
  </conditionalFormatting>
  <conditionalFormatting sqref="AP172">
    <cfRule type="cellIs" dxfId="16060" priority="14339" stopIfTrue="1" operator="equal">
      <formula>"Baja"</formula>
    </cfRule>
  </conditionalFormatting>
  <conditionalFormatting sqref="AP172">
    <cfRule type="cellIs" dxfId="16059" priority="14338" stopIfTrue="1" operator="equal">
      <formula>"Media"</formula>
    </cfRule>
  </conditionalFormatting>
  <conditionalFormatting sqref="AP172">
    <cfRule type="cellIs" dxfId="16058" priority="14336" stopIfTrue="1" operator="equal">
      <formula>"Muy Alta"</formula>
    </cfRule>
  </conditionalFormatting>
  <conditionalFormatting sqref="AP172">
    <cfRule type="cellIs" dxfId="16057" priority="14340" stopIfTrue="1" operator="equal">
      <formula>"Muy Baja"</formula>
    </cfRule>
  </conditionalFormatting>
  <conditionalFormatting sqref="AP173">
    <cfRule type="cellIs" dxfId="16056" priority="14323" stopIfTrue="1" operator="equal">
      <formula>"Alta"</formula>
    </cfRule>
  </conditionalFormatting>
  <conditionalFormatting sqref="AP173">
    <cfRule type="cellIs" dxfId="16055" priority="14325" stopIfTrue="1" operator="equal">
      <formula>"Baja"</formula>
    </cfRule>
  </conditionalFormatting>
  <conditionalFormatting sqref="AP173">
    <cfRule type="cellIs" dxfId="16054" priority="14324" stopIfTrue="1" operator="equal">
      <formula>"Media"</formula>
    </cfRule>
  </conditionalFormatting>
  <conditionalFormatting sqref="AP173">
    <cfRule type="cellIs" dxfId="16053" priority="14322" stopIfTrue="1" operator="equal">
      <formula>"Muy Alta"</formula>
    </cfRule>
  </conditionalFormatting>
  <conditionalFormatting sqref="AP173">
    <cfRule type="cellIs" dxfId="16052" priority="14326" stopIfTrue="1" operator="equal">
      <formula>"Muy Baja"</formula>
    </cfRule>
  </conditionalFormatting>
  <conditionalFormatting sqref="AE174:AE175">
    <cfRule type="containsText" dxfId="16051" priority="14275" operator="containsText" text="VALORAR">
      <formula>NOT(ISERROR(SEARCH("VALORAR",AE174)))</formula>
    </cfRule>
    <cfRule type="containsText" dxfId="16050" priority="14276" operator="containsText" text="Extrema">
      <formula>NOT(ISERROR(SEARCH("Extrema",AE174)))</formula>
    </cfRule>
    <cfRule type="containsText" dxfId="16049" priority="14277" operator="containsText" text="Alta">
      <formula>NOT(ISERROR(SEARCH("Alta",AE174)))</formula>
    </cfRule>
    <cfRule type="containsText" dxfId="16048" priority="14278" operator="containsText" text="Moderada">
      <formula>NOT(ISERROR(SEARCH("Moderada",AE174)))</formula>
    </cfRule>
    <cfRule type="containsText" dxfId="16047" priority="14279" operator="containsText" text="Baja">
      <formula>NOT(ISERROR(SEARCH("Baja",AE174)))</formula>
    </cfRule>
  </conditionalFormatting>
  <conditionalFormatting sqref="AE174:AE175">
    <cfRule type="containsText" dxfId="16046" priority="14280" operator="containsText" text="VALORAR">
      <formula>NOT(ISERROR(SEARCH("VALORAR",AE174)))</formula>
    </cfRule>
    <cfRule type="containsText" dxfId="16045" priority="14281" operator="containsText" text="Extrema">
      <formula>NOT(ISERROR(SEARCH("Extrema",AE174)))</formula>
    </cfRule>
    <cfRule type="containsText" dxfId="16044" priority="14282" operator="containsText" text="Alta">
      <formula>NOT(ISERROR(SEARCH("Alta",AE174)))</formula>
    </cfRule>
    <cfRule type="containsText" dxfId="16043" priority="14283" operator="containsText" text="Moderada">
      <formula>NOT(ISERROR(SEARCH("Moderada",AE174)))</formula>
    </cfRule>
    <cfRule type="containsText" dxfId="16042" priority="14284" operator="containsText" text="Baja">
      <formula>NOT(ISERROR(SEARCH("Baja",AE174)))</formula>
    </cfRule>
  </conditionalFormatting>
  <conditionalFormatting sqref="V174:V175">
    <cfRule type="cellIs" dxfId="16041" priority="14291" stopIfTrue="1" operator="equal">
      <formula>"Alta"</formula>
    </cfRule>
  </conditionalFormatting>
  <conditionalFormatting sqref="V174:V175">
    <cfRule type="cellIs" dxfId="16040" priority="14293" stopIfTrue="1" operator="equal">
      <formula>"Baja"</formula>
    </cfRule>
  </conditionalFormatting>
  <conditionalFormatting sqref="V174:V175">
    <cfRule type="cellIs" dxfId="16039" priority="14292" stopIfTrue="1" operator="equal">
      <formula>"Media"</formula>
    </cfRule>
  </conditionalFormatting>
  <conditionalFormatting sqref="V174:V175">
    <cfRule type="cellIs" dxfId="16038" priority="14290" stopIfTrue="1" operator="equal">
      <formula>"Muy Alta"</formula>
    </cfRule>
  </conditionalFormatting>
  <conditionalFormatting sqref="V174:V175">
    <cfRule type="cellIs" dxfId="16037" priority="14294" stopIfTrue="1" operator="equal">
      <formula>"Muy Baja"</formula>
    </cfRule>
  </conditionalFormatting>
  <conditionalFormatting sqref="AP175">
    <cfRule type="cellIs" dxfId="16036" priority="14253" stopIfTrue="1" operator="equal">
      <formula>"Alta"</formula>
    </cfRule>
  </conditionalFormatting>
  <conditionalFormatting sqref="AP175">
    <cfRule type="cellIs" dxfId="16035" priority="14255" stopIfTrue="1" operator="equal">
      <formula>"Baja"</formula>
    </cfRule>
  </conditionalFormatting>
  <conditionalFormatting sqref="AP175">
    <cfRule type="cellIs" dxfId="16034" priority="14254" stopIfTrue="1" operator="equal">
      <formula>"Media"</formula>
    </cfRule>
  </conditionalFormatting>
  <conditionalFormatting sqref="AP175">
    <cfRule type="cellIs" dxfId="16033" priority="14252" stopIfTrue="1" operator="equal">
      <formula>"Muy Alta"</formula>
    </cfRule>
  </conditionalFormatting>
  <conditionalFormatting sqref="AP175">
    <cfRule type="cellIs" dxfId="16032" priority="14256" stopIfTrue="1" operator="equal">
      <formula>"Muy Baja"</formula>
    </cfRule>
  </conditionalFormatting>
  <conditionalFormatting sqref="AE176">
    <cfRule type="containsText" dxfId="16031" priority="14219" operator="containsText" text="VALORAR">
      <formula>NOT(ISERROR(SEARCH("VALORAR",AE176)))</formula>
    </cfRule>
    <cfRule type="containsText" dxfId="16030" priority="14220" operator="containsText" text="Extrema">
      <formula>NOT(ISERROR(SEARCH("Extrema",AE176)))</formula>
    </cfRule>
    <cfRule type="containsText" dxfId="16029" priority="14221" operator="containsText" text="Alta">
      <formula>NOT(ISERROR(SEARCH("Alta",AE176)))</formula>
    </cfRule>
    <cfRule type="containsText" dxfId="16028" priority="14222" operator="containsText" text="Moderada">
      <formula>NOT(ISERROR(SEARCH("Moderada",AE176)))</formula>
    </cfRule>
    <cfRule type="containsText" dxfId="16027" priority="14223" operator="containsText" text="Baja">
      <formula>NOT(ISERROR(SEARCH("Baja",AE176)))</formula>
    </cfRule>
  </conditionalFormatting>
  <conditionalFormatting sqref="AE176">
    <cfRule type="containsText" dxfId="16026" priority="14224" operator="containsText" text="VALORAR">
      <formula>NOT(ISERROR(SEARCH("VALORAR",AE176)))</formula>
    </cfRule>
    <cfRule type="containsText" dxfId="16025" priority="14225" operator="containsText" text="Extrema">
      <formula>NOT(ISERROR(SEARCH("Extrema",AE176)))</formula>
    </cfRule>
    <cfRule type="containsText" dxfId="16024" priority="14226" operator="containsText" text="Alta">
      <formula>NOT(ISERROR(SEARCH("Alta",AE176)))</formula>
    </cfRule>
    <cfRule type="containsText" dxfId="16023" priority="14227" operator="containsText" text="Moderada">
      <formula>NOT(ISERROR(SEARCH("Moderada",AE176)))</formula>
    </cfRule>
    <cfRule type="containsText" dxfId="16022" priority="14228" operator="containsText" text="Baja">
      <formula>NOT(ISERROR(SEARCH("Baja",AE176)))</formula>
    </cfRule>
  </conditionalFormatting>
  <conditionalFormatting sqref="V176">
    <cfRule type="cellIs" dxfId="16021" priority="14235" stopIfTrue="1" operator="equal">
      <formula>"Alta"</formula>
    </cfRule>
  </conditionalFormatting>
  <conditionalFormatting sqref="V176">
    <cfRule type="cellIs" dxfId="16020" priority="14237" stopIfTrue="1" operator="equal">
      <formula>"Baja"</formula>
    </cfRule>
  </conditionalFormatting>
  <conditionalFormatting sqref="V176">
    <cfRule type="cellIs" dxfId="16019" priority="14236" stopIfTrue="1" operator="equal">
      <formula>"Media"</formula>
    </cfRule>
  </conditionalFormatting>
  <conditionalFormatting sqref="V176">
    <cfRule type="cellIs" dxfId="16018" priority="14234" stopIfTrue="1" operator="equal">
      <formula>"Muy Alta"</formula>
    </cfRule>
  </conditionalFormatting>
  <conditionalFormatting sqref="V176">
    <cfRule type="cellIs" dxfId="16017" priority="14238" stopIfTrue="1" operator="equal">
      <formula>"Muy Baja"</formula>
    </cfRule>
  </conditionalFormatting>
  <conditionalFormatting sqref="AP176">
    <cfRule type="cellIs" dxfId="16016" priority="14211" stopIfTrue="1" operator="equal">
      <formula>"Alta"</formula>
    </cfRule>
  </conditionalFormatting>
  <conditionalFormatting sqref="AP176">
    <cfRule type="cellIs" dxfId="16015" priority="14213" stopIfTrue="1" operator="equal">
      <formula>"Baja"</formula>
    </cfRule>
  </conditionalFormatting>
  <conditionalFormatting sqref="AP176">
    <cfRule type="cellIs" dxfId="16014" priority="14212" stopIfTrue="1" operator="equal">
      <formula>"Media"</formula>
    </cfRule>
  </conditionalFormatting>
  <conditionalFormatting sqref="AP176">
    <cfRule type="cellIs" dxfId="16013" priority="14210" stopIfTrue="1" operator="equal">
      <formula>"Muy Alta"</formula>
    </cfRule>
  </conditionalFormatting>
  <conditionalFormatting sqref="AP176">
    <cfRule type="cellIs" dxfId="16012" priority="14214" stopIfTrue="1" operator="equal">
      <formula>"Muy Baja"</formula>
    </cfRule>
  </conditionalFormatting>
  <conditionalFormatting sqref="AE184:AE185">
    <cfRule type="containsText" dxfId="16011" priority="14163" operator="containsText" text="VALORAR">
      <formula>NOT(ISERROR(SEARCH("VALORAR",AE184)))</formula>
    </cfRule>
    <cfRule type="containsText" dxfId="16010" priority="14164" operator="containsText" text="Extrema">
      <formula>NOT(ISERROR(SEARCH("Extrema",AE184)))</formula>
    </cfRule>
    <cfRule type="containsText" dxfId="16009" priority="14165" operator="containsText" text="Alta">
      <formula>NOT(ISERROR(SEARCH("Alta",AE184)))</formula>
    </cfRule>
    <cfRule type="containsText" dxfId="16008" priority="14166" operator="containsText" text="Moderada">
      <formula>NOT(ISERROR(SEARCH("Moderada",AE184)))</formula>
    </cfRule>
    <cfRule type="containsText" dxfId="16007" priority="14167" operator="containsText" text="Baja">
      <formula>NOT(ISERROR(SEARCH("Baja",AE184)))</formula>
    </cfRule>
  </conditionalFormatting>
  <conditionalFormatting sqref="AE184:AE185">
    <cfRule type="containsText" dxfId="16006" priority="14168" operator="containsText" text="VALORAR">
      <formula>NOT(ISERROR(SEARCH("VALORAR",AE184)))</formula>
    </cfRule>
    <cfRule type="containsText" dxfId="16005" priority="14169" operator="containsText" text="Extrema">
      <formula>NOT(ISERROR(SEARCH("Extrema",AE184)))</formula>
    </cfRule>
    <cfRule type="containsText" dxfId="16004" priority="14170" operator="containsText" text="Alta">
      <formula>NOT(ISERROR(SEARCH("Alta",AE184)))</formula>
    </cfRule>
    <cfRule type="containsText" dxfId="16003" priority="14171" operator="containsText" text="Moderada">
      <formula>NOT(ISERROR(SEARCH("Moderada",AE184)))</formula>
    </cfRule>
    <cfRule type="containsText" dxfId="16002" priority="14172" operator="containsText" text="Baja">
      <formula>NOT(ISERROR(SEARCH("Baja",AE184)))</formula>
    </cfRule>
  </conditionalFormatting>
  <conditionalFormatting sqref="AP189">
    <cfRule type="cellIs" dxfId="16001" priority="14117" stopIfTrue="1" operator="equal">
      <formula>"Alta"</formula>
    </cfRule>
  </conditionalFormatting>
  <conditionalFormatting sqref="AP189">
    <cfRule type="cellIs" dxfId="16000" priority="14119" stopIfTrue="1" operator="equal">
      <formula>"Baja"</formula>
    </cfRule>
  </conditionalFormatting>
  <conditionalFormatting sqref="AP189">
    <cfRule type="cellIs" dxfId="15999" priority="14118" stopIfTrue="1" operator="equal">
      <formula>"Media"</formula>
    </cfRule>
  </conditionalFormatting>
  <conditionalFormatting sqref="AP189">
    <cfRule type="cellIs" dxfId="15998" priority="14116" stopIfTrue="1" operator="equal">
      <formula>"Muy Alta"</formula>
    </cfRule>
  </conditionalFormatting>
  <conditionalFormatting sqref="AP189">
    <cfRule type="cellIs" dxfId="15997" priority="14120" stopIfTrue="1" operator="equal">
      <formula>"Muy Baja"</formula>
    </cfRule>
  </conditionalFormatting>
  <conditionalFormatting sqref="AP186">
    <cfRule type="cellIs" dxfId="15996" priority="14075" stopIfTrue="1" operator="equal">
      <formula>"Alta"</formula>
    </cfRule>
  </conditionalFormatting>
  <conditionalFormatting sqref="AP186">
    <cfRule type="cellIs" dxfId="15995" priority="14077" stopIfTrue="1" operator="equal">
      <formula>"Baja"</formula>
    </cfRule>
  </conditionalFormatting>
  <conditionalFormatting sqref="AP186">
    <cfRule type="cellIs" dxfId="15994" priority="14076" stopIfTrue="1" operator="equal">
      <formula>"Media"</formula>
    </cfRule>
  </conditionalFormatting>
  <conditionalFormatting sqref="AP186">
    <cfRule type="cellIs" dxfId="15993" priority="14074" stopIfTrue="1" operator="equal">
      <formula>"Muy Alta"</formula>
    </cfRule>
  </conditionalFormatting>
  <conditionalFormatting sqref="AP186">
    <cfRule type="cellIs" dxfId="15992" priority="14078" stopIfTrue="1" operator="equal">
      <formula>"Muy Baja"</formula>
    </cfRule>
  </conditionalFormatting>
  <conditionalFormatting sqref="V184:V185">
    <cfRule type="cellIs" dxfId="15991" priority="14179" stopIfTrue="1" operator="equal">
      <formula>"Alta"</formula>
    </cfRule>
  </conditionalFormatting>
  <conditionalFormatting sqref="V184:V185">
    <cfRule type="cellIs" dxfId="15990" priority="14181" stopIfTrue="1" operator="equal">
      <formula>"Baja"</formula>
    </cfRule>
  </conditionalFormatting>
  <conditionalFormatting sqref="V184:V185">
    <cfRule type="cellIs" dxfId="15989" priority="14180" stopIfTrue="1" operator="equal">
      <formula>"Media"</formula>
    </cfRule>
  </conditionalFormatting>
  <conditionalFormatting sqref="V184:V185">
    <cfRule type="cellIs" dxfId="15988" priority="14178" stopIfTrue="1" operator="equal">
      <formula>"Muy Alta"</formula>
    </cfRule>
  </conditionalFormatting>
  <conditionalFormatting sqref="V184:V185">
    <cfRule type="cellIs" dxfId="15987" priority="14182" stopIfTrue="1" operator="equal">
      <formula>"Muy Baja"</formula>
    </cfRule>
  </conditionalFormatting>
  <conditionalFormatting sqref="AW184">
    <cfRule type="containsText" dxfId="15986" priority="14153" operator="containsText" text="VALORAR">
      <formula>NOT(ISERROR(SEARCH("VALORAR",AW184)))</formula>
    </cfRule>
    <cfRule type="containsText" dxfId="15985" priority="14154" operator="containsText" text="Extrema">
      <formula>NOT(ISERROR(SEARCH("Extrema",AW184)))</formula>
    </cfRule>
    <cfRule type="containsText" dxfId="15984" priority="14155" operator="containsText" text="Alta">
      <formula>NOT(ISERROR(SEARCH("Alta",AW184)))</formula>
    </cfRule>
    <cfRule type="containsText" dxfId="15983" priority="14156" operator="containsText" text="Moderada">
      <formula>NOT(ISERROR(SEARCH("Moderada",AW184)))</formula>
    </cfRule>
    <cfRule type="containsText" dxfId="15982" priority="14157" operator="containsText" text="Baja">
      <formula>NOT(ISERROR(SEARCH("Baja",AW184)))</formula>
    </cfRule>
  </conditionalFormatting>
  <conditionalFormatting sqref="AW184">
    <cfRule type="containsText" dxfId="15981" priority="14158" operator="containsText" text="VALORAR">
      <formula>NOT(ISERROR(SEARCH("VALORAR",AW184)))</formula>
    </cfRule>
    <cfRule type="containsText" dxfId="15980" priority="14159" operator="containsText" text="Extrema">
      <formula>NOT(ISERROR(SEARCH("Extrema",AW184)))</formula>
    </cfRule>
    <cfRule type="containsText" dxfId="15979" priority="14160" operator="containsText" text="Alta">
      <formula>NOT(ISERROR(SEARCH("Alta",AW184)))</formula>
    </cfRule>
    <cfRule type="containsText" dxfId="15978" priority="14161" operator="containsText" text="Moderada">
      <formula>NOT(ISERROR(SEARCH("Moderada",AW184)))</formula>
    </cfRule>
    <cfRule type="containsText" dxfId="15977" priority="14162" operator="containsText" text="Baja">
      <formula>NOT(ISERROR(SEARCH("Baja",AW184)))</formula>
    </cfRule>
  </conditionalFormatting>
  <conditionalFormatting sqref="AP184">
    <cfRule type="cellIs" dxfId="15976" priority="14145" stopIfTrue="1" operator="equal">
      <formula>"Alta"</formula>
    </cfRule>
  </conditionalFormatting>
  <conditionalFormatting sqref="AP184">
    <cfRule type="cellIs" dxfId="15975" priority="14147" stopIfTrue="1" operator="equal">
      <formula>"Baja"</formula>
    </cfRule>
  </conditionalFormatting>
  <conditionalFormatting sqref="AP184">
    <cfRule type="cellIs" dxfId="15974" priority="14146" stopIfTrue="1" operator="equal">
      <formula>"Media"</formula>
    </cfRule>
  </conditionalFormatting>
  <conditionalFormatting sqref="AP184">
    <cfRule type="cellIs" dxfId="15973" priority="14144" stopIfTrue="1" operator="equal">
      <formula>"Muy Alta"</formula>
    </cfRule>
  </conditionalFormatting>
  <conditionalFormatting sqref="AP184">
    <cfRule type="cellIs" dxfId="15972" priority="14148" stopIfTrue="1" operator="equal">
      <formula>"Muy Baja"</formula>
    </cfRule>
  </conditionalFormatting>
  <conditionalFormatting sqref="AP185">
    <cfRule type="cellIs" dxfId="15971" priority="14131" stopIfTrue="1" operator="equal">
      <formula>"Alta"</formula>
    </cfRule>
  </conditionalFormatting>
  <conditionalFormatting sqref="AP185">
    <cfRule type="cellIs" dxfId="15970" priority="14133" stopIfTrue="1" operator="equal">
      <formula>"Baja"</formula>
    </cfRule>
  </conditionalFormatting>
  <conditionalFormatting sqref="AP185">
    <cfRule type="cellIs" dxfId="15969" priority="14132" stopIfTrue="1" operator="equal">
      <formula>"Media"</formula>
    </cfRule>
  </conditionalFormatting>
  <conditionalFormatting sqref="AP185">
    <cfRule type="cellIs" dxfId="15968" priority="14130" stopIfTrue="1" operator="equal">
      <formula>"Muy Alta"</formula>
    </cfRule>
  </conditionalFormatting>
  <conditionalFormatting sqref="AP185">
    <cfRule type="cellIs" dxfId="15967" priority="14134" stopIfTrue="1" operator="equal">
      <formula>"Muy Baja"</formula>
    </cfRule>
  </conditionalFormatting>
  <conditionalFormatting sqref="AE186:AE187">
    <cfRule type="containsText" dxfId="15966" priority="14083" operator="containsText" text="VALORAR">
      <formula>NOT(ISERROR(SEARCH("VALORAR",AE186)))</formula>
    </cfRule>
    <cfRule type="containsText" dxfId="15965" priority="14084" operator="containsText" text="Extrema">
      <formula>NOT(ISERROR(SEARCH("Extrema",AE186)))</formula>
    </cfRule>
    <cfRule type="containsText" dxfId="15964" priority="14085" operator="containsText" text="Alta">
      <formula>NOT(ISERROR(SEARCH("Alta",AE186)))</formula>
    </cfRule>
    <cfRule type="containsText" dxfId="15963" priority="14086" operator="containsText" text="Moderada">
      <formula>NOT(ISERROR(SEARCH("Moderada",AE186)))</formula>
    </cfRule>
    <cfRule type="containsText" dxfId="15962" priority="14087" operator="containsText" text="Baja">
      <formula>NOT(ISERROR(SEARCH("Baja",AE186)))</formula>
    </cfRule>
  </conditionalFormatting>
  <conditionalFormatting sqref="AE186:AE187">
    <cfRule type="containsText" dxfId="15961" priority="14088" operator="containsText" text="VALORAR">
      <formula>NOT(ISERROR(SEARCH("VALORAR",AE186)))</formula>
    </cfRule>
    <cfRule type="containsText" dxfId="15960" priority="14089" operator="containsText" text="Extrema">
      <formula>NOT(ISERROR(SEARCH("Extrema",AE186)))</formula>
    </cfRule>
    <cfRule type="containsText" dxfId="15959" priority="14090" operator="containsText" text="Alta">
      <formula>NOT(ISERROR(SEARCH("Alta",AE186)))</formula>
    </cfRule>
    <cfRule type="containsText" dxfId="15958" priority="14091" operator="containsText" text="Moderada">
      <formula>NOT(ISERROR(SEARCH("Moderada",AE186)))</formula>
    </cfRule>
    <cfRule type="containsText" dxfId="15957" priority="14092" operator="containsText" text="Baja">
      <formula>NOT(ISERROR(SEARCH("Baja",AE186)))</formula>
    </cfRule>
  </conditionalFormatting>
  <conditionalFormatting sqref="V186:V187">
    <cfRule type="cellIs" dxfId="15956" priority="14099" stopIfTrue="1" operator="equal">
      <formula>"Alta"</formula>
    </cfRule>
  </conditionalFormatting>
  <conditionalFormatting sqref="V186:V187">
    <cfRule type="cellIs" dxfId="15955" priority="14101" stopIfTrue="1" operator="equal">
      <formula>"Baja"</formula>
    </cfRule>
  </conditionalFormatting>
  <conditionalFormatting sqref="V186:V187">
    <cfRule type="cellIs" dxfId="15954" priority="14100" stopIfTrue="1" operator="equal">
      <formula>"Media"</formula>
    </cfRule>
  </conditionalFormatting>
  <conditionalFormatting sqref="V186:V187">
    <cfRule type="cellIs" dxfId="15953" priority="14098" stopIfTrue="1" operator="equal">
      <formula>"Muy Alta"</formula>
    </cfRule>
  </conditionalFormatting>
  <conditionalFormatting sqref="V186:V187">
    <cfRule type="cellIs" dxfId="15952" priority="14102" stopIfTrue="1" operator="equal">
      <formula>"Muy Baja"</formula>
    </cfRule>
  </conditionalFormatting>
  <conditionalFormatting sqref="AP187">
    <cfRule type="cellIs" dxfId="15951" priority="14061" stopIfTrue="1" operator="equal">
      <formula>"Alta"</formula>
    </cfRule>
  </conditionalFormatting>
  <conditionalFormatting sqref="AP187">
    <cfRule type="cellIs" dxfId="15950" priority="14063" stopIfTrue="1" operator="equal">
      <formula>"Baja"</formula>
    </cfRule>
  </conditionalFormatting>
  <conditionalFormatting sqref="AP187">
    <cfRule type="cellIs" dxfId="15949" priority="14062" stopIfTrue="1" operator="equal">
      <formula>"Media"</formula>
    </cfRule>
  </conditionalFormatting>
  <conditionalFormatting sqref="AP187">
    <cfRule type="cellIs" dxfId="15948" priority="14060" stopIfTrue="1" operator="equal">
      <formula>"Muy Alta"</formula>
    </cfRule>
  </conditionalFormatting>
  <conditionalFormatting sqref="AP187">
    <cfRule type="cellIs" dxfId="15947" priority="14064" stopIfTrue="1" operator="equal">
      <formula>"Muy Baja"</formula>
    </cfRule>
  </conditionalFormatting>
  <conditionalFormatting sqref="AE188">
    <cfRule type="containsText" dxfId="15946" priority="14027" operator="containsText" text="VALORAR">
      <formula>NOT(ISERROR(SEARCH("VALORAR",AE188)))</formula>
    </cfRule>
    <cfRule type="containsText" dxfId="15945" priority="14028" operator="containsText" text="Extrema">
      <formula>NOT(ISERROR(SEARCH("Extrema",AE188)))</formula>
    </cfRule>
    <cfRule type="containsText" dxfId="15944" priority="14029" operator="containsText" text="Alta">
      <formula>NOT(ISERROR(SEARCH("Alta",AE188)))</formula>
    </cfRule>
    <cfRule type="containsText" dxfId="15943" priority="14030" operator="containsText" text="Moderada">
      <formula>NOT(ISERROR(SEARCH("Moderada",AE188)))</formula>
    </cfRule>
    <cfRule type="containsText" dxfId="15942" priority="14031" operator="containsText" text="Baja">
      <formula>NOT(ISERROR(SEARCH("Baja",AE188)))</formula>
    </cfRule>
  </conditionalFormatting>
  <conditionalFormatting sqref="AE188">
    <cfRule type="containsText" dxfId="15941" priority="14032" operator="containsText" text="VALORAR">
      <formula>NOT(ISERROR(SEARCH("VALORAR",AE188)))</formula>
    </cfRule>
    <cfRule type="containsText" dxfId="15940" priority="14033" operator="containsText" text="Extrema">
      <formula>NOT(ISERROR(SEARCH("Extrema",AE188)))</formula>
    </cfRule>
    <cfRule type="containsText" dxfId="15939" priority="14034" operator="containsText" text="Alta">
      <formula>NOT(ISERROR(SEARCH("Alta",AE188)))</formula>
    </cfRule>
    <cfRule type="containsText" dxfId="15938" priority="14035" operator="containsText" text="Moderada">
      <formula>NOT(ISERROR(SEARCH("Moderada",AE188)))</formula>
    </cfRule>
    <cfRule type="containsText" dxfId="15937" priority="14036" operator="containsText" text="Baja">
      <formula>NOT(ISERROR(SEARCH("Baja",AE188)))</formula>
    </cfRule>
  </conditionalFormatting>
  <conditionalFormatting sqref="V188">
    <cfRule type="cellIs" dxfId="15936" priority="14043" stopIfTrue="1" operator="equal">
      <formula>"Alta"</formula>
    </cfRule>
  </conditionalFormatting>
  <conditionalFormatting sqref="V188">
    <cfRule type="cellIs" dxfId="15935" priority="14045" stopIfTrue="1" operator="equal">
      <formula>"Baja"</formula>
    </cfRule>
  </conditionalFormatting>
  <conditionalFormatting sqref="V188">
    <cfRule type="cellIs" dxfId="15934" priority="14044" stopIfTrue="1" operator="equal">
      <formula>"Media"</formula>
    </cfRule>
  </conditionalFormatting>
  <conditionalFormatting sqref="V188">
    <cfRule type="cellIs" dxfId="15933" priority="14042" stopIfTrue="1" operator="equal">
      <formula>"Muy Alta"</formula>
    </cfRule>
  </conditionalFormatting>
  <conditionalFormatting sqref="V188">
    <cfRule type="cellIs" dxfId="15932" priority="14046" stopIfTrue="1" operator="equal">
      <formula>"Muy Baja"</formula>
    </cfRule>
  </conditionalFormatting>
  <conditionalFormatting sqref="AP188">
    <cfRule type="cellIs" dxfId="15931" priority="14019" stopIfTrue="1" operator="equal">
      <formula>"Alta"</formula>
    </cfRule>
  </conditionalFormatting>
  <conditionalFormatting sqref="AP188">
    <cfRule type="cellIs" dxfId="15930" priority="14021" stopIfTrue="1" operator="equal">
      <formula>"Baja"</formula>
    </cfRule>
  </conditionalFormatting>
  <conditionalFormatting sqref="AP188">
    <cfRule type="cellIs" dxfId="15929" priority="14020" stopIfTrue="1" operator="equal">
      <formula>"Media"</formula>
    </cfRule>
  </conditionalFormatting>
  <conditionalFormatting sqref="AP188">
    <cfRule type="cellIs" dxfId="15928" priority="14018" stopIfTrue="1" operator="equal">
      <formula>"Muy Alta"</formula>
    </cfRule>
  </conditionalFormatting>
  <conditionalFormatting sqref="AP188">
    <cfRule type="cellIs" dxfId="15927" priority="14022" stopIfTrue="1" operator="equal">
      <formula>"Muy Baja"</formula>
    </cfRule>
  </conditionalFormatting>
  <conditionalFormatting sqref="AE190:AE191">
    <cfRule type="containsText" dxfId="15926" priority="13971" operator="containsText" text="VALORAR">
      <formula>NOT(ISERROR(SEARCH("VALORAR",AE190)))</formula>
    </cfRule>
    <cfRule type="containsText" dxfId="15925" priority="13972" operator="containsText" text="Extrema">
      <formula>NOT(ISERROR(SEARCH("Extrema",AE190)))</formula>
    </cfRule>
    <cfRule type="containsText" dxfId="15924" priority="13973" operator="containsText" text="Alta">
      <formula>NOT(ISERROR(SEARCH("Alta",AE190)))</formula>
    </cfRule>
    <cfRule type="containsText" dxfId="15923" priority="13974" operator="containsText" text="Moderada">
      <formula>NOT(ISERROR(SEARCH("Moderada",AE190)))</formula>
    </cfRule>
    <cfRule type="containsText" dxfId="15922" priority="13975" operator="containsText" text="Baja">
      <formula>NOT(ISERROR(SEARCH("Baja",AE190)))</formula>
    </cfRule>
  </conditionalFormatting>
  <conditionalFormatting sqref="AE190:AE191">
    <cfRule type="containsText" dxfId="15921" priority="13976" operator="containsText" text="VALORAR">
      <formula>NOT(ISERROR(SEARCH("VALORAR",AE190)))</formula>
    </cfRule>
    <cfRule type="containsText" dxfId="15920" priority="13977" operator="containsText" text="Extrema">
      <formula>NOT(ISERROR(SEARCH("Extrema",AE190)))</formula>
    </cfRule>
    <cfRule type="containsText" dxfId="15919" priority="13978" operator="containsText" text="Alta">
      <formula>NOT(ISERROR(SEARCH("Alta",AE190)))</formula>
    </cfRule>
    <cfRule type="containsText" dxfId="15918" priority="13979" operator="containsText" text="Moderada">
      <formula>NOT(ISERROR(SEARCH("Moderada",AE190)))</formula>
    </cfRule>
    <cfRule type="containsText" dxfId="15917" priority="13980" operator="containsText" text="Baja">
      <formula>NOT(ISERROR(SEARCH("Baja",AE190)))</formula>
    </cfRule>
  </conditionalFormatting>
  <conditionalFormatting sqref="AP195">
    <cfRule type="cellIs" dxfId="15916" priority="13925" stopIfTrue="1" operator="equal">
      <formula>"Alta"</formula>
    </cfRule>
  </conditionalFormatting>
  <conditionalFormatting sqref="AP195">
    <cfRule type="cellIs" dxfId="15915" priority="13927" stopIfTrue="1" operator="equal">
      <formula>"Baja"</formula>
    </cfRule>
  </conditionalFormatting>
  <conditionalFormatting sqref="AP195">
    <cfRule type="cellIs" dxfId="15914" priority="13926" stopIfTrue="1" operator="equal">
      <formula>"Media"</formula>
    </cfRule>
  </conditionalFormatting>
  <conditionalFormatting sqref="AP195">
    <cfRule type="cellIs" dxfId="15913" priority="13924" stopIfTrue="1" operator="equal">
      <formula>"Muy Alta"</formula>
    </cfRule>
  </conditionalFormatting>
  <conditionalFormatting sqref="AP195">
    <cfRule type="cellIs" dxfId="15912" priority="13928" stopIfTrue="1" operator="equal">
      <formula>"Muy Baja"</formula>
    </cfRule>
  </conditionalFormatting>
  <conditionalFormatting sqref="AP192">
    <cfRule type="cellIs" dxfId="15911" priority="13883" stopIfTrue="1" operator="equal">
      <formula>"Alta"</formula>
    </cfRule>
  </conditionalFormatting>
  <conditionalFormatting sqref="AP192">
    <cfRule type="cellIs" dxfId="15910" priority="13885" stopIfTrue="1" operator="equal">
      <formula>"Baja"</formula>
    </cfRule>
  </conditionalFormatting>
  <conditionalFormatting sqref="AP192">
    <cfRule type="cellIs" dxfId="15909" priority="13884" stopIfTrue="1" operator="equal">
      <formula>"Media"</formula>
    </cfRule>
  </conditionalFormatting>
  <conditionalFormatting sqref="AP192">
    <cfRule type="cellIs" dxfId="15908" priority="13882" stopIfTrue="1" operator="equal">
      <formula>"Muy Alta"</formula>
    </cfRule>
  </conditionalFormatting>
  <conditionalFormatting sqref="AP192">
    <cfRule type="cellIs" dxfId="15907" priority="13886" stopIfTrue="1" operator="equal">
      <formula>"Muy Baja"</formula>
    </cfRule>
  </conditionalFormatting>
  <conditionalFormatting sqref="V190:V191">
    <cfRule type="cellIs" dxfId="15906" priority="13987" stopIfTrue="1" operator="equal">
      <formula>"Alta"</formula>
    </cfRule>
  </conditionalFormatting>
  <conditionalFormatting sqref="V190:V191">
    <cfRule type="cellIs" dxfId="15905" priority="13989" stopIfTrue="1" operator="equal">
      <formula>"Baja"</formula>
    </cfRule>
  </conditionalFormatting>
  <conditionalFormatting sqref="V190:V191">
    <cfRule type="cellIs" dxfId="15904" priority="13988" stopIfTrue="1" operator="equal">
      <formula>"Media"</formula>
    </cfRule>
  </conditionalFormatting>
  <conditionalFormatting sqref="V190:V191">
    <cfRule type="cellIs" dxfId="15903" priority="13986" stopIfTrue="1" operator="equal">
      <formula>"Muy Alta"</formula>
    </cfRule>
  </conditionalFormatting>
  <conditionalFormatting sqref="V190:V191">
    <cfRule type="cellIs" dxfId="15902" priority="13990" stopIfTrue="1" operator="equal">
      <formula>"Muy Baja"</formula>
    </cfRule>
  </conditionalFormatting>
  <conditionalFormatting sqref="AW190">
    <cfRule type="containsText" dxfId="15901" priority="13961" operator="containsText" text="VALORAR">
      <formula>NOT(ISERROR(SEARCH("VALORAR",AW190)))</formula>
    </cfRule>
    <cfRule type="containsText" dxfId="15900" priority="13962" operator="containsText" text="Extrema">
      <formula>NOT(ISERROR(SEARCH("Extrema",AW190)))</formula>
    </cfRule>
    <cfRule type="containsText" dxfId="15899" priority="13963" operator="containsText" text="Alta">
      <formula>NOT(ISERROR(SEARCH("Alta",AW190)))</formula>
    </cfRule>
    <cfRule type="containsText" dxfId="15898" priority="13964" operator="containsText" text="Moderada">
      <formula>NOT(ISERROR(SEARCH("Moderada",AW190)))</formula>
    </cfRule>
    <cfRule type="containsText" dxfId="15897" priority="13965" operator="containsText" text="Baja">
      <formula>NOT(ISERROR(SEARCH("Baja",AW190)))</formula>
    </cfRule>
  </conditionalFormatting>
  <conditionalFormatting sqref="AW190">
    <cfRule type="containsText" dxfId="15896" priority="13966" operator="containsText" text="VALORAR">
      <formula>NOT(ISERROR(SEARCH("VALORAR",AW190)))</formula>
    </cfRule>
    <cfRule type="containsText" dxfId="15895" priority="13967" operator="containsText" text="Extrema">
      <formula>NOT(ISERROR(SEARCH("Extrema",AW190)))</formula>
    </cfRule>
    <cfRule type="containsText" dxfId="15894" priority="13968" operator="containsText" text="Alta">
      <formula>NOT(ISERROR(SEARCH("Alta",AW190)))</formula>
    </cfRule>
    <cfRule type="containsText" dxfId="15893" priority="13969" operator="containsText" text="Moderada">
      <formula>NOT(ISERROR(SEARCH("Moderada",AW190)))</formula>
    </cfRule>
    <cfRule type="containsText" dxfId="15892" priority="13970" operator="containsText" text="Baja">
      <formula>NOT(ISERROR(SEARCH("Baja",AW190)))</formula>
    </cfRule>
  </conditionalFormatting>
  <conditionalFormatting sqref="AP190">
    <cfRule type="cellIs" dxfId="15891" priority="13953" stopIfTrue="1" operator="equal">
      <formula>"Alta"</formula>
    </cfRule>
  </conditionalFormatting>
  <conditionalFormatting sqref="AP190">
    <cfRule type="cellIs" dxfId="15890" priority="13955" stopIfTrue="1" operator="equal">
      <formula>"Baja"</formula>
    </cfRule>
  </conditionalFormatting>
  <conditionalFormatting sqref="AP190">
    <cfRule type="cellIs" dxfId="15889" priority="13954" stopIfTrue="1" operator="equal">
      <formula>"Media"</formula>
    </cfRule>
  </conditionalFormatting>
  <conditionalFormatting sqref="AP190">
    <cfRule type="cellIs" dxfId="15888" priority="13952" stopIfTrue="1" operator="equal">
      <formula>"Muy Alta"</formula>
    </cfRule>
  </conditionalFormatting>
  <conditionalFormatting sqref="AP190">
    <cfRule type="cellIs" dxfId="15887" priority="13956" stopIfTrue="1" operator="equal">
      <formula>"Muy Baja"</formula>
    </cfRule>
  </conditionalFormatting>
  <conditionalFormatting sqref="AP191">
    <cfRule type="cellIs" dxfId="15886" priority="13939" stopIfTrue="1" operator="equal">
      <formula>"Alta"</formula>
    </cfRule>
  </conditionalFormatting>
  <conditionalFormatting sqref="AP191">
    <cfRule type="cellIs" dxfId="15885" priority="13941" stopIfTrue="1" operator="equal">
      <formula>"Baja"</formula>
    </cfRule>
  </conditionalFormatting>
  <conditionalFormatting sqref="AP191">
    <cfRule type="cellIs" dxfId="15884" priority="13940" stopIfTrue="1" operator="equal">
      <formula>"Media"</formula>
    </cfRule>
  </conditionalFormatting>
  <conditionalFormatting sqref="AP191">
    <cfRule type="cellIs" dxfId="15883" priority="13938" stopIfTrue="1" operator="equal">
      <formula>"Muy Alta"</formula>
    </cfRule>
  </conditionalFormatting>
  <conditionalFormatting sqref="AP191">
    <cfRule type="cellIs" dxfId="15882" priority="13942" stopIfTrue="1" operator="equal">
      <formula>"Muy Baja"</formula>
    </cfRule>
  </conditionalFormatting>
  <conditionalFormatting sqref="AE192:AE193">
    <cfRule type="containsText" dxfId="15881" priority="13891" operator="containsText" text="VALORAR">
      <formula>NOT(ISERROR(SEARCH("VALORAR",AE192)))</formula>
    </cfRule>
    <cfRule type="containsText" dxfId="15880" priority="13892" operator="containsText" text="Extrema">
      <formula>NOT(ISERROR(SEARCH("Extrema",AE192)))</formula>
    </cfRule>
    <cfRule type="containsText" dxfId="15879" priority="13893" operator="containsText" text="Alta">
      <formula>NOT(ISERROR(SEARCH("Alta",AE192)))</formula>
    </cfRule>
    <cfRule type="containsText" dxfId="15878" priority="13894" operator="containsText" text="Moderada">
      <formula>NOT(ISERROR(SEARCH("Moderada",AE192)))</formula>
    </cfRule>
    <cfRule type="containsText" dxfId="15877" priority="13895" operator="containsText" text="Baja">
      <formula>NOT(ISERROR(SEARCH("Baja",AE192)))</formula>
    </cfRule>
  </conditionalFormatting>
  <conditionalFormatting sqref="AE192:AE193">
    <cfRule type="containsText" dxfId="15876" priority="13896" operator="containsText" text="VALORAR">
      <formula>NOT(ISERROR(SEARCH("VALORAR",AE192)))</formula>
    </cfRule>
    <cfRule type="containsText" dxfId="15875" priority="13897" operator="containsText" text="Extrema">
      <formula>NOT(ISERROR(SEARCH("Extrema",AE192)))</formula>
    </cfRule>
    <cfRule type="containsText" dxfId="15874" priority="13898" operator="containsText" text="Alta">
      <formula>NOT(ISERROR(SEARCH("Alta",AE192)))</formula>
    </cfRule>
    <cfRule type="containsText" dxfId="15873" priority="13899" operator="containsText" text="Moderada">
      <formula>NOT(ISERROR(SEARCH("Moderada",AE192)))</formula>
    </cfRule>
    <cfRule type="containsText" dxfId="15872" priority="13900" operator="containsText" text="Baja">
      <formula>NOT(ISERROR(SEARCH("Baja",AE192)))</formula>
    </cfRule>
  </conditionalFormatting>
  <conditionalFormatting sqref="V192:V193">
    <cfRule type="cellIs" dxfId="15871" priority="13907" stopIfTrue="1" operator="equal">
      <formula>"Alta"</formula>
    </cfRule>
  </conditionalFormatting>
  <conditionalFormatting sqref="V192:V193">
    <cfRule type="cellIs" dxfId="15870" priority="13909" stopIfTrue="1" operator="equal">
      <formula>"Baja"</formula>
    </cfRule>
  </conditionalFormatting>
  <conditionalFormatting sqref="V192:V193">
    <cfRule type="cellIs" dxfId="15869" priority="13908" stopIfTrue="1" operator="equal">
      <formula>"Media"</formula>
    </cfRule>
  </conditionalFormatting>
  <conditionalFormatting sqref="V192:V193">
    <cfRule type="cellIs" dxfId="15868" priority="13906" stopIfTrue="1" operator="equal">
      <formula>"Muy Alta"</formula>
    </cfRule>
  </conditionalFormatting>
  <conditionalFormatting sqref="V192:V193">
    <cfRule type="cellIs" dxfId="15867" priority="13910" stopIfTrue="1" operator="equal">
      <formula>"Muy Baja"</formula>
    </cfRule>
  </conditionalFormatting>
  <conditionalFormatting sqref="AP193">
    <cfRule type="cellIs" dxfId="15866" priority="13869" stopIfTrue="1" operator="equal">
      <formula>"Alta"</formula>
    </cfRule>
  </conditionalFormatting>
  <conditionalFormatting sqref="AP193">
    <cfRule type="cellIs" dxfId="15865" priority="13871" stopIfTrue="1" operator="equal">
      <formula>"Baja"</formula>
    </cfRule>
  </conditionalFormatting>
  <conditionalFormatting sqref="AP193">
    <cfRule type="cellIs" dxfId="15864" priority="13870" stopIfTrue="1" operator="equal">
      <formula>"Media"</formula>
    </cfRule>
  </conditionalFormatting>
  <conditionalFormatting sqref="AP193">
    <cfRule type="cellIs" dxfId="15863" priority="13868" stopIfTrue="1" operator="equal">
      <formula>"Muy Alta"</formula>
    </cfRule>
  </conditionalFormatting>
  <conditionalFormatting sqref="AP193">
    <cfRule type="cellIs" dxfId="15862" priority="13872" stopIfTrue="1" operator="equal">
      <formula>"Muy Baja"</formula>
    </cfRule>
  </conditionalFormatting>
  <conditionalFormatting sqref="AE194">
    <cfRule type="containsText" dxfId="15861" priority="13835" operator="containsText" text="VALORAR">
      <formula>NOT(ISERROR(SEARCH("VALORAR",AE194)))</formula>
    </cfRule>
    <cfRule type="containsText" dxfId="15860" priority="13836" operator="containsText" text="Extrema">
      <formula>NOT(ISERROR(SEARCH("Extrema",AE194)))</formula>
    </cfRule>
    <cfRule type="containsText" dxfId="15859" priority="13837" operator="containsText" text="Alta">
      <formula>NOT(ISERROR(SEARCH("Alta",AE194)))</formula>
    </cfRule>
    <cfRule type="containsText" dxfId="15858" priority="13838" operator="containsText" text="Moderada">
      <formula>NOT(ISERROR(SEARCH("Moderada",AE194)))</formula>
    </cfRule>
    <cfRule type="containsText" dxfId="15857" priority="13839" operator="containsText" text="Baja">
      <formula>NOT(ISERROR(SEARCH("Baja",AE194)))</formula>
    </cfRule>
  </conditionalFormatting>
  <conditionalFormatting sqref="AE194">
    <cfRule type="containsText" dxfId="15856" priority="13840" operator="containsText" text="VALORAR">
      <formula>NOT(ISERROR(SEARCH("VALORAR",AE194)))</formula>
    </cfRule>
    <cfRule type="containsText" dxfId="15855" priority="13841" operator="containsText" text="Extrema">
      <formula>NOT(ISERROR(SEARCH("Extrema",AE194)))</formula>
    </cfRule>
    <cfRule type="containsText" dxfId="15854" priority="13842" operator="containsText" text="Alta">
      <formula>NOT(ISERROR(SEARCH("Alta",AE194)))</formula>
    </cfRule>
    <cfRule type="containsText" dxfId="15853" priority="13843" operator="containsText" text="Moderada">
      <formula>NOT(ISERROR(SEARCH("Moderada",AE194)))</formula>
    </cfRule>
    <cfRule type="containsText" dxfId="15852" priority="13844" operator="containsText" text="Baja">
      <formula>NOT(ISERROR(SEARCH("Baja",AE194)))</formula>
    </cfRule>
  </conditionalFormatting>
  <conditionalFormatting sqref="V194">
    <cfRule type="cellIs" dxfId="15851" priority="13851" stopIfTrue="1" operator="equal">
      <formula>"Alta"</formula>
    </cfRule>
  </conditionalFormatting>
  <conditionalFormatting sqref="V194">
    <cfRule type="cellIs" dxfId="15850" priority="13853" stopIfTrue="1" operator="equal">
      <formula>"Baja"</formula>
    </cfRule>
  </conditionalFormatting>
  <conditionalFormatting sqref="V194">
    <cfRule type="cellIs" dxfId="15849" priority="13852" stopIfTrue="1" operator="equal">
      <formula>"Media"</formula>
    </cfRule>
  </conditionalFormatting>
  <conditionalFormatting sqref="V194">
    <cfRule type="cellIs" dxfId="15848" priority="13850" stopIfTrue="1" operator="equal">
      <formula>"Muy Alta"</formula>
    </cfRule>
  </conditionalFormatting>
  <conditionalFormatting sqref="V194">
    <cfRule type="cellIs" dxfId="15847" priority="13854" stopIfTrue="1" operator="equal">
      <formula>"Muy Baja"</formula>
    </cfRule>
  </conditionalFormatting>
  <conditionalFormatting sqref="AP194">
    <cfRule type="cellIs" dxfId="15846" priority="13827" stopIfTrue="1" operator="equal">
      <formula>"Alta"</formula>
    </cfRule>
  </conditionalFormatting>
  <conditionalFormatting sqref="AP194">
    <cfRule type="cellIs" dxfId="15845" priority="13829" stopIfTrue="1" operator="equal">
      <formula>"Baja"</formula>
    </cfRule>
  </conditionalFormatting>
  <conditionalFormatting sqref="AP194">
    <cfRule type="cellIs" dxfId="15844" priority="13828" stopIfTrue="1" operator="equal">
      <formula>"Media"</formula>
    </cfRule>
  </conditionalFormatting>
  <conditionalFormatting sqref="AP194">
    <cfRule type="cellIs" dxfId="15843" priority="13826" stopIfTrue="1" operator="equal">
      <formula>"Muy Alta"</formula>
    </cfRule>
  </conditionalFormatting>
  <conditionalFormatting sqref="AP194">
    <cfRule type="cellIs" dxfId="15842" priority="13830" stopIfTrue="1" operator="equal">
      <formula>"Muy Baja"</formula>
    </cfRule>
  </conditionalFormatting>
  <conditionalFormatting sqref="AE202:AE203">
    <cfRule type="containsText" dxfId="15841" priority="13643" operator="containsText" text="VALORAR">
      <formula>NOT(ISERROR(SEARCH("VALORAR",AE202)))</formula>
    </cfRule>
    <cfRule type="containsText" dxfId="15840" priority="13644" operator="containsText" text="Extrema">
      <formula>NOT(ISERROR(SEARCH("Extrema",AE202)))</formula>
    </cfRule>
    <cfRule type="containsText" dxfId="15839" priority="13645" operator="containsText" text="Alta">
      <formula>NOT(ISERROR(SEARCH("Alta",AE202)))</formula>
    </cfRule>
    <cfRule type="containsText" dxfId="15838" priority="13646" operator="containsText" text="Moderada">
      <formula>NOT(ISERROR(SEARCH("Moderada",AE202)))</formula>
    </cfRule>
    <cfRule type="containsText" dxfId="15837" priority="13647" operator="containsText" text="Baja">
      <formula>NOT(ISERROR(SEARCH("Baja",AE202)))</formula>
    </cfRule>
  </conditionalFormatting>
  <conditionalFormatting sqref="AE202:AE203">
    <cfRule type="containsText" dxfId="15836" priority="13648" operator="containsText" text="VALORAR">
      <formula>NOT(ISERROR(SEARCH("VALORAR",AE202)))</formula>
    </cfRule>
    <cfRule type="containsText" dxfId="15835" priority="13649" operator="containsText" text="Extrema">
      <formula>NOT(ISERROR(SEARCH("Extrema",AE202)))</formula>
    </cfRule>
    <cfRule type="containsText" dxfId="15834" priority="13650" operator="containsText" text="Alta">
      <formula>NOT(ISERROR(SEARCH("Alta",AE202)))</formula>
    </cfRule>
    <cfRule type="containsText" dxfId="15833" priority="13651" operator="containsText" text="Moderada">
      <formula>NOT(ISERROR(SEARCH("Moderada",AE202)))</formula>
    </cfRule>
    <cfRule type="containsText" dxfId="15832" priority="13652" operator="containsText" text="Baja">
      <formula>NOT(ISERROR(SEARCH("Baja",AE202)))</formula>
    </cfRule>
  </conditionalFormatting>
  <conditionalFormatting sqref="AP207">
    <cfRule type="cellIs" dxfId="15831" priority="13597" stopIfTrue="1" operator="equal">
      <formula>"Alta"</formula>
    </cfRule>
  </conditionalFormatting>
  <conditionalFormatting sqref="AP207">
    <cfRule type="cellIs" dxfId="15830" priority="13599" stopIfTrue="1" operator="equal">
      <formula>"Baja"</formula>
    </cfRule>
  </conditionalFormatting>
  <conditionalFormatting sqref="AP207">
    <cfRule type="cellIs" dxfId="15829" priority="13598" stopIfTrue="1" operator="equal">
      <formula>"Media"</formula>
    </cfRule>
  </conditionalFormatting>
  <conditionalFormatting sqref="AP207">
    <cfRule type="cellIs" dxfId="15828" priority="13596" stopIfTrue="1" operator="equal">
      <formula>"Muy Alta"</formula>
    </cfRule>
  </conditionalFormatting>
  <conditionalFormatting sqref="AP207">
    <cfRule type="cellIs" dxfId="15827" priority="13600" stopIfTrue="1" operator="equal">
      <formula>"Muy Baja"</formula>
    </cfRule>
  </conditionalFormatting>
  <conditionalFormatting sqref="AP204">
    <cfRule type="cellIs" dxfId="15826" priority="13555" stopIfTrue="1" operator="equal">
      <formula>"Alta"</formula>
    </cfRule>
  </conditionalFormatting>
  <conditionalFormatting sqref="AP204">
    <cfRule type="cellIs" dxfId="15825" priority="13557" stopIfTrue="1" operator="equal">
      <formula>"Baja"</formula>
    </cfRule>
  </conditionalFormatting>
  <conditionalFormatting sqref="AP204">
    <cfRule type="cellIs" dxfId="15824" priority="13556" stopIfTrue="1" operator="equal">
      <formula>"Media"</formula>
    </cfRule>
  </conditionalFormatting>
  <conditionalFormatting sqref="AP204">
    <cfRule type="cellIs" dxfId="15823" priority="13554" stopIfTrue="1" operator="equal">
      <formula>"Muy Alta"</formula>
    </cfRule>
  </conditionalFormatting>
  <conditionalFormatting sqref="AP204">
    <cfRule type="cellIs" dxfId="15822" priority="13558" stopIfTrue="1" operator="equal">
      <formula>"Muy Baja"</formula>
    </cfRule>
  </conditionalFormatting>
  <conditionalFormatting sqref="V202:V203">
    <cfRule type="cellIs" dxfId="15821" priority="13659" stopIfTrue="1" operator="equal">
      <formula>"Alta"</formula>
    </cfRule>
  </conditionalFormatting>
  <conditionalFormatting sqref="V202:V203">
    <cfRule type="cellIs" dxfId="15820" priority="13661" stopIfTrue="1" operator="equal">
      <formula>"Baja"</formula>
    </cfRule>
  </conditionalFormatting>
  <conditionalFormatting sqref="V202:V203">
    <cfRule type="cellIs" dxfId="15819" priority="13660" stopIfTrue="1" operator="equal">
      <formula>"Media"</formula>
    </cfRule>
  </conditionalFormatting>
  <conditionalFormatting sqref="V202:V203">
    <cfRule type="cellIs" dxfId="15818" priority="13658" stopIfTrue="1" operator="equal">
      <formula>"Muy Alta"</formula>
    </cfRule>
  </conditionalFormatting>
  <conditionalFormatting sqref="V202:V203">
    <cfRule type="cellIs" dxfId="15817" priority="13662" stopIfTrue="1" operator="equal">
      <formula>"Muy Baja"</formula>
    </cfRule>
  </conditionalFormatting>
  <conditionalFormatting sqref="AE208:AE209">
    <cfRule type="containsText" dxfId="15816" priority="13507" operator="containsText" text="VALORAR">
      <formula>NOT(ISERROR(SEARCH("VALORAR",AE208)))</formula>
    </cfRule>
    <cfRule type="containsText" dxfId="15815" priority="13508" operator="containsText" text="Extrema">
      <formula>NOT(ISERROR(SEARCH("Extrema",AE208)))</formula>
    </cfRule>
    <cfRule type="containsText" dxfId="15814" priority="13509" operator="containsText" text="Alta">
      <formula>NOT(ISERROR(SEARCH("Alta",AE208)))</formula>
    </cfRule>
    <cfRule type="containsText" dxfId="15813" priority="13510" operator="containsText" text="Moderada">
      <formula>NOT(ISERROR(SEARCH("Moderada",AE208)))</formula>
    </cfRule>
    <cfRule type="containsText" dxfId="15812" priority="13511" operator="containsText" text="Baja">
      <formula>NOT(ISERROR(SEARCH("Baja",AE208)))</formula>
    </cfRule>
  </conditionalFormatting>
  <conditionalFormatting sqref="AE208:AE209">
    <cfRule type="containsText" dxfId="15811" priority="13512" operator="containsText" text="VALORAR">
      <formula>NOT(ISERROR(SEARCH("VALORAR",AE208)))</formula>
    </cfRule>
    <cfRule type="containsText" dxfId="15810" priority="13513" operator="containsText" text="Extrema">
      <formula>NOT(ISERROR(SEARCH("Extrema",AE208)))</formula>
    </cfRule>
    <cfRule type="containsText" dxfId="15809" priority="13514" operator="containsText" text="Alta">
      <formula>NOT(ISERROR(SEARCH("Alta",AE208)))</formula>
    </cfRule>
    <cfRule type="containsText" dxfId="15808" priority="13515" operator="containsText" text="Moderada">
      <formula>NOT(ISERROR(SEARCH("Moderada",AE208)))</formula>
    </cfRule>
    <cfRule type="containsText" dxfId="15807" priority="13516" operator="containsText" text="Baja">
      <formula>NOT(ISERROR(SEARCH("Baja",AE208)))</formula>
    </cfRule>
  </conditionalFormatting>
  <conditionalFormatting sqref="AW202">
    <cfRule type="containsText" dxfId="15806" priority="13633" operator="containsText" text="VALORAR">
      <formula>NOT(ISERROR(SEARCH("VALORAR",AW202)))</formula>
    </cfRule>
    <cfRule type="containsText" dxfId="15805" priority="13634" operator="containsText" text="Extrema">
      <formula>NOT(ISERROR(SEARCH("Extrema",AW202)))</formula>
    </cfRule>
    <cfRule type="containsText" dxfId="15804" priority="13635" operator="containsText" text="Alta">
      <formula>NOT(ISERROR(SEARCH("Alta",AW202)))</formula>
    </cfRule>
    <cfRule type="containsText" dxfId="15803" priority="13636" operator="containsText" text="Moderada">
      <formula>NOT(ISERROR(SEARCH("Moderada",AW202)))</formula>
    </cfRule>
    <cfRule type="containsText" dxfId="15802" priority="13637" operator="containsText" text="Baja">
      <formula>NOT(ISERROR(SEARCH("Baja",AW202)))</formula>
    </cfRule>
  </conditionalFormatting>
  <conditionalFormatting sqref="AW202">
    <cfRule type="containsText" dxfId="15801" priority="13638" operator="containsText" text="VALORAR">
      <formula>NOT(ISERROR(SEARCH("VALORAR",AW202)))</formula>
    </cfRule>
    <cfRule type="containsText" dxfId="15800" priority="13639" operator="containsText" text="Extrema">
      <formula>NOT(ISERROR(SEARCH("Extrema",AW202)))</formula>
    </cfRule>
    <cfRule type="containsText" dxfId="15799" priority="13640" operator="containsText" text="Alta">
      <formula>NOT(ISERROR(SEARCH("Alta",AW202)))</formula>
    </cfRule>
    <cfRule type="containsText" dxfId="15798" priority="13641" operator="containsText" text="Moderada">
      <formula>NOT(ISERROR(SEARCH("Moderada",AW202)))</formula>
    </cfRule>
    <cfRule type="containsText" dxfId="15797" priority="13642" operator="containsText" text="Baja">
      <formula>NOT(ISERROR(SEARCH("Baja",AW202)))</formula>
    </cfRule>
  </conditionalFormatting>
  <conditionalFormatting sqref="AP202">
    <cfRule type="cellIs" dxfId="15796" priority="13625" stopIfTrue="1" operator="equal">
      <formula>"Alta"</formula>
    </cfRule>
  </conditionalFormatting>
  <conditionalFormatting sqref="AP202">
    <cfRule type="cellIs" dxfId="15795" priority="13627" stopIfTrue="1" operator="equal">
      <formula>"Baja"</formula>
    </cfRule>
  </conditionalFormatting>
  <conditionalFormatting sqref="AP202">
    <cfRule type="cellIs" dxfId="15794" priority="13626" stopIfTrue="1" operator="equal">
      <formula>"Media"</formula>
    </cfRule>
  </conditionalFormatting>
  <conditionalFormatting sqref="AP202">
    <cfRule type="cellIs" dxfId="15793" priority="13624" stopIfTrue="1" operator="equal">
      <formula>"Muy Alta"</formula>
    </cfRule>
  </conditionalFormatting>
  <conditionalFormatting sqref="AP202">
    <cfRule type="cellIs" dxfId="15792" priority="13628" stopIfTrue="1" operator="equal">
      <formula>"Muy Baja"</formula>
    </cfRule>
  </conditionalFormatting>
  <conditionalFormatting sqref="AP203">
    <cfRule type="cellIs" dxfId="15791" priority="13611" stopIfTrue="1" operator="equal">
      <formula>"Alta"</formula>
    </cfRule>
  </conditionalFormatting>
  <conditionalFormatting sqref="AP203">
    <cfRule type="cellIs" dxfId="15790" priority="13613" stopIfTrue="1" operator="equal">
      <formula>"Baja"</formula>
    </cfRule>
  </conditionalFormatting>
  <conditionalFormatting sqref="AP203">
    <cfRule type="cellIs" dxfId="15789" priority="13612" stopIfTrue="1" operator="equal">
      <formula>"Media"</formula>
    </cfRule>
  </conditionalFormatting>
  <conditionalFormatting sqref="AP203">
    <cfRule type="cellIs" dxfId="15788" priority="13610" stopIfTrue="1" operator="equal">
      <formula>"Muy Alta"</formula>
    </cfRule>
  </conditionalFormatting>
  <conditionalFormatting sqref="AP203">
    <cfRule type="cellIs" dxfId="15787" priority="13614" stopIfTrue="1" operator="equal">
      <formula>"Muy Baja"</formula>
    </cfRule>
  </conditionalFormatting>
  <conditionalFormatting sqref="AP213">
    <cfRule type="cellIs" dxfId="15786" priority="13461" stopIfTrue="1" operator="equal">
      <formula>"Alta"</formula>
    </cfRule>
  </conditionalFormatting>
  <conditionalFormatting sqref="AP213">
    <cfRule type="cellIs" dxfId="15785" priority="13463" stopIfTrue="1" operator="equal">
      <formula>"Baja"</formula>
    </cfRule>
  </conditionalFormatting>
  <conditionalFormatting sqref="AP213">
    <cfRule type="cellIs" dxfId="15784" priority="13462" stopIfTrue="1" operator="equal">
      <formula>"Media"</formula>
    </cfRule>
  </conditionalFormatting>
  <conditionalFormatting sqref="AP213">
    <cfRule type="cellIs" dxfId="15783" priority="13460" stopIfTrue="1" operator="equal">
      <formula>"Muy Alta"</formula>
    </cfRule>
  </conditionalFormatting>
  <conditionalFormatting sqref="AP213">
    <cfRule type="cellIs" dxfId="15782" priority="13464" stopIfTrue="1" operator="equal">
      <formula>"Muy Baja"</formula>
    </cfRule>
  </conditionalFormatting>
  <conditionalFormatting sqref="AE204:AE205">
    <cfRule type="containsText" dxfId="15781" priority="13563" operator="containsText" text="VALORAR">
      <formula>NOT(ISERROR(SEARCH("VALORAR",AE204)))</formula>
    </cfRule>
    <cfRule type="containsText" dxfId="15780" priority="13564" operator="containsText" text="Extrema">
      <formula>NOT(ISERROR(SEARCH("Extrema",AE204)))</formula>
    </cfRule>
    <cfRule type="containsText" dxfId="15779" priority="13565" operator="containsText" text="Alta">
      <formula>NOT(ISERROR(SEARCH("Alta",AE204)))</formula>
    </cfRule>
    <cfRule type="containsText" dxfId="15778" priority="13566" operator="containsText" text="Moderada">
      <formula>NOT(ISERROR(SEARCH("Moderada",AE204)))</formula>
    </cfRule>
    <cfRule type="containsText" dxfId="15777" priority="13567" operator="containsText" text="Baja">
      <formula>NOT(ISERROR(SEARCH("Baja",AE204)))</formula>
    </cfRule>
  </conditionalFormatting>
  <conditionalFormatting sqref="AE204:AE205">
    <cfRule type="containsText" dxfId="15776" priority="13568" operator="containsText" text="VALORAR">
      <formula>NOT(ISERROR(SEARCH("VALORAR",AE204)))</formula>
    </cfRule>
    <cfRule type="containsText" dxfId="15775" priority="13569" operator="containsText" text="Extrema">
      <formula>NOT(ISERROR(SEARCH("Extrema",AE204)))</formula>
    </cfRule>
    <cfRule type="containsText" dxfId="15774" priority="13570" operator="containsText" text="Alta">
      <formula>NOT(ISERROR(SEARCH("Alta",AE204)))</formula>
    </cfRule>
    <cfRule type="containsText" dxfId="15773" priority="13571" operator="containsText" text="Moderada">
      <formula>NOT(ISERROR(SEARCH("Moderada",AE204)))</formula>
    </cfRule>
    <cfRule type="containsText" dxfId="15772" priority="13572" operator="containsText" text="Baja">
      <formula>NOT(ISERROR(SEARCH("Baja",AE204)))</formula>
    </cfRule>
  </conditionalFormatting>
  <conditionalFormatting sqref="V204:V205">
    <cfRule type="cellIs" dxfId="15771" priority="13579" stopIfTrue="1" operator="equal">
      <formula>"Alta"</formula>
    </cfRule>
  </conditionalFormatting>
  <conditionalFormatting sqref="V204:V205">
    <cfRule type="cellIs" dxfId="15770" priority="13581" stopIfTrue="1" operator="equal">
      <formula>"Baja"</formula>
    </cfRule>
  </conditionalFormatting>
  <conditionalFormatting sqref="V204:V205">
    <cfRule type="cellIs" dxfId="15769" priority="13580" stopIfTrue="1" operator="equal">
      <formula>"Media"</formula>
    </cfRule>
  </conditionalFormatting>
  <conditionalFormatting sqref="V204:V205">
    <cfRule type="cellIs" dxfId="15768" priority="13578" stopIfTrue="1" operator="equal">
      <formula>"Muy Alta"</formula>
    </cfRule>
  </conditionalFormatting>
  <conditionalFormatting sqref="V204:V205">
    <cfRule type="cellIs" dxfId="15767" priority="13582" stopIfTrue="1" operator="equal">
      <formula>"Muy Baja"</formula>
    </cfRule>
  </conditionalFormatting>
  <conditionalFormatting sqref="AP210">
    <cfRule type="cellIs" dxfId="15766" priority="13419" stopIfTrue="1" operator="equal">
      <formula>"Alta"</formula>
    </cfRule>
  </conditionalFormatting>
  <conditionalFormatting sqref="AP210">
    <cfRule type="cellIs" dxfId="15765" priority="13421" stopIfTrue="1" operator="equal">
      <formula>"Baja"</formula>
    </cfRule>
  </conditionalFormatting>
  <conditionalFormatting sqref="AP210">
    <cfRule type="cellIs" dxfId="15764" priority="13420" stopIfTrue="1" operator="equal">
      <formula>"Media"</formula>
    </cfRule>
  </conditionalFormatting>
  <conditionalFormatting sqref="AP210">
    <cfRule type="cellIs" dxfId="15763" priority="13418" stopIfTrue="1" operator="equal">
      <formula>"Muy Alta"</formula>
    </cfRule>
  </conditionalFormatting>
  <conditionalFormatting sqref="AP210">
    <cfRule type="cellIs" dxfId="15762" priority="13422" stopIfTrue="1" operator="equal">
      <formula>"Muy Baja"</formula>
    </cfRule>
  </conditionalFormatting>
  <conditionalFormatting sqref="AP205">
    <cfRule type="cellIs" dxfId="15761" priority="13541" stopIfTrue="1" operator="equal">
      <formula>"Alta"</formula>
    </cfRule>
  </conditionalFormatting>
  <conditionalFormatting sqref="AP205">
    <cfRule type="cellIs" dxfId="15760" priority="13543" stopIfTrue="1" operator="equal">
      <formula>"Baja"</formula>
    </cfRule>
  </conditionalFormatting>
  <conditionalFormatting sqref="AP205">
    <cfRule type="cellIs" dxfId="15759" priority="13542" stopIfTrue="1" operator="equal">
      <formula>"Media"</formula>
    </cfRule>
  </conditionalFormatting>
  <conditionalFormatting sqref="AP205">
    <cfRule type="cellIs" dxfId="15758" priority="13540" stopIfTrue="1" operator="equal">
      <formula>"Muy Alta"</formula>
    </cfRule>
  </conditionalFormatting>
  <conditionalFormatting sqref="AP205">
    <cfRule type="cellIs" dxfId="15757" priority="13544" stopIfTrue="1" operator="equal">
      <formula>"Muy Baja"</formula>
    </cfRule>
  </conditionalFormatting>
  <conditionalFormatting sqref="V208:V209">
    <cfRule type="cellIs" dxfId="15756" priority="13523" stopIfTrue="1" operator="equal">
      <formula>"Alta"</formula>
    </cfRule>
  </conditionalFormatting>
  <conditionalFormatting sqref="V208:V209">
    <cfRule type="cellIs" dxfId="15755" priority="13525" stopIfTrue="1" operator="equal">
      <formula>"Baja"</formula>
    </cfRule>
  </conditionalFormatting>
  <conditionalFormatting sqref="V208:V209">
    <cfRule type="cellIs" dxfId="15754" priority="13524" stopIfTrue="1" operator="equal">
      <formula>"Media"</formula>
    </cfRule>
  </conditionalFormatting>
  <conditionalFormatting sqref="V208:V209">
    <cfRule type="cellIs" dxfId="15753" priority="13522" stopIfTrue="1" operator="equal">
      <formula>"Muy Alta"</formula>
    </cfRule>
  </conditionalFormatting>
  <conditionalFormatting sqref="V208:V209">
    <cfRule type="cellIs" dxfId="15752" priority="13526" stopIfTrue="1" operator="equal">
      <formula>"Muy Baja"</formula>
    </cfRule>
  </conditionalFormatting>
  <conditionalFormatting sqref="AE214:AE215">
    <cfRule type="containsText" dxfId="15751" priority="13371" operator="containsText" text="VALORAR">
      <formula>NOT(ISERROR(SEARCH("VALORAR",AE214)))</formula>
    </cfRule>
    <cfRule type="containsText" dxfId="15750" priority="13372" operator="containsText" text="Extrema">
      <formula>NOT(ISERROR(SEARCH("Extrema",AE214)))</formula>
    </cfRule>
    <cfRule type="containsText" dxfId="15749" priority="13373" operator="containsText" text="Alta">
      <formula>NOT(ISERROR(SEARCH("Alta",AE214)))</formula>
    </cfRule>
    <cfRule type="containsText" dxfId="15748" priority="13374" operator="containsText" text="Moderada">
      <formula>NOT(ISERROR(SEARCH("Moderada",AE214)))</formula>
    </cfRule>
    <cfRule type="containsText" dxfId="15747" priority="13375" operator="containsText" text="Baja">
      <formula>NOT(ISERROR(SEARCH("Baja",AE214)))</formula>
    </cfRule>
  </conditionalFormatting>
  <conditionalFormatting sqref="AE214:AE215">
    <cfRule type="containsText" dxfId="15746" priority="13376" operator="containsText" text="VALORAR">
      <formula>NOT(ISERROR(SEARCH("VALORAR",AE214)))</formula>
    </cfRule>
    <cfRule type="containsText" dxfId="15745" priority="13377" operator="containsText" text="Extrema">
      <formula>NOT(ISERROR(SEARCH("Extrema",AE214)))</formula>
    </cfRule>
    <cfRule type="containsText" dxfId="15744" priority="13378" operator="containsText" text="Alta">
      <formula>NOT(ISERROR(SEARCH("Alta",AE214)))</formula>
    </cfRule>
    <cfRule type="containsText" dxfId="15743" priority="13379" operator="containsText" text="Moderada">
      <formula>NOT(ISERROR(SEARCH("Moderada",AE214)))</formula>
    </cfRule>
    <cfRule type="containsText" dxfId="15742" priority="13380" operator="containsText" text="Baja">
      <formula>NOT(ISERROR(SEARCH("Baja",AE214)))</formula>
    </cfRule>
  </conditionalFormatting>
  <conditionalFormatting sqref="AW208">
    <cfRule type="containsText" dxfId="15741" priority="13497" operator="containsText" text="VALORAR">
      <formula>NOT(ISERROR(SEARCH("VALORAR",AW208)))</formula>
    </cfRule>
    <cfRule type="containsText" dxfId="15740" priority="13498" operator="containsText" text="Extrema">
      <formula>NOT(ISERROR(SEARCH("Extrema",AW208)))</formula>
    </cfRule>
    <cfRule type="containsText" dxfId="15739" priority="13499" operator="containsText" text="Alta">
      <formula>NOT(ISERROR(SEARCH("Alta",AW208)))</formula>
    </cfRule>
    <cfRule type="containsText" dxfId="15738" priority="13500" operator="containsText" text="Moderada">
      <formula>NOT(ISERROR(SEARCH("Moderada",AW208)))</formula>
    </cfRule>
    <cfRule type="containsText" dxfId="15737" priority="13501" operator="containsText" text="Baja">
      <formula>NOT(ISERROR(SEARCH("Baja",AW208)))</formula>
    </cfRule>
  </conditionalFormatting>
  <conditionalFormatting sqref="AW208">
    <cfRule type="containsText" dxfId="15736" priority="13502" operator="containsText" text="VALORAR">
      <formula>NOT(ISERROR(SEARCH("VALORAR",AW208)))</formula>
    </cfRule>
    <cfRule type="containsText" dxfId="15735" priority="13503" operator="containsText" text="Extrema">
      <formula>NOT(ISERROR(SEARCH("Extrema",AW208)))</formula>
    </cfRule>
    <cfRule type="containsText" dxfId="15734" priority="13504" operator="containsText" text="Alta">
      <formula>NOT(ISERROR(SEARCH("Alta",AW208)))</formula>
    </cfRule>
    <cfRule type="containsText" dxfId="15733" priority="13505" operator="containsText" text="Moderada">
      <formula>NOT(ISERROR(SEARCH("Moderada",AW208)))</formula>
    </cfRule>
    <cfRule type="containsText" dxfId="15732" priority="13506" operator="containsText" text="Baja">
      <formula>NOT(ISERROR(SEARCH("Baja",AW208)))</formula>
    </cfRule>
  </conditionalFormatting>
  <conditionalFormatting sqref="AP208">
    <cfRule type="cellIs" dxfId="15731" priority="13489" stopIfTrue="1" operator="equal">
      <formula>"Alta"</formula>
    </cfRule>
  </conditionalFormatting>
  <conditionalFormatting sqref="AP208">
    <cfRule type="cellIs" dxfId="15730" priority="13491" stopIfTrue="1" operator="equal">
      <formula>"Baja"</formula>
    </cfRule>
  </conditionalFormatting>
  <conditionalFormatting sqref="AP208">
    <cfRule type="cellIs" dxfId="15729" priority="13490" stopIfTrue="1" operator="equal">
      <formula>"Media"</formula>
    </cfRule>
  </conditionalFormatting>
  <conditionalFormatting sqref="AP208">
    <cfRule type="cellIs" dxfId="15728" priority="13488" stopIfTrue="1" operator="equal">
      <formula>"Muy Alta"</formula>
    </cfRule>
  </conditionalFormatting>
  <conditionalFormatting sqref="AP208">
    <cfRule type="cellIs" dxfId="15727" priority="13492" stopIfTrue="1" operator="equal">
      <formula>"Muy Baja"</formula>
    </cfRule>
  </conditionalFormatting>
  <conditionalFormatting sqref="AP209">
    <cfRule type="cellIs" dxfId="15726" priority="13475" stopIfTrue="1" operator="equal">
      <formula>"Alta"</formula>
    </cfRule>
  </conditionalFormatting>
  <conditionalFormatting sqref="AP209">
    <cfRule type="cellIs" dxfId="15725" priority="13477" stopIfTrue="1" operator="equal">
      <formula>"Baja"</formula>
    </cfRule>
  </conditionalFormatting>
  <conditionalFormatting sqref="AP209">
    <cfRule type="cellIs" dxfId="15724" priority="13476" stopIfTrue="1" operator="equal">
      <formula>"Media"</formula>
    </cfRule>
  </conditionalFormatting>
  <conditionalFormatting sqref="AP209">
    <cfRule type="cellIs" dxfId="15723" priority="13474" stopIfTrue="1" operator="equal">
      <formula>"Muy Alta"</formula>
    </cfRule>
  </conditionalFormatting>
  <conditionalFormatting sqref="AP209">
    <cfRule type="cellIs" dxfId="15722" priority="13478" stopIfTrue="1" operator="equal">
      <formula>"Muy Baja"</formula>
    </cfRule>
  </conditionalFormatting>
  <conditionalFormatting sqref="AP219">
    <cfRule type="cellIs" dxfId="15721" priority="13325" stopIfTrue="1" operator="equal">
      <formula>"Alta"</formula>
    </cfRule>
  </conditionalFormatting>
  <conditionalFormatting sqref="AP219">
    <cfRule type="cellIs" dxfId="15720" priority="13327" stopIfTrue="1" operator="equal">
      <formula>"Baja"</formula>
    </cfRule>
  </conditionalFormatting>
  <conditionalFormatting sqref="AP219">
    <cfRule type="cellIs" dxfId="15719" priority="13326" stopIfTrue="1" operator="equal">
      <formula>"Media"</formula>
    </cfRule>
  </conditionalFormatting>
  <conditionalFormatting sqref="AP219">
    <cfRule type="cellIs" dxfId="15718" priority="13324" stopIfTrue="1" operator="equal">
      <formula>"Muy Alta"</formula>
    </cfRule>
  </conditionalFormatting>
  <conditionalFormatting sqref="AP219">
    <cfRule type="cellIs" dxfId="15717" priority="13328" stopIfTrue="1" operator="equal">
      <formula>"Muy Baja"</formula>
    </cfRule>
  </conditionalFormatting>
  <conditionalFormatting sqref="AE210:AE211">
    <cfRule type="containsText" dxfId="15716" priority="13427" operator="containsText" text="VALORAR">
      <formula>NOT(ISERROR(SEARCH("VALORAR",AE210)))</formula>
    </cfRule>
    <cfRule type="containsText" dxfId="15715" priority="13428" operator="containsText" text="Extrema">
      <formula>NOT(ISERROR(SEARCH("Extrema",AE210)))</formula>
    </cfRule>
    <cfRule type="containsText" dxfId="15714" priority="13429" operator="containsText" text="Alta">
      <formula>NOT(ISERROR(SEARCH("Alta",AE210)))</formula>
    </cfRule>
    <cfRule type="containsText" dxfId="15713" priority="13430" operator="containsText" text="Moderada">
      <formula>NOT(ISERROR(SEARCH("Moderada",AE210)))</formula>
    </cfRule>
    <cfRule type="containsText" dxfId="15712" priority="13431" operator="containsText" text="Baja">
      <formula>NOT(ISERROR(SEARCH("Baja",AE210)))</formula>
    </cfRule>
  </conditionalFormatting>
  <conditionalFormatting sqref="AE210:AE211">
    <cfRule type="containsText" dxfId="15711" priority="13432" operator="containsText" text="VALORAR">
      <formula>NOT(ISERROR(SEARCH("VALORAR",AE210)))</formula>
    </cfRule>
    <cfRule type="containsText" dxfId="15710" priority="13433" operator="containsText" text="Extrema">
      <formula>NOT(ISERROR(SEARCH("Extrema",AE210)))</formula>
    </cfRule>
    <cfRule type="containsText" dxfId="15709" priority="13434" operator="containsText" text="Alta">
      <formula>NOT(ISERROR(SEARCH("Alta",AE210)))</formula>
    </cfRule>
    <cfRule type="containsText" dxfId="15708" priority="13435" operator="containsText" text="Moderada">
      <formula>NOT(ISERROR(SEARCH("Moderada",AE210)))</formula>
    </cfRule>
    <cfRule type="containsText" dxfId="15707" priority="13436" operator="containsText" text="Baja">
      <formula>NOT(ISERROR(SEARCH("Baja",AE210)))</formula>
    </cfRule>
  </conditionalFormatting>
  <conditionalFormatting sqref="V210:V211">
    <cfRule type="cellIs" dxfId="15706" priority="13443" stopIfTrue="1" operator="equal">
      <formula>"Alta"</formula>
    </cfRule>
  </conditionalFormatting>
  <conditionalFormatting sqref="V210:V211">
    <cfRule type="cellIs" dxfId="15705" priority="13445" stopIfTrue="1" operator="equal">
      <formula>"Baja"</formula>
    </cfRule>
  </conditionalFormatting>
  <conditionalFormatting sqref="V210:V211">
    <cfRule type="cellIs" dxfId="15704" priority="13444" stopIfTrue="1" operator="equal">
      <formula>"Media"</formula>
    </cfRule>
  </conditionalFormatting>
  <conditionalFormatting sqref="V210:V211">
    <cfRule type="cellIs" dxfId="15703" priority="13442" stopIfTrue="1" operator="equal">
      <formula>"Muy Alta"</formula>
    </cfRule>
  </conditionalFormatting>
  <conditionalFormatting sqref="V210:V211">
    <cfRule type="cellIs" dxfId="15702" priority="13446" stopIfTrue="1" operator="equal">
      <formula>"Muy Baja"</formula>
    </cfRule>
  </conditionalFormatting>
  <conditionalFormatting sqref="AP216">
    <cfRule type="cellIs" dxfId="15701" priority="13283" stopIfTrue="1" operator="equal">
      <formula>"Alta"</formula>
    </cfRule>
  </conditionalFormatting>
  <conditionalFormatting sqref="AP216">
    <cfRule type="cellIs" dxfId="15700" priority="13285" stopIfTrue="1" operator="equal">
      <formula>"Baja"</formula>
    </cfRule>
  </conditionalFormatting>
  <conditionalFormatting sqref="AP216">
    <cfRule type="cellIs" dxfId="15699" priority="13284" stopIfTrue="1" operator="equal">
      <formula>"Media"</formula>
    </cfRule>
  </conditionalFormatting>
  <conditionalFormatting sqref="AP216">
    <cfRule type="cellIs" dxfId="15698" priority="13282" stopIfTrue="1" operator="equal">
      <formula>"Muy Alta"</formula>
    </cfRule>
  </conditionalFormatting>
  <conditionalFormatting sqref="AP216">
    <cfRule type="cellIs" dxfId="15697" priority="13286" stopIfTrue="1" operator="equal">
      <formula>"Muy Baja"</formula>
    </cfRule>
  </conditionalFormatting>
  <conditionalFormatting sqref="AP211">
    <cfRule type="cellIs" dxfId="15696" priority="13405" stopIfTrue="1" operator="equal">
      <formula>"Alta"</formula>
    </cfRule>
  </conditionalFormatting>
  <conditionalFormatting sqref="AP211">
    <cfRule type="cellIs" dxfId="15695" priority="13407" stopIfTrue="1" operator="equal">
      <formula>"Baja"</formula>
    </cfRule>
  </conditionalFormatting>
  <conditionalFormatting sqref="AP211">
    <cfRule type="cellIs" dxfId="15694" priority="13406" stopIfTrue="1" operator="equal">
      <formula>"Media"</formula>
    </cfRule>
  </conditionalFormatting>
  <conditionalFormatting sqref="AP211">
    <cfRule type="cellIs" dxfId="15693" priority="13404" stopIfTrue="1" operator="equal">
      <formula>"Muy Alta"</formula>
    </cfRule>
  </conditionalFormatting>
  <conditionalFormatting sqref="AP211">
    <cfRule type="cellIs" dxfId="15692" priority="13408" stopIfTrue="1" operator="equal">
      <formula>"Muy Baja"</formula>
    </cfRule>
  </conditionalFormatting>
  <conditionalFormatting sqref="V196:V197">
    <cfRule type="cellIs" dxfId="15691" priority="13795" stopIfTrue="1" operator="equal">
      <formula>"Alta"</formula>
    </cfRule>
  </conditionalFormatting>
  <conditionalFormatting sqref="V196:V197">
    <cfRule type="cellIs" dxfId="15690" priority="13797" stopIfTrue="1" operator="equal">
      <formula>"Baja"</formula>
    </cfRule>
  </conditionalFormatting>
  <conditionalFormatting sqref="V196:V197">
    <cfRule type="cellIs" dxfId="15689" priority="13796" stopIfTrue="1" operator="equal">
      <formula>"Media"</formula>
    </cfRule>
  </conditionalFormatting>
  <conditionalFormatting sqref="V196:V197">
    <cfRule type="cellIs" dxfId="15688" priority="13794" stopIfTrue="1" operator="equal">
      <formula>"Muy Alta"</formula>
    </cfRule>
  </conditionalFormatting>
  <conditionalFormatting sqref="V196:V197">
    <cfRule type="cellIs" dxfId="15687" priority="13798" stopIfTrue="1" operator="equal">
      <formula>"Muy Baja"</formula>
    </cfRule>
  </conditionalFormatting>
  <conditionalFormatting sqref="AE196:AE197">
    <cfRule type="containsText" dxfId="15686" priority="13779" operator="containsText" text="VALORAR">
      <formula>NOT(ISERROR(SEARCH("VALORAR",AE196)))</formula>
    </cfRule>
    <cfRule type="containsText" dxfId="15685" priority="13780" operator="containsText" text="Extrema">
      <formula>NOT(ISERROR(SEARCH("Extrema",AE196)))</formula>
    </cfRule>
    <cfRule type="containsText" dxfId="15684" priority="13781" operator="containsText" text="Alta">
      <formula>NOT(ISERROR(SEARCH("Alta",AE196)))</formula>
    </cfRule>
    <cfRule type="containsText" dxfId="15683" priority="13782" operator="containsText" text="Moderada">
      <formula>NOT(ISERROR(SEARCH("Moderada",AE196)))</formula>
    </cfRule>
    <cfRule type="containsText" dxfId="15682" priority="13783" operator="containsText" text="Baja">
      <formula>NOT(ISERROR(SEARCH("Baja",AE196)))</formula>
    </cfRule>
  </conditionalFormatting>
  <conditionalFormatting sqref="AE196:AE197">
    <cfRule type="containsText" dxfId="15681" priority="13784" operator="containsText" text="VALORAR">
      <formula>NOT(ISERROR(SEARCH("VALORAR",AE196)))</formula>
    </cfRule>
    <cfRule type="containsText" dxfId="15680" priority="13785" operator="containsText" text="Extrema">
      <formula>NOT(ISERROR(SEARCH("Extrema",AE196)))</formula>
    </cfRule>
    <cfRule type="containsText" dxfId="15679" priority="13786" operator="containsText" text="Alta">
      <formula>NOT(ISERROR(SEARCH("Alta",AE196)))</formula>
    </cfRule>
    <cfRule type="containsText" dxfId="15678" priority="13787" operator="containsText" text="Moderada">
      <formula>NOT(ISERROR(SEARCH("Moderada",AE196)))</formula>
    </cfRule>
    <cfRule type="containsText" dxfId="15677" priority="13788" operator="containsText" text="Baja">
      <formula>NOT(ISERROR(SEARCH("Baja",AE196)))</formula>
    </cfRule>
  </conditionalFormatting>
  <conditionalFormatting sqref="AW196">
    <cfRule type="containsText" dxfId="15676" priority="13769" operator="containsText" text="VALORAR">
      <formula>NOT(ISERROR(SEARCH("VALORAR",AW196)))</formula>
    </cfRule>
    <cfRule type="containsText" dxfId="15675" priority="13770" operator="containsText" text="Extrema">
      <formula>NOT(ISERROR(SEARCH("Extrema",AW196)))</formula>
    </cfRule>
    <cfRule type="containsText" dxfId="15674" priority="13771" operator="containsText" text="Alta">
      <formula>NOT(ISERROR(SEARCH("Alta",AW196)))</formula>
    </cfRule>
    <cfRule type="containsText" dxfId="15673" priority="13772" operator="containsText" text="Moderada">
      <formula>NOT(ISERROR(SEARCH("Moderada",AW196)))</formula>
    </cfRule>
    <cfRule type="containsText" dxfId="15672" priority="13773" operator="containsText" text="Baja">
      <formula>NOT(ISERROR(SEARCH("Baja",AW196)))</formula>
    </cfRule>
  </conditionalFormatting>
  <conditionalFormatting sqref="AW196">
    <cfRule type="containsText" dxfId="15671" priority="13774" operator="containsText" text="VALORAR">
      <formula>NOT(ISERROR(SEARCH("VALORAR",AW196)))</formula>
    </cfRule>
    <cfRule type="containsText" dxfId="15670" priority="13775" operator="containsText" text="Extrema">
      <formula>NOT(ISERROR(SEARCH("Extrema",AW196)))</formula>
    </cfRule>
    <cfRule type="containsText" dxfId="15669" priority="13776" operator="containsText" text="Alta">
      <formula>NOT(ISERROR(SEARCH("Alta",AW196)))</formula>
    </cfRule>
    <cfRule type="containsText" dxfId="15668" priority="13777" operator="containsText" text="Moderada">
      <formula>NOT(ISERROR(SEARCH("Moderada",AW196)))</formula>
    </cfRule>
    <cfRule type="containsText" dxfId="15667" priority="13778" operator="containsText" text="Baja">
      <formula>NOT(ISERROR(SEARCH("Baja",AW196)))</formula>
    </cfRule>
  </conditionalFormatting>
  <conditionalFormatting sqref="AP196">
    <cfRule type="cellIs" dxfId="15666" priority="13761" stopIfTrue="1" operator="equal">
      <formula>"Alta"</formula>
    </cfRule>
  </conditionalFormatting>
  <conditionalFormatting sqref="AP196">
    <cfRule type="cellIs" dxfId="15665" priority="13763" stopIfTrue="1" operator="equal">
      <formula>"Baja"</formula>
    </cfRule>
  </conditionalFormatting>
  <conditionalFormatting sqref="AP196">
    <cfRule type="cellIs" dxfId="15664" priority="13762" stopIfTrue="1" operator="equal">
      <formula>"Media"</formula>
    </cfRule>
  </conditionalFormatting>
  <conditionalFormatting sqref="AP196">
    <cfRule type="cellIs" dxfId="15663" priority="13760" stopIfTrue="1" operator="equal">
      <formula>"Muy Alta"</formula>
    </cfRule>
  </conditionalFormatting>
  <conditionalFormatting sqref="AP196">
    <cfRule type="cellIs" dxfId="15662" priority="13764" stopIfTrue="1" operator="equal">
      <formula>"Muy Baja"</formula>
    </cfRule>
  </conditionalFormatting>
  <conditionalFormatting sqref="AP197">
    <cfRule type="cellIs" dxfId="15661" priority="13747" stopIfTrue="1" operator="equal">
      <formula>"Alta"</formula>
    </cfRule>
  </conditionalFormatting>
  <conditionalFormatting sqref="AP197">
    <cfRule type="cellIs" dxfId="15660" priority="13749" stopIfTrue="1" operator="equal">
      <formula>"Baja"</formula>
    </cfRule>
  </conditionalFormatting>
  <conditionalFormatting sqref="AP197">
    <cfRule type="cellIs" dxfId="15659" priority="13748" stopIfTrue="1" operator="equal">
      <formula>"Media"</formula>
    </cfRule>
  </conditionalFormatting>
  <conditionalFormatting sqref="AP197">
    <cfRule type="cellIs" dxfId="15658" priority="13746" stopIfTrue="1" operator="equal">
      <formula>"Muy Alta"</formula>
    </cfRule>
  </conditionalFormatting>
  <conditionalFormatting sqref="AP197">
    <cfRule type="cellIs" dxfId="15657" priority="13750" stopIfTrue="1" operator="equal">
      <formula>"Muy Baja"</formula>
    </cfRule>
  </conditionalFormatting>
  <conditionalFormatting sqref="AP201">
    <cfRule type="cellIs" dxfId="15656" priority="13733" stopIfTrue="1" operator="equal">
      <formula>"Alta"</formula>
    </cfRule>
  </conditionalFormatting>
  <conditionalFormatting sqref="AP201">
    <cfRule type="cellIs" dxfId="15655" priority="13735" stopIfTrue="1" operator="equal">
      <formula>"Baja"</formula>
    </cfRule>
  </conditionalFormatting>
  <conditionalFormatting sqref="AP201">
    <cfRule type="cellIs" dxfId="15654" priority="13734" stopIfTrue="1" operator="equal">
      <formula>"Media"</formula>
    </cfRule>
  </conditionalFormatting>
  <conditionalFormatting sqref="AP201">
    <cfRule type="cellIs" dxfId="15653" priority="13732" stopIfTrue="1" operator="equal">
      <formula>"Muy Alta"</formula>
    </cfRule>
  </conditionalFormatting>
  <conditionalFormatting sqref="AP201">
    <cfRule type="cellIs" dxfId="15652" priority="13736" stopIfTrue="1" operator="equal">
      <formula>"Muy Baja"</formula>
    </cfRule>
  </conditionalFormatting>
  <conditionalFormatting sqref="AE198:AE199">
    <cfRule type="containsText" dxfId="15651" priority="13699" operator="containsText" text="VALORAR">
      <formula>NOT(ISERROR(SEARCH("VALORAR",AE198)))</formula>
    </cfRule>
    <cfRule type="containsText" dxfId="15650" priority="13700" operator="containsText" text="Extrema">
      <formula>NOT(ISERROR(SEARCH("Extrema",AE198)))</formula>
    </cfRule>
    <cfRule type="containsText" dxfId="15649" priority="13701" operator="containsText" text="Alta">
      <formula>NOT(ISERROR(SEARCH("Alta",AE198)))</formula>
    </cfRule>
    <cfRule type="containsText" dxfId="15648" priority="13702" operator="containsText" text="Moderada">
      <formula>NOT(ISERROR(SEARCH("Moderada",AE198)))</formula>
    </cfRule>
    <cfRule type="containsText" dxfId="15647" priority="13703" operator="containsText" text="Baja">
      <formula>NOT(ISERROR(SEARCH("Baja",AE198)))</formula>
    </cfRule>
  </conditionalFormatting>
  <conditionalFormatting sqref="AE198:AE199">
    <cfRule type="containsText" dxfId="15646" priority="13704" operator="containsText" text="VALORAR">
      <formula>NOT(ISERROR(SEARCH("VALORAR",AE198)))</formula>
    </cfRule>
    <cfRule type="containsText" dxfId="15645" priority="13705" operator="containsText" text="Extrema">
      <formula>NOT(ISERROR(SEARCH("Extrema",AE198)))</formula>
    </cfRule>
    <cfRule type="containsText" dxfId="15644" priority="13706" operator="containsText" text="Alta">
      <formula>NOT(ISERROR(SEARCH("Alta",AE198)))</formula>
    </cfRule>
    <cfRule type="containsText" dxfId="15643" priority="13707" operator="containsText" text="Moderada">
      <formula>NOT(ISERROR(SEARCH("Moderada",AE198)))</formula>
    </cfRule>
    <cfRule type="containsText" dxfId="15642" priority="13708" operator="containsText" text="Baja">
      <formula>NOT(ISERROR(SEARCH("Baja",AE198)))</formula>
    </cfRule>
  </conditionalFormatting>
  <conditionalFormatting sqref="V198:V199">
    <cfRule type="cellIs" dxfId="15641" priority="13715" stopIfTrue="1" operator="equal">
      <formula>"Alta"</formula>
    </cfRule>
  </conditionalFormatting>
  <conditionalFormatting sqref="V198:V199">
    <cfRule type="cellIs" dxfId="15640" priority="13717" stopIfTrue="1" operator="equal">
      <formula>"Baja"</formula>
    </cfRule>
  </conditionalFormatting>
  <conditionalFormatting sqref="V198:V199">
    <cfRule type="cellIs" dxfId="15639" priority="13716" stopIfTrue="1" operator="equal">
      <formula>"Media"</formula>
    </cfRule>
  </conditionalFormatting>
  <conditionalFormatting sqref="V198:V199">
    <cfRule type="cellIs" dxfId="15638" priority="13714" stopIfTrue="1" operator="equal">
      <formula>"Muy Alta"</formula>
    </cfRule>
  </conditionalFormatting>
  <conditionalFormatting sqref="V198:V199">
    <cfRule type="cellIs" dxfId="15637" priority="13718" stopIfTrue="1" operator="equal">
      <formula>"Muy Baja"</formula>
    </cfRule>
  </conditionalFormatting>
  <conditionalFormatting sqref="AP198">
    <cfRule type="cellIs" dxfId="15636" priority="13691" stopIfTrue="1" operator="equal">
      <formula>"Alta"</formula>
    </cfRule>
  </conditionalFormatting>
  <conditionalFormatting sqref="AP198">
    <cfRule type="cellIs" dxfId="15635" priority="13693" stopIfTrue="1" operator="equal">
      <formula>"Baja"</formula>
    </cfRule>
  </conditionalFormatting>
  <conditionalFormatting sqref="AP198">
    <cfRule type="cellIs" dxfId="15634" priority="13692" stopIfTrue="1" operator="equal">
      <formula>"Media"</formula>
    </cfRule>
  </conditionalFormatting>
  <conditionalFormatting sqref="AP198">
    <cfRule type="cellIs" dxfId="15633" priority="13690" stopIfTrue="1" operator="equal">
      <formula>"Muy Alta"</formula>
    </cfRule>
  </conditionalFormatting>
  <conditionalFormatting sqref="AP198">
    <cfRule type="cellIs" dxfId="15632" priority="13694" stopIfTrue="1" operator="equal">
      <formula>"Muy Baja"</formula>
    </cfRule>
  </conditionalFormatting>
  <conditionalFormatting sqref="AP199">
    <cfRule type="cellIs" dxfId="15631" priority="13677" stopIfTrue="1" operator="equal">
      <formula>"Alta"</formula>
    </cfRule>
  </conditionalFormatting>
  <conditionalFormatting sqref="AP199">
    <cfRule type="cellIs" dxfId="15630" priority="13679" stopIfTrue="1" operator="equal">
      <formula>"Baja"</formula>
    </cfRule>
  </conditionalFormatting>
  <conditionalFormatting sqref="AP199">
    <cfRule type="cellIs" dxfId="15629" priority="13678" stopIfTrue="1" operator="equal">
      <formula>"Media"</formula>
    </cfRule>
  </conditionalFormatting>
  <conditionalFormatting sqref="AP199">
    <cfRule type="cellIs" dxfId="15628" priority="13676" stopIfTrue="1" operator="equal">
      <formula>"Muy Alta"</formula>
    </cfRule>
  </conditionalFormatting>
  <conditionalFormatting sqref="AP199">
    <cfRule type="cellIs" dxfId="15627" priority="13680" stopIfTrue="1" operator="equal">
      <formula>"Muy Baja"</formula>
    </cfRule>
  </conditionalFormatting>
  <conditionalFormatting sqref="V214:V215">
    <cfRule type="cellIs" dxfId="15626" priority="13387" stopIfTrue="1" operator="equal">
      <formula>"Alta"</formula>
    </cfRule>
  </conditionalFormatting>
  <conditionalFormatting sqref="V214:V215">
    <cfRule type="cellIs" dxfId="15625" priority="13389" stopIfTrue="1" operator="equal">
      <formula>"Baja"</formula>
    </cfRule>
  </conditionalFormatting>
  <conditionalFormatting sqref="V214:V215">
    <cfRule type="cellIs" dxfId="15624" priority="13388" stopIfTrue="1" operator="equal">
      <formula>"Media"</formula>
    </cfRule>
  </conditionalFormatting>
  <conditionalFormatting sqref="V214:V215">
    <cfRule type="cellIs" dxfId="15623" priority="13386" stopIfTrue="1" operator="equal">
      <formula>"Muy Alta"</formula>
    </cfRule>
  </conditionalFormatting>
  <conditionalFormatting sqref="V214:V215">
    <cfRule type="cellIs" dxfId="15622" priority="13390" stopIfTrue="1" operator="equal">
      <formula>"Muy Baja"</formula>
    </cfRule>
  </conditionalFormatting>
  <conditionalFormatting sqref="AW214">
    <cfRule type="containsText" dxfId="15621" priority="13361" operator="containsText" text="VALORAR">
      <formula>NOT(ISERROR(SEARCH("VALORAR",AW214)))</formula>
    </cfRule>
    <cfRule type="containsText" dxfId="15620" priority="13362" operator="containsText" text="Extrema">
      <formula>NOT(ISERROR(SEARCH("Extrema",AW214)))</formula>
    </cfRule>
    <cfRule type="containsText" dxfId="15619" priority="13363" operator="containsText" text="Alta">
      <formula>NOT(ISERROR(SEARCH("Alta",AW214)))</formula>
    </cfRule>
    <cfRule type="containsText" dxfId="15618" priority="13364" operator="containsText" text="Moderada">
      <formula>NOT(ISERROR(SEARCH("Moderada",AW214)))</formula>
    </cfRule>
    <cfRule type="containsText" dxfId="15617" priority="13365" operator="containsText" text="Baja">
      <formula>NOT(ISERROR(SEARCH("Baja",AW214)))</formula>
    </cfRule>
  </conditionalFormatting>
  <conditionalFormatting sqref="AW214">
    <cfRule type="containsText" dxfId="15616" priority="13366" operator="containsText" text="VALORAR">
      <formula>NOT(ISERROR(SEARCH("VALORAR",AW214)))</formula>
    </cfRule>
    <cfRule type="containsText" dxfId="15615" priority="13367" operator="containsText" text="Extrema">
      <formula>NOT(ISERROR(SEARCH("Extrema",AW214)))</formula>
    </cfRule>
    <cfRule type="containsText" dxfId="15614" priority="13368" operator="containsText" text="Alta">
      <formula>NOT(ISERROR(SEARCH("Alta",AW214)))</formula>
    </cfRule>
    <cfRule type="containsText" dxfId="15613" priority="13369" operator="containsText" text="Moderada">
      <formula>NOT(ISERROR(SEARCH("Moderada",AW214)))</formula>
    </cfRule>
    <cfRule type="containsText" dxfId="15612" priority="13370" operator="containsText" text="Baja">
      <formula>NOT(ISERROR(SEARCH("Baja",AW214)))</formula>
    </cfRule>
  </conditionalFormatting>
  <conditionalFormatting sqref="AP214">
    <cfRule type="cellIs" dxfId="15611" priority="13353" stopIfTrue="1" operator="equal">
      <formula>"Alta"</formula>
    </cfRule>
  </conditionalFormatting>
  <conditionalFormatting sqref="AP214">
    <cfRule type="cellIs" dxfId="15610" priority="13355" stopIfTrue="1" operator="equal">
      <formula>"Baja"</formula>
    </cfRule>
  </conditionalFormatting>
  <conditionalFormatting sqref="AP214">
    <cfRule type="cellIs" dxfId="15609" priority="13354" stopIfTrue="1" operator="equal">
      <formula>"Media"</formula>
    </cfRule>
  </conditionalFormatting>
  <conditionalFormatting sqref="AP214">
    <cfRule type="cellIs" dxfId="15608" priority="13352" stopIfTrue="1" operator="equal">
      <formula>"Muy Alta"</formula>
    </cfRule>
  </conditionalFormatting>
  <conditionalFormatting sqref="AP214">
    <cfRule type="cellIs" dxfId="15607" priority="13356" stopIfTrue="1" operator="equal">
      <formula>"Muy Baja"</formula>
    </cfRule>
  </conditionalFormatting>
  <conditionalFormatting sqref="AP215">
    <cfRule type="cellIs" dxfId="15606" priority="13339" stopIfTrue="1" operator="equal">
      <formula>"Alta"</formula>
    </cfRule>
  </conditionalFormatting>
  <conditionalFormatting sqref="AP215">
    <cfRule type="cellIs" dxfId="15605" priority="13341" stopIfTrue="1" operator="equal">
      <formula>"Baja"</formula>
    </cfRule>
  </conditionalFormatting>
  <conditionalFormatting sqref="AP215">
    <cfRule type="cellIs" dxfId="15604" priority="13340" stopIfTrue="1" operator="equal">
      <formula>"Media"</formula>
    </cfRule>
  </conditionalFormatting>
  <conditionalFormatting sqref="AP215">
    <cfRule type="cellIs" dxfId="15603" priority="13338" stopIfTrue="1" operator="equal">
      <formula>"Muy Alta"</formula>
    </cfRule>
  </conditionalFormatting>
  <conditionalFormatting sqref="AP215">
    <cfRule type="cellIs" dxfId="15602" priority="13342" stopIfTrue="1" operator="equal">
      <formula>"Muy Baja"</formula>
    </cfRule>
  </conditionalFormatting>
  <conditionalFormatting sqref="AE216:AE217">
    <cfRule type="containsText" dxfId="15601" priority="13291" operator="containsText" text="VALORAR">
      <formula>NOT(ISERROR(SEARCH("VALORAR",AE216)))</formula>
    </cfRule>
    <cfRule type="containsText" dxfId="15600" priority="13292" operator="containsText" text="Extrema">
      <formula>NOT(ISERROR(SEARCH("Extrema",AE216)))</formula>
    </cfRule>
    <cfRule type="containsText" dxfId="15599" priority="13293" operator="containsText" text="Alta">
      <formula>NOT(ISERROR(SEARCH("Alta",AE216)))</formula>
    </cfRule>
    <cfRule type="containsText" dxfId="15598" priority="13294" operator="containsText" text="Moderada">
      <formula>NOT(ISERROR(SEARCH("Moderada",AE216)))</formula>
    </cfRule>
    <cfRule type="containsText" dxfId="15597" priority="13295" operator="containsText" text="Baja">
      <formula>NOT(ISERROR(SEARCH("Baja",AE216)))</formula>
    </cfRule>
  </conditionalFormatting>
  <conditionalFormatting sqref="AE216:AE217">
    <cfRule type="containsText" dxfId="15596" priority="13296" operator="containsText" text="VALORAR">
      <formula>NOT(ISERROR(SEARCH("VALORAR",AE216)))</formula>
    </cfRule>
    <cfRule type="containsText" dxfId="15595" priority="13297" operator="containsText" text="Extrema">
      <formula>NOT(ISERROR(SEARCH("Extrema",AE216)))</formula>
    </cfRule>
    <cfRule type="containsText" dxfId="15594" priority="13298" operator="containsText" text="Alta">
      <formula>NOT(ISERROR(SEARCH("Alta",AE216)))</formula>
    </cfRule>
    <cfRule type="containsText" dxfId="15593" priority="13299" operator="containsText" text="Moderada">
      <formula>NOT(ISERROR(SEARCH("Moderada",AE216)))</formula>
    </cfRule>
    <cfRule type="containsText" dxfId="15592" priority="13300" operator="containsText" text="Baja">
      <formula>NOT(ISERROR(SEARCH("Baja",AE216)))</formula>
    </cfRule>
  </conditionalFormatting>
  <conditionalFormatting sqref="V216:V217">
    <cfRule type="cellIs" dxfId="15591" priority="13307" stopIfTrue="1" operator="equal">
      <formula>"Alta"</formula>
    </cfRule>
  </conditionalFormatting>
  <conditionalFormatting sqref="V216:V217">
    <cfRule type="cellIs" dxfId="15590" priority="13309" stopIfTrue="1" operator="equal">
      <formula>"Baja"</formula>
    </cfRule>
  </conditionalFormatting>
  <conditionalFormatting sqref="V216:V217">
    <cfRule type="cellIs" dxfId="15589" priority="13308" stopIfTrue="1" operator="equal">
      <formula>"Media"</formula>
    </cfRule>
  </conditionalFormatting>
  <conditionalFormatting sqref="V216:V217">
    <cfRule type="cellIs" dxfId="15588" priority="13306" stopIfTrue="1" operator="equal">
      <formula>"Muy Alta"</formula>
    </cfRule>
  </conditionalFormatting>
  <conditionalFormatting sqref="V216:V217">
    <cfRule type="cellIs" dxfId="15587" priority="13310" stopIfTrue="1" operator="equal">
      <formula>"Muy Baja"</formula>
    </cfRule>
  </conditionalFormatting>
  <conditionalFormatting sqref="AP217">
    <cfRule type="cellIs" dxfId="15586" priority="13269" stopIfTrue="1" operator="equal">
      <formula>"Alta"</formula>
    </cfRule>
  </conditionalFormatting>
  <conditionalFormatting sqref="AP217">
    <cfRule type="cellIs" dxfId="15585" priority="13271" stopIfTrue="1" operator="equal">
      <formula>"Baja"</formula>
    </cfRule>
  </conditionalFormatting>
  <conditionalFormatting sqref="AP217">
    <cfRule type="cellIs" dxfId="15584" priority="13270" stopIfTrue="1" operator="equal">
      <formula>"Media"</formula>
    </cfRule>
  </conditionalFormatting>
  <conditionalFormatting sqref="AP217">
    <cfRule type="cellIs" dxfId="15583" priority="13268" stopIfTrue="1" operator="equal">
      <formula>"Muy Alta"</formula>
    </cfRule>
  </conditionalFormatting>
  <conditionalFormatting sqref="AP217">
    <cfRule type="cellIs" dxfId="15582" priority="13272" stopIfTrue="1" operator="equal">
      <formula>"Muy Baja"</formula>
    </cfRule>
  </conditionalFormatting>
  <conditionalFormatting sqref="AE232:AE233">
    <cfRule type="containsText" dxfId="15581" priority="13235" operator="containsText" text="VALORAR">
      <formula>NOT(ISERROR(SEARCH("VALORAR",AE232)))</formula>
    </cfRule>
    <cfRule type="containsText" dxfId="15580" priority="13236" operator="containsText" text="Extrema">
      <formula>NOT(ISERROR(SEARCH("Extrema",AE232)))</formula>
    </cfRule>
    <cfRule type="containsText" dxfId="15579" priority="13237" operator="containsText" text="Alta">
      <formula>NOT(ISERROR(SEARCH("Alta",AE232)))</formula>
    </cfRule>
    <cfRule type="containsText" dxfId="15578" priority="13238" operator="containsText" text="Moderada">
      <formula>NOT(ISERROR(SEARCH("Moderada",AE232)))</formula>
    </cfRule>
    <cfRule type="containsText" dxfId="15577" priority="13239" operator="containsText" text="Baja">
      <formula>NOT(ISERROR(SEARCH("Baja",AE232)))</formula>
    </cfRule>
  </conditionalFormatting>
  <conditionalFormatting sqref="AE232:AE233">
    <cfRule type="containsText" dxfId="15576" priority="13240" operator="containsText" text="VALORAR">
      <formula>NOT(ISERROR(SEARCH("VALORAR",AE232)))</formula>
    </cfRule>
    <cfRule type="containsText" dxfId="15575" priority="13241" operator="containsText" text="Extrema">
      <formula>NOT(ISERROR(SEARCH("Extrema",AE232)))</formula>
    </cfRule>
    <cfRule type="containsText" dxfId="15574" priority="13242" operator="containsText" text="Alta">
      <formula>NOT(ISERROR(SEARCH("Alta",AE232)))</formula>
    </cfRule>
    <cfRule type="containsText" dxfId="15573" priority="13243" operator="containsText" text="Moderada">
      <formula>NOT(ISERROR(SEARCH("Moderada",AE232)))</formula>
    </cfRule>
    <cfRule type="containsText" dxfId="15572" priority="13244" operator="containsText" text="Baja">
      <formula>NOT(ISERROR(SEARCH("Baja",AE232)))</formula>
    </cfRule>
  </conditionalFormatting>
  <conditionalFormatting sqref="AP237">
    <cfRule type="cellIs" dxfId="15571" priority="13189" stopIfTrue="1" operator="equal">
      <formula>"Alta"</formula>
    </cfRule>
  </conditionalFormatting>
  <conditionalFormatting sqref="AP237">
    <cfRule type="cellIs" dxfId="15570" priority="13191" stopIfTrue="1" operator="equal">
      <formula>"Baja"</formula>
    </cfRule>
  </conditionalFormatting>
  <conditionalFormatting sqref="AP237">
    <cfRule type="cellIs" dxfId="15569" priority="13190" stopIfTrue="1" operator="equal">
      <formula>"Media"</formula>
    </cfRule>
  </conditionalFormatting>
  <conditionalFormatting sqref="AP237">
    <cfRule type="cellIs" dxfId="15568" priority="13188" stopIfTrue="1" operator="equal">
      <formula>"Muy Alta"</formula>
    </cfRule>
  </conditionalFormatting>
  <conditionalFormatting sqref="AP237">
    <cfRule type="cellIs" dxfId="15567" priority="13192" stopIfTrue="1" operator="equal">
      <formula>"Muy Baja"</formula>
    </cfRule>
  </conditionalFormatting>
  <conditionalFormatting sqref="AP234">
    <cfRule type="cellIs" dxfId="15566" priority="13147" stopIfTrue="1" operator="equal">
      <formula>"Alta"</formula>
    </cfRule>
  </conditionalFormatting>
  <conditionalFormatting sqref="AP234">
    <cfRule type="cellIs" dxfId="15565" priority="13149" stopIfTrue="1" operator="equal">
      <formula>"Baja"</formula>
    </cfRule>
  </conditionalFormatting>
  <conditionalFormatting sqref="AP234">
    <cfRule type="cellIs" dxfId="15564" priority="13148" stopIfTrue="1" operator="equal">
      <formula>"Media"</formula>
    </cfRule>
  </conditionalFormatting>
  <conditionalFormatting sqref="AP234">
    <cfRule type="cellIs" dxfId="15563" priority="13146" stopIfTrue="1" operator="equal">
      <formula>"Muy Alta"</formula>
    </cfRule>
  </conditionalFormatting>
  <conditionalFormatting sqref="AP234">
    <cfRule type="cellIs" dxfId="15562" priority="13150" stopIfTrue="1" operator="equal">
      <formula>"Muy Baja"</formula>
    </cfRule>
  </conditionalFormatting>
  <conditionalFormatting sqref="V232:V233">
    <cfRule type="cellIs" dxfId="15561" priority="13251" stopIfTrue="1" operator="equal">
      <formula>"Alta"</formula>
    </cfRule>
  </conditionalFormatting>
  <conditionalFormatting sqref="V232:V233">
    <cfRule type="cellIs" dxfId="15560" priority="13253" stopIfTrue="1" operator="equal">
      <formula>"Baja"</formula>
    </cfRule>
  </conditionalFormatting>
  <conditionalFormatting sqref="V232:V233">
    <cfRule type="cellIs" dxfId="15559" priority="13252" stopIfTrue="1" operator="equal">
      <formula>"Media"</formula>
    </cfRule>
  </conditionalFormatting>
  <conditionalFormatting sqref="V232:V233">
    <cfRule type="cellIs" dxfId="15558" priority="13250" stopIfTrue="1" operator="equal">
      <formula>"Muy Alta"</formula>
    </cfRule>
  </conditionalFormatting>
  <conditionalFormatting sqref="V232:V233">
    <cfRule type="cellIs" dxfId="15557" priority="13254" stopIfTrue="1" operator="equal">
      <formula>"Muy Baja"</formula>
    </cfRule>
  </conditionalFormatting>
  <conditionalFormatting sqref="AW232">
    <cfRule type="containsText" dxfId="15556" priority="13225" operator="containsText" text="VALORAR">
      <formula>NOT(ISERROR(SEARCH("VALORAR",AW232)))</formula>
    </cfRule>
    <cfRule type="containsText" dxfId="15555" priority="13226" operator="containsText" text="Extrema">
      <formula>NOT(ISERROR(SEARCH("Extrema",AW232)))</formula>
    </cfRule>
    <cfRule type="containsText" dxfId="15554" priority="13227" operator="containsText" text="Alta">
      <formula>NOT(ISERROR(SEARCH("Alta",AW232)))</formula>
    </cfRule>
    <cfRule type="containsText" dxfId="15553" priority="13228" operator="containsText" text="Moderada">
      <formula>NOT(ISERROR(SEARCH("Moderada",AW232)))</formula>
    </cfRule>
    <cfRule type="containsText" dxfId="15552" priority="13229" operator="containsText" text="Baja">
      <formula>NOT(ISERROR(SEARCH("Baja",AW232)))</formula>
    </cfRule>
  </conditionalFormatting>
  <conditionalFormatting sqref="AW232">
    <cfRule type="containsText" dxfId="15551" priority="13230" operator="containsText" text="VALORAR">
      <formula>NOT(ISERROR(SEARCH("VALORAR",AW232)))</formula>
    </cfRule>
    <cfRule type="containsText" dxfId="15550" priority="13231" operator="containsText" text="Extrema">
      <formula>NOT(ISERROR(SEARCH("Extrema",AW232)))</formula>
    </cfRule>
    <cfRule type="containsText" dxfId="15549" priority="13232" operator="containsText" text="Alta">
      <formula>NOT(ISERROR(SEARCH("Alta",AW232)))</formula>
    </cfRule>
    <cfRule type="containsText" dxfId="15548" priority="13233" operator="containsText" text="Moderada">
      <formula>NOT(ISERROR(SEARCH("Moderada",AW232)))</formula>
    </cfRule>
    <cfRule type="containsText" dxfId="15547" priority="13234" operator="containsText" text="Baja">
      <formula>NOT(ISERROR(SEARCH("Baja",AW232)))</formula>
    </cfRule>
  </conditionalFormatting>
  <conditionalFormatting sqref="AP232">
    <cfRule type="cellIs" dxfId="15546" priority="13217" stopIfTrue="1" operator="equal">
      <formula>"Alta"</formula>
    </cfRule>
  </conditionalFormatting>
  <conditionalFormatting sqref="AP232">
    <cfRule type="cellIs" dxfId="15545" priority="13219" stopIfTrue="1" operator="equal">
      <formula>"Baja"</formula>
    </cfRule>
  </conditionalFormatting>
  <conditionalFormatting sqref="AP232">
    <cfRule type="cellIs" dxfId="15544" priority="13218" stopIfTrue="1" operator="equal">
      <formula>"Media"</formula>
    </cfRule>
  </conditionalFormatting>
  <conditionalFormatting sqref="AP232">
    <cfRule type="cellIs" dxfId="15543" priority="13216" stopIfTrue="1" operator="equal">
      <formula>"Muy Alta"</formula>
    </cfRule>
  </conditionalFormatting>
  <conditionalFormatting sqref="AP232">
    <cfRule type="cellIs" dxfId="15542" priority="13220" stopIfTrue="1" operator="equal">
      <formula>"Muy Baja"</formula>
    </cfRule>
  </conditionalFormatting>
  <conditionalFormatting sqref="AP233">
    <cfRule type="cellIs" dxfId="15541" priority="13203" stopIfTrue="1" operator="equal">
      <formula>"Alta"</formula>
    </cfRule>
  </conditionalFormatting>
  <conditionalFormatting sqref="AP233">
    <cfRule type="cellIs" dxfId="15540" priority="13205" stopIfTrue="1" operator="equal">
      <formula>"Baja"</formula>
    </cfRule>
  </conditionalFormatting>
  <conditionalFormatting sqref="AP233">
    <cfRule type="cellIs" dxfId="15539" priority="13204" stopIfTrue="1" operator="equal">
      <formula>"Media"</formula>
    </cfRule>
  </conditionalFormatting>
  <conditionalFormatting sqref="AP233">
    <cfRule type="cellIs" dxfId="15538" priority="13202" stopIfTrue="1" operator="equal">
      <formula>"Muy Alta"</formula>
    </cfRule>
  </conditionalFormatting>
  <conditionalFormatting sqref="AP233">
    <cfRule type="cellIs" dxfId="15537" priority="13206" stopIfTrue="1" operator="equal">
      <formula>"Muy Baja"</formula>
    </cfRule>
  </conditionalFormatting>
  <conditionalFormatting sqref="AE234:AE235">
    <cfRule type="containsText" dxfId="15536" priority="13155" operator="containsText" text="VALORAR">
      <formula>NOT(ISERROR(SEARCH("VALORAR",AE234)))</formula>
    </cfRule>
    <cfRule type="containsText" dxfId="15535" priority="13156" operator="containsText" text="Extrema">
      <formula>NOT(ISERROR(SEARCH("Extrema",AE234)))</formula>
    </cfRule>
    <cfRule type="containsText" dxfId="15534" priority="13157" operator="containsText" text="Alta">
      <formula>NOT(ISERROR(SEARCH("Alta",AE234)))</formula>
    </cfRule>
    <cfRule type="containsText" dxfId="15533" priority="13158" operator="containsText" text="Moderada">
      <formula>NOT(ISERROR(SEARCH("Moderada",AE234)))</formula>
    </cfRule>
    <cfRule type="containsText" dxfId="15532" priority="13159" operator="containsText" text="Baja">
      <formula>NOT(ISERROR(SEARCH("Baja",AE234)))</formula>
    </cfRule>
  </conditionalFormatting>
  <conditionalFormatting sqref="AE234:AE235">
    <cfRule type="containsText" dxfId="15531" priority="13160" operator="containsText" text="VALORAR">
      <formula>NOT(ISERROR(SEARCH("VALORAR",AE234)))</formula>
    </cfRule>
    <cfRule type="containsText" dxfId="15530" priority="13161" operator="containsText" text="Extrema">
      <formula>NOT(ISERROR(SEARCH("Extrema",AE234)))</formula>
    </cfRule>
    <cfRule type="containsText" dxfId="15529" priority="13162" operator="containsText" text="Alta">
      <formula>NOT(ISERROR(SEARCH("Alta",AE234)))</formula>
    </cfRule>
    <cfRule type="containsText" dxfId="15528" priority="13163" operator="containsText" text="Moderada">
      <formula>NOT(ISERROR(SEARCH("Moderada",AE234)))</formula>
    </cfRule>
    <cfRule type="containsText" dxfId="15527" priority="13164" operator="containsText" text="Baja">
      <formula>NOT(ISERROR(SEARCH("Baja",AE234)))</formula>
    </cfRule>
  </conditionalFormatting>
  <conditionalFormatting sqref="V234:V235">
    <cfRule type="cellIs" dxfId="15526" priority="13171" stopIfTrue="1" operator="equal">
      <formula>"Alta"</formula>
    </cfRule>
  </conditionalFormatting>
  <conditionalFormatting sqref="V234:V235">
    <cfRule type="cellIs" dxfId="15525" priority="13173" stopIfTrue="1" operator="equal">
      <formula>"Baja"</formula>
    </cfRule>
  </conditionalFormatting>
  <conditionalFormatting sqref="V234:V235">
    <cfRule type="cellIs" dxfId="15524" priority="13172" stopIfTrue="1" operator="equal">
      <formula>"Media"</formula>
    </cfRule>
  </conditionalFormatting>
  <conditionalFormatting sqref="V234:V235">
    <cfRule type="cellIs" dxfId="15523" priority="13170" stopIfTrue="1" operator="equal">
      <formula>"Muy Alta"</formula>
    </cfRule>
  </conditionalFormatting>
  <conditionalFormatting sqref="V234:V235">
    <cfRule type="cellIs" dxfId="15522" priority="13174" stopIfTrue="1" operator="equal">
      <formula>"Muy Baja"</formula>
    </cfRule>
  </conditionalFormatting>
  <conditionalFormatting sqref="AP235">
    <cfRule type="cellIs" dxfId="15521" priority="13133" stopIfTrue="1" operator="equal">
      <formula>"Alta"</formula>
    </cfRule>
  </conditionalFormatting>
  <conditionalFormatting sqref="AP235">
    <cfRule type="cellIs" dxfId="15520" priority="13135" stopIfTrue="1" operator="equal">
      <formula>"Baja"</formula>
    </cfRule>
  </conditionalFormatting>
  <conditionalFormatting sqref="AP235">
    <cfRule type="cellIs" dxfId="15519" priority="13134" stopIfTrue="1" operator="equal">
      <formula>"Media"</formula>
    </cfRule>
  </conditionalFormatting>
  <conditionalFormatting sqref="AP235">
    <cfRule type="cellIs" dxfId="15518" priority="13132" stopIfTrue="1" operator="equal">
      <formula>"Muy Alta"</formula>
    </cfRule>
  </conditionalFormatting>
  <conditionalFormatting sqref="AP235">
    <cfRule type="cellIs" dxfId="15517" priority="13136" stopIfTrue="1" operator="equal">
      <formula>"Muy Baja"</formula>
    </cfRule>
  </conditionalFormatting>
  <conditionalFormatting sqref="AE220:AE221">
    <cfRule type="containsText" dxfId="15516" priority="13099" operator="containsText" text="VALORAR">
      <formula>NOT(ISERROR(SEARCH("VALORAR",AE220)))</formula>
    </cfRule>
    <cfRule type="containsText" dxfId="15515" priority="13100" operator="containsText" text="Extrema">
      <formula>NOT(ISERROR(SEARCH("Extrema",AE220)))</formula>
    </cfRule>
    <cfRule type="containsText" dxfId="15514" priority="13101" operator="containsText" text="Alta">
      <formula>NOT(ISERROR(SEARCH("Alta",AE220)))</formula>
    </cfRule>
    <cfRule type="containsText" dxfId="15513" priority="13102" operator="containsText" text="Moderada">
      <formula>NOT(ISERROR(SEARCH("Moderada",AE220)))</formula>
    </cfRule>
    <cfRule type="containsText" dxfId="15512" priority="13103" operator="containsText" text="Baja">
      <formula>NOT(ISERROR(SEARCH("Baja",AE220)))</formula>
    </cfRule>
  </conditionalFormatting>
  <conditionalFormatting sqref="AE220:AE221">
    <cfRule type="containsText" dxfId="15511" priority="13104" operator="containsText" text="VALORAR">
      <formula>NOT(ISERROR(SEARCH("VALORAR",AE220)))</formula>
    </cfRule>
    <cfRule type="containsText" dxfId="15510" priority="13105" operator="containsText" text="Extrema">
      <formula>NOT(ISERROR(SEARCH("Extrema",AE220)))</formula>
    </cfRule>
    <cfRule type="containsText" dxfId="15509" priority="13106" operator="containsText" text="Alta">
      <formula>NOT(ISERROR(SEARCH("Alta",AE220)))</formula>
    </cfRule>
    <cfRule type="containsText" dxfId="15508" priority="13107" operator="containsText" text="Moderada">
      <formula>NOT(ISERROR(SEARCH("Moderada",AE220)))</formula>
    </cfRule>
    <cfRule type="containsText" dxfId="15507" priority="13108" operator="containsText" text="Baja">
      <formula>NOT(ISERROR(SEARCH("Baja",AE220)))</formula>
    </cfRule>
  </conditionalFormatting>
  <conditionalFormatting sqref="AP225 AP231">
    <cfRule type="cellIs" dxfId="15506" priority="13053" stopIfTrue="1" operator="equal">
      <formula>"Alta"</formula>
    </cfRule>
  </conditionalFormatting>
  <conditionalFormatting sqref="AP225 AP231">
    <cfRule type="cellIs" dxfId="15505" priority="13055" stopIfTrue="1" operator="equal">
      <formula>"Baja"</formula>
    </cfRule>
  </conditionalFormatting>
  <conditionalFormatting sqref="AP225 AP231">
    <cfRule type="cellIs" dxfId="15504" priority="13054" stopIfTrue="1" operator="equal">
      <formula>"Media"</formula>
    </cfRule>
  </conditionalFormatting>
  <conditionalFormatting sqref="AP225 AP231">
    <cfRule type="cellIs" dxfId="15503" priority="13052" stopIfTrue="1" operator="equal">
      <formula>"Muy Alta"</formula>
    </cfRule>
  </conditionalFormatting>
  <conditionalFormatting sqref="AP225 AP231">
    <cfRule type="cellIs" dxfId="15502" priority="13056" stopIfTrue="1" operator="equal">
      <formula>"Muy Baja"</formula>
    </cfRule>
  </conditionalFormatting>
  <conditionalFormatting sqref="AP222">
    <cfRule type="cellIs" dxfId="15501" priority="13011" stopIfTrue="1" operator="equal">
      <formula>"Alta"</formula>
    </cfRule>
  </conditionalFormatting>
  <conditionalFormatting sqref="AP222">
    <cfRule type="cellIs" dxfId="15500" priority="13013" stopIfTrue="1" operator="equal">
      <formula>"Baja"</formula>
    </cfRule>
  </conditionalFormatting>
  <conditionalFormatting sqref="AP222">
    <cfRule type="cellIs" dxfId="15499" priority="13012" stopIfTrue="1" operator="equal">
      <formula>"Media"</formula>
    </cfRule>
  </conditionalFormatting>
  <conditionalFormatting sqref="AP222">
    <cfRule type="cellIs" dxfId="15498" priority="13010" stopIfTrue="1" operator="equal">
      <formula>"Muy Alta"</formula>
    </cfRule>
  </conditionalFormatting>
  <conditionalFormatting sqref="AP222">
    <cfRule type="cellIs" dxfId="15497" priority="13014" stopIfTrue="1" operator="equal">
      <formula>"Muy Baja"</formula>
    </cfRule>
  </conditionalFormatting>
  <conditionalFormatting sqref="V220:V221">
    <cfRule type="cellIs" dxfId="15496" priority="13115" stopIfTrue="1" operator="equal">
      <formula>"Alta"</formula>
    </cfRule>
  </conditionalFormatting>
  <conditionalFormatting sqref="V220:V221">
    <cfRule type="cellIs" dxfId="15495" priority="13117" stopIfTrue="1" operator="equal">
      <formula>"Baja"</formula>
    </cfRule>
  </conditionalFormatting>
  <conditionalFormatting sqref="V220:V221">
    <cfRule type="cellIs" dxfId="15494" priority="13116" stopIfTrue="1" operator="equal">
      <formula>"Media"</formula>
    </cfRule>
  </conditionalFormatting>
  <conditionalFormatting sqref="V220:V221">
    <cfRule type="cellIs" dxfId="15493" priority="13114" stopIfTrue="1" operator="equal">
      <formula>"Muy Alta"</formula>
    </cfRule>
  </conditionalFormatting>
  <conditionalFormatting sqref="V220:V221">
    <cfRule type="cellIs" dxfId="15492" priority="13118" stopIfTrue="1" operator="equal">
      <formula>"Muy Baja"</formula>
    </cfRule>
  </conditionalFormatting>
  <conditionalFormatting sqref="AW220">
    <cfRule type="containsText" dxfId="15491" priority="13089" operator="containsText" text="VALORAR">
      <formula>NOT(ISERROR(SEARCH("VALORAR",AW220)))</formula>
    </cfRule>
    <cfRule type="containsText" dxfId="15490" priority="13090" operator="containsText" text="Extrema">
      <formula>NOT(ISERROR(SEARCH("Extrema",AW220)))</formula>
    </cfRule>
    <cfRule type="containsText" dxfId="15489" priority="13091" operator="containsText" text="Alta">
      <formula>NOT(ISERROR(SEARCH("Alta",AW220)))</formula>
    </cfRule>
    <cfRule type="containsText" dxfId="15488" priority="13092" operator="containsText" text="Moderada">
      <formula>NOT(ISERROR(SEARCH("Moderada",AW220)))</formula>
    </cfRule>
    <cfRule type="containsText" dxfId="15487" priority="13093" operator="containsText" text="Baja">
      <formula>NOT(ISERROR(SEARCH("Baja",AW220)))</formula>
    </cfRule>
  </conditionalFormatting>
  <conditionalFormatting sqref="AW220">
    <cfRule type="containsText" dxfId="15486" priority="13094" operator="containsText" text="VALORAR">
      <formula>NOT(ISERROR(SEARCH("VALORAR",AW220)))</formula>
    </cfRule>
    <cfRule type="containsText" dxfId="15485" priority="13095" operator="containsText" text="Extrema">
      <formula>NOT(ISERROR(SEARCH("Extrema",AW220)))</formula>
    </cfRule>
    <cfRule type="containsText" dxfId="15484" priority="13096" operator="containsText" text="Alta">
      <formula>NOT(ISERROR(SEARCH("Alta",AW220)))</formula>
    </cfRule>
    <cfRule type="containsText" dxfId="15483" priority="13097" operator="containsText" text="Moderada">
      <formula>NOT(ISERROR(SEARCH("Moderada",AW220)))</formula>
    </cfRule>
    <cfRule type="containsText" dxfId="15482" priority="13098" operator="containsText" text="Baja">
      <formula>NOT(ISERROR(SEARCH("Baja",AW220)))</formula>
    </cfRule>
  </conditionalFormatting>
  <conditionalFormatting sqref="AP220">
    <cfRule type="cellIs" dxfId="15481" priority="13081" stopIfTrue="1" operator="equal">
      <formula>"Alta"</formula>
    </cfRule>
  </conditionalFormatting>
  <conditionalFormatting sqref="AP220">
    <cfRule type="cellIs" dxfId="15480" priority="13083" stopIfTrue="1" operator="equal">
      <formula>"Baja"</formula>
    </cfRule>
  </conditionalFormatting>
  <conditionalFormatting sqref="AP220">
    <cfRule type="cellIs" dxfId="15479" priority="13082" stopIfTrue="1" operator="equal">
      <formula>"Media"</formula>
    </cfRule>
  </conditionalFormatting>
  <conditionalFormatting sqref="AP220">
    <cfRule type="cellIs" dxfId="15478" priority="13080" stopIfTrue="1" operator="equal">
      <formula>"Muy Alta"</formula>
    </cfRule>
  </conditionalFormatting>
  <conditionalFormatting sqref="AP220">
    <cfRule type="cellIs" dxfId="15477" priority="13084" stopIfTrue="1" operator="equal">
      <formula>"Muy Baja"</formula>
    </cfRule>
  </conditionalFormatting>
  <conditionalFormatting sqref="AP221">
    <cfRule type="cellIs" dxfId="15476" priority="13067" stopIfTrue="1" operator="equal">
      <formula>"Alta"</formula>
    </cfRule>
  </conditionalFormatting>
  <conditionalFormatting sqref="AP221">
    <cfRule type="cellIs" dxfId="15475" priority="13069" stopIfTrue="1" operator="equal">
      <formula>"Baja"</formula>
    </cfRule>
  </conditionalFormatting>
  <conditionalFormatting sqref="AP221">
    <cfRule type="cellIs" dxfId="15474" priority="13068" stopIfTrue="1" operator="equal">
      <formula>"Media"</formula>
    </cfRule>
  </conditionalFormatting>
  <conditionalFormatting sqref="AP221">
    <cfRule type="cellIs" dxfId="15473" priority="13066" stopIfTrue="1" operator="equal">
      <formula>"Muy Alta"</formula>
    </cfRule>
  </conditionalFormatting>
  <conditionalFormatting sqref="AP221">
    <cfRule type="cellIs" dxfId="15472" priority="13070" stopIfTrue="1" operator="equal">
      <formula>"Muy Baja"</formula>
    </cfRule>
  </conditionalFormatting>
  <conditionalFormatting sqref="AE222:AE223">
    <cfRule type="containsText" dxfId="15471" priority="13019" operator="containsText" text="VALORAR">
      <formula>NOT(ISERROR(SEARCH("VALORAR",AE222)))</formula>
    </cfRule>
    <cfRule type="containsText" dxfId="15470" priority="13020" operator="containsText" text="Extrema">
      <formula>NOT(ISERROR(SEARCH("Extrema",AE222)))</formula>
    </cfRule>
    <cfRule type="containsText" dxfId="15469" priority="13021" operator="containsText" text="Alta">
      <formula>NOT(ISERROR(SEARCH("Alta",AE222)))</formula>
    </cfRule>
    <cfRule type="containsText" dxfId="15468" priority="13022" operator="containsText" text="Moderada">
      <formula>NOT(ISERROR(SEARCH("Moderada",AE222)))</formula>
    </cfRule>
    <cfRule type="containsText" dxfId="15467" priority="13023" operator="containsText" text="Baja">
      <formula>NOT(ISERROR(SEARCH("Baja",AE222)))</formula>
    </cfRule>
  </conditionalFormatting>
  <conditionalFormatting sqref="AE222:AE223">
    <cfRule type="containsText" dxfId="15466" priority="13024" operator="containsText" text="VALORAR">
      <formula>NOT(ISERROR(SEARCH("VALORAR",AE222)))</formula>
    </cfRule>
    <cfRule type="containsText" dxfId="15465" priority="13025" operator="containsText" text="Extrema">
      <formula>NOT(ISERROR(SEARCH("Extrema",AE222)))</formula>
    </cfRule>
    <cfRule type="containsText" dxfId="15464" priority="13026" operator="containsText" text="Alta">
      <formula>NOT(ISERROR(SEARCH("Alta",AE222)))</formula>
    </cfRule>
    <cfRule type="containsText" dxfId="15463" priority="13027" operator="containsText" text="Moderada">
      <formula>NOT(ISERROR(SEARCH("Moderada",AE222)))</formula>
    </cfRule>
    <cfRule type="containsText" dxfId="15462" priority="13028" operator="containsText" text="Baja">
      <formula>NOT(ISERROR(SEARCH("Baja",AE222)))</formula>
    </cfRule>
  </conditionalFormatting>
  <conditionalFormatting sqref="V222:V223">
    <cfRule type="cellIs" dxfId="15461" priority="13035" stopIfTrue="1" operator="equal">
      <formula>"Alta"</formula>
    </cfRule>
  </conditionalFormatting>
  <conditionalFormatting sqref="V222:V223">
    <cfRule type="cellIs" dxfId="15460" priority="13037" stopIfTrue="1" operator="equal">
      <formula>"Baja"</formula>
    </cfRule>
  </conditionalFormatting>
  <conditionalFormatting sqref="V222:V223">
    <cfRule type="cellIs" dxfId="15459" priority="13036" stopIfTrue="1" operator="equal">
      <formula>"Media"</formula>
    </cfRule>
  </conditionalFormatting>
  <conditionalFormatting sqref="V222:V223">
    <cfRule type="cellIs" dxfId="15458" priority="13034" stopIfTrue="1" operator="equal">
      <formula>"Muy Alta"</formula>
    </cfRule>
  </conditionalFormatting>
  <conditionalFormatting sqref="V222:V223">
    <cfRule type="cellIs" dxfId="15457" priority="13038" stopIfTrue="1" operator="equal">
      <formula>"Muy Baja"</formula>
    </cfRule>
  </conditionalFormatting>
  <conditionalFormatting sqref="AP223">
    <cfRule type="cellIs" dxfId="15456" priority="12997" stopIfTrue="1" operator="equal">
      <formula>"Alta"</formula>
    </cfRule>
  </conditionalFormatting>
  <conditionalFormatting sqref="AP223">
    <cfRule type="cellIs" dxfId="15455" priority="12999" stopIfTrue="1" operator="equal">
      <formula>"Baja"</formula>
    </cfRule>
  </conditionalFormatting>
  <conditionalFormatting sqref="AP223">
    <cfRule type="cellIs" dxfId="15454" priority="12998" stopIfTrue="1" operator="equal">
      <formula>"Media"</formula>
    </cfRule>
  </conditionalFormatting>
  <conditionalFormatting sqref="AP223">
    <cfRule type="cellIs" dxfId="15453" priority="12996" stopIfTrue="1" operator="equal">
      <formula>"Muy Alta"</formula>
    </cfRule>
  </conditionalFormatting>
  <conditionalFormatting sqref="AP223">
    <cfRule type="cellIs" dxfId="15452" priority="13000" stopIfTrue="1" operator="equal">
      <formula>"Muy Baja"</formula>
    </cfRule>
  </conditionalFormatting>
  <conditionalFormatting sqref="AE200">
    <cfRule type="containsText" dxfId="15451" priority="12963" operator="containsText" text="VALORAR">
      <formula>NOT(ISERROR(SEARCH("VALORAR",AE200)))</formula>
    </cfRule>
    <cfRule type="containsText" dxfId="15450" priority="12964" operator="containsText" text="Extrema">
      <formula>NOT(ISERROR(SEARCH("Extrema",AE200)))</formula>
    </cfRule>
    <cfRule type="containsText" dxfId="15449" priority="12965" operator="containsText" text="Alta">
      <formula>NOT(ISERROR(SEARCH("Alta",AE200)))</formula>
    </cfRule>
    <cfRule type="containsText" dxfId="15448" priority="12966" operator="containsText" text="Moderada">
      <formula>NOT(ISERROR(SEARCH("Moderada",AE200)))</formula>
    </cfRule>
    <cfRule type="containsText" dxfId="15447" priority="12967" operator="containsText" text="Baja">
      <formula>NOT(ISERROR(SEARCH("Baja",AE200)))</formula>
    </cfRule>
  </conditionalFormatting>
  <conditionalFormatting sqref="AE200">
    <cfRule type="containsText" dxfId="15446" priority="12968" operator="containsText" text="VALORAR">
      <formula>NOT(ISERROR(SEARCH("VALORAR",AE200)))</formula>
    </cfRule>
    <cfRule type="containsText" dxfId="15445" priority="12969" operator="containsText" text="Extrema">
      <formula>NOT(ISERROR(SEARCH("Extrema",AE200)))</formula>
    </cfRule>
    <cfRule type="containsText" dxfId="15444" priority="12970" operator="containsText" text="Alta">
      <formula>NOT(ISERROR(SEARCH("Alta",AE200)))</formula>
    </cfRule>
    <cfRule type="containsText" dxfId="15443" priority="12971" operator="containsText" text="Moderada">
      <formula>NOT(ISERROR(SEARCH("Moderada",AE200)))</formula>
    </cfRule>
    <cfRule type="containsText" dxfId="15442" priority="12972" operator="containsText" text="Baja">
      <formula>NOT(ISERROR(SEARCH("Baja",AE200)))</formula>
    </cfRule>
  </conditionalFormatting>
  <conditionalFormatting sqref="V200">
    <cfRule type="cellIs" dxfId="15441" priority="12979" stopIfTrue="1" operator="equal">
      <formula>"Alta"</formula>
    </cfRule>
  </conditionalFormatting>
  <conditionalFormatting sqref="V200">
    <cfRule type="cellIs" dxfId="15440" priority="12981" stopIfTrue="1" operator="equal">
      <formula>"Baja"</formula>
    </cfRule>
  </conditionalFormatting>
  <conditionalFormatting sqref="V200">
    <cfRule type="cellIs" dxfId="15439" priority="12980" stopIfTrue="1" operator="equal">
      <formula>"Media"</formula>
    </cfRule>
  </conditionalFormatting>
  <conditionalFormatting sqref="V200">
    <cfRule type="cellIs" dxfId="15438" priority="12978" stopIfTrue="1" operator="equal">
      <formula>"Muy Alta"</formula>
    </cfRule>
  </conditionalFormatting>
  <conditionalFormatting sqref="V200">
    <cfRule type="cellIs" dxfId="15437" priority="12982" stopIfTrue="1" operator="equal">
      <formula>"Muy Baja"</formula>
    </cfRule>
  </conditionalFormatting>
  <conditionalFormatting sqref="AP200">
    <cfRule type="cellIs" dxfId="15436" priority="12955" stopIfTrue="1" operator="equal">
      <formula>"Alta"</formula>
    </cfRule>
  </conditionalFormatting>
  <conditionalFormatting sqref="AP200">
    <cfRule type="cellIs" dxfId="15435" priority="12957" stopIfTrue="1" operator="equal">
      <formula>"Baja"</formula>
    </cfRule>
  </conditionalFormatting>
  <conditionalFormatting sqref="AP200">
    <cfRule type="cellIs" dxfId="15434" priority="12956" stopIfTrue="1" operator="equal">
      <formula>"Media"</formula>
    </cfRule>
  </conditionalFormatting>
  <conditionalFormatting sqref="AP200">
    <cfRule type="cellIs" dxfId="15433" priority="12954" stopIfTrue="1" operator="equal">
      <formula>"Muy Alta"</formula>
    </cfRule>
  </conditionalFormatting>
  <conditionalFormatting sqref="AP200">
    <cfRule type="cellIs" dxfId="15432" priority="12958" stopIfTrue="1" operator="equal">
      <formula>"Muy Baja"</formula>
    </cfRule>
  </conditionalFormatting>
  <conditionalFormatting sqref="AE206">
    <cfRule type="containsText" dxfId="15431" priority="12921" operator="containsText" text="VALORAR">
      <formula>NOT(ISERROR(SEARCH("VALORAR",AE206)))</formula>
    </cfRule>
    <cfRule type="containsText" dxfId="15430" priority="12922" operator="containsText" text="Extrema">
      <formula>NOT(ISERROR(SEARCH("Extrema",AE206)))</formula>
    </cfRule>
    <cfRule type="containsText" dxfId="15429" priority="12923" operator="containsText" text="Alta">
      <formula>NOT(ISERROR(SEARCH("Alta",AE206)))</formula>
    </cfRule>
    <cfRule type="containsText" dxfId="15428" priority="12924" operator="containsText" text="Moderada">
      <formula>NOT(ISERROR(SEARCH("Moderada",AE206)))</formula>
    </cfRule>
    <cfRule type="containsText" dxfId="15427" priority="12925" operator="containsText" text="Baja">
      <formula>NOT(ISERROR(SEARCH("Baja",AE206)))</formula>
    </cfRule>
  </conditionalFormatting>
  <conditionalFormatting sqref="AE206">
    <cfRule type="containsText" dxfId="15426" priority="12926" operator="containsText" text="VALORAR">
      <formula>NOT(ISERROR(SEARCH("VALORAR",AE206)))</formula>
    </cfRule>
    <cfRule type="containsText" dxfId="15425" priority="12927" operator="containsText" text="Extrema">
      <formula>NOT(ISERROR(SEARCH("Extrema",AE206)))</formula>
    </cfRule>
    <cfRule type="containsText" dxfId="15424" priority="12928" operator="containsText" text="Alta">
      <formula>NOT(ISERROR(SEARCH("Alta",AE206)))</formula>
    </cfRule>
    <cfRule type="containsText" dxfId="15423" priority="12929" operator="containsText" text="Moderada">
      <formula>NOT(ISERROR(SEARCH("Moderada",AE206)))</formula>
    </cfRule>
    <cfRule type="containsText" dxfId="15422" priority="12930" operator="containsText" text="Baja">
      <formula>NOT(ISERROR(SEARCH("Baja",AE206)))</formula>
    </cfRule>
  </conditionalFormatting>
  <conditionalFormatting sqref="V206">
    <cfRule type="cellIs" dxfId="15421" priority="12937" stopIfTrue="1" operator="equal">
      <formula>"Alta"</formula>
    </cfRule>
  </conditionalFormatting>
  <conditionalFormatting sqref="V206">
    <cfRule type="cellIs" dxfId="15420" priority="12939" stopIfTrue="1" operator="equal">
      <formula>"Baja"</formula>
    </cfRule>
  </conditionalFormatting>
  <conditionalFormatting sqref="V206">
    <cfRule type="cellIs" dxfId="15419" priority="12938" stopIfTrue="1" operator="equal">
      <formula>"Media"</formula>
    </cfRule>
  </conditionalFormatting>
  <conditionalFormatting sqref="V206">
    <cfRule type="cellIs" dxfId="15418" priority="12936" stopIfTrue="1" operator="equal">
      <formula>"Muy Alta"</formula>
    </cfRule>
  </conditionalFormatting>
  <conditionalFormatting sqref="V206">
    <cfRule type="cellIs" dxfId="15417" priority="12940" stopIfTrue="1" operator="equal">
      <formula>"Muy Baja"</formula>
    </cfRule>
  </conditionalFormatting>
  <conditionalFormatting sqref="AP206">
    <cfRule type="cellIs" dxfId="15416" priority="12913" stopIfTrue="1" operator="equal">
      <formula>"Alta"</formula>
    </cfRule>
  </conditionalFormatting>
  <conditionalFormatting sqref="AP206">
    <cfRule type="cellIs" dxfId="15415" priority="12915" stopIfTrue="1" operator="equal">
      <formula>"Baja"</formula>
    </cfRule>
  </conditionalFormatting>
  <conditionalFormatting sqref="AP206">
    <cfRule type="cellIs" dxfId="15414" priority="12914" stopIfTrue="1" operator="equal">
      <formula>"Media"</formula>
    </cfRule>
  </conditionalFormatting>
  <conditionalFormatting sqref="AP206">
    <cfRule type="cellIs" dxfId="15413" priority="12912" stopIfTrue="1" operator="equal">
      <formula>"Muy Alta"</formula>
    </cfRule>
  </conditionalFormatting>
  <conditionalFormatting sqref="AP206">
    <cfRule type="cellIs" dxfId="15412" priority="12916" stopIfTrue="1" operator="equal">
      <formula>"Muy Baja"</formula>
    </cfRule>
  </conditionalFormatting>
  <conditionalFormatting sqref="AE212">
    <cfRule type="containsText" dxfId="15411" priority="12879" operator="containsText" text="VALORAR">
      <formula>NOT(ISERROR(SEARCH("VALORAR",AE212)))</formula>
    </cfRule>
    <cfRule type="containsText" dxfId="15410" priority="12880" operator="containsText" text="Extrema">
      <formula>NOT(ISERROR(SEARCH("Extrema",AE212)))</formula>
    </cfRule>
    <cfRule type="containsText" dxfId="15409" priority="12881" operator="containsText" text="Alta">
      <formula>NOT(ISERROR(SEARCH("Alta",AE212)))</formula>
    </cfRule>
    <cfRule type="containsText" dxfId="15408" priority="12882" operator="containsText" text="Moderada">
      <formula>NOT(ISERROR(SEARCH("Moderada",AE212)))</formula>
    </cfRule>
    <cfRule type="containsText" dxfId="15407" priority="12883" operator="containsText" text="Baja">
      <formula>NOT(ISERROR(SEARCH("Baja",AE212)))</formula>
    </cfRule>
  </conditionalFormatting>
  <conditionalFormatting sqref="AE212">
    <cfRule type="containsText" dxfId="15406" priority="12884" operator="containsText" text="VALORAR">
      <formula>NOT(ISERROR(SEARCH("VALORAR",AE212)))</formula>
    </cfRule>
    <cfRule type="containsText" dxfId="15405" priority="12885" operator="containsText" text="Extrema">
      <formula>NOT(ISERROR(SEARCH("Extrema",AE212)))</formula>
    </cfRule>
    <cfRule type="containsText" dxfId="15404" priority="12886" operator="containsText" text="Alta">
      <formula>NOT(ISERROR(SEARCH("Alta",AE212)))</formula>
    </cfRule>
    <cfRule type="containsText" dxfId="15403" priority="12887" operator="containsText" text="Moderada">
      <formula>NOT(ISERROR(SEARCH("Moderada",AE212)))</formula>
    </cfRule>
    <cfRule type="containsText" dxfId="15402" priority="12888" operator="containsText" text="Baja">
      <formula>NOT(ISERROR(SEARCH("Baja",AE212)))</formula>
    </cfRule>
  </conditionalFormatting>
  <conditionalFormatting sqref="V212">
    <cfRule type="cellIs" dxfId="15401" priority="12895" stopIfTrue="1" operator="equal">
      <formula>"Alta"</formula>
    </cfRule>
  </conditionalFormatting>
  <conditionalFormatting sqref="V212">
    <cfRule type="cellIs" dxfId="15400" priority="12897" stopIfTrue="1" operator="equal">
      <formula>"Baja"</formula>
    </cfRule>
  </conditionalFormatting>
  <conditionalFormatting sqref="V212">
    <cfRule type="cellIs" dxfId="15399" priority="12896" stopIfTrue="1" operator="equal">
      <formula>"Media"</formula>
    </cfRule>
  </conditionalFormatting>
  <conditionalFormatting sqref="V212">
    <cfRule type="cellIs" dxfId="15398" priority="12894" stopIfTrue="1" operator="equal">
      <formula>"Muy Alta"</formula>
    </cfRule>
  </conditionalFormatting>
  <conditionalFormatting sqref="V212">
    <cfRule type="cellIs" dxfId="15397" priority="12898" stopIfTrue="1" operator="equal">
      <formula>"Muy Baja"</formula>
    </cfRule>
  </conditionalFormatting>
  <conditionalFormatting sqref="AP212">
    <cfRule type="cellIs" dxfId="15396" priority="12871" stopIfTrue="1" operator="equal">
      <formula>"Alta"</formula>
    </cfRule>
  </conditionalFormatting>
  <conditionalFormatting sqref="AP212">
    <cfRule type="cellIs" dxfId="15395" priority="12873" stopIfTrue="1" operator="equal">
      <formula>"Baja"</formula>
    </cfRule>
  </conditionalFormatting>
  <conditionalFormatting sqref="AP212">
    <cfRule type="cellIs" dxfId="15394" priority="12872" stopIfTrue="1" operator="equal">
      <formula>"Media"</formula>
    </cfRule>
  </conditionalFormatting>
  <conditionalFormatting sqref="AP212">
    <cfRule type="cellIs" dxfId="15393" priority="12870" stopIfTrue="1" operator="equal">
      <formula>"Muy Alta"</formula>
    </cfRule>
  </conditionalFormatting>
  <conditionalFormatting sqref="AP212">
    <cfRule type="cellIs" dxfId="15392" priority="12874" stopIfTrue="1" operator="equal">
      <formula>"Muy Baja"</formula>
    </cfRule>
  </conditionalFormatting>
  <conditionalFormatting sqref="AE218">
    <cfRule type="containsText" dxfId="15391" priority="12837" operator="containsText" text="VALORAR">
      <formula>NOT(ISERROR(SEARCH("VALORAR",AE218)))</formula>
    </cfRule>
    <cfRule type="containsText" dxfId="15390" priority="12838" operator="containsText" text="Extrema">
      <formula>NOT(ISERROR(SEARCH("Extrema",AE218)))</formula>
    </cfRule>
    <cfRule type="containsText" dxfId="15389" priority="12839" operator="containsText" text="Alta">
      <formula>NOT(ISERROR(SEARCH("Alta",AE218)))</formula>
    </cfRule>
    <cfRule type="containsText" dxfId="15388" priority="12840" operator="containsText" text="Moderada">
      <formula>NOT(ISERROR(SEARCH("Moderada",AE218)))</formula>
    </cfRule>
    <cfRule type="containsText" dxfId="15387" priority="12841" operator="containsText" text="Baja">
      <formula>NOT(ISERROR(SEARCH("Baja",AE218)))</formula>
    </cfRule>
  </conditionalFormatting>
  <conditionalFormatting sqref="AE218">
    <cfRule type="containsText" dxfId="15386" priority="12842" operator="containsText" text="VALORAR">
      <formula>NOT(ISERROR(SEARCH("VALORAR",AE218)))</formula>
    </cfRule>
    <cfRule type="containsText" dxfId="15385" priority="12843" operator="containsText" text="Extrema">
      <formula>NOT(ISERROR(SEARCH("Extrema",AE218)))</formula>
    </cfRule>
    <cfRule type="containsText" dxfId="15384" priority="12844" operator="containsText" text="Alta">
      <formula>NOT(ISERROR(SEARCH("Alta",AE218)))</formula>
    </cfRule>
    <cfRule type="containsText" dxfId="15383" priority="12845" operator="containsText" text="Moderada">
      <formula>NOT(ISERROR(SEARCH("Moderada",AE218)))</formula>
    </cfRule>
    <cfRule type="containsText" dxfId="15382" priority="12846" operator="containsText" text="Baja">
      <formula>NOT(ISERROR(SEARCH("Baja",AE218)))</formula>
    </cfRule>
  </conditionalFormatting>
  <conditionalFormatting sqref="V218">
    <cfRule type="cellIs" dxfId="15381" priority="12853" stopIfTrue="1" operator="equal">
      <formula>"Alta"</formula>
    </cfRule>
  </conditionalFormatting>
  <conditionalFormatting sqref="V218">
    <cfRule type="cellIs" dxfId="15380" priority="12855" stopIfTrue="1" operator="equal">
      <formula>"Baja"</formula>
    </cfRule>
  </conditionalFormatting>
  <conditionalFormatting sqref="V218">
    <cfRule type="cellIs" dxfId="15379" priority="12854" stopIfTrue="1" operator="equal">
      <formula>"Media"</formula>
    </cfRule>
  </conditionalFormatting>
  <conditionalFormatting sqref="V218">
    <cfRule type="cellIs" dxfId="15378" priority="12852" stopIfTrue="1" operator="equal">
      <formula>"Muy Alta"</formula>
    </cfRule>
  </conditionalFormatting>
  <conditionalFormatting sqref="V218">
    <cfRule type="cellIs" dxfId="15377" priority="12856" stopIfTrue="1" operator="equal">
      <formula>"Muy Baja"</formula>
    </cfRule>
  </conditionalFormatting>
  <conditionalFormatting sqref="AP218">
    <cfRule type="cellIs" dxfId="15376" priority="12829" stopIfTrue="1" operator="equal">
      <formula>"Alta"</formula>
    </cfRule>
  </conditionalFormatting>
  <conditionalFormatting sqref="AP218">
    <cfRule type="cellIs" dxfId="15375" priority="12831" stopIfTrue="1" operator="equal">
      <formula>"Baja"</formula>
    </cfRule>
  </conditionalFormatting>
  <conditionalFormatting sqref="AP218">
    <cfRule type="cellIs" dxfId="15374" priority="12830" stopIfTrue="1" operator="equal">
      <formula>"Media"</formula>
    </cfRule>
  </conditionalFormatting>
  <conditionalFormatting sqref="AP218">
    <cfRule type="cellIs" dxfId="15373" priority="12828" stopIfTrue="1" operator="equal">
      <formula>"Muy Alta"</formula>
    </cfRule>
  </conditionalFormatting>
  <conditionalFormatting sqref="AP218">
    <cfRule type="cellIs" dxfId="15372" priority="12832" stopIfTrue="1" operator="equal">
      <formula>"Muy Baja"</formula>
    </cfRule>
  </conditionalFormatting>
  <conditionalFormatting sqref="AE224">
    <cfRule type="containsText" dxfId="15371" priority="12795" operator="containsText" text="VALORAR">
      <formula>NOT(ISERROR(SEARCH("VALORAR",AE224)))</formula>
    </cfRule>
    <cfRule type="containsText" dxfId="15370" priority="12796" operator="containsText" text="Extrema">
      <formula>NOT(ISERROR(SEARCH("Extrema",AE224)))</formula>
    </cfRule>
    <cfRule type="containsText" dxfId="15369" priority="12797" operator="containsText" text="Alta">
      <formula>NOT(ISERROR(SEARCH("Alta",AE224)))</formula>
    </cfRule>
    <cfRule type="containsText" dxfId="15368" priority="12798" operator="containsText" text="Moderada">
      <formula>NOT(ISERROR(SEARCH("Moderada",AE224)))</formula>
    </cfRule>
    <cfRule type="containsText" dxfId="15367" priority="12799" operator="containsText" text="Baja">
      <formula>NOT(ISERROR(SEARCH("Baja",AE224)))</formula>
    </cfRule>
  </conditionalFormatting>
  <conditionalFormatting sqref="AE224">
    <cfRule type="containsText" dxfId="15366" priority="12800" operator="containsText" text="VALORAR">
      <formula>NOT(ISERROR(SEARCH("VALORAR",AE224)))</formula>
    </cfRule>
    <cfRule type="containsText" dxfId="15365" priority="12801" operator="containsText" text="Extrema">
      <formula>NOT(ISERROR(SEARCH("Extrema",AE224)))</formula>
    </cfRule>
    <cfRule type="containsText" dxfId="15364" priority="12802" operator="containsText" text="Alta">
      <formula>NOT(ISERROR(SEARCH("Alta",AE224)))</formula>
    </cfRule>
    <cfRule type="containsText" dxfId="15363" priority="12803" operator="containsText" text="Moderada">
      <formula>NOT(ISERROR(SEARCH("Moderada",AE224)))</formula>
    </cfRule>
    <cfRule type="containsText" dxfId="15362" priority="12804" operator="containsText" text="Baja">
      <formula>NOT(ISERROR(SEARCH("Baja",AE224)))</formula>
    </cfRule>
  </conditionalFormatting>
  <conditionalFormatting sqref="V224">
    <cfRule type="cellIs" dxfId="15361" priority="12811" stopIfTrue="1" operator="equal">
      <formula>"Alta"</formula>
    </cfRule>
  </conditionalFormatting>
  <conditionalFormatting sqref="V224">
    <cfRule type="cellIs" dxfId="15360" priority="12813" stopIfTrue="1" operator="equal">
      <formula>"Baja"</formula>
    </cfRule>
  </conditionalFormatting>
  <conditionalFormatting sqref="V224">
    <cfRule type="cellIs" dxfId="15359" priority="12812" stopIfTrue="1" operator="equal">
      <formula>"Media"</formula>
    </cfRule>
  </conditionalFormatting>
  <conditionalFormatting sqref="V224">
    <cfRule type="cellIs" dxfId="15358" priority="12810" stopIfTrue="1" operator="equal">
      <formula>"Muy Alta"</formula>
    </cfRule>
  </conditionalFormatting>
  <conditionalFormatting sqref="V224">
    <cfRule type="cellIs" dxfId="15357" priority="12814" stopIfTrue="1" operator="equal">
      <formula>"Muy Baja"</formula>
    </cfRule>
  </conditionalFormatting>
  <conditionalFormatting sqref="AP224">
    <cfRule type="cellIs" dxfId="15356" priority="12787" stopIfTrue="1" operator="equal">
      <formula>"Alta"</formula>
    </cfRule>
  </conditionalFormatting>
  <conditionalFormatting sqref="AP224">
    <cfRule type="cellIs" dxfId="15355" priority="12789" stopIfTrue="1" operator="equal">
      <formula>"Baja"</formula>
    </cfRule>
  </conditionalFormatting>
  <conditionalFormatting sqref="AP224">
    <cfRule type="cellIs" dxfId="15354" priority="12788" stopIfTrue="1" operator="equal">
      <formula>"Media"</formula>
    </cfRule>
  </conditionalFormatting>
  <conditionalFormatting sqref="AP224">
    <cfRule type="cellIs" dxfId="15353" priority="12786" stopIfTrue="1" operator="equal">
      <formula>"Muy Alta"</formula>
    </cfRule>
  </conditionalFormatting>
  <conditionalFormatting sqref="AP224">
    <cfRule type="cellIs" dxfId="15352" priority="12790" stopIfTrue="1" operator="equal">
      <formula>"Muy Baja"</formula>
    </cfRule>
  </conditionalFormatting>
  <conditionalFormatting sqref="AE236">
    <cfRule type="containsText" dxfId="15351" priority="12753" operator="containsText" text="VALORAR">
      <formula>NOT(ISERROR(SEARCH("VALORAR",AE236)))</formula>
    </cfRule>
    <cfRule type="containsText" dxfId="15350" priority="12754" operator="containsText" text="Extrema">
      <formula>NOT(ISERROR(SEARCH("Extrema",AE236)))</formula>
    </cfRule>
    <cfRule type="containsText" dxfId="15349" priority="12755" operator="containsText" text="Alta">
      <formula>NOT(ISERROR(SEARCH("Alta",AE236)))</formula>
    </cfRule>
    <cfRule type="containsText" dxfId="15348" priority="12756" operator="containsText" text="Moderada">
      <formula>NOT(ISERROR(SEARCH("Moderada",AE236)))</formula>
    </cfRule>
    <cfRule type="containsText" dxfId="15347" priority="12757" operator="containsText" text="Baja">
      <formula>NOT(ISERROR(SEARCH("Baja",AE236)))</formula>
    </cfRule>
  </conditionalFormatting>
  <conditionalFormatting sqref="AE236">
    <cfRule type="containsText" dxfId="15346" priority="12758" operator="containsText" text="VALORAR">
      <formula>NOT(ISERROR(SEARCH("VALORAR",AE236)))</formula>
    </cfRule>
    <cfRule type="containsText" dxfId="15345" priority="12759" operator="containsText" text="Extrema">
      <formula>NOT(ISERROR(SEARCH("Extrema",AE236)))</formula>
    </cfRule>
    <cfRule type="containsText" dxfId="15344" priority="12760" operator="containsText" text="Alta">
      <formula>NOT(ISERROR(SEARCH("Alta",AE236)))</formula>
    </cfRule>
    <cfRule type="containsText" dxfId="15343" priority="12761" operator="containsText" text="Moderada">
      <formula>NOT(ISERROR(SEARCH("Moderada",AE236)))</formula>
    </cfRule>
    <cfRule type="containsText" dxfId="15342" priority="12762" operator="containsText" text="Baja">
      <formula>NOT(ISERROR(SEARCH("Baja",AE236)))</formula>
    </cfRule>
  </conditionalFormatting>
  <conditionalFormatting sqref="V236">
    <cfRule type="cellIs" dxfId="15341" priority="12769" stopIfTrue="1" operator="equal">
      <formula>"Alta"</formula>
    </cfRule>
  </conditionalFormatting>
  <conditionalFormatting sqref="V236">
    <cfRule type="cellIs" dxfId="15340" priority="12771" stopIfTrue="1" operator="equal">
      <formula>"Baja"</formula>
    </cfRule>
  </conditionalFormatting>
  <conditionalFormatting sqref="V236">
    <cfRule type="cellIs" dxfId="15339" priority="12770" stopIfTrue="1" operator="equal">
      <formula>"Media"</formula>
    </cfRule>
  </conditionalFormatting>
  <conditionalFormatting sqref="V236">
    <cfRule type="cellIs" dxfId="15338" priority="12768" stopIfTrue="1" operator="equal">
      <formula>"Muy Alta"</formula>
    </cfRule>
  </conditionalFormatting>
  <conditionalFormatting sqref="V236">
    <cfRule type="cellIs" dxfId="15337" priority="12772" stopIfTrue="1" operator="equal">
      <formula>"Muy Baja"</formula>
    </cfRule>
  </conditionalFormatting>
  <conditionalFormatting sqref="AP236">
    <cfRule type="cellIs" dxfId="15336" priority="12745" stopIfTrue="1" operator="equal">
      <formula>"Alta"</formula>
    </cfRule>
  </conditionalFormatting>
  <conditionalFormatting sqref="AP236">
    <cfRule type="cellIs" dxfId="15335" priority="12747" stopIfTrue="1" operator="equal">
      <formula>"Baja"</formula>
    </cfRule>
  </conditionalFormatting>
  <conditionalFormatting sqref="AP236">
    <cfRule type="cellIs" dxfId="15334" priority="12746" stopIfTrue="1" operator="equal">
      <formula>"Media"</formula>
    </cfRule>
  </conditionalFormatting>
  <conditionalFormatting sqref="AP236">
    <cfRule type="cellIs" dxfId="15333" priority="12744" stopIfTrue="1" operator="equal">
      <formula>"Muy Alta"</formula>
    </cfRule>
  </conditionalFormatting>
  <conditionalFormatting sqref="AP236">
    <cfRule type="cellIs" dxfId="15332" priority="12748" stopIfTrue="1" operator="equal">
      <formula>"Muy Baja"</formula>
    </cfRule>
  </conditionalFormatting>
  <conditionalFormatting sqref="AE244:AE245">
    <cfRule type="containsText" dxfId="15331" priority="12683" operator="containsText" text="VALORAR">
      <formula>NOT(ISERROR(SEARCH("VALORAR",AE244)))</formula>
    </cfRule>
    <cfRule type="containsText" dxfId="15330" priority="12684" operator="containsText" text="Extrema">
      <formula>NOT(ISERROR(SEARCH("Extrema",AE244)))</formula>
    </cfRule>
    <cfRule type="containsText" dxfId="15329" priority="12685" operator="containsText" text="Alta">
      <formula>NOT(ISERROR(SEARCH("Alta",AE244)))</formula>
    </cfRule>
    <cfRule type="containsText" dxfId="15328" priority="12686" operator="containsText" text="Moderada">
      <formula>NOT(ISERROR(SEARCH("Moderada",AE244)))</formula>
    </cfRule>
    <cfRule type="containsText" dxfId="15327" priority="12687" operator="containsText" text="Baja">
      <formula>NOT(ISERROR(SEARCH("Baja",AE244)))</formula>
    </cfRule>
  </conditionalFormatting>
  <conditionalFormatting sqref="AE244:AE245">
    <cfRule type="containsText" dxfId="15326" priority="12688" operator="containsText" text="VALORAR">
      <formula>NOT(ISERROR(SEARCH("VALORAR",AE244)))</formula>
    </cfRule>
    <cfRule type="containsText" dxfId="15325" priority="12689" operator="containsText" text="Extrema">
      <formula>NOT(ISERROR(SEARCH("Extrema",AE244)))</formula>
    </cfRule>
    <cfRule type="containsText" dxfId="15324" priority="12690" operator="containsText" text="Alta">
      <formula>NOT(ISERROR(SEARCH("Alta",AE244)))</formula>
    </cfRule>
    <cfRule type="containsText" dxfId="15323" priority="12691" operator="containsText" text="Moderada">
      <formula>NOT(ISERROR(SEARCH("Moderada",AE244)))</formula>
    </cfRule>
    <cfRule type="containsText" dxfId="15322" priority="12692" operator="containsText" text="Baja">
      <formula>NOT(ISERROR(SEARCH("Baja",AE244)))</formula>
    </cfRule>
  </conditionalFormatting>
  <conditionalFormatting sqref="AP249">
    <cfRule type="cellIs" dxfId="15321" priority="12637" stopIfTrue="1" operator="equal">
      <formula>"Alta"</formula>
    </cfRule>
  </conditionalFormatting>
  <conditionalFormatting sqref="AP249">
    <cfRule type="cellIs" dxfId="15320" priority="12639" stopIfTrue="1" operator="equal">
      <formula>"Baja"</formula>
    </cfRule>
  </conditionalFormatting>
  <conditionalFormatting sqref="AP249">
    <cfRule type="cellIs" dxfId="15319" priority="12638" stopIfTrue="1" operator="equal">
      <formula>"Media"</formula>
    </cfRule>
  </conditionalFormatting>
  <conditionalFormatting sqref="AP249">
    <cfRule type="cellIs" dxfId="15318" priority="12636" stopIfTrue="1" operator="equal">
      <formula>"Muy Alta"</formula>
    </cfRule>
  </conditionalFormatting>
  <conditionalFormatting sqref="AP249">
    <cfRule type="cellIs" dxfId="15317" priority="12640" stopIfTrue="1" operator="equal">
      <formula>"Muy Baja"</formula>
    </cfRule>
  </conditionalFormatting>
  <conditionalFormatting sqref="AP246">
    <cfRule type="cellIs" dxfId="15316" priority="12595" stopIfTrue="1" operator="equal">
      <formula>"Alta"</formula>
    </cfRule>
  </conditionalFormatting>
  <conditionalFormatting sqref="AP246">
    <cfRule type="cellIs" dxfId="15315" priority="12597" stopIfTrue="1" operator="equal">
      <formula>"Baja"</formula>
    </cfRule>
  </conditionalFormatting>
  <conditionalFormatting sqref="AP246">
    <cfRule type="cellIs" dxfId="15314" priority="12596" stopIfTrue="1" operator="equal">
      <formula>"Media"</formula>
    </cfRule>
  </conditionalFormatting>
  <conditionalFormatting sqref="AP246">
    <cfRule type="cellIs" dxfId="15313" priority="12594" stopIfTrue="1" operator="equal">
      <formula>"Muy Alta"</formula>
    </cfRule>
  </conditionalFormatting>
  <conditionalFormatting sqref="AP246">
    <cfRule type="cellIs" dxfId="15312" priority="12598" stopIfTrue="1" operator="equal">
      <formula>"Muy Baja"</formula>
    </cfRule>
  </conditionalFormatting>
  <conditionalFormatting sqref="V244:V245">
    <cfRule type="cellIs" dxfId="15311" priority="12699" stopIfTrue="1" operator="equal">
      <formula>"Alta"</formula>
    </cfRule>
  </conditionalFormatting>
  <conditionalFormatting sqref="V244:V245">
    <cfRule type="cellIs" dxfId="15310" priority="12701" stopIfTrue="1" operator="equal">
      <formula>"Baja"</formula>
    </cfRule>
  </conditionalFormatting>
  <conditionalFormatting sqref="V244:V245">
    <cfRule type="cellIs" dxfId="15309" priority="12700" stopIfTrue="1" operator="equal">
      <formula>"Media"</formula>
    </cfRule>
  </conditionalFormatting>
  <conditionalFormatting sqref="V244:V245">
    <cfRule type="cellIs" dxfId="15308" priority="12698" stopIfTrue="1" operator="equal">
      <formula>"Muy Alta"</formula>
    </cfRule>
  </conditionalFormatting>
  <conditionalFormatting sqref="V244:V245">
    <cfRule type="cellIs" dxfId="15307" priority="12702" stopIfTrue="1" operator="equal">
      <formula>"Muy Baja"</formula>
    </cfRule>
  </conditionalFormatting>
  <conditionalFormatting sqref="AW244">
    <cfRule type="containsText" dxfId="15306" priority="12673" operator="containsText" text="VALORAR">
      <formula>NOT(ISERROR(SEARCH("VALORAR",AW244)))</formula>
    </cfRule>
    <cfRule type="containsText" dxfId="15305" priority="12674" operator="containsText" text="Extrema">
      <formula>NOT(ISERROR(SEARCH("Extrema",AW244)))</formula>
    </cfRule>
    <cfRule type="containsText" dxfId="15304" priority="12675" operator="containsText" text="Alta">
      <formula>NOT(ISERROR(SEARCH("Alta",AW244)))</formula>
    </cfRule>
    <cfRule type="containsText" dxfId="15303" priority="12676" operator="containsText" text="Moderada">
      <formula>NOT(ISERROR(SEARCH("Moderada",AW244)))</formula>
    </cfRule>
    <cfRule type="containsText" dxfId="15302" priority="12677" operator="containsText" text="Baja">
      <formula>NOT(ISERROR(SEARCH("Baja",AW244)))</formula>
    </cfRule>
  </conditionalFormatting>
  <conditionalFormatting sqref="AW244">
    <cfRule type="containsText" dxfId="15301" priority="12678" operator="containsText" text="VALORAR">
      <formula>NOT(ISERROR(SEARCH("VALORAR",AW244)))</formula>
    </cfRule>
    <cfRule type="containsText" dxfId="15300" priority="12679" operator="containsText" text="Extrema">
      <formula>NOT(ISERROR(SEARCH("Extrema",AW244)))</formula>
    </cfRule>
    <cfRule type="containsText" dxfId="15299" priority="12680" operator="containsText" text="Alta">
      <formula>NOT(ISERROR(SEARCH("Alta",AW244)))</formula>
    </cfRule>
    <cfRule type="containsText" dxfId="15298" priority="12681" operator="containsText" text="Moderada">
      <formula>NOT(ISERROR(SEARCH("Moderada",AW244)))</formula>
    </cfRule>
    <cfRule type="containsText" dxfId="15297" priority="12682" operator="containsText" text="Baja">
      <formula>NOT(ISERROR(SEARCH("Baja",AW244)))</formula>
    </cfRule>
  </conditionalFormatting>
  <conditionalFormatting sqref="AP244">
    <cfRule type="cellIs" dxfId="15296" priority="12665" stopIfTrue="1" operator="equal">
      <formula>"Alta"</formula>
    </cfRule>
  </conditionalFormatting>
  <conditionalFormatting sqref="AP244">
    <cfRule type="cellIs" dxfId="15295" priority="12667" stopIfTrue="1" operator="equal">
      <formula>"Baja"</formula>
    </cfRule>
  </conditionalFormatting>
  <conditionalFormatting sqref="AP244">
    <cfRule type="cellIs" dxfId="15294" priority="12666" stopIfTrue="1" operator="equal">
      <formula>"Media"</formula>
    </cfRule>
  </conditionalFormatting>
  <conditionalFormatting sqref="AP244">
    <cfRule type="cellIs" dxfId="15293" priority="12664" stopIfTrue="1" operator="equal">
      <formula>"Muy Alta"</formula>
    </cfRule>
  </conditionalFormatting>
  <conditionalFormatting sqref="AP244">
    <cfRule type="cellIs" dxfId="15292" priority="12668" stopIfTrue="1" operator="equal">
      <formula>"Muy Baja"</formula>
    </cfRule>
  </conditionalFormatting>
  <conditionalFormatting sqref="AP245">
    <cfRule type="cellIs" dxfId="15291" priority="12651" stopIfTrue="1" operator="equal">
      <formula>"Alta"</formula>
    </cfRule>
  </conditionalFormatting>
  <conditionalFormatting sqref="AP245">
    <cfRule type="cellIs" dxfId="15290" priority="12653" stopIfTrue="1" operator="equal">
      <formula>"Baja"</formula>
    </cfRule>
  </conditionalFormatting>
  <conditionalFormatting sqref="AP245">
    <cfRule type="cellIs" dxfId="15289" priority="12652" stopIfTrue="1" operator="equal">
      <formula>"Media"</formula>
    </cfRule>
  </conditionalFormatting>
  <conditionalFormatting sqref="AP245">
    <cfRule type="cellIs" dxfId="15288" priority="12650" stopIfTrue="1" operator="equal">
      <formula>"Muy Alta"</formula>
    </cfRule>
  </conditionalFormatting>
  <conditionalFormatting sqref="AP245">
    <cfRule type="cellIs" dxfId="15287" priority="12654" stopIfTrue="1" operator="equal">
      <formula>"Muy Baja"</formula>
    </cfRule>
  </conditionalFormatting>
  <conditionalFormatting sqref="AE246:AE247">
    <cfRule type="containsText" dxfId="15286" priority="12603" operator="containsText" text="VALORAR">
      <formula>NOT(ISERROR(SEARCH("VALORAR",AE246)))</formula>
    </cfRule>
    <cfRule type="containsText" dxfId="15285" priority="12604" operator="containsText" text="Extrema">
      <formula>NOT(ISERROR(SEARCH("Extrema",AE246)))</formula>
    </cfRule>
    <cfRule type="containsText" dxfId="15284" priority="12605" operator="containsText" text="Alta">
      <formula>NOT(ISERROR(SEARCH("Alta",AE246)))</formula>
    </cfRule>
    <cfRule type="containsText" dxfId="15283" priority="12606" operator="containsText" text="Moderada">
      <formula>NOT(ISERROR(SEARCH("Moderada",AE246)))</formula>
    </cfRule>
    <cfRule type="containsText" dxfId="15282" priority="12607" operator="containsText" text="Baja">
      <formula>NOT(ISERROR(SEARCH("Baja",AE246)))</formula>
    </cfRule>
  </conditionalFormatting>
  <conditionalFormatting sqref="AE246:AE247">
    <cfRule type="containsText" dxfId="15281" priority="12608" operator="containsText" text="VALORAR">
      <formula>NOT(ISERROR(SEARCH("VALORAR",AE246)))</formula>
    </cfRule>
    <cfRule type="containsText" dxfId="15280" priority="12609" operator="containsText" text="Extrema">
      <formula>NOT(ISERROR(SEARCH("Extrema",AE246)))</formula>
    </cfRule>
    <cfRule type="containsText" dxfId="15279" priority="12610" operator="containsText" text="Alta">
      <formula>NOT(ISERROR(SEARCH("Alta",AE246)))</formula>
    </cfRule>
    <cfRule type="containsText" dxfId="15278" priority="12611" operator="containsText" text="Moderada">
      <formula>NOT(ISERROR(SEARCH("Moderada",AE246)))</formula>
    </cfRule>
    <cfRule type="containsText" dxfId="15277" priority="12612" operator="containsText" text="Baja">
      <formula>NOT(ISERROR(SEARCH("Baja",AE246)))</formula>
    </cfRule>
  </conditionalFormatting>
  <conditionalFormatting sqref="V246:V247">
    <cfRule type="cellIs" dxfId="15276" priority="12619" stopIfTrue="1" operator="equal">
      <formula>"Alta"</formula>
    </cfRule>
  </conditionalFormatting>
  <conditionalFormatting sqref="V246:V247">
    <cfRule type="cellIs" dxfId="15275" priority="12621" stopIfTrue="1" operator="equal">
      <formula>"Baja"</formula>
    </cfRule>
  </conditionalFormatting>
  <conditionalFormatting sqref="V246:V247">
    <cfRule type="cellIs" dxfId="15274" priority="12620" stopIfTrue="1" operator="equal">
      <formula>"Media"</formula>
    </cfRule>
  </conditionalFormatting>
  <conditionalFormatting sqref="V246:V247">
    <cfRule type="cellIs" dxfId="15273" priority="12618" stopIfTrue="1" operator="equal">
      <formula>"Muy Alta"</formula>
    </cfRule>
  </conditionalFormatting>
  <conditionalFormatting sqref="V246:V247">
    <cfRule type="cellIs" dxfId="15272" priority="12622" stopIfTrue="1" operator="equal">
      <formula>"Muy Baja"</formula>
    </cfRule>
  </conditionalFormatting>
  <conditionalFormatting sqref="AP247">
    <cfRule type="cellIs" dxfId="15271" priority="12581" stopIfTrue="1" operator="equal">
      <formula>"Alta"</formula>
    </cfRule>
  </conditionalFormatting>
  <conditionalFormatting sqref="AP247">
    <cfRule type="cellIs" dxfId="15270" priority="12583" stopIfTrue="1" operator="equal">
      <formula>"Baja"</formula>
    </cfRule>
  </conditionalFormatting>
  <conditionalFormatting sqref="AP247">
    <cfRule type="cellIs" dxfId="15269" priority="12582" stopIfTrue="1" operator="equal">
      <formula>"Media"</formula>
    </cfRule>
  </conditionalFormatting>
  <conditionalFormatting sqref="AP247">
    <cfRule type="cellIs" dxfId="15268" priority="12580" stopIfTrue="1" operator="equal">
      <formula>"Muy Alta"</formula>
    </cfRule>
  </conditionalFormatting>
  <conditionalFormatting sqref="AP247">
    <cfRule type="cellIs" dxfId="15267" priority="12584" stopIfTrue="1" operator="equal">
      <formula>"Muy Baja"</formula>
    </cfRule>
  </conditionalFormatting>
  <conditionalFormatting sqref="AE248">
    <cfRule type="containsText" dxfId="15266" priority="12547" operator="containsText" text="VALORAR">
      <formula>NOT(ISERROR(SEARCH("VALORAR",AE248)))</formula>
    </cfRule>
    <cfRule type="containsText" dxfId="15265" priority="12548" operator="containsText" text="Extrema">
      <formula>NOT(ISERROR(SEARCH("Extrema",AE248)))</formula>
    </cfRule>
    <cfRule type="containsText" dxfId="15264" priority="12549" operator="containsText" text="Alta">
      <formula>NOT(ISERROR(SEARCH("Alta",AE248)))</formula>
    </cfRule>
    <cfRule type="containsText" dxfId="15263" priority="12550" operator="containsText" text="Moderada">
      <formula>NOT(ISERROR(SEARCH("Moderada",AE248)))</formula>
    </cfRule>
    <cfRule type="containsText" dxfId="15262" priority="12551" operator="containsText" text="Baja">
      <formula>NOT(ISERROR(SEARCH("Baja",AE248)))</formula>
    </cfRule>
  </conditionalFormatting>
  <conditionalFormatting sqref="AE248">
    <cfRule type="containsText" dxfId="15261" priority="12552" operator="containsText" text="VALORAR">
      <formula>NOT(ISERROR(SEARCH("VALORAR",AE248)))</formula>
    </cfRule>
    <cfRule type="containsText" dxfId="15260" priority="12553" operator="containsText" text="Extrema">
      <formula>NOT(ISERROR(SEARCH("Extrema",AE248)))</formula>
    </cfRule>
    <cfRule type="containsText" dxfId="15259" priority="12554" operator="containsText" text="Alta">
      <formula>NOT(ISERROR(SEARCH("Alta",AE248)))</formula>
    </cfRule>
    <cfRule type="containsText" dxfId="15258" priority="12555" operator="containsText" text="Moderada">
      <formula>NOT(ISERROR(SEARCH("Moderada",AE248)))</formula>
    </cfRule>
    <cfRule type="containsText" dxfId="15257" priority="12556" operator="containsText" text="Baja">
      <formula>NOT(ISERROR(SEARCH("Baja",AE248)))</formula>
    </cfRule>
  </conditionalFormatting>
  <conditionalFormatting sqref="V248">
    <cfRule type="cellIs" dxfId="15256" priority="12563" stopIfTrue="1" operator="equal">
      <formula>"Alta"</formula>
    </cfRule>
  </conditionalFormatting>
  <conditionalFormatting sqref="V248">
    <cfRule type="cellIs" dxfId="15255" priority="12565" stopIfTrue="1" operator="equal">
      <formula>"Baja"</formula>
    </cfRule>
  </conditionalFormatting>
  <conditionalFormatting sqref="V248">
    <cfRule type="cellIs" dxfId="15254" priority="12564" stopIfTrue="1" operator="equal">
      <formula>"Media"</formula>
    </cfRule>
  </conditionalFormatting>
  <conditionalFormatting sqref="V248">
    <cfRule type="cellIs" dxfId="15253" priority="12562" stopIfTrue="1" operator="equal">
      <formula>"Muy Alta"</formula>
    </cfRule>
  </conditionalFormatting>
  <conditionalFormatting sqref="V248">
    <cfRule type="cellIs" dxfId="15252" priority="12566" stopIfTrue="1" operator="equal">
      <formula>"Muy Baja"</formula>
    </cfRule>
  </conditionalFormatting>
  <conditionalFormatting sqref="AP248">
    <cfRule type="cellIs" dxfId="15251" priority="12539" stopIfTrue="1" operator="equal">
      <formula>"Alta"</formula>
    </cfRule>
  </conditionalFormatting>
  <conditionalFormatting sqref="AP248">
    <cfRule type="cellIs" dxfId="15250" priority="12541" stopIfTrue="1" operator="equal">
      <formula>"Baja"</formula>
    </cfRule>
  </conditionalFormatting>
  <conditionalFormatting sqref="AP248">
    <cfRule type="cellIs" dxfId="15249" priority="12540" stopIfTrue="1" operator="equal">
      <formula>"Media"</formula>
    </cfRule>
  </conditionalFormatting>
  <conditionalFormatting sqref="AP248">
    <cfRule type="cellIs" dxfId="15248" priority="12538" stopIfTrue="1" operator="equal">
      <formula>"Muy Alta"</formula>
    </cfRule>
  </conditionalFormatting>
  <conditionalFormatting sqref="AP248">
    <cfRule type="cellIs" dxfId="15247" priority="12542" stopIfTrue="1" operator="equal">
      <formula>"Muy Baja"</formula>
    </cfRule>
  </conditionalFormatting>
  <conditionalFormatting sqref="AE238:AE239">
    <cfRule type="containsText" dxfId="15246" priority="12491" operator="containsText" text="VALORAR">
      <formula>NOT(ISERROR(SEARCH("VALORAR",AE238)))</formula>
    </cfRule>
    <cfRule type="containsText" dxfId="15245" priority="12492" operator="containsText" text="Extrema">
      <formula>NOT(ISERROR(SEARCH("Extrema",AE238)))</formula>
    </cfRule>
    <cfRule type="containsText" dxfId="15244" priority="12493" operator="containsText" text="Alta">
      <formula>NOT(ISERROR(SEARCH("Alta",AE238)))</formula>
    </cfRule>
    <cfRule type="containsText" dxfId="15243" priority="12494" operator="containsText" text="Moderada">
      <formula>NOT(ISERROR(SEARCH("Moderada",AE238)))</formula>
    </cfRule>
    <cfRule type="containsText" dxfId="15242" priority="12495" operator="containsText" text="Baja">
      <formula>NOT(ISERROR(SEARCH("Baja",AE238)))</formula>
    </cfRule>
  </conditionalFormatting>
  <conditionalFormatting sqref="AE238:AE239">
    <cfRule type="containsText" dxfId="15241" priority="12496" operator="containsText" text="VALORAR">
      <formula>NOT(ISERROR(SEARCH("VALORAR",AE238)))</formula>
    </cfRule>
    <cfRule type="containsText" dxfId="15240" priority="12497" operator="containsText" text="Extrema">
      <formula>NOT(ISERROR(SEARCH("Extrema",AE238)))</formula>
    </cfRule>
    <cfRule type="containsText" dxfId="15239" priority="12498" operator="containsText" text="Alta">
      <formula>NOT(ISERROR(SEARCH("Alta",AE238)))</formula>
    </cfRule>
    <cfRule type="containsText" dxfId="15238" priority="12499" operator="containsText" text="Moderada">
      <formula>NOT(ISERROR(SEARCH("Moderada",AE238)))</formula>
    </cfRule>
    <cfRule type="containsText" dxfId="15237" priority="12500" operator="containsText" text="Baja">
      <formula>NOT(ISERROR(SEARCH("Baja",AE238)))</formula>
    </cfRule>
  </conditionalFormatting>
  <conditionalFormatting sqref="AP243">
    <cfRule type="cellIs" dxfId="15236" priority="12445" stopIfTrue="1" operator="equal">
      <formula>"Alta"</formula>
    </cfRule>
  </conditionalFormatting>
  <conditionalFormatting sqref="AP243">
    <cfRule type="cellIs" dxfId="15235" priority="12447" stopIfTrue="1" operator="equal">
      <formula>"Baja"</formula>
    </cfRule>
  </conditionalFormatting>
  <conditionalFormatting sqref="AP243">
    <cfRule type="cellIs" dxfId="15234" priority="12446" stopIfTrue="1" operator="equal">
      <formula>"Media"</formula>
    </cfRule>
  </conditionalFormatting>
  <conditionalFormatting sqref="AP243">
    <cfRule type="cellIs" dxfId="15233" priority="12444" stopIfTrue="1" operator="equal">
      <formula>"Muy Alta"</formula>
    </cfRule>
  </conditionalFormatting>
  <conditionalFormatting sqref="AP243">
    <cfRule type="cellIs" dxfId="15232" priority="12448" stopIfTrue="1" operator="equal">
      <formula>"Muy Baja"</formula>
    </cfRule>
  </conditionalFormatting>
  <conditionalFormatting sqref="AP240">
    <cfRule type="cellIs" dxfId="15231" priority="12403" stopIfTrue="1" operator="equal">
      <formula>"Alta"</formula>
    </cfRule>
  </conditionalFormatting>
  <conditionalFormatting sqref="AP240">
    <cfRule type="cellIs" dxfId="15230" priority="12405" stopIfTrue="1" operator="equal">
      <formula>"Baja"</formula>
    </cfRule>
  </conditionalFormatting>
  <conditionalFormatting sqref="AP240">
    <cfRule type="cellIs" dxfId="15229" priority="12404" stopIfTrue="1" operator="equal">
      <formula>"Media"</formula>
    </cfRule>
  </conditionalFormatting>
  <conditionalFormatting sqref="AP240">
    <cfRule type="cellIs" dxfId="15228" priority="12402" stopIfTrue="1" operator="equal">
      <formula>"Muy Alta"</formula>
    </cfRule>
  </conditionalFormatting>
  <conditionalFormatting sqref="AP240">
    <cfRule type="cellIs" dxfId="15227" priority="12406" stopIfTrue="1" operator="equal">
      <formula>"Muy Baja"</formula>
    </cfRule>
  </conditionalFormatting>
  <conditionalFormatting sqref="V238:V239">
    <cfRule type="cellIs" dxfId="15226" priority="12507" stopIfTrue="1" operator="equal">
      <formula>"Alta"</formula>
    </cfRule>
  </conditionalFormatting>
  <conditionalFormatting sqref="V238:V239">
    <cfRule type="cellIs" dxfId="15225" priority="12509" stopIfTrue="1" operator="equal">
      <formula>"Baja"</formula>
    </cfRule>
  </conditionalFormatting>
  <conditionalFormatting sqref="V238:V239">
    <cfRule type="cellIs" dxfId="15224" priority="12508" stopIfTrue="1" operator="equal">
      <formula>"Media"</formula>
    </cfRule>
  </conditionalFormatting>
  <conditionalFormatting sqref="V238:V239">
    <cfRule type="cellIs" dxfId="15223" priority="12506" stopIfTrue="1" operator="equal">
      <formula>"Muy Alta"</formula>
    </cfRule>
  </conditionalFormatting>
  <conditionalFormatting sqref="V238:V239">
    <cfRule type="cellIs" dxfId="15222" priority="12510" stopIfTrue="1" operator="equal">
      <formula>"Muy Baja"</formula>
    </cfRule>
  </conditionalFormatting>
  <conditionalFormatting sqref="AW238">
    <cfRule type="containsText" dxfId="15221" priority="12481" operator="containsText" text="VALORAR">
      <formula>NOT(ISERROR(SEARCH("VALORAR",AW238)))</formula>
    </cfRule>
    <cfRule type="containsText" dxfId="15220" priority="12482" operator="containsText" text="Extrema">
      <formula>NOT(ISERROR(SEARCH("Extrema",AW238)))</formula>
    </cfRule>
    <cfRule type="containsText" dxfId="15219" priority="12483" operator="containsText" text="Alta">
      <formula>NOT(ISERROR(SEARCH("Alta",AW238)))</formula>
    </cfRule>
    <cfRule type="containsText" dxfId="15218" priority="12484" operator="containsText" text="Moderada">
      <formula>NOT(ISERROR(SEARCH("Moderada",AW238)))</formula>
    </cfRule>
    <cfRule type="containsText" dxfId="15217" priority="12485" operator="containsText" text="Baja">
      <formula>NOT(ISERROR(SEARCH("Baja",AW238)))</formula>
    </cfRule>
  </conditionalFormatting>
  <conditionalFormatting sqref="AW238">
    <cfRule type="containsText" dxfId="15216" priority="12486" operator="containsText" text="VALORAR">
      <formula>NOT(ISERROR(SEARCH("VALORAR",AW238)))</formula>
    </cfRule>
    <cfRule type="containsText" dxfId="15215" priority="12487" operator="containsText" text="Extrema">
      <formula>NOT(ISERROR(SEARCH("Extrema",AW238)))</formula>
    </cfRule>
    <cfRule type="containsText" dxfId="15214" priority="12488" operator="containsText" text="Alta">
      <formula>NOT(ISERROR(SEARCH("Alta",AW238)))</formula>
    </cfRule>
    <cfRule type="containsText" dxfId="15213" priority="12489" operator="containsText" text="Moderada">
      <formula>NOT(ISERROR(SEARCH("Moderada",AW238)))</formula>
    </cfRule>
    <cfRule type="containsText" dxfId="15212" priority="12490" operator="containsText" text="Baja">
      <formula>NOT(ISERROR(SEARCH("Baja",AW238)))</formula>
    </cfRule>
  </conditionalFormatting>
  <conditionalFormatting sqref="AP238">
    <cfRule type="cellIs" dxfId="15211" priority="12473" stopIfTrue="1" operator="equal">
      <formula>"Alta"</formula>
    </cfRule>
  </conditionalFormatting>
  <conditionalFormatting sqref="AP238">
    <cfRule type="cellIs" dxfId="15210" priority="12475" stopIfTrue="1" operator="equal">
      <formula>"Baja"</formula>
    </cfRule>
  </conditionalFormatting>
  <conditionalFormatting sqref="AP238">
    <cfRule type="cellIs" dxfId="15209" priority="12474" stopIfTrue="1" operator="equal">
      <formula>"Media"</formula>
    </cfRule>
  </conditionalFormatting>
  <conditionalFormatting sqref="AP238">
    <cfRule type="cellIs" dxfId="15208" priority="12472" stopIfTrue="1" operator="equal">
      <formula>"Muy Alta"</formula>
    </cfRule>
  </conditionalFormatting>
  <conditionalFormatting sqref="AP238">
    <cfRule type="cellIs" dxfId="15207" priority="12476" stopIfTrue="1" operator="equal">
      <formula>"Muy Baja"</formula>
    </cfRule>
  </conditionalFormatting>
  <conditionalFormatting sqref="AP239">
    <cfRule type="cellIs" dxfId="15206" priority="12459" stopIfTrue="1" operator="equal">
      <formula>"Alta"</formula>
    </cfRule>
  </conditionalFormatting>
  <conditionalFormatting sqref="AP239">
    <cfRule type="cellIs" dxfId="15205" priority="12461" stopIfTrue="1" operator="equal">
      <formula>"Baja"</formula>
    </cfRule>
  </conditionalFormatting>
  <conditionalFormatting sqref="AP239">
    <cfRule type="cellIs" dxfId="15204" priority="12460" stopIfTrue="1" operator="equal">
      <formula>"Media"</formula>
    </cfRule>
  </conditionalFormatting>
  <conditionalFormatting sqref="AP239">
    <cfRule type="cellIs" dxfId="15203" priority="12458" stopIfTrue="1" operator="equal">
      <formula>"Muy Alta"</formula>
    </cfRule>
  </conditionalFormatting>
  <conditionalFormatting sqref="AP239">
    <cfRule type="cellIs" dxfId="15202" priority="12462" stopIfTrue="1" operator="equal">
      <formula>"Muy Baja"</formula>
    </cfRule>
  </conditionalFormatting>
  <conditionalFormatting sqref="AE240:AE241">
    <cfRule type="containsText" dxfId="15201" priority="12411" operator="containsText" text="VALORAR">
      <formula>NOT(ISERROR(SEARCH("VALORAR",AE240)))</formula>
    </cfRule>
    <cfRule type="containsText" dxfId="15200" priority="12412" operator="containsText" text="Extrema">
      <formula>NOT(ISERROR(SEARCH("Extrema",AE240)))</formula>
    </cfRule>
    <cfRule type="containsText" dxfId="15199" priority="12413" operator="containsText" text="Alta">
      <formula>NOT(ISERROR(SEARCH("Alta",AE240)))</formula>
    </cfRule>
    <cfRule type="containsText" dxfId="15198" priority="12414" operator="containsText" text="Moderada">
      <formula>NOT(ISERROR(SEARCH("Moderada",AE240)))</formula>
    </cfRule>
    <cfRule type="containsText" dxfId="15197" priority="12415" operator="containsText" text="Baja">
      <formula>NOT(ISERROR(SEARCH("Baja",AE240)))</formula>
    </cfRule>
  </conditionalFormatting>
  <conditionalFormatting sqref="AE240:AE241">
    <cfRule type="containsText" dxfId="15196" priority="12416" operator="containsText" text="VALORAR">
      <formula>NOT(ISERROR(SEARCH("VALORAR",AE240)))</formula>
    </cfRule>
    <cfRule type="containsText" dxfId="15195" priority="12417" operator="containsText" text="Extrema">
      <formula>NOT(ISERROR(SEARCH("Extrema",AE240)))</formula>
    </cfRule>
    <cfRule type="containsText" dxfId="15194" priority="12418" operator="containsText" text="Alta">
      <formula>NOT(ISERROR(SEARCH("Alta",AE240)))</formula>
    </cfRule>
    <cfRule type="containsText" dxfId="15193" priority="12419" operator="containsText" text="Moderada">
      <formula>NOT(ISERROR(SEARCH("Moderada",AE240)))</formula>
    </cfRule>
    <cfRule type="containsText" dxfId="15192" priority="12420" operator="containsText" text="Baja">
      <formula>NOT(ISERROR(SEARCH("Baja",AE240)))</formula>
    </cfRule>
  </conditionalFormatting>
  <conditionalFormatting sqref="V240:V241">
    <cfRule type="cellIs" dxfId="15191" priority="12427" stopIfTrue="1" operator="equal">
      <formula>"Alta"</formula>
    </cfRule>
  </conditionalFormatting>
  <conditionalFormatting sqref="V240:V241">
    <cfRule type="cellIs" dxfId="15190" priority="12429" stopIfTrue="1" operator="equal">
      <formula>"Baja"</formula>
    </cfRule>
  </conditionalFormatting>
  <conditionalFormatting sqref="V240:V241">
    <cfRule type="cellIs" dxfId="15189" priority="12428" stopIfTrue="1" operator="equal">
      <formula>"Media"</formula>
    </cfRule>
  </conditionalFormatting>
  <conditionalFormatting sqref="V240:V241">
    <cfRule type="cellIs" dxfId="15188" priority="12426" stopIfTrue="1" operator="equal">
      <formula>"Muy Alta"</formula>
    </cfRule>
  </conditionalFormatting>
  <conditionalFormatting sqref="V240:V241">
    <cfRule type="cellIs" dxfId="15187" priority="12430" stopIfTrue="1" operator="equal">
      <formula>"Muy Baja"</formula>
    </cfRule>
  </conditionalFormatting>
  <conditionalFormatting sqref="AP241">
    <cfRule type="cellIs" dxfId="15186" priority="12389" stopIfTrue="1" operator="equal">
      <formula>"Alta"</formula>
    </cfRule>
  </conditionalFormatting>
  <conditionalFormatting sqref="AP241">
    <cfRule type="cellIs" dxfId="15185" priority="12391" stopIfTrue="1" operator="equal">
      <formula>"Baja"</formula>
    </cfRule>
  </conditionalFormatting>
  <conditionalFormatting sqref="AP241">
    <cfRule type="cellIs" dxfId="15184" priority="12390" stopIfTrue="1" operator="equal">
      <formula>"Media"</formula>
    </cfRule>
  </conditionalFormatting>
  <conditionalFormatting sqref="AP241">
    <cfRule type="cellIs" dxfId="15183" priority="12388" stopIfTrue="1" operator="equal">
      <formula>"Muy Alta"</formula>
    </cfRule>
  </conditionalFormatting>
  <conditionalFormatting sqref="AP241">
    <cfRule type="cellIs" dxfId="15182" priority="12392" stopIfTrue="1" operator="equal">
      <formula>"Muy Baja"</formula>
    </cfRule>
  </conditionalFormatting>
  <conditionalFormatting sqref="AE242">
    <cfRule type="containsText" dxfId="15181" priority="12355" operator="containsText" text="VALORAR">
      <formula>NOT(ISERROR(SEARCH("VALORAR",AE242)))</formula>
    </cfRule>
    <cfRule type="containsText" dxfId="15180" priority="12356" operator="containsText" text="Extrema">
      <formula>NOT(ISERROR(SEARCH("Extrema",AE242)))</formula>
    </cfRule>
    <cfRule type="containsText" dxfId="15179" priority="12357" operator="containsText" text="Alta">
      <formula>NOT(ISERROR(SEARCH("Alta",AE242)))</formula>
    </cfRule>
    <cfRule type="containsText" dxfId="15178" priority="12358" operator="containsText" text="Moderada">
      <formula>NOT(ISERROR(SEARCH("Moderada",AE242)))</formula>
    </cfRule>
    <cfRule type="containsText" dxfId="15177" priority="12359" operator="containsText" text="Baja">
      <formula>NOT(ISERROR(SEARCH("Baja",AE242)))</formula>
    </cfRule>
  </conditionalFormatting>
  <conditionalFormatting sqref="AE242">
    <cfRule type="containsText" dxfId="15176" priority="12360" operator="containsText" text="VALORAR">
      <formula>NOT(ISERROR(SEARCH("VALORAR",AE242)))</formula>
    </cfRule>
    <cfRule type="containsText" dxfId="15175" priority="12361" operator="containsText" text="Extrema">
      <formula>NOT(ISERROR(SEARCH("Extrema",AE242)))</formula>
    </cfRule>
    <cfRule type="containsText" dxfId="15174" priority="12362" operator="containsText" text="Alta">
      <formula>NOT(ISERROR(SEARCH("Alta",AE242)))</formula>
    </cfRule>
    <cfRule type="containsText" dxfId="15173" priority="12363" operator="containsText" text="Moderada">
      <formula>NOT(ISERROR(SEARCH("Moderada",AE242)))</formula>
    </cfRule>
    <cfRule type="containsText" dxfId="15172" priority="12364" operator="containsText" text="Baja">
      <formula>NOT(ISERROR(SEARCH("Baja",AE242)))</formula>
    </cfRule>
  </conditionalFormatting>
  <conditionalFormatting sqref="V242">
    <cfRule type="cellIs" dxfId="15171" priority="12371" stopIfTrue="1" operator="equal">
      <formula>"Alta"</formula>
    </cfRule>
  </conditionalFormatting>
  <conditionalFormatting sqref="V242">
    <cfRule type="cellIs" dxfId="15170" priority="12373" stopIfTrue="1" operator="equal">
      <formula>"Baja"</formula>
    </cfRule>
  </conditionalFormatting>
  <conditionalFormatting sqref="V242">
    <cfRule type="cellIs" dxfId="15169" priority="12372" stopIfTrue="1" operator="equal">
      <formula>"Media"</formula>
    </cfRule>
  </conditionalFormatting>
  <conditionalFormatting sqref="V242">
    <cfRule type="cellIs" dxfId="15168" priority="12370" stopIfTrue="1" operator="equal">
      <formula>"Muy Alta"</formula>
    </cfRule>
  </conditionalFormatting>
  <conditionalFormatting sqref="V242">
    <cfRule type="cellIs" dxfId="15167" priority="12374" stopIfTrue="1" operator="equal">
      <formula>"Muy Baja"</formula>
    </cfRule>
  </conditionalFormatting>
  <conditionalFormatting sqref="AP242">
    <cfRule type="cellIs" dxfId="15166" priority="12347" stopIfTrue="1" operator="equal">
      <formula>"Alta"</formula>
    </cfRule>
  </conditionalFormatting>
  <conditionalFormatting sqref="AP242">
    <cfRule type="cellIs" dxfId="15165" priority="12349" stopIfTrue="1" operator="equal">
      <formula>"Baja"</formula>
    </cfRule>
  </conditionalFormatting>
  <conditionalFormatting sqref="AP242">
    <cfRule type="cellIs" dxfId="15164" priority="12348" stopIfTrue="1" operator="equal">
      <formula>"Media"</formula>
    </cfRule>
  </conditionalFormatting>
  <conditionalFormatting sqref="AP242">
    <cfRule type="cellIs" dxfId="15163" priority="12346" stopIfTrue="1" operator="equal">
      <formula>"Muy Alta"</formula>
    </cfRule>
  </conditionalFormatting>
  <conditionalFormatting sqref="AP242">
    <cfRule type="cellIs" dxfId="15162" priority="12350" stopIfTrue="1" operator="equal">
      <formula>"Muy Baja"</formula>
    </cfRule>
  </conditionalFormatting>
  <conditionalFormatting sqref="AE250:AE251">
    <cfRule type="containsText" dxfId="15161" priority="12299" operator="containsText" text="VALORAR">
      <formula>NOT(ISERROR(SEARCH("VALORAR",AE250)))</formula>
    </cfRule>
    <cfRule type="containsText" dxfId="15160" priority="12300" operator="containsText" text="Extrema">
      <formula>NOT(ISERROR(SEARCH("Extrema",AE250)))</formula>
    </cfRule>
    <cfRule type="containsText" dxfId="15159" priority="12301" operator="containsText" text="Alta">
      <formula>NOT(ISERROR(SEARCH("Alta",AE250)))</formula>
    </cfRule>
    <cfRule type="containsText" dxfId="15158" priority="12302" operator="containsText" text="Moderada">
      <formula>NOT(ISERROR(SEARCH("Moderada",AE250)))</formula>
    </cfRule>
    <cfRule type="containsText" dxfId="15157" priority="12303" operator="containsText" text="Baja">
      <formula>NOT(ISERROR(SEARCH("Baja",AE250)))</formula>
    </cfRule>
  </conditionalFormatting>
  <conditionalFormatting sqref="AE250:AE251">
    <cfRule type="containsText" dxfId="15156" priority="12304" operator="containsText" text="VALORAR">
      <formula>NOT(ISERROR(SEARCH("VALORAR",AE250)))</formula>
    </cfRule>
    <cfRule type="containsText" dxfId="15155" priority="12305" operator="containsText" text="Extrema">
      <formula>NOT(ISERROR(SEARCH("Extrema",AE250)))</formula>
    </cfRule>
    <cfRule type="containsText" dxfId="15154" priority="12306" operator="containsText" text="Alta">
      <formula>NOT(ISERROR(SEARCH("Alta",AE250)))</formula>
    </cfRule>
    <cfRule type="containsText" dxfId="15153" priority="12307" operator="containsText" text="Moderada">
      <formula>NOT(ISERROR(SEARCH("Moderada",AE250)))</formula>
    </cfRule>
    <cfRule type="containsText" dxfId="15152" priority="12308" operator="containsText" text="Baja">
      <formula>NOT(ISERROR(SEARCH("Baja",AE250)))</formula>
    </cfRule>
  </conditionalFormatting>
  <conditionalFormatting sqref="AP255">
    <cfRule type="cellIs" dxfId="15151" priority="12253" stopIfTrue="1" operator="equal">
      <formula>"Alta"</formula>
    </cfRule>
  </conditionalFormatting>
  <conditionalFormatting sqref="AP255">
    <cfRule type="cellIs" dxfId="15150" priority="12255" stopIfTrue="1" operator="equal">
      <formula>"Baja"</formula>
    </cfRule>
  </conditionalFormatting>
  <conditionalFormatting sqref="AP255">
    <cfRule type="cellIs" dxfId="15149" priority="12254" stopIfTrue="1" operator="equal">
      <formula>"Media"</formula>
    </cfRule>
  </conditionalFormatting>
  <conditionalFormatting sqref="AP255">
    <cfRule type="cellIs" dxfId="15148" priority="12252" stopIfTrue="1" operator="equal">
      <formula>"Muy Alta"</formula>
    </cfRule>
  </conditionalFormatting>
  <conditionalFormatting sqref="AP255">
    <cfRule type="cellIs" dxfId="15147" priority="12256" stopIfTrue="1" operator="equal">
      <formula>"Muy Baja"</formula>
    </cfRule>
  </conditionalFormatting>
  <conditionalFormatting sqref="AP252">
    <cfRule type="cellIs" dxfId="15146" priority="12211" stopIfTrue="1" operator="equal">
      <formula>"Alta"</formula>
    </cfRule>
  </conditionalFormatting>
  <conditionalFormatting sqref="AP252">
    <cfRule type="cellIs" dxfId="15145" priority="12213" stopIfTrue="1" operator="equal">
      <formula>"Baja"</formula>
    </cfRule>
  </conditionalFormatting>
  <conditionalFormatting sqref="AP252">
    <cfRule type="cellIs" dxfId="15144" priority="12212" stopIfTrue="1" operator="equal">
      <formula>"Media"</formula>
    </cfRule>
  </conditionalFormatting>
  <conditionalFormatting sqref="AP252">
    <cfRule type="cellIs" dxfId="15143" priority="12210" stopIfTrue="1" operator="equal">
      <formula>"Muy Alta"</formula>
    </cfRule>
  </conditionalFormatting>
  <conditionalFormatting sqref="AP252">
    <cfRule type="cellIs" dxfId="15142" priority="12214" stopIfTrue="1" operator="equal">
      <formula>"Muy Baja"</formula>
    </cfRule>
  </conditionalFormatting>
  <conditionalFormatting sqref="V250:V251">
    <cfRule type="cellIs" dxfId="15141" priority="12315" stopIfTrue="1" operator="equal">
      <formula>"Alta"</formula>
    </cfRule>
  </conditionalFormatting>
  <conditionalFormatting sqref="V250:V251">
    <cfRule type="cellIs" dxfId="15140" priority="12317" stopIfTrue="1" operator="equal">
      <formula>"Baja"</formula>
    </cfRule>
  </conditionalFormatting>
  <conditionalFormatting sqref="V250:V251">
    <cfRule type="cellIs" dxfId="15139" priority="12316" stopIfTrue="1" operator="equal">
      <formula>"Media"</formula>
    </cfRule>
  </conditionalFormatting>
  <conditionalFormatting sqref="V250:V251">
    <cfRule type="cellIs" dxfId="15138" priority="12314" stopIfTrue="1" operator="equal">
      <formula>"Muy Alta"</formula>
    </cfRule>
  </conditionalFormatting>
  <conditionalFormatting sqref="V250:V251">
    <cfRule type="cellIs" dxfId="15137" priority="12318" stopIfTrue="1" operator="equal">
      <formula>"Muy Baja"</formula>
    </cfRule>
  </conditionalFormatting>
  <conditionalFormatting sqref="AW250">
    <cfRule type="containsText" dxfId="15136" priority="12289" operator="containsText" text="VALORAR">
      <formula>NOT(ISERROR(SEARCH("VALORAR",AW250)))</formula>
    </cfRule>
    <cfRule type="containsText" dxfId="15135" priority="12290" operator="containsText" text="Extrema">
      <formula>NOT(ISERROR(SEARCH("Extrema",AW250)))</formula>
    </cfRule>
    <cfRule type="containsText" dxfId="15134" priority="12291" operator="containsText" text="Alta">
      <formula>NOT(ISERROR(SEARCH("Alta",AW250)))</formula>
    </cfRule>
    <cfRule type="containsText" dxfId="15133" priority="12292" operator="containsText" text="Moderada">
      <formula>NOT(ISERROR(SEARCH("Moderada",AW250)))</formula>
    </cfRule>
    <cfRule type="containsText" dxfId="15132" priority="12293" operator="containsText" text="Baja">
      <formula>NOT(ISERROR(SEARCH("Baja",AW250)))</formula>
    </cfRule>
  </conditionalFormatting>
  <conditionalFormatting sqref="AW250">
    <cfRule type="containsText" dxfId="15131" priority="12294" operator="containsText" text="VALORAR">
      <formula>NOT(ISERROR(SEARCH("VALORAR",AW250)))</formula>
    </cfRule>
    <cfRule type="containsText" dxfId="15130" priority="12295" operator="containsText" text="Extrema">
      <formula>NOT(ISERROR(SEARCH("Extrema",AW250)))</formula>
    </cfRule>
    <cfRule type="containsText" dxfId="15129" priority="12296" operator="containsText" text="Alta">
      <formula>NOT(ISERROR(SEARCH("Alta",AW250)))</formula>
    </cfRule>
    <cfRule type="containsText" dxfId="15128" priority="12297" operator="containsText" text="Moderada">
      <formula>NOT(ISERROR(SEARCH("Moderada",AW250)))</formula>
    </cfRule>
    <cfRule type="containsText" dxfId="15127" priority="12298" operator="containsText" text="Baja">
      <formula>NOT(ISERROR(SEARCH("Baja",AW250)))</formula>
    </cfRule>
  </conditionalFormatting>
  <conditionalFormatting sqref="AP250">
    <cfRule type="cellIs" dxfId="15126" priority="12281" stopIfTrue="1" operator="equal">
      <formula>"Alta"</formula>
    </cfRule>
  </conditionalFormatting>
  <conditionalFormatting sqref="AP250">
    <cfRule type="cellIs" dxfId="15125" priority="12283" stopIfTrue="1" operator="equal">
      <formula>"Baja"</formula>
    </cfRule>
  </conditionalFormatting>
  <conditionalFormatting sqref="AP250">
    <cfRule type="cellIs" dxfId="15124" priority="12282" stopIfTrue="1" operator="equal">
      <formula>"Media"</formula>
    </cfRule>
  </conditionalFormatting>
  <conditionalFormatting sqref="AP250">
    <cfRule type="cellIs" dxfId="15123" priority="12280" stopIfTrue="1" operator="equal">
      <formula>"Muy Alta"</formula>
    </cfRule>
  </conditionalFormatting>
  <conditionalFormatting sqref="AP250">
    <cfRule type="cellIs" dxfId="15122" priority="12284" stopIfTrue="1" operator="equal">
      <formula>"Muy Baja"</formula>
    </cfRule>
  </conditionalFormatting>
  <conditionalFormatting sqref="AP251">
    <cfRule type="cellIs" dxfId="15121" priority="12267" stopIfTrue="1" operator="equal">
      <formula>"Alta"</formula>
    </cfRule>
  </conditionalFormatting>
  <conditionalFormatting sqref="AP251">
    <cfRule type="cellIs" dxfId="15120" priority="12269" stopIfTrue="1" operator="equal">
      <formula>"Baja"</formula>
    </cfRule>
  </conditionalFormatting>
  <conditionalFormatting sqref="AP251">
    <cfRule type="cellIs" dxfId="15119" priority="12268" stopIfTrue="1" operator="equal">
      <formula>"Media"</formula>
    </cfRule>
  </conditionalFormatting>
  <conditionalFormatting sqref="AP251">
    <cfRule type="cellIs" dxfId="15118" priority="12266" stopIfTrue="1" operator="equal">
      <formula>"Muy Alta"</formula>
    </cfRule>
  </conditionalFormatting>
  <conditionalFormatting sqref="AP251">
    <cfRule type="cellIs" dxfId="15117" priority="12270" stopIfTrue="1" operator="equal">
      <formula>"Muy Baja"</formula>
    </cfRule>
  </conditionalFormatting>
  <conditionalFormatting sqref="AE252:AE253">
    <cfRule type="containsText" dxfId="15116" priority="12219" operator="containsText" text="VALORAR">
      <formula>NOT(ISERROR(SEARCH("VALORAR",AE252)))</formula>
    </cfRule>
    <cfRule type="containsText" dxfId="15115" priority="12220" operator="containsText" text="Extrema">
      <formula>NOT(ISERROR(SEARCH("Extrema",AE252)))</formula>
    </cfRule>
    <cfRule type="containsText" dxfId="15114" priority="12221" operator="containsText" text="Alta">
      <formula>NOT(ISERROR(SEARCH("Alta",AE252)))</formula>
    </cfRule>
    <cfRule type="containsText" dxfId="15113" priority="12222" operator="containsText" text="Moderada">
      <formula>NOT(ISERROR(SEARCH("Moderada",AE252)))</formula>
    </cfRule>
    <cfRule type="containsText" dxfId="15112" priority="12223" operator="containsText" text="Baja">
      <formula>NOT(ISERROR(SEARCH("Baja",AE252)))</formula>
    </cfRule>
  </conditionalFormatting>
  <conditionalFormatting sqref="AE252:AE253">
    <cfRule type="containsText" dxfId="15111" priority="12224" operator="containsText" text="VALORAR">
      <formula>NOT(ISERROR(SEARCH("VALORAR",AE252)))</formula>
    </cfRule>
    <cfRule type="containsText" dxfId="15110" priority="12225" operator="containsText" text="Extrema">
      <formula>NOT(ISERROR(SEARCH("Extrema",AE252)))</formula>
    </cfRule>
    <cfRule type="containsText" dxfId="15109" priority="12226" operator="containsText" text="Alta">
      <formula>NOT(ISERROR(SEARCH("Alta",AE252)))</formula>
    </cfRule>
    <cfRule type="containsText" dxfId="15108" priority="12227" operator="containsText" text="Moderada">
      <formula>NOT(ISERROR(SEARCH("Moderada",AE252)))</formula>
    </cfRule>
    <cfRule type="containsText" dxfId="15107" priority="12228" operator="containsText" text="Baja">
      <formula>NOT(ISERROR(SEARCH("Baja",AE252)))</formula>
    </cfRule>
  </conditionalFormatting>
  <conditionalFormatting sqref="V252:V253">
    <cfRule type="cellIs" dxfId="15106" priority="12235" stopIfTrue="1" operator="equal">
      <formula>"Alta"</formula>
    </cfRule>
  </conditionalFormatting>
  <conditionalFormatting sqref="V252:V253">
    <cfRule type="cellIs" dxfId="15105" priority="12237" stopIfTrue="1" operator="equal">
      <formula>"Baja"</formula>
    </cfRule>
  </conditionalFormatting>
  <conditionalFormatting sqref="V252:V253">
    <cfRule type="cellIs" dxfId="15104" priority="12236" stopIfTrue="1" operator="equal">
      <formula>"Media"</formula>
    </cfRule>
  </conditionalFormatting>
  <conditionalFormatting sqref="V252:V253">
    <cfRule type="cellIs" dxfId="15103" priority="12234" stopIfTrue="1" operator="equal">
      <formula>"Muy Alta"</formula>
    </cfRule>
  </conditionalFormatting>
  <conditionalFormatting sqref="V252:V253">
    <cfRule type="cellIs" dxfId="15102" priority="12238" stopIfTrue="1" operator="equal">
      <formula>"Muy Baja"</formula>
    </cfRule>
  </conditionalFormatting>
  <conditionalFormatting sqref="AP253">
    <cfRule type="cellIs" dxfId="15101" priority="12197" stopIfTrue="1" operator="equal">
      <formula>"Alta"</formula>
    </cfRule>
  </conditionalFormatting>
  <conditionalFormatting sqref="AP253">
    <cfRule type="cellIs" dxfId="15100" priority="12199" stopIfTrue="1" operator="equal">
      <formula>"Baja"</formula>
    </cfRule>
  </conditionalFormatting>
  <conditionalFormatting sqref="AP253">
    <cfRule type="cellIs" dxfId="15099" priority="12198" stopIfTrue="1" operator="equal">
      <formula>"Media"</formula>
    </cfRule>
  </conditionalFormatting>
  <conditionalFormatting sqref="AP253">
    <cfRule type="cellIs" dxfId="15098" priority="12196" stopIfTrue="1" operator="equal">
      <formula>"Muy Alta"</formula>
    </cfRule>
  </conditionalFormatting>
  <conditionalFormatting sqref="AP253">
    <cfRule type="cellIs" dxfId="15097" priority="12200" stopIfTrue="1" operator="equal">
      <formula>"Muy Baja"</formula>
    </cfRule>
  </conditionalFormatting>
  <conditionalFormatting sqref="AE254">
    <cfRule type="containsText" dxfId="15096" priority="12163" operator="containsText" text="VALORAR">
      <formula>NOT(ISERROR(SEARCH("VALORAR",AE254)))</formula>
    </cfRule>
    <cfRule type="containsText" dxfId="15095" priority="12164" operator="containsText" text="Extrema">
      <formula>NOT(ISERROR(SEARCH("Extrema",AE254)))</formula>
    </cfRule>
    <cfRule type="containsText" dxfId="15094" priority="12165" operator="containsText" text="Alta">
      <formula>NOT(ISERROR(SEARCH("Alta",AE254)))</formula>
    </cfRule>
    <cfRule type="containsText" dxfId="15093" priority="12166" operator="containsText" text="Moderada">
      <formula>NOT(ISERROR(SEARCH("Moderada",AE254)))</formula>
    </cfRule>
    <cfRule type="containsText" dxfId="15092" priority="12167" operator="containsText" text="Baja">
      <formula>NOT(ISERROR(SEARCH("Baja",AE254)))</formula>
    </cfRule>
  </conditionalFormatting>
  <conditionalFormatting sqref="AE254">
    <cfRule type="containsText" dxfId="15091" priority="12168" operator="containsText" text="VALORAR">
      <formula>NOT(ISERROR(SEARCH("VALORAR",AE254)))</formula>
    </cfRule>
    <cfRule type="containsText" dxfId="15090" priority="12169" operator="containsText" text="Extrema">
      <formula>NOT(ISERROR(SEARCH("Extrema",AE254)))</formula>
    </cfRule>
    <cfRule type="containsText" dxfId="15089" priority="12170" operator="containsText" text="Alta">
      <formula>NOT(ISERROR(SEARCH("Alta",AE254)))</formula>
    </cfRule>
    <cfRule type="containsText" dxfId="15088" priority="12171" operator="containsText" text="Moderada">
      <formula>NOT(ISERROR(SEARCH("Moderada",AE254)))</formula>
    </cfRule>
    <cfRule type="containsText" dxfId="15087" priority="12172" operator="containsText" text="Baja">
      <formula>NOT(ISERROR(SEARCH("Baja",AE254)))</formula>
    </cfRule>
  </conditionalFormatting>
  <conditionalFormatting sqref="V254">
    <cfRule type="cellIs" dxfId="15086" priority="12179" stopIfTrue="1" operator="equal">
      <formula>"Alta"</formula>
    </cfRule>
  </conditionalFormatting>
  <conditionalFormatting sqref="V254">
    <cfRule type="cellIs" dxfId="15085" priority="12181" stopIfTrue="1" operator="equal">
      <formula>"Baja"</formula>
    </cfRule>
  </conditionalFormatting>
  <conditionalFormatting sqref="V254">
    <cfRule type="cellIs" dxfId="15084" priority="12180" stopIfTrue="1" operator="equal">
      <formula>"Media"</formula>
    </cfRule>
  </conditionalFormatting>
  <conditionalFormatting sqref="V254">
    <cfRule type="cellIs" dxfId="15083" priority="12178" stopIfTrue="1" operator="equal">
      <formula>"Muy Alta"</formula>
    </cfRule>
  </conditionalFormatting>
  <conditionalFormatting sqref="V254">
    <cfRule type="cellIs" dxfId="15082" priority="12182" stopIfTrue="1" operator="equal">
      <formula>"Muy Baja"</formula>
    </cfRule>
  </conditionalFormatting>
  <conditionalFormatting sqref="AP254">
    <cfRule type="cellIs" dxfId="15081" priority="12155" stopIfTrue="1" operator="equal">
      <formula>"Alta"</formula>
    </cfRule>
  </conditionalFormatting>
  <conditionalFormatting sqref="AP254">
    <cfRule type="cellIs" dxfId="15080" priority="12157" stopIfTrue="1" operator="equal">
      <formula>"Baja"</formula>
    </cfRule>
  </conditionalFormatting>
  <conditionalFormatting sqref="AP254">
    <cfRule type="cellIs" dxfId="15079" priority="12156" stopIfTrue="1" operator="equal">
      <formula>"Media"</formula>
    </cfRule>
  </conditionalFormatting>
  <conditionalFormatting sqref="AP254">
    <cfRule type="cellIs" dxfId="15078" priority="12154" stopIfTrue="1" operator="equal">
      <formula>"Muy Alta"</formula>
    </cfRule>
  </conditionalFormatting>
  <conditionalFormatting sqref="AP254">
    <cfRule type="cellIs" dxfId="15077" priority="12158" stopIfTrue="1" operator="equal">
      <formula>"Muy Baja"</formula>
    </cfRule>
  </conditionalFormatting>
  <conditionalFormatting sqref="AE256:AE257">
    <cfRule type="containsText" dxfId="15076" priority="12107" operator="containsText" text="VALORAR">
      <formula>NOT(ISERROR(SEARCH("VALORAR",AE256)))</formula>
    </cfRule>
    <cfRule type="containsText" dxfId="15075" priority="12108" operator="containsText" text="Extrema">
      <formula>NOT(ISERROR(SEARCH("Extrema",AE256)))</formula>
    </cfRule>
    <cfRule type="containsText" dxfId="15074" priority="12109" operator="containsText" text="Alta">
      <formula>NOT(ISERROR(SEARCH("Alta",AE256)))</formula>
    </cfRule>
    <cfRule type="containsText" dxfId="15073" priority="12110" operator="containsText" text="Moderada">
      <formula>NOT(ISERROR(SEARCH("Moderada",AE256)))</formula>
    </cfRule>
    <cfRule type="containsText" dxfId="15072" priority="12111" operator="containsText" text="Baja">
      <formula>NOT(ISERROR(SEARCH("Baja",AE256)))</formula>
    </cfRule>
  </conditionalFormatting>
  <conditionalFormatting sqref="AE256:AE257">
    <cfRule type="containsText" dxfId="15071" priority="12112" operator="containsText" text="VALORAR">
      <formula>NOT(ISERROR(SEARCH("VALORAR",AE256)))</formula>
    </cfRule>
    <cfRule type="containsText" dxfId="15070" priority="12113" operator="containsText" text="Extrema">
      <formula>NOT(ISERROR(SEARCH("Extrema",AE256)))</formula>
    </cfRule>
    <cfRule type="containsText" dxfId="15069" priority="12114" operator="containsText" text="Alta">
      <formula>NOT(ISERROR(SEARCH("Alta",AE256)))</formula>
    </cfRule>
    <cfRule type="containsText" dxfId="15068" priority="12115" operator="containsText" text="Moderada">
      <formula>NOT(ISERROR(SEARCH("Moderada",AE256)))</formula>
    </cfRule>
    <cfRule type="containsText" dxfId="15067" priority="12116" operator="containsText" text="Baja">
      <formula>NOT(ISERROR(SEARCH("Baja",AE256)))</formula>
    </cfRule>
  </conditionalFormatting>
  <conditionalFormatting sqref="AP261">
    <cfRule type="cellIs" dxfId="15066" priority="12061" stopIfTrue="1" operator="equal">
      <formula>"Alta"</formula>
    </cfRule>
  </conditionalFormatting>
  <conditionalFormatting sqref="AP261">
    <cfRule type="cellIs" dxfId="15065" priority="12063" stopIfTrue="1" operator="equal">
      <formula>"Baja"</formula>
    </cfRule>
  </conditionalFormatting>
  <conditionalFormatting sqref="AP261">
    <cfRule type="cellIs" dxfId="15064" priority="12062" stopIfTrue="1" operator="equal">
      <formula>"Media"</formula>
    </cfRule>
  </conditionalFormatting>
  <conditionalFormatting sqref="AP261">
    <cfRule type="cellIs" dxfId="15063" priority="12060" stopIfTrue="1" operator="equal">
      <formula>"Muy Alta"</formula>
    </cfRule>
  </conditionalFormatting>
  <conditionalFormatting sqref="AP261">
    <cfRule type="cellIs" dxfId="15062" priority="12064" stopIfTrue="1" operator="equal">
      <formula>"Muy Baja"</formula>
    </cfRule>
  </conditionalFormatting>
  <conditionalFormatting sqref="AP258">
    <cfRule type="cellIs" dxfId="15061" priority="12019" stopIfTrue="1" operator="equal">
      <formula>"Alta"</formula>
    </cfRule>
  </conditionalFormatting>
  <conditionalFormatting sqref="AP258">
    <cfRule type="cellIs" dxfId="15060" priority="12021" stopIfTrue="1" operator="equal">
      <formula>"Baja"</formula>
    </cfRule>
  </conditionalFormatting>
  <conditionalFormatting sqref="AP258">
    <cfRule type="cellIs" dxfId="15059" priority="12020" stopIfTrue="1" operator="equal">
      <formula>"Media"</formula>
    </cfRule>
  </conditionalFormatting>
  <conditionalFormatting sqref="AP258">
    <cfRule type="cellIs" dxfId="15058" priority="12018" stopIfTrue="1" operator="equal">
      <formula>"Muy Alta"</formula>
    </cfRule>
  </conditionalFormatting>
  <conditionalFormatting sqref="AP258">
    <cfRule type="cellIs" dxfId="15057" priority="12022" stopIfTrue="1" operator="equal">
      <formula>"Muy Baja"</formula>
    </cfRule>
  </conditionalFormatting>
  <conditionalFormatting sqref="V256:V257">
    <cfRule type="cellIs" dxfId="15056" priority="12123" stopIfTrue="1" operator="equal">
      <formula>"Alta"</formula>
    </cfRule>
  </conditionalFormatting>
  <conditionalFormatting sqref="V256:V257">
    <cfRule type="cellIs" dxfId="15055" priority="12125" stopIfTrue="1" operator="equal">
      <formula>"Baja"</formula>
    </cfRule>
  </conditionalFormatting>
  <conditionalFormatting sqref="V256:V257">
    <cfRule type="cellIs" dxfId="15054" priority="12124" stopIfTrue="1" operator="equal">
      <formula>"Media"</formula>
    </cfRule>
  </conditionalFormatting>
  <conditionalFormatting sqref="V256:V257">
    <cfRule type="cellIs" dxfId="15053" priority="12122" stopIfTrue="1" operator="equal">
      <formula>"Muy Alta"</formula>
    </cfRule>
  </conditionalFormatting>
  <conditionalFormatting sqref="V256:V257">
    <cfRule type="cellIs" dxfId="15052" priority="12126" stopIfTrue="1" operator="equal">
      <formula>"Muy Baja"</formula>
    </cfRule>
  </conditionalFormatting>
  <conditionalFormatting sqref="AW256">
    <cfRule type="containsText" dxfId="15051" priority="12097" operator="containsText" text="VALORAR">
      <formula>NOT(ISERROR(SEARCH("VALORAR",AW256)))</formula>
    </cfRule>
    <cfRule type="containsText" dxfId="15050" priority="12098" operator="containsText" text="Extrema">
      <formula>NOT(ISERROR(SEARCH("Extrema",AW256)))</formula>
    </cfRule>
    <cfRule type="containsText" dxfId="15049" priority="12099" operator="containsText" text="Alta">
      <formula>NOT(ISERROR(SEARCH("Alta",AW256)))</formula>
    </cfRule>
    <cfRule type="containsText" dxfId="15048" priority="12100" operator="containsText" text="Moderada">
      <formula>NOT(ISERROR(SEARCH("Moderada",AW256)))</formula>
    </cfRule>
    <cfRule type="containsText" dxfId="15047" priority="12101" operator="containsText" text="Baja">
      <formula>NOT(ISERROR(SEARCH("Baja",AW256)))</formula>
    </cfRule>
  </conditionalFormatting>
  <conditionalFormatting sqref="AW256">
    <cfRule type="containsText" dxfId="15046" priority="12102" operator="containsText" text="VALORAR">
      <formula>NOT(ISERROR(SEARCH("VALORAR",AW256)))</formula>
    </cfRule>
    <cfRule type="containsText" dxfId="15045" priority="12103" operator="containsText" text="Extrema">
      <formula>NOT(ISERROR(SEARCH("Extrema",AW256)))</formula>
    </cfRule>
    <cfRule type="containsText" dxfId="15044" priority="12104" operator="containsText" text="Alta">
      <formula>NOT(ISERROR(SEARCH("Alta",AW256)))</formula>
    </cfRule>
    <cfRule type="containsText" dxfId="15043" priority="12105" operator="containsText" text="Moderada">
      <formula>NOT(ISERROR(SEARCH("Moderada",AW256)))</formula>
    </cfRule>
    <cfRule type="containsText" dxfId="15042" priority="12106" operator="containsText" text="Baja">
      <formula>NOT(ISERROR(SEARCH("Baja",AW256)))</formula>
    </cfRule>
  </conditionalFormatting>
  <conditionalFormatting sqref="AP256">
    <cfRule type="cellIs" dxfId="15041" priority="12089" stopIfTrue="1" operator="equal">
      <formula>"Alta"</formula>
    </cfRule>
  </conditionalFormatting>
  <conditionalFormatting sqref="AP256">
    <cfRule type="cellIs" dxfId="15040" priority="12091" stopIfTrue="1" operator="equal">
      <formula>"Baja"</formula>
    </cfRule>
  </conditionalFormatting>
  <conditionalFormatting sqref="AP256">
    <cfRule type="cellIs" dxfId="15039" priority="12090" stopIfTrue="1" operator="equal">
      <formula>"Media"</formula>
    </cfRule>
  </conditionalFormatting>
  <conditionalFormatting sqref="AP256">
    <cfRule type="cellIs" dxfId="15038" priority="12088" stopIfTrue="1" operator="equal">
      <formula>"Muy Alta"</formula>
    </cfRule>
  </conditionalFormatting>
  <conditionalFormatting sqref="AP256">
    <cfRule type="cellIs" dxfId="15037" priority="12092" stopIfTrue="1" operator="equal">
      <formula>"Muy Baja"</formula>
    </cfRule>
  </conditionalFormatting>
  <conditionalFormatting sqref="AP257">
    <cfRule type="cellIs" dxfId="15036" priority="12075" stopIfTrue="1" operator="equal">
      <formula>"Alta"</formula>
    </cfRule>
  </conditionalFormatting>
  <conditionalFormatting sqref="AP257">
    <cfRule type="cellIs" dxfId="15035" priority="12077" stopIfTrue="1" operator="equal">
      <formula>"Baja"</formula>
    </cfRule>
  </conditionalFormatting>
  <conditionalFormatting sqref="AP257">
    <cfRule type="cellIs" dxfId="15034" priority="12076" stopIfTrue="1" operator="equal">
      <formula>"Media"</formula>
    </cfRule>
  </conditionalFormatting>
  <conditionalFormatting sqref="AP257">
    <cfRule type="cellIs" dxfId="15033" priority="12074" stopIfTrue="1" operator="equal">
      <formula>"Muy Alta"</formula>
    </cfRule>
  </conditionalFormatting>
  <conditionalFormatting sqref="AP257">
    <cfRule type="cellIs" dxfId="15032" priority="12078" stopIfTrue="1" operator="equal">
      <formula>"Muy Baja"</formula>
    </cfRule>
  </conditionalFormatting>
  <conditionalFormatting sqref="AE258:AE259">
    <cfRule type="containsText" dxfId="15031" priority="12027" operator="containsText" text="VALORAR">
      <formula>NOT(ISERROR(SEARCH("VALORAR",AE258)))</formula>
    </cfRule>
    <cfRule type="containsText" dxfId="15030" priority="12028" operator="containsText" text="Extrema">
      <formula>NOT(ISERROR(SEARCH("Extrema",AE258)))</formula>
    </cfRule>
    <cfRule type="containsText" dxfId="15029" priority="12029" operator="containsText" text="Alta">
      <formula>NOT(ISERROR(SEARCH("Alta",AE258)))</formula>
    </cfRule>
    <cfRule type="containsText" dxfId="15028" priority="12030" operator="containsText" text="Moderada">
      <formula>NOT(ISERROR(SEARCH("Moderada",AE258)))</formula>
    </cfRule>
    <cfRule type="containsText" dxfId="15027" priority="12031" operator="containsText" text="Baja">
      <formula>NOT(ISERROR(SEARCH("Baja",AE258)))</formula>
    </cfRule>
  </conditionalFormatting>
  <conditionalFormatting sqref="AE258:AE259">
    <cfRule type="containsText" dxfId="15026" priority="12032" operator="containsText" text="VALORAR">
      <formula>NOT(ISERROR(SEARCH("VALORAR",AE258)))</formula>
    </cfRule>
    <cfRule type="containsText" dxfId="15025" priority="12033" operator="containsText" text="Extrema">
      <formula>NOT(ISERROR(SEARCH("Extrema",AE258)))</formula>
    </cfRule>
    <cfRule type="containsText" dxfId="15024" priority="12034" operator="containsText" text="Alta">
      <formula>NOT(ISERROR(SEARCH("Alta",AE258)))</formula>
    </cfRule>
    <cfRule type="containsText" dxfId="15023" priority="12035" operator="containsText" text="Moderada">
      <formula>NOT(ISERROR(SEARCH("Moderada",AE258)))</formula>
    </cfRule>
    <cfRule type="containsText" dxfId="15022" priority="12036" operator="containsText" text="Baja">
      <formula>NOT(ISERROR(SEARCH("Baja",AE258)))</formula>
    </cfRule>
  </conditionalFormatting>
  <conditionalFormatting sqref="V258:V259">
    <cfRule type="cellIs" dxfId="15021" priority="12043" stopIfTrue="1" operator="equal">
      <formula>"Alta"</formula>
    </cfRule>
  </conditionalFormatting>
  <conditionalFormatting sqref="V258:V259">
    <cfRule type="cellIs" dxfId="15020" priority="12045" stopIfTrue="1" operator="equal">
      <formula>"Baja"</formula>
    </cfRule>
  </conditionalFormatting>
  <conditionalFormatting sqref="V258:V259">
    <cfRule type="cellIs" dxfId="15019" priority="12044" stopIfTrue="1" operator="equal">
      <formula>"Media"</formula>
    </cfRule>
  </conditionalFormatting>
  <conditionalFormatting sqref="V258:V259">
    <cfRule type="cellIs" dxfId="15018" priority="12042" stopIfTrue="1" operator="equal">
      <formula>"Muy Alta"</formula>
    </cfRule>
  </conditionalFormatting>
  <conditionalFormatting sqref="V258:V259">
    <cfRule type="cellIs" dxfId="15017" priority="12046" stopIfTrue="1" operator="equal">
      <formula>"Muy Baja"</formula>
    </cfRule>
  </conditionalFormatting>
  <conditionalFormatting sqref="AP259">
    <cfRule type="cellIs" dxfId="15016" priority="12005" stopIfTrue="1" operator="equal">
      <formula>"Alta"</formula>
    </cfRule>
  </conditionalFormatting>
  <conditionalFormatting sqref="AP259">
    <cfRule type="cellIs" dxfId="15015" priority="12007" stopIfTrue="1" operator="equal">
      <formula>"Baja"</formula>
    </cfRule>
  </conditionalFormatting>
  <conditionalFormatting sqref="AP259">
    <cfRule type="cellIs" dxfId="15014" priority="12006" stopIfTrue="1" operator="equal">
      <formula>"Media"</formula>
    </cfRule>
  </conditionalFormatting>
  <conditionalFormatting sqref="AP259">
    <cfRule type="cellIs" dxfId="15013" priority="12004" stopIfTrue="1" operator="equal">
      <formula>"Muy Alta"</formula>
    </cfRule>
  </conditionalFormatting>
  <conditionalFormatting sqref="AP259">
    <cfRule type="cellIs" dxfId="15012" priority="12008" stopIfTrue="1" operator="equal">
      <formula>"Muy Baja"</formula>
    </cfRule>
  </conditionalFormatting>
  <conditionalFormatting sqref="AE260">
    <cfRule type="containsText" dxfId="15011" priority="11971" operator="containsText" text="VALORAR">
      <formula>NOT(ISERROR(SEARCH("VALORAR",AE260)))</formula>
    </cfRule>
    <cfRule type="containsText" dxfId="15010" priority="11972" operator="containsText" text="Extrema">
      <formula>NOT(ISERROR(SEARCH("Extrema",AE260)))</formula>
    </cfRule>
    <cfRule type="containsText" dxfId="15009" priority="11973" operator="containsText" text="Alta">
      <formula>NOT(ISERROR(SEARCH("Alta",AE260)))</formula>
    </cfRule>
    <cfRule type="containsText" dxfId="15008" priority="11974" operator="containsText" text="Moderada">
      <formula>NOT(ISERROR(SEARCH("Moderada",AE260)))</formula>
    </cfRule>
    <cfRule type="containsText" dxfId="15007" priority="11975" operator="containsText" text="Baja">
      <formula>NOT(ISERROR(SEARCH("Baja",AE260)))</formula>
    </cfRule>
  </conditionalFormatting>
  <conditionalFormatting sqref="AE260">
    <cfRule type="containsText" dxfId="15006" priority="11976" operator="containsText" text="VALORAR">
      <formula>NOT(ISERROR(SEARCH("VALORAR",AE260)))</formula>
    </cfRule>
    <cfRule type="containsText" dxfId="15005" priority="11977" operator="containsText" text="Extrema">
      <formula>NOT(ISERROR(SEARCH("Extrema",AE260)))</formula>
    </cfRule>
    <cfRule type="containsText" dxfId="15004" priority="11978" operator="containsText" text="Alta">
      <formula>NOT(ISERROR(SEARCH("Alta",AE260)))</formula>
    </cfRule>
    <cfRule type="containsText" dxfId="15003" priority="11979" operator="containsText" text="Moderada">
      <formula>NOT(ISERROR(SEARCH("Moderada",AE260)))</formula>
    </cfRule>
    <cfRule type="containsText" dxfId="15002" priority="11980" operator="containsText" text="Baja">
      <formula>NOT(ISERROR(SEARCH("Baja",AE260)))</formula>
    </cfRule>
  </conditionalFormatting>
  <conditionalFormatting sqref="V260">
    <cfRule type="cellIs" dxfId="15001" priority="11987" stopIfTrue="1" operator="equal">
      <formula>"Alta"</formula>
    </cfRule>
  </conditionalFormatting>
  <conditionalFormatting sqref="V260">
    <cfRule type="cellIs" dxfId="15000" priority="11989" stopIfTrue="1" operator="equal">
      <formula>"Baja"</formula>
    </cfRule>
  </conditionalFormatting>
  <conditionalFormatting sqref="V260">
    <cfRule type="cellIs" dxfId="14999" priority="11988" stopIfTrue="1" operator="equal">
      <formula>"Media"</formula>
    </cfRule>
  </conditionalFormatting>
  <conditionalFormatting sqref="V260">
    <cfRule type="cellIs" dxfId="14998" priority="11986" stopIfTrue="1" operator="equal">
      <formula>"Muy Alta"</formula>
    </cfRule>
  </conditionalFormatting>
  <conditionalFormatting sqref="V260">
    <cfRule type="cellIs" dxfId="14997" priority="11990" stopIfTrue="1" operator="equal">
      <formula>"Muy Baja"</formula>
    </cfRule>
  </conditionalFormatting>
  <conditionalFormatting sqref="AP260">
    <cfRule type="cellIs" dxfId="14996" priority="11963" stopIfTrue="1" operator="equal">
      <formula>"Alta"</formula>
    </cfRule>
  </conditionalFormatting>
  <conditionalFormatting sqref="AP260">
    <cfRule type="cellIs" dxfId="14995" priority="11965" stopIfTrue="1" operator="equal">
      <formula>"Baja"</formula>
    </cfRule>
  </conditionalFormatting>
  <conditionalFormatting sqref="AP260">
    <cfRule type="cellIs" dxfId="14994" priority="11964" stopIfTrue="1" operator="equal">
      <formula>"Media"</formula>
    </cfRule>
  </conditionalFormatting>
  <conditionalFormatting sqref="AP260">
    <cfRule type="cellIs" dxfId="14993" priority="11962" stopIfTrue="1" operator="equal">
      <formula>"Muy Alta"</formula>
    </cfRule>
  </conditionalFormatting>
  <conditionalFormatting sqref="AP260">
    <cfRule type="cellIs" dxfId="14992" priority="11966" stopIfTrue="1" operator="equal">
      <formula>"Muy Baja"</formula>
    </cfRule>
  </conditionalFormatting>
  <conditionalFormatting sqref="AE268:AE269">
    <cfRule type="containsText" dxfId="14991" priority="11779" operator="containsText" text="VALORAR">
      <formula>NOT(ISERROR(SEARCH("VALORAR",AE268)))</formula>
    </cfRule>
    <cfRule type="containsText" dxfId="14990" priority="11780" operator="containsText" text="Extrema">
      <formula>NOT(ISERROR(SEARCH("Extrema",AE268)))</formula>
    </cfRule>
    <cfRule type="containsText" dxfId="14989" priority="11781" operator="containsText" text="Alta">
      <formula>NOT(ISERROR(SEARCH("Alta",AE268)))</formula>
    </cfRule>
    <cfRule type="containsText" dxfId="14988" priority="11782" operator="containsText" text="Moderada">
      <formula>NOT(ISERROR(SEARCH("Moderada",AE268)))</formula>
    </cfRule>
    <cfRule type="containsText" dxfId="14987" priority="11783" operator="containsText" text="Baja">
      <formula>NOT(ISERROR(SEARCH("Baja",AE268)))</formula>
    </cfRule>
  </conditionalFormatting>
  <conditionalFormatting sqref="AE268:AE269">
    <cfRule type="containsText" dxfId="14986" priority="11784" operator="containsText" text="VALORAR">
      <formula>NOT(ISERROR(SEARCH("VALORAR",AE268)))</formula>
    </cfRule>
    <cfRule type="containsText" dxfId="14985" priority="11785" operator="containsText" text="Extrema">
      <formula>NOT(ISERROR(SEARCH("Extrema",AE268)))</formula>
    </cfRule>
    <cfRule type="containsText" dxfId="14984" priority="11786" operator="containsText" text="Alta">
      <formula>NOT(ISERROR(SEARCH("Alta",AE268)))</formula>
    </cfRule>
    <cfRule type="containsText" dxfId="14983" priority="11787" operator="containsText" text="Moderada">
      <formula>NOT(ISERROR(SEARCH("Moderada",AE268)))</formula>
    </cfRule>
    <cfRule type="containsText" dxfId="14982" priority="11788" operator="containsText" text="Baja">
      <formula>NOT(ISERROR(SEARCH("Baja",AE268)))</formula>
    </cfRule>
  </conditionalFormatting>
  <conditionalFormatting sqref="AP273">
    <cfRule type="cellIs" dxfId="14981" priority="11733" stopIfTrue="1" operator="equal">
      <formula>"Alta"</formula>
    </cfRule>
  </conditionalFormatting>
  <conditionalFormatting sqref="AP273">
    <cfRule type="cellIs" dxfId="14980" priority="11735" stopIfTrue="1" operator="equal">
      <formula>"Baja"</formula>
    </cfRule>
  </conditionalFormatting>
  <conditionalFormatting sqref="AP273">
    <cfRule type="cellIs" dxfId="14979" priority="11734" stopIfTrue="1" operator="equal">
      <formula>"Media"</formula>
    </cfRule>
  </conditionalFormatting>
  <conditionalFormatting sqref="AP273">
    <cfRule type="cellIs" dxfId="14978" priority="11732" stopIfTrue="1" operator="equal">
      <formula>"Muy Alta"</formula>
    </cfRule>
  </conditionalFormatting>
  <conditionalFormatting sqref="AP273">
    <cfRule type="cellIs" dxfId="14977" priority="11736" stopIfTrue="1" operator="equal">
      <formula>"Muy Baja"</formula>
    </cfRule>
  </conditionalFormatting>
  <conditionalFormatting sqref="AP270">
    <cfRule type="cellIs" dxfId="14976" priority="11691" stopIfTrue="1" operator="equal">
      <formula>"Alta"</formula>
    </cfRule>
  </conditionalFormatting>
  <conditionalFormatting sqref="AP270">
    <cfRule type="cellIs" dxfId="14975" priority="11693" stopIfTrue="1" operator="equal">
      <formula>"Baja"</formula>
    </cfRule>
  </conditionalFormatting>
  <conditionalFormatting sqref="AP270">
    <cfRule type="cellIs" dxfId="14974" priority="11692" stopIfTrue="1" operator="equal">
      <formula>"Media"</formula>
    </cfRule>
  </conditionalFormatting>
  <conditionalFormatting sqref="AP270">
    <cfRule type="cellIs" dxfId="14973" priority="11690" stopIfTrue="1" operator="equal">
      <formula>"Muy Alta"</formula>
    </cfRule>
  </conditionalFormatting>
  <conditionalFormatting sqref="AP270">
    <cfRule type="cellIs" dxfId="14972" priority="11694" stopIfTrue="1" operator="equal">
      <formula>"Muy Baja"</formula>
    </cfRule>
  </conditionalFormatting>
  <conditionalFormatting sqref="V268:V269">
    <cfRule type="cellIs" dxfId="14971" priority="11795" stopIfTrue="1" operator="equal">
      <formula>"Alta"</formula>
    </cfRule>
  </conditionalFormatting>
  <conditionalFormatting sqref="V268:V269">
    <cfRule type="cellIs" dxfId="14970" priority="11797" stopIfTrue="1" operator="equal">
      <formula>"Baja"</formula>
    </cfRule>
  </conditionalFormatting>
  <conditionalFormatting sqref="V268:V269">
    <cfRule type="cellIs" dxfId="14969" priority="11796" stopIfTrue="1" operator="equal">
      <formula>"Media"</formula>
    </cfRule>
  </conditionalFormatting>
  <conditionalFormatting sqref="V268:V269">
    <cfRule type="cellIs" dxfId="14968" priority="11794" stopIfTrue="1" operator="equal">
      <formula>"Muy Alta"</formula>
    </cfRule>
  </conditionalFormatting>
  <conditionalFormatting sqref="V268:V269">
    <cfRule type="cellIs" dxfId="14967" priority="11798" stopIfTrue="1" operator="equal">
      <formula>"Muy Baja"</formula>
    </cfRule>
  </conditionalFormatting>
  <conditionalFormatting sqref="AE274:AE275">
    <cfRule type="containsText" dxfId="14966" priority="11643" operator="containsText" text="VALORAR">
      <formula>NOT(ISERROR(SEARCH("VALORAR",AE274)))</formula>
    </cfRule>
    <cfRule type="containsText" dxfId="14965" priority="11644" operator="containsText" text="Extrema">
      <formula>NOT(ISERROR(SEARCH("Extrema",AE274)))</formula>
    </cfRule>
    <cfRule type="containsText" dxfId="14964" priority="11645" operator="containsText" text="Alta">
      <formula>NOT(ISERROR(SEARCH("Alta",AE274)))</formula>
    </cfRule>
    <cfRule type="containsText" dxfId="14963" priority="11646" operator="containsText" text="Moderada">
      <formula>NOT(ISERROR(SEARCH("Moderada",AE274)))</formula>
    </cfRule>
    <cfRule type="containsText" dxfId="14962" priority="11647" operator="containsText" text="Baja">
      <formula>NOT(ISERROR(SEARCH("Baja",AE274)))</formula>
    </cfRule>
  </conditionalFormatting>
  <conditionalFormatting sqref="AE274:AE275">
    <cfRule type="containsText" dxfId="14961" priority="11648" operator="containsText" text="VALORAR">
      <formula>NOT(ISERROR(SEARCH("VALORAR",AE274)))</formula>
    </cfRule>
    <cfRule type="containsText" dxfId="14960" priority="11649" operator="containsText" text="Extrema">
      <formula>NOT(ISERROR(SEARCH("Extrema",AE274)))</formula>
    </cfRule>
    <cfRule type="containsText" dxfId="14959" priority="11650" operator="containsText" text="Alta">
      <formula>NOT(ISERROR(SEARCH("Alta",AE274)))</formula>
    </cfRule>
    <cfRule type="containsText" dxfId="14958" priority="11651" operator="containsText" text="Moderada">
      <formula>NOT(ISERROR(SEARCH("Moderada",AE274)))</formula>
    </cfRule>
    <cfRule type="containsText" dxfId="14957" priority="11652" operator="containsText" text="Baja">
      <formula>NOT(ISERROR(SEARCH("Baja",AE274)))</formula>
    </cfRule>
  </conditionalFormatting>
  <conditionalFormatting sqref="AW268">
    <cfRule type="containsText" dxfId="14956" priority="11769" operator="containsText" text="VALORAR">
      <formula>NOT(ISERROR(SEARCH("VALORAR",AW268)))</formula>
    </cfRule>
    <cfRule type="containsText" dxfId="14955" priority="11770" operator="containsText" text="Extrema">
      <formula>NOT(ISERROR(SEARCH("Extrema",AW268)))</formula>
    </cfRule>
    <cfRule type="containsText" dxfId="14954" priority="11771" operator="containsText" text="Alta">
      <formula>NOT(ISERROR(SEARCH("Alta",AW268)))</formula>
    </cfRule>
    <cfRule type="containsText" dxfId="14953" priority="11772" operator="containsText" text="Moderada">
      <formula>NOT(ISERROR(SEARCH("Moderada",AW268)))</formula>
    </cfRule>
    <cfRule type="containsText" dxfId="14952" priority="11773" operator="containsText" text="Baja">
      <formula>NOT(ISERROR(SEARCH("Baja",AW268)))</formula>
    </cfRule>
  </conditionalFormatting>
  <conditionalFormatting sqref="AW268">
    <cfRule type="containsText" dxfId="14951" priority="11774" operator="containsText" text="VALORAR">
      <formula>NOT(ISERROR(SEARCH("VALORAR",AW268)))</formula>
    </cfRule>
    <cfRule type="containsText" dxfId="14950" priority="11775" operator="containsText" text="Extrema">
      <formula>NOT(ISERROR(SEARCH("Extrema",AW268)))</formula>
    </cfRule>
    <cfRule type="containsText" dxfId="14949" priority="11776" operator="containsText" text="Alta">
      <formula>NOT(ISERROR(SEARCH("Alta",AW268)))</formula>
    </cfRule>
    <cfRule type="containsText" dxfId="14948" priority="11777" operator="containsText" text="Moderada">
      <formula>NOT(ISERROR(SEARCH("Moderada",AW268)))</formula>
    </cfRule>
    <cfRule type="containsText" dxfId="14947" priority="11778" operator="containsText" text="Baja">
      <formula>NOT(ISERROR(SEARCH("Baja",AW268)))</formula>
    </cfRule>
  </conditionalFormatting>
  <conditionalFormatting sqref="AP268">
    <cfRule type="cellIs" dxfId="14946" priority="11761" stopIfTrue="1" operator="equal">
      <formula>"Alta"</formula>
    </cfRule>
  </conditionalFormatting>
  <conditionalFormatting sqref="AP268">
    <cfRule type="cellIs" dxfId="14945" priority="11763" stopIfTrue="1" operator="equal">
      <formula>"Baja"</formula>
    </cfRule>
  </conditionalFormatting>
  <conditionalFormatting sqref="AP268">
    <cfRule type="cellIs" dxfId="14944" priority="11762" stopIfTrue="1" operator="equal">
      <formula>"Media"</formula>
    </cfRule>
  </conditionalFormatting>
  <conditionalFormatting sqref="AP268">
    <cfRule type="cellIs" dxfId="14943" priority="11760" stopIfTrue="1" operator="equal">
      <formula>"Muy Alta"</formula>
    </cfRule>
  </conditionalFormatting>
  <conditionalFormatting sqref="AP268">
    <cfRule type="cellIs" dxfId="14942" priority="11764" stopIfTrue="1" operator="equal">
      <formula>"Muy Baja"</formula>
    </cfRule>
  </conditionalFormatting>
  <conditionalFormatting sqref="AP269">
    <cfRule type="cellIs" dxfId="14941" priority="11747" stopIfTrue="1" operator="equal">
      <formula>"Alta"</formula>
    </cfRule>
  </conditionalFormatting>
  <conditionalFormatting sqref="AP269">
    <cfRule type="cellIs" dxfId="14940" priority="11749" stopIfTrue="1" operator="equal">
      <formula>"Baja"</formula>
    </cfRule>
  </conditionalFormatting>
  <conditionalFormatting sqref="AP269">
    <cfRule type="cellIs" dxfId="14939" priority="11748" stopIfTrue="1" operator="equal">
      <formula>"Media"</formula>
    </cfRule>
  </conditionalFormatting>
  <conditionalFormatting sqref="AP269">
    <cfRule type="cellIs" dxfId="14938" priority="11746" stopIfTrue="1" operator="equal">
      <formula>"Muy Alta"</formula>
    </cfRule>
  </conditionalFormatting>
  <conditionalFormatting sqref="AP269">
    <cfRule type="cellIs" dxfId="14937" priority="11750" stopIfTrue="1" operator="equal">
      <formula>"Muy Baja"</formula>
    </cfRule>
  </conditionalFormatting>
  <conditionalFormatting sqref="AP279">
    <cfRule type="cellIs" dxfId="14936" priority="11597" stopIfTrue="1" operator="equal">
      <formula>"Alta"</formula>
    </cfRule>
  </conditionalFormatting>
  <conditionalFormatting sqref="AP279">
    <cfRule type="cellIs" dxfId="14935" priority="11599" stopIfTrue="1" operator="equal">
      <formula>"Baja"</formula>
    </cfRule>
  </conditionalFormatting>
  <conditionalFormatting sqref="AP279">
    <cfRule type="cellIs" dxfId="14934" priority="11598" stopIfTrue="1" operator="equal">
      <formula>"Media"</formula>
    </cfRule>
  </conditionalFormatting>
  <conditionalFormatting sqref="AP279">
    <cfRule type="cellIs" dxfId="14933" priority="11596" stopIfTrue="1" operator="equal">
      <formula>"Muy Alta"</formula>
    </cfRule>
  </conditionalFormatting>
  <conditionalFormatting sqref="AP279">
    <cfRule type="cellIs" dxfId="14932" priority="11600" stopIfTrue="1" operator="equal">
      <formula>"Muy Baja"</formula>
    </cfRule>
  </conditionalFormatting>
  <conditionalFormatting sqref="AE270:AE271">
    <cfRule type="containsText" dxfId="14931" priority="11699" operator="containsText" text="VALORAR">
      <formula>NOT(ISERROR(SEARCH("VALORAR",AE270)))</formula>
    </cfRule>
    <cfRule type="containsText" dxfId="14930" priority="11700" operator="containsText" text="Extrema">
      <formula>NOT(ISERROR(SEARCH("Extrema",AE270)))</formula>
    </cfRule>
    <cfRule type="containsText" dxfId="14929" priority="11701" operator="containsText" text="Alta">
      <formula>NOT(ISERROR(SEARCH("Alta",AE270)))</formula>
    </cfRule>
    <cfRule type="containsText" dxfId="14928" priority="11702" operator="containsText" text="Moderada">
      <formula>NOT(ISERROR(SEARCH("Moderada",AE270)))</formula>
    </cfRule>
    <cfRule type="containsText" dxfId="14927" priority="11703" operator="containsText" text="Baja">
      <formula>NOT(ISERROR(SEARCH("Baja",AE270)))</formula>
    </cfRule>
  </conditionalFormatting>
  <conditionalFormatting sqref="AE270:AE271">
    <cfRule type="containsText" dxfId="14926" priority="11704" operator="containsText" text="VALORAR">
      <formula>NOT(ISERROR(SEARCH("VALORAR",AE270)))</formula>
    </cfRule>
    <cfRule type="containsText" dxfId="14925" priority="11705" operator="containsText" text="Extrema">
      <formula>NOT(ISERROR(SEARCH("Extrema",AE270)))</formula>
    </cfRule>
    <cfRule type="containsText" dxfId="14924" priority="11706" operator="containsText" text="Alta">
      <formula>NOT(ISERROR(SEARCH("Alta",AE270)))</formula>
    </cfRule>
    <cfRule type="containsText" dxfId="14923" priority="11707" operator="containsText" text="Moderada">
      <formula>NOT(ISERROR(SEARCH("Moderada",AE270)))</formula>
    </cfRule>
    <cfRule type="containsText" dxfId="14922" priority="11708" operator="containsText" text="Baja">
      <formula>NOT(ISERROR(SEARCH("Baja",AE270)))</formula>
    </cfRule>
  </conditionalFormatting>
  <conditionalFormatting sqref="V270:V271">
    <cfRule type="cellIs" dxfId="14921" priority="11715" stopIfTrue="1" operator="equal">
      <formula>"Alta"</formula>
    </cfRule>
  </conditionalFormatting>
  <conditionalFormatting sqref="V270:V271">
    <cfRule type="cellIs" dxfId="14920" priority="11717" stopIfTrue="1" operator="equal">
      <formula>"Baja"</formula>
    </cfRule>
  </conditionalFormatting>
  <conditionalFormatting sqref="V270:V271">
    <cfRule type="cellIs" dxfId="14919" priority="11716" stopIfTrue="1" operator="equal">
      <formula>"Media"</formula>
    </cfRule>
  </conditionalFormatting>
  <conditionalFormatting sqref="V270:V271">
    <cfRule type="cellIs" dxfId="14918" priority="11714" stopIfTrue="1" operator="equal">
      <formula>"Muy Alta"</formula>
    </cfRule>
  </conditionalFormatting>
  <conditionalFormatting sqref="V270:V271">
    <cfRule type="cellIs" dxfId="14917" priority="11718" stopIfTrue="1" operator="equal">
      <formula>"Muy Baja"</formula>
    </cfRule>
  </conditionalFormatting>
  <conditionalFormatting sqref="AP276">
    <cfRule type="cellIs" dxfId="14916" priority="11555" stopIfTrue="1" operator="equal">
      <formula>"Alta"</formula>
    </cfRule>
  </conditionalFormatting>
  <conditionalFormatting sqref="AP276">
    <cfRule type="cellIs" dxfId="14915" priority="11557" stopIfTrue="1" operator="equal">
      <formula>"Baja"</formula>
    </cfRule>
  </conditionalFormatting>
  <conditionalFormatting sqref="AP276">
    <cfRule type="cellIs" dxfId="14914" priority="11556" stopIfTrue="1" operator="equal">
      <formula>"Media"</formula>
    </cfRule>
  </conditionalFormatting>
  <conditionalFormatting sqref="AP276">
    <cfRule type="cellIs" dxfId="14913" priority="11554" stopIfTrue="1" operator="equal">
      <formula>"Muy Alta"</formula>
    </cfRule>
  </conditionalFormatting>
  <conditionalFormatting sqref="AP276">
    <cfRule type="cellIs" dxfId="14912" priority="11558" stopIfTrue="1" operator="equal">
      <formula>"Muy Baja"</formula>
    </cfRule>
  </conditionalFormatting>
  <conditionalFormatting sqref="AP271">
    <cfRule type="cellIs" dxfId="14911" priority="11677" stopIfTrue="1" operator="equal">
      <formula>"Alta"</formula>
    </cfRule>
  </conditionalFormatting>
  <conditionalFormatting sqref="AP271">
    <cfRule type="cellIs" dxfId="14910" priority="11679" stopIfTrue="1" operator="equal">
      <formula>"Baja"</formula>
    </cfRule>
  </conditionalFormatting>
  <conditionalFormatting sqref="AP271">
    <cfRule type="cellIs" dxfId="14909" priority="11678" stopIfTrue="1" operator="equal">
      <formula>"Media"</formula>
    </cfRule>
  </conditionalFormatting>
  <conditionalFormatting sqref="AP271">
    <cfRule type="cellIs" dxfId="14908" priority="11676" stopIfTrue="1" operator="equal">
      <formula>"Muy Alta"</formula>
    </cfRule>
  </conditionalFormatting>
  <conditionalFormatting sqref="AP271">
    <cfRule type="cellIs" dxfId="14907" priority="11680" stopIfTrue="1" operator="equal">
      <formula>"Muy Baja"</formula>
    </cfRule>
  </conditionalFormatting>
  <conditionalFormatting sqref="V274:V275">
    <cfRule type="cellIs" dxfId="14906" priority="11659" stopIfTrue="1" operator="equal">
      <formula>"Alta"</formula>
    </cfRule>
  </conditionalFormatting>
  <conditionalFormatting sqref="V274:V275">
    <cfRule type="cellIs" dxfId="14905" priority="11661" stopIfTrue="1" operator="equal">
      <formula>"Baja"</formula>
    </cfRule>
  </conditionalFormatting>
  <conditionalFormatting sqref="V274:V275">
    <cfRule type="cellIs" dxfId="14904" priority="11660" stopIfTrue="1" operator="equal">
      <formula>"Media"</formula>
    </cfRule>
  </conditionalFormatting>
  <conditionalFormatting sqref="V274:V275">
    <cfRule type="cellIs" dxfId="14903" priority="11658" stopIfTrue="1" operator="equal">
      <formula>"Muy Alta"</formula>
    </cfRule>
  </conditionalFormatting>
  <conditionalFormatting sqref="V274:V275">
    <cfRule type="cellIs" dxfId="14902" priority="11662" stopIfTrue="1" operator="equal">
      <formula>"Muy Baja"</formula>
    </cfRule>
  </conditionalFormatting>
  <conditionalFormatting sqref="AE280:AE281">
    <cfRule type="containsText" dxfId="14901" priority="11507" operator="containsText" text="VALORAR">
      <formula>NOT(ISERROR(SEARCH("VALORAR",AE280)))</formula>
    </cfRule>
    <cfRule type="containsText" dxfId="14900" priority="11508" operator="containsText" text="Extrema">
      <formula>NOT(ISERROR(SEARCH("Extrema",AE280)))</formula>
    </cfRule>
    <cfRule type="containsText" dxfId="14899" priority="11509" operator="containsText" text="Alta">
      <formula>NOT(ISERROR(SEARCH("Alta",AE280)))</formula>
    </cfRule>
    <cfRule type="containsText" dxfId="14898" priority="11510" operator="containsText" text="Moderada">
      <formula>NOT(ISERROR(SEARCH("Moderada",AE280)))</formula>
    </cfRule>
    <cfRule type="containsText" dxfId="14897" priority="11511" operator="containsText" text="Baja">
      <formula>NOT(ISERROR(SEARCH("Baja",AE280)))</formula>
    </cfRule>
  </conditionalFormatting>
  <conditionalFormatting sqref="AE280:AE281">
    <cfRule type="containsText" dxfId="14896" priority="11512" operator="containsText" text="VALORAR">
      <formula>NOT(ISERROR(SEARCH("VALORAR",AE280)))</formula>
    </cfRule>
    <cfRule type="containsText" dxfId="14895" priority="11513" operator="containsText" text="Extrema">
      <formula>NOT(ISERROR(SEARCH("Extrema",AE280)))</formula>
    </cfRule>
    <cfRule type="containsText" dxfId="14894" priority="11514" operator="containsText" text="Alta">
      <formula>NOT(ISERROR(SEARCH("Alta",AE280)))</formula>
    </cfRule>
    <cfRule type="containsText" dxfId="14893" priority="11515" operator="containsText" text="Moderada">
      <formula>NOT(ISERROR(SEARCH("Moderada",AE280)))</formula>
    </cfRule>
    <cfRule type="containsText" dxfId="14892" priority="11516" operator="containsText" text="Baja">
      <formula>NOT(ISERROR(SEARCH("Baja",AE280)))</formula>
    </cfRule>
  </conditionalFormatting>
  <conditionalFormatting sqref="AW274">
    <cfRule type="containsText" dxfId="14891" priority="11633" operator="containsText" text="VALORAR">
      <formula>NOT(ISERROR(SEARCH("VALORAR",AW274)))</formula>
    </cfRule>
    <cfRule type="containsText" dxfId="14890" priority="11634" operator="containsText" text="Extrema">
      <formula>NOT(ISERROR(SEARCH("Extrema",AW274)))</formula>
    </cfRule>
    <cfRule type="containsText" dxfId="14889" priority="11635" operator="containsText" text="Alta">
      <formula>NOT(ISERROR(SEARCH("Alta",AW274)))</formula>
    </cfRule>
    <cfRule type="containsText" dxfId="14888" priority="11636" operator="containsText" text="Moderada">
      <formula>NOT(ISERROR(SEARCH("Moderada",AW274)))</formula>
    </cfRule>
    <cfRule type="containsText" dxfId="14887" priority="11637" operator="containsText" text="Baja">
      <formula>NOT(ISERROR(SEARCH("Baja",AW274)))</formula>
    </cfRule>
  </conditionalFormatting>
  <conditionalFormatting sqref="AW274">
    <cfRule type="containsText" dxfId="14886" priority="11638" operator="containsText" text="VALORAR">
      <formula>NOT(ISERROR(SEARCH("VALORAR",AW274)))</formula>
    </cfRule>
    <cfRule type="containsText" dxfId="14885" priority="11639" operator="containsText" text="Extrema">
      <formula>NOT(ISERROR(SEARCH("Extrema",AW274)))</formula>
    </cfRule>
    <cfRule type="containsText" dxfId="14884" priority="11640" operator="containsText" text="Alta">
      <formula>NOT(ISERROR(SEARCH("Alta",AW274)))</formula>
    </cfRule>
    <cfRule type="containsText" dxfId="14883" priority="11641" operator="containsText" text="Moderada">
      <formula>NOT(ISERROR(SEARCH("Moderada",AW274)))</formula>
    </cfRule>
    <cfRule type="containsText" dxfId="14882" priority="11642" operator="containsText" text="Baja">
      <formula>NOT(ISERROR(SEARCH("Baja",AW274)))</formula>
    </cfRule>
  </conditionalFormatting>
  <conditionalFormatting sqref="AP274">
    <cfRule type="cellIs" dxfId="14881" priority="11625" stopIfTrue="1" operator="equal">
      <formula>"Alta"</formula>
    </cfRule>
  </conditionalFormatting>
  <conditionalFormatting sqref="AP274">
    <cfRule type="cellIs" dxfId="14880" priority="11627" stopIfTrue="1" operator="equal">
      <formula>"Baja"</formula>
    </cfRule>
  </conditionalFormatting>
  <conditionalFormatting sqref="AP274">
    <cfRule type="cellIs" dxfId="14879" priority="11626" stopIfTrue="1" operator="equal">
      <formula>"Media"</formula>
    </cfRule>
  </conditionalFormatting>
  <conditionalFormatting sqref="AP274">
    <cfRule type="cellIs" dxfId="14878" priority="11624" stopIfTrue="1" operator="equal">
      <formula>"Muy Alta"</formula>
    </cfRule>
  </conditionalFormatting>
  <conditionalFormatting sqref="AP274">
    <cfRule type="cellIs" dxfId="14877" priority="11628" stopIfTrue="1" operator="equal">
      <formula>"Muy Baja"</formula>
    </cfRule>
  </conditionalFormatting>
  <conditionalFormatting sqref="AP275">
    <cfRule type="cellIs" dxfId="14876" priority="11611" stopIfTrue="1" operator="equal">
      <formula>"Alta"</formula>
    </cfRule>
  </conditionalFormatting>
  <conditionalFormatting sqref="AP275">
    <cfRule type="cellIs" dxfId="14875" priority="11613" stopIfTrue="1" operator="equal">
      <formula>"Baja"</formula>
    </cfRule>
  </conditionalFormatting>
  <conditionalFormatting sqref="AP275">
    <cfRule type="cellIs" dxfId="14874" priority="11612" stopIfTrue="1" operator="equal">
      <formula>"Media"</formula>
    </cfRule>
  </conditionalFormatting>
  <conditionalFormatting sqref="AP275">
    <cfRule type="cellIs" dxfId="14873" priority="11610" stopIfTrue="1" operator="equal">
      <formula>"Muy Alta"</formula>
    </cfRule>
  </conditionalFormatting>
  <conditionalFormatting sqref="AP275">
    <cfRule type="cellIs" dxfId="14872" priority="11614" stopIfTrue="1" operator="equal">
      <formula>"Muy Baja"</formula>
    </cfRule>
  </conditionalFormatting>
  <conditionalFormatting sqref="AP285">
    <cfRule type="cellIs" dxfId="14871" priority="11461" stopIfTrue="1" operator="equal">
      <formula>"Alta"</formula>
    </cfRule>
  </conditionalFormatting>
  <conditionalFormatting sqref="AP285">
    <cfRule type="cellIs" dxfId="14870" priority="11463" stopIfTrue="1" operator="equal">
      <formula>"Baja"</formula>
    </cfRule>
  </conditionalFormatting>
  <conditionalFormatting sqref="AP285">
    <cfRule type="cellIs" dxfId="14869" priority="11462" stopIfTrue="1" operator="equal">
      <formula>"Media"</formula>
    </cfRule>
  </conditionalFormatting>
  <conditionalFormatting sqref="AP285">
    <cfRule type="cellIs" dxfId="14868" priority="11460" stopIfTrue="1" operator="equal">
      <formula>"Muy Alta"</formula>
    </cfRule>
  </conditionalFormatting>
  <conditionalFormatting sqref="AP285">
    <cfRule type="cellIs" dxfId="14867" priority="11464" stopIfTrue="1" operator="equal">
      <formula>"Muy Baja"</formula>
    </cfRule>
  </conditionalFormatting>
  <conditionalFormatting sqref="AE276:AE277">
    <cfRule type="containsText" dxfId="14866" priority="11563" operator="containsText" text="VALORAR">
      <formula>NOT(ISERROR(SEARCH("VALORAR",AE276)))</formula>
    </cfRule>
    <cfRule type="containsText" dxfId="14865" priority="11564" operator="containsText" text="Extrema">
      <formula>NOT(ISERROR(SEARCH("Extrema",AE276)))</formula>
    </cfRule>
    <cfRule type="containsText" dxfId="14864" priority="11565" operator="containsText" text="Alta">
      <formula>NOT(ISERROR(SEARCH("Alta",AE276)))</formula>
    </cfRule>
    <cfRule type="containsText" dxfId="14863" priority="11566" operator="containsText" text="Moderada">
      <formula>NOT(ISERROR(SEARCH("Moderada",AE276)))</formula>
    </cfRule>
    <cfRule type="containsText" dxfId="14862" priority="11567" operator="containsText" text="Baja">
      <formula>NOT(ISERROR(SEARCH("Baja",AE276)))</formula>
    </cfRule>
  </conditionalFormatting>
  <conditionalFormatting sqref="AE276:AE277">
    <cfRule type="containsText" dxfId="14861" priority="11568" operator="containsText" text="VALORAR">
      <formula>NOT(ISERROR(SEARCH("VALORAR",AE276)))</formula>
    </cfRule>
    <cfRule type="containsText" dxfId="14860" priority="11569" operator="containsText" text="Extrema">
      <formula>NOT(ISERROR(SEARCH("Extrema",AE276)))</formula>
    </cfRule>
    <cfRule type="containsText" dxfId="14859" priority="11570" operator="containsText" text="Alta">
      <formula>NOT(ISERROR(SEARCH("Alta",AE276)))</formula>
    </cfRule>
    <cfRule type="containsText" dxfId="14858" priority="11571" operator="containsText" text="Moderada">
      <formula>NOT(ISERROR(SEARCH("Moderada",AE276)))</formula>
    </cfRule>
    <cfRule type="containsText" dxfId="14857" priority="11572" operator="containsText" text="Baja">
      <formula>NOT(ISERROR(SEARCH("Baja",AE276)))</formula>
    </cfRule>
  </conditionalFormatting>
  <conditionalFormatting sqref="V276:V277">
    <cfRule type="cellIs" dxfId="14856" priority="11579" stopIfTrue="1" operator="equal">
      <formula>"Alta"</formula>
    </cfRule>
  </conditionalFormatting>
  <conditionalFormatting sqref="V276:V277">
    <cfRule type="cellIs" dxfId="14855" priority="11581" stopIfTrue="1" operator="equal">
      <formula>"Baja"</formula>
    </cfRule>
  </conditionalFormatting>
  <conditionalFormatting sqref="V276:V277">
    <cfRule type="cellIs" dxfId="14854" priority="11580" stopIfTrue="1" operator="equal">
      <formula>"Media"</formula>
    </cfRule>
  </conditionalFormatting>
  <conditionalFormatting sqref="V276:V277">
    <cfRule type="cellIs" dxfId="14853" priority="11578" stopIfTrue="1" operator="equal">
      <formula>"Muy Alta"</formula>
    </cfRule>
  </conditionalFormatting>
  <conditionalFormatting sqref="V276:V277">
    <cfRule type="cellIs" dxfId="14852" priority="11582" stopIfTrue="1" operator="equal">
      <formula>"Muy Baja"</formula>
    </cfRule>
  </conditionalFormatting>
  <conditionalFormatting sqref="AP282">
    <cfRule type="cellIs" dxfId="14851" priority="11419" stopIfTrue="1" operator="equal">
      <formula>"Alta"</formula>
    </cfRule>
  </conditionalFormatting>
  <conditionalFormatting sqref="AP282">
    <cfRule type="cellIs" dxfId="14850" priority="11421" stopIfTrue="1" operator="equal">
      <formula>"Baja"</formula>
    </cfRule>
  </conditionalFormatting>
  <conditionalFormatting sqref="AP282">
    <cfRule type="cellIs" dxfId="14849" priority="11420" stopIfTrue="1" operator="equal">
      <formula>"Media"</formula>
    </cfRule>
  </conditionalFormatting>
  <conditionalFormatting sqref="AP282">
    <cfRule type="cellIs" dxfId="14848" priority="11418" stopIfTrue="1" operator="equal">
      <formula>"Muy Alta"</formula>
    </cfRule>
  </conditionalFormatting>
  <conditionalFormatting sqref="AP282">
    <cfRule type="cellIs" dxfId="14847" priority="11422" stopIfTrue="1" operator="equal">
      <formula>"Muy Baja"</formula>
    </cfRule>
  </conditionalFormatting>
  <conditionalFormatting sqref="AP277">
    <cfRule type="cellIs" dxfId="14846" priority="11541" stopIfTrue="1" operator="equal">
      <formula>"Alta"</formula>
    </cfRule>
  </conditionalFormatting>
  <conditionalFormatting sqref="AP277">
    <cfRule type="cellIs" dxfId="14845" priority="11543" stopIfTrue="1" operator="equal">
      <formula>"Baja"</formula>
    </cfRule>
  </conditionalFormatting>
  <conditionalFormatting sqref="AP277">
    <cfRule type="cellIs" dxfId="14844" priority="11542" stopIfTrue="1" operator="equal">
      <formula>"Media"</formula>
    </cfRule>
  </conditionalFormatting>
  <conditionalFormatting sqref="AP277">
    <cfRule type="cellIs" dxfId="14843" priority="11540" stopIfTrue="1" operator="equal">
      <formula>"Muy Alta"</formula>
    </cfRule>
  </conditionalFormatting>
  <conditionalFormatting sqref="AP277">
    <cfRule type="cellIs" dxfId="14842" priority="11544" stopIfTrue="1" operator="equal">
      <formula>"Muy Baja"</formula>
    </cfRule>
  </conditionalFormatting>
  <conditionalFormatting sqref="V262:V263">
    <cfRule type="cellIs" dxfId="14841" priority="11931" stopIfTrue="1" operator="equal">
      <formula>"Alta"</formula>
    </cfRule>
  </conditionalFormatting>
  <conditionalFormatting sqref="V262:V263">
    <cfRule type="cellIs" dxfId="14840" priority="11933" stopIfTrue="1" operator="equal">
      <formula>"Baja"</formula>
    </cfRule>
  </conditionalFormatting>
  <conditionalFormatting sqref="V262:V263">
    <cfRule type="cellIs" dxfId="14839" priority="11932" stopIfTrue="1" operator="equal">
      <formula>"Media"</formula>
    </cfRule>
  </conditionalFormatting>
  <conditionalFormatting sqref="V262:V263">
    <cfRule type="cellIs" dxfId="14838" priority="11930" stopIfTrue="1" operator="equal">
      <formula>"Muy Alta"</formula>
    </cfRule>
  </conditionalFormatting>
  <conditionalFormatting sqref="V262:V263">
    <cfRule type="cellIs" dxfId="14837" priority="11934" stopIfTrue="1" operator="equal">
      <formula>"Muy Baja"</formula>
    </cfRule>
  </conditionalFormatting>
  <conditionalFormatting sqref="AE262:AE263">
    <cfRule type="containsText" dxfId="14836" priority="11915" operator="containsText" text="VALORAR">
      <formula>NOT(ISERROR(SEARCH("VALORAR",AE262)))</formula>
    </cfRule>
    <cfRule type="containsText" dxfId="14835" priority="11916" operator="containsText" text="Extrema">
      <formula>NOT(ISERROR(SEARCH("Extrema",AE262)))</formula>
    </cfRule>
    <cfRule type="containsText" dxfId="14834" priority="11917" operator="containsText" text="Alta">
      <formula>NOT(ISERROR(SEARCH("Alta",AE262)))</formula>
    </cfRule>
    <cfRule type="containsText" dxfId="14833" priority="11918" operator="containsText" text="Moderada">
      <formula>NOT(ISERROR(SEARCH("Moderada",AE262)))</formula>
    </cfRule>
    <cfRule type="containsText" dxfId="14832" priority="11919" operator="containsText" text="Baja">
      <formula>NOT(ISERROR(SEARCH("Baja",AE262)))</formula>
    </cfRule>
  </conditionalFormatting>
  <conditionalFormatting sqref="AE262:AE263">
    <cfRule type="containsText" dxfId="14831" priority="11920" operator="containsText" text="VALORAR">
      <formula>NOT(ISERROR(SEARCH("VALORAR",AE262)))</formula>
    </cfRule>
    <cfRule type="containsText" dxfId="14830" priority="11921" operator="containsText" text="Extrema">
      <formula>NOT(ISERROR(SEARCH("Extrema",AE262)))</formula>
    </cfRule>
    <cfRule type="containsText" dxfId="14829" priority="11922" operator="containsText" text="Alta">
      <formula>NOT(ISERROR(SEARCH("Alta",AE262)))</formula>
    </cfRule>
    <cfRule type="containsText" dxfId="14828" priority="11923" operator="containsText" text="Moderada">
      <formula>NOT(ISERROR(SEARCH("Moderada",AE262)))</formula>
    </cfRule>
    <cfRule type="containsText" dxfId="14827" priority="11924" operator="containsText" text="Baja">
      <formula>NOT(ISERROR(SEARCH("Baja",AE262)))</formula>
    </cfRule>
  </conditionalFormatting>
  <conditionalFormatting sqref="AW262">
    <cfRule type="containsText" dxfId="14826" priority="11905" operator="containsText" text="VALORAR">
      <formula>NOT(ISERROR(SEARCH("VALORAR",AW262)))</formula>
    </cfRule>
    <cfRule type="containsText" dxfId="14825" priority="11906" operator="containsText" text="Extrema">
      <formula>NOT(ISERROR(SEARCH("Extrema",AW262)))</formula>
    </cfRule>
    <cfRule type="containsText" dxfId="14824" priority="11907" operator="containsText" text="Alta">
      <formula>NOT(ISERROR(SEARCH("Alta",AW262)))</formula>
    </cfRule>
    <cfRule type="containsText" dxfId="14823" priority="11908" operator="containsText" text="Moderada">
      <formula>NOT(ISERROR(SEARCH("Moderada",AW262)))</formula>
    </cfRule>
    <cfRule type="containsText" dxfId="14822" priority="11909" operator="containsText" text="Baja">
      <formula>NOT(ISERROR(SEARCH("Baja",AW262)))</formula>
    </cfRule>
  </conditionalFormatting>
  <conditionalFormatting sqref="AW262">
    <cfRule type="containsText" dxfId="14821" priority="11910" operator="containsText" text="VALORAR">
      <formula>NOT(ISERROR(SEARCH("VALORAR",AW262)))</formula>
    </cfRule>
    <cfRule type="containsText" dxfId="14820" priority="11911" operator="containsText" text="Extrema">
      <formula>NOT(ISERROR(SEARCH("Extrema",AW262)))</formula>
    </cfRule>
    <cfRule type="containsText" dxfId="14819" priority="11912" operator="containsText" text="Alta">
      <formula>NOT(ISERROR(SEARCH("Alta",AW262)))</formula>
    </cfRule>
    <cfRule type="containsText" dxfId="14818" priority="11913" operator="containsText" text="Moderada">
      <formula>NOT(ISERROR(SEARCH("Moderada",AW262)))</formula>
    </cfRule>
    <cfRule type="containsText" dxfId="14817" priority="11914" operator="containsText" text="Baja">
      <formula>NOT(ISERROR(SEARCH("Baja",AW262)))</formula>
    </cfRule>
  </conditionalFormatting>
  <conditionalFormatting sqref="AP262">
    <cfRule type="cellIs" dxfId="14816" priority="11897" stopIfTrue="1" operator="equal">
      <formula>"Alta"</formula>
    </cfRule>
  </conditionalFormatting>
  <conditionalFormatting sqref="AP262">
    <cfRule type="cellIs" dxfId="14815" priority="11899" stopIfTrue="1" operator="equal">
      <formula>"Baja"</formula>
    </cfRule>
  </conditionalFormatting>
  <conditionalFormatting sqref="AP262">
    <cfRule type="cellIs" dxfId="14814" priority="11898" stopIfTrue="1" operator="equal">
      <formula>"Media"</formula>
    </cfRule>
  </conditionalFormatting>
  <conditionalFormatting sqref="AP262">
    <cfRule type="cellIs" dxfId="14813" priority="11896" stopIfTrue="1" operator="equal">
      <formula>"Muy Alta"</formula>
    </cfRule>
  </conditionalFormatting>
  <conditionalFormatting sqref="AP262">
    <cfRule type="cellIs" dxfId="14812" priority="11900" stopIfTrue="1" operator="equal">
      <formula>"Muy Baja"</formula>
    </cfRule>
  </conditionalFormatting>
  <conditionalFormatting sqref="AP263">
    <cfRule type="cellIs" dxfId="14811" priority="11883" stopIfTrue="1" operator="equal">
      <formula>"Alta"</formula>
    </cfRule>
  </conditionalFormatting>
  <conditionalFormatting sqref="AP263">
    <cfRule type="cellIs" dxfId="14810" priority="11885" stopIfTrue="1" operator="equal">
      <formula>"Baja"</formula>
    </cfRule>
  </conditionalFormatting>
  <conditionalFormatting sqref="AP263">
    <cfRule type="cellIs" dxfId="14809" priority="11884" stopIfTrue="1" operator="equal">
      <formula>"Media"</formula>
    </cfRule>
  </conditionalFormatting>
  <conditionalFormatting sqref="AP263">
    <cfRule type="cellIs" dxfId="14808" priority="11882" stopIfTrue="1" operator="equal">
      <formula>"Muy Alta"</formula>
    </cfRule>
  </conditionalFormatting>
  <conditionalFormatting sqref="AP263">
    <cfRule type="cellIs" dxfId="14807" priority="11886" stopIfTrue="1" operator="equal">
      <formula>"Muy Baja"</formula>
    </cfRule>
  </conditionalFormatting>
  <conditionalFormatting sqref="AP267">
    <cfRule type="cellIs" dxfId="14806" priority="11869" stopIfTrue="1" operator="equal">
      <formula>"Alta"</formula>
    </cfRule>
  </conditionalFormatting>
  <conditionalFormatting sqref="AP267">
    <cfRule type="cellIs" dxfId="14805" priority="11871" stopIfTrue="1" operator="equal">
      <formula>"Baja"</formula>
    </cfRule>
  </conditionalFormatting>
  <conditionalFormatting sqref="AP267">
    <cfRule type="cellIs" dxfId="14804" priority="11870" stopIfTrue="1" operator="equal">
      <formula>"Media"</formula>
    </cfRule>
  </conditionalFormatting>
  <conditionalFormatting sqref="AP267">
    <cfRule type="cellIs" dxfId="14803" priority="11868" stopIfTrue="1" operator="equal">
      <formula>"Muy Alta"</formula>
    </cfRule>
  </conditionalFormatting>
  <conditionalFormatting sqref="AP267">
    <cfRule type="cellIs" dxfId="14802" priority="11872" stopIfTrue="1" operator="equal">
      <formula>"Muy Baja"</formula>
    </cfRule>
  </conditionalFormatting>
  <conditionalFormatting sqref="AE264:AE265">
    <cfRule type="containsText" dxfId="14801" priority="11835" operator="containsText" text="VALORAR">
      <formula>NOT(ISERROR(SEARCH("VALORAR",AE264)))</formula>
    </cfRule>
    <cfRule type="containsText" dxfId="14800" priority="11836" operator="containsText" text="Extrema">
      <formula>NOT(ISERROR(SEARCH("Extrema",AE264)))</formula>
    </cfRule>
    <cfRule type="containsText" dxfId="14799" priority="11837" operator="containsText" text="Alta">
      <formula>NOT(ISERROR(SEARCH("Alta",AE264)))</formula>
    </cfRule>
    <cfRule type="containsText" dxfId="14798" priority="11838" operator="containsText" text="Moderada">
      <formula>NOT(ISERROR(SEARCH("Moderada",AE264)))</formula>
    </cfRule>
    <cfRule type="containsText" dxfId="14797" priority="11839" operator="containsText" text="Baja">
      <formula>NOT(ISERROR(SEARCH("Baja",AE264)))</formula>
    </cfRule>
  </conditionalFormatting>
  <conditionalFormatting sqref="AE264:AE265">
    <cfRule type="containsText" dxfId="14796" priority="11840" operator="containsText" text="VALORAR">
      <formula>NOT(ISERROR(SEARCH("VALORAR",AE264)))</formula>
    </cfRule>
    <cfRule type="containsText" dxfId="14795" priority="11841" operator="containsText" text="Extrema">
      <formula>NOT(ISERROR(SEARCH("Extrema",AE264)))</formula>
    </cfRule>
    <cfRule type="containsText" dxfId="14794" priority="11842" operator="containsText" text="Alta">
      <formula>NOT(ISERROR(SEARCH("Alta",AE264)))</formula>
    </cfRule>
    <cfRule type="containsText" dxfId="14793" priority="11843" operator="containsText" text="Moderada">
      <formula>NOT(ISERROR(SEARCH("Moderada",AE264)))</formula>
    </cfRule>
    <cfRule type="containsText" dxfId="14792" priority="11844" operator="containsText" text="Baja">
      <formula>NOT(ISERROR(SEARCH("Baja",AE264)))</formula>
    </cfRule>
  </conditionalFormatting>
  <conditionalFormatting sqref="V264:V265">
    <cfRule type="cellIs" dxfId="14791" priority="11851" stopIfTrue="1" operator="equal">
      <formula>"Alta"</formula>
    </cfRule>
  </conditionalFormatting>
  <conditionalFormatting sqref="V264:V265">
    <cfRule type="cellIs" dxfId="14790" priority="11853" stopIfTrue="1" operator="equal">
      <formula>"Baja"</formula>
    </cfRule>
  </conditionalFormatting>
  <conditionalFormatting sqref="V264:V265">
    <cfRule type="cellIs" dxfId="14789" priority="11852" stopIfTrue="1" operator="equal">
      <formula>"Media"</formula>
    </cfRule>
  </conditionalFormatting>
  <conditionalFormatting sqref="V264:V265">
    <cfRule type="cellIs" dxfId="14788" priority="11850" stopIfTrue="1" operator="equal">
      <formula>"Muy Alta"</formula>
    </cfRule>
  </conditionalFormatting>
  <conditionalFormatting sqref="V264:V265">
    <cfRule type="cellIs" dxfId="14787" priority="11854" stopIfTrue="1" operator="equal">
      <formula>"Muy Baja"</formula>
    </cfRule>
  </conditionalFormatting>
  <conditionalFormatting sqref="AP264">
    <cfRule type="cellIs" dxfId="14786" priority="11827" stopIfTrue="1" operator="equal">
      <formula>"Alta"</formula>
    </cfRule>
  </conditionalFormatting>
  <conditionalFormatting sqref="AP264">
    <cfRule type="cellIs" dxfId="14785" priority="11829" stopIfTrue="1" operator="equal">
      <formula>"Baja"</formula>
    </cfRule>
  </conditionalFormatting>
  <conditionalFormatting sqref="AP264">
    <cfRule type="cellIs" dxfId="14784" priority="11828" stopIfTrue="1" operator="equal">
      <formula>"Media"</formula>
    </cfRule>
  </conditionalFormatting>
  <conditionalFormatting sqref="AP264">
    <cfRule type="cellIs" dxfId="14783" priority="11826" stopIfTrue="1" operator="equal">
      <formula>"Muy Alta"</formula>
    </cfRule>
  </conditionalFormatting>
  <conditionalFormatting sqref="AP264">
    <cfRule type="cellIs" dxfId="14782" priority="11830" stopIfTrue="1" operator="equal">
      <formula>"Muy Baja"</formula>
    </cfRule>
  </conditionalFormatting>
  <conditionalFormatting sqref="AP265">
    <cfRule type="cellIs" dxfId="14781" priority="11813" stopIfTrue="1" operator="equal">
      <formula>"Alta"</formula>
    </cfRule>
  </conditionalFormatting>
  <conditionalFormatting sqref="AP265">
    <cfRule type="cellIs" dxfId="14780" priority="11815" stopIfTrue="1" operator="equal">
      <formula>"Baja"</formula>
    </cfRule>
  </conditionalFormatting>
  <conditionalFormatting sqref="AP265">
    <cfRule type="cellIs" dxfId="14779" priority="11814" stopIfTrue="1" operator="equal">
      <formula>"Media"</formula>
    </cfRule>
  </conditionalFormatting>
  <conditionalFormatting sqref="AP265">
    <cfRule type="cellIs" dxfId="14778" priority="11812" stopIfTrue="1" operator="equal">
      <formula>"Muy Alta"</formula>
    </cfRule>
  </conditionalFormatting>
  <conditionalFormatting sqref="AP265">
    <cfRule type="cellIs" dxfId="14777" priority="11816" stopIfTrue="1" operator="equal">
      <formula>"Muy Baja"</formula>
    </cfRule>
  </conditionalFormatting>
  <conditionalFormatting sqref="V280:V281">
    <cfRule type="cellIs" dxfId="14776" priority="11523" stopIfTrue="1" operator="equal">
      <formula>"Alta"</formula>
    </cfRule>
  </conditionalFormatting>
  <conditionalFormatting sqref="V280:V281">
    <cfRule type="cellIs" dxfId="14775" priority="11525" stopIfTrue="1" operator="equal">
      <formula>"Baja"</formula>
    </cfRule>
  </conditionalFormatting>
  <conditionalFormatting sqref="V280:V281">
    <cfRule type="cellIs" dxfId="14774" priority="11524" stopIfTrue="1" operator="equal">
      <formula>"Media"</formula>
    </cfRule>
  </conditionalFormatting>
  <conditionalFormatting sqref="V280:V281">
    <cfRule type="cellIs" dxfId="14773" priority="11522" stopIfTrue="1" operator="equal">
      <formula>"Muy Alta"</formula>
    </cfRule>
  </conditionalFormatting>
  <conditionalFormatting sqref="V280:V281">
    <cfRule type="cellIs" dxfId="14772" priority="11526" stopIfTrue="1" operator="equal">
      <formula>"Muy Baja"</formula>
    </cfRule>
  </conditionalFormatting>
  <conditionalFormatting sqref="AW280">
    <cfRule type="containsText" dxfId="14771" priority="11497" operator="containsText" text="VALORAR">
      <formula>NOT(ISERROR(SEARCH("VALORAR",AW280)))</formula>
    </cfRule>
    <cfRule type="containsText" dxfId="14770" priority="11498" operator="containsText" text="Extrema">
      <formula>NOT(ISERROR(SEARCH("Extrema",AW280)))</formula>
    </cfRule>
    <cfRule type="containsText" dxfId="14769" priority="11499" operator="containsText" text="Alta">
      <formula>NOT(ISERROR(SEARCH("Alta",AW280)))</formula>
    </cfRule>
    <cfRule type="containsText" dxfId="14768" priority="11500" operator="containsText" text="Moderada">
      <formula>NOT(ISERROR(SEARCH("Moderada",AW280)))</formula>
    </cfRule>
    <cfRule type="containsText" dxfId="14767" priority="11501" operator="containsText" text="Baja">
      <formula>NOT(ISERROR(SEARCH("Baja",AW280)))</formula>
    </cfRule>
  </conditionalFormatting>
  <conditionalFormatting sqref="AW280">
    <cfRule type="containsText" dxfId="14766" priority="11502" operator="containsText" text="VALORAR">
      <formula>NOT(ISERROR(SEARCH("VALORAR",AW280)))</formula>
    </cfRule>
    <cfRule type="containsText" dxfId="14765" priority="11503" operator="containsText" text="Extrema">
      <formula>NOT(ISERROR(SEARCH("Extrema",AW280)))</formula>
    </cfRule>
    <cfRule type="containsText" dxfId="14764" priority="11504" operator="containsText" text="Alta">
      <formula>NOT(ISERROR(SEARCH("Alta",AW280)))</formula>
    </cfRule>
    <cfRule type="containsText" dxfId="14763" priority="11505" operator="containsText" text="Moderada">
      <formula>NOT(ISERROR(SEARCH("Moderada",AW280)))</formula>
    </cfRule>
    <cfRule type="containsText" dxfId="14762" priority="11506" operator="containsText" text="Baja">
      <formula>NOT(ISERROR(SEARCH("Baja",AW280)))</formula>
    </cfRule>
  </conditionalFormatting>
  <conditionalFormatting sqref="AP280">
    <cfRule type="cellIs" dxfId="14761" priority="11489" stopIfTrue="1" operator="equal">
      <formula>"Alta"</formula>
    </cfRule>
  </conditionalFormatting>
  <conditionalFormatting sqref="AP280">
    <cfRule type="cellIs" dxfId="14760" priority="11491" stopIfTrue="1" operator="equal">
      <formula>"Baja"</formula>
    </cfRule>
  </conditionalFormatting>
  <conditionalFormatting sqref="AP280">
    <cfRule type="cellIs" dxfId="14759" priority="11490" stopIfTrue="1" operator="equal">
      <formula>"Media"</formula>
    </cfRule>
  </conditionalFormatting>
  <conditionalFormatting sqref="AP280">
    <cfRule type="cellIs" dxfId="14758" priority="11488" stopIfTrue="1" operator="equal">
      <formula>"Muy Alta"</formula>
    </cfRule>
  </conditionalFormatting>
  <conditionalFormatting sqref="AP280">
    <cfRule type="cellIs" dxfId="14757" priority="11492" stopIfTrue="1" operator="equal">
      <formula>"Muy Baja"</formula>
    </cfRule>
  </conditionalFormatting>
  <conditionalFormatting sqref="AP281">
    <cfRule type="cellIs" dxfId="14756" priority="11475" stopIfTrue="1" operator="equal">
      <formula>"Alta"</formula>
    </cfRule>
  </conditionalFormatting>
  <conditionalFormatting sqref="AP281">
    <cfRule type="cellIs" dxfId="14755" priority="11477" stopIfTrue="1" operator="equal">
      <formula>"Baja"</formula>
    </cfRule>
  </conditionalFormatting>
  <conditionalFormatting sqref="AP281">
    <cfRule type="cellIs" dxfId="14754" priority="11476" stopIfTrue="1" operator="equal">
      <formula>"Media"</formula>
    </cfRule>
  </conditionalFormatting>
  <conditionalFormatting sqref="AP281">
    <cfRule type="cellIs" dxfId="14753" priority="11474" stopIfTrue="1" operator="equal">
      <formula>"Muy Alta"</formula>
    </cfRule>
  </conditionalFormatting>
  <conditionalFormatting sqref="AP281">
    <cfRule type="cellIs" dxfId="14752" priority="11478" stopIfTrue="1" operator="equal">
      <formula>"Muy Baja"</formula>
    </cfRule>
  </conditionalFormatting>
  <conditionalFormatting sqref="AE282:AE283">
    <cfRule type="containsText" dxfId="14751" priority="11427" operator="containsText" text="VALORAR">
      <formula>NOT(ISERROR(SEARCH("VALORAR",AE282)))</formula>
    </cfRule>
    <cfRule type="containsText" dxfId="14750" priority="11428" operator="containsText" text="Extrema">
      <formula>NOT(ISERROR(SEARCH("Extrema",AE282)))</formula>
    </cfRule>
    <cfRule type="containsText" dxfId="14749" priority="11429" operator="containsText" text="Alta">
      <formula>NOT(ISERROR(SEARCH("Alta",AE282)))</formula>
    </cfRule>
    <cfRule type="containsText" dxfId="14748" priority="11430" operator="containsText" text="Moderada">
      <formula>NOT(ISERROR(SEARCH("Moderada",AE282)))</formula>
    </cfRule>
    <cfRule type="containsText" dxfId="14747" priority="11431" operator="containsText" text="Baja">
      <formula>NOT(ISERROR(SEARCH("Baja",AE282)))</formula>
    </cfRule>
  </conditionalFormatting>
  <conditionalFormatting sqref="AE282:AE283">
    <cfRule type="containsText" dxfId="14746" priority="11432" operator="containsText" text="VALORAR">
      <formula>NOT(ISERROR(SEARCH("VALORAR",AE282)))</formula>
    </cfRule>
    <cfRule type="containsText" dxfId="14745" priority="11433" operator="containsText" text="Extrema">
      <formula>NOT(ISERROR(SEARCH("Extrema",AE282)))</formula>
    </cfRule>
    <cfRule type="containsText" dxfId="14744" priority="11434" operator="containsText" text="Alta">
      <formula>NOT(ISERROR(SEARCH("Alta",AE282)))</formula>
    </cfRule>
    <cfRule type="containsText" dxfId="14743" priority="11435" operator="containsText" text="Moderada">
      <formula>NOT(ISERROR(SEARCH("Moderada",AE282)))</formula>
    </cfRule>
    <cfRule type="containsText" dxfId="14742" priority="11436" operator="containsText" text="Baja">
      <formula>NOT(ISERROR(SEARCH("Baja",AE282)))</formula>
    </cfRule>
  </conditionalFormatting>
  <conditionalFormatting sqref="V282:V283">
    <cfRule type="cellIs" dxfId="14741" priority="11443" stopIfTrue="1" operator="equal">
      <formula>"Alta"</formula>
    </cfRule>
  </conditionalFormatting>
  <conditionalFormatting sqref="V282:V283">
    <cfRule type="cellIs" dxfId="14740" priority="11445" stopIfTrue="1" operator="equal">
      <formula>"Baja"</formula>
    </cfRule>
  </conditionalFormatting>
  <conditionalFormatting sqref="V282:V283">
    <cfRule type="cellIs" dxfId="14739" priority="11444" stopIfTrue="1" operator="equal">
      <formula>"Media"</formula>
    </cfRule>
  </conditionalFormatting>
  <conditionalFormatting sqref="V282:V283">
    <cfRule type="cellIs" dxfId="14738" priority="11442" stopIfTrue="1" operator="equal">
      <formula>"Muy Alta"</formula>
    </cfRule>
  </conditionalFormatting>
  <conditionalFormatting sqref="V282:V283">
    <cfRule type="cellIs" dxfId="14737" priority="11446" stopIfTrue="1" operator="equal">
      <formula>"Muy Baja"</formula>
    </cfRule>
  </conditionalFormatting>
  <conditionalFormatting sqref="AP283">
    <cfRule type="cellIs" dxfId="14736" priority="11405" stopIfTrue="1" operator="equal">
      <formula>"Alta"</formula>
    </cfRule>
  </conditionalFormatting>
  <conditionalFormatting sqref="AP283">
    <cfRule type="cellIs" dxfId="14735" priority="11407" stopIfTrue="1" operator="equal">
      <formula>"Baja"</formula>
    </cfRule>
  </conditionalFormatting>
  <conditionalFormatting sqref="AP283">
    <cfRule type="cellIs" dxfId="14734" priority="11406" stopIfTrue="1" operator="equal">
      <formula>"Media"</formula>
    </cfRule>
  </conditionalFormatting>
  <conditionalFormatting sqref="AP283">
    <cfRule type="cellIs" dxfId="14733" priority="11404" stopIfTrue="1" operator="equal">
      <formula>"Muy Alta"</formula>
    </cfRule>
  </conditionalFormatting>
  <conditionalFormatting sqref="AP283">
    <cfRule type="cellIs" dxfId="14732" priority="11408" stopIfTrue="1" operator="equal">
      <formula>"Muy Baja"</formula>
    </cfRule>
  </conditionalFormatting>
  <conditionalFormatting sqref="AE292:AE293">
    <cfRule type="containsText" dxfId="14731" priority="11371" operator="containsText" text="VALORAR">
      <formula>NOT(ISERROR(SEARCH("VALORAR",AE292)))</formula>
    </cfRule>
    <cfRule type="containsText" dxfId="14730" priority="11372" operator="containsText" text="Extrema">
      <formula>NOT(ISERROR(SEARCH("Extrema",AE292)))</formula>
    </cfRule>
    <cfRule type="containsText" dxfId="14729" priority="11373" operator="containsText" text="Alta">
      <formula>NOT(ISERROR(SEARCH("Alta",AE292)))</formula>
    </cfRule>
    <cfRule type="containsText" dxfId="14728" priority="11374" operator="containsText" text="Moderada">
      <formula>NOT(ISERROR(SEARCH("Moderada",AE292)))</formula>
    </cfRule>
    <cfRule type="containsText" dxfId="14727" priority="11375" operator="containsText" text="Baja">
      <formula>NOT(ISERROR(SEARCH("Baja",AE292)))</formula>
    </cfRule>
  </conditionalFormatting>
  <conditionalFormatting sqref="AE292:AE293">
    <cfRule type="containsText" dxfId="14726" priority="11376" operator="containsText" text="VALORAR">
      <formula>NOT(ISERROR(SEARCH("VALORAR",AE292)))</formula>
    </cfRule>
    <cfRule type="containsText" dxfId="14725" priority="11377" operator="containsText" text="Extrema">
      <formula>NOT(ISERROR(SEARCH("Extrema",AE292)))</formula>
    </cfRule>
    <cfRule type="containsText" dxfId="14724" priority="11378" operator="containsText" text="Alta">
      <formula>NOT(ISERROR(SEARCH("Alta",AE292)))</formula>
    </cfRule>
    <cfRule type="containsText" dxfId="14723" priority="11379" operator="containsText" text="Moderada">
      <formula>NOT(ISERROR(SEARCH("Moderada",AE292)))</formula>
    </cfRule>
    <cfRule type="containsText" dxfId="14722" priority="11380" operator="containsText" text="Baja">
      <formula>NOT(ISERROR(SEARCH("Baja",AE292)))</formula>
    </cfRule>
  </conditionalFormatting>
  <conditionalFormatting sqref="AP297">
    <cfRule type="cellIs" dxfId="14721" priority="11325" stopIfTrue="1" operator="equal">
      <formula>"Alta"</formula>
    </cfRule>
  </conditionalFormatting>
  <conditionalFormatting sqref="AP297">
    <cfRule type="cellIs" dxfId="14720" priority="11327" stopIfTrue="1" operator="equal">
      <formula>"Baja"</formula>
    </cfRule>
  </conditionalFormatting>
  <conditionalFormatting sqref="AP297">
    <cfRule type="cellIs" dxfId="14719" priority="11326" stopIfTrue="1" operator="equal">
      <formula>"Media"</formula>
    </cfRule>
  </conditionalFormatting>
  <conditionalFormatting sqref="AP297">
    <cfRule type="cellIs" dxfId="14718" priority="11324" stopIfTrue="1" operator="equal">
      <formula>"Muy Alta"</formula>
    </cfRule>
  </conditionalFormatting>
  <conditionalFormatting sqref="AP297">
    <cfRule type="cellIs" dxfId="14717" priority="11328" stopIfTrue="1" operator="equal">
      <formula>"Muy Baja"</formula>
    </cfRule>
  </conditionalFormatting>
  <conditionalFormatting sqref="AP294">
    <cfRule type="cellIs" dxfId="14716" priority="11283" stopIfTrue="1" operator="equal">
      <formula>"Alta"</formula>
    </cfRule>
  </conditionalFormatting>
  <conditionalFormatting sqref="AP294">
    <cfRule type="cellIs" dxfId="14715" priority="11285" stopIfTrue="1" operator="equal">
      <formula>"Baja"</formula>
    </cfRule>
  </conditionalFormatting>
  <conditionalFormatting sqref="AP294">
    <cfRule type="cellIs" dxfId="14714" priority="11284" stopIfTrue="1" operator="equal">
      <formula>"Media"</formula>
    </cfRule>
  </conditionalFormatting>
  <conditionalFormatting sqref="AP294">
    <cfRule type="cellIs" dxfId="14713" priority="11282" stopIfTrue="1" operator="equal">
      <formula>"Muy Alta"</formula>
    </cfRule>
  </conditionalFormatting>
  <conditionalFormatting sqref="AP294">
    <cfRule type="cellIs" dxfId="14712" priority="11286" stopIfTrue="1" operator="equal">
      <formula>"Muy Baja"</formula>
    </cfRule>
  </conditionalFormatting>
  <conditionalFormatting sqref="V292:V293">
    <cfRule type="cellIs" dxfId="14711" priority="11387" stopIfTrue="1" operator="equal">
      <formula>"Alta"</formula>
    </cfRule>
  </conditionalFormatting>
  <conditionalFormatting sqref="V292:V293">
    <cfRule type="cellIs" dxfId="14710" priority="11389" stopIfTrue="1" operator="equal">
      <formula>"Baja"</formula>
    </cfRule>
  </conditionalFormatting>
  <conditionalFormatting sqref="V292:V293">
    <cfRule type="cellIs" dxfId="14709" priority="11388" stopIfTrue="1" operator="equal">
      <formula>"Media"</formula>
    </cfRule>
  </conditionalFormatting>
  <conditionalFormatting sqref="V292:V293">
    <cfRule type="cellIs" dxfId="14708" priority="11386" stopIfTrue="1" operator="equal">
      <formula>"Muy Alta"</formula>
    </cfRule>
  </conditionalFormatting>
  <conditionalFormatting sqref="V292:V293">
    <cfRule type="cellIs" dxfId="14707" priority="11390" stopIfTrue="1" operator="equal">
      <formula>"Muy Baja"</formula>
    </cfRule>
  </conditionalFormatting>
  <conditionalFormatting sqref="AW292">
    <cfRule type="containsText" dxfId="14706" priority="11361" operator="containsText" text="VALORAR">
      <formula>NOT(ISERROR(SEARCH("VALORAR",AW292)))</formula>
    </cfRule>
    <cfRule type="containsText" dxfId="14705" priority="11362" operator="containsText" text="Extrema">
      <formula>NOT(ISERROR(SEARCH("Extrema",AW292)))</formula>
    </cfRule>
    <cfRule type="containsText" dxfId="14704" priority="11363" operator="containsText" text="Alta">
      <formula>NOT(ISERROR(SEARCH("Alta",AW292)))</formula>
    </cfRule>
    <cfRule type="containsText" dxfId="14703" priority="11364" operator="containsText" text="Moderada">
      <formula>NOT(ISERROR(SEARCH("Moderada",AW292)))</formula>
    </cfRule>
    <cfRule type="containsText" dxfId="14702" priority="11365" operator="containsText" text="Baja">
      <formula>NOT(ISERROR(SEARCH("Baja",AW292)))</formula>
    </cfRule>
  </conditionalFormatting>
  <conditionalFormatting sqref="AW292">
    <cfRule type="containsText" dxfId="14701" priority="11366" operator="containsText" text="VALORAR">
      <formula>NOT(ISERROR(SEARCH("VALORAR",AW292)))</formula>
    </cfRule>
    <cfRule type="containsText" dxfId="14700" priority="11367" operator="containsText" text="Extrema">
      <formula>NOT(ISERROR(SEARCH("Extrema",AW292)))</formula>
    </cfRule>
    <cfRule type="containsText" dxfId="14699" priority="11368" operator="containsText" text="Alta">
      <formula>NOT(ISERROR(SEARCH("Alta",AW292)))</formula>
    </cfRule>
    <cfRule type="containsText" dxfId="14698" priority="11369" operator="containsText" text="Moderada">
      <formula>NOT(ISERROR(SEARCH("Moderada",AW292)))</formula>
    </cfRule>
    <cfRule type="containsText" dxfId="14697" priority="11370" operator="containsText" text="Baja">
      <formula>NOT(ISERROR(SEARCH("Baja",AW292)))</formula>
    </cfRule>
  </conditionalFormatting>
  <conditionalFormatting sqref="AP292">
    <cfRule type="cellIs" dxfId="14696" priority="11353" stopIfTrue="1" operator="equal">
      <formula>"Alta"</formula>
    </cfRule>
  </conditionalFormatting>
  <conditionalFormatting sqref="AP292">
    <cfRule type="cellIs" dxfId="14695" priority="11355" stopIfTrue="1" operator="equal">
      <formula>"Baja"</formula>
    </cfRule>
  </conditionalFormatting>
  <conditionalFormatting sqref="AP292">
    <cfRule type="cellIs" dxfId="14694" priority="11354" stopIfTrue="1" operator="equal">
      <formula>"Media"</formula>
    </cfRule>
  </conditionalFormatting>
  <conditionalFormatting sqref="AP292">
    <cfRule type="cellIs" dxfId="14693" priority="11352" stopIfTrue="1" operator="equal">
      <formula>"Muy Alta"</formula>
    </cfRule>
  </conditionalFormatting>
  <conditionalFormatting sqref="AP292">
    <cfRule type="cellIs" dxfId="14692" priority="11356" stopIfTrue="1" operator="equal">
      <formula>"Muy Baja"</formula>
    </cfRule>
  </conditionalFormatting>
  <conditionalFormatting sqref="AP293">
    <cfRule type="cellIs" dxfId="14691" priority="11339" stopIfTrue="1" operator="equal">
      <formula>"Alta"</formula>
    </cfRule>
  </conditionalFormatting>
  <conditionalFormatting sqref="AP293">
    <cfRule type="cellIs" dxfId="14690" priority="11341" stopIfTrue="1" operator="equal">
      <formula>"Baja"</formula>
    </cfRule>
  </conditionalFormatting>
  <conditionalFormatting sqref="AP293">
    <cfRule type="cellIs" dxfId="14689" priority="11340" stopIfTrue="1" operator="equal">
      <formula>"Media"</formula>
    </cfRule>
  </conditionalFormatting>
  <conditionalFormatting sqref="AP293">
    <cfRule type="cellIs" dxfId="14688" priority="11338" stopIfTrue="1" operator="equal">
      <formula>"Muy Alta"</formula>
    </cfRule>
  </conditionalFormatting>
  <conditionalFormatting sqref="AP293">
    <cfRule type="cellIs" dxfId="14687" priority="11342" stopIfTrue="1" operator="equal">
      <formula>"Muy Baja"</formula>
    </cfRule>
  </conditionalFormatting>
  <conditionalFormatting sqref="AE294:AE295">
    <cfRule type="containsText" dxfId="14686" priority="11291" operator="containsText" text="VALORAR">
      <formula>NOT(ISERROR(SEARCH("VALORAR",AE294)))</formula>
    </cfRule>
    <cfRule type="containsText" dxfId="14685" priority="11292" operator="containsText" text="Extrema">
      <formula>NOT(ISERROR(SEARCH("Extrema",AE294)))</formula>
    </cfRule>
    <cfRule type="containsText" dxfId="14684" priority="11293" operator="containsText" text="Alta">
      <formula>NOT(ISERROR(SEARCH("Alta",AE294)))</formula>
    </cfRule>
    <cfRule type="containsText" dxfId="14683" priority="11294" operator="containsText" text="Moderada">
      <formula>NOT(ISERROR(SEARCH("Moderada",AE294)))</formula>
    </cfRule>
    <cfRule type="containsText" dxfId="14682" priority="11295" operator="containsText" text="Baja">
      <formula>NOT(ISERROR(SEARCH("Baja",AE294)))</formula>
    </cfRule>
  </conditionalFormatting>
  <conditionalFormatting sqref="AE294:AE295">
    <cfRule type="containsText" dxfId="14681" priority="11296" operator="containsText" text="VALORAR">
      <formula>NOT(ISERROR(SEARCH("VALORAR",AE294)))</formula>
    </cfRule>
    <cfRule type="containsText" dxfId="14680" priority="11297" operator="containsText" text="Extrema">
      <formula>NOT(ISERROR(SEARCH("Extrema",AE294)))</formula>
    </cfRule>
    <cfRule type="containsText" dxfId="14679" priority="11298" operator="containsText" text="Alta">
      <formula>NOT(ISERROR(SEARCH("Alta",AE294)))</formula>
    </cfRule>
    <cfRule type="containsText" dxfId="14678" priority="11299" operator="containsText" text="Moderada">
      <formula>NOT(ISERROR(SEARCH("Moderada",AE294)))</formula>
    </cfRule>
    <cfRule type="containsText" dxfId="14677" priority="11300" operator="containsText" text="Baja">
      <formula>NOT(ISERROR(SEARCH("Baja",AE294)))</formula>
    </cfRule>
  </conditionalFormatting>
  <conditionalFormatting sqref="V294:V295">
    <cfRule type="cellIs" dxfId="14676" priority="11307" stopIfTrue="1" operator="equal">
      <formula>"Alta"</formula>
    </cfRule>
  </conditionalFormatting>
  <conditionalFormatting sqref="V294:V295">
    <cfRule type="cellIs" dxfId="14675" priority="11309" stopIfTrue="1" operator="equal">
      <formula>"Baja"</formula>
    </cfRule>
  </conditionalFormatting>
  <conditionalFormatting sqref="V294:V295">
    <cfRule type="cellIs" dxfId="14674" priority="11308" stopIfTrue="1" operator="equal">
      <formula>"Media"</formula>
    </cfRule>
  </conditionalFormatting>
  <conditionalFormatting sqref="V294:V295">
    <cfRule type="cellIs" dxfId="14673" priority="11306" stopIfTrue="1" operator="equal">
      <formula>"Muy Alta"</formula>
    </cfRule>
  </conditionalFormatting>
  <conditionalFormatting sqref="V294:V295">
    <cfRule type="cellIs" dxfId="14672" priority="11310" stopIfTrue="1" operator="equal">
      <formula>"Muy Baja"</formula>
    </cfRule>
  </conditionalFormatting>
  <conditionalFormatting sqref="AP295">
    <cfRule type="cellIs" dxfId="14671" priority="11269" stopIfTrue="1" operator="equal">
      <formula>"Alta"</formula>
    </cfRule>
  </conditionalFormatting>
  <conditionalFormatting sqref="AP295">
    <cfRule type="cellIs" dxfId="14670" priority="11271" stopIfTrue="1" operator="equal">
      <formula>"Baja"</formula>
    </cfRule>
  </conditionalFormatting>
  <conditionalFormatting sqref="AP295">
    <cfRule type="cellIs" dxfId="14669" priority="11270" stopIfTrue="1" operator="equal">
      <formula>"Media"</formula>
    </cfRule>
  </conditionalFormatting>
  <conditionalFormatting sqref="AP295">
    <cfRule type="cellIs" dxfId="14668" priority="11268" stopIfTrue="1" operator="equal">
      <formula>"Muy Alta"</formula>
    </cfRule>
  </conditionalFormatting>
  <conditionalFormatting sqref="AP295">
    <cfRule type="cellIs" dxfId="14667" priority="11272" stopIfTrue="1" operator="equal">
      <formula>"Muy Baja"</formula>
    </cfRule>
  </conditionalFormatting>
  <conditionalFormatting sqref="AE286:AE287">
    <cfRule type="containsText" dxfId="14666" priority="11235" operator="containsText" text="VALORAR">
      <formula>NOT(ISERROR(SEARCH("VALORAR",AE286)))</formula>
    </cfRule>
    <cfRule type="containsText" dxfId="14665" priority="11236" operator="containsText" text="Extrema">
      <formula>NOT(ISERROR(SEARCH("Extrema",AE286)))</formula>
    </cfRule>
    <cfRule type="containsText" dxfId="14664" priority="11237" operator="containsText" text="Alta">
      <formula>NOT(ISERROR(SEARCH("Alta",AE286)))</formula>
    </cfRule>
    <cfRule type="containsText" dxfId="14663" priority="11238" operator="containsText" text="Moderada">
      <formula>NOT(ISERROR(SEARCH("Moderada",AE286)))</formula>
    </cfRule>
    <cfRule type="containsText" dxfId="14662" priority="11239" operator="containsText" text="Baja">
      <formula>NOT(ISERROR(SEARCH("Baja",AE286)))</formula>
    </cfRule>
  </conditionalFormatting>
  <conditionalFormatting sqref="AE286:AE287">
    <cfRule type="containsText" dxfId="14661" priority="11240" operator="containsText" text="VALORAR">
      <formula>NOT(ISERROR(SEARCH("VALORAR",AE286)))</formula>
    </cfRule>
    <cfRule type="containsText" dxfId="14660" priority="11241" operator="containsText" text="Extrema">
      <formula>NOT(ISERROR(SEARCH("Extrema",AE286)))</formula>
    </cfRule>
    <cfRule type="containsText" dxfId="14659" priority="11242" operator="containsText" text="Alta">
      <formula>NOT(ISERROR(SEARCH("Alta",AE286)))</formula>
    </cfRule>
    <cfRule type="containsText" dxfId="14658" priority="11243" operator="containsText" text="Moderada">
      <formula>NOT(ISERROR(SEARCH("Moderada",AE286)))</formula>
    </cfRule>
    <cfRule type="containsText" dxfId="14657" priority="11244" operator="containsText" text="Baja">
      <formula>NOT(ISERROR(SEARCH("Baja",AE286)))</formula>
    </cfRule>
  </conditionalFormatting>
  <conditionalFormatting sqref="AP291">
    <cfRule type="cellIs" dxfId="14656" priority="11189" stopIfTrue="1" operator="equal">
      <formula>"Alta"</formula>
    </cfRule>
  </conditionalFormatting>
  <conditionalFormatting sqref="AP291">
    <cfRule type="cellIs" dxfId="14655" priority="11191" stopIfTrue="1" operator="equal">
      <formula>"Baja"</formula>
    </cfRule>
  </conditionalFormatting>
  <conditionalFormatting sqref="AP291">
    <cfRule type="cellIs" dxfId="14654" priority="11190" stopIfTrue="1" operator="equal">
      <formula>"Media"</formula>
    </cfRule>
  </conditionalFormatting>
  <conditionalFormatting sqref="AP291">
    <cfRule type="cellIs" dxfId="14653" priority="11188" stopIfTrue="1" operator="equal">
      <formula>"Muy Alta"</formula>
    </cfRule>
  </conditionalFormatting>
  <conditionalFormatting sqref="AP291">
    <cfRule type="cellIs" dxfId="14652" priority="11192" stopIfTrue="1" operator="equal">
      <formula>"Muy Baja"</formula>
    </cfRule>
  </conditionalFormatting>
  <conditionalFormatting sqref="AP288">
    <cfRule type="cellIs" dxfId="14651" priority="11147" stopIfTrue="1" operator="equal">
      <formula>"Alta"</formula>
    </cfRule>
  </conditionalFormatting>
  <conditionalFormatting sqref="AP288">
    <cfRule type="cellIs" dxfId="14650" priority="11149" stopIfTrue="1" operator="equal">
      <formula>"Baja"</formula>
    </cfRule>
  </conditionalFormatting>
  <conditionalFormatting sqref="AP288">
    <cfRule type="cellIs" dxfId="14649" priority="11148" stopIfTrue="1" operator="equal">
      <formula>"Media"</formula>
    </cfRule>
  </conditionalFormatting>
  <conditionalFormatting sqref="AP288">
    <cfRule type="cellIs" dxfId="14648" priority="11146" stopIfTrue="1" operator="equal">
      <formula>"Muy Alta"</formula>
    </cfRule>
  </conditionalFormatting>
  <conditionalFormatting sqref="AP288">
    <cfRule type="cellIs" dxfId="14647" priority="11150" stopIfTrue="1" operator="equal">
      <formula>"Muy Baja"</formula>
    </cfRule>
  </conditionalFormatting>
  <conditionalFormatting sqref="V286:V287">
    <cfRule type="cellIs" dxfId="14646" priority="11251" stopIfTrue="1" operator="equal">
      <formula>"Alta"</formula>
    </cfRule>
  </conditionalFormatting>
  <conditionalFormatting sqref="V286:V287">
    <cfRule type="cellIs" dxfId="14645" priority="11253" stopIfTrue="1" operator="equal">
      <formula>"Baja"</formula>
    </cfRule>
  </conditionalFormatting>
  <conditionalFormatting sqref="V286:V287">
    <cfRule type="cellIs" dxfId="14644" priority="11252" stopIfTrue="1" operator="equal">
      <formula>"Media"</formula>
    </cfRule>
  </conditionalFormatting>
  <conditionalFormatting sqref="V286:V287">
    <cfRule type="cellIs" dxfId="14643" priority="11250" stopIfTrue="1" operator="equal">
      <formula>"Muy Alta"</formula>
    </cfRule>
  </conditionalFormatting>
  <conditionalFormatting sqref="V286:V287">
    <cfRule type="cellIs" dxfId="14642" priority="11254" stopIfTrue="1" operator="equal">
      <formula>"Muy Baja"</formula>
    </cfRule>
  </conditionalFormatting>
  <conditionalFormatting sqref="AW286">
    <cfRule type="containsText" dxfId="14641" priority="11225" operator="containsText" text="VALORAR">
      <formula>NOT(ISERROR(SEARCH("VALORAR",AW286)))</formula>
    </cfRule>
    <cfRule type="containsText" dxfId="14640" priority="11226" operator="containsText" text="Extrema">
      <formula>NOT(ISERROR(SEARCH("Extrema",AW286)))</formula>
    </cfRule>
    <cfRule type="containsText" dxfId="14639" priority="11227" operator="containsText" text="Alta">
      <formula>NOT(ISERROR(SEARCH("Alta",AW286)))</formula>
    </cfRule>
    <cfRule type="containsText" dxfId="14638" priority="11228" operator="containsText" text="Moderada">
      <formula>NOT(ISERROR(SEARCH("Moderada",AW286)))</formula>
    </cfRule>
    <cfRule type="containsText" dxfId="14637" priority="11229" operator="containsText" text="Baja">
      <formula>NOT(ISERROR(SEARCH("Baja",AW286)))</formula>
    </cfRule>
  </conditionalFormatting>
  <conditionalFormatting sqref="AW286">
    <cfRule type="containsText" dxfId="14636" priority="11230" operator="containsText" text="VALORAR">
      <formula>NOT(ISERROR(SEARCH("VALORAR",AW286)))</formula>
    </cfRule>
    <cfRule type="containsText" dxfId="14635" priority="11231" operator="containsText" text="Extrema">
      <formula>NOT(ISERROR(SEARCH("Extrema",AW286)))</formula>
    </cfRule>
    <cfRule type="containsText" dxfId="14634" priority="11232" operator="containsText" text="Alta">
      <formula>NOT(ISERROR(SEARCH("Alta",AW286)))</formula>
    </cfRule>
    <cfRule type="containsText" dxfId="14633" priority="11233" operator="containsText" text="Moderada">
      <formula>NOT(ISERROR(SEARCH("Moderada",AW286)))</formula>
    </cfRule>
    <cfRule type="containsText" dxfId="14632" priority="11234" operator="containsText" text="Baja">
      <formula>NOT(ISERROR(SEARCH("Baja",AW286)))</formula>
    </cfRule>
  </conditionalFormatting>
  <conditionalFormatting sqref="AP286">
    <cfRule type="cellIs" dxfId="14631" priority="11217" stopIfTrue="1" operator="equal">
      <formula>"Alta"</formula>
    </cfRule>
  </conditionalFormatting>
  <conditionalFormatting sqref="AP286">
    <cfRule type="cellIs" dxfId="14630" priority="11219" stopIfTrue="1" operator="equal">
      <formula>"Baja"</formula>
    </cfRule>
  </conditionalFormatting>
  <conditionalFormatting sqref="AP286">
    <cfRule type="cellIs" dxfId="14629" priority="11218" stopIfTrue="1" operator="equal">
      <formula>"Media"</formula>
    </cfRule>
  </conditionalFormatting>
  <conditionalFormatting sqref="AP286">
    <cfRule type="cellIs" dxfId="14628" priority="11216" stopIfTrue="1" operator="equal">
      <formula>"Muy Alta"</formula>
    </cfRule>
  </conditionalFormatting>
  <conditionalFormatting sqref="AP286">
    <cfRule type="cellIs" dxfId="14627" priority="11220" stopIfTrue="1" operator="equal">
      <formula>"Muy Baja"</formula>
    </cfRule>
  </conditionalFormatting>
  <conditionalFormatting sqref="AP287">
    <cfRule type="cellIs" dxfId="14626" priority="11203" stopIfTrue="1" operator="equal">
      <formula>"Alta"</formula>
    </cfRule>
  </conditionalFormatting>
  <conditionalFormatting sqref="AP287">
    <cfRule type="cellIs" dxfId="14625" priority="11205" stopIfTrue="1" operator="equal">
      <formula>"Baja"</formula>
    </cfRule>
  </conditionalFormatting>
  <conditionalFormatting sqref="AP287">
    <cfRule type="cellIs" dxfId="14624" priority="11204" stopIfTrue="1" operator="equal">
      <formula>"Media"</formula>
    </cfRule>
  </conditionalFormatting>
  <conditionalFormatting sqref="AP287">
    <cfRule type="cellIs" dxfId="14623" priority="11202" stopIfTrue="1" operator="equal">
      <formula>"Muy Alta"</formula>
    </cfRule>
  </conditionalFormatting>
  <conditionalFormatting sqref="AP287">
    <cfRule type="cellIs" dxfId="14622" priority="11206" stopIfTrue="1" operator="equal">
      <formula>"Muy Baja"</formula>
    </cfRule>
  </conditionalFormatting>
  <conditionalFormatting sqref="AE288:AE289">
    <cfRule type="containsText" dxfId="14621" priority="11155" operator="containsText" text="VALORAR">
      <formula>NOT(ISERROR(SEARCH("VALORAR",AE288)))</formula>
    </cfRule>
    <cfRule type="containsText" dxfId="14620" priority="11156" operator="containsText" text="Extrema">
      <formula>NOT(ISERROR(SEARCH("Extrema",AE288)))</formula>
    </cfRule>
    <cfRule type="containsText" dxfId="14619" priority="11157" operator="containsText" text="Alta">
      <formula>NOT(ISERROR(SEARCH("Alta",AE288)))</formula>
    </cfRule>
    <cfRule type="containsText" dxfId="14618" priority="11158" operator="containsText" text="Moderada">
      <formula>NOT(ISERROR(SEARCH("Moderada",AE288)))</formula>
    </cfRule>
    <cfRule type="containsText" dxfId="14617" priority="11159" operator="containsText" text="Baja">
      <formula>NOT(ISERROR(SEARCH("Baja",AE288)))</formula>
    </cfRule>
  </conditionalFormatting>
  <conditionalFormatting sqref="AE288:AE289">
    <cfRule type="containsText" dxfId="14616" priority="11160" operator="containsText" text="VALORAR">
      <formula>NOT(ISERROR(SEARCH("VALORAR",AE288)))</formula>
    </cfRule>
    <cfRule type="containsText" dxfId="14615" priority="11161" operator="containsText" text="Extrema">
      <formula>NOT(ISERROR(SEARCH("Extrema",AE288)))</formula>
    </cfRule>
    <cfRule type="containsText" dxfId="14614" priority="11162" operator="containsText" text="Alta">
      <formula>NOT(ISERROR(SEARCH("Alta",AE288)))</formula>
    </cfRule>
    <cfRule type="containsText" dxfId="14613" priority="11163" operator="containsText" text="Moderada">
      <formula>NOT(ISERROR(SEARCH("Moderada",AE288)))</formula>
    </cfRule>
    <cfRule type="containsText" dxfId="14612" priority="11164" operator="containsText" text="Baja">
      <formula>NOT(ISERROR(SEARCH("Baja",AE288)))</formula>
    </cfRule>
  </conditionalFormatting>
  <conditionalFormatting sqref="V288:V289">
    <cfRule type="cellIs" dxfId="14611" priority="11171" stopIfTrue="1" operator="equal">
      <formula>"Alta"</formula>
    </cfRule>
  </conditionalFormatting>
  <conditionalFormatting sqref="V288:V289">
    <cfRule type="cellIs" dxfId="14610" priority="11173" stopIfTrue="1" operator="equal">
      <formula>"Baja"</formula>
    </cfRule>
  </conditionalFormatting>
  <conditionalFormatting sqref="V288:V289">
    <cfRule type="cellIs" dxfId="14609" priority="11172" stopIfTrue="1" operator="equal">
      <formula>"Media"</formula>
    </cfRule>
  </conditionalFormatting>
  <conditionalFormatting sqref="V288:V289">
    <cfRule type="cellIs" dxfId="14608" priority="11170" stopIfTrue="1" operator="equal">
      <formula>"Muy Alta"</formula>
    </cfRule>
  </conditionalFormatting>
  <conditionalFormatting sqref="V288:V289">
    <cfRule type="cellIs" dxfId="14607" priority="11174" stopIfTrue="1" operator="equal">
      <formula>"Muy Baja"</formula>
    </cfRule>
  </conditionalFormatting>
  <conditionalFormatting sqref="AP289">
    <cfRule type="cellIs" dxfId="14606" priority="11133" stopIfTrue="1" operator="equal">
      <formula>"Alta"</formula>
    </cfRule>
  </conditionalFormatting>
  <conditionalFormatting sqref="AP289">
    <cfRule type="cellIs" dxfId="14605" priority="11135" stopIfTrue="1" operator="equal">
      <formula>"Baja"</formula>
    </cfRule>
  </conditionalFormatting>
  <conditionalFormatting sqref="AP289">
    <cfRule type="cellIs" dxfId="14604" priority="11134" stopIfTrue="1" operator="equal">
      <formula>"Media"</formula>
    </cfRule>
  </conditionalFormatting>
  <conditionalFormatting sqref="AP289">
    <cfRule type="cellIs" dxfId="14603" priority="11132" stopIfTrue="1" operator="equal">
      <formula>"Muy Alta"</formula>
    </cfRule>
  </conditionalFormatting>
  <conditionalFormatting sqref="AP289">
    <cfRule type="cellIs" dxfId="14602" priority="11136" stopIfTrue="1" operator="equal">
      <formula>"Muy Baja"</formula>
    </cfRule>
  </conditionalFormatting>
  <conditionalFormatting sqref="AE266">
    <cfRule type="containsText" dxfId="14601" priority="11099" operator="containsText" text="VALORAR">
      <formula>NOT(ISERROR(SEARCH("VALORAR",AE266)))</formula>
    </cfRule>
    <cfRule type="containsText" dxfId="14600" priority="11100" operator="containsText" text="Extrema">
      <formula>NOT(ISERROR(SEARCH("Extrema",AE266)))</formula>
    </cfRule>
    <cfRule type="containsText" dxfId="14599" priority="11101" operator="containsText" text="Alta">
      <formula>NOT(ISERROR(SEARCH("Alta",AE266)))</formula>
    </cfRule>
    <cfRule type="containsText" dxfId="14598" priority="11102" operator="containsText" text="Moderada">
      <formula>NOT(ISERROR(SEARCH("Moderada",AE266)))</formula>
    </cfRule>
    <cfRule type="containsText" dxfId="14597" priority="11103" operator="containsText" text="Baja">
      <formula>NOT(ISERROR(SEARCH("Baja",AE266)))</formula>
    </cfRule>
  </conditionalFormatting>
  <conditionalFormatting sqref="AE266">
    <cfRule type="containsText" dxfId="14596" priority="11104" operator="containsText" text="VALORAR">
      <formula>NOT(ISERROR(SEARCH("VALORAR",AE266)))</formula>
    </cfRule>
    <cfRule type="containsText" dxfId="14595" priority="11105" operator="containsText" text="Extrema">
      <formula>NOT(ISERROR(SEARCH("Extrema",AE266)))</formula>
    </cfRule>
    <cfRule type="containsText" dxfId="14594" priority="11106" operator="containsText" text="Alta">
      <formula>NOT(ISERROR(SEARCH("Alta",AE266)))</formula>
    </cfRule>
    <cfRule type="containsText" dxfId="14593" priority="11107" operator="containsText" text="Moderada">
      <formula>NOT(ISERROR(SEARCH("Moderada",AE266)))</formula>
    </cfRule>
    <cfRule type="containsText" dxfId="14592" priority="11108" operator="containsText" text="Baja">
      <formula>NOT(ISERROR(SEARCH("Baja",AE266)))</formula>
    </cfRule>
  </conditionalFormatting>
  <conditionalFormatting sqref="V266">
    <cfRule type="cellIs" dxfId="14591" priority="11115" stopIfTrue="1" operator="equal">
      <formula>"Alta"</formula>
    </cfRule>
  </conditionalFormatting>
  <conditionalFormatting sqref="V266">
    <cfRule type="cellIs" dxfId="14590" priority="11117" stopIfTrue="1" operator="equal">
      <formula>"Baja"</formula>
    </cfRule>
  </conditionalFormatting>
  <conditionalFormatting sqref="V266">
    <cfRule type="cellIs" dxfId="14589" priority="11116" stopIfTrue="1" operator="equal">
      <formula>"Media"</formula>
    </cfRule>
  </conditionalFormatting>
  <conditionalFormatting sqref="V266">
    <cfRule type="cellIs" dxfId="14588" priority="11114" stopIfTrue="1" operator="equal">
      <formula>"Muy Alta"</formula>
    </cfRule>
  </conditionalFormatting>
  <conditionalFormatting sqref="V266">
    <cfRule type="cellIs" dxfId="14587" priority="11118" stopIfTrue="1" operator="equal">
      <formula>"Muy Baja"</formula>
    </cfRule>
  </conditionalFormatting>
  <conditionalFormatting sqref="AP266">
    <cfRule type="cellIs" dxfId="14586" priority="11091" stopIfTrue="1" operator="equal">
      <formula>"Alta"</formula>
    </cfRule>
  </conditionalFormatting>
  <conditionalFormatting sqref="AP266">
    <cfRule type="cellIs" dxfId="14585" priority="11093" stopIfTrue="1" operator="equal">
      <formula>"Baja"</formula>
    </cfRule>
  </conditionalFormatting>
  <conditionalFormatting sqref="AP266">
    <cfRule type="cellIs" dxfId="14584" priority="11092" stopIfTrue="1" operator="equal">
      <formula>"Media"</formula>
    </cfRule>
  </conditionalFormatting>
  <conditionalFormatting sqref="AP266">
    <cfRule type="cellIs" dxfId="14583" priority="11090" stopIfTrue="1" operator="equal">
      <formula>"Muy Alta"</formula>
    </cfRule>
  </conditionalFormatting>
  <conditionalFormatting sqref="AP266">
    <cfRule type="cellIs" dxfId="14582" priority="11094" stopIfTrue="1" operator="equal">
      <formula>"Muy Baja"</formula>
    </cfRule>
  </conditionalFormatting>
  <conditionalFormatting sqref="AE272">
    <cfRule type="containsText" dxfId="14581" priority="11057" operator="containsText" text="VALORAR">
      <formula>NOT(ISERROR(SEARCH("VALORAR",AE272)))</formula>
    </cfRule>
    <cfRule type="containsText" dxfId="14580" priority="11058" operator="containsText" text="Extrema">
      <formula>NOT(ISERROR(SEARCH("Extrema",AE272)))</formula>
    </cfRule>
    <cfRule type="containsText" dxfId="14579" priority="11059" operator="containsText" text="Alta">
      <formula>NOT(ISERROR(SEARCH("Alta",AE272)))</formula>
    </cfRule>
    <cfRule type="containsText" dxfId="14578" priority="11060" operator="containsText" text="Moderada">
      <formula>NOT(ISERROR(SEARCH("Moderada",AE272)))</formula>
    </cfRule>
    <cfRule type="containsText" dxfId="14577" priority="11061" operator="containsText" text="Baja">
      <formula>NOT(ISERROR(SEARCH("Baja",AE272)))</formula>
    </cfRule>
  </conditionalFormatting>
  <conditionalFormatting sqref="AE272">
    <cfRule type="containsText" dxfId="14576" priority="11062" operator="containsText" text="VALORAR">
      <formula>NOT(ISERROR(SEARCH("VALORAR",AE272)))</formula>
    </cfRule>
    <cfRule type="containsText" dxfId="14575" priority="11063" operator="containsText" text="Extrema">
      <formula>NOT(ISERROR(SEARCH("Extrema",AE272)))</formula>
    </cfRule>
    <cfRule type="containsText" dxfId="14574" priority="11064" operator="containsText" text="Alta">
      <formula>NOT(ISERROR(SEARCH("Alta",AE272)))</formula>
    </cfRule>
    <cfRule type="containsText" dxfId="14573" priority="11065" operator="containsText" text="Moderada">
      <formula>NOT(ISERROR(SEARCH("Moderada",AE272)))</formula>
    </cfRule>
    <cfRule type="containsText" dxfId="14572" priority="11066" operator="containsText" text="Baja">
      <formula>NOT(ISERROR(SEARCH("Baja",AE272)))</formula>
    </cfRule>
  </conditionalFormatting>
  <conditionalFormatting sqref="V272">
    <cfRule type="cellIs" dxfId="14571" priority="11073" stopIfTrue="1" operator="equal">
      <formula>"Alta"</formula>
    </cfRule>
  </conditionalFormatting>
  <conditionalFormatting sqref="V272">
    <cfRule type="cellIs" dxfId="14570" priority="11075" stopIfTrue="1" operator="equal">
      <formula>"Baja"</formula>
    </cfRule>
  </conditionalFormatting>
  <conditionalFormatting sqref="V272">
    <cfRule type="cellIs" dxfId="14569" priority="11074" stopIfTrue="1" operator="equal">
      <formula>"Media"</formula>
    </cfRule>
  </conditionalFormatting>
  <conditionalFormatting sqref="V272">
    <cfRule type="cellIs" dxfId="14568" priority="11072" stopIfTrue="1" operator="equal">
      <formula>"Muy Alta"</formula>
    </cfRule>
  </conditionalFormatting>
  <conditionalFormatting sqref="V272">
    <cfRule type="cellIs" dxfId="14567" priority="11076" stopIfTrue="1" operator="equal">
      <formula>"Muy Baja"</formula>
    </cfRule>
  </conditionalFormatting>
  <conditionalFormatting sqref="AP272">
    <cfRule type="cellIs" dxfId="14566" priority="11049" stopIfTrue="1" operator="equal">
      <formula>"Alta"</formula>
    </cfRule>
  </conditionalFormatting>
  <conditionalFormatting sqref="AP272">
    <cfRule type="cellIs" dxfId="14565" priority="11051" stopIfTrue="1" operator="equal">
      <formula>"Baja"</formula>
    </cfRule>
  </conditionalFormatting>
  <conditionalFormatting sqref="AP272">
    <cfRule type="cellIs" dxfId="14564" priority="11050" stopIfTrue="1" operator="equal">
      <formula>"Media"</formula>
    </cfRule>
  </conditionalFormatting>
  <conditionalFormatting sqref="AP272">
    <cfRule type="cellIs" dxfId="14563" priority="11048" stopIfTrue="1" operator="equal">
      <formula>"Muy Alta"</formula>
    </cfRule>
  </conditionalFormatting>
  <conditionalFormatting sqref="AP272">
    <cfRule type="cellIs" dxfId="14562" priority="11052" stopIfTrue="1" operator="equal">
      <formula>"Muy Baja"</formula>
    </cfRule>
  </conditionalFormatting>
  <conditionalFormatting sqref="AE278">
    <cfRule type="containsText" dxfId="14561" priority="11015" operator="containsText" text="VALORAR">
      <formula>NOT(ISERROR(SEARCH("VALORAR",AE278)))</formula>
    </cfRule>
    <cfRule type="containsText" dxfId="14560" priority="11016" operator="containsText" text="Extrema">
      <formula>NOT(ISERROR(SEARCH("Extrema",AE278)))</formula>
    </cfRule>
    <cfRule type="containsText" dxfId="14559" priority="11017" operator="containsText" text="Alta">
      <formula>NOT(ISERROR(SEARCH("Alta",AE278)))</formula>
    </cfRule>
    <cfRule type="containsText" dxfId="14558" priority="11018" operator="containsText" text="Moderada">
      <formula>NOT(ISERROR(SEARCH("Moderada",AE278)))</formula>
    </cfRule>
    <cfRule type="containsText" dxfId="14557" priority="11019" operator="containsText" text="Baja">
      <formula>NOT(ISERROR(SEARCH("Baja",AE278)))</formula>
    </cfRule>
  </conditionalFormatting>
  <conditionalFormatting sqref="AE278">
    <cfRule type="containsText" dxfId="14556" priority="11020" operator="containsText" text="VALORAR">
      <formula>NOT(ISERROR(SEARCH("VALORAR",AE278)))</formula>
    </cfRule>
    <cfRule type="containsText" dxfId="14555" priority="11021" operator="containsText" text="Extrema">
      <formula>NOT(ISERROR(SEARCH("Extrema",AE278)))</formula>
    </cfRule>
    <cfRule type="containsText" dxfId="14554" priority="11022" operator="containsText" text="Alta">
      <formula>NOT(ISERROR(SEARCH("Alta",AE278)))</formula>
    </cfRule>
    <cfRule type="containsText" dxfId="14553" priority="11023" operator="containsText" text="Moderada">
      <formula>NOT(ISERROR(SEARCH("Moderada",AE278)))</formula>
    </cfRule>
    <cfRule type="containsText" dxfId="14552" priority="11024" operator="containsText" text="Baja">
      <formula>NOT(ISERROR(SEARCH("Baja",AE278)))</formula>
    </cfRule>
  </conditionalFormatting>
  <conditionalFormatting sqref="V278">
    <cfRule type="cellIs" dxfId="14551" priority="11031" stopIfTrue="1" operator="equal">
      <formula>"Alta"</formula>
    </cfRule>
  </conditionalFormatting>
  <conditionalFormatting sqref="V278">
    <cfRule type="cellIs" dxfId="14550" priority="11033" stopIfTrue="1" operator="equal">
      <formula>"Baja"</formula>
    </cfRule>
  </conditionalFormatting>
  <conditionalFormatting sqref="V278">
    <cfRule type="cellIs" dxfId="14549" priority="11032" stopIfTrue="1" operator="equal">
      <formula>"Media"</formula>
    </cfRule>
  </conditionalFormatting>
  <conditionalFormatting sqref="V278">
    <cfRule type="cellIs" dxfId="14548" priority="11030" stopIfTrue="1" operator="equal">
      <formula>"Muy Alta"</formula>
    </cfRule>
  </conditionalFormatting>
  <conditionalFormatting sqref="V278">
    <cfRule type="cellIs" dxfId="14547" priority="11034" stopIfTrue="1" operator="equal">
      <formula>"Muy Baja"</formula>
    </cfRule>
  </conditionalFormatting>
  <conditionalFormatting sqref="AP278">
    <cfRule type="cellIs" dxfId="14546" priority="11007" stopIfTrue="1" operator="equal">
      <formula>"Alta"</formula>
    </cfRule>
  </conditionalFormatting>
  <conditionalFormatting sqref="AP278">
    <cfRule type="cellIs" dxfId="14545" priority="11009" stopIfTrue="1" operator="equal">
      <formula>"Baja"</formula>
    </cfRule>
  </conditionalFormatting>
  <conditionalFormatting sqref="AP278">
    <cfRule type="cellIs" dxfId="14544" priority="11008" stopIfTrue="1" operator="equal">
      <formula>"Media"</formula>
    </cfRule>
  </conditionalFormatting>
  <conditionalFormatting sqref="AP278">
    <cfRule type="cellIs" dxfId="14543" priority="11006" stopIfTrue="1" operator="equal">
      <formula>"Muy Alta"</formula>
    </cfRule>
  </conditionalFormatting>
  <conditionalFormatting sqref="AP278">
    <cfRule type="cellIs" dxfId="14542" priority="11010" stopIfTrue="1" operator="equal">
      <formula>"Muy Baja"</formula>
    </cfRule>
  </conditionalFormatting>
  <conditionalFormatting sqref="AE284">
    <cfRule type="containsText" dxfId="14541" priority="10973" operator="containsText" text="VALORAR">
      <formula>NOT(ISERROR(SEARCH("VALORAR",AE284)))</formula>
    </cfRule>
    <cfRule type="containsText" dxfId="14540" priority="10974" operator="containsText" text="Extrema">
      <formula>NOT(ISERROR(SEARCH("Extrema",AE284)))</formula>
    </cfRule>
    <cfRule type="containsText" dxfId="14539" priority="10975" operator="containsText" text="Alta">
      <formula>NOT(ISERROR(SEARCH("Alta",AE284)))</formula>
    </cfRule>
    <cfRule type="containsText" dxfId="14538" priority="10976" operator="containsText" text="Moderada">
      <formula>NOT(ISERROR(SEARCH("Moderada",AE284)))</formula>
    </cfRule>
    <cfRule type="containsText" dxfId="14537" priority="10977" operator="containsText" text="Baja">
      <formula>NOT(ISERROR(SEARCH("Baja",AE284)))</formula>
    </cfRule>
  </conditionalFormatting>
  <conditionalFormatting sqref="AE284">
    <cfRule type="containsText" dxfId="14536" priority="10978" operator="containsText" text="VALORAR">
      <formula>NOT(ISERROR(SEARCH("VALORAR",AE284)))</formula>
    </cfRule>
    <cfRule type="containsText" dxfId="14535" priority="10979" operator="containsText" text="Extrema">
      <formula>NOT(ISERROR(SEARCH("Extrema",AE284)))</formula>
    </cfRule>
    <cfRule type="containsText" dxfId="14534" priority="10980" operator="containsText" text="Alta">
      <formula>NOT(ISERROR(SEARCH("Alta",AE284)))</formula>
    </cfRule>
    <cfRule type="containsText" dxfId="14533" priority="10981" operator="containsText" text="Moderada">
      <formula>NOT(ISERROR(SEARCH("Moderada",AE284)))</formula>
    </cfRule>
    <cfRule type="containsText" dxfId="14532" priority="10982" operator="containsText" text="Baja">
      <formula>NOT(ISERROR(SEARCH("Baja",AE284)))</formula>
    </cfRule>
  </conditionalFormatting>
  <conditionalFormatting sqref="V284">
    <cfRule type="cellIs" dxfId="14531" priority="10989" stopIfTrue="1" operator="equal">
      <formula>"Alta"</formula>
    </cfRule>
  </conditionalFormatting>
  <conditionalFormatting sqref="V284">
    <cfRule type="cellIs" dxfId="14530" priority="10991" stopIfTrue="1" operator="equal">
      <formula>"Baja"</formula>
    </cfRule>
  </conditionalFormatting>
  <conditionalFormatting sqref="V284">
    <cfRule type="cellIs" dxfId="14529" priority="10990" stopIfTrue="1" operator="equal">
      <formula>"Media"</formula>
    </cfRule>
  </conditionalFormatting>
  <conditionalFormatting sqref="V284">
    <cfRule type="cellIs" dxfId="14528" priority="10988" stopIfTrue="1" operator="equal">
      <formula>"Muy Alta"</formula>
    </cfRule>
  </conditionalFormatting>
  <conditionalFormatting sqref="V284">
    <cfRule type="cellIs" dxfId="14527" priority="10992" stopIfTrue="1" operator="equal">
      <formula>"Muy Baja"</formula>
    </cfRule>
  </conditionalFormatting>
  <conditionalFormatting sqref="AP284">
    <cfRule type="cellIs" dxfId="14526" priority="10965" stopIfTrue="1" operator="equal">
      <formula>"Alta"</formula>
    </cfRule>
  </conditionalFormatting>
  <conditionalFormatting sqref="AP284">
    <cfRule type="cellIs" dxfId="14525" priority="10967" stopIfTrue="1" operator="equal">
      <formula>"Baja"</formula>
    </cfRule>
  </conditionalFormatting>
  <conditionalFormatting sqref="AP284">
    <cfRule type="cellIs" dxfId="14524" priority="10966" stopIfTrue="1" operator="equal">
      <formula>"Media"</formula>
    </cfRule>
  </conditionalFormatting>
  <conditionalFormatting sqref="AP284">
    <cfRule type="cellIs" dxfId="14523" priority="10964" stopIfTrue="1" operator="equal">
      <formula>"Muy Alta"</formula>
    </cfRule>
  </conditionalFormatting>
  <conditionalFormatting sqref="AP284">
    <cfRule type="cellIs" dxfId="14522" priority="10968" stopIfTrue="1" operator="equal">
      <formula>"Muy Baja"</formula>
    </cfRule>
  </conditionalFormatting>
  <conditionalFormatting sqref="AE290">
    <cfRule type="containsText" dxfId="14521" priority="10931" operator="containsText" text="VALORAR">
      <formula>NOT(ISERROR(SEARCH("VALORAR",AE290)))</formula>
    </cfRule>
    <cfRule type="containsText" dxfId="14520" priority="10932" operator="containsText" text="Extrema">
      <formula>NOT(ISERROR(SEARCH("Extrema",AE290)))</formula>
    </cfRule>
    <cfRule type="containsText" dxfId="14519" priority="10933" operator="containsText" text="Alta">
      <formula>NOT(ISERROR(SEARCH("Alta",AE290)))</formula>
    </cfRule>
    <cfRule type="containsText" dxfId="14518" priority="10934" operator="containsText" text="Moderada">
      <formula>NOT(ISERROR(SEARCH("Moderada",AE290)))</formula>
    </cfRule>
    <cfRule type="containsText" dxfId="14517" priority="10935" operator="containsText" text="Baja">
      <formula>NOT(ISERROR(SEARCH("Baja",AE290)))</formula>
    </cfRule>
  </conditionalFormatting>
  <conditionalFormatting sqref="AE290">
    <cfRule type="containsText" dxfId="14516" priority="10936" operator="containsText" text="VALORAR">
      <formula>NOT(ISERROR(SEARCH("VALORAR",AE290)))</formula>
    </cfRule>
    <cfRule type="containsText" dxfId="14515" priority="10937" operator="containsText" text="Extrema">
      <formula>NOT(ISERROR(SEARCH("Extrema",AE290)))</formula>
    </cfRule>
    <cfRule type="containsText" dxfId="14514" priority="10938" operator="containsText" text="Alta">
      <formula>NOT(ISERROR(SEARCH("Alta",AE290)))</formula>
    </cfRule>
    <cfRule type="containsText" dxfId="14513" priority="10939" operator="containsText" text="Moderada">
      <formula>NOT(ISERROR(SEARCH("Moderada",AE290)))</formula>
    </cfRule>
    <cfRule type="containsText" dxfId="14512" priority="10940" operator="containsText" text="Baja">
      <formula>NOT(ISERROR(SEARCH("Baja",AE290)))</formula>
    </cfRule>
  </conditionalFormatting>
  <conditionalFormatting sqref="V290">
    <cfRule type="cellIs" dxfId="14511" priority="10947" stopIfTrue="1" operator="equal">
      <formula>"Alta"</formula>
    </cfRule>
  </conditionalFormatting>
  <conditionalFormatting sqref="V290">
    <cfRule type="cellIs" dxfId="14510" priority="10949" stopIfTrue="1" operator="equal">
      <formula>"Baja"</formula>
    </cfRule>
  </conditionalFormatting>
  <conditionalFormatting sqref="V290">
    <cfRule type="cellIs" dxfId="14509" priority="10948" stopIfTrue="1" operator="equal">
      <formula>"Media"</formula>
    </cfRule>
  </conditionalFormatting>
  <conditionalFormatting sqref="V290">
    <cfRule type="cellIs" dxfId="14508" priority="10946" stopIfTrue="1" operator="equal">
      <formula>"Muy Alta"</formula>
    </cfRule>
  </conditionalFormatting>
  <conditionalFormatting sqref="V290">
    <cfRule type="cellIs" dxfId="14507" priority="10950" stopIfTrue="1" operator="equal">
      <formula>"Muy Baja"</formula>
    </cfRule>
  </conditionalFormatting>
  <conditionalFormatting sqref="AP290">
    <cfRule type="cellIs" dxfId="14506" priority="10923" stopIfTrue="1" operator="equal">
      <formula>"Alta"</formula>
    </cfRule>
  </conditionalFormatting>
  <conditionalFormatting sqref="AP290">
    <cfRule type="cellIs" dxfId="14505" priority="10925" stopIfTrue="1" operator="equal">
      <formula>"Baja"</formula>
    </cfRule>
  </conditionalFormatting>
  <conditionalFormatting sqref="AP290">
    <cfRule type="cellIs" dxfId="14504" priority="10924" stopIfTrue="1" operator="equal">
      <formula>"Media"</formula>
    </cfRule>
  </conditionalFormatting>
  <conditionalFormatting sqref="AP290">
    <cfRule type="cellIs" dxfId="14503" priority="10922" stopIfTrue="1" operator="equal">
      <formula>"Muy Alta"</formula>
    </cfRule>
  </conditionalFormatting>
  <conditionalFormatting sqref="AP290">
    <cfRule type="cellIs" dxfId="14502" priority="10926" stopIfTrue="1" operator="equal">
      <formula>"Muy Baja"</formula>
    </cfRule>
  </conditionalFormatting>
  <conditionalFormatting sqref="AE296">
    <cfRule type="containsText" dxfId="14501" priority="10889" operator="containsText" text="VALORAR">
      <formula>NOT(ISERROR(SEARCH("VALORAR",AE296)))</formula>
    </cfRule>
    <cfRule type="containsText" dxfId="14500" priority="10890" operator="containsText" text="Extrema">
      <formula>NOT(ISERROR(SEARCH("Extrema",AE296)))</formula>
    </cfRule>
    <cfRule type="containsText" dxfId="14499" priority="10891" operator="containsText" text="Alta">
      <formula>NOT(ISERROR(SEARCH("Alta",AE296)))</formula>
    </cfRule>
    <cfRule type="containsText" dxfId="14498" priority="10892" operator="containsText" text="Moderada">
      <formula>NOT(ISERROR(SEARCH("Moderada",AE296)))</formula>
    </cfRule>
    <cfRule type="containsText" dxfId="14497" priority="10893" operator="containsText" text="Baja">
      <formula>NOT(ISERROR(SEARCH("Baja",AE296)))</formula>
    </cfRule>
  </conditionalFormatting>
  <conditionalFormatting sqref="AE296">
    <cfRule type="containsText" dxfId="14496" priority="10894" operator="containsText" text="VALORAR">
      <formula>NOT(ISERROR(SEARCH("VALORAR",AE296)))</formula>
    </cfRule>
    <cfRule type="containsText" dxfId="14495" priority="10895" operator="containsText" text="Extrema">
      <formula>NOT(ISERROR(SEARCH("Extrema",AE296)))</formula>
    </cfRule>
    <cfRule type="containsText" dxfId="14494" priority="10896" operator="containsText" text="Alta">
      <formula>NOT(ISERROR(SEARCH("Alta",AE296)))</formula>
    </cfRule>
    <cfRule type="containsText" dxfId="14493" priority="10897" operator="containsText" text="Moderada">
      <formula>NOT(ISERROR(SEARCH("Moderada",AE296)))</formula>
    </cfRule>
    <cfRule type="containsText" dxfId="14492" priority="10898" operator="containsText" text="Baja">
      <formula>NOT(ISERROR(SEARCH("Baja",AE296)))</formula>
    </cfRule>
  </conditionalFormatting>
  <conditionalFormatting sqref="V296">
    <cfRule type="cellIs" dxfId="14491" priority="10905" stopIfTrue="1" operator="equal">
      <formula>"Alta"</formula>
    </cfRule>
  </conditionalFormatting>
  <conditionalFormatting sqref="V296">
    <cfRule type="cellIs" dxfId="14490" priority="10907" stopIfTrue="1" operator="equal">
      <formula>"Baja"</formula>
    </cfRule>
  </conditionalFormatting>
  <conditionalFormatting sqref="V296">
    <cfRule type="cellIs" dxfId="14489" priority="10906" stopIfTrue="1" operator="equal">
      <formula>"Media"</formula>
    </cfRule>
  </conditionalFormatting>
  <conditionalFormatting sqref="V296">
    <cfRule type="cellIs" dxfId="14488" priority="10904" stopIfTrue="1" operator="equal">
      <formula>"Muy Alta"</formula>
    </cfRule>
  </conditionalFormatting>
  <conditionalFormatting sqref="V296">
    <cfRule type="cellIs" dxfId="14487" priority="10908" stopIfTrue="1" operator="equal">
      <formula>"Muy Baja"</formula>
    </cfRule>
  </conditionalFormatting>
  <conditionalFormatting sqref="AP296">
    <cfRule type="cellIs" dxfId="14486" priority="10881" stopIfTrue="1" operator="equal">
      <formula>"Alta"</formula>
    </cfRule>
  </conditionalFormatting>
  <conditionalFormatting sqref="AP296">
    <cfRule type="cellIs" dxfId="14485" priority="10883" stopIfTrue="1" operator="equal">
      <formula>"Baja"</formula>
    </cfRule>
  </conditionalFormatting>
  <conditionalFormatting sqref="AP296">
    <cfRule type="cellIs" dxfId="14484" priority="10882" stopIfTrue="1" operator="equal">
      <formula>"Media"</formula>
    </cfRule>
  </conditionalFormatting>
  <conditionalFormatting sqref="AP296">
    <cfRule type="cellIs" dxfId="14483" priority="10880" stopIfTrue="1" operator="equal">
      <formula>"Muy Alta"</formula>
    </cfRule>
  </conditionalFormatting>
  <conditionalFormatting sqref="AP296">
    <cfRule type="cellIs" dxfId="14482" priority="10884" stopIfTrue="1" operator="equal">
      <formula>"Muy Baja"</formula>
    </cfRule>
  </conditionalFormatting>
  <conditionalFormatting sqref="AE304:AE305">
    <cfRule type="containsText" dxfId="14481" priority="10819" operator="containsText" text="VALORAR">
      <formula>NOT(ISERROR(SEARCH("VALORAR",AE304)))</formula>
    </cfRule>
    <cfRule type="containsText" dxfId="14480" priority="10820" operator="containsText" text="Extrema">
      <formula>NOT(ISERROR(SEARCH("Extrema",AE304)))</formula>
    </cfRule>
    <cfRule type="containsText" dxfId="14479" priority="10821" operator="containsText" text="Alta">
      <formula>NOT(ISERROR(SEARCH("Alta",AE304)))</formula>
    </cfRule>
    <cfRule type="containsText" dxfId="14478" priority="10822" operator="containsText" text="Moderada">
      <formula>NOT(ISERROR(SEARCH("Moderada",AE304)))</formula>
    </cfRule>
    <cfRule type="containsText" dxfId="14477" priority="10823" operator="containsText" text="Baja">
      <formula>NOT(ISERROR(SEARCH("Baja",AE304)))</formula>
    </cfRule>
  </conditionalFormatting>
  <conditionalFormatting sqref="AE304:AE305">
    <cfRule type="containsText" dxfId="14476" priority="10824" operator="containsText" text="VALORAR">
      <formula>NOT(ISERROR(SEARCH("VALORAR",AE304)))</formula>
    </cfRule>
    <cfRule type="containsText" dxfId="14475" priority="10825" operator="containsText" text="Extrema">
      <formula>NOT(ISERROR(SEARCH("Extrema",AE304)))</formula>
    </cfRule>
    <cfRule type="containsText" dxfId="14474" priority="10826" operator="containsText" text="Alta">
      <formula>NOT(ISERROR(SEARCH("Alta",AE304)))</formula>
    </cfRule>
    <cfRule type="containsText" dxfId="14473" priority="10827" operator="containsText" text="Moderada">
      <formula>NOT(ISERROR(SEARCH("Moderada",AE304)))</formula>
    </cfRule>
    <cfRule type="containsText" dxfId="14472" priority="10828" operator="containsText" text="Baja">
      <formula>NOT(ISERROR(SEARCH("Baja",AE304)))</formula>
    </cfRule>
  </conditionalFormatting>
  <conditionalFormatting sqref="AP309">
    <cfRule type="cellIs" dxfId="14471" priority="10773" stopIfTrue="1" operator="equal">
      <formula>"Alta"</formula>
    </cfRule>
  </conditionalFormatting>
  <conditionalFormatting sqref="AP309">
    <cfRule type="cellIs" dxfId="14470" priority="10775" stopIfTrue="1" operator="equal">
      <formula>"Baja"</formula>
    </cfRule>
  </conditionalFormatting>
  <conditionalFormatting sqref="AP309">
    <cfRule type="cellIs" dxfId="14469" priority="10774" stopIfTrue="1" operator="equal">
      <formula>"Media"</formula>
    </cfRule>
  </conditionalFormatting>
  <conditionalFormatting sqref="AP309">
    <cfRule type="cellIs" dxfId="14468" priority="10772" stopIfTrue="1" operator="equal">
      <formula>"Muy Alta"</formula>
    </cfRule>
  </conditionalFormatting>
  <conditionalFormatting sqref="AP309">
    <cfRule type="cellIs" dxfId="14467" priority="10776" stopIfTrue="1" operator="equal">
      <formula>"Muy Baja"</formula>
    </cfRule>
  </conditionalFormatting>
  <conditionalFormatting sqref="AP306">
    <cfRule type="cellIs" dxfId="14466" priority="10731" stopIfTrue="1" operator="equal">
      <formula>"Alta"</formula>
    </cfRule>
  </conditionalFormatting>
  <conditionalFormatting sqref="AP306">
    <cfRule type="cellIs" dxfId="14465" priority="10733" stopIfTrue="1" operator="equal">
      <formula>"Baja"</formula>
    </cfRule>
  </conditionalFormatting>
  <conditionalFormatting sqref="AP306">
    <cfRule type="cellIs" dxfId="14464" priority="10732" stopIfTrue="1" operator="equal">
      <formula>"Media"</formula>
    </cfRule>
  </conditionalFormatting>
  <conditionalFormatting sqref="AP306">
    <cfRule type="cellIs" dxfId="14463" priority="10730" stopIfTrue="1" operator="equal">
      <formula>"Muy Alta"</formula>
    </cfRule>
  </conditionalFormatting>
  <conditionalFormatting sqref="AP306">
    <cfRule type="cellIs" dxfId="14462" priority="10734" stopIfTrue="1" operator="equal">
      <formula>"Muy Baja"</formula>
    </cfRule>
  </conditionalFormatting>
  <conditionalFormatting sqref="V304:V305">
    <cfRule type="cellIs" dxfId="14461" priority="10835" stopIfTrue="1" operator="equal">
      <formula>"Alta"</formula>
    </cfRule>
  </conditionalFormatting>
  <conditionalFormatting sqref="V304:V305">
    <cfRule type="cellIs" dxfId="14460" priority="10837" stopIfTrue="1" operator="equal">
      <formula>"Baja"</formula>
    </cfRule>
  </conditionalFormatting>
  <conditionalFormatting sqref="V304:V305">
    <cfRule type="cellIs" dxfId="14459" priority="10836" stopIfTrue="1" operator="equal">
      <formula>"Media"</formula>
    </cfRule>
  </conditionalFormatting>
  <conditionalFormatting sqref="V304:V305">
    <cfRule type="cellIs" dxfId="14458" priority="10834" stopIfTrue="1" operator="equal">
      <formula>"Muy Alta"</formula>
    </cfRule>
  </conditionalFormatting>
  <conditionalFormatting sqref="V304:V305">
    <cfRule type="cellIs" dxfId="14457" priority="10838" stopIfTrue="1" operator="equal">
      <formula>"Muy Baja"</formula>
    </cfRule>
  </conditionalFormatting>
  <conditionalFormatting sqref="AW304">
    <cfRule type="containsText" dxfId="14456" priority="10809" operator="containsText" text="VALORAR">
      <formula>NOT(ISERROR(SEARCH("VALORAR",AW304)))</formula>
    </cfRule>
    <cfRule type="containsText" dxfId="14455" priority="10810" operator="containsText" text="Extrema">
      <formula>NOT(ISERROR(SEARCH("Extrema",AW304)))</formula>
    </cfRule>
    <cfRule type="containsText" dxfId="14454" priority="10811" operator="containsText" text="Alta">
      <formula>NOT(ISERROR(SEARCH("Alta",AW304)))</formula>
    </cfRule>
    <cfRule type="containsText" dxfId="14453" priority="10812" operator="containsText" text="Moderada">
      <formula>NOT(ISERROR(SEARCH("Moderada",AW304)))</formula>
    </cfRule>
    <cfRule type="containsText" dxfId="14452" priority="10813" operator="containsText" text="Baja">
      <formula>NOT(ISERROR(SEARCH("Baja",AW304)))</formula>
    </cfRule>
  </conditionalFormatting>
  <conditionalFormatting sqref="AW304">
    <cfRule type="containsText" dxfId="14451" priority="10814" operator="containsText" text="VALORAR">
      <formula>NOT(ISERROR(SEARCH("VALORAR",AW304)))</formula>
    </cfRule>
    <cfRule type="containsText" dxfId="14450" priority="10815" operator="containsText" text="Extrema">
      <formula>NOT(ISERROR(SEARCH("Extrema",AW304)))</formula>
    </cfRule>
    <cfRule type="containsText" dxfId="14449" priority="10816" operator="containsText" text="Alta">
      <formula>NOT(ISERROR(SEARCH("Alta",AW304)))</formula>
    </cfRule>
    <cfRule type="containsText" dxfId="14448" priority="10817" operator="containsText" text="Moderada">
      <formula>NOT(ISERROR(SEARCH("Moderada",AW304)))</formula>
    </cfRule>
    <cfRule type="containsText" dxfId="14447" priority="10818" operator="containsText" text="Baja">
      <formula>NOT(ISERROR(SEARCH("Baja",AW304)))</formula>
    </cfRule>
  </conditionalFormatting>
  <conditionalFormatting sqref="AP304">
    <cfRule type="cellIs" dxfId="14446" priority="10801" stopIfTrue="1" operator="equal">
      <formula>"Alta"</formula>
    </cfRule>
  </conditionalFormatting>
  <conditionalFormatting sqref="AP304">
    <cfRule type="cellIs" dxfId="14445" priority="10803" stopIfTrue="1" operator="equal">
      <formula>"Baja"</formula>
    </cfRule>
  </conditionalFormatting>
  <conditionalFormatting sqref="AP304">
    <cfRule type="cellIs" dxfId="14444" priority="10802" stopIfTrue="1" operator="equal">
      <formula>"Media"</formula>
    </cfRule>
  </conditionalFormatting>
  <conditionalFormatting sqref="AP304">
    <cfRule type="cellIs" dxfId="14443" priority="10800" stopIfTrue="1" operator="equal">
      <formula>"Muy Alta"</formula>
    </cfRule>
  </conditionalFormatting>
  <conditionalFormatting sqref="AP304">
    <cfRule type="cellIs" dxfId="14442" priority="10804" stopIfTrue="1" operator="equal">
      <formula>"Muy Baja"</formula>
    </cfRule>
  </conditionalFormatting>
  <conditionalFormatting sqref="AP305">
    <cfRule type="cellIs" dxfId="14441" priority="10787" stopIfTrue="1" operator="equal">
      <formula>"Alta"</formula>
    </cfRule>
  </conditionalFormatting>
  <conditionalFormatting sqref="AP305">
    <cfRule type="cellIs" dxfId="14440" priority="10789" stopIfTrue="1" operator="equal">
      <formula>"Baja"</formula>
    </cfRule>
  </conditionalFormatting>
  <conditionalFormatting sqref="AP305">
    <cfRule type="cellIs" dxfId="14439" priority="10788" stopIfTrue="1" operator="equal">
      <formula>"Media"</formula>
    </cfRule>
  </conditionalFormatting>
  <conditionalFormatting sqref="AP305">
    <cfRule type="cellIs" dxfId="14438" priority="10786" stopIfTrue="1" operator="equal">
      <formula>"Muy Alta"</formula>
    </cfRule>
  </conditionalFormatting>
  <conditionalFormatting sqref="AP305">
    <cfRule type="cellIs" dxfId="14437" priority="10790" stopIfTrue="1" operator="equal">
      <formula>"Muy Baja"</formula>
    </cfRule>
  </conditionalFormatting>
  <conditionalFormatting sqref="AE306:AE307">
    <cfRule type="containsText" dxfId="14436" priority="10739" operator="containsText" text="VALORAR">
      <formula>NOT(ISERROR(SEARCH("VALORAR",AE306)))</formula>
    </cfRule>
    <cfRule type="containsText" dxfId="14435" priority="10740" operator="containsText" text="Extrema">
      <formula>NOT(ISERROR(SEARCH("Extrema",AE306)))</formula>
    </cfRule>
    <cfRule type="containsText" dxfId="14434" priority="10741" operator="containsText" text="Alta">
      <formula>NOT(ISERROR(SEARCH("Alta",AE306)))</formula>
    </cfRule>
    <cfRule type="containsText" dxfId="14433" priority="10742" operator="containsText" text="Moderada">
      <formula>NOT(ISERROR(SEARCH("Moderada",AE306)))</formula>
    </cfRule>
    <cfRule type="containsText" dxfId="14432" priority="10743" operator="containsText" text="Baja">
      <formula>NOT(ISERROR(SEARCH("Baja",AE306)))</formula>
    </cfRule>
  </conditionalFormatting>
  <conditionalFormatting sqref="AE306:AE307">
    <cfRule type="containsText" dxfId="14431" priority="10744" operator="containsText" text="VALORAR">
      <formula>NOT(ISERROR(SEARCH("VALORAR",AE306)))</formula>
    </cfRule>
    <cfRule type="containsText" dxfId="14430" priority="10745" operator="containsText" text="Extrema">
      <formula>NOT(ISERROR(SEARCH("Extrema",AE306)))</formula>
    </cfRule>
    <cfRule type="containsText" dxfId="14429" priority="10746" operator="containsText" text="Alta">
      <formula>NOT(ISERROR(SEARCH("Alta",AE306)))</formula>
    </cfRule>
    <cfRule type="containsText" dxfId="14428" priority="10747" operator="containsText" text="Moderada">
      <formula>NOT(ISERROR(SEARCH("Moderada",AE306)))</formula>
    </cfRule>
    <cfRule type="containsText" dxfId="14427" priority="10748" operator="containsText" text="Baja">
      <formula>NOT(ISERROR(SEARCH("Baja",AE306)))</formula>
    </cfRule>
  </conditionalFormatting>
  <conditionalFormatting sqref="V306:V307">
    <cfRule type="cellIs" dxfId="14426" priority="10755" stopIfTrue="1" operator="equal">
      <formula>"Alta"</formula>
    </cfRule>
  </conditionalFormatting>
  <conditionalFormatting sqref="V306:V307">
    <cfRule type="cellIs" dxfId="14425" priority="10757" stopIfTrue="1" operator="equal">
      <formula>"Baja"</formula>
    </cfRule>
  </conditionalFormatting>
  <conditionalFormatting sqref="V306:V307">
    <cfRule type="cellIs" dxfId="14424" priority="10756" stopIfTrue="1" operator="equal">
      <formula>"Media"</formula>
    </cfRule>
  </conditionalFormatting>
  <conditionalFormatting sqref="V306:V307">
    <cfRule type="cellIs" dxfId="14423" priority="10754" stopIfTrue="1" operator="equal">
      <formula>"Muy Alta"</formula>
    </cfRule>
  </conditionalFormatting>
  <conditionalFormatting sqref="V306:V307">
    <cfRule type="cellIs" dxfId="14422" priority="10758" stopIfTrue="1" operator="equal">
      <formula>"Muy Baja"</formula>
    </cfRule>
  </conditionalFormatting>
  <conditionalFormatting sqref="AP307">
    <cfRule type="cellIs" dxfId="14421" priority="10717" stopIfTrue="1" operator="equal">
      <formula>"Alta"</formula>
    </cfRule>
  </conditionalFormatting>
  <conditionalFormatting sqref="AP307">
    <cfRule type="cellIs" dxfId="14420" priority="10719" stopIfTrue="1" operator="equal">
      <formula>"Baja"</formula>
    </cfRule>
  </conditionalFormatting>
  <conditionalFormatting sqref="AP307">
    <cfRule type="cellIs" dxfId="14419" priority="10718" stopIfTrue="1" operator="equal">
      <formula>"Media"</formula>
    </cfRule>
  </conditionalFormatting>
  <conditionalFormatting sqref="AP307">
    <cfRule type="cellIs" dxfId="14418" priority="10716" stopIfTrue="1" operator="equal">
      <formula>"Muy Alta"</formula>
    </cfRule>
  </conditionalFormatting>
  <conditionalFormatting sqref="AP307">
    <cfRule type="cellIs" dxfId="14417" priority="10720" stopIfTrue="1" operator="equal">
      <formula>"Muy Baja"</formula>
    </cfRule>
  </conditionalFormatting>
  <conditionalFormatting sqref="AE308">
    <cfRule type="containsText" dxfId="14416" priority="10683" operator="containsText" text="VALORAR">
      <formula>NOT(ISERROR(SEARCH("VALORAR",AE308)))</formula>
    </cfRule>
    <cfRule type="containsText" dxfId="14415" priority="10684" operator="containsText" text="Extrema">
      <formula>NOT(ISERROR(SEARCH("Extrema",AE308)))</formula>
    </cfRule>
    <cfRule type="containsText" dxfId="14414" priority="10685" operator="containsText" text="Alta">
      <formula>NOT(ISERROR(SEARCH("Alta",AE308)))</formula>
    </cfRule>
    <cfRule type="containsText" dxfId="14413" priority="10686" operator="containsText" text="Moderada">
      <formula>NOT(ISERROR(SEARCH("Moderada",AE308)))</formula>
    </cfRule>
    <cfRule type="containsText" dxfId="14412" priority="10687" operator="containsText" text="Baja">
      <formula>NOT(ISERROR(SEARCH("Baja",AE308)))</formula>
    </cfRule>
  </conditionalFormatting>
  <conditionalFormatting sqref="AE308">
    <cfRule type="containsText" dxfId="14411" priority="10688" operator="containsText" text="VALORAR">
      <formula>NOT(ISERROR(SEARCH("VALORAR",AE308)))</formula>
    </cfRule>
    <cfRule type="containsText" dxfId="14410" priority="10689" operator="containsText" text="Extrema">
      <formula>NOT(ISERROR(SEARCH("Extrema",AE308)))</formula>
    </cfRule>
    <cfRule type="containsText" dxfId="14409" priority="10690" operator="containsText" text="Alta">
      <formula>NOT(ISERROR(SEARCH("Alta",AE308)))</formula>
    </cfRule>
    <cfRule type="containsText" dxfId="14408" priority="10691" operator="containsText" text="Moderada">
      <formula>NOT(ISERROR(SEARCH("Moderada",AE308)))</formula>
    </cfRule>
    <cfRule type="containsText" dxfId="14407" priority="10692" operator="containsText" text="Baja">
      <formula>NOT(ISERROR(SEARCH("Baja",AE308)))</formula>
    </cfRule>
  </conditionalFormatting>
  <conditionalFormatting sqref="V308">
    <cfRule type="cellIs" dxfId="14406" priority="10699" stopIfTrue="1" operator="equal">
      <formula>"Alta"</formula>
    </cfRule>
  </conditionalFormatting>
  <conditionalFormatting sqref="V308">
    <cfRule type="cellIs" dxfId="14405" priority="10701" stopIfTrue="1" operator="equal">
      <formula>"Baja"</formula>
    </cfRule>
  </conditionalFormatting>
  <conditionalFormatting sqref="V308">
    <cfRule type="cellIs" dxfId="14404" priority="10700" stopIfTrue="1" operator="equal">
      <formula>"Media"</formula>
    </cfRule>
  </conditionalFormatting>
  <conditionalFormatting sqref="V308">
    <cfRule type="cellIs" dxfId="14403" priority="10698" stopIfTrue="1" operator="equal">
      <formula>"Muy Alta"</formula>
    </cfRule>
  </conditionalFormatting>
  <conditionalFormatting sqref="V308">
    <cfRule type="cellIs" dxfId="14402" priority="10702" stopIfTrue="1" operator="equal">
      <formula>"Muy Baja"</formula>
    </cfRule>
  </conditionalFormatting>
  <conditionalFormatting sqref="AP308">
    <cfRule type="cellIs" dxfId="14401" priority="10675" stopIfTrue="1" operator="equal">
      <formula>"Alta"</formula>
    </cfRule>
  </conditionalFormatting>
  <conditionalFormatting sqref="AP308">
    <cfRule type="cellIs" dxfId="14400" priority="10677" stopIfTrue="1" operator="equal">
      <formula>"Baja"</formula>
    </cfRule>
  </conditionalFormatting>
  <conditionalFormatting sqref="AP308">
    <cfRule type="cellIs" dxfId="14399" priority="10676" stopIfTrue="1" operator="equal">
      <formula>"Media"</formula>
    </cfRule>
  </conditionalFormatting>
  <conditionalFormatting sqref="AP308">
    <cfRule type="cellIs" dxfId="14398" priority="10674" stopIfTrue="1" operator="equal">
      <formula>"Muy Alta"</formula>
    </cfRule>
  </conditionalFormatting>
  <conditionalFormatting sqref="AP308">
    <cfRule type="cellIs" dxfId="14397" priority="10678" stopIfTrue="1" operator="equal">
      <formula>"Muy Baja"</formula>
    </cfRule>
  </conditionalFormatting>
  <conditionalFormatting sqref="AE298:AE299">
    <cfRule type="containsText" dxfId="14396" priority="10627" operator="containsText" text="VALORAR">
      <formula>NOT(ISERROR(SEARCH("VALORAR",AE298)))</formula>
    </cfRule>
    <cfRule type="containsText" dxfId="14395" priority="10628" operator="containsText" text="Extrema">
      <formula>NOT(ISERROR(SEARCH("Extrema",AE298)))</formula>
    </cfRule>
    <cfRule type="containsText" dxfId="14394" priority="10629" operator="containsText" text="Alta">
      <formula>NOT(ISERROR(SEARCH("Alta",AE298)))</formula>
    </cfRule>
    <cfRule type="containsText" dxfId="14393" priority="10630" operator="containsText" text="Moderada">
      <formula>NOT(ISERROR(SEARCH("Moderada",AE298)))</formula>
    </cfRule>
    <cfRule type="containsText" dxfId="14392" priority="10631" operator="containsText" text="Baja">
      <formula>NOT(ISERROR(SEARCH("Baja",AE298)))</formula>
    </cfRule>
  </conditionalFormatting>
  <conditionalFormatting sqref="AE298:AE299">
    <cfRule type="containsText" dxfId="14391" priority="10632" operator="containsText" text="VALORAR">
      <formula>NOT(ISERROR(SEARCH("VALORAR",AE298)))</formula>
    </cfRule>
    <cfRule type="containsText" dxfId="14390" priority="10633" operator="containsText" text="Extrema">
      <formula>NOT(ISERROR(SEARCH("Extrema",AE298)))</formula>
    </cfRule>
    <cfRule type="containsText" dxfId="14389" priority="10634" operator="containsText" text="Alta">
      <formula>NOT(ISERROR(SEARCH("Alta",AE298)))</formula>
    </cfRule>
    <cfRule type="containsText" dxfId="14388" priority="10635" operator="containsText" text="Moderada">
      <formula>NOT(ISERROR(SEARCH("Moderada",AE298)))</formula>
    </cfRule>
    <cfRule type="containsText" dxfId="14387" priority="10636" operator="containsText" text="Baja">
      <formula>NOT(ISERROR(SEARCH("Baja",AE298)))</formula>
    </cfRule>
  </conditionalFormatting>
  <conditionalFormatting sqref="AP303">
    <cfRule type="cellIs" dxfId="14386" priority="10581" stopIfTrue="1" operator="equal">
      <formula>"Alta"</formula>
    </cfRule>
  </conditionalFormatting>
  <conditionalFormatting sqref="AP303">
    <cfRule type="cellIs" dxfId="14385" priority="10583" stopIfTrue="1" operator="equal">
      <formula>"Baja"</formula>
    </cfRule>
  </conditionalFormatting>
  <conditionalFormatting sqref="AP303">
    <cfRule type="cellIs" dxfId="14384" priority="10582" stopIfTrue="1" operator="equal">
      <formula>"Media"</formula>
    </cfRule>
  </conditionalFormatting>
  <conditionalFormatting sqref="AP303">
    <cfRule type="cellIs" dxfId="14383" priority="10580" stopIfTrue="1" operator="equal">
      <formula>"Muy Alta"</formula>
    </cfRule>
  </conditionalFormatting>
  <conditionalFormatting sqref="AP303">
    <cfRule type="cellIs" dxfId="14382" priority="10584" stopIfTrue="1" operator="equal">
      <formula>"Muy Baja"</formula>
    </cfRule>
  </conditionalFormatting>
  <conditionalFormatting sqref="AP300">
    <cfRule type="cellIs" dxfId="14381" priority="10539" stopIfTrue="1" operator="equal">
      <formula>"Alta"</formula>
    </cfRule>
  </conditionalFormatting>
  <conditionalFormatting sqref="AP300">
    <cfRule type="cellIs" dxfId="14380" priority="10541" stopIfTrue="1" operator="equal">
      <formula>"Baja"</formula>
    </cfRule>
  </conditionalFormatting>
  <conditionalFormatting sqref="AP300">
    <cfRule type="cellIs" dxfId="14379" priority="10540" stopIfTrue="1" operator="equal">
      <formula>"Media"</formula>
    </cfRule>
  </conditionalFormatting>
  <conditionalFormatting sqref="AP300">
    <cfRule type="cellIs" dxfId="14378" priority="10538" stopIfTrue="1" operator="equal">
      <formula>"Muy Alta"</formula>
    </cfRule>
  </conditionalFormatting>
  <conditionalFormatting sqref="AP300">
    <cfRule type="cellIs" dxfId="14377" priority="10542" stopIfTrue="1" operator="equal">
      <formula>"Muy Baja"</formula>
    </cfRule>
  </conditionalFormatting>
  <conditionalFormatting sqref="V298:V299">
    <cfRule type="cellIs" dxfId="14376" priority="10643" stopIfTrue="1" operator="equal">
      <formula>"Alta"</formula>
    </cfRule>
  </conditionalFormatting>
  <conditionalFormatting sqref="V298:V299">
    <cfRule type="cellIs" dxfId="14375" priority="10645" stopIfTrue="1" operator="equal">
      <formula>"Baja"</formula>
    </cfRule>
  </conditionalFormatting>
  <conditionalFormatting sqref="V298:V299">
    <cfRule type="cellIs" dxfId="14374" priority="10644" stopIfTrue="1" operator="equal">
      <formula>"Media"</formula>
    </cfRule>
  </conditionalFormatting>
  <conditionalFormatting sqref="V298:V299">
    <cfRule type="cellIs" dxfId="14373" priority="10642" stopIfTrue="1" operator="equal">
      <formula>"Muy Alta"</formula>
    </cfRule>
  </conditionalFormatting>
  <conditionalFormatting sqref="V298:V299">
    <cfRule type="cellIs" dxfId="14372" priority="10646" stopIfTrue="1" operator="equal">
      <formula>"Muy Baja"</formula>
    </cfRule>
  </conditionalFormatting>
  <conditionalFormatting sqref="AW298">
    <cfRule type="containsText" dxfId="14371" priority="10617" operator="containsText" text="VALORAR">
      <formula>NOT(ISERROR(SEARCH("VALORAR",AW298)))</formula>
    </cfRule>
    <cfRule type="containsText" dxfId="14370" priority="10618" operator="containsText" text="Extrema">
      <formula>NOT(ISERROR(SEARCH("Extrema",AW298)))</formula>
    </cfRule>
    <cfRule type="containsText" dxfId="14369" priority="10619" operator="containsText" text="Alta">
      <formula>NOT(ISERROR(SEARCH("Alta",AW298)))</formula>
    </cfRule>
    <cfRule type="containsText" dxfId="14368" priority="10620" operator="containsText" text="Moderada">
      <formula>NOT(ISERROR(SEARCH("Moderada",AW298)))</formula>
    </cfRule>
    <cfRule type="containsText" dxfId="14367" priority="10621" operator="containsText" text="Baja">
      <formula>NOT(ISERROR(SEARCH("Baja",AW298)))</formula>
    </cfRule>
  </conditionalFormatting>
  <conditionalFormatting sqref="AW298">
    <cfRule type="containsText" dxfId="14366" priority="10622" operator="containsText" text="VALORAR">
      <formula>NOT(ISERROR(SEARCH("VALORAR",AW298)))</formula>
    </cfRule>
    <cfRule type="containsText" dxfId="14365" priority="10623" operator="containsText" text="Extrema">
      <formula>NOT(ISERROR(SEARCH("Extrema",AW298)))</formula>
    </cfRule>
    <cfRule type="containsText" dxfId="14364" priority="10624" operator="containsText" text="Alta">
      <formula>NOT(ISERROR(SEARCH("Alta",AW298)))</formula>
    </cfRule>
    <cfRule type="containsText" dxfId="14363" priority="10625" operator="containsText" text="Moderada">
      <formula>NOT(ISERROR(SEARCH("Moderada",AW298)))</formula>
    </cfRule>
    <cfRule type="containsText" dxfId="14362" priority="10626" operator="containsText" text="Baja">
      <formula>NOT(ISERROR(SEARCH("Baja",AW298)))</formula>
    </cfRule>
  </conditionalFormatting>
  <conditionalFormatting sqref="AP298">
    <cfRule type="cellIs" dxfId="14361" priority="10609" stopIfTrue="1" operator="equal">
      <formula>"Alta"</formula>
    </cfRule>
  </conditionalFormatting>
  <conditionalFormatting sqref="AP298">
    <cfRule type="cellIs" dxfId="14360" priority="10611" stopIfTrue="1" operator="equal">
      <formula>"Baja"</formula>
    </cfRule>
  </conditionalFormatting>
  <conditionalFormatting sqref="AP298">
    <cfRule type="cellIs" dxfId="14359" priority="10610" stopIfTrue="1" operator="equal">
      <formula>"Media"</formula>
    </cfRule>
  </conditionalFormatting>
  <conditionalFormatting sqref="AP298">
    <cfRule type="cellIs" dxfId="14358" priority="10608" stopIfTrue="1" operator="equal">
      <formula>"Muy Alta"</formula>
    </cfRule>
  </conditionalFormatting>
  <conditionalFormatting sqref="AP298">
    <cfRule type="cellIs" dxfId="14357" priority="10612" stopIfTrue="1" operator="equal">
      <formula>"Muy Baja"</formula>
    </cfRule>
  </conditionalFormatting>
  <conditionalFormatting sqref="AP299">
    <cfRule type="cellIs" dxfId="14356" priority="10595" stopIfTrue="1" operator="equal">
      <formula>"Alta"</formula>
    </cfRule>
  </conditionalFormatting>
  <conditionalFormatting sqref="AP299">
    <cfRule type="cellIs" dxfId="14355" priority="10597" stopIfTrue="1" operator="equal">
      <formula>"Baja"</formula>
    </cfRule>
  </conditionalFormatting>
  <conditionalFormatting sqref="AP299">
    <cfRule type="cellIs" dxfId="14354" priority="10596" stopIfTrue="1" operator="equal">
      <formula>"Media"</formula>
    </cfRule>
  </conditionalFormatting>
  <conditionalFormatting sqref="AP299">
    <cfRule type="cellIs" dxfId="14353" priority="10594" stopIfTrue="1" operator="equal">
      <formula>"Muy Alta"</formula>
    </cfRule>
  </conditionalFormatting>
  <conditionalFormatting sqref="AP299">
    <cfRule type="cellIs" dxfId="14352" priority="10598" stopIfTrue="1" operator="equal">
      <formula>"Muy Baja"</formula>
    </cfRule>
  </conditionalFormatting>
  <conditionalFormatting sqref="AE300:AE301">
    <cfRule type="containsText" dxfId="14351" priority="10547" operator="containsText" text="VALORAR">
      <formula>NOT(ISERROR(SEARCH("VALORAR",AE300)))</formula>
    </cfRule>
    <cfRule type="containsText" dxfId="14350" priority="10548" operator="containsText" text="Extrema">
      <formula>NOT(ISERROR(SEARCH("Extrema",AE300)))</formula>
    </cfRule>
    <cfRule type="containsText" dxfId="14349" priority="10549" operator="containsText" text="Alta">
      <formula>NOT(ISERROR(SEARCH("Alta",AE300)))</formula>
    </cfRule>
    <cfRule type="containsText" dxfId="14348" priority="10550" operator="containsText" text="Moderada">
      <formula>NOT(ISERROR(SEARCH("Moderada",AE300)))</formula>
    </cfRule>
    <cfRule type="containsText" dxfId="14347" priority="10551" operator="containsText" text="Baja">
      <formula>NOT(ISERROR(SEARCH("Baja",AE300)))</formula>
    </cfRule>
  </conditionalFormatting>
  <conditionalFormatting sqref="AE300:AE301">
    <cfRule type="containsText" dxfId="14346" priority="10552" operator="containsText" text="VALORAR">
      <formula>NOT(ISERROR(SEARCH("VALORAR",AE300)))</formula>
    </cfRule>
    <cfRule type="containsText" dxfId="14345" priority="10553" operator="containsText" text="Extrema">
      <formula>NOT(ISERROR(SEARCH("Extrema",AE300)))</formula>
    </cfRule>
    <cfRule type="containsText" dxfId="14344" priority="10554" operator="containsText" text="Alta">
      <formula>NOT(ISERROR(SEARCH("Alta",AE300)))</formula>
    </cfRule>
    <cfRule type="containsText" dxfId="14343" priority="10555" operator="containsText" text="Moderada">
      <formula>NOT(ISERROR(SEARCH("Moderada",AE300)))</formula>
    </cfRule>
    <cfRule type="containsText" dxfId="14342" priority="10556" operator="containsText" text="Baja">
      <formula>NOT(ISERROR(SEARCH("Baja",AE300)))</formula>
    </cfRule>
  </conditionalFormatting>
  <conditionalFormatting sqref="V300:V301">
    <cfRule type="cellIs" dxfId="14341" priority="10563" stopIfTrue="1" operator="equal">
      <formula>"Alta"</formula>
    </cfRule>
  </conditionalFormatting>
  <conditionalFormatting sqref="V300:V301">
    <cfRule type="cellIs" dxfId="14340" priority="10565" stopIfTrue="1" operator="equal">
      <formula>"Baja"</formula>
    </cfRule>
  </conditionalFormatting>
  <conditionalFormatting sqref="V300:V301">
    <cfRule type="cellIs" dxfId="14339" priority="10564" stopIfTrue="1" operator="equal">
      <formula>"Media"</formula>
    </cfRule>
  </conditionalFormatting>
  <conditionalFormatting sqref="V300:V301">
    <cfRule type="cellIs" dxfId="14338" priority="10562" stopIfTrue="1" operator="equal">
      <formula>"Muy Alta"</formula>
    </cfRule>
  </conditionalFormatting>
  <conditionalFormatting sqref="V300:V301">
    <cfRule type="cellIs" dxfId="14337" priority="10566" stopIfTrue="1" operator="equal">
      <formula>"Muy Baja"</formula>
    </cfRule>
  </conditionalFormatting>
  <conditionalFormatting sqref="AP301">
    <cfRule type="cellIs" dxfId="14336" priority="10525" stopIfTrue="1" operator="equal">
      <formula>"Alta"</formula>
    </cfRule>
  </conditionalFormatting>
  <conditionalFormatting sqref="AP301">
    <cfRule type="cellIs" dxfId="14335" priority="10527" stopIfTrue="1" operator="equal">
      <formula>"Baja"</formula>
    </cfRule>
  </conditionalFormatting>
  <conditionalFormatting sqref="AP301">
    <cfRule type="cellIs" dxfId="14334" priority="10526" stopIfTrue="1" operator="equal">
      <formula>"Media"</formula>
    </cfRule>
  </conditionalFormatting>
  <conditionalFormatting sqref="AP301">
    <cfRule type="cellIs" dxfId="14333" priority="10524" stopIfTrue="1" operator="equal">
      <formula>"Muy Alta"</formula>
    </cfRule>
  </conditionalFormatting>
  <conditionalFormatting sqref="AP301">
    <cfRule type="cellIs" dxfId="14332" priority="10528" stopIfTrue="1" operator="equal">
      <formula>"Muy Baja"</formula>
    </cfRule>
  </conditionalFormatting>
  <conditionalFormatting sqref="AE302">
    <cfRule type="containsText" dxfId="14331" priority="10491" operator="containsText" text="VALORAR">
      <formula>NOT(ISERROR(SEARCH("VALORAR",AE302)))</formula>
    </cfRule>
    <cfRule type="containsText" dxfId="14330" priority="10492" operator="containsText" text="Extrema">
      <formula>NOT(ISERROR(SEARCH("Extrema",AE302)))</formula>
    </cfRule>
    <cfRule type="containsText" dxfId="14329" priority="10493" operator="containsText" text="Alta">
      <formula>NOT(ISERROR(SEARCH("Alta",AE302)))</formula>
    </cfRule>
    <cfRule type="containsText" dxfId="14328" priority="10494" operator="containsText" text="Moderada">
      <formula>NOT(ISERROR(SEARCH("Moderada",AE302)))</formula>
    </cfRule>
    <cfRule type="containsText" dxfId="14327" priority="10495" operator="containsText" text="Baja">
      <formula>NOT(ISERROR(SEARCH("Baja",AE302)))</formula>
    </cfRule>
  </conditionalFormatting>
  <conditionalFormatting sqref="AE302">
    <cfRule type="containsText" dxfId="14326" priority="10496" operator="containsText" text="VALORAR">
      <formula>NOT(ISERROR(SEARCH("VALORAR",AE302)))</formula>
    </cfRule>
    <cfRule type="containsText" dxfId="14325" priority="10497" operator="containsText" text="Extrema">
      <formula>NOT(ISERROR(SEARCH("Extrema",AE302)))</formula>
    </cfRule>
    <cfRule type="containsText" dxfId="14324" priority="10498" operator="containsText" text="Alta">
      <formula>NOT(ISERROR(SEARCH("Alta",AE302)))</formula>
    </cfRule>
    <cfRule type="containsText" dxfId="14323" priority="10499" operator="containsText" text="Moderada">
      <formula>NOT(ISERROR(SEARCH("Moderada",AE302)))</formula>
    </cfRule>
    <cfRule type="containsText" dxfId="14322" priority="10500" operator="containsText" text="Baja">
      <formula>NOT(ISERROR(SEARCH("Baja",AE302)))</formula>
    </cfRule>
  </conditionalFormatting>
  <conditionalFormatting sqref="V302">
    <cfRule type="cellIs" dxfId="14321" priority="10507" stopIfTrue="1" operator="equal">
      <formula>"Alta"</formula>
    </cfRule>
  </conditionalFormatting>
  <conditionalFormatting sqref="V302">
    <cfRule type="cellIs" dxfId="14320" priority="10509" stopIfTrue="1" operator="equal">
      <formula>"Baja"</formula>
    </cfRule>
  </conditionalFormatting>
  <conditionalFormatting sqref="V302">
    <cfRule type="cellIs" dxfId="14319" priority="10508" stopIfTrue="1" operator="equal">
      <formula>"Media"</formula>
    </cfRule>
  </conditionalFormatting>
  <conditionalFormatting sqref="V302">
    <cfRule type="cellIs" dxfId="14318" priority="10506" stopIfTrue="1" operator="equal">
      <formula>"Muy Alta"</formula>
    </cfRule>
  </conditionalFormatting>
  <conditionalFormatting sqref="V302">
    <cfRule type="cellIs" dxfId="14317" priority="10510" stopIfTrue="1" operator="equal">
      <formula>"Muy Baja"</formula>
    </cfRule>
  </conditionalFormatting>
  <conditionalFormatting sqref="AP302">
    <cfRule type="cellIs" dxfId="14316" priority="10483" stopIfTrue="1" operator="equal">
      <formula>"Alta"</formula>
    </cfRule>
  </conditionalFormatting>
  <conditionalFormatting sqref="AP302">
    <cfRule type="cellIs" dxfId="14315" priority="10485" stopIfTrue="1" operator="equal">
      <formula>"Baja"</formula>
    </cfRule>
  </conditionalFormatting>
  <conditionalFormatting sqref="AP302">
    <cfRule type="cellIs" dxfId="14314" priority="10484" stopIfTrue="1" operator="equal">
      <formula>"Media"</formula>
    </cfRule>
  </conditionalFormatting>
  <conditionalFormatting sqref="AP302">
    <cfRule type="cellIs" dxfId="14313" priority="10482" stopIfTrue="1" operator="equal">
      <formula>"Muy Alta"</formula>
    </cfRule>
  </conditionalFormatting>
  <conditionalFormatting sqref="AP302">
    <cfRule type="cellIs" dxfId="14312" priority="10486" stopIfTrue="1" operator="equal">
      <formula>"Muy Baja"</formula>
    </cfRule>
  </conditionalFormatting>
  <conditionalFormatting sqref="AE310:AE311">
    <cfRule type="containsText" dxfId="14311" priority="10435" operator="containsText" text="VALORAR">
      <formula>NOT(ISERROR(SEARCH("VALORAR",AE310)))</formula>
    </cfRule>
    <cfRule type="containsText" dxfId="14310" priority="10436" operator="containsText" text="Extrema">
      <formula>NOT(ISERROR(SEARCH("Extrema",AE310)))</formula>
    </cfRule>
    <cfRule type="containsText" dxfId="14309" priority="10437" operator="containsText" text="Alta">
      <formula>NOT(ISERROR(SEARCH("Alta",AE310)))</formula>
    </cfRule>
    <cfRule type="containsText" dxfId="14308" priority="10438" operator="containsText" text="Moderada">
      <formula>NOT(ISERROR(SEARCH("Moderada",AE310)))</formula>
    </cfRule>
    <cfRule type="containsText" dxfId="14307" priority="10439" operator="containsText" text="Baja">
      <formula>NOT(ISERROR(SEARCH("Baja",AE310)))</formula>
    </cfRule>
  </conditionalFormatting>
  <conditionalFormatting sqref="AE310:AE311">
    <cfRule type="containsText" dxfId="14306" priority="10440" operator="containsText" text="VALORAR">
      <formula>NOT(ISERROR(SEARCH("VALORAR",AE310)))</formula>
    </cfRule>
    <cfRule type="containsText" dxfId="14305" priority="10441" operator="containsText" text="Extrema">
      <formula>NOT(ISERROR(SEARCH("Extrema",AE310)))</formula>
    </cfRule>
    <cfRule type="containsText" dxfId="14304" priority="10442" operator="containsText" text="Alta">
      <formula>NOT(ISERROR(SEARCH("Alta",AE310)))</formula>
    </cfRule>
    <cfRule type="containsText" dxfId="14303" priority="10443" operator="containsText" text="Moderada">
      <formula>NOT(ISERROR(SEARCH("Moderada",AE310)))</formula>
    </cfRule>
    <cfRule type="containsText" dxfId="14302" priority="10444" operator="containsText" text="Baja">
      <formula>NOT(ISERROR(SEARCH("Baja",AE310)))</formula>
    </cfRule>
  </conditionalFormatting>
  <conditionalFormatting sqref="AP315">
    <cfRule type="cellIs" dxfId="14301" priority="10389" stopIfTrue="1" operator="equal">
      <formula>"Alta"</formula>
    </cfRule>
  </conditionalFormatting>
  <conditionalFormatting sqref="AP315">
    <cfRule type="cellIs" dxfId="14300" priority="10391" stopIfTrue="1" operator="equal">
      <formula>"Baja"</formula>
    </cfRule>
  </conditionalFormatting>
  <conditionalFormatting sqref="AP315">
    <cfRule type="cellIs" dxfId="14299" priority="10390" stopIfTrue="1" operator="equal">
      <formula>"Media"</formula>
    </cfRule>
  </conditionalFormatting>
  <conditionalFormatting sqref="AP315">
    <cfRule type="cellIs" dxfId="14298" priority="10388" stopIfTrue="1" operator="equal">
      <formula>"Muy Alta"</formula>
    </cfRule>
  </conditionalFormatting>
  <conditionalFormatting sqref="AP315">
    <cfRule type="cellIs" dxfId="14297" priority="10392" stopIfTrue="1" operator="equal">
      <formula>"Muy Baja"</formula>
    </cfRule>
  </conditionalFormatting>
  <conditionalFormatting sqref="AP312">
    <cfRule type="cellIs" dxfId="14296" priority="10347" stopIfTrue="1" operator="equal">
      <formula>"Alta"</formula>
    </cfRule>
  </conditionalFormatting>
  <conditionalFormatting sqref="AP312">
    <cfRule type="cellIs" dxfId="14295" priority="10349" stopIfTrue="1" operator="equal">
      <formula>"Baja"</formula>
    </cfRule>
  </conditionalFormatting>
  <conditionalFormatting sqref="AP312">
    <cfRule type="cellIs" dxfId="14294" priority="10348" stopIfTrue="1" operator="equal">
      <formula>"Media"</formula>
    </cfRule>
  </conditionalFormatting>
  <conditionalFormatting sqref="AP312">
    <cfRule type="cellIs" dxfId="14293" priority="10346" stopIfTrue="1" operator="equal">
      <formula>"Muy Alta"</formula>
    </cfRule>
  </conditionalFormatting>
  <conditionalFormatting sqref="AP312">
    <cfRule type="cellIs" dxfId="14292" priority="10350" stopIfTrue="1" operator="equal">
      <formula>"Muy Baja"</formula>
    </cfRule>
  </conditionalFormatting>
  <conditionalFormatting sqref="V310:V311">
    <cfRule type="cellIs" dxfId="14291" priority="10451" stopIfTrue="1" operator="equal">
      <formula>"Alta"</formula>
    </cfRule>
  </conditionalFormatting>
  <conditionalFormatting sqref="V310:V311">
    <cfRule type="cellIs" dxfId="14290" priority="10453" stopIfTrue="1" operator="equal">
      <formula>"Baja"</formula>
    </cfRule>
  </conditionalFormatting>
  <conditionalFormatting sqref="V310:V311">
    <cfRule type="cellIs" dxfId="14289" priority="10452" stopIfTrue="1" operator="equal">
      <formula>"Media"</formula>
    </cfRule>
  </conditionalFormatting>
  <conditionalFormatting sqref="V310:V311">
    <cfRule type="cellIs" dxfId="14288" priority="10450" stopIfTrue="1" operator="equal">
      <formula>"Muy Alta"</formula>
    </cfRule>
  </conditionalFormatting>
  <conditionalFormatting sqref="V310:V311">
    <cfRule type="cellIs" dxfId="14287" priority="10454" stopIfTrue="1" operator="equal">
      <formula>"Muy Baja"</formula>
    </cfRule>
  </conditionalFormatting>
  <conditionalFormatting sqref="AW310">
    <cfRule type="containsText" dxfId="14286" priority="10425" operator="containsText" text="VALORAR">
      <formula>NOT(ISERROR(SEARCH("VALORAR",AW310)))</formula>
    </cfRule>
    <cfRule type="containsText" dxfId="14285" priority="10426" operator="containsText" text="Extrema">
      <formula>NOT(ISERROR(SEARCH("Extrema",AW310)))</formula>
    </cfRule>
    <cfRule type="containsText" dxfId="14284" priority="10427" operator="containsText" text="Alta">
      <formula>NOT(ISERROR(SEARCH("Alta",AW310)))</formula>
    </cfRule>
    <cfRule type="containsText" dxfId="14283" priority="10428" operator="containsText" text="Moderada">
      <formula>NOT(ISERROR(SEARCH("Moderada",AW310)))</formula>
    </cfRule>
    <cfRule type="containsText" dxfId="14282" priority="10429" operator="containsText" text="Baja">
      <formula>NOT(ISERROR(SEARCH("Baja",AW310)))</formula>
    </cfRule>
  </conditionalFormatting>
  <conditionalFormatting sqref="AW310">
    <cfRule type="containsText" dxfId="14281" priority="10430" operator="containsText" text="VALORAR">
      <formula>NOT(ISERROR(SEARCH("VALORAR",AW310)))</formula>
    </cfRule>
    <cfRule type="containsText" dxfId="14280" priority="10431" operator="containsText" text="Extrema">
      <formula>NOT(ISERROR(SEARCH("Extrema",AW310)))</formula>
    </cfRule>
    <cfRule type="containsText" dxfId="14279" priority="10432" operator="containsText" text="Alta">
      <formula>NOT(ISERROR(SEARCH("Alta",AW310)))</formula>
    </cfRule>
    <cfRule type="containsText" dxfId="14278" priority="10433" operator="containsText" text="Moderada">
      <formula>NOT(ISERROR(SEARCH("Moderada",AW310)))</formula>
    </cfRule>
    <cfRule type="containsText" dxfId="14277" priority="10434" operator="containsText" text="Baja">
      <formula>NOT(ISERROR(SEARCH("Baja",AW310)))</formula>
    </cfRule>
  </conditionalFormatting>
  <conditionalFormatting sqref="AP310">
    <cfRule type="cellIs" dxfId="14276" priority="10417" stopIfTrue="1" operator="equal">
      <formula>"Alta"</formula>
    </cfRule>
  </conditionalFormatting>
  <conditionalFormatting sqref="AP310">
    <cfRule type="cellIs" dxfId="14275" priority="10419" stopIfTrue="1" operator="equal">
      <formula>"Baja"</formula>
    </cfRule>
  </conditionalFormatting>
  <conditionalFormatting sqref="AP310">
    <cfRule type="cellIs" dxfId="14274" priority="10418" stopIfTrue="1" operator="equal">
      <formula>"Media"</formula>
    </cfRule>
  </conditionalFormatting>
  <conditionalFormatting sqref="AP310">
    <cfRule type="cellIs" dxfId="14273" priority="10416" stopIfTrue="1" operator="equal">
      <formula>"Muy Alta"</formula>
    </cfRule>
  </conditionalFormatting>
  <conditionalFormatting sqref="AP310">
    <cfRule type="cellIs" dxfId="14272" priority="10420" stopIfTrue="1" operator="equal">
      <formula>"Muy Baja"</formula>
    </cfRule>
  </conditionalFormatting>
  <conditionalFormatting sqref="AP311">
    <cfRule type="cellIs" dxfId="14271" priority="10403" stopIfTrue="1" operator="equal">
      <formula>"Alta"</formula>
    </cfRule>
  </conditionalFormatting>
  <conditionalFormatting sqref="AP311">
    <cfRule type="cellIs" dxfId="14270" priority="10405" stopIfTrue="1" operator="equal">
      <formula>"Baja"</formula>
    </cfRule>
  </conditionalFormatting>
  <conditionalFormatting sqref="AP311">
    <cfRule type="cellIs" dxfId="14269" priority="10404" stopIfTrue="1" operator="equal">
      <formula>"Media"</formula>
    </cfRule>
  </conditionalFormatting>
  <conditionalFormatting sqref="AP311">
    <cfRule type="cellIs" dxfId="14268" priority="10402" stopIfTrue="1" operator="equal">
      <formula>"Muy Alta"</formula>
    </cfRule>
  </conditionalFormatting>
  <conditionalFormatting sqref="AP311">
    <cfRule type="cellIs" dxfId="14267" priority="10406" stopIfTrue="1" operator="equal">
      <formula>"Muy Baja"</formula>
    </cfRule>
  </conditionalFormatting>
  <conditionalFormatting sqref="AE312:AE313">
    <cfRule type="containsText" dxfId="14266" priority="10355" operator="containsText" text="VALORAR">
      <formula>NOT(ISERROR(SEARCH("VALORAR",AE312)))</formula>
    </cfRule>
    <cfRule type="containsText" dxfId="14265" priority="10356" operator="containsText" text="Extrema">
      <formula>NOT(ISERROR(SEARCH("Extrema",AE312)))</formula>
    </cfRule>
    <cfRule type="containsText" dxfId="14264" priority="10357" operator="containsText" text="Alta">
      <formula>NOT(ISERROR(SEARCH("Alta",AE312)))</formula>
    </cfRule>
    <cfRule type="containsText" dxfId="14263" priority="10358" operator="containsText" text="Moderada">
      <formula>NOT(ISERROR(SEARCH("Moderada",AE312)))</formula>
    </cfRule>
    <cfRule type="containsText" dxfId="14262" priority="10359" operator="containsText" text="Baja">
      <formula>NOT(ISERROR(SEARCH("Baja",AE312)))</formula>
    </cfRule>
  </conditionalFormatting>
  <conditionalFormatting sqref="AE312:AE313">
    <cfRule type="containsText" dxfId="14261" priority="10360" operator="containsText" text="VALORAR">
      <formula>NOT(ISERROR(SEARCH("VALORAR",AE312)))</formula>
    </cfRule>
    <cfRule type="containsText" dxfId="14260" priority="10361" operator="containsText" text="Extrema">
      <formula>NOT(ISERROR(SEARCH("Extrema",AE312)))</formula>
    </cfRule>
    <cfRule type="containsText" dxfId="14259" priority="10362" operator="containsText" text="Alta">
      <formula>NOT(ISERROR(SEARCH("Alta",AE312)))</formula>
    </cfRule>
    <cfRule type="containsText" dxfId="14258" priority="10363" operator="containsText" text="Moderada">
      <formula>NOT(ISERROR(SEARCH("Moderada",AE312)))</formula>
    </cfRule>
    <cfRule type="containsText" dxfId="14257" priority="10364" operator="containsText" text="Baja">
      <formula>NOT(ISERROR(SEARCH("Baja",AE312)))</formula>
    </cfRule>
  </conditionalFormatting>
  <conditionalFormatting sqref="V312:V313">
    <cfRule type="cellIs" dxfId="14256" priority="10371" stopIfTrue="1" operator="equal">
      <formula>"Alta"</formula>
    </cfRule>
  </conditionalFormatting>
  <conditionalFormatting sqref="V312:V313">
    <cfRule type="cellIs" dxfId="14255" priority="10373" stopIfTrue="1" operator="equal">
      <formula>"Baja"</formula>
    </cfRule>
  </conditionalFormatting>
  <conditionalFormatting sqref="V312:V313">
    <cfRule type="cellIs" dxfId="14254" priority="10372" stopIfTrue="1" operator="equal">
      <formula>"Media"</formula>
    </cfRule>
  </conditionalFormatting>
  <conditionalFormatting sqref="V312:V313">
    <cfRule type="cellIs" dxfId="14253" priority="10370" stopIfTrue="1" operator="equal">
      <formula>"Muy Alta"</formula>
    </cfRule>
  </conditionalFormatting>
  <conditionalFormatting sqref="V312:V313">
    <cfRule type="cellIs" dxfId="14252" priority="10374" stopIfTrue="1" operator="equal">
      <formula>"Muy Baja"</formula>
    </cfRule>
  </conditionalFormatting>
  <conditionalFormatting sqref="AP313">
    <cfRule type="cellIs" dxfId="14251" priority="10333" stopIfTrue="1" operator="equal">
      <formula>"Alta"</formula>
    </cfRule>
  </conditionalFormatting>
  <conditionalFormatting sqref="AP313">
    <cfRule type="cellIs" dxfId="14250" priority="10335" stopIfTrue="1" operator="equal">
      <formula>"Baja"</formula>
    </cfRule>
  </conditionalFormatting>
  <conditionalFormatting sqref="AP313">
    <cfRule type="cellIs" dxfId="14249" priority="10334" stopIfTrue="1" operator="equal">
      <formula>"Media"</formula>
    </cfRule>
  </conditionalFormatting>
  <conditionalFormatting sqref="AP313">
    <cfRule type="cellIs" dxfId="14248" priority="10332" stopIfTrue="1" operator="equal">
      <formula>"Muy Alta"</formula>
    </cfRule>
  </conditionalFormatting>
  <conditionalFormatting sqref="AP313">
    <cfRule type="cellIs" dxfId="14247" priority="10336" stopIfTrue="1" operator="equal">
      <formula>"Muy Baja"</formula>
    </cfRule>
  </conditionalFormatting>
  <conditionalFormatting sqref="AE314">
    <cfRule type="containsText" dxfId="14246" priority="10299" operator="containsText" text="VALORAR">
      <formula>NOT(ISERROR(SEARCH("VALORAR",AE314)))</formula>
    </cfRule>
    <cfRule type="containsText" dxfId="14245" priority="10300" operator="containsText" text="Extrema">
      <formula>NOT(ISERROR(SEARCH("Extrema",AE314)))</formula>
    </cfRule>
    <cfRule type="containsText" dxfId="14244" priority="10301" operator="containsText" text="Alta">
      <formula>NOT(ISERROR(SEARCH("Alta",AE314)))</formula>
    </cfRule>
    <cfRule type="containsText" dxfId="14243" priority="10302" operator="containsText" text="Moderada">
      <formula>NOT(ISERROR(SEARCH("Moderada",AE314)))</formula>
    </cfRule>
    <cfRule type="containsText" dxfId="14242" priority="10303" operator="containsText" text="Baja">
      <formula>NOT(ISERROR(SEARCH("Baja",AE314)))</formula>
    </cfRule>
  </conditionalFormatting>
  <conditionalFormatting sqref="AE314">
    <cfRule type="containsText" dxfId="14241" priority="10304" operator="containsText" text="VALORAR">
      <formula>NOT(ISERROR(SEARCH("VALORAR",AE314)))</formula>
    </cfRule>
    <cfRule type="containsText" dxfId="14240" priority="10305" operator="containsText" text="Extrema">
      <formula>NOT(ISERROR(SEARCH("Extrema",AE314)))</formula>
    </cfRule>
    <cfRule type="containsText" dxfId="14239" priority="10306" operator="containsText" text="Alta">
      <formula>NOT(ISERROR(SEARCH("Alta",AE314)))</formula>
    </cfRule>
    <cfRule type="containsText" dxfId="14238" priority="10307" operator="containsText" text="Moderada">
      <formula>NOT(ISERROR(SEARCH("Moderada",AE314)))</formula>
    </cfRule>
    <cfRule type="containsText" dxfId="14237" priority="10308" operator="containsText" text="Baja">
      <formula>NOT(ISERROR(SEARCH("Baja",AE314)))</formula>
    </cfRule>
  </conditionalFormatting>
  <conditionalFormatting sqref="V314">
    <cfRule type="cellIs" dxfId="14236" priority="10315" stopIfTrue="1" operator="equal">
      <formula>"Alta"</formula>
    </cfRule>
  </conditionalFormatting>
  <conditionalFormatting sqref="V314">
    <cfRule type="cellIs" dxfId="14235" priority="10317" stopIfTrue="1" operator="equal">
      <formula>"Baja"</formula>
    </cfRule>
  </conditionalFormatting>
  <conditionalFormatting sqref="V314">
    <cfRule type="cellIs" dxfId="14234" priority="10316" stopIfTrue="1" operator="equal">
      <formula>"Media"</formula>
    </cfRule>
  </conditionalFormatting>
  <conditionalFormatting sqref="V314">
    <cfRule type="cellIs" dxfId="14233" priority="10314" stopIfTrue="1" operator="equal">
      <formula>"Muy Alta"</formula>
    </cfRule>
  </conditionalFormatting>
  <conditionalFormatting sqref="V314">
    <cfRule type="cellIs" dxfId="14232" priority="10318" stopIfTrue="1" operator="equal">
      <formula>"Muy Baja"</formula>
    </cfRule>
  </conditionalFormatting>
  <conditionalFormatting sqref="AP314">
    <cfRule type="cellIs" dxfId="14231" priority="10291" stopIfTrue="1" operator="equal">
      <formula>"Alta"</formula>
    </cfRule>
  </conditionalFormatting>
  <conditionalFormatting sqref="AP314">
    <cfRule type="cellIs" dxfId="14230" priority="10293" stopIfTrue="1" operator="equal">
      <formula>"Baja"</formula>
    </cfRule>
  </conditionalFormatting>
  <conditionalFormatting sqref="AP314">
    <cfRule type="cellIs" dxfId="14229" priority="10292" stopIfTrue="1" operator="equal">
      <formula>"Media"</formula>
    </cfRule>
  </conditionalFormatting>
  <conditionalFormatting sqref="AP314">
    <cfRule type="cellIs" dxfId="14228" priority="10290" stopIfTrue="1" operator="equal">
      <formula>"Muy Alta"</formula>
    </cfRule>
  </conditionalFormatting>
  <conditionalFormatting sqref="AP314">
    <cfRule type="cellIs" dxfId="14227" priority="10294" stopIfTrue="1" operator="equal">
      <formula>"Muy Baja"</formula>
    </cfRule>
  </conditionalFormatting>
  <conditionalFormatting sqref="AE316:AE317">
    <cfRule type="containsText" dxfId="14226" priority="10243" operator="containsText" text="VALORAR">
      <formula>NOT(ISERROR(SEARCH("VALORAR",AE316)))</formula>
    </cfRule>
    <cfRule type="containsText" dxfId="14225" priority="10244" operator="containsText" text="Extrema">
      <formula>NOT(ISERROR(SEARCH("Extrema",AE316)))</formula>
    </cfRule>
    <cfRule type="containsText" dxfId="14224" priority="10245" operator="containsText" text="Alta">
      <formula>NOT(ISERROR(SEARCH("Alta",AE316)))</formula>
    </cfRule>
    <cfRule type="containsText" dxfId="14223" priority="10246" operator="containsText" text="Moderada">
      <formula>NOT(ISERROR(SEARCH("Moderada",AE316)))</formula>
    </cfRule>
    <cfRule type="containsText" dxfId="14222" priority="10247" operator="containsText" text="Baja">
      <formula>NOT(ISERROR(SEARCH("Baja",AE316)))</formula>
    </cfRule>
  </conditionalFormatting>
  <conditionalFormatting sqref="AE316:AE317">
    <cfRule type="containsText" dxfId="14221" priority="10248" operator="containsText" text="VALORAR">
      <formula>NOT(ISERROR(SEARCH("VALORAR",AE316)))</formula>
    </cfRule>
    <cfRule type="containsText" dxfId="14220" priority="10249" operator="containsText" text="Extrema">
      <formula>NOT(ISERROR(SEARCH("Extrema",AE316)))</formula>
    </cfRule>
    <cfRule type="containsText" dxfId="14219" priority="10250" operator="containsText" text="Alta">
      <formula>NOT(ISERROR(SEARCH("Alta",AE316)))</formula>
    </cfRule>
    <cfRule type="containsText" dxfId="14218" priority="10251" operator="containsText" text="Moderada">
      <formula>NOT(ISERROR(SEARCH("Moderada",AE316)))</formula>
    </cfRule>
    <cfRule type="containsText" dxfId="14217" priority="10252" operator="containsText" text="Baja">
      <formula>NOT(ISERROR(SEARCH("Baja",AE316)))</formula>
    </cfRule>
  </conditionalFormatting>
  <conditionalFormatting sqref="AP321">
    <cfRule type="cellIs" dxfId="14216" priority="10197" stopIfTrue="1" operator="equal">
      <formula>"Alta"</formula>
    </cfRule>
  </conditionalFormatting>
  <conditionalFormatting sqref="AP321">
    <cfRule type="cellIs" dxfId="14215" priority="10199" stopIfTrue="1" operator="equal">
      <formula>"Baja"</formula>
    </cfRule>
  </conditionalFormatting>
  <conditionalFormatting sqref="AP321">
    <cfRule type="cellIs" dxfId="14214" priority="10198" stopIfTrue="1" operator="equal">
      <formula>"Media"</formula>
    </cfRule>
  </conditionalFormatting>
  <conditionalFormatting sqref="AP321">
    <cfRule type="cellIs" dxfId="14213" priority="10196" stopIfTrue="1" operator="equal">
      <formula>"Muy Alta"</formula>
    </cfRule>
  </conditionalFormatting>
  <conditionalFormatting sqref="AP321">
    <cfRule type="cellIs" dxfId="14212" priority="10200" stopIfTrue="1" operator="equal">
      <formula>"Muy Baja"</formula>
    </cfRule>
  </conditionalFormatting>
  <conditionalFormatting sqref="AP318">
    <cfRule type="cellIs" dxfId="14211" priority="10155" stopIfTrue="1" operator="equal">
      <formula>"Alta"</formula>
    </cfRule>
  </conditionalFormatting>
  <conditionalFormatting sqref="AP318">
    <cfRule type="cellIs" dxfId="14210" priority="10157" stopIfTrue="1" operator="equal">
      <formula>"Baja"</formula>
    </cfRule>
  </conditionalFormatting>
  <conditionalFormatting sqref="AP318">
    <cfRule type="cellIs" dxfId="14209" priority="10156" stopIfTrue="1" operator="equal">
      <formula>"Media"</formula>
    </cfRule>
  </conditionalFormatting>
  <conditionalFormatting sqref="AP318">
    <cfRule type="cellIs" dxfId="14208" priority="10154" stopIfTrue="1" operator="equal">
      <formula>"Muy Alta"</formula>
    </cfRule>
  </conditionalFormatting>
  <conditionalFormatting sqref="AP318">
    <cfRule type="cellIs" dxfId="14207" priority="10158" stopIfTrue="1" operator="equal">
      <formula>"Muy Baja"</formula>
    </cfRule>
  </conditionalFormatting>
  <conditionalFormatting sqref="V316:V317">
    <cfRule type="cellIs" dxfId="14206" priority="10259" stopIfTrue="1" operator="equal">
      <formula>"Alta"</formula>
    </cfRule>
  </conditionalFormatting>
  <conditionalFormatting sqref="V316:V317">
    <cfRule type="cellIs" dxfId="14205" priority="10261" stopIfTrue="1" operator="equal">
      <formula>"Baja"</formula>
    </cfRule>
  </conditionalFormatting>
  <conditionalFormatting sqref="V316:V317">
    <cfRule type="cellIs" dxfId="14204" priority="10260" stopIfTrue="1" operator="equal">
      <formula>"Media"</formula>
    </cfRule>
  </conditionalFormatting>
  <conditionalFormatting sqref="V316:V317">
    <cfRule type="cellIs" dxfId="14203" priority="10258" stopIfTrue="1" operator="equal">
      <formula>"Muy Alta"</formula>
    </cfRule>
  </conditionalFormatting>
  <conditionalFormatting sqref="V316:V317">
    <cfRule type="cellIs" dxfId="14202" priority="10262" stopIfTrue="1" operator="equal">
      <formula>"Muy Baja"</formula>
    </cfRule>
  </conditionalFormatting>
  <conditionalFormatting sqref="AW316">
    <cfRule type="containsText" dxfId="14201" priority="10233" operator="containsText" text="VALORAR">
      <formula>NOT(ISERROR(SEARCH("VALORAR",AW316)))</formula>
    </cfRule>
    <cfRule type="containsText" dxfId="14200" priority="10234" operator="containsText" text="Extrema">
      <formula>NOT(ISERROR(SEARCH("Extrema",AW316)))</formula>
    </cfRule>
    <cfRule type="containsText" dxfId="14199" priority="10235" operator="containsText" text="Alta">
      <formula>NOT(ISERROR(SEARCH("Alta",AW316)))</formula>
    </cfRule>
    <cfRule type="containsText" dxfId="14198" priority="10236" operator="containsText" text="Moderada">
      <formula>NOT(ISERROR(SEARCH("Moderada",AW316)))</formula>
    </cfRule>
    <cfRule type="containsText" dxfId="14197" priority="10237" operator="containsText" text="Baja">
      <formula>NOT(ISERROR(SEARCH("Baja",AW316)))</formula>
    </cfRule>
  </conditionalFormatting>
  <conditionalFormatting sqref="AW316">
    <cfRule type="containsText" dxfId="14196" priority="10238" operator="containsText" text="VALORAR">
      <formula>NOT(ISERROR(SEARCH("VALORAR",AW316)))</formula>
    </cfRule>
    <cfRule type="containsText" dxfId="14195" priority="10239" operator="containsText" text="Extrema">
      <formula>NOT(ISERROR(SEARCH("Extrema",AW316)))</formula>
    </cfRule>
    <cfRule type="containsText" dxfId="14194" priority="10240" operator="containsText" text="Alta">
      <formula>NOT(ISERROR(SEARCH("Alta",AW316)))</formula>
    </cfRule>
    <cfRule type="containsText" dxfId="14193" priority="10241" operator="containsText" text="Moderada">
      <formula>NOT(ISERROR(SEARCH("Moderada",AW316)))</formula>
    </cfRule>
    <cfRule type="containsText" dxfId="14192" priority="10242" operator="containsText" text="Baja">
      <formula>NOT(ISERROR(SEARCH("Baja",AW316)))</formula>
    </cfRule>
  </conditionalFormatting>
  <conditionalFormatting sqref="AP316">
    <cfRule type="cellIs" dxfId="14191" priority="10225" stopIfTrue="1" operator="equal">
      <formula>"Alta"</formula>
    </cfRule>
  </conditionalFormatting>
  <conditionalFormatting sqref="AP316">
    <cfRule type="cellIs" dxfId="14190" priority="10227" stopIfTrue="1" operator="equal">
      <formula>"Baja"</formula>
    </cfRule>
  </conditionalFormatting>
  <conditionalFormatting sqref="AP316">
    <cfRule type="cellIs" dxfId="14189" priority="10226" stopIfTrue="1" operator="equal">
      <formula>"Media"</formula>
    </cfRule>
  </conditionalFormatting>
  <conditionalFormatting sqref="AP316">
    <cfRule type="cellIs" dxfId="14188" priority="10224" stopIfTrue="1" operator="equal">
      <formula>"Muy Alta"</formula>
    </cfRule>
  </conditionalFormatting>
  <conditionalFormatting sqref="AP316">
    <cfRule type="cellIs" dxfId="14187" priority="10228" stopIfTrue="1" operator="equal">
      <formula>"Muy Baja"</formula>
    </cfRule>
  </conditionalFormatting>
  <conditionalFormatting sqref="AP317">
    <cfRule type="cellIs" dxfId="14186" priority="10211" stopIfTrue="1" operator="equal">
      <formula>"Alta"</formula>
    </cfRule>
  </conditionalFormatting>
  <conditionalFormatting sqref="AP317">
    <cfRule type="cellIs" dxfId="14185" priority="10213" stopIfTrue="1" operator="equal">
      <formula>"Baja"</formula>
    </cfRule>
  </conditionalFormatting>
  <conditionalFormatting sqref="AP317">
    <cfRule type="cellIs" dxfId="14184" priority="10212" stopIfTrue="1" operator="equal">
      <formula>"Media"</formula>
    </cfRule>
  </conditionalFormatting>
  <conditionalFormatting sqref="AP317">
    <cfRule type="cellIs" dxfId="14183" priority="10210" stopIfTrue="1" operator="equal">
      <formula>"Muy Alta"</formula>
    </cfRule>
  </conditionalFormatting>
  <conditionalFormatting sqref="AP317">
    <cfRule type="cellIs" dxfId="14182" priority="10214" stopIfTrue="1" operator="equal">
      <formula>"Muy Baja"</formula>
    </cfRule>
  </conditionalFormatting>
  <conditionalFormatting sqref="AE318:AE319">
    <cfRule type="containsText" dxfId="14181" priority="10163" operator="containsText" text="VALORAR">
      <formula>NOT(ISERROR(SEARCH("VALORAR",AE318)))</formula>
    </cfRule>
    <cfRule type="containsText" dxfId="14180" priority="10164" operator="containsText" text="Extrema">
      <formula>NOT(ISERROR(SEARCH("Extrema",AE318)))</formula>
    </cfRule>
    <cfRule type="containsText" dxfId="14179" priority="10165" operator="containsText" text="Alta">
      <formula>NOT(ISERROR(SEARCH("Alta",AE318)))</formula>
    </cfRule>
    <cfRule type="containsText" dxfId="14178" priority="10166" operator="containsText" text="Moderada">
      <formula>NOT(ISERROR(SEARCH("Moderada",AE318)))</formula>
    </cfRule>
    <cfRule type="containsText" dxfId="14177" priority="10167" operator="containsText" text="Baja">
      <formula>NOT(ISERROR(SEARCH("Baja",AE318)))</formula>
    </cfRule>
  </conditionalFormatting>
  <conditionalFormatting sqref="AE318:AE319">
    <cfRule type="containsText" dxfId="14176" priority="10168" operator="containsText" text="VALORAR">
      <formula>NOT(ISERROR(SEARCH("VALORAR",AE318)))</formula>
    </cfRule>
    <cfRule type="containsText" dxfId="14175" priority="10169" operator="containsText" text="Extrema">
      <formula>NOT(ISERROR(SEARCH("Extrema",AE318)))</formula>
    </cfRule>
    <cfRule type="containsText" dxfId="14174" priority="10170" operator="containsText" text="Alta">
      <formula>NOT(ISERROR(SEARCH("Alta",AE318)))</formula>
    </cfRule>
    <cfRule type="containsText" dxfId="14173" priority="10171" operator="containsText" text="Moderada">
      <formula>NOT(ISERROR(SEARCH("Moderada",AE318)))</formula>
    </cfRule>
    <cfRule type="containsText" dxfId="14172" priority="10172" operator="containsText" text="Baja">
      <formula>NOT(ISERROR(SEARCH("Baja",AE318)))</formula>
    </cfRule>
  </conditionalFormatting>
  <conditionalFormatting sqref="V318:V319">
    <cfRule type="cellIs" dxfId="14171" priority="10179" stopIfTrue="1" operator="equal">
      <formula>"Alta"</formula>
    </cfRule>
  </conditionalFormatting>
  <conditionalFormatting sqref="V318:V319">
    <cfRule type="cellIs" dxfId="14170" priority="10181" stopIfTrue="1" operator="equal">
      <formula>"Baja"</formula>
    </cfRule>
  </conditionalFormatting>
  <conditionalFormatting sqref="V318:V319">
    <cfRule type="cellIs" dxfId="14169" priority="10180" stopIfTrue="1" operator="equal">
      <formula>"Media"</formula>
    </cfRule>
  </conditionalFormatting>
  <conditionalFormatting sqref="V318:V319">
    <cfRule type="cellIs" dxfId="14168" priority="10178" stopIfTrue="1" operator="equal">
      <formula>"Muy Alta"</formula>
    </cfRule>
  </conditionalFormatting>
  <conditionalFormatting sqref="V318:V319">
    <cfRule type="cellIs" dxfId="14167" priority="10182" stopIfTrue="1" operator="equal">
      <formula>"Muy Baja"</formula>
    </cfRule>
  </conditionalFormatting>
  <conditionalFormatting sqref="AP319">
    <cfRule type="cellIs" dxfId="14166" priority="10141" stopIfTrue="1" operator="equal">
      <formula>"Alta"</formula>
    </cfRule>
  </conditionalFormatting>
  <conditionalFormatting sqref="AP319">
    <cfRule type="cellIs" dxfId="14165" priority="10143" stopIfTrue="1" operator="equal">
      <formula>"Baja"</formula>
    </cfRule>
  </conditionalFormatting>
  <conditionalFormatting sqref="AP319">
    <cfRule type="cellIs" dxfId="14164" priority="10142" stopIfTrue="1" operator="equal">
      <formula>"Media"</formula>
    </cfRule>
  </conditionalFormatting>
  <conditionalFormatting sqref="AP319">
    <cfRule type="cellIs" dxfId="14163" priority="10140" stopIfTrue="1" operator="equal">
      <formula>"Muy Alta"</formula>
    </cfRule>
  </conditionalFormatting>
  <conditionalFormatting sqref="AP319">
    <cfRule type="cellIs" dxfId="14162" priority="10144" stopIfTrue="1" operator="equal">
      <formula>"Muy Baja"</formula>
    </cfRule>
  </conditionalFormatting>
  <conditionalFormatting sqref="AE320">
    <cfRule type="containsText" dxfId="14161" priority="10107" operator="containsText" text="VALORAR">
      <formula>NOT(ISERROR(SEARCH("VALORAR",AE320)))</formula>
    </cfRule>
    <cfRule type="containsText" dxfId="14160" priority="10108" operator="containsText" text="Extrema">
      <formula>NOT(ISERROR(SEARCH("Extrema",AE320)))</formula>
    </cfRule>
    <cfRule type="containsText" dxfId="14159" priority="10109" operator="containsText" text="Alta">
      <formula>NOT(ISERROR(SEARCH("Alta",AE320)))</formula>
    </cfRule>
    <cfRule type="containsText" dxfId="14158" priority="10110" operator="containsText" text="Moderada">
      <formula>NOT(ISERROR(SEARCH("Moderada",AE320)))</formula>
    </cfRule>
    <cfRule type="containsText" dxfId="14157" priority="10111" operator="containsText" text="Baja">
      <formula>NOT(ISERROR(SEARCH("Baja",AE320)))</formula>
    </cfRule>
  </conditionalFormatting>
  <conditionalFormatting sqref="AE320">
    <cfRule type="containsText" dxfId="14156" priority="10112" operator="containsText" text="VALORAR">
      <formula>NOT(ISERROR(SEARCH("VALORAR",AE320)))</formula>
    </cfRule>
    <cfRule type="containsText" dxfId="14155" priority="10113" operator="containsText" text="Extrema">
      <formula>NOT(ISERROR(SEARCH("Extrema",AE320)))</formula>
    </cfRule>
    <cfRule type="containsText" dxfId="14154" priority="10114" operator="containsText" text="Alta">
      <formula>NOT(ISERROR(SEARCH("Alta",AE320)))</formula>
    </cfRule>
    <cfRule type="containsText" dxfId="14153" priority="10115" operator="containsText" text="Moderada">
      <formula>NOT(ISERROR(SEARCH("Moderada",AE320)))</formula>
    </cfRule>
    <cfRule type="containsText" dxfId="14152" priority="10116" operator="containsText" text="Baja">
      <formula>NOT(ISERROR(SEARCH("Baja",AE320)))</formula>
    </cfRule>
  </conditionalFormatting>
  <conditionalFormatting sqref="V320">
    <cfRule type="cellIs" dxfId="14151" priority="10123" stopIfTrue="1" operator="equal">
      <formula>"Alta"</formula>
    </cfRule>
  </conditionalFormatting>
  <conditionalFormatting sqref="V320">
    <cfRule type="cellIs" dxfId="14150" priority="10125" stopIfTrue="1" operator="equal">
      <formula>"Baja"</formula>
    </cfRule>
  </conditionalFormatting>
  <conditionalFormatting sqref="V320">
    <cfRule type="cellIs" dxfId="14149" priority="10124" stopIfTrue="1" operator="equal">
      <formula>"Media"</formula>
    </cfRule>
  </conditionalFormatting>
  <conditionalFormatting sqref="V320">
    <cfRule type="cellIs" dxfId="14148" priority="10122" stopIfTrue="1" operator="equal">
      <formula>"Muy Alta"</formula>
    </cfRule>
  </conditionalFormatting>
  <conditionalFormatting sqref="V320">
    <cfRule type="cellIs" dxfId="14147" priority="10126" stopIfTrue="1" operator="equal">
      <formula>"Muy Baja"</formula>
    </cfRule>
  </conditionalFormatting>
  <conditionalFormatting sqref="AP320">
    <cfRule type="cellIs" dxfId="14146" priority="10099" stopIfTrue="1" operator="equal">
      <formula>"Alta"</formula>
    </cfRule>
  </conditionalFormatting>
  <conditionalFormatting sqref="AP320">
    <cfRule type="cellIs" dxfId="14145" priority="10101" stopIfTrue="1" operator="equal">
      <formula>"Baja"</formula>
    </cfRule>
  </conditionalFormatting>
  <conditionalFormatting sqref="AP320">
    <cfRule type="cellIs" dxfId="14144" priority="10100" stopIfTrue="1" operator="equal">
      <formula>"Media"</formula>
    </cfRule>
  </conditionalFormatting>
  <conditionalFormatting sqref="AP320">
    <cfRule type="cellIs" dxfId="14143" priority="10098" stopIfTrue="1" operator="equal">
      <formula>"Muy Alta"</formula>
    </cfRule>
  </conditionalFormatting>
  <conditionalFormatting sqref="AP320">
    <cfRule type="cellIs" dxfId="14142" priority="10102" stopIfTrue="1" operator="equal">
      <formula>"Muy Baja"</formula>
    </cfRule>
  </conditionalFormatting>
  <conditionalFormatting sqref="AE328:AE329">
    <cfRule type="containsText" dxfId="14141" priority="9915" operator="containsText" text="VALORAR">
      <formula>NOT(ISERROR(SEARCH("VALORAR",AE328)))</formula>
    </cfRule>
    <cfRule type="containsText" dxfId="14140" priority="9916" operator="containsText" text="Extrema">
      <formula>NOT(ISERROR(SEARCH("Extrema",AE328)))</formula>
    </cfRule>
    <cfRule type="containsText" dxfId="14139" priority="9917" operator="containsText" text="Alta">
      <formula>NOT(ISERROR(SEARCH("Alta",AE328)))</formula>
    </cfRule>
    <cfRule type="containsText" dxfId="14138" priority="9918" operator="containsText" text="Moderada">
      <formula>NOT(ISERROR(SEARCH("Moderada",AE328)))</formula>
    </cfRule>
    <cfRule type="containsText" dxfId="14137" priority="9919" operator="containsText" text="Baja">
      <formula>NOT(ISERROR(SEARCH("Baja",AE328)))</formula>
    </cfRule>
  </conditionalFormatting>
  <conditionalFormatting sqref="AE328:AE329">
    <cfRule type="containsText" dxfId="14136" priority="9920" operator="containsText" text="VALORAR">
      <formula>NOT(ISERROR(SEARCH("VALORAR",AE328)))</formula>
    </cfRule>
    <cfRule type="containsText" dxfId="14135" priority="9921" operator="containsText" text="Extrema">
      <formula>NOT(ISERROR(SEARCH("Extrema",AE328)))</formula>
    </cfRule>
    <cfRule type="containsText" dxfId="14134" priority="9922" operator="containsText" text="Alta">
      <formula>NOT(ISERROR(SEARCH("Alta",AE328)))</formula>
    </cfRule>
    <cfRule type="containsText" dxfId="14133" priority="9923" operator="containsText" text="Moderada">
      <formula>NOT(ISERROR(SEARCH("Moderada",AE328)))</formula>
    </cfRule>
    <cfRule type="containsText" dxfId="14132" priority="9924" operator="containsText" text="Baja">
      <formula>NOT(ISERROR(SEARCH("Baja",AE328)))</formula>
    </cfRule>
  </conditionalFormatting>
  <conditionalFormatting sqref="AP333">
    <cfRule type="cellIs" dxfId="14131" priority="9869" stopIfTrue="1" operator="equal">
      <formula>"Alta"</formula>
    </cfRule>
  </conditionalFormatting>
  <conditionalFormatting sqref="AP333">
    <cfRule type="cellIs" dxfId="14130" priority="9871" stopIfTrue="1" operator="equal">
      <formula>"Baja"</formula>
    </cfRule>
  </conditionalFormatting>
  <conditionalFormatting sqref="AP333">
    <cfRule type="cellIs" dxfId="14129" priority="9870" stopIfTrue="1" operator="equal">
      <formula>"Media"</formula>
    </cfRule>
  </conditionalFormatting>
  <conditionalFormatting sqref="AP333">
    <cfRule type="cellIs" dxfId="14128" priority="9868" stopIfTrue="1" operator="equal">
      <formula>"Muy Alta"</formula>
    </cfRule>
  </conditionalFormatting>
  <conditionalFormatting sqref="AP333">
    <cfRule type="cellIs" dxfId="14127" priority="9872" stopIfTrue="1" operator="equal">
      <formula>"Muy Baja"</formula>
    </cfRule>
  </conditionalFormatting>
  <conditionalFormatting sqref="AP330">
    <cfRule type="cellIs" dxfId="14126" priority="9827" stopIfTrue="1" operator="equal">
      <formula>"Alta"</formula>
    </cfRule>
  </conditionalFormatting>
  <conditionalFormatting sqref="AP330">
    <cfRule type="cellIs" dxfId="14125" priority="9829" stopIfTrue="1" operator="equal">
      <formula>"Baja"</formula>
    </cfRule>
  </conditionalFormatting>
  <conditionalFormatting sqref="AP330">
    <cfRule type="cellIs" dxfId="14124" priority="9828" stopIfTrue="1" operator="equal">
      <formula>"Media"</formula>
    </cfRule>
  </conditionalFormatting>
  <conditionalFormatting sqref="AP330">
    <cfRule type="cellIs" dxfId="14123" priority="9826" stopIfTrue="1" operator="equal">
      <formula>"Muy Alta"</formula>
    </cfRule>
  </conditionalFormatting>
  <conditionalFormatting sqref="AP330">
    <cfRule type="cellIs" dxfId="14122" priority="9830" stopIfTrue="1" operator="equal">
      <formula>"Muy Baja"</formula>
    </cfRule>
  </conditionalFormatting>
  <conditionalFormatting sqref="V328:V329">
    <cfRule type="cellIs" dxfId="14121" priority="9931" stopIfTrue="1" operator="equal">
      <formula>"Alta"</formula>
    </cfRule>
  </conditionalFormatting>
  <conditionalFormatting sqref="V328:V329">
    <cfRule type="cellIs" dxfId="14120" priority="9933" stopIfTrue="1" operator="equal">
      <formula>"Baja"</formula>
    </cfRule>
  </conditionalFormatting>
  <conditionalFormatting sqref="V328:V329">
    <cfRule type="cellIs" dxfId="14119" priority="9932" stopIfTrue="1" operator="equal">
      <formula>"Media"</formula>
    </cfRule>
  </conditionalFormatting>
  <conditionalFormatting sqref="V328:V329">
    <cfRule type="cellIs" dxfId="14118" priority="9930" stopIfTrue="1" operator="equal">
      <formula>"Muy Alta"</formula>
    </cfRule>
  </conditionalFormatting>
  <conditionalFormatting sqref="V328:V329">
    <cfRule type="cellIs" dxfId="14117" priority="9934" stopIfTrue="1" operator="equal">
      <formula>"Muy Baja"</formula>
    </cfRule>
  </conditionalFormatting>
  <conditionalFormatting sqref="AE334:AE335">
    <cfRule type="containsText" dxfId="14116" priority="9779" operator="containsText" text="VALORAR">
      <formula>NOT(ISERROR(SEARCH("VALORAR",AE334)))</formula>
    </cfRule>
    <cfRule type="containsText" dxfId="14115" priority="9780" operator="containsText" text="Extrema">
      <formula>NOT(ISERROR(SEARCH("Extrema",AE334)))</formula>
    </cfRule>
    <cfRule type="containsText" dxfId="14114" priority="9781" operator="containsText" text="Alta">
      <formula>NOT(ISERROR(SEARCH("Alta",AE334)))</formula>
    </cfRule>
    <cfRule type="containsText" dxfId="14113" priority="9782" operator="containsText" text="Moderada">
      <formula>NOT(ISERROR(SEARCH("Moderada",AE334)))</formula>
    </cfRule>
    <cfRule type="containsText" dxfId="14112" priority="9783" operator="containsText" text="Baja">
      <formula>NOT(ISERROR(SEARCH("Baja",AE334)))</formula>
    </cfRule>
  </conditionalFormatting>
  <conditionalFormatting sqref="AE334:AE335">
    <cfRule type="containsText" dxfId="14111" priority="9784" operator="containsText" text="VALORAR">
      <formula>NOT(ISERROR(SEARCH("VALORAR",AE334)))</formula>
    </cfRule>
    <cfRule type="containsText" dxfId="14110" priority="9785" operator="containsText" text="Extrema">
      <formula>NOT(ISERROR(SEARCH("Extrema",AE334)))</formula>
    </cfRule>
    <cfRule type="containsText" dxfId="14109" priority="9786" operator="containsText" text="Alta">
      <formula>NOT(ISERROR(SEARCH("Alta",AE334)))</formula>
    </cfRule>
    <cfRule type="containsText" dxfId="14108" priority="9787" operator="containsText" text="Moderada">
      <formula>NOT(ISERROR(SEARCH("Moderada",AE334)))</formula>
    </cfRule>
    <cfRule type="containsText" dxfId="14107" priority="9788" operator="containsText" text="Baja">
      <formula>NOT(ISERROR(SEARCH("Baja",AE334)))</formula>
    </cfRule>
  </conditionalFormatting>
  <conditionalFormatting sqref="AW328">
    <cfRule type="containsText" dxfId="14106" priority="9905" operator="containsText" text="VALORAR">
      <formula>NOT(ISERROR(SEARCH("VALORAR",AW328)))</formula>
    </cfRule>
    <cfRule type="containsText" dxfId="14105" priority="9906" operator="containsText" text="Extrema">
      <formula>NOT(ISERROR(SEARCH("Extrema",AW328)))</formula>
    </cfRule>
    <cfRule type="containsText" dxfId="14104" priority="9907" operator="containsText" text="Alta">
      <formula>NOT(ISERROR(SEARCH("Alta",AW328)))</formula>
    </cfRule>
    <cfRule type="containsText" dxfId="14103" priority="9908" operator="containsText" text="Moderada">
      <formula>NOT(ISERROR(SEARCH("Moderada",AW328)))</formula>
    </cfRule>
    <cfRule type="containsText" dxfId="14102" priority="9909" operator="containsText" text="Baja">
      <formula>NOT(ISERROR(SEARCH("Baja",AW328)))</formula>
    </cfRule>
  </conditionalFormatting>
  <conditionalFormatting sqref="AW328">
    <cfRule type="containsText" dxfId="14101" priority="9910" operator="containsText" text="VALORAR">
      <formula>NOT(ISERROR(SEARCH("VALORAR",AW328)))</formula>
    </cfRule>
    <cfRule type="containsText" dxfId="14100" priority="9911" operator="containsText" text="Extrema">
      <formula>NOT(ISERROR(SEARCH("Extrema",AW328)))</formula>
    </cfRule>
    <cfRule type="containsText" dxfId="14099" priority="9912" operator="containsText" text="Alta">
      <formula>NOT(ISERROR(SEARCH("Alta",AW328)))</formula>
    </cfRule>
    <cfRule type="containsText" dxfId="14098" priority="9913" operator="containsText" text="Moderada">
      <formula>NOT(ISERROR(SEARCH("Moderada",AW328)))</formula>
    </cfRule>
    <cfRule type="containsText" dxfId="14097" priority="9914" operator="containsText" text="Baja">
      <formula>NOT(ISERROR(SEARCH("Baja",AW328)))</formula>
    </cfRule>
  </conditionalFormatting>
  <conditionalFormatting sqref="AP328">
    <cfRule type="cellIs" dxfId="14096" priority="9897" stopIfTrue="1" operator="equal">
      <formula>"Alta"</formula>
    </cfRule>
  </conditionalFormatting>
  <conditionalFormatting sqref="AP328">
    <cfRule type="cellIs" dxfId="14095" priority="9899" stopIfTrue="1" operator="equal">
      <formula>"Baja"</formula>
    </cfRule>
  </conditionalFormatting>
  <conditionalFormatting sqref="AP328">
    <cfRule type="cellIs" dxfId="14094" priority="9898" stopIfTrue="1" operator="equal">
      <formula>"Media"</formula>
    </cfRule>
  </conditionalFormatting>
  <conditionalFormatting sqref="AP328">
    <cfRule type="cellIs" dxfId="14093" priority="9896" stopIfTrue="1" operator="equal">
      <formula>"Muy Alta"</formula>
    </cfRule>
  </conditionalFormatting>
  <conditionalFormatting sqref="AP328">
    <cfRule type="cellIs" dxfId="14092" priority="9900" stopIfTrue="1" operator="equal">
      <formula>"Muy Baja"</formula>
    </cfRule>
  </conditionalFormatting>
  <conditionalFormatting sqref="AP329">
    <cfRule type="cellIs" dxfId="14091" priority="9883" stopIfTrue="1" operator="equal">
      <formula>"Alta"</formula>
    </cfRule>
  </conditionalFormatting>
  <conditionalFormatting sqref="AP329">
    <cfRule type="cellIs" dxfId="14090" priority="9885" stopIfTrue="1" operator="equal">
      <formula>"Baja"</formula>
    </cfRule>
  </conditionalFormatting>
  <conditionalFormatting sqref="AP329">
    <cfRule type="cellIs" dxfId="14089" priority="9884" stopIfTrue="1" operator="equal">
      <formula>"Media"</formula>
    </cfRule>
  </conditionalFormatting>
  <conditionalFormatting sqref="AP329">
    <cfRule type="cellIs" dxfId="14088" priority="9882" stopIfTrue="1" operator="equal">
      <formula>"Muy Alta"</formula>
    </cfRule>
  </conditionalFormatting>
  <conditionalFormatting sqref="AP329">
    <cfRule type="cellIs" dxfId="14087" priority="9886" stopIfTrue="1" operator="equal">
      <formula>"Muy Baja"</formula>
    </cfRule>
  </conditionalFormatting>
  <conditionalFormatting sqref="AP339">
    <cfRule type="cellIs" dxfId="14086" priority="9733" stopIfTrue="1" operator="equal">
      <formula>"Alta"</formula>
    </cfRule>
  </conditionalFormatting>
  <conditionalFormatting sqref="AP339">
    <cfRule type="cellIs" dxfId="14085" priority="9735" stopIfTrue="1" operator="equal">
      <formula>"Baja"</formula>
    </cfRule>
  </conditionalFormatting>
  <conditionalFormatting sqref="AP339">
    <cfRule type="cellIs" dxfId="14084" priority="9734" stopIfTrue="1" operator="equal">
      <formula>"Media"</formula>
    </cfRule>
  </conditionalFormatting>
  <conditionalFormatting sqref="AP339">
    <cfRule type="cellIs" dxfId="14083" priority="9732" stopIfTrue="1" operator="equal">
      <formula>"Muy Alta"</formula>
    </cfRule>
  </conditionalFormatting>
  <conditionalFormatting sqref="AP339">
    <cfRule type="cellIs" dxfId="14082" priority="9736" stopIfTrue="1" operator="equal">
      <formula>"Muy Baja"</formula>
    </cfRule>
  </conditionalFormatting>
  <conditionalFormatting sqref="AE330:AE331">
    <cfRule type="containsText" dxfId="14081" priority="9835" operator="containsText" text="VALORAR">
      <formula>NOT(ISERROR(SEARCH("VALORAR",AE330)))</formula>
    </cfRule>
    <cfRule type="containsText" dxfId="14080" priority="9836" operator="containsText" text="Extrema">
      <formula>NOT(ISERROR(SEARCH("Extrema",AE330)))</formula>
    </cfRule>
    <cfRule type="containsText" dxfId="14079" priority="9837" operator="containsText" text="Alta">
      <formula>NOT(ISERROR(SEARCH("Alta",AE330)))</formula>
    </cfRule>
    <cfRule type="containsText" dxfId="14078" priority="9838" operator="containsText" text="Moderada">
      <formula>NOT(ISERROR(SEARCH("Moderada",AE330)))</formula>
    </cfRule>
    <cfRule type="containsText" dxfId="14077" priority="9839" operator="containsText" text="Baja">
      <formula>NOT(ISERROR(SEARCH("Baja",AE330)))</formula>
    </cfRule>
  </conditionalFormatting>
  <conditionalFormatting sqref="AE330:AE331">
    <cfRule type="containsText" dxfId="14076" priority="9840" operator="containsText" text="VALORAR">
      <formula>NOT(ISERROR(SEARCH("VALORAR",AE330)))</formula>
    </cfRule>
    <cfRule type="containsText" dxfId="14075" priority="9841" operator="containsText" text="Extrema">
      <formula>NOT(ISERROR(SEARCH("Extrema",AE330)))</formula>
    </cfRule>
    <cfRule type="containsText" dxfId="14074" priority="9842" operator="containsText" text="Alta">
      <formula>NOT(ISERROR(SEARCH("Alta",AE330)))</formula>
    </cfRule>
    <cfRule type="containsText" dxfId="14073" priority="9843" operator="containsText" text="Moderada">
      <formula>NOT(ISERROR(SEARCH("Moderada",AE330)))</formula>
    </cfRule>
    <cfRule type="containsText" dxfId="14072" priority="9844" operator="containsText" text="Baja">
      <formula>NOT(ISERROR(SEARCH("Baja",AE330)))</formula>
    </cfRule>
  </conditionalFormatting>
  <conditionalFormatting sqref="V330:V331">
    <cfRule type="cellIs" dxfId="14071" priority="9851" stopIfTrue="1" operator="equal">
      <formula>"Alta"</formula>
    </cfRule>
  </conditionalFormatting>
  <conditionalFormatting sqref="V330:V331">
    <cfRule type="cellIs" dxfId="14070" priority="9853" stopIfTrue="1" operator="equal">
      <formula>"Baja"</formula>
    </cfRule>
  </conditionalFormatting>
  <conditionalFormatting sqref="V330:V331">
    <cfRule type="cellIs" dxfId="14069" priority="9852" stopIfTrue="1" operator="equal">
      <formula>"Media"</formula>
    </cfRule>
  </conditionalFormatting>
  <conditionalFormatting sqref="V330:V331">
    <cfRule type="cellIs" dxfId="14068" priority="9850" stopIfTrue="1" operator="equal">
      <formula>"Muy Alta"</formula>
    </cfRule>
  </conditionalFormatting>
  <conditionalFormatting sqref="V330:V331">
    <cfRule type="cellIs" dxfId="14067" priority="9854" stopIfTrue="1" operator="equal">
      <formula>"Muy Baja"</formula>
    </cfRule>
  </conditionalFormatting>
  <conditionalFormatting sqref="AP336">
    <cfRule type="cellIs" dxfId="14066" priority="9691" stopIfTrue="1" operator="equal">
      <formula>"Alta"</formula>
    </cfRule>
  </conditionalFormatting>
  <conditionalFormatting sqref="AP336">
    <cfRule type="cellIs" dxfId="14065" priority="9693" stopIfTrue="1" operator="equal">
      <formula>"Baja"</formula>
    </cfRule>
  </conditionalFormatting>
  <conditionalFormatting sqref="AP336">
    <cfRule type="cellIs" dxfId="14064" priority="9692" stopIfTrue="1" operator="equal">
      <formula>"Media"</formula>
    </cfRule>
  </conditionalFormatting>
  <conditionalFormatting sqref="AP336">
    <cfRule type="cellIs" dxfId="14063" priority="9690" stopIfTrue="1" operator="equal">
      <formula>"Muy Alta"</formula>
    </cfRule>
  </conditionalFormatting>
  <conditionalFormatting sqref="AP336">
    <cfRule type="cellIs" dxfId="14062" priority="9694" stopIfTrue="1" operator="equal">
      <formula>"Muy Baja"</formula>
    </cfRule>
  </conditionalFormatting>
  <conditionalFormatting sqref="AP331">
    <cfRule type="cellIs" dxfId="14061" priority="9813" stopIfTrue="1" operator="equal">
      <formula>"Alta"</formula>
    </cfRule>
  </conditionalFormatting>
  <conditionalFormatting sqref="AP331">
    <cfRule type="cellIs" dxfId="14060" priority="9815" stopIfTrue="1" operator="equal">
      <formula>"Baja"</formula>
    </cfRule>
  </conditionalFormatting>
  <conditionalFormatting sqref="AP331">
    <cfRule type="cellIs" dxfId="14059" priority="9814" stopIfTrue="1" operator="equal">
      <formula>"Media"</formula>
    </cfRule>
  </conditionalFormatting>
  <conditionalFormatting sqref="AP331">
    <cfRule type="cellIs" dxfId="14058" priority="9812" stopIfTrue="1" operator="equal">
      <formula>"Muy Alta"</formula>
    </cfRule>
  </conditionalFormatting>
  <conditionalFormatting sqref="AP331">
    <cfRule type="cellIs" dxfId="14057" priority="9816" stopIfTrue="1" operator="equal">
      <formula>"Muy Baja"</formula>
    </cfRule>
  </conditionalFormatting>
  <conditionalFormatting sqref="V334:V335">
    <cfRule type="cellIs" dxfId="14056" priority="9795" stopIfTrue="1" operator="equal">
      <formula>"Alta"</formula>
    </cfRule>
  </conditionalFormatting>
  <conditionalFormatting sqref="V334:V335">
    <cfRule type="cellIs" dxfId="14055" priority="9797" stopIfTrue="1" operator="equal">
      <formula>"Baja"</formula>
    </cfRule>
  </conditionalFormatting>
  <conditionalFormatting sqref="V334:V335">
    <cfRule type="cellIs" dxfId="14054" priority="9796" stopIfTrue="1" operator="equal">
      <formula>"Media"</formula>
    </cfRule>
  </conditionalFormatting>
  <conditionalFormatting sqref="V334:V335">
    <cfRule type="cellIs" dxfId="14053" priority="9794" stopIfTrue="1" operator="equal">
      <formula>"Muy Alta"</formula>
    </cfRule>
  </conditionalFormatting>
  <conditionalFormatting sqref="V334:V335">
    <cfRule type="cellIs" dxfId="14052" priority="9798" stopIfTrue="1" operator="equal">
      <formula>"Muy Baja"</formula>
    </cfRule>
  </conditionalFormatting>
  <conditionalFormatting sqref="AE340:AE341">
    <cfRule type="containsText" dxfId="14051" priority="9643" operator="containsText" text="VALORAR">
      <formula>NOT(ISERROR(SEARCH("VALORAR",AE340)))</formula>
    </cfRule>
    <cfRule type="containsText" dxfId="14050" priority="9644" operator="containsText" text="Extrema">
      <formula>NOT(ISERROR(SEARCH("Extrema",AE340)))</formula>
    </cfRule>
    <cfRule type="containsText" dxfId="14049" priority="9645" operator="containsText" text="Alta">
      <formula>NOT(ISERROR(SEARCH("Alta",AE340)))</formula>
    </cfRule>
    <cfRule type="containsText" dxfId="14048" priority="9646" operator="containsText" text="Moderada">
      <formula>NOT(ISERROR(SEARCH("Moderada",AE340)))</formula>
    </cfRule>
    <cfRule type="containsText" dxfId="14047" priority="9647" operator="containsText" text="Baja">
      <formula>NOT(ISERROR(SEARCH("Baja",AE340)))</formula>
    </cfRule>
  </conditionalFormatting>
  <conditionalFormatting sqref="AE340:AE341">
    <cfRule type="containsText" dxfId="14046" priority="9648" operator="containsText" text="VALORAR">
      <formula>NOT(ISERROR(SEARCH("VALORAR",AE340)))</formula>
    </cfRule>
    <cfRule type="containsText" dxfId="14045" priority="9649" operator="containsText" text="Extrema">
      <formula>NOT(ISERROR(SEARCH("Extrema",AE340)))</formula>
    </cfRule>
    <cfRule type="containsText" dxfId="14044" priority="9650" operator="containsText" text="Alta">
      <formula>NOT(ISERROR(SEARCH("Alta",AE340)))</formula>
    </cfRule>
    <cfRule type="containsText" dxfId="14043" priority="9651" operator="containsText" text="Moderada">
      <formula>NOT(ISERROR(SEARCH("Moderada",AE340)))</formula>
    </cfRule>
    <cfRule type="containsText" dxfId="14042" priority="9652" operator="containsText" text="Baja">
      <formula>NOT(ISERROR(SEARCH("Baja",AE340)))</formula>
    </cfRule>
  </conditionalFormatting>
  <conditionalFormatting sqref="AW334">
    <cfRule type="containsText" dxfId="14041" priority="9769" operator="containsText" text="VALORAR">
      <formula>NOT(ISERROR(SEARCH("VALORAR",AW334)))</formula>
    </cfRule>
    <cfRule type="containsText" dxfId="14040" priority="9770" operator="containsText" text="Extrema">
      <formula>NOT(ISERROR(SEARCH("Extrema",AW334)))</formula>
    </cfRule>
    <cfRule type="containsText" dxfId="14039" priority="9771" operator="containsText" text="Alta">
      <formula>NOT(ISERROR(SEARCH("Alta",AW334)))</formula>
    </cfRule>
    <cfRule type="containsText" dxfId="14038" priority="9772" operator="containsText" text="Moderada">
      <formula>NOT(ISERROR(SEARCH("Moderada",AW334)))</formula>
    </cfRule>
    <cfRule type="containsText" dxfId="14037" priority="9773" operator="containsText" text="Baja">
      <formula>NOT(ISERROR(SEARCH("Baja",AW334)))</formula>
    </cfRule>
  </conditionalFormatting>
  <conditionalFormatting sqref="AW334">
    <cfRule type="containsText" dxfId="14036" priority="9774" operator="containsText" text="VALORAR">
      <formula>NOT(ISERROR(SEARCH("VALORAR",AW334)))</formula>
    </cfRule>
    <cfRule type="containsText" dxfId="14035" priority="9775" operator="containsText" text="Extrema">
      <formula>NOT(ISERROR(SEARCH("Extrema",AW334)))</formula>
    </cfRule>
    <cfRule type="containsText" dxfId="14034" priority="9776" operator="containsText" text="Alta">
      <formula>NOT(ISERROR(SEARCH("Alta",AW334)))</formula>
    </cfRule>
    <cfRule type="containsText" dxfId="14033" priority="9777" operator="containsText" text="Moderada">
      <formula>NOT(ISERROR(SEARCH("Moderada",AW334)))</formula>
    </cfRule>
    <cfRule type="containsText" dxfId="14032" priority="9778" operator="containsText" text="Baja">
      <formula>NOT(ISERROR(SEARCH("Baja",AW334)))</formula>
    </cfRule>
  </conditionalFormatting>
  <conditionalFormatting sqref="AP334">
    <cfRule type="cellIs" dxfId="14031" priority="9761" stopIfTrue="1" operator="equal">
      <formula>"Alta"</formula>
    </cfRule>
  </conditionalFormatting>
  <conditionalFormatting sqref="AP334">
    <cfRule type="cellIs" dxfId="14030" priority="9763" stopIfTrue="1" operator="equal">
      <formula>"Baja"</formula>
    </cfRule>
  </conditionalFormatting>
  <conditionalFormatting sqref="AP334">
    <cfRule type="cellIs" dxfId="14029" priority="9762" stopIfTrue="1" operator="equal">
      <formula>"Media"</formula>
    </cfRule>
  </conditionalFormatting>
  <conditionalFormatting sqref="AP334">
    <cfRule type="cellIs" dxfId="14028" priority="9760" stopIfTrue="1" operator="equal">
      <formula>"Muy Alta"</formula>
    </cfRule>
  </conditionalFormatting>
  <conditionalFormatting sqref="AP334">
    <cfRule type="cellIs" dxfId="14027" priority="9764" stopIfTrue="1" operator="equal">
      <formula>"Muy Baja"</formula>
    </cfRule>
  </conditionalFormatting>
  <conditionalFormatting sqref="AP335">
    <cfRule type="cellIs" dxfId="14026" priority="9747" stopIfTrue="1" operator="equal">
      <formula>"Alta"</formula>
    </cfRule>
  </conditionalFormatting>
  <conditionalFormatting sqref="AP335">
    <cfRule type="cellIs" dxfId="14025" priority="9749" stopIfTrue="1" operator="equal">
      <formula>"Baja"</formula>
    </cfRule>
  </conditionalFormatting>
  <conditionalFormatting sqref="AP335">
    <cfRule type="cellIs" dxfId="14024" priority="9748" stopIfTrue="1" operator="equal">
      <formula>"Media"</formula>
    </cfRule>
  </conditionalFormatting>
  <conditionalFormatting sqref="AP335">
    <cfRule type="cellIs" dxfId="14023" priority="9746" stopIfTrue="1" operator="equal">
      <formula>"Muy Alta"</formula>
    </cfRule>
  </conditionalFormatting>
  <conditionalFormatting sqref="AP335">
    <cfRule type="cellIs" dxfId="14022" priority="9750" stopIfTrue="1" operator="equal">
      <formula>"Muy Baja"</formula>
    </cfRule>
  </conditionalFormatting>
  <conditionalFormatting sqref="AP345">
    <cfRule type="cellIs" dxfId="14021" priority="9597" stopIfTrue="1" operator="equal">
      <formula>"Alta"</formula>
    </cfRule>
  </conditionalFormatting>
  <conditionalFormatting sqref="AP345">
    <cfRule type="cellIs" dxfId="14020" priority="9599" stopIfTrue="1" operator="equal">
      <formula>"Baja"</formula>
    </cfRule>
  </conditionalFormatting>
  <conditionalFormatting sqref="AP345">
    <cfRule type="cellIs" dxfId="14019" priority="9598" stopIfTrue="1" operator="equal">
      <formula>"Media"</formula>
    </cfRule>
  </conditionalFormatting>
  <conditionalFormatting sqref="AP345">
    <cfRule type="cellIs" dxfId="14018" priority="9596" stopIfTrue="1" operator="equal">
      <formula>"Muy Alta"</formula>
    </cfRule>
  </conditionalFormatting>
  <conditionalFormatting sqref="AP345">
    <cfRule type="cellIs" dxfId="14017" priority="9600" stopIfTrue="1" operator="equal">
      <formula>"Muy Baja"</formula>
    </cfRule>
  </conditionalFormatting>
  <conditionalFormatting sqref="AE336:AE337">
    <cfRule type="containsText" dxfId="14016" priority="9699" operator="containsText" text="VALORAR">
      <formula>NOT(ISERROR(SEARCH("VALORAR",AE336)))</formula>
    </cfRule>
    <cfRule type="containsText" dxfId="14015" priority="9700" operator="containsText" text="Extrema">
      <formula>NOT(ISERROR(SEARCH("Extrema",AE336)))</formula>
    </cfRule>
    <cfRule type="containsText" dxfId="14014" priority="9701" operator="containsText" text="Alta">
      <formula>NOT(ISERROR(SEARCH("Alta",AE336)))</formula>
    </cfRule>
    <cfRule type="containsText" dxfId="14013" priority="9702" operator="containsText" text="Moderada">
      <formula>NOT(ISERROR(SEARCH("Moderada",AE336)))</formula>
    </cfRule>
    <cfRule type="containsText" dxfId="14012" priority="9703" operator="containsText" text="Baja">
      <formula>NOT(ISERROR(SEARCH("Baja",AE336)))</formula>
    </cfRule>
  </conditionalFormatting>
  <conditionalFormatting sqref="AE336:AE337">
    <cfRule type="containsText" dxfId="14011" priority="9704" operator="containsText" text="VALORAR">
      <formula>NOT(ISERROR(SEARCH("VALORAR",AE336)))</formula>
    </cfRule>
    <cfRule type="containsText" dxfId="14010" priority="9705" operator="containsText" text="Extrema">
      <formula>NOT(ISERROR(SEARCH("Extrema",AE336)))</formula>
    </cfRule>
    <cfRule type="containsText" dxfId="14009" priority="9706" operator="containsText" text="Alta">
      <formula>NOT(ISERROR(SEARCH("Alta",AE336)))</formula>
    </cfRule>
    <cfRule type="containsText" dxfId="14008" priority="9707" operator="containsText" text="Moderada">
      <formula>NOT(ISERROR(SEARCH("Moderada",AE336)))</formula>
    </cfRule>
    <cfRule type="containsText" dxfId="14007" priority="9708" operator="containsText" text="Baja">
      <formula>NOT(ISERROR(SEARCH("Baja",AE336)))</formula>
    </cfRule>
  </conditionalFormatting>
  <conditionalFormatting sqref="V336:V337">
    <cfRule type="cellIs" dxfId="14006" priority="9715" stopIfTrue="1" operator="equal">
      <formula>"Alta"</formula>
    </cfRule>
  </conditionalFormatting>
  <conditionalFormatting sqref="V336:V337">
    <cfRule type="cellIs" dxfId="14005" priority="9717" stopIfTrue="1" operator="equal">
      <formula>"Baja"</formula>
    </cfRule>
  </conditionalFormatting>
  <conditionalFormatting sqref="V336:V337">
    <cfRule type="cellIs" dxfId="14004" priority="9716" stopIfTrue="1" operator="equal">
      <formula>"Media"</formula>
    </cfRule>
  </conditionalFormatting>
  <conditionalFormatting sqref="V336:V337">
    <cfRule type="cellIs" dxfId="14003" priority="9714" stopIfTrue="1" operator="equal">
      <formula>"Muy Alta"</formula>
    </cfRule>
  </conditionalFormatting>
  <conditionalFormatting sqref="V336:V337">
    <cfRule type="cellIs" dxfId="14002" priority="9718" stopIfTrue="1" operator="equal">
      <formula>"Muy Baja"</formula>
    </cfRule>
  </conditionalFormatting>
  <conditionalFormatting sqref="AP342">
    <cfRule type="cellIs" dxfId="14001" priority="9555" stopIfTrue="1" operator="equal">
      <formula>"Alta"</formula>
    </cfRule>
  </conditionalFormatting>
  <conditionalFormatting sqref="AP342">
    <cfRule type="cellIs" dxfId="14000" priority="9557" stopIfTrue="1" operator="equal">
      <formula>"Baja"</formula>
    </cfRule>
  </conditionalFormatting>
  <conditionalFormatting sqref="AP342">
    <cfRule type="cellIs" dxfId="13999" priority="9556" stopIfTrue="1" operator="equal">
      <formula>"Media"</formula>
    </cfRule>
  </conditionalFormatting>
  <conditionalFormatting sqref="AP342">
    <cfRule type="cellIs" dxfId="13998" priority="9554" stopIfTrue="1" operator="equal">
      <formula>"Muy Alta"</formula>
    </cfRule>
  </conditionalFormatting>
  <conditionalFormatting sqref="AP342">
    <cfRule type="cellIs" dxfId="13997" priority="9558" stopIfTrue="1" operator="equal">
      <formula>"Muy Baja"</formula>
    </cfRule>
  </conditionalFormatting>
  <conditionalFormatting sqref="AP337">
    <cfRule type="cellIs" dxfId="13996" priority="9677" stopIfTrue="1" operator="equal">
      <formula>"Alta"</formula>
    </cfRule>
  </conditionalFormatting>
  <conditionalFormatting sqref="AP337">
    <cfRule type="cellIs" dxfId="13995" priority="9679" stopIfTrue="1" operator="equal">
      <formula>"Baja"</formula>
    </cfRule>
  </conditionalFormatting>
  <conditionalFormatting sqref="AP337">
    <cfRule type="cellIs" dxfId="13994" priority="9678" stopIfTrue="1" operator="equal">
      <formula>"Media"</formula>
    </cfRule>
  </conditionalFormatting>
  <conditionalFormatting sqref="AP337">
    <cfRule type="cellIs" dxfId="13993" priority="9676" stopIfTrue="1" operator="equal">
      <formula>"Muy Alta"</formula>
    </cfRule>
  </conditionalFormatting>
  <conditionalFormatting sqref="AP337">
    <cfRule type="cellIs" dxfId="13992" priority="9680" stopIfTrue="1" operator="equal">
      <formula>"Muy Baja"</formula>
    </cfRule>
  </conditionalFormatting>
  <conditionalFormatting sqref="V322:V323">
    <cfRule type="cellIs" dxfId="13991" priority="10067" stopIfTrue="1" operator="equal">
      <formula>"Alta"</formula>
    </cfRule>
  </conditionalFormatting>
  <conditionalFormatting sqref="V322:V323">
    <cfRule type="cellIs" dxfId="13990" priority="10069" stopIfTrue="1" operator="equal">
      <formula>"Baja"</formula>
    </cfRule>
  </conditionalFormatting>
  <conditionalFormatting sqref="V322:V323">
    <cfRule type="cellIs" dxfId="13989" priority="10068" stopIfTrue="1" operator="equal">
      <formula>"Media"</formula>
    </cfRule>
  </conditionalFormatting>
  <conditionalFormatting sqref="V322:V323">
    <cfRule type="cellIs" dxfId="13988" priority="10066" stopIfTrue="1" operator="equal">
      <formula>"Muy Alta"</formula>
    </cfRule>
  </conditionalFormatting>
  <conditionalFormatting sqref="V322:V323">
    <cfRule type="cellIs" dxfId="13987" priority="10070" stopIfTrue="1" operator="equal">
      <formula>"Muy Baja"</formula>
    </cfRule>
  </conditionalFormatting>
  <conditionalFormatting sqref="AE322:AE323">
    <cfRule type="containsText" dxfId="13986" priority="10051" operator="containsText" text="VALORAR">
      <formula>NOT(ISERROR(SEARCH("VALORAR",AE322)))</formula>
    </cfRule>
    <cfRule type="containsText" dxfId="13985" priority="10052" operator="containsText" text="Extrema">
      <formula>NOT(ISERROR(SEARCH("Extrema",AE322)))</formula>
    </cfRule>
    <cfRule type="containsText" dxfId="13984" priority="10053" operator="containsText" text="Alta">
      <formula>NOT(ISERROR(SEARCH("Alta",AE322)))</formula>
    </cfRule>
    <cfRule type="containsText" dxfId="13983" priority="10054" operator="containsText" text="Moderada">
      <formula>NOT(ISERROR(SEARCH("Moderada",AE322)))</formula>
    </cfRule>
    <cfRule type="containsText" dxfId="13982" priority="10055" operator="containsText" text="Baja">
      <formula>NOT(ISERROR(SEARCH("Baja",AE322)))</formula>
    </cfRule>
  </conditionalFormatting>
  <conditionalFormatting sqref="AE322:AE323">
    <cfRule type="containsText" dxfId="13981" priority="10056" operator="containsText" text="VALORAR">
      <formula>NOT(ISERROR(SEARCH("VALORAR",AE322)))</formula>
    </cfRule>
    <cfRule type="containsText" dxfId="13980" priority="10057" operator="containsText" text="Extrema">
      <formula>NOT(ISERROR(SEARCH("Extrema",AE322)))</formula>
    </cfRule>
    <cfRule type="containsText" dxfId="13979" priority="10058" operator="containsText" text="Alta">
      <formula>NOT(ISERROR(SEARCH("Alta",AE322)))</formula>
    </cfRule>
    <cfRule type="containsText" dxfId="13978" priority="10059" operator="containsText" text="Moderada">
      <formula>NOT(ISERROR(SEARCH("Moderada",AE322)))</formula>
    </cfRule>
    <cfRule type="containsText" dxfId="13977" priority="10060" operator="containsText" text="Baja">
      <formula>NOT(ISERROR(SEARCH("Baja",AE322)))</formula>
    </cfRule>
  </conditionalFormatting>
  <conditionalFormatting sqref="AW322">
    <cfRule type="containsText" dxfId="13976" priority="10041" operator="containsText" text="VALORAR">
      <formula>NOT(ISERROR(SEARCH("VALORAR",AW322)))</formula>
    </cfRule>
    <cfRule type="containsText" dxfId="13975" priority="10042" operator="containsText" text="Extrema">
      <formula>NOT(ISERROR(SEARCH("Extrema",AW322)))</formula>
    </cfRule>
    <cfRule type="containsText" dxfId="13974" priority="10043" operator="containsText" text="Alta">
      <formula>NOT(ISERROR(SEARCH("Alta",AW322)))</formula>
    </cfRule>
    <cfRule type="containsText" dxfId="13973" priority="10044" operator="containsText" text="Moderada">
      <formula>NOT(ISERROR(SEARCH("Moderada",AW322)))</formula>
    </cfRule>
    <cfRule type="containsText" dxfId="13972" priority="10045" operator="containsText" text="Baja">
      <formula>NOT(ISERROR(SEARCH("Baja",AW322)))</formula>
    </cfRule>
  </conditionalFormatting>
  <conditionalFormatting sqref="AW322">
    <cfRule type="containsText" dxfId="13971" priority="10046" operator="containsText" text="VALORAR">
      <formula>NOT(ISERROR(SEARCH("VALORAR",AW322)))</formula>
    </cfRule>
    <cfRule type="containsText" dxfId="13970" priority="10047" operator="containsText" text="Extrema">
      <formula>NOT(ISERROR(SEARCH("Extrema",AW322)))</formula>
    </cfRule>
    <cfRule type="containsText" dxfId="13969" priority="10048" operator="containsText" text="Alta">
      <formula>NOT(ISERROR(SEARCH("Alta",AW322)))</formula>
    </cfRule>
    <cfRule type="containsText" dxfId="13968" priority="10049" operator="containsText" text="Moderada">
      <formula>NOT(ISERROR(SEARCH("Moderada",AW322)))</formula>
    </cfRule>
    <cfRule type="containsText" dxfId="13967" priority="10050" operator="containsText" text="Baja">
      <formula>NOT(ISERROR(SEARCH("Baja",AW322)))</formula>
    </cfRule>
  </conditionalFormatting>
  <conditionalFormatting sqref="AP322">
    <cfRule type="cellIs" dxfId="13966" priority="10033" stopIfTrue="1" operator="equal">
      <formula>"Alta"</formula>
    </cfRule>
  </conditionalFormatting>
  <conditionalFormatting sqref="AP322">
    <cfRule type="cellIs" dxfId="13965" priority="10035" stopIfTrue="1" operator="equal">
      <formula>"Baja"</formula>
    </cfRule>
  </conditionalFormatting>
  <conditionalFormatting sqref="AP322">
    <cfRule type="cellIs" dxfId="13964" priority="10034" stopIfTrue="1" operator="equal">
      <formula>"Media"</formula>
    </cfRule>
  </conditionalFormatting>
  <conditionalFormatting sqref="AP322">
    <cfRule type="cellIs" dxfId="13963" priority="10032" stopIfTrue="1" operator="equal">
      <formula>"Muy Alta"</formula>
    </cfRule>
  </conditionalFormatting>
  <conditionalFormatting sqref="AP322">
    <cfRule type="cellIs" dxfId="13962" priority="10036" stopIfTrue="1" operator="equal">
      <formula>"Muy Baja"</formula>
    </cfRule>
  </conditionalFormatting>
  <conditionalFormatting sqref="AP323">
    <cfRule type="cellIs" dxfId="13961" priority="10019" stopIfTrue="1" operator="equal">
      <formula>"Alta"</formula>
    </cfRule>
  </conditionalFormatting>
  <conditionalFormatting sqref="AP323">
    <cfRule type="cellIs" dxfId="13960" priority="10021" stopIfTrue="1" operator="equal">
      <formula>"Baja"</formula>
    </cfRule>
  </conditionalFormatting>
  <conditionalFormatting sqref="AP323">
    <cfRule type="cellIs" dxfId="13959" priority="10020" stopIfTrue="1" operator="equal">
      <formula>"Media"</formula>
    </cfRule>
  </conditionalFormatting>
  <conditionalFormatting sqref="AP323">
    <cfRule type="cellIs" dxfId="13958" priority="10018" stopIfTrue="1" operator="equal">
      <formula>"Muy Alta"</formula>
    </cfRule>
  </conditionalFormatting>
  <conditionalFormatting sqref="AP323">
    <cfRule type="cellIs" dxfId="13957" priority="10022" stopIfTrue="1" operator="equal">
      <formula>"Muy Baja"</formula>
    </cfRule>
  </conditionalFormatting>
  <conditionalFormatting sqref="AP327">
    <cfRule type="cellIs" dxfId="13956" priority="10005" stopIfTrue="1" operator="equal">
      <formula>"Alta"</formula>
    </cfRule>
  </conditionalFormatting>
  <conditionalFormatting sqref="AP327">
    <cfRule type="cellIs" dxfId="13955" priority="10007" stopIfTrue="1" operator="equal">
      <formula>"Baja"</formula>
    </cfRule>
  </conditionalFormatting>
  <conditionalFormatting sqref="AP327">
    <cfRule type="cellIs" dxfId="13954" priority="10006" stopIfTrue="1" operator="equal">
      <formula>"Media"</formula>
    </cfRule>
  </conditionalFormatting>
  <conditionalFormatting sqref="AP327">
    <cfRule type="cellIs" dxfId="13953" priority="10004" stopIfTrue="1" operator="equal">
      <formula>"Muy Alta"</formula>
    </cfRule>
  </conditionalFormatting>
  <conditionalFormatting sqref="AP327">
    <cfRule type="cellIs" dxfId="13952" priority="10008" stopIfTrue="1" operator="equal">
      <formula>"Muy Baja"</formula>
    </cfRule>
  </conditionalFormatting>
  <conditionalFormatting sqref="AE324:AE325">
    <cfRule type="containsText" dxfId="13951" priority="9971" operator="containsText" text="VALORAR">
      <formula>NOT(ISERROR(SEARCH("VALORAR",AE324)))</formula>
    </cfRule>
    <cfRule type="containsText" dxfId="13950" priority="9972" operator="containsText" text="Extrema">
      <formula>NOT(ISERROR(SEARCH("Extrema",AE324)))</formula>
    </cfRule>
    <cfRule type="containsText" dxfId="13949" priority="9973" operator="containsText" text="Alta">
      <formula>NOT(ISERROR(SEARCH("Alta",AE324)))</formula>
    </cfRule>
    <cfRule type="containsText" dxfId="13948" priority="9974" operator="containsText" text="Moderada">
      <formula>NOT(ISERROR(SEARCH("Moderada",AE324)))</formula>
    </cfRule>
    <cfRule type="containsText" dxfId="13947" priority="9975" operator="containsText" text="Baja">
      <formula>NOT(ISERROR(SEARCH("Baja",AE324)))</formula>
    </cfRule>
  </conditionalFormatting>
  <conditionalFormatting sqref="AE324:AE325">
    <cfRule type="containsText" dxfId="13946" priority="9976" operator="containsText" text="VALORAR">
      <formula>NOT(ISERROR(SEARCH("VALORAR",AE324)))</formula>
    </cfRule>
    <cfRule type="containsText" dxfId="13945" priority="9977" operator="containsText" text="Extrema">
      <formula>NOT(ISERROR(SEARCH("Extrema",AE324)))</formula>
    </cfRule>
    <cfRule type="containsText" dxfId="13944" priority="9978" operator="containsText" text="Alta">
      <formula>NOT(ISERROR(SEARCH("Alta",AE324)))</formula>
    </cfRule>
    <cfRule type="containsText" dxfId="13943" priority="9979" operator="containsText" text="Moderada">
      <formula>NOT(ISERROR(SEARCH("Moderada",AE324)))</formula>
    </cfRule>
    <cfRule type="containsText" dxfId="13942" priority="9980" operator="containsText" text="Baja">
      <formula>NOT(ISERROR(SEARCH("Baja",AE324)))</formula>
    </cfRule>
  </conditionalFormatting>
  <conditionalFormatting sqref="V324:V325">
    <cfRule type="cellIs" dxfId="13941" priority="9987" stopIfTrue="1" operator="equal">
      <formula>"Alta"</formula>
    </cfRule>
  </conditionalFormatting>
  <conditionalFormatting sqref="V324:V325">
    <cfRule type="cellIs" dxfId="13940" priority="9989" stopIfTrue="1" operator="equal">
      <formula>"Baja"</formula>
    </cfRule>
  </conditionalFormatting>
  <conditionalFormatting sqref="V324:V325">
    <cfRule type="cellIs" dxfId="13939" priority="9988" stopIfTrue="1" operator="equal">
      <formula>"Media"</formula>
    </cfRule>
  </conditionalFormatting>
  <conditionalFormatting sqref="V324:V325">
    <cfRule type="cellIs" dxfId="13938" priority="9986" stopIfTrue="1" operator="equal">
      <formula>"Muy Alta"</formula>
    </cfRule>
  </conditionalFormatting>
  <conditionalFormatting sqref="V324:V325">
    <cfRule type="cellIs" dxfId="13937" priority="9990" stopIfTrue="1" operator="equal">
      <formula>"Muy Baja"</formula>
    </cfRule>
  </conditionalFormatting>
  <conditionalFormatting sqref="AP324">
    <cfRule type="cellIs" dxfId="13936" priority="9963" stopIfTrue="1" operator="equal">
      <formula>"Alta"</formula>
    </cfRule>
  </conditionalFormatting>
  <conditionalFormatting sqref="AP324">
    <cfRule type="cellIs" dxfId="13935" priority="9965" stopIfTrue="1" operator="equal">
      <formula>"Baja"</formula>
    </cfRule>
  </conditionalFormatting>
  <conditionalFormatting sqref="AP324">
    <cfRule type="cellIs" dxfId="13934" priority="9964" stopIfTrue="1" operator="equal">
      <formula>"Media"</formula>
    </cfRule>
  </conditionalFormatting>
  <conditionalFormatting sqref="AP324">
    <cfRule type="cellIs" dxfId="13933" priority="9962" stopIfTrue="1" operator="equal">
      <formula>"Muy Alta"</formula>
    </cfRule>
  </conditionalFormatting>
  <conditionalFormatting sqref="AP324">
    <cfRule type="cellIs" dxfId="13932" priority="9966" stopIfTrue="1" operator="equal">
      <formula>"Muy Baja"</formula>
    </cfRule>
  </conditionalFormatting>
  <conditionalFormatting sqref="AP325">
    <cfRule type="cellIs" dxfId="13931" priority="9949" stopIfTrue="1" operator="equal">
      <formula>"Alta"</formula>
    </cfRule>
  </conditionalFormatting>
  <conditionalFormatting sqref="AP325">
    <cfRule type="cellIs" dxfId="13930" priority="9951" stopIfTrue="1" operator="equal">
      <formula>"Baja"</formula>
    </cfRule>
  </conditionalFormatting>
  <conditionalFormatting sqref="AP325">
    <cfRule type="cellIs" dxfId="13929" priority="9950" stopIfTrue="1" operator="equal">
      <formula>"Media"</formula>
    </cfRule>
  </conditionalFormatting>
  <conditionalFormatting sqref="AP325">
    <cfRule type="cellIs" dxfId="13928" priority="9948" stopIfTrue="1" operator="equal">
      <formula>"Muy Alta"</formula>
    </cfRule>
  </conditionalFormatting>
  <conditionalFormatting sqref="AP325">
    <cfRule type="cellIs" dxfId="13927" priority="9952" stopIfTrue="1" operator="equal">
      <formula>"Muy Baja"</formula>
    </cfRule>
  </conditionalFormatting>
  <conditionalFormatting sqref="V340:V341">
    <cfRule type="cellIs" dxfId="13926" priority="9659" stopIfTrue="1" operator="equal">
      <formula>"Alta"</formula>
    </cfRule>
  </conditionalFormatting>
  <conditionalFormatting sqref="V340:V341">
    <cfRule type="cellIs" dxfId="13925" priority="9661" stopIfTrue="1" operator="equal">
      <formula>"Baja"</formula>
    </cfRule>
  </conditionalFormatting>
  <conditionalFormatting sqref="V340:V341">
    <cfRule type="cellIs" dxfId="13924" priority="9660" stopIfTrue="1" operator="equal">
      <formula>"Media"</formula>
    </cfRule>
  </conditionalFormatting>
  <conditionalFormatting sqref="V340:V341">
    <cfRule type="cellIs" dxfId="13923" priority="9658" stopIfTrue="1" operator="equal">
      <formula>"Muy Alta"</formula>
    </cfRule>
  </conditionalFormatting>
  <conditionalFormatting sqref="V340:V341">
    <cfRule type="cellIs" dxfId="13922" priority="9662" stopIfTrue="1" operator="equal">
      <formula>"Muy Baja"</formula>
    </cfRule>
  </conditionalFormatting>
  <conditionalFormatting sqref="AW340">
    <cfRule type="containsText" dxfId="13921" priority="9633" operator="containsText" text="VALORAR">
      <formula>NOT(ISERROR(SEARCH("VALORAR",AW340)))</formula>
    </cfRule>
    <cfRule type="containsText" dxfId="13920" priority="9634" operator="containsText" text="Extrema">
      <formula>NOT(ISERROR(SEARCH("Extrema",AW340)))</formula>
    </cfRule>
    <cfRule type="containsText" dxfId="13919" priority="9635" operator="containsText" text="Alta">
      <formula>NOT(ISERROR(SEARCH("Alta",AW340)))</formula>
    </cfRule>
    <cfRule type="containsText" dxfId="13918" priority="9636" operator="containsText" text="Moderada">
      <formula>NOT(ISERROR(SEARCH("Moderada",AW340)))</formula>
    </cfRule>
    <cfRule type="containsText" dxfId="13917" priority="9637" operator="containsText" text="Baja">
      <formula>NOT(ISERROR(SEARCH("Baja",AW340)))</formula>
    </cfRule>
  </conditionalFormatting>
  <conditionalFormatting sqref="AW340">
    <cfRule type="containsText" dxfId="13916" priority="9638" operator="containsText" text="VALORAR">
      <formula>NOT(ISERROR(SEARCH("VALORAR",AW340)))</formula>
    </cfRule>
    <cfRule type="containsText" dxfId="13915" priority="9639" operator="containsText" text="Extrema">
      <formula>NOT(ISERROR(SEARCH("Extrema",AW340)))</formula>
    </cfRule>
    <cfRule type="containsText" dxfId="13914" priority="9640" operator="containsText" text="Alta">
      <formula>NOT(ISERROR(SEARCH("Alta",AW340)))</formula>
    </cfRule>
    <cfRule type="containsText" dxfId="13913" priority="9641" operator="containsText" text="Moderada">
      <formula>NOT(ISERROR(SEARCH("Moderada",AW340)))</formula>
    </cfRule>
    <cfRule type="containsText" dxfId="13912" priority="9642" operator="containsText" text="Baja">
      <formula>NOT(ISERROR(SEARCH("Baja",AW340)))</formula>
    </cfRule>
  </conditionalFormatting>
  <conditionalFormatting sqref="AP340">
    <cfRule type="cellIs" dxfId="13911" priority="9625" stopIfTrue="1" operator="equal">
      <formula>"Alta"</formula>
    </cfRule>
  </conditionalFormatting>
  <conditionalFormatting sqref="AP340">
    <cfRule type="cellIs" dxfId="13910" priority="9627" stopIfTrue="1" operator="equal">
      <formula>"Baja"</formula>
    </cfRule>
  </conditionalFormatting>
  <conditionalFormatting sqref="AP340">
    <cfRule type="cellIs" dxfId="13909" priority="9626" stopIfTrue="1" operator="equal">
      <formula>"Media"</formula>
    </cfRule>
  </conditionalFormatting>
  <conditionalFormatting sqref="AP340">
    <cfRule type="cellIs" dxfId="13908" priority="9624" stopIfTrue="1" operator="equal">
      <formula>"Muy Alta"</formula>
    </cfRule>
  </conditionalFormatting>
  <conditionalFormatting sqref="AP340">
    <cfRule type="cellIs" dxfId="13907" priority="9628" stopIfTrue="1" operator="equal">
      <formula>"Muy Baja"</formula>
    </cfRule>
  </conditionalFormatting>
  <conditionalFormatting sqref="AP341">
    <cfRule type="cellIs" dxfId="13906" priority="9611" stopIfTrue="1" operator="equal">
      <formula>"Alta"</formula>
    </cfRule>
  </conditionalFormatting>
  <conditionalFormatting sqref="AP341">
    <cfRule type="cellIs" dxfId="13905" priority="9613" stopIfTrue="1" operator="equal">
      <formula>"Baja"</formula>
    </cfRule>
  </conditionalFormatting>
  <conditionalFormatting sqref="AP341">
    <cfRule type="cellIs" dxfId="13904" priority="9612" stopIfTrue="1" operator="equal">
      <formula>"Media"</formula>
    </cfRule>
  </conditionalFormatting>
  <conditionalFormatting sqref="AP341">
    <cfRule type="cellIs" dxfId="13903" priority="9610" stopIfTrue="1" operator="equal">
      <formula>"Muy Alta"</formula>
    </cfRule>
  </conditionalFormatting>
  <conditionalFormatting sqref="AP341">
    <cfRule type="cellIs" dxfId="13902" priority="9614" stopIfTrue="1" operator="equal">
      <formula>"Muy Baja"</formula>
    </cfRule>
  </conditionalFormatting>
  <conditionalFormatting sqref="AE342:AE343">
    <cfRule type="containsText" dxfId="13901" priority="9563" operator="containsText" text="VALORAR">
      <formula>NOT(ISERROR(SEARCH("VALORAR",AE342)))</formula>
    </cfRule>
    <cfRule type="containsText" dxfId="13900" priority="9564" operator="containsText" text="Extrema">
      <formula>NOT(ISERROR(SEARCH("Extrema",AE342)))</formula>
    </cfRule>
    <cfRule type="containsText" dxfId="13899" priority="9565" operator="containsText" text="Alta">
      <formula>NOT(ISERROR(SEARCH("Alta",AE342)))</formula>
    </cfRule>
    <cfRule type="containsText" dxfId="13898" priority="9566" operator="containsText" text="Moderada">
      <formula>NOT(ISERROR(SEARCH("Moderada",AE342)))</formula>
    </cfRule>
    <cfRule type="containsText" dxfId="13897" priority="9567" operator="containsText" text="Baja">
      <formula>NOT(ISERROR(SEARCH("Baja",AE342)))</formula>
    </cfRule>
  </conditionalFormatting>
  <conditionalFormatting sqref="AE342:AE343">
    <cfRule type="containsText" dxfId="13896" priority="9568" operator="containsText" text="VALORAR">
      <formula>NOT(ISERROR(SEARCH("VALORAR",AE342)))</formula>
    </cfRule>
    <cfRule type="containsText" dxfId="13895" priority="9569" operator="containsText" text="Extrema">
      <formula>NOT(ISERROR(SEARCH("Extrema",AE342)))</formula>
    </cfRule>
    <cfRule type="containsText" dxfId="13894" priority="9570" operator="containsText" text="Alta">
      <formula>NOT(ISERROR(SEARCH("Alta",AE342)))</formula>
    </cfRule>
    <cfRule type="containsText" dxfId="13893" priority="9571" operator="containsText" text="Moderada">
      <formula>NOT(ISERROR(SEARCH("Moderada",AE342)))</formula>
    </cfRule>
    <cfRule type="containsText" dxfId="13892" priority="9572" operator="containsText" text="Baja">
      <formula>NOT(ISERROR(SEARCH("Baja",AE342)))</formula>
    </cfRule>
  </conditionalFormatting>
  <conditionalFormatting sqref="V342:V343">
    <cfRule type="cellIs" dxfId="13891" priority="9579" stopIfTrue="1" operator="equal">
      <formula>"Alta"</formula>
    </cfRule>
  </conditionalFormatting>
  <conditionalFormatting sqref="V342:V343">
    <cfRule type="cellIs" dxfId="13890" priority="9581" stopIfTrue="1" operator="equal">
      <formula>"Baja"</formula>
    </cfRule>
  </conditionalFormatting>
  <conditionalFormatting sqref="V342:V343">
    <cfRule type="cellIs" dxfId="13889" priority="9580" stopIfTrue="1" operator="equal">
      <formula>"Media"</formula>
    </cfRule>
  </conditionalFormatting>
  <conditionalFormatting sqref="V342:V343">
    <cfRule type="cellIs" dxfId="13888" priority="9578" stopIfTrue="1" operator="equal">
      <formula>"Muy Alta"</formula>
    </cfRule>
  </conditionalFormatting>
  <conditionalFormatting sqref="V342:V343">
    <cfRule type="cellIs" dxfId="13887" priority="9582" stopIfTrue="1" operator="equal">
      <formula>"Muy Baja"</formula>
    </cfRule>
  </conditionalFormatting>
  <conditionalFormatting sqref="AP343">
    <cfRule type="cellIs" dxfId="13886" priority="9541" stopIfTrue="1" operator="equal">
      <formula>"Alta"</formula>
    </cfRule>
  </conditionalFormatting>
  <conditionalFormatting sqref="AP343">
    <cfRule type="cellIs" dxfId="13885" priority="9543" stopIfTrue="1" operator="equal">
      <formula>"Baja"</formula>
    </cfRule>
  </conditionalFormatting>
  <conditionalFormatting sqref="AP343">
    <cfRule type="cellIs" dxfId="13884" priority="9542" stopIfTrue="1" operator="equal">
      <formula>"Media"</formula>
    </cfRule>
  </conditionalFormatting>
  <conditionalFormatting sqref="AP343">
    <cfRule type="cellIs" dxfId="13883" priority="9540" stopIfTrue="1" operator="equal">
      <formula>"Muy Alta"</formula>
    </cfRule>
  </conditionalFormatting>
  <conditionalFormatting sqref="AP343">
    <cfRule type="cellIs" dxfId="13882" priority="9544" stopIfTrue="1" operator="equal">
      <formula>"Muy Baja"</formula>
    </cfRule>
  </conditionalFormatting>
  <conditionalFormatting sqref="AE352:AE353">
    <cfRule type="containsText" dxfId="13881" priority="9507" operator="containsText" text="VALORAR">
      <formula>NOT(ISERROR(SEARCH("VALORAR",AE352)))</formula>
    </cfRule>
    <cfRule type="containsText" dxfId="13880" priority="9508" operator="containsText" text="Extrema">
      <formula>NOT(ISERROR(SEARCH("Extrema",AE352)))</formula>
    </cfRule>
    <cfRule type="containsText" dxfId="13879" priority="9509" operator="containsText" text="Alta">
      <formula>NOT(ISERROR(SEARCH("Alta",AE352)))</formula>
    </cfRule>
    <cfRule type="containsText" dxfId="13878" priority="9510" operator="containsText" text="Moderada">
      <formula>NOT(ISERROR(SEARCH("Moderada",AE352)))</formula>
    </cfRule>
    <cfRule type="containsText" dxfId="13877" priority="9511" operator="containsText" text="Baja">
      <formula>NOT(ISERROR(SEARCH("Baja",AE352)))</formula>
    </cfRule>
  </conditionalFormatting>
  <conditionalFormatting sqref="AE352:AE353">
    <cfRule type="containsText" dxfId="13876" priority="9512" operator="containsText" text="VALORAR">
      <formula>NOT(ISERROR(SEARCH("VALORAR",AE352)))</formula>
    </cfRule>
    <cfRule type="containsText" dxfId="13875" priority="9513" operator="containsText" text="Extrema">
      <formula>NOT(ISERROR(SEARCH("Extrema",AE352)))</formula>
    </cfRule>
    <cfRule type="containsText" dxfId="13874" priority="9514" operator="containsText" text="Alta">
      <formula>NOT(ISERROR(SEARCH("Alta",AE352)))</formula>
    </cfRule>
    <cfRule type="containsText" dxfId="13873" priority="9515" operator="containsText" text="Moderada">
      <formula>NOT(ISERROR(SEARCH("Moderada",AE352)))</formula>
    </cfRule>
    <cfRule type="containsText" dxfId="13872" priority="9516" operator="containsText" text="Baja">
      <formula>NOT(ISERROR(SEARCH("Baja",AE352)))</formula>
    </cfRule>
  </conditionalFormatting>
  <conditionalFormatting sqref="AP357">
    <cfRule type="cellIs" dxfId="13871" priority="9461" stopIfTrue="1" operator="equal">
      <formula>"Alta"</formula>
    </cfRule>
  </conditionalFormatting>
  <conditionalFormatting sqref="AP357">
    <cfRule type="cellIs" dxfId="13870" priority="9463" stopIfTrue="1" operator="equal">
      <formula>"Baja"</formula>
    </cfRule>
  </conditionalFormatting>
  <conditionalFormatting sqref="AP357">
    <cfRule type="cellIs" dxfId="13869" priority="9462" stopIfTrue="1" operator="equal">
      <formula>"Media"</formula>
    </cfRule>
  </conditionalFormatting>
  <conditionalFormatting sqref="AP357">
    <cfRule type="cellIs" dxfId="13868" priority="9460" stopIfTrue="1" operator="equal">
      <formula>"Muy Alta"</formula>
    </cfRule>
  </conditionalFormatting>
  <conditionalFormatting sqref="AP357">
    <cfRule type="cellIs" dxfId="13867" priority="9464" stopIfTrue="1" operator="equal">
      <formula>"Muy Baja"</formula>
    </cfRule>
  </conditionalFormatting>
  <conditionalFormatting sqref="AP354">
    <cfRule type="cellIs" dxfId="13866" priority="9419" stopIfTrue="1" operator="equal">
      <formula>"Alta"</formula>
    </cfRule>
  </conditionalFormatting>
  <conditionalFormatting sqref="AP354">
    <cfRule type="cellIs" dxfId="13865" priority="9421" stopIfTrue="1" operator="equal">
      <formula>"Baja"</formula>
    </cfRule>
  </conditionalFormatting>
  <conditionalFormatting sqref="AP354">
    <cfRule type="cellIs" dxfId="13864" priority="9420" stopIfTrue="1" operator="equal">
      <formula>"Media"</formula>
    </cfRule>
  </conditionalFormatting>
  <conditionalFormatting sqref="AP354">
    <cfRule type="cellIs" dxfId="13863" priority="9418" stopIfTrue="1" operator="equal">
      <formula>"Muy Alta"</formula>
    </cfRule>
  </conditionalFormatting>
  <conditionalFormatting sqref="AP354">
    <cfRule type="cellIs" dxfId="13862" priority="9422" stopIfTrue="1" operator="equal">
      <formula>"Muy Baja"</formula>
    </cfRule>
  </conditionalFormatting>
  <conditionalFormatting sqref="V352:V353">
    <cfRule type="cellIs" dxfId="13861" priority="9523" stopIfTrue="1" operator="equal">
      <formula>"Alta"</formula>
    </cfRule>
  </conditionalFormatting>
  <conditionalFormatting sqref="V352:V353">
    <cfRule type="cellIs" dxfId="13860" priority="9525" stopIfTrue="1" operator="equal">
      <formula>"Baja"</formula>
    </cfRule>
  </conditionalFormatting>
  <conditionalFormatting sqref="V352:V353">
    <cfRule type="cellIs" dxfId="13859" priority="9524" stopIfTrue="1" operator="equal">
      <formula>"Media"</formula>
    </cfRule>
  </conditionalFormatting>
  <conditionalFormatting sqref="V352:V353">
    <cfRule type="cellIs" dxfId="13858" priority="9522" stopIfTrue="1" operator="equal">
      <formula>"Muy Alta"</formula>
    </cfRule>
  </conditionalFormatting>
  <conditionalFormatting sqref="V352:V353">
    <cfRule type="cellIs" dxfId="13857" priority="9526" stopIfTrue="1" operator="equal">
      <formula>"Muy Baja"</formula>
    </cfRule>
  </conditionalFormatting>
  <conditionalFormatting sqref="AW352">
    <cfRule type="containsText" dxfId="13856" priority="9497" operator="containsText" text="VALORAR">
      <formula>NOT(ISERROR(SEARCH("VALORAR",AW352)))</formula>
    </cfRule>
    <cfRule type="containsText" dxfId="13855" priority="9498" operator="containsText" text="Extrema">
      <formula>NOT(ISERROR(SEARCH("Extrema",AW352)))</formula>
    </cfRule>
    <cfRule type="containsText" dxfId="13854" priority="9499" operator="containsText" text="Alta">
      <formula>NOT(ISERROR(SEARCH("Alta",AW352)))</formula>
    </cfRule>
    <cfRule type="containsText" dxfId="13853" priority="9500" operator="containsText" text="Moderada">
      <formula>NOT(ISERROR(SEARCH("Moderada",AW352)))</formula>
    </cfRule>
    <cfRule type="containsText" dxfId="13852" priority="9501" operator="containsText" text="Baja">
      <formula>NOT(ISERROR(SEARCH("Baja",AW352)))</formula>
    </cfRule>
  </conditionalFormatting>
  <conditionalFormatting sqref="AW352">
    <cfRule type="containsText" dxfId="13851" priority="9502" operator="containsText" text="VALORAR">
      <formula>NOT(ISERROR(SEARCH("VALORAR",AW352)))</formula>
    </cfRule>
    <cfRule type="containsText" dxfId="13850" priority="9503" operator="containsText" text="Extrema">
      <formula>NOT(ISERROR(SEARCH("Extrema",AW352)))</formula>
    </cfRule>
    <cfRule type="containsText" dxfId="13849" priority="9504" operator="containsText" text="Alta">
      <formula>NOT(ISERROR(SEARCH("Alta",AW352)))</formula>
    </cfRule>
    <cfRule type="containsText" dxfId="13848" priority="9505" operator="containsText" text="Moderada">
      <formula>NOT(ISERROR(SEARCH("Moderada",AW352)))</formula>
    </cfRule>
    <cfRule type="containsText" dxfId="13847" priority="9506" operator="containsText" text="Baja">
      <formula>NOT(ISERROR(SEARCH("Baja",AW352)))</formula>
    </cfRule>
  </conditionalFormatting>
  <conditionalFormatting sqref="AP352">
    <cfRule type="cellIs" dxfId="13846" priority="9489" stopIfTrue="1" operator="equal">
      <formula>"Alta"</formula>
    </cfRule>
  </conditionalFormatting>
  <conditionalFormatting sqref="AP352">
    <cfRule type="cellIs" dxfId="13845" priority="9491" stopIfTrue="1" operator="equal">
      <formula>"Baja"</formula>
    </cfRule>
  </conditionalFormatting>
  <conditionalFormatting sqref="AP352">
    <cfRule type="cellIs" dxfId="13844" priority="9490" stopIfTrue="1" operator="equal">
      <formula>"Media"</formula>
    </cfRule>
  </conditionalFormatting>
  <conditionalFormatting sqref="AP352">
    <cfRule type="cellIs" dxfId="13843" priority="9488" stopIfTrue="1" operator="equal">
      <formula>"Muy Alta"</formula>
    </cfRule>
  </conditionalFormatting>
  <conditionalFormatting sqref="AP352">
    <cfRule type="cellIs" dxfId="13842" priority="9492" stopIfTrue="1" operator="equal">
      <formula>"Muy Baja"</formula>
    </cfRule>
  </conditionalFormatting>
  <conditionalFormatting sqref="AP353">
    <cfRule type="cellIs" dxfId="13841" priority="9475" stopIfTrue="1" operator="equal">
      <formula>"Alta"</formula>
    </cfRule>
  </conditionalFormatting>
  <conditionalFormatting sqref="AP353">
    <cfRule type="cellIs" dxfId="13840" priority="9477" stopIfTrue="1" operator="equal">
      <formula>"Baja"</formula>
    </cfRule>
  </conditionalFormatting>
  <conditionalFormatting sqref="AP353">
    <cfRule type="cellIs" dxfId="13839" priority="9476" stopIfTrue="1" operator="equal">
      <formula>"Media"</formula>
    </cfRule>
  </conditionalFormatting>
  <conditionalFormatting sqref="AP353">
    <cfRule type="cellIs" dxfId="13838" priority="9474" stopIfTrue="1" operator="equal">
      <formula>"Muy Alta"</formula>
    </cfRule>
  </conditionalFormatting>
  <conditionalFormatting sqref="AP353">
    <cfRule type="cellIs" dxfId="13837" priority="9478" stopIfTrue="1" operator="equal">
      <formula>"Muy Baja"</formula>
    </cfRule>
  </conditionalFormatting>
  <conditionalFormatting sqref="AE354:AE355">
    <cfRule type="containsText" dxfId="13836" priority="9427" operator="containsText" text="VALORAR">
      <formula>NOT(ISERROR(SEARCH("VALORAR",AE354)))</formula>
    </cfRule>
    <cfRule type="containsText" dxfId="13835" priority="9428" operator="containsText" text="Extrema">
      <formula>NOT(ISERROR(SEARCH("Extrema",AE354)))</formula>
    </cfRule>
    <cfRule type="containsText" dxfId="13834" priority="9429" operator="containsText" text="Alta">
      <formula>NOT(ISERROR(SEARCH("Alta",AE354)))</formula>
    </cfRule>
    <cfRule type="containsText" dxfId="13833" priority="9430" operator="containsText" text="Moderada">
      <formula>NOT(ISERROR(SEARCH("Moderada",AE354)))</formula>
    </cfRule>
    <cfRule type="containsText" dxfId="13832" priority="9431" operator="containsText" text="Baja">
      <formula>NOT(ISERROR(SEARCH("Baja",AE354)))</formula>
    </cfRule>
  </conditionalFormatting>
  <conditionalFormatting sqref="AE354:AE355">
    <cfRule type="containsText" dxfId="13831" priority="9432" operator="containsText" text="VALORAR">
      <formula>NOT(ISERROR(SEARCH("VALORAR",AE354)))</formula>
    </cfRule>
    <cfRule type="containsText" dxfId="13830" priority="9433" operator="containsText" text="Extrema">
      <formula>NOT(ISERROR(SEARCH("Extrema",AE354)))</formula>
    </cfRule>
    <cfRule type="containsText" dxfId="13829" priority="9434" operator="containsText" text="Alta">
      <formula>NOT(ISERROR(SEARCH("Alta",AE354)))</formula>
    </cfRule>
    <cfRule type="containsText" dxfId="13828" priority="9435" operator="containsText" text="Moderada">
      <formula>NOT(ISERROR(SEARCH("Moderada",AE354)))</formula>
    </cfRule>
    <cfRule type="containsText" dxfId="13827" priority="9436" operator="containsText" text="Baja">
      <formula>NOT(ISERROR(SEARCH("Baja",AE354)))</formula>
    </cfRule>
  </conditionalFormatting>
  <conditionalFormatting sqref="V354:V355">
    <cfRule type="cellIs" dxfId="13826" priority="9443" stopIfTrue="1" operator="equal">
      <formula>"Alta"</formula>
    </cfRule>
  </conditionalFormatting>
  <conditionalFormatting sqref="V354:V355">
    <cfRule type="cellIs" dxfId="13825" priority="9445" stopIfTrue="1" operator="equal">
      <formula>"Baja"</formula>
    </cfRule>
  </conditionalFormatting>
  <conditionalFormatting sqref="V354:V355">
    <cfRule type="cellIs" dxfId="13824" priority="9444" stopIfTrue="1" operator="equal">
      <formula>"Media"</formula>
    </cfRule>
  </conditionalFormatting>
  <conditionalFormatting sqref="V354:V355">
    <cfRule type="cellIs" dxfId="13823" priority="9442" stopIfTrue="1" operator="equal">
      <formula>"Muy Alta"</formula>
    </cfRule>
  </conditionalFormatting>
  <conditionalFormatting sqref="V354:V355">
    <cfRule type="cellIs" dxfId="13822" priority="9446" stopIfTrue="1" operator="equal">
      <formula>"Muy Baja"</formula>
    </cfRule>
  </conditionalFormatting>
  <conditionalFormatting sqref="AP355">
    <cfRule type="cellIs" dxfId="13821" priority="9405" stopIfTrue="1" operator="equal">
      <formula>"Alta"</formula>
    </cfRule>
  </conditionalFormatting>
  <conditionalFormatting sqref="AP355">
    <cfRule type="cellIs" dxfId="13820" priority="9407" stopIfTrue="1" operator="equal">
      <formula>"Baja"</formula>
    </cfRule>
  </conditionalFormatting>
  <conditionalFormatting sqref="AP355">
    <cfRule type="cellIs" dxfId="13819" priority="9406" stopIfTrue="1" operator="equal">
      <formula>"Media"</formula>
    </cfRule>
  </conditionalFormatting>
  <conditionalFormatting sqref="AP355">
    <cfRule type="cellIs" dxfId="13818" priority="9404" stopIfTrue="1" operator="equal">
      <formula>"Muy Alta"</formula>
    </cfRule>
  </conditionalFormatting>
  <conditionalFormatting sqref="AP355">
    <cfRule type="cellIs" dxfId="13817" priority="9408" stopIfTrue="1" operator="equal">
      <formula>"Muy Baja"</formula>
    </cfRule>
  </conditionalFormatting>
  <conditionalFormatting sqref="AE346:AE347">
    <cfRule type="containsText" dxfId="13816" priority="9371" operator="containsText" text="VALORAR">
      <formula>NOT(ISERROR(SEARCH("VALORAR",AE346)))</formula>
    </cfRule>
    <cfRule type="containsText" dxfId="13815" priority="9372" operator="containsText" text="Extrema">
      <formula>NOT(ISERROR(SEARCH("Extrema",AE346)))</formula>
    </cfRule>
    <cfRule type="containsText" dxfId="13814" priority="9373" operator="containsText" text="Alta">
      <formula>NOT(ISERROR(SEARCH("Alta",AE346)))</formula>
    </cfRule>
    <cfRule type="containsText" dxfId="13813" priority="9374" operator="containsText" text="Moderada">
      <formula>NOT(ISERROR(SEARCH("Moderada",AE346)))</formula>
    </cfRule>
    <cfRule type="containsText" dxfId="13812" priority="9375" operator="containsText" text="Baja">
      <formula>NOT(ISERROR(SEARCH("Baja",AE346)))</formula>
    </cfRule>
  </conditionalFormatting>
  <conditionalFormatting sqref="AE346:AE347">
    <cfRule type="containsText" dxfId="13811" priority="9376" operator="containsText" text="VALORAR">
      <formula>NOT(ISERROR(SEARCH("VALORAR",AE346)))</formula>
    </cfRule>
    <cfRule type="containsText" dxfId="13810" priority="9377" operator="containsText" text="Extrema">
      <formula>NOT(ISERROR(SEARCH("Extrema",AE346)))</formula>
    </cfRule>
    <cfRule type="containsText" dxfId="13809" priority="9378" operator="containsText" text="Alta">
      <formula>NOT(ISERROR(SEARCH("Alta",AE346)))</formula>
    </cfRule>
    <cfRule type="containsText" dxfId="13808" priority="9379" operator="containsText" text="Moderada">
      <formula>NOT(ISERROR(SEARCH("Moderada",AE346)))</formula>
    </cfRule>
    <cfRule type="containsText" dxfId="13807" priority="9380" operator="containsText" text="Baja">
      <formula>NOT(ISERROR(SEARCH("Baja",AE346)))</formula>
    </cfRule>
  </conditionalFormatting>
  <conditionalFormatting sqref="AP351">
    <cfRule type="cellIs" dxfId="13806" priority="9325" stopIfTrue="1" operator="equal">
      <formula>"Alta"</formula>
    </cfRule>
  </conditionalFormatting>
  <conditionalFormatting sqref="AP351">
    <cfRule type="cellIs" dxfId="13805" priority="9327" stopIfTrue="1" operator="equal">
      <formula>"Baja"</formula>
    </cfRule>
  </conditionalFormatting>
  <conditionalFormatting sqref="AP351">
    <cfRule type="cellIs" dxfId="13804" priority="9326" stopIfTrue="1" operator="equal">
      <formula>"Media"</formula>
    </cfRule>
  </conditionalFormatting>
  <conditionalFormatting sqref="AP351">
    <cfRule type="cellIs" dxfId="13803" priority="9324" stopIfTrue="1" operator="equal">
      <formula>"Muy Alta"</formula>
    </cfRule>
  </conditionalFormatting>
  <conditionalFormatting sqref="AP351">
    <cfRule type="cellIs" dxfId="13802" priority="9328" stopIfTrue="1" operator="equal">
      <formula>"Muy Baja"</formula>
    </cfRule>
  </conditionalFormatting>
  <conditionalFormatting sqref="AP348">
    <cfRule type="cellIs" dxfId="13801" priority="9283" stopIfTrue="1" operator="equal">
      <formula>"Alta"</formula>
    </cfRule>
  </conditionalFormatting>
  <conditionalFormatting sqref="AP348">
    <cfRule type="cellIs" dxfId="13800" priority="9285" stopIfTrue="1" operator="equal">
      <formula>"Baja"</formula>
    </cfRule>
  </conditionalFormatting>
  <conditionalFormatting sqref="AP348">
    <cfRule type="cellIs" dxfId="13799" priority="9284" stopIfTrue="1" operator="equal">
      <formula>"Media"</formula>
    </cfRule>
  </conditionalFormatting>
  <conditionalFormatting sqref="AP348">
    <cfRule type="cellIs" dxfId="13798" priority="9282" stopIfTrue="1" operator="equal">
      <formula>"Muy Alta"</formula>
    </cfRule>
  </conditionalFormatting>
  <conditionalFormatting sqref="AP348">
    <cfRule type="cellIs" dxfId="13797" priority="9286" stopIfTrue="1" operator="equal">
      <formula>"Muy Baja"</formula>
    </cfRule>
  </conditionalFormatting>
  <conditionalFormatting sqref="V346:V347">
    <cfRule type="cellIs" dxfId="13796" priority="9387" stopIfTrue="1" operator="equal">
      <formula>"Alta"</formula>
    </cfRule>
  </conditionalFormatting>
  <conditionalFormatting sqref="V346:V347">
    <cfRule type="cellIs" dxfId="13795" priority="9389" stopIfTrue="1" operator="equal">
      <formula>"Baja"</formula>
    </cfRule>
  </conditionalFormatting>
  <conditionalFormatting sqref="V346:V347">
    <cfRule type="cellIs" dxfId="13794" priority="9388" stopIfTrue="1" operator="equal">
      <formula>"Media"</formula>
    </cfRule>
  </conditionalFormatting>
  <conditionalFormatting sqref="V346:V347">
    <cfRule type="cellIs" dxfId="13793" priority="9386" stopIfTrue="1" operator="equal">
      <formula>"Muy Alta"</formula>
    </cfRule>
  </conditionalFormatting>
  <conditionalFormatting sqref="V346:V347">
    <cfRule type="cellIs" dxfId="13792" priority="9390" stopIfTrue="1" operator="equal">
      <formula>"Muy Baja"</formula>
    </cfRule>
  </conditionalFormatting>
  <conditionalFormatting sqref="AW346">
    <cfRule type="containsText" dxfId="13791" priority="9361" operator="containsText" text="VALORAR">
      <formula>NOT(ISERROR(SEARCH("VALORAR",AW346)))</formula>
    </cfRule>
    <cfRule type="containsText" dxfId="13790" priority="9362" operator="containsText" text="Extrema">
      <formula>NOT(ISERROR(SEARCH("Extrema",AW346)))</formula>
    </cfRule>
    <cfRule type="containsText" dxfId="13789" priority="9363" operator="containsText" text="Alta">
      <formula>NOT(ISERROR(SEARCH("Alta",AW346)))</formula>
    </cfRule>
    <cfRule type="containsText" dxfId="13788" priority="9364" operator="containsText" text="Moderada">
      <formula>NOT(ISERROR(SEARCH("Moderada",AW346)))</formula>
    </cfRule>
    <cfRule type="containsText" dxfId="13787" priority="9365" operator="containsText" text="Baja">
      <formula>NOT(ISERROR(SEARCH("Baja",AW346)))</formula>
    </cfRule>
  </conditionalFormatting>
  <conditionalFormatting sqref="AW346">
    <cfRule type="containsText" dxfId="13786" priority="9366" operator="containsText" text="VALORAR">
      <formula>NOT(ISERROR(SEARCH("VALORAR",AW346)))</formula>
    </cfRule>
    <cfRule type="containsText" dxfId="13785" priority="9367" operator="containsText" text="Extrema">
      <formula>NOT(ISERROR(SEARCH("Extrema",AW346)))</formula>
    </cfRule>
    <cfRule type="containsText" dxfId="13784" priority="9368" operator="containsText" text="Alta">
      <formula>NOT(ISERROR(SEARCH("Alta",AW346)))</formula>
    </cfRule>
    <cfRule type="containsText" dxfId="13783" priority="9369" operator="containsText" text="Moderada">
      <formula>NOT(ISERROR(SEARCH("Moderada",AW346)))</formula>
    </cfRule>
    <cfRule type="containsText" dxfId="13782" priority="9370" operator="containsText" text="Baja">
      <formula>NOT(ISERROR(SEARCH("Baja",AW346)))</formula>
    </cfRule>
  </conditionalFormatting>
  <conditionalFormatting sqref="AP346">
    <cfRule type="cellIs" dxfId="13781" priority="9353" stopIfTrue="1" operator="equal">
      <formula>"Alta"</formula>
    </cfRule>
  </conditionalFormatting>
  <conditionalFormatting sqref="AP346">
    <cfRule type="cellIs" dxfId="13780" priority="9355" stopIfTrue="1" operator="equal">
      <formula>"Baja"</formula>
    </cfRule>
  </conditionalFormatting>
  <conditionalFormatting sqref="AP346">
    <cfRule type="cellIs" dxfId="13779" priority="9354" stopIfTrue="1" operator="equal">
      <formula>"Media"</formula>
    </cfRule>
  </conditionalFormatting>
  <conditionalFormatting sqref="AP346">
    <cfRule type="cellIs" dxfId="13778" priority="9352" stopIfTrue="1" operator="equal">
      <formula>"Muy Alta"</formula>
    </cfRule>
  </conditionalFormatting>
  <conditionalFormatting sqref="AP346">
    <cfRule type="cellIs" dxfId="13777" priority="9356" stopIfTrue="1" operator="equal">
      <formula>"Muy Baja"</formula>
    </cfRule>
  </conditionalFormatting>
  <conditionalFormatting sqref="AP347">
    <cfRule type="cellIs" dxfId="13776" priority="9339" stopIfTrue="1" operator="equal">
      <formula>"Alta"</formula>
    </cfRule>
  </conditionalFormatting>
  <conditionalFormatting sqref="AP347">
    <cfRule type="cellIs" dxfId="13775" priority="9341" stopIfTrue="1" operator="equal">
      <formula>"Baja"</formula>
    </cfRule>
  </conditionalFormatting>
  <conditionalFormatting sqref="AP347">
    <cfRule type="cellIs" dxfId="13774" priority="9340" stopIfTrue="1" operator="equal">
      <formula>"Media"</formula>
    </cfRule>
  </conditionalFormatting>
  <conditionalFormatting sqref="AP347">
    <cfRule type="cellIs" dxfId="13773" priority="9338" stopIfTrue="1" operator="equal">
      <formula>"Muy Alta"</formula>
    </cfRule>
  </conditionalFormatting>
  <conditionalFormatting sqref="AP347">
    <cfRule type="cellIs" dxfId="13772" priority="9342" stopIfTrue="1" operator="equal">
      <formula>"Muy Baja"</formula>
    </cfRule>
  </conditionalFormatting>
  <conditionalFormatting sqref="AE348:AE349">
    <cfRule type="containsText" dxfId="13771" priority="9291" operator="containsText" text="VALORAR">
      <formula>NOT(ISERROR(SEARCH("VALORAR",AE348)))</formula>
    </cfRule>
    <cfRule type="containsText" dxfId="13770" priority="9292" operator="containsText" text="Extrema">
      <formula>NOT(ISERROR(SEARCH("Extrema",AE348)))</formula>
    </cfRule>
    <cfRule type="containsText" dxfId="13769" priority="9293" operator="containsText" text="Alta">
      <formula>NOT(ISERROR(SEARCH("Alta",AE348)))</formula>
    </cfRule>
    <cfRule type="containsText" dxfId="13768" priority="9294" operator="containsText" text="Moderada">
      <formula>NOT(ISERROR(SEARCH("Moderada",AE348)))</formula>
    </cfRule>
    <cfRule type="containsText" dxfId="13767" priority="9295" operator="containsText" text="Baja">
      <formula>NOT(ISERROR(SEARCH("Baja",AE348)))</formula>
    </cfRule>
  </conditionalFormatting>
  <conditionalFormatting sqref="AE348:AE349">
    <cfRule type="containsText" dxfId="13766" priority="9296" operator="containsText" text="VALORAR">
      <formula>NOT(ISERROR(SEARCH("VALORAR",AE348)))</formula>
    </cfRule>
    <cfRule type="containsText" dxfId="13765" priority="9297" operator="containsText" text="Extrema">
      <formula>NOT(ISERROR(SEARCH("Extrema",AE348)))</formula>
    </cfRule>
    <cfRule type="containsText" dxfId="13764" priority="9298" operator="containsText" text="Alta">
      <formula>NOT(ISERROR(SEARCH("Alta",AE348)))</formula>
    </cfRule>
    <cfRule type="containsText" dxfId="13763" priority="9299" operator="containsText" text="Moderada">
      <formula>NOT(ISERROR(SEARCH("Moderada",AE348)))</formula>
    </cfRule>
    <cfRule type="containsText" dxfId="13762" priority="9300" operator="containsText" text="Baja">
      <formula>NOT(ISERROR(SEARCH("Baja",AE348)))</formula>
    </cfRule>
  </conditionalFormatting>
  <conditionalFormatting sqref="V348:V349">
    <cfRule type="cellIs" dxfId="13761" priority="9307" stopIfTrue="1" operator="equal">
      <formula>"Alta"</formula>
    </cfRule>
  </conditionalFormatting>
  <conditionalFormatting sqref="V348:V349">
    <cfRule type="cellIs" dxfId="13760" priority="9309" stopIfTrue="1" operator="equal">
      <formula>"Baja"</formula>
    </cfRule>
  </conditionalFormatting>
  <conditionalFormatting sqref="V348:V349">
    <cfRule type="cellIs" dxfId="13759" priority="9308" stopIfTrue="1" operator="equal">
      <formula>"Media"</formula>
    </cfRule>
  </conditionalFormatting>
  <conditionalFormatting sqref="V348:V349">
    <cfRule type="cellIs" dxfId="13758" priority="9306" stopIfTrue="1" operator="equal">
      <formula>"Muy Alta"</formula>
    </cfRule>
  </conditionalFormatting>
  <conditionalFormatting sqref="V348:V349">
    <cfRule type="cellIs" dxfId="13757" priority="9310" stopIfTrue="1" operator="equal">
      <formula>"Muy Baja"</formula>
    </cfRule>
  </conditionalFormatting>
  <conditionalFormatting sqref="AP349">
    <cfRule type="cellIs" dxfId="13756" priority="9269" stopIfTrue="1" operator="equal">
      <formula>"Alta"</formula>
    </cfRule>
  </conditionalFormatting>
  <conditionalFormatting sqref="AP349">
    <cfRule type="cellIs" dxfId="13755" priority="9271" stopIfTrue="1" operator="equal">
      <formula>"Baja"</formula>
    </cfRule>
  </conditionalFormatting>
  <conditionalFormatting sqref="AP349">
    <cfRule type="cellIs" dxfId="13754" priority="9270" stopIfTrue="1" operator="equal">
      <formula>"Media"</formula>
    </cfRule>
  </conditionalFormatting>
  <conditionalFormatting sqref="AP349">
    <cfRule type="cellIs" dxfId="13753" priority="9268" stopIfTrue="1" operator="equal">
      <formula>"Muy Alta"</formula>
    </cfRule>
  </conditionalFormatting>
  <conditionalFormatting sqref="AP349">
    <cfRule type="cellIs" dxfId="13752" priority="9272" stopIfTrue="1" operator="equal">
      <formula>"Muy Baja"</formula>
    </cfRule>
  </conditionalFormatting>
  <conditionalFormatting sqref="AE326">
    <cfRule type="containsText" dxfId="13751" priority="9235" operator="containsText" text="VALORAR">
      <formula>NOT(ISERROR(SEARCH("VALORAR",AE326)))</formula>
    </cfRule>
    <cfRule type="containsText" dxfId="13750" priority="9236" operator="containsText" text="Extrema">
      <formula>NOT(ISERROR(SEARCH("Extrema",AE326)))</formula>
    </cfRule>
    <cfRule type="containsText" dxfId="13749" priority="9237" operator="containsText" text="Alta">
      <formula>NOT(ISERROR(SEARCH("Alta",AE326)))</formula>
    </cfRule>
    <cfRule type="containsText" dxfId="13748" priority="9238" operator="containsText" text="Moderada">
      <formula>NOT(ISERROR(SEARCH("Moderada",AE326)))</formula>
    </cfRule>
    <cfRule type="containsText" dxfId="13747" priority="9239" operator="containsText" text="Baja">
      <formula>NOT(ISERROR(SEARCH("Baja",AE326)))</formula>
    </cfRule>
  </conditionalFormatting>
  <conditionalFormatting sqref="AE326">
    <cfRule type="containsText" dxfId="13746" priority="9240" operator="containsText" text="VALORAR">
      <formula>NOT(ISERROR(SEARCH("VALORAR",AE326)))</formula>
    </cfRule>
    <cfRule type="containsText" dxfId="13745" priority="9241" operator="containsText" text="Extrema">
      <formula>NOT(ISERROR(SEARCH("Extrema",AE326)))</formula>
    </cfRule>
    <cfRule type="containsText" dxfId="13744" priority="9242" operator="containsText" text="Alta">
      <formula>NOT(ISERROR(SEARCH("Alta",AE326)))</formula>
    </cfRule>
    <cfRule type="containsText" dxfId="13743" priority="9243" operator="containsText" text="Moderada">
      <formula>NOT(ISERROR(SEARCH("Moderada",AE326)))</formula>
    </cfRule>
    <cfRule type="containsText" dxfId="13742" priority="9244" operator="containsText" text="Baja">
      <formula>NOT(ISERROR(SEARCH("Baja",AE326)))</formula>
    </cfRule>
  </conditionalFormatting>
  <conditionalFormatting sqref="V326">
    <cfRule type="cellIs" dxfId="13741" priority="9251" stopIfTrue="1" operator="equal">
      <formula>"Alta"</formula>
    </cfRule>
  </conditionalFormatting>
  <conditionalFormatting sqref="V326">
    <cfRule type="cellIs" dxfId="13740" priority="9253" stopIfTrue="1" operator="equal">
      <formula>"Baja"</formula>
    </cfRule>
  </conditionalFormatting>
  <conditionalFormatting sqref="V326">
    <cfRule type="cellIs" dxfId="13739" priority="9252" stopIfTrue="1" operator="equal">
      <formula>"Media"</formula>
    </cfRule>
  </conditionalFormatting>
  <conditionalFormatting sqref="V326">
    <cfRule type="cellIs" dxfId="13738" priority="9250" stopIfTrue="1" operator="equal">
      <formula>"Muy Alta"</formula>
    </cfRule>
  </conditionalFormatting>
  <conditionalFormatting sqref="V326">
    <cfRule type="cellIs" dxfId="13737" priority="9254" stopIfTrue="1" operator="equal">
      <formula>"Muy Baja"</formula>
    </cfRule>
  </conditionalFormatting>
  <conditionalFormatting sqref="AP326">
    <cfRule type="cellIs" dxfId="13736" priority="9227" stopIfTrue="1" operator="equal">
      <formula>"Alta"</formula>
    </cfRule>
  </conditionalFormatting>
  <conditionalFormatting sqref="AP326">
    <cfRule type="cellIs" dxfId="13735" priority="9229" stopIfTrue="1" operator="equal">
      <formula>"Baja"</formula>
    </cfRule>
  </conditionalFormatting>
  <conditionalFormatting sqref="AP326">
    <cfRule type="cellIs" dxfId="13734" priority="9228" stopIfTrue="1" operator="equal">
      <formula>"Media"</formula>
    </cfRule>
  </conditionalFormatting>
  <conditionalFormatting sqref="AP326">
    <cfRule type="cellIs" dxfId="13733" priority="9226" stopIfTrue="1" operator="equal">
      <formula>"Muy Alta"</formula>
    </cfRule>
  </conditionalFormatting>
  <conditionalFormatting sqref="AP326">
    <cfRule type="cellIs" dxfId="13732" priority="9230" stopIfTrue="1" operator="equal">
      <formula>"Muy Baja"</formula>
    </cfRule>
  </conditionalFormatting>
  <conditionalFormatting sqref="AE332">
    <cfRule type="containsText" dxfId="13731" priority="9193" operator="containsText" text="VALORAR">
      <formula>NOT(ISERROR(SEARCH("VALORAR",AE332)))</formula>
    </cfRule>
    <cfRule type="containsText" dxfId="13730" priority="9194" operator="containsText" text="Extrema">
      <formula>NOT(ISERROR(SEARCH("Extrema",AE332)))</formula>
    </cfRule>
    <cfRule type="containsText" dxfId="13729" priority="9195" operator="containsText" text="Alta">
      <formula>NOT(ISERROR(SEARCH("Alta",AE332)))</formula>
    </cfRule>
    <cfRule type="containsText" dxfId="13728" priority="9196" operator="containsText" text="Moderada">
      <formula>NOT(ISERROR(SEARCH("Moderada",AE332)))</formula>
    </cfRule>
    <cfRule type="containsText" dxfId="13727" priority="9197" operator="containsText" text="Baja">
      <formula>NOT(ISERROR(SEARCH("Baja",AE332)))</formula>
    </cfRule>
  </conditionalFormatting>
  <conditionalFormatting sqref="AE332">
    <cfRule type="containsText" dxfId="13726" priority="9198" operator="containsText" text="VALORAR">
      <formula>NOT(ISERROR(SEARCH("VALORAR",AE332)))</formula>
    </cfRule>
    <cfRule type="containsText" dxfId="13725" priority="9199" operator="containsText" text="Extrema">
      <formula>NOT(ISERROR(SEARCH("Extrema",AE332)))</formula>
    </cfRule>
    <cfRule type="containsText" dxfId="13724" priority="9200" operator="containsText" text="Alta">
      <formula>NOT(ISERROR(SEARCH("Alta",AE332)))</formula>
    </cfRule>
    <cfRule type="containsText" dxfId="13723" priority="9201" operator="containsText" text="Moderada">
      <formula>NOT(ISERROR(SEARCH("Moderada",AE332)))</formula>
    </cfRule>
    <cfRule type="containsText" dxfId="13722" priority="9202" operator="containsText" text="Baja">
      <formula>NOT(ISERROR(SEARCH("Baja",AE332)))</formula>
    </cfRule>
  </conditionalFormatting>
  <conditionalFormatting sqref="V332">
    <cfRule type="cellIs" dxfId="13721" priority="9209" stopIfTrue="1" operator="equal">
      <formula>"Alta"</formula>
    </cfRule>
  </conditionalFormatting>
  <conditionalFormatting sqref="V332">
    <cfRule type="cellIs" dxfId="13720" priority="9211" stopIfTrue="1" operator="equal">
      <formula>"Baja"</formula>
    </cfRule>
  </conditionalFormatting>
  <conditionalFormatting sqref="V332">
    <cfRule type="cellIs" dxfId="13719" priority="9210" stopIfTrue="1" operator="equal">
      <formula>"Media"</formula>
    </cfRule>
  </conditionalFormatting>
  <conditionalFormatting sqref="V332">
    <cfRule type="cellIs" dxfId="13718" priority="9208" stopIfTrue="1" operator="equal">
      <formula>"Muy Alta"</formula>
    </cfRule>
  </conditionalFormatting>
  <conditionalFormatting sqref="V332">
    <cfRule type="cellIs" dxfId="13717" priority="9212" stopIfTrue="1" operator="equal">
      <formula>"Muy Baja"</formula>
    </cfRule>
  </conditionalFormatting>
  <conditionalFormatting sqref="AP332">
    <cfRule type="cellIs" dxfId="13716" priority="9185" stopIfTrue="1" operator="equal">
      <formula>"Alta"</formula>
    </cfRule>
  </conditionalFormatting>
  <conditionalFormatting sqref="AP332">
    <cfRule type="cellIs" dxfId="13715" priority="9187" stopIfTrue="1" operator="equal">
      <formula>"Baja"</formula>
    </cfRule>
  </conditionalFormatting>
  <conditionalFormatting sqref="AP332">
    <cfRule type="cellIs" dxfId="13714" priority="9186" stopIfTrue="1" operator="equal">
      <formula>"Media"</formula>
    </cfRule>
  </conditionalFormatting>
  <conditionalFormatting sqref="AP332">
    <cfRule type="cellIs" dxfId="13713" priority="9184" stopIfTrue="1" operator="equal">
      <formula>"Muy Alta"</formula>
    </cfRule>
  </conditionalFormatting>
  <conditionalFormatting sqref="AP332">
    <cfRule type="cellIs" dxfId="13712" priority="9188" stopIfTrue="1" operator="equal">
      <formula>"Muy Baja"</formula>
    </cfRule>
  </conditionalFormatting>
  <conditionalFormatting sqref="AE338">
    <cfRule type="containsText" dxfId="13711" priority="9151" operator="containsText" text="VALORAR">
      <formula>NOT(ISERROR(SEARCH("VALORAR",AE338)))</formula>
    </cfRule>
    <cfRule type="containsText" dxfId="13710" priority="9152" operator="containsText" text="Extrema">
      <formula>NOT(ISERROR(SEARCH("Extrema",AE338)))</formula>
    </cfRule>
    <cfRule type="containsText" dxfId="13709" priority="9153" operator="containsText" text="Alta">
      <formula>NOT(ISERROR(SEARCH("Alta",AE338)))</formula>
    </cfRule>
    <cfRule type="containsText" dxfId="13708" priority="9154" operator="containsText" text="Moderada">
      <formula>NOT(ISERROR(SEARCH("Moderada",AE338)))</formula>
    </cfRule>
    <cfRule type="containsText" dxfId="13707" priority="9155" operator="containsText" text="Baja">
      <formula>NOT(ISERROR(SEARCH("Baja",AE338)))</formula>
    </cfRule>
  </conditionalFormatting>
  <conditionalFormatting sqref="AE338">
    <cfRule type="containsText" dxfId="13706" priority="9156" operator="containsText" text="VALORAR">
      <formula>NOT(ISERROR(SEARCH("VALORAR",AE338)))</formula>
    </cfRule>
    <cfRule type="containsText" dxfId="13705" priority="9157" operator="containsText" text="Extrema">
      <formula>NOT(ISERROR(SEARCH("Extrema",AE338)))</formula>
    </cfRule>
    <cfRule type="containsText" dxfId="13704" priority="9158" operator="containsText" text="Alta">
      <formula>NOT(ISERROR(SEARCH("Alta",AE338)))</formula>
    </cfRule>
    <cfRule type="containsText" dxfId="13703" priority="9159" operator="containsText" text="Moderada">
      <formula>NOT(ISERROR(SEARCH("Moderada",AE338)))</formula>
    </cfRule>
    <cfRule type="containsText" dxfId="13702" priority="9160" operator="containsText" text="Baja">
      <formula>NOT(ISERROR(SEARCH("Baja",AE338)))</formula>
    </cfRule>
  </conditionalFormatting>
  <conditionalFormatting sqref="V338">
    <cfRule type="cellIs" dxfId="13701" priority="9167" stopIfTrue="1" operator="equal">
      <formula>"Alta"</formula>
    </cfRule>
  </conditionalFormatting>
  <conditionalFormatting sqref="V338">
    <cfRule type="cellIs" dxfId="13700" priority="9169" stopIfTrue="1" operator="equal">
      <formula>"Baja"</formula>
    </cfRule>
  </conditionalFormatting>
  <conditionalFormatting sqref="V338">
    <cfRule type="cellIs" dxfId="13699" priority="9168" stopIfTrue="1" operator="equal">
      <formula>"Media"</formula>
    </cfRule>
  </conditionalFormatting>
  <conditionalFormatting sqref="V338">
    <cfRule type="cellIs" dxfId="13698" priority="9166" stopIfTrue="1" operator="equal">
      <formula>"Muy Alta"</formula>
    </cfRule>
  </conditionalFormatting>
  <conditionalFormatting sqref="V338">
    <cfRule type="cellIs" dxfId="13697" priority="9170" stopIfTrue="1" operator="equal">
      <formula>"Muy Baja"</formula>
    </cfRule>
  </conditionalFormatting>
  <conditionalFormatting sqref="AP338">
    <cfRule type="cellIs" dxfId="13696" priority="9143" stopIfTrue="1" operator="equal">
      <formula>"Alta"</formula>
    </cfRule>
  </conditionalFormatting>
  <conditionalFormatting sqref="AP338">
    <cfRule type="cellIs" dxfId="13695" priority="9145" stopIfTrue="1" operator="equal">
      <formula>"Baja"</formula>
    </cfRule>
  </conditionalFormatting>
  <conditionalFormatting sqref="AP338">
    <cfRule type="cellIs" dxfId="13694" priority="9144" stopIfTrue="1" operator="equal">
      <formula>"Media"</formula>
    </cfRule>
  </conditionalFormatting>
  <conditionalFormatting sqref="AP338">
    <cfRule type="cellIs" dxfId="13693" priority="9142" stopIfTrue="1" operator="equal">
      <formula>"Muy Alta"</formula>
    </cfRule>
  </conditionalFormatting>
  <conditionalFormatting sqref="AP338">
    <cfRule type="cellIs" dxfId="13692" priority="9146" stopIfTrue="1" operator="equal">
      <formula>"Muy Baja"</formula>
    </cfRule>
  </conditionalFormatting>
  <conditionalFormatting sqref="AE344">
    <cfRule type="containsText" dxfId="13691" priority="9109" operator="containsText" text="VALORAR">
      <formula>NOT(ISERROR(SEARCH("VALORAR",AE344)))</formula>
    </cfRule>
    <cfRule type="containsText" dxfId="13690" priority="9110" operator="containsText" text="Extrema">
      <formula>NOT(ISERROR(SEARCH("Extrema",AE344)))</formula>
    </cfRule>
    <cfRule type="containsText" dxfId="13689" priority="9111" operator="containsText" text="Alta">
      <formula>NOT(ISERROR(SEARCH("Alta",AE344)))</formula>
    </cfRule>
    <cfRule type="containsText" dxfId="13688" priority="9112" operator="containsText" text="Moderada">
      <formula>NOT(ISERROR(SEARCH("Moderada",AE344)))</formula>
    </cfRule>
    <cfRule type="containsText" dxfId="13687" priority="9113" operator="containsText" text="Baja">
      <formula>NOT(ISERROR(SEARCH("Baja",AE344)))</formula>
    </cfRule>
  </conditionalFormatting>
  <conditionalFormatting sqref="AE344">
    <cfRule type="containsText" dxfId="13686" priority="9114" operator="containsText" text="VALORAR">
      <formula>NOT(ISERROR(SEARCH("VALORAR",AE344)))</formula>
    </cfRule>
    <cfRule type="containsText" dxfId="13685" priority="9115" operator="containsText" text="Extrema">
      <formula>NOT(ISERROR(SEARCH("Extrema",AE344)))</formula>
    </cfRule>
    <cfRule type="containsText" dxfId="13684" priority="9116" operator="containsText" text="Alta">
      <formula>NOT(ISERROR(SEARCH("Alta",AE344)))</formula>
    </cfRule>
    <cfRule type="containsText" dxfId="13683" priority="9117" operator="containsText" text="Moderada">
      <formula>NOT(ISERROR(SEARCH("Moderada",AE344)))</formula>
    </cfRule>
    <cfRule type="containsText" dxfId="13682" priority="9118" operator="containsText" text="Baja">
      <formula>NOT(ISERROR(SEARCH("Baja",AE344)))</formula>
    </cfRule>
  </conditionalFormatting>
  <conditionalFormatting sqref="V344">
    <cfRule type="cellIs" dxfId="13681" priority="9125" stopIfTrue="1" operator="equal">
      <formula>"Alta"</formula>
    </cfRule>
  </conditionalFormatting>
  <conditionalFormatting sqref="V344">
    <cfRule type="cellIs" dxfId="13680" priority="9127" stopIfTrue="1" operator="equal">
      <formula>"Baja"</formula>
    </cfRule>
  </conditionalFormatting>
  <conditionalFormatting sqref="V344">
    <cfRule type="cellIs" dxfId="13679" priority="9126" stopIfTrue="1" operator="equal">
      <formula>"Media"</formula>
    </cfRule>
  </conditionalFormatting>
  <conditionalFormatting sqref="V344">
    <cfRule type="cellIs" dxfId="13678" priority="9124" stopIfTrue="1" operator="equal">
      <formula>"Muy Alta"</formula>
    </cfRule>
  </conditionalFormatting>
  <conditionalFormatting sqref="V344">
    <cfRule type="cellIs" dxfId="13677" priority="9128" stopIfTrue="1" operator="equal">
      <formula>"Muy Baja"</formula>
    </cfRule>
  </conditionalFormatting>
  <conditionalFormatting sqref="AP344">
    <cfRule type="cellIs" dxfId="13676" priority="9101" stopIfTrue="1" operator="equal">
      <formula>"Alta"</formula>
    </cfRule>
  </conditionalFormatting>
  <conditionalFormatting sqref="AP344">
    <cfRule type="cellIs" dxfId="13675" priority="9103" stopIfTrue="1" operator="equal">
      <formula>"Baja"</formula>
    </cfRule>
  </conditionalFormatting>
  <conditionalFormatting sqref="AP344">
    <cfRule type="cellIs" dxfId="13674" priority="9102" stopIfTrue="1" operator="equal">
      <formula>"Media"</formula>
    </cfRule>
  </conditionalFormatting>
  <conditionalFormatting sqref="AP344">
    <cfRule type="cellIs" dxfId="13673" priority="9100" stopIfTrue="1" operator="equal">
      <formula>"Muy Alta"</formula>
    </cfRule>
  </conditionalFormatting>
  <conditionalFormatting sqref="AP344">
    <cfRule type="cellIs" dxfId="13672" priority="9104" stopIfTrue="1" operator="equal">
      <formula>"Muy Baja"</formula>
    </cfRule>
  </conditionalFormatting>
  <conditionalFormatting sqref="AE350">
    <cfRule type="containsText" dxfId="13671" priority="9067" operator="containsText" text="VALORAR">
      <formula>NOT(ISERROR(SEARCH("VALORAR",AE350)))</formula>
    </cfRule>
    <cfRule type="containsText" dxfId="13670" priority="9068" operator="containsText" text="Extrema">
      <formula>NOT(ISERROR(SEARCH("Extrema",AE350)))</formula>
    </cfRule>
    <cfRule type="containsText" dxfId="13669" priority="9069" operator="containsText" text="Alta">
      <formula>NOT(ISERROR(SEARCH("Alta",AE350)))</formula>
    </cfRule>
    <cfRule type="containsText" dxfId="13668" priority="9070" operator="containsText" text="Moderada">
      <formula>NOT(ISERROR(SEARCH("Moderada",AE350)))</formula>
    </cfRule>
    <cfRule type="containsText" dxfId="13667" priority="9071" operator="containsText" text="Baja">
      <formula>NOT(ISERROR(SEARCH("Baja",AE350)))</formula>
    </cfRule>
  </conditionalFormatting>
  <conditionalFormatting sqref="AE350">
    <cfRule type="containsText" dxfId="13666" priority="9072" operator="containsText" text="VALORAR">
      <formula>NOT(ISERROR(SEARCH("VALORAR",AE350)))</formula>
    </cfRule>
    <cfRule type="containsText" dxfId="13665" priority="9073" operator="containsText" text="Extrema">
      <formula>NOT(ISERROR(SEARCH("Extrema",AE350)))</formula>
    </cfRule>
    <cfRule type="containsText" dxfId="13664" priority="9074" operator="containsText" text="Alta">
      <formula>NOT(ISERROR(SEARCH("Alta",AE350)))</formula>
    </cfRule>
    <cfRule type="containsText" dxfId="13663" priority="9075" operator="containsText" text="Moderada">
      <formula>NOT(ISERROR(SEARCH("Moderada",AE350)))</formula>
    </cfRule>
    <cfRule type="containsText" dxfId="13662" priority="9076" operator="containsText" text="Baja">
      <formula>NOT(ISERROR(SEARCH("Baja",AE350)))</formula>
    </cfRule>
  </conditionalFormatting>
  <conditionalFormatting sqref="V350">
    <cfRule type="cellIs" dxfId="13661" priority="9083" stopIfTrue="1" operator="equal">
      <formula>"Alta"</formula>
    </cfRule>
  </conditionalFormatting>
  <conditionalFormatting sqref="V350">
    <cfRule type="cellIs" dxfId="13660" priority="9085" stopIfTrue="1" operator="equal">
      <formula>"Baja"</formula>
    </cfRule>
  </conditionalFormatting>
  <conditionalFormatting sqref="V350">
    <cfRule type="cellIs" dxfId="13659" priority="9084" stopIfTrue="1" operator="equal">
      <formula>"Media"</formula>
    </cfRule>
  </conditionalFormatting>
  <conditionalFormatting sqref="V350">
    <cfRule type="cellIs" dxfId="13658" priority="9082" stopIfTrue="1" operator="equal">
      <formula>"Muy Alta"</formula>
    </cfRule>
  </conditionalFormatting>
  <conditionalFormatting sqref="V350">
    <cfRule type="cellIs" dxfId="13657" priority="9086" stopIfTrue="1" operator="equal">
      <formula>"Muy Baja"</formula>
    </cfRule>
  </conditionalFormatting>
  <conditionalFormatting sqref="AP350">
    <cfRule type="cellIs" dxfId="13656" priority="9059" stopIfTrue="1" operator="equal">
      <formula>"Alta"</formula>
    </cfRule>
  </conditionalFormatting>
  <conditionalFormatting sqref="AP350">
    <cfRule type="cellIs" dxfId="13655" priority="9061" stopIfTrue="1" operator="equal">
      <formula>"Baja"</formula>
    </cfRule>
  </conditionalFormatting>
  <conditionalFormatting sqref="AP350">
    <cfRule type="cellIs" dxfId="13654" priority="9060" stopIfTrue="1" operator="equal">
      <formula>"Media"</formula>
    </cfRule>
  </conditionalFormatting>
  <conditionalFormatting sqref="AP350">
    <cfRule type="cellIs" dxfId="13653" priority="9058" stopIfTrue="1" operator="equal">
      <formula>"Muy Alta"</formula>
    </cfRule>
  </conditionalFormatting>
  <conditionalFormatting sqref="AP350">
    <cfRule type="cellIs" dxfId="13652" priority="9062" stopIfTrue="1" operator="equal">
      <formula>"Muy Baja"</formula>
    </cfRule>
  </conditionalFormatting>
  <conditionalFormatting sqref="AE356">
    <cfRule type="containsText" dxfId="13651" priority="9025" operator="containsText" text="VALORAR">
      <formula>NOT(ISERROR(SEARCH("VALORAR",AE356)))</formula>
    </cfRule>
    <cfRule type="containsText" dxfId="13650" priority="9026" operator="containsText" text="Extrema">
      <formula>NOT(ISERROR(SEARCH("Extrema",AE356)))</formula>
    </cfRule>
    <cfRule type="containsText" dxfId="13649" priority="9027" operator="containsText" text="Alta">
      <formula>NOT(ISERROR(SEARCH("Alta",AE356)))</formula>
    </cfRule>
    <cfRule type="containsText" dxfId="13648" priority="9028" operator="containsText" text="Moderada">
      <formula>NOT(ISERROR(SEARCH("Moderada",AE356)))</formula>
    </cfRule>
    <cfRule type="containsText" dxfId="13647" priority="9029" operator="containsText" text="Baja">
      <formula>NOT(ISERROR(SEARCH("Baja",AE356)))</formula>
    </cfRule>
  </conditionalFormatting>
  <conditionalFormatting sqref="AE356">
    <cfRule type="containsText" dxfId="13646" priority="9030" operator="containsText" text="VALORAR">
      <formula>NOT(ISERROR(SEARCH("VALORAR",AE356)))</formula>
    </cfRule>
    <cfRule type="containsText" dxfId="13645" priority="9031" operator="containsText" text="Extrema">
      <formula>NOT(ISERROR(SEARCH("Extrema",AE356)))</formula>
    </cfRule>
    <cfRule type="containsText" dxfId="13644" priority="9032" operator="containsText" text="Alta">
      <formula>NOT(ISERROR(SEARCH("Alta",AE356)))</formula>
    </cfRule>
    <cfRule type="containsText" dxfId="13643" priority="9033" operator="containsText" text="Moderada">
      <formula>NOT(ISERROR(SEARCH("Moderada",AE356)))</formula>
    </cfRule>
    <cfRule type="containsText" dxfId="13642" priority="9034" operator="containsText" text="Baja">
      <formula>NOT(ISERROR(SEARCH("Baja",AE356)))</formula>
    </cfRule>
  </conditionalFormatting>
  <conditionalFormatting sqref="V356">
    <cfRule type="cellIs" dxfId="13641" priority="9041" stopIfTrue="1" operator="equal">
      <formula>"Alta"</formula>
    </cfRule>
  </conditionalFormatting>
  <conditionalFormatting sqref="V356">
    <cfRule type="cellIs" dxfId="13640" priority="9043" stopIfTrue="1" operator="equal">
      <formula>"Baja"</formula>
    </cfRule>
  </conditionalFormatting>
  <conditionalFormatting sqref="V356">
    <cfRule type="cellIs" dxfId="13639" priority="9042" stopIfTrue="1" operator="equal">
      <formula>"Media"</formula>
    </cfRule>
  </conditionalFormatting>
  <conditionalFormatting sqref="V356">
    <cfRule type="cellIs" dxfId="13638" priority="9040" stopIfTrue="1" operator="equal">
      <formula>"Muy Alta"</formula>
    </cfRule>
  </conditionalFormatting>
  <conditionalFormatting sqref="V356">
    <cfRule type="cellIs" dxfId="13637" priority="9044" stopIfTrue="1" operator="equal">
      <formula>"Muy Baja"</formula>
    </cfRule>
  </conditionalFormatting>
  <conditionalFormatting sqref="AP356">
    <cfRule type="cellIs" dxfId="13636" priority="9017" stopIfTrue="1" operator="equal">
      <formula>"Alta"</formula>
    </cfRule>
  </conditionalFormatting>
  <conditionalFormatting sqref="AP356">
    <cfRule type="cellIs" dxfId="13635" priority="9019" stopIfTrue="1" operator="equal">
      <formula>"Baja"</formula>
    </cfRule>
  </conditionalFormatting>
  <conditionalFormatting sqref="AP356">
    <cfRule type="cellIs" dxfId="13634" priority="9018" stopIfTrue="1" operator="equal">
      <formula>"Media"</formula>
    </cfRule>
  </conditionalFormatting>
  <conditionalFormatting sqref="AP356">
    <cfRule type="cellIs" dxfId="13633" priority="9016" stopIfTrue="1" operator="equal">
      <formula>"Muy Alta"</formula>
    </cfRule>
  </conditionalFormatting>
  <conditionalFormatting sqref="AP356">
    <cfRule type="cellIs" dxfId="13632" priority="9020" stopIfTrue="1" operator="equal">
      <formula>"Muy Baja"</formula>
    </cfRule>
  </conditionalFormatting>
  <conditionalFormatting sqref="AE364:AE365">
    <cfRule type="containsText" dxfId="13631" priority="8955" operator="containsText" text="VALORAR">
      <formula>NOT(ISERROR(SEARCH("VALORAR",AE364)))</formula>
    </cfRule>
    <cfRule type="containsText" dxfId="13630" priority="8956" operator="containsText" text="Extrema">
      <formula>NOT(ISERROR(SEARCH("Extrema",AE364)))</formula>
    </cfRule>
    <cfRule type="containsText" dxfId="13629" priority="8957" operator="containsText" text="Alta">
      <formula>NOT(ISERROR(SEARCH("Alta",AE364)))</formula>
    </cfRule>
    <cfRule type="containsText" dxfId="13628" priority="8958" operator="containsText" text="Moderada">
      <formula>NOT(ISERROR(SEARCH("Moderada",AE364)))</formula>
    </cfRule>
    <cfRule type="containsText" dxfId="13627" priority="8959" operator="containsText" text="Baja">
      <formula>NOT(ISERROR(SEARCH("Baja",AE364)))</formula>
    </cfRule>
  </conditionalFormatting>
  <conditionalFormatting sqref="AE364:AE365">
    <cfRule type="containsText" dxfId="13626" priority="8960" operator="containsText" text="VALORAR">
      <formula>NOT(ISERROR(SEARCH("VALORAR",AE364)))</formula>
    </cfRule>
    <cfRule type="containsText" dxfId="13625" priority="8961" operator="containsText" text="Extrema">
      <formula>NOT(ISERROR(SEARCH("Extrema",AE364)))</formula>
    </cfRule>
    <cfRule type="containsText" dxfId="13624" priority="8962" operator="containsText" text="Alta">
      <formula>NOT(ISERROR(SEARCH("Alta",AE364)))</formula>
    </cfRule>
    <cfRule type="containsText" dxfId="13623" priority="8963" operator="containsText" text="Moderada">
      <formula>NOT(ISERROR(SEARCH("Moderada",AE364)))</formula>
    </cfRule>
    <cfRule type="containsText" dxfId="13622" priority="8964" operator="containsText" text="Baja">
      <formula>NOT(ISERROR(SEARCH("Baja",AE364)))</formula>
    </cfRule>
  </conditionalFormatting>
  <conditionalFormatting sqref="AP369">
    <cfRule type="cellIs" dxfId="13621" priority="8909" stopIfTrue="1" operator="equal">
      <formula>"Alta"</formula>
    </cfRule>
  </conditionalFormatting>
  <conditionalFormatting sqref="AP369">
    <cfRule type="cellIs" dxfId="13620" priority="8911" stopIfTrue="1" operator="equal">
      <formula>"Baja"</formula>
    </cfRule>
  </conditionalFormatting>
  <conditionalFormatting sqref="AP369">
    <cfRule type="cellIs" dxfId="13619" priority="8910" stopIfTrue="1" operator="equal">
      <formula>"Media"</formula>
    </cfRule>
  </conditionalFormatting>
  <conditionalFormatting sqref="AP369">
    <cfRule type="cellIs" dxfId="13618" priority="8908" stopIfTrue="1" operator="equal">
      <formula>"Muy Alta"</formula>
    </cfRule>
  </conditionalFormatting>
  <conditionalFormatting sqref="AP369">
    <cfRule type="cellIs" dxfId="13617" priority="8912" stopIfTrue="1" operator="equal">
      <formula>"Muy Baja"</formula>
    </cfRule>
  </conditionalFormatting>
  <conditionalFormatting sqref="AP366">
    <cfRule type="cellIs" dxfId="13616" priority="8867" stopIfTrue="1" operator="equal">
      <formula>"Alta"</formula>
    </cfRule>
  </conditionalFormatting>
  <conditionalFormatting sqref="AP366">
    <cfRule type="cellIs" dxfId="13615" priority="8869" stopIfTrue="1" operator="equal">
      <formula>"Baja"</formula>
    </cfRule>
  </conditionalFormatting>
  <conditionalFormatting sqref="AP366">
    <cfRule type="cellIs" dxfId="13614" priority="8868" stopIfTrue="1" operator="equal">
      <formula>"Media"</formula>
    </cfRule>
  </conditionalFormatting>
  <conditionalFormatting sqref="AP366">
    <cfRule type="cellIs" dxfId="13613" priority="8866" stopIfTrue="1" operator="equal">
      <formula>"Muy Alta"</formula>
    </cfRule>
  </conditionalFormatting>
  <conditionalFormatting sqref="AP366">
    <cfRule type="cellIs" dxfId="13612" priority="8870" stopIfTrue="1" operator="equal">
      <formula>"Muy Baja"</formula>
    </cfRule>
  </conditionalFormatting>
  <conditionalFormatting sqref="V364:V365">
    <cfRule type="cellIs" dxfId="13611" priority="8971" stopIfTrue="1" operator="equal">
      <formula>"Alta"</formula>
    </cfRule>
  </conditionalFormatting>
  <conditionalFormatting sqref="V364:V365">
    <cfRule type="cellIs" dxfId="13610" priority="8973" stopIfTrue="1" operator="equal">
      <formula>"Baja"</formula>
    </cfRule>
  </conditionalFormatting>
  <conditionalFormatting sqref="V364:V365">
    <cfRule type="cellIs" dxfId="13609" priority="8972" stopIfTrue="1" operator="equal">
      <formula>"Media"</formula>
    </cfRule>
  </conditionalFormatting>
  <conditionalFormatting sqref="V364:V365">
    <cfRule type="cellIs" dxfId="13608" priority="8970" stopIfTrue="1" operator="equal">
      <formula>"Muy Alta"</formula>
    </cfRule>
  </conditionalFormatting>
  <conditionalFormatting sqref="V364:V365">
    <cfRule type="cellIs" dxfId="13607" priority="8974" stopIfTrue="1" operator="equal">
      <formula>"Muy Baja"</formula>
    </cfRule>
  </conditionalFormatting>
  <conditionalFormatting sqref="AW364">
    <cfRule type="containsText" dxfId="13606" priority="8945" operator="containsText" text="VALORAR">
      <formula>NOT(ISERROR(SEARCH("VALORAR",AW364)))</formula>
    </cfRule>
    <cfRule type="containsText" dxfId="13605" priority="8946" operator="containsText" text="Extrema">
      <formula>NOT(ISERROR(SEARCH("Extrema",AW364)))</formula>
    </cfRule>
    <cfRule type="containsText" dxfId="13604" priority="8947" operator="containsText" text="Alta">
      <formula>NOT(ISERROR(SEARCH("Alta",AW364)))</formula>
    </cfRule>
    <cfRule type="containsText" dxfId="13603" priority="8948" operator="containsText" text="Moderada">
      <formula>NOT(ISERROR(SEARCH("Moderada",AW364)))</formula>
    </cfRule>
    <cfRule type="containsText" dxfId="13602" priority="8949" operator="containsText" text="Baja">
      <formula>NOT(ISERROR(SEARCH("Baja",AW364)))</formula>
    </cfRule>
  </conditionalFormatting>
  <conditionalFormatting sqref="AW364">
    <cfRule type="containsText" dxfId="13601" priority="8950" operator="containsText" text="VALORAR">
      <formula>NOT(ISERROR(SEARCH("VALORAR",AW364)))</formula>
    </cfRule>
    <cfRule type="containsText" dxfId="13600" priority="8951" operator="containsText" text="Extrema">
      <formula>NOT(ISERROR(SEARCH("Extrema",AW364)))</formula>
    </cfRule>
    <cfRule type="containsText" dxfId="13599" priority="8952" operator="containsText" text="Alta">
      <formula>NOT(ISERROR(SEARCH("Alta",AW364)))</formula>
    </cfRule>
    <cfRule type="containsText" dxfId="13598" priority="8953" operator="containsText" text="Moderada">
      <formula>NOT(ISERROR(SEARCH("Moderada",AW364)))</formula>
    </cfRule>
    <cfRule type="containsText" dxfId="13597" priority="8954" operator="containsText" text="Baja">
      <formula>NOT(ISERROR(SEARCH("Baja",AW364)))</formula>
    </cfRule>
  </conditionalFormatting>
  <conditionalFormatting sqref="AP364">
    <cfRule type="cellIs" dxfId="13596" priority="8937" stopIfTrue="1" operator="equal">
      <formula>"Alta"</formula>
    </cfRule>
  </conditionalFormatting>
  <conditionalFormatting sqref="AP364">
    <cfRule type="cellIs" dxfId="13595" priority="8939" stopIfTrue="1" operator="equal">
      <formula>"Baja"</formula>
    </cfRule>
  </conditionalFormatting>
  <conditionalFormatting sqref="AP364">
    <cfRule type="cellIs" dxfId="13594" priority="8938" stopIfTrue="1" operator="equal">
      <formula>"Media"</formula>
    </cfRule>
  </conditionalFormatting>
  <conditionalFormatting sqref="AP364">
    <cfRule type="cellIs" dxfId="13593" priority="8936" stopIfTrue="1" operator="equal">
      <formula>"Muy Alta"</formula>
    </cfRule>
  </conditionalFormatting>
  <conditionalFormatting sqref="AP364">
    <cfRule type="cellIs" dxfId="13592" priority="8940" stopIfTrue="1" operator="equal">
      <formula>"Muy Baja"</formula>
    </cfRule>
  </conditionalFormatting>
  <conditionalFormatting sqref="AP365">
    <cfRule type="cellIs" dxfId="13591" priority="8923" stopIfTrue="1" operator="equal">
      <formula>"Alta"</formula>
    </cfRule>
  </conditionalFormatting>
  <conditionalFormatting sqref="AP365">
    <cfRule type="cellIs" dxfId="13590" priority="8925" stopIfTrue="1" operator="equal">
      <formula>"Baja"</formula>
    </cfRule>
  </conditionalFormatting>
  <conditionalFormatting sqref="AP365">
    <cfRule type="cellIs" dxfId="13589" priority="8924" stopIfTrue="1" operator="equal">
      <formula>"Media"</formula>
    </cfRule>
  </conditionalFormatting>
  <conditionalFormatting sqref="AP365">
    <cfRule type="cellIs" dxfId="13588" priority="8922" stopIfTrue="1" operator="equal">
      <formula>"Muy Alta"</formula>
    </cfRule>
  </conditionalFormatting>
  <conditionalFormatting sqref="AP365">
    <cfRule type="cellIs" dxfId="13587" priority="8926" stopIfTrue="1" operator="equal">
      <formula>"Muy Baja"</formula>
    </cfRule>
  </conditionalFormatting>
  <conditionalFormatting sqref="AE366:AE367">
    <cfRule type="containsText" dxfId="13586" priority="8875" operator="containsText" text="VALORAR">
      <formula>NOT(ISERROR(SEARCH("VALORAR",AE366)))</formula>
    </cfRule>
    <cfRule type="containsText" dxfId="13585" priority="8876" operator="containsText" text="Extrema">
      <formula>NOT(ISERROR(SEARCH("Extrema",AE366)))</formula>
    </cfRule>
    <cfRule type="containsText" dxfId="13584" priority="8877" operator="containsText" text="Alta">
      <formula>NOT(ISERROR(SEARCH("Alta",AE366)))</formula>
    </cfRule>
    <cfRule type="containsText" dxfId="13583" priority="8878" operator="containsText" text="Moderada">
      <formula>NOT(ISERROR(SEARCH("Moderada",AE366)))</formula>
    </cfRule>
    <cfRule type="containsText" dxfId="13582" priority="8879" operator="containsText" text="Baja">
      <formula>NOT(ISERROR(SEARCH("Baja",AE366)))</formula>
    </cfRule>
  </conditionalFormatting>
  <conditionalFormatting sqref="AE366:AE367">
    <cfRule type="containsText" dxfId="13581" priority="8880" operator="containsText" text="VALORAR">
      <formula>NOT(ISERROR(SEARCH("VALORAR",AE366)))</formula>
    </cfRule>
    <cfRule type="containsText" dxfId="13580" priority="8881" operator="containsText" text="Extrema">
      <formula>NOT(ISERROR(SEARCH("Extrema",AE366)))</formula>
    </cfRule>
    <cfRule type="containsText" dxfId="13579" priority="8882" operator="containsText" text="Alta">
      <formula>NOT(ISERROR(SEARCH("Alta",AE366)))</formula>
    </cfRule>
    <cfRule type="containsText" dxfId="13578" priority="8883" operator="containsText" text="Moderada">
      <formula>NOT(ISERROR(SEARCH("Moderada",AE366)))</formula>
    </cfRule>
    <cfRule type="containsText" dxfId="13577" priority="8884" operator="containsText" text="Baja">
      <formula>NOT(ISERROR(SEARCH("Baja",AE366)))</formula>
    </cfRule>
  </conditionalFormatting>
  <conditionalFormatting sqref="V366:V367">
    <cfRule type="cellIs" dxfId="13576" priority="8891" stopIfTrue="1" operator="equal">
      <formula>"Alta"</formula>
    </cfRule>
  </conditionalFormatting>
  <conditionalFormatting sqref="V366:V367">
    <cfRule type="cellIs" dxfId="13575" priority="8893" stopIfTrue="1" operator="equal">
      <formula>"Baja"</formula>
    </cfRule>
  </conditionalFormatting>
  <conditionalFormatting sqref="V366:V367">
    <cfRule type="cellIs" dxfId="13574" priority="8892" stopIfTrue="1" operator="equal">
      <formula>"Media"</formula>
    </cfRule>
  </conditionalFormatting>
  <conditionalFormatting sqref="V366:V367">
    <cfRule type="cellIs" dxfId="13573" priority="8890" stopIfTrue="1" operator="equal">
      <formula>"Muy Alta"</formula>
    </cfRule>
  </conditionalFormatting>
  <conditionalFormatting sqref="V366:V367">
    <cfRule type="cellIs" dxfId="13572" priority="8894" stopIfTrue="1" operator="equal">
      <formula>"Muy Baja"</formula>
    </cfRule>
  </conditionalFormatting>
  <conditionalFormatting sqref="AP367">
    <cfRule type="cellIs" dxfId="13571" priority="8853" stopIfTrue="1" operator="equal">
      <formula>"Alta"</formula>
    </cfRule>
  </conditionalFormatting>
  <conditionalFormatting sqref="AP367">
    <cfRule type="cellIs" dxfId="13570" priority="8855" stopIfTrue="1" operator="equal">
      <formula>"Baja"</formula>
    </cfRule>
  </conditionalFormatting>
  <conditionalFormatting sqref="AP367">
    <cfRule type="cellIs" dxfId="13569" priority="8854" stopIfTrue="1" operator="equal">
      <formula>"Media"</formula>
    </cfRule>
  </conditionalFormatting>
  <conditionalFormatting sqref="AP367">
    <cfRule type="cellIs" dxfId="13568" priority="8852" stopIfTrue="1" operator="equal">
      <formula>"Muy Alta"</formula>
    </cfRule>
  </conditionalFormatting>
  <conditionalFormatting sqref="AP367">
    <cfRule type="cellIs" dxfId="13567" priority="8856" stopIfTrue="1" operator="equal">
      <formula>"Muy Baja"</formula>
    </cfRule>
  </conditionalFormatting>
  <conditionalFormatting sqref="AE368">
    <cfRule type="containsText" dxfId="13566" priority="8819" operator="containsText" text="VALORAR">
      <formula>NOT(ISERROR(SEARCH("VALORAR",AE368)))</formula>
    </cfRule>
    <cfRule type="containsText" dxfId="13565" priority="8820" operator="containsText" text="Extrema">
      <formula>NOT(ISERROR(SEARCH("Extrema",AE368)))</formula>
    </cfRule>
    <cfRule type="containsText" dxfId="13564" priority="8821" operator="containsText" text="Alta">
      <formula>NOT(ISERROR(SEARCH("Alta",AE368)))</formula>
    </cfRule>
    <cfRule type="containsText" dxfId="13563" priority="8822" operator="containsText" text="Moderada">
      <formula>NOT(ISERROR(SEARCH("Moderada",AE368)))</formula>
    </cfRule>
    <cfRule type="containsText" dxfId="13562" priority="8823" operator="containsText" text="Baja">
      <formula>NOT(ISERROR(SEARCH("Baja",AE368)))</formula>
    </cfRule>
  </conditionalFormatting>
  <conditionalFormatting sqref="AE368">
    <cfRule type="containsText" dxfId="13561" priority="8824" operator="containsText" text="VALORAR">
      <formula>NOT(ISERROR(SEARCH("VALORAR",AE368)))</formula>
    </cfRule>
    <cfRule type="containsText" dxfId="13560" priority="8825" operator="containsText" text="Extrema">
      <formula>NOT(ISERROR(SEARCH("Extrema",AE368)))</formula>
    </cfRule>
    <cfRule type="containsText" dxfId="13559" priority="8826" operator="containsText" text="Alta">
      <formula>NOT(ISERROR(SEARCH("Alta",AE368)))</formula>
    </cfRule>
    <cfRule type="containsText" dxfId="13558" priority="8827" operator="containsText" text="Moderada">
      <formula>NOT(ISERROR(SEARCH("Moderada",AE368)))</formula>
    </cfRule>
    <cfRule type="containsText" dxfId="13557" priority="8828" operator="containsText" text="Baja">
      <formula>NOT(ISERROR(SEARCH("Baja",AE368)))</formula>
    </cfRule>
  </conditionalFormatting>
  <conditionalFormatting sqref="V368">
    <cfRule type="cellIs" dxfId="13556" priority="8835" stopIfTrue="1" operator="equal">
      <formula>"Alta"</formula>
    </cfRule>
  </conditionalFormatting>
  <conditionalFormatting sqref="V368">
    <cfRule type="cellIs" dxfId="13555" priority="8837" stopIfTrue="1" operator="equal">
      <formula>"Baja"</formula>
    </cfRule>
  </conditionalFormatting>
  <conditionalFormatting sqref="V368">
    <cfRule type="cellIs" dxfId="13554" priority="8836" stopIfTrue="1" operator="equal">
      <formula>"Media"</formula>
    </cfRule>
  </conditionalFormatting>
  <conditionalFormatting sqref="V368">
    <cfRule type="cellIs" dxfId="13553" priority="8834" stopIfTrue="1" operator="equal">
      <formula>"Muy Alta"</formula>
    </cfRule>
  </conditionalFormatting>
  <conditionalFormatting sqref="V368">
    <cfRule type="cellIs" dxfId="13552" priority="8838" stopIfTrue="1" operator="equal">
      <formula>"Muy Baja"</formula>
    </cfRule>
  </conditionalFormatting>
  <conditionalFormatting sqref="AP368">
    <cfRule type="cellIs" dxfId="13551" priority="8811" stopIfTrue="1" operator="equal">
      <formula>"Alta"</formula>
    </cfRule>
  </conditionalFormatting>
  <conditionalFormatting sqref="AP368">
    <cfRule type="cellIs" dxfId="13550" priority="8813" stopIfTrue="1" operator="equal">
      <formula>"Baja"</formula>
    </cfRule>
  </conditionalFormatting>
  <conditionalFormatting sqref="AP368">
    <cfRule type="cellIs" dxfId="13549" priority="8812" stopIfTrue="1" operator="equal">
      <formula>"Media"</formula>
    </cfRule>
  </conditionalFormatting>
  <conditionalFormatting sqref="AP368">
    <cfRule type="cellIs" dxfId="13548" priority="8810" stopIfTrue="1" operator="equal">
      <formula>"Muy Alta"</formula>
    </cfRule>
  </conditionalFormatting>
  <conditionalFormatting sqref="AP368">
    <cfRule type="cellIs" dxfId="13547" priority="8814" stopIfTrue="1" operator="equal">
      <formula>"Muy Baja"</formula>
    </cfRule>
  </conditionalFormatting>
  <conditionalFormatting sqref="AE358:AE359">
    <cfRule type="containsText" dxfId="13546" priority="8763" operator="containsText" text="VALORAR">
      <formula>NOT(ISERROR(SEARCH("VALORAR",AE358)))</formula>
    </cfRule>
    <cfRule type="containsText" dxfId="13545" priority="8764" operator="containsText" text="Extrema">
      <formula>NOT(ISERROR(SEARCH("Extrema",AE358)))</formula>
    </cfRule>
    <cfRule type="containsText" dxfId="13544" priority="8765" operator="containsText" text="Alta">
      <formula>NOT(ISERROR(SEARCH("Alta",AE358)))</formula>
    </cfRule>
    <cfRule type="containsText" dxfId="13543" priority="8766" operator="containsText" text="Moderada">
      <formula>NOT(ISERROR(SEARCH("Moderada",AE358)))</formula>
    </cfRule>
    <cfRule type="containsText" dxfId="13542" priority="8767" operator="containsText" text="Baja">
      <formula>NOT(ISERROR(SEARCH("Baja",AE358)))</formula>
    </cfRule>
  </conditionalFormatting>
  <conditionalFormatting sqref="AE358:AE359">
    <cfRule type="containsText" dxfId="13541" priority="8768" operator="containsText" text="VALORAR">
      <formula>NOT(ISERROR(SEARCH("VALORAR",AE358)))</formula>
    </cfRule>
    <cfRule type="containsText" dxfId="13540" priority="8769" operator="containsText" text="Extrema">
      <formula>NOT(ISERROR(SEARCH("Extrema",AE358)))</formula>
    </cfRule>
    <cfRule type="containsText" dxfId="13539" priority="8770" operator="containsText" text="Alta">
      <formula>NOT(ISERROR(SEARCH("Alta",AE358)))</formula>
    </cfRule>
    <cfRule type="containsText" dxfId="13538" priority="8771" operator="containsText" text="Moderada">
      <formula>NOT(ISERROR(SEARCH("Moderada",AE358)))</formula>
    </cfRule>
    <cfRule type="containsText" dxfId="13537" priority="8772" operator="containsText" text="Baja">
      <formula>NOT(ISERROR(SEARCH("Baja",AE358)))</formula>
    </cfRule>
  </conditionalFormatting>
  <conditionalFormatting sqref="AP363">
    <cfRule type="cellIs" dxfId="13536" priority="8717" stopIfTrue="1" operator="equal">
      <formula>"Alta"</formula>
    </cfRule>
  </conditionalFormatting>
  <conditionalFormatting sqref="AP363">
    <cfRule type="cellIs" dxfId="13535" priority="8719" stopIfTrue="1" operator="equal">
      <formula>"Baja"</formula>
    </cfRule>
  </conditionalFormatting>
  <conditionalFormatting sqref="AP363">
    <cfRule type="cellIs" dxfId="13534" priority="8718" stopIfTrue="1" operator="equal">
      <formula>"Media"</formula>
    </cfRule>
  </conditionalFormatting>
  <conditionalFormatting sqref="AP363">
    <cfRule type="cellIs" dxfId="13533" priority="8716" stopIfTrue="1" operator="equal">
      <formula>"Muy Alta"</formula>
    </cfRule>
  </conditionalFormatting>
  <conditionalFormatting sqref="AP363">
    <cfRule type="cellIs" dxfId="13532" priority="8720" stopIfTrue="1" operator="equal">
      <formula>"Muy Baja"</formula>
    </cfRule>
  </conditionalFormatting>
  <conditionalFormatting sqref="AP360">
    <cfRule type="cellIs" dxfId="13531" priority="8675" stopIfTrue="1" operator="equal">
      <formula>"Alta"</formula>
    </cfRule>
  </conditionalFormatting>
  <conditionalFormatting sqref="AP360">
    <cfRule type="cellIs" dxfId="13530" priority="8677" stopIfTrue="1" operator="equal">
      <formula>"Baja"</formula>
    </cfRule>
  </conditionalFormatting>
  <conditionalFormatting sqref="AP360">
    <cfRule type="cellIs" dxfId="13529" priority="8676" stopIfTrue="1" operator="equal">
      <formula>"Media"</formula>
    </cfRule>
  </conditionalFormatting>
  <conditionalFormatting sqref="AP360">
    <cfRule type="cellIs" dxfId="13528" priority="8674" stopIfTrue="1" operator="equal">
      <formula>"Muy Alta"</formula>
    </cfRule>
  </conditionalFormatting>
  <conditionalFormatting sqref="AP360">
    <cfRule type="cellIs" dxfId="13527" priority="8678" stopIfTrue="1" operator="equal">
      <formula>"Muy Baja"</formula>
    </cfRule>
  </conditionalFormatting>
  <conditionalFormatting sqref="V358:V359">
    <cfRule type="cellIs" dxfId="13526" priority="8779" stopIfTrue="1" operator="equal">
      <formula>"Alta"</formula>
    </cfRule>
  </conditionalFormatting>
  <conditionalFormatting sqref="V358:V359">
    <cfRule type="cellIs" dxfId="13525" priority="8781" stopIfTrue="1" operator="equal">
      <formula>"Baja"</formula>
    </cfRule>
  </conditionalFormatting>
  <conditionalFormatting sqref="V358:V359">
    <cfRule type="cellIs" dxfId="13524" priority="8780" stopIfTrue="1" operator="equal">
      <formula>"Media"</formula>
    </cfRule>
  </conditionalFormatting>
  <conditionalFormatting sqref="V358:V359">
    <cfRule type="cellIs" dxfId="13523" priority="8778" stopIfTrue="1" operator="equal">
      <formula>"Muy Alta"</formula>
    </cfRule>
  </conditionalFormatting>
  <conditionalFormatting sqref="V358:V359">
    <cfRule type="cellIs" dxfId="13522" priority="8782" stopIfTrue="1" operator="equal">
      <formula>"Muy Baja"</formula>
    </cfRule>
  </conditionalFormatting>
  <conditionalFormatting sqref="AW358">
    <cfRule type="containsText" dxfId="13521" priority="8753" operator="containsText" text="VALORAR">
      <formula>NOT(ISERROR(SEARCH("VALORAR",AW358)))</formula>
    </cfRule>
    <cfRule type="containsText" dxfId="13520" priority="8754" operator="containsText" text="Extrema">
      <formula>NOT(ISERROR(SEARCH("Extrema",AW358)))</formula>
    </cfRule>
    <cfRule type="containsText" dxfId="13519" priority="8755" operator="containsText" text="Alta">
      <formula>NOT(ISERROR(SEARCH("Alta",AW358)))</formula>
    </cfRule>
    <cfRule type="containsText" dxfId="13518" priority="8756" operator="containsText" text="Moderada">
      <formula>NOT(ISERROR(SEARCH("Moderada",AW358)))</formula>
    </cfRule>
    <cfRule type="containsText" dxfId="13517" priority="8757" operator="containsText" text="Baja">
      <formula>NOT(ISERROR(SEARCH("Baja",AW358)))</formula>
    </cfRule>
  </conditionalFormatting>
  <conditionalFormatting sqref="AW358">
    <cfRule type="containsText" dxfId="13516" priority="8758" operator="containsText" text="VALORAR">
      <formula>NOT(ISERROR(SEARCH("VALORAR",AW358)))</formula>
    </cfRule>
    <cfRule type="containsText" dxfId="13515" priority="8759" operator="containsText" text="Extrema">
      <formula>NOT(ISERROR(SEARCH("Extrema",AW358)))</formula>
    </cfRule>
    <cfRule type="containsText" dxfId="13514" priority="8760" operator="containsText" text="Alta">
      <formula>NOT(ISERROR(SEARCH("Alta",AW358)))</formula>
    </cfRule>
    <cfRule type="containsText" dxfId="13513" priority="8761" operator="containsText" text="Moderada">
      <formula>NOT(ISERROR(SEARCH("Moderada",AW358)))</formula>
    </cfRule>
    <cfRule type="containsText" dxfId="13512" priority="8762" operator="containsText" text="Baja">
      <formula>NOT(ISERROR(SEARCH("Baja",AW358)))</formula>
    </cfRule>
  </conditionalFormatting>
  <conditionalFormatting sqref="AP358">
    <cfRule type="cellIs" dxfId="13511" priority="8745" stopIfTrue="1" operator="equal">
      <formula>"Alta"</formula>
    </cfRule>
  </conditionalFormatting>
  <conditionalFormatting sqref="AP358">
    <cfRule type="cellIs" dxfId="13510" priority="8747" stopIfTrue="1" operator="equal">
      <formula>"Baja"</formula>
    </cfRule>
  </conditionalFormatting>
  <conditionalFormatting sqref="AP358">
    <cfRule type="cellIs" dxfId="13509" priority="8746" stopIfTrue="1" operator="equal">
      <formula>"Media"</formula>
    </cfRule>
  </conditionalFormatting>
  <conditionalFormatting sqref="AP358">
    <cfRule type="cellIs" dxfId="13508" priority="8744" stopIfTrue="1" operator="equal">
      <formula>"Muy Alta"</formula>
    </cfRule>
  </conditionalFormatting>
  <conditionalFormatting sqref="AP358">
    <cfRule type="cellIs" dxfId="13507" priority="8748" stopIfTrue="1" operator="equal">
      <formula>"Muy Baja"</formula>
    </cfRule>
  </conditionalFormatting>
  <conditionalFormatting sqref="AP359">
    <cfRule type="cellIs" dxfId="13506" priority="8731" stopIfTrue="1" operator="equal">
      <formula>"Alta"</formula>
    </cfRule>
  </conditionalFormatting>
  <conditionalFormatting sqref="AP359">
    <cfRule type="cellIs" dxfId="13505" priority="8733" stopIfTrue="1" operator="equal">
      <formula>"Baja"</formula>
    </cfRule>
  </conditionalFormatting>
  <conditionalFormatting sqref="AP359">
    <cfRule type="cellIs" dxfId="13504" priority="8732" stopIfTrue="1" operator="equal">
      <formula>"Media"</formula>
    </cfRule>
  </conditionalFormatting>
  <conditionalFormatting sqref="AP359">
    <cfRule type="cellIs" dxfId="13503" priority="8730" stopIfTrue="1" operator="equal">
      <formula>"Muy Alta"</formula>
    </cfRule>
  </conditionalFormatting>
  <conditionalFormatting sqref="AP359">
    <cfRule type="cellIs" dxfId="13502" priority="8734" stopIfTrue="1" operator="equal">
      <formula>"Muy Baja"</formula>
    </cfRule>
  </conditionalFormatting>
  <conditionalFormatting sqref="AE360:AE361">
    <cfRule type="containsText" dxfId="13501" priority="8683" operator="containsText" text="VALORAR">
      <formula>NOT(ISERROR(SEARCH("VALORAR",AE360)))</formula>
    </cfRule>
    <cfRule type="containsText" dxfId="13500" priority="8684" operator="containsText" text="Extrema">
      <formula>NOT(ISERROR(SEARCH("Extrema",AE360)))</formula>
    </cfRule>
    <cfRule type="containsText" dxfId="13499" priority="8685" operator="containsText" text="Alta">
      <formula>NOT(ISERROR(SEARCH("Alta",AE360)))</formula>
    </cfRule>
    <cfRule type="containsText" dxfId="13498" priority="8686" operator="containsText" text="Moderada">
      <formula>NOT(ISERROR(SEARCH("Moderada",AE360)))</formula>
    </cfRule>
    <cfRule type="containsText" dxfId="13497" priority="8687" operator="containsText" text="Baja">
      <formula>NOT(ISERROR(SEARCH("Baja",AE360)))</formula>
    </cfRule>
  </conditionalFormatting>
  <conditionalFormatting sqref="AE360:AE361">
    <cfRule type="containsText" dxfId="13496" priority="8688" operator="containsText" text="VALORAR">
      <formula>NOT(ISERROR(SEARCH("VALORAR",AE360)))</formula>
    </cfRule>
    <cfRule type="containsText" dxfId="13495" priority="8689" operator="containsText" text="Extrema">
      <formula>NOT(ISERROR(SEARCH("Extrema",AE360)))</formula>
    </cfRule>
    <cfRule type="containsText" dxfId="13494" priority="8690" operator="containsText" text="Alta">
      <formula>NOT(ISERROR(SEARCH("Alta",AE360)))</formula>
    </cfRule>
    <cfRule type="containsText" dxfId="13493" priority="8691" operator="containsText" text="Moderada">
      <formula>NOT(ISERROR(SEARCH("Moderada",AE360)))</formula>
    </cfRule>
    <cfRule type="containsText" dxfId="13492" priority="8692" operator="containsText" text="Baja">
      <formula>NOT(ISERROR(SEARCH("Baja",AE360)))</formula>
    </cfRule>
  </conditionalFormatting>
  <conditionalFormatting sqref="V360:V361">
    <cfRule type="cellIs" dxfId="13491" priority="8699" stopIfTrue="1" operator="equal">
      <formula>"Alta"</formula>
    </cfRule>
  </conditionalFormatting>
  <conditionalFormatting sqref="V360:V361">
    <cfRule type="cellIs" dxfId="13490" priority="8701" stopIfTrue="1" operator="equal">
      <formula>"Baja"</formula>
    </cfRule>
  </conditionalFormatting>
  <conditionalFormatting sqref="V360:V361">
    <cfRule type="cellIs" dxfId="13489" priority="8700" stopIfTrue="1" operator="equal">
      <formula>"Media"</formula>
    </cfRule>
  </conditionalFormatting>
  <conditionalFormatting sqref="V360:V361">
    <cfRule type="cellIs" dxfId="13488" priority="8698" stopIfTrue="1" operator="equal">
      <formula>"Muy Alta"</formula>
    </cfRule>
  </conditionalFormatting>
  <conditionalFormatting sqref="V360:V361">
    <cfRule type="cellIs" dxfId="13487" priority="8702" stopIfTrue="1" operator="equal">
      <formula>"Muy Baja"</formula>
    </cfRule>
  </conditionalFormatting>
  <conditionalFormatting sqref="AP361">
    <cfRule type="cellIs" dxfId="13486" priority="8661" stopIfTrue="1" operator="equal">
      <formula>"Alta"</formula>
    </cfRule>
  </conditionalFormatting>
  <conditionalFormatting sqref="AP361">
    <cfRule type="cellIs" dxfId="13485" priority="8663" stopIfTrue="1" operator="equal">
      <formula>"Baja"</formula>
    </cfRule>
  </conditionalFormatting>
  <conditionalFormatting sqref="AP361">
    <cfRule type="cellIs" dxfId="13484" priority="8662" stopIfTrue="1" operator="equal">
      <formula>"Media"</formula>
    </cfRule>
  </conditionalFormatting>
  <conditionalFormatting sqref="AP361">
    <cfRule type="cellIs" dxfId="13483" priority="8660" stopIfTrue="1" operator="equal">
      <formula>"Muy Alta"</formula>
    </cfRule>
  </conditionalFormatting>
  <conditionalFormatting sqref="AP361">
    <cfRule type="cellIs" dxfId="13482" priority="8664" stopIfTrue="1" operator="equal">
      <formula>"Muy Baja"</formula>
    </cfRule>
  </conditionalFormatting>
  <conditionalFormatting sqref="AE362">
    <cfRule type="containsText" dxfId="13481" priority="8627" operator="containsText" text="VALORAR">
      <formula>NOT(ISERROR(SEARCH("VALORAR",AE362)))</formula>
    </cfRule>
    <cfRule type="containsText" dxfId="13480" priority="8628" operator="containsText" text="Extrema">
      <formula>NOT(ISERROR(SEARCH("Extrema",AE362)))</formula>
    </cfRule>
    <cfRule type="containsText" dxfId="13479" priority="8629" operator="containsText" text="Alta">
      <formula>NOT(ISERROR(SEARCH("Alta",AE362)))</formula>
    </cfRule>
    <cfRule type="containsText" dxfId="13478" priority="8630" operator="containsText" text="Moderada">
      <formula>NOT(ISERROR(SEARCH("Moderada",AE362)))</formula>
    </cfRule>
    <cfRule type="containsText" dxfId="13477" priority="8631" operator="containsText" text="Baja">
      <formula>NOT(ISERROR(SEARCH("Baja",AE362)))</formula>
    </cfRule>
  </conditionalFormatting>
  <conditionalFormatting sqref="AE362">
    <cfRule type="containsText" dxfId="13476" priority="8632" operator="containsText" text="VALORAR">
      <formula>NOT(ISERROR(SEARCH("VALORAR",AE362)))</formula>
    </cfRule>
    <cfRule type="containsText" dxfId="13475" priority="8633" operator="containsText" text="Extrema">
      <formula>NOT(ISERROR(SEARCH("Extrema",AE362)))</formula>
    </cfRule>
    <cfRule type="containsText" dxfId="13474" priority="8634" operator="containsText" text="Alta">
      <formula>NOT(ISERROR(SEARCH("Alta",AE362)))</formula>
    </cfRule>
    <cfRule type="containsText" dxfId="13473" priority="8635" operator="containsText" text="Moderada">
      <formula>NOT(ISERROR(SEARCH("Moderada",AE362)))</formula>
    </cfRule>
    <cfRule type="containsText" dxfId="13472" priority="8636" operator="containsText" text="Baja">
      <formula>NOT(ISERROR(SEARCH("Baja",AE362)))</formula>
    </cfRule>
  </conditionalFormatting>
  <conditionalFormatting sqref="V362">
    <cfRule type="cellIs" dxfId="13471" priority="8643" stopIfTrue="1" operator="equal">
      <formula>"Alta"</formula>
    </cfRule>
  </conditionalFormatting>
  <conditionalFormatting sqref="V362">
    <cfRule type="cellIs" dxfId="13470" priority="8645" stopIfTrue="1" operator="equal">
      <formula>"Baja"</formula>
    </cfRule>
  </conditionalFormatting>
  <conditionalFormatting sqref="V362">
    <cfRule type="cellIs" dxfId="13469" priority="8644" stopIfTrue="1" operator="equal">
      <formula>"Media"</formula>
    </cfRule>
  </conditionalFormatting>
  <conditionalFormatting sqref="V362">
    <cfRule type="cellIs" dxfId="13468" priority="8642" stopIfTrue="1" operator="equal">
      <formula>"Muy Alta"</formula>
    </cfRule>
  </conditionalFormatting>
  <conditionalFormatting sqref="V362">
    <cfRule type="cellIs" dxfId="13467" priority="8646" stopIfTrue="1" operator="equal">
      <formula>"Muy Baja"</formula>
    </cfRule>
  </conditionalFormatting>
  <conditionalFormatting sqref="AP362">
    <cfRule type="cellIs" dxfId="13466" priority="8619" stopIfTrue="1" operator="equal">
      <formula>"Alta"</formula>
    </cfRule>
  </conditionalFormatting>
  <conditionalFormatting sqref="AP362">
    <cfRule type="cellIs" dxfId="13465" priority="8621" stopIfTrue="1" operator="equal">
      <formula>"Baja"</formula>
    </cfRule>
  </conditionalFormatting>
  <conditionalFormatting sqref="AP362">
    <cfRule type="cellIs" dxfId="13464" priority="8620" stopIfTrue="1" operator="equal">
      <formula>"Media"</formula>
    </cfRule>
  </conditionalFormatting>
  <conditionalFormatting sqref="AP362">
    <cfRule type="cellIs" dxfId="13463" priority="8618" stopIfTrue="1" operator="equal">
      <formula>"Muy Alta"</formula>
    </cfRule>
  </conditionalFormatting>
  <conditionalFormatting sqref="AP362">
    <cfRule type="cellIs" dxfId="13462" priority="8622" stopIfTrue="1" operator="equal">
      <formula>"Muy Baja"</formula>
    </cfRule>
  </conditionalFormatting>
  <conditionalFormatting sqref="AE370:AE371">
    <cfRule type="containsText" dxfId="13461" priority="8571" operator="containsText" text="VALORAR">
      <formula>NOT(ISERROR(SEARCH("VALORAR",AE370)))</formula>
    </cfRule>
    <cfRule type="containsText" dxfId="13460" priority="8572" operator="containsText" text="Extrema">
      <formula>NOT(ISERROR(SEARCH("Extrema",AE370)))</formula>
    </cfRule>
    <cfRule type="containsText" dxfId="13459" priority="8573" operator="containsText" text="Alta">
      <formula>NOT(ISERROR(SEARCH("Alta",AE370)))</formula>
    </cfRule>
    <cfRule type="containsText" dxfId="13458" priority="8574" operator="containsText" text="Moderada">
      <formula>NOT(ISERROR(SEARCH("Moderada",AE370)))</formula>
    </cfRule>
    <cfRule type="containsText" dxfId="13457" priority="8575" operator="containsText" text="Baja">
      <formula>NOT(ISERROR(SEARCH("Baja",AE370)))</formula>
    </cfRule>
  </conditionalFormatting>
  <conditionalFormatting sqref="AE370:AE371">
    <cfRule type="containsText" dxfId="13456" priority="8576" operator="containsText" text="VALORAR">
      <formula>NOT(ISERROR(SEARCH("VALORAR",AE370)))</formula>
    </cfRule>
    <cfRule type="containsText" dxfId="13455" priority="8577" operator="containsText" text="Extrema">
      <formula>NOT(ISERROR(SEARCH("Extrema",AE370)))</formula>
    </cfRule>
    <cfRule type="containsText" dxfId="13454" priority="8578" operator="containsText" text="Alta">
      <formula>NOT(ISERROR(SEARCH("Alta",AE370)))</formula>
    </cfRule>
    <cfRule type="containsText" dxfId="13453" priority="8579" operator="containsText" text="Moderada">
      <formula>NOT(ISERROR(SEARCH("Moderada",AE370)))</formula>
    </cfRule>
    <cfRule type="containsText" dxfId="13452" priority="8580" operator="containsText" text="Baja">
      <formula>NOT(ISERROR(SEARCH("Baja",AE370)))</formula>
    </cfRule>
  </conditionalFormatting>
  <conditionalFormatting sqref="AP375">
    <cfRule type="cellIs" dxfId="13451" priority="8525" stopIfTrue="1" operator="equal">
      <formula>"Alta"</formula>
    </cfRule>
  </conditionalFormatting>
  <conditionalFormatting sqref="AP375">
    <cfRule type="cellIs" dxfId="13450" priority="8527" stopIfTrue="1" operator="equal">
      <formula>"Baja"</formula>
    </cfRule>
  </conditionalFormatting>
  <conditionalFormatting sqref="AP375">
    <cfRule type="cellIs" dxfId="13449" priority="8526" stopIfTrue="1" operator="equal">
      <formula>"Media"</formula>
    </cfRule>
  </conditionalFormatting>
  <conditionalFormatting sqref="AP375">
    <cfRule type="cellIs" dxfId="13448" priority="8524" stopIfTrue="1" operator="equal">
      <formula>"Muy Alta"</formula>
    </cfRule>
  </conditionalFormatting>
  <conditionalFormatting sqref="AP375">
    <cfRule type="cellIs" dxfId="13447" priority="8528" stopIfTrue="1" operator="equal">
      <formula>"Muy Baja"</formula>
    </cfRule>
  </conditionalFormatting>
  <conditionalFormatting sqref="AP372">
    <cfRule type="cellIs" dxfId="13446" priority="8483" stopIfTrue="1" operator="equal">
      <formula>"Alta"</formula>
    </cfRule>
  </conditionalFormatting>
  <conditionalFormatting sqref="AP372">
    <cfRule type="cellIs" dxfId="13445" priority="8485" stopIfTrue="1" operator="equal">
      <formula>"Baja"</formula>
    </cfRule>
  </conditionalFormatting>
  <conditionalFormatting sqref="AP372">
    <cfRule type="cellIs" dxfId="13444" priority="8484" stopIfTrue="1" operator="equal">
      <formula>"Media"</formula>
    </cfRule>
  </conditionalFormatting>
  <conditionalFormatting sqref="AP372">
    <cfRule type="cellIs" dxfId="13443" priority="8482" stopIfTrue="1" operator="equal">
      <formula>"Muy Alta"</formula>
    </cfRule>
  </conditionalFormatting>
  <conditionalFormatting sqref="AP372">
    <cfRule type="cellIs" dxfId="13442" priority="8486" stopIfTrue="1" operator="equal">
      <formula>"Muy Baja"</formula>
    </cfRule>
  </conditionalFormatting>
  <conditionalFormatting sqref="V370:V371">
    <cfRule type="cellIs" dxfId="13441" priority="8587" stopIfTrue="1" operator="equal">
      <formula>"Alta"</formula>
    </cfRule>
  </conditionalFormatting>
  <conditionalFormatting sqref="V370:V371">
    <cfRule type="cellIs" dxfId="13440" priority="8589" stopIfTrue="1" operator="equal">
      <formula>"Baja"</formula>
    </cfRule>
  </conditionalFormatting>
  <conditionalFormatting sqref="V370:V371">
    <cfRule type="cellIs" dxfId="13439" priority="8588" stopIfTrue="1" operator="equal">
      <formula>"Media"</formula>
    </cfRule>
  </conditionalFormatting>
  <conditionalFormatting sqref="V370:V371">
    <cfRule type="cellIs" dxfId="13438" priority="8586" stopIfTrue="1" operator="equal">
      <formula>"Muy Alta"</formula>
    </cfRule>
  </conditionalFormatting>
  <conditionalFormatting sqref="V370:V371">
    <cfRule type="cellIs" dxfId="13437" priority="8590" stopIfTrue="1" operator="equal">
      <formula>"Muy Baja"</formula>
    </cfRule>
  </conditionalFormatting>
  <conditionalFormatting sqref="AW370">
    <cfRule type="containsText" dxfId="13436" priority="8561" operator="containsText" text="VALORAR">
      <formula>NOT(ISERROR(SEARCH("VALORAR",AW370)))</formula>
    </cfRule>
    <cfRule type="containsText" dxfId="13435" priority="8562" operator="containsText" text="Extrema">
      <formula>NOT(ISERROR(SEARCH("Extrema",AW370)))</formula>
    </cfRule>
    <cfRule type="containsText" dxfId="13434" priority="8563" operator="containsText" text="Alta">
      <formula>NOT(ISERROR(SEARCH("Alta",AW370)))</formula>
    </cfRule>
    <cfRule type="containsText" dxfId="13433" priority="8564" operator="containsText" text="Moderada">
      <formula>NOT(ISERROR(SEARCH("Moderada",AW370)))</formula>
    </cfRule>
    <cfRule type="containsText" dxfId="13432" priority="8565" operator="containsText" text="Baja">
      <formula>NOT(ISERROR(SEARCH("Baja",AW370)))</formula>
    </cfRule>
  </conditionalFormatting>
  <conditionalFormatting sqref="AW370">
    <cfRule type="containsText" dxfId="13431" priority="8566" operator="containsText" text="VALORAR">
      <formula>NOT(ISERROR(SEARCH("VALORAR",AW370)))</formula>
    </cfRule>
    <cfRule type="containsText" dxfId="13430" priority="8567" operator="containsText" text="Extrema">
      <formula>NOT(ISERROR(SEARCH("Extrema",AW370)))</formula>
    </cfRule>
    <cfRule type="containsText" dxfId="13429" priority="8568" operator="containsText" text="Alta">
      <formula>NOT(ISERROR(SEARCH("Alta",AW370)))</formula>
    </cfRule>
    <cfRule type="containsText" dxfId="13428" priority="8569" operator="containsText" text="Moderada">
      <formula>NOT(ISERROR(SEARCH("Moderada",AW370)))</formula>
    </cfRule>
    <cfRule type="containsText" dxfId="13427" priority="8570" operator="containsText" text="Baja">
      <formula>NOT(ISERROR(SEARCH("Baja",AW370)))</formula>
    </cfRule>
  </conditionalFormatting>
  <conditionalFormatting sqref="AP370">
    <cfRule type="cellIs" dxfId="13426" priority="8553" stopIfTrue="1" operator="equal">
      <formula>"Alta"</formula>
    </cfRule>
  </conditionalFormatting>
  <conditionalFormatting sqref="AP370">
    <cfRule type="cellIs" dxfId="13425" priority="8555" stopIfTrue="1" operator="equal">
      <formula>"Baja"</formula>
    </cfRule>
  </conditionalFormatting>
  <conditionalFormatting sqref="AP370">
    <cfRule type="cellIs" dxfId="13424" priority="8554" stopIfTrue="1" operator="equal">
      <formula>"Media"</formula>
    </cfRule>
  </conditionalFormatting>
  <conditionalFormatting sqref="AP370">
    <cfRule type="cellIs" dxfId="13423" priority="8552" stopIfTrue="1" operator="equal">
      <formula>"Muy Alta"</formula>
    </cfRule>
  </conditionalFormatting>
  <conditionalFormatting sqref="AP370">
    <cfRule type="cellIs" dxfId="13422" priority="8556" stopIfTrue="1" operator="equal">
      <formula>"Muy Baja"</formula>
    </cfRule>
  </conditionalFormatting>
  <conditionalFormatting sqref="AP371">
    <cfRule type="cellIs" dxfId="13421" priority="8539" stopIfTrue="1" operator="equal">
      <formula>"Alta"</formula>
    </cfRule>
  </conditionalFormatting>
  <conditionalFormatting sqref="AP371">
    <cfRule type="cellIs" dxfId="13420" priority="8541" stopIfTrue="1" operator="equal">
      <formula>"Baja"</formula>
    </cfRule>
  </conditionalFormatting>
  <conditionalFormatting sqref="AP371">
    <cfRule type="cellIs" dxfId="13419" priority="8540" stopIfTrue="1" operator="equal">
      <formula>"Media"</formula>
    </cfRule>
  </conditionalFormatting>
  <conditionalFormatting sqref="AP371">
    <cfRule type="cellIs" dxfId="13418" priority="8538" stopIfTrue="1" operator="equal">
      <formula>"Muy Alta"</formula>
    </cfRule>
  </conditionalFormatting>
  <conditionalFormatting sqref="AP371">
    <cfRule type="cellIs" dxfId="13417" priority="8542" stopIfTrue="1" operator="equal">
      <formula>"Muy Baja"</formula>
    </cfRule>
  </conditionalFormatting>
  <conditionalFormatting sqref="AE372:AE373">
    <cfRule type="containsText" dxfId="13416" priority="8491" operator="containsText" text="VALORAR">
      <formula>NOT(ISERROR(SEARCH("VALORAR",AE372)))</formula>
    </cfRule>
    <cfRule type="containsText" dxfId="13415" priority="8492" operator="containsText" text="Extrema">
      <formula>NOT(ISERROR(SEARCH("Extrema",AE372)))</formula>
    </cfRule>
    <cfRule type="containsText" dxfId="13414" priority="8493" operator="containsText" text="Alta">
      <formula>NOT(ISERROR(SEARCH("Alta",AE372)))</formula>
    </cfRule>
    <cfRule type="containsText" dxfId="13413" priority="8494" operator="containsText" text="Moderada">
      <formula>NOT(ISERROR(SEARCH("Moderada",AE372)))</formula>
    </cfRule>
    <cfRule type="containsText" dxfId="13412" priority="8495" operator="containsText" text="Baja">
      <formula>NOT(ISERROR(SEARCH("Baja",AE372)))</formula>
    </cfRule>
  </conditionalFormatting>
  <conditionalFormatting sqref="AE372:AE373">
    <cfRule type="containsText" dxfId="13411" priority="8496" operator="containsText" text="VALORAR">
      <formula>NOT(ISERROR(SEARCH("VALORAR",AE372)))</formula>
    </cfRule>
    <cfRule type="containsText" dxfId="13410" priority="8497" operator="containsText" text="Extrema">
      <formula>NOT(ISERROR(SEARCH("Extrema",AE372)))</formula>
    </cfRule>
    <cfRule type="containsText" dxfId="13409" priority="8498" operator="containsText" text="Alta">
      <formula>NOT(ISERROR(SEARCH("Alta",AE372)))</formula>
    </cfRule>
    <cfRule type="containsText" dxfId="13408" priority="8499" operator="containsText" text="Moderada">
      <formula>NOT(ISERROR(SEARCH("Moderada",AE372)))</formula>
    </cfRule>
    <cfRule type="containsText" dxfId="13407" priority="8500" operator="containsText" text="Baja">
      <formula>NOT(ISERROR(SEARCH("Baja",AE372)))</formula>
    </cfRule>
  </conditionalFormatting>
  <conditionalFormatting sqref="V372:V373">
    <cfRule type="cellIs" dxfId="13406" priority="8507" stopIfTrue="1" operator="equal">
      <formula>"Alta"</formula>
    </cfRule>
  </conditionalFormatting>
  <conditionalFormatting sqref="V372:V373">
    <cfRule type="cellIs" dxfId="13405" priority="8509" stopIfTrue="1" operator="equal">
      <formula>"Baja"</formula>
    </cfRule>
  </conditionalFormatting>
  <conditionalFormatting sqref="V372:V373">
    <cfRule type="cellIs" dxfId="13404" priority="8508" stopIfTrue="1" operator="equal">
      <formula>"Media"</formula>
    </cfRule>
  </conditionalFormatting>
  <conditionalFormatting sqref="V372:V373">
    <cfRule type="cellIs" dxfId="13403" priority="8506" stopIfTrue="1" operator="equal">
      <formula>"Muy Alta"</formula>
    </cfRule>
  </conditionalFormatting>
  <conditionalFormatting sqref="V372:V373">
    <cfRule type="cellIs" dxfId="13402" priority="8510" stopIfTrue="1" operator="equal">
      <formula>"Muy Baja"</formula>
    </cfRule>
  </conditionalFormatting>
  <conditionalFormatting sqref="AP373">
    <cfRule type="cellIs" dxfId="13401" priority="8469" stopIfTrue="1" operator="equal">
      <formula>"Alta"</formula>
    </cfRule>
  </conditionalFormatting>
  <conditionalFormatting sqref="AP373">
    <cfRule type="cellIs" dxfId="13400" priority="8471" stopIfTrue="1" operator="equal">
      <formula>"Baja"</formula>
    </cfRule>
  </conditionalFormatting>
  <conditionalFormatting sqref="AP373">
    <cfRule type="cellIs" dxfId="13399" priority="8470" stopIfTrue="1" operator="equal">
      <formula>"Media"</formula>
    </cfRule>
  </conditionalFormatting>
  <conditionalFormatting sqref="AP373">
    <cfRule type="cellIs" dxfId="13398" priority="8468" stopIfTrue="1" operator="equal">
      <formula>"Muy Alta"</formula>
    </cfRule>
  </conditionalFormatting>
  <conditionalFormatting sqref="AP373">
    <cfRule type="cellIs" dxfId="13397" priority="8472" stopIfTrue="1" operator="equal">
      <formula>"Muy Baja"</formula>
    </cfRule>
  </conditionalFormatting>
  <conditionalFormatting sqref="AE374">
    <cfRule type="containsText" dxfId="13396" priority="8435" operator="containsText" text="VALORAR">
      <formula>NOT(ISERROR(SEARCH("VALORAR",AE374)))</formula>
    </cfRule>
    <cfRule type="containsText" dxfId="13395" priority="8436" operator="containsText" text="Extrema">
      <formula>NOT(ISERROR(SEARCH("Extrema",AE374)))</formula>
    </cfRule>
    <cfRule type="containsText" dxfId="13394" priority="8437" operator="containsText" text="Alta">
      <formula>NOT(ISERROR(SEARCH("Alta",AE374)))</formula>
    </cfRule>
    <cfRule type="containsText" dxfId="13393" priority="8438" operator="containsText" text="Moderada">
      <formula>NOT(ISERROR(SEARCH("Moderada",AE374)))</formula>
    </cfRule>
    <cfRule type="containsText" dxfId="13392" priority="8439" operator="containsText" text="Baja">
      <formula>NOT(ISERROR(SEARCH("Baja",AE374)))</formula>
    </cfRule>
  </conditionalFormatting>
  <conditionalFormatting sqref="AE374">
    <cfRule type="containsText" dxfId="13391" priority="8440" operator="containsText" text="VALORAR">
      <formula>NOT(ISERROR(SEARCH("VALORAR",AE374)))</formula>
    </cfRule>
    <cfRule type="containsText" dxfId="13390" priority="8441" operator="containsText" text="Extrema">
      <formula>NOT(ISERROR(SEARCH("Extrema",AE374)))</formula>
    </cfRule>
    <cfRule type="containsText" dxfId="13389" priority="8442" operator="containsText" text="Alta">
      <formula>NOT(ISERROR(SEARCH("Alta",AE374)))</formula>
    </cfRule>
    <cfRule type="containsText" dxfId="13388" priority="8443" operator="containsText" text="Moderada">
      <formula>NOT(ISERROR(SEARCH("Moderada",AE374)))</formula>
    </cfRule>
    <cfRule type="containsText" dxfId="13387" priority="8444" operator="containsText" text="Baja">
      <formula>NOT(ISERROR(SEARCH("Baja",AE374)))</formula>
    </cfRule>
  </conditionalFormatting>
  <conditionalFormatting sqref="V374">
    <cfRule type="cellIs" dxfId="13386" priority="8451" stopIfTrue="1" operator="equal">
      <formula>"Alta"</formula>
    </cfRule>
  </conditionalFormatting>
  <conditionalFormatting sqref="V374">
    <cfRule type="cellIs" dxfId="13385" priority="8453" stopIfTrue="1" operator="equal">
      <formula>"Baja"</formula>
    </cfRule>
  </conditionalFormatting>
  <conditionalFormatting sqref="V374">
    <cfRule type="cellIs" dxfId="13384" priority="8452" stopIfTrue="1" operator="equal">
      <formula>"Media"</formula>
    </cfRule>
  </conditionalFormatting>
  <conditionalFormatting sqref="V374">
    <cfRule type="cellIs" dxfId="13383" priority="8450" stopIfTrue="1" operator="equal">
      <formula>"Muy Alta"</formula>
    </cfRule>
  </conditionalFormatting>
  <conditionalFormatting sqref="V374">
    <cfRule type="cellIs" dxfId="13382" priority="8454" stopIfTrue="1" operator="equal">
      <formula>"Muy Baja"</formula>
    </cfRule>
  </conditionalFormatting>
  <conditionalFormatting sqref="AP374">
    <cfRule type="cellIs" dxfId="13381" priority="8427" stopIfTrue="1" operator="equal">
      <formula>"Alta"</formula>
    </cfRule>
  </conditionalFormatting>
  <conditionalFormatting sqref="AP374">
    <cfRule type="cellIs" dxfId="13380" priority="8429" stopIfTrue="1" operator="equal">
      <formula>"Baja"</formula>
    </cfRule>
  </conditionalFormatting>
  <conditionalFormatting sqref="AP374">
    <cfRule type="cellIs" dxfId="13379" priority="8428" stopIfTrue="1" operator="equal">
      <formula>"Media"</formula>
    </cfRule>
  </conditionalFormatting>
  <conditionalFormatting sqref="AP374">
    <cfRule type="cellIs" dxfId="13378" priority="8426" stopIfTrue="1" operator="equal">
      <formula>"Muy Alta"</formula>
    </cfRule>
  </conditionalFormatting>
  <conditionalFormatting sqref="AP374">
    <cfRule type="cellIs" dxfId="13377" priority="8430" stopIfTrue="1" operator="equal">
      <formula>"Muy Baja"</formula>
    </cfRule>
  </conditionalFormatting>
  <conditionalFormatting sqref="AE376:AE377">
    <cfRule type="containsText" dxfId="13376" priority="8379" operator="containsText" text="VALORAR">
      <formula>NOT(ISERROR(SEARCH("VALORAR",AE376)))</formula>
    </cfRule>
    <cfRule type="containsText" dxfId="13375" priority="8380" operator="containsText" text="Extrema">
      <formula>NOT(ISERROR(SEARCH("Extrema",AE376)))</formula>
    </cfRule>
    <cfRule type="containsText" dxfId="13374" priority="8381" operator="containsText" text="Alta">
      <formula>NOT(ISERROR(SEARCH("Alta",AE376)))</formula>
    </cfRule>
    <cfRule type="containsText" dxfId="13373" priority="8382" operator="containsText" text="Moderada">
      <formula>NOT(ISERROR(SEARCH("Moderada",AE376)))</formula>
    </cfRule>
    <cfRule type="containsText" dxfId="13372" priority="8383" operator="containsText" text="Baja">
      <formula>NOT(ISERROR(SEARCH("Baja",AE376)))</formula>
    </cfRule>
  </conditionalFormatting>
  <conditionalFormatting sqref="AE376:AE377">
    <cfRule type="containsText" dxfId="13371" priority="8384" operator="containsText" text="VALORAR">
      <formula>NOT(ISERROR(SEARCH("VALORAR",AE376)))</formula>
    </cfRule>
    <cfRule type="containsText" dxfId="13370" priority="8385" operator="containsText" text="Extrema">
      <formula>NOT(ISERROR(SEARCH("Extrema",AE376)))</formula>
    </cfRule>
    <cfRule type="containsText" dxfId="13369" priority="8386" operator="containsText" text="Alta">
      <formula>NOT(ISERROR(SEARCH("Alta",AE376)))</formula>
    </cfRule>
    <cfRule type="containsText" dxfId="13368" priority="8387" operator="containsText" text="Moderada">
      <formula>NOT(ISERROR(SEARCH("Moderada",AE376)))</formula>
    </cfRule>
    <cfRule type="containsText" dxfId="13367" priority="8388" operator="containsText" text="Baja">
      <formula>NOT(ISERROR(SEARCH("Baja",AE376)))</formula>
    </cfRule>
  </conditionalFormatting>
  <conditionalFormatting sqref="AP381">
    <cfRule type="cellIs" dxfId="13366" priority="8333" stopIfTrue="1" operator="equal">
      <formula>"Alta"</formula>
    </cfRule>
  </conditionalFormatting>
  <conditionalFormatting sqref="AP381">
    <cfRule type="cellIs" dxfId="13365" priority="8335" stopIfTrue="1" operator="equal">
      <formula>"Baja"</formula>
    </cfRule>
  </conditionalFormatting>
  <conditionalFormatting sqref="AP381">
    <cfRule type="cellIs" dxfId="13364" priority="8334" stopIfTrue="1" operator="equal">
      <formula>"Media"</formula>
    </cfRule>
  </conditionalFormatting>
  <conditionalFormatting sqref="AP381">
    <cfRule type="cellIs" dxfId="13363" priority="8332" stopIfTrue="1" operator="equal">
      <formula>"Muy Alta"</formula>
    </cfRule>
  </conditionalFormatting>
  <conditionalFormatting sqref="AP381">
    <cfRule type="cellIs" dxfId="13362" priority="8336" stopIfTrue="1" operator="equal">
      <formula>"Muy Baja"</formula>
    </cfRule>
  </conditionalFormatting>
  <conditionalFormatting sqref="AP378">
    <cfRule type="cellIs" dxfId="13361" priority="8291" stopIfTrue="1" operator="equal">
      <formula>"Alta"</formula>
    </cfRule>
  </conditionalFormatting>
  <conditionalFormatting sqref="AP378">
    <cfRule type="cellIs" dxfId="13360" priority="8293" stopIfTrue="1" operator="equal">
      <formula>"Baja"</formula>
    </cfRule>
  </conditionalFormatting>
  <conditionalFormatting sqref="AP378">
    <cfRule type="cellIs" dxfId="13359" priority="8292" stopIfTrue="1" operator="equal">
      <formula>"Media"</formula>
    </cfRule>
  </conditionalFormatting>
  <conditionalFormatting sqref="AP378">
    <cfRule type="cellIs" dxfId="13358" priority="8290" stopIfTrue="1" operator="equal">
      <formula>"Muy Alta"</formula>
    </cfRule>
  </conditionalFormatting>
  <conditionalFormatting sqref="AP378">
    <cfRule type="cellIs" dxfId="13357" priority="8294" stopIfTrue="1" operator="equal">
      <formula>"Muy Baja"</formula>
    </cfRule>
  </conditionalFormatting>
  <conditionalFormatting sqref="V376:V377">
    <cfRule type="cellIs" dxfId="13356" priority="8395" stopIfTrue="1" operator="equal">
      <formula>"Alta"</formula>
    </cfRule>
  </conditionalFormatting>
  <conditionalFormatting sqref="V376:V377">
    <cfRule type="cellIs" dxfId="13355" priority="8397" stopIfTrue="1" operator="equal">
      <formula>"Baja"</formula>
    </cfRule>
  </conditionalFormatting>
  <conditionalFormatting sqref="V376:V377">
    <cfRule type="cellIs" dxfId="13354" priority="8396" stopIfTrue="1" operator="equal">
      <formula>"Media"</formula>
    </cfRule>
  </conditionalFormatting>
  <conditionalFormatting sqref="V376:V377">
    <cfRule type="cellIs" dxfId="13353" priority="8394" stopIfTrue="1" operator="equal">
      <formula>"Muy Alta"</formula>
    </cfRule>
  </conditionalFormatting>
  <conditionalFormatting sqref="V376:V377">
    <cfRule type="cellIs" dxfId="13352" priority="8398" stopIfTrue="1" operator="equal">
      <formula>"Muy Baja"</formula>
    </cfRule>
  </conditionalFormatting>
  <conditionalFormatting sqref="AW376">
    <cfRule type="containsText" dxfId="13351" priority="8369" operator="containsText" text="VALORAR">
      <formula>NOT(ISERROR(SEARCH("VALORAR",AW376)))</formula>
    </cfRule>
    <cfRule type="containsText" dxfId="13350" priority="8370" operator="containsText" text="Extrema">
      <formula>NOT(ISERROR(SEARCH("Extrema",AW376)))</formula>
    </cfRule>
    <cfRule type="containsText" dxfId="13349" priority="8371" operator="containsText" text="Alta">
      <formula>NOT(ISERROR(SEARCH("Alta",AW376)))</formula>
    </cfRule>
    <cfRule type="containsText" dxfId="13348" priority="8372" operator="containsText" text="Moderada">
      <formula>NOT(ISERROR(SEARCH("Moderada",AW376)))</formula>
    </cfRule>
    <cfRule type="containsText" dxfId="13347" priority="8373" operator="containsText" text="Baja">
      <formula>NOT(ISERROR(SEARCH("Baja",AW376)))</formula>
    </cfRule>
  </conditionalFormatting>
  <conditionalFormatting sqref="AW376">
    <cfRule type="containsText" dxfId="13346" priority="8374" operator="containsText" text="VALORAR">
      <formula>NOT(ISERROR(SEARCH("VALORAR",AW376)))</formula>
    </cfRule>
    <cfRule type="containsText" dxfId="13345" priority="8375" operator="containsText" text="Extrema">
      <formula>NOT(ISERROR(SEARCH("Extrema",AW376)))</formula>
    </cfRule>
    <cfRule type="containsText" dxfId="13344" priority="8376" operator="containsText" text="Alta">
      <formula>NOT(ISERROR(SEARCH("Alta",AW376)))</formula>
    </cfRule>
    <cfRule type="containsText" dxfId="13343" priority="8377" operator="containsText" text="Moderada">
      <formula>NOT(ISERROR(SEARCH("Moderada",AW376)))</formula>
    </cfRule>
    <cfRule type="containsText" dxfId="13342" priority="8378" operator="containsText" text="Baja">
      <formula>NOT(ISERROR(SEARCH("Baja",AW376)))</formula>
    </cfRule>
  </conditionalFormatting>
  <conditionalFormatting sqref="AP376">
    <cfRule type="cellIs" dxfId="13341" priority="8361" stopIfTrue="1" operator="equal">
      <formula>"Alta"</formula>
    </cfRule>
  </conditionalFormatting>
  <conditionalFormatting sqref="AP376">
    <cfRule type="cellIs" dxfId="13340" priority="8363" stopIfTrue="1" operator="equal">
      <formula>"Baja"</formula>
    </cfRule>
  </conditionalFormatting>
  <conditionalFormatting sqref="AP376">
    <cfRule type="cellIs" dxfId="13339" priority="8362" stopIfTrue="1" operator="equal">
      <formula>"Media"</formula>
    </cfRule>
  </conditionalFormatting>
  <conditionalFormatting sqref="AP376">
    <cfRule type="cellIs" dxfId="13338" priority="8360" stopIfTrue="1" operator="equal">
      <formula>"Muy Alta"</formula>
    </cfRule>
  </conditionalFormatting>
  <conditionalFormatting sqref="AP376">
    <cfRule type="cellIs" dxfId="13337" priority="8364" stopIfTrue="1" operator="equal">
      <formula>"Muy Baja"</formula>
    </cfRule>
  </conditionalFormatting>
  <conditionalFormatting sqref="AP377">
    <cfRule type="cellIs" dxfId="13336" priority="8347" stopIfTrue="1" operator="equal">
      <formula>"Alta"</formula>
    </cfRule>
  </conditionalFormatting>
  <conditionalFormatting sqref="AP377">
    <cfRule type="cellIs" dxfId="13335" priority="8349" stopIfTrue="1" operator="equal">
      <formula>"Baja"</formula>
    </cfRule>
  </conditionalFormatting>
  <conditionalFormatting sqref="AP377">
    <cfRule type="cellIs" dxfId="13334" priority="8348" stopIfTrue="1" operator="equal">
      <formula>"Media"</formula>
    </cfRule>
  </conditionalFormatting>
  <conditionalFormatting sqref="AP377">
    <cfRule type="cellIs" dxfId="13333" priority="8346" stopIfTrue="1" operator="equal">
      <formula>"Muy Alta"</formula>
    </cfRule>
  </conditionalFormatting>
  <conditionalFormatting sqref="AP377">
    <cfRule type="cellIs" dxfId="13332" priority="8350" stopIfTrue="1" operator="equal">
      <formula>"Muy Baja"</formula>
    </cfRule>
  </conditionalFormatting>
  <conditionalFormatting sqref="AE378:AE379">
    <cfRule type="containsText" dxfId="13331" priority="8299" operator="containsText" text="VALORAR">
      <formula>NOT(ISERROR(SEARCH("VALORAR",AE378)))</formula>
    </cfRule>
    <cfRule type="containsText" dxfId="13330" priority="8300" operator="containsText" text="Extrema">
      <formula>NOT(ISERROR(SEARCH("Extrema",AE378)))</formula>
    </cfRule>
    <cfRule type="containsText" dxfId="13329" priority="8301" operator="containsText" text="Alta">
      <formula>NOT(ISERROR(SEARCH("Alta",AE378)))</formula>
    </cfRule>
    <cfRule type="containsText" dxfId="13328" priority="8302" operator="containsText" text="Moderada">
      <formula>NOT(ISERROR(SEARCH("Moderada",AE378)))</formula>
    </cfRule>
    <cfRule type="containsText" dxfId="13327" priority="8303" operator="containsText" text="Baja">
      <formula>NOT(ISERROR(SEARCH("Baja",AE378)))</formula>
    </cfRule>
  </conditionalFormatting>
  <conditionalFormatting sqref="AE378:AE379">
    <cfRule type="containsText" dxfId="13326" priority="8304" operator="containsText" text="VALORAR">
      <formula>NOT(ISERROR(SEARCH("VALORAR",AE378)))</formula>
    </cfRule>
    <cfRule type="containsText" dxfId="13325" priority="8305" operator="containsText" text="Extrema">
      <formula>NOT(ISERROR(SEARCH("Extrema",AE378)))</formula>
    </cfRule>
    <cfRule type="containsText" dxfId="13324" priority="8306" operator="containsText" text="Alta">
      <formula>NOT(ISERROR(SEARCH("Alta",AE378)))</formula>
    </cfRule>
    <cfRule type="containsText" dxfId="13323" priority="8307" operator="containsText" text="Moderada">
      <formula>NOT(ISERROR(SEARCH("Moderada",AE378)))</formula>
    </cfRule>
    <cfRule type="containsText" dxfId="13322" priority="8308" operator="containsText" text="Baja">
      <formula>NOT(ISERROR(SEARCH("Baja",AE378)))</formula>
    </cfRule>
  </conditionalFormatting>
  <conditionalFormatting sqref="V378:V379">
    <cfRule type="cellIs" dxfId="13321" priority="8315" stopIfTrue="1" operator="equal">
      <formula>"Alta"</formula>
    </cfRule>
  </conditionalFormatting>
  <conditionalFormatting sqref="V378:V379">
    <cfRule type="cellIs" dxfId="13320" priority="8317" stopIfTrue="1" operator="equal">
      <formula>"Baja"</formula>
    </cfRule>
  </conditionalFormatting>
  <conditionalFormatting sqref="V378:V379">
    <cfRule type="cellIs" dxfId="13319" priority="8316" stopIfTrue="1" operator="equal">
      <formula>"Media"</formula>
    </cfRule>
  </conditionalFormatting>
  <conditionalFormatting sqref="V378:V379">
    <cfRule type="cellIs" dxfId="13318" priority="8314" stopIfTrue="1" operator="equal">
      <formula>"Muy Alta"</formula>
    </cfRule>
  </conditionalFormatting>
  <conditionalFormatting sqref="V378:V379">
    <cfRule type="cellIs" dxfId="13317" priority="8318" stopIfTrue="1" operator="equal">
      <formula>"Muy Baja"</formula>
    </cfRule>
  </conditionalFormatting>
  <conditionalFormatting sqref="AP379">
    <cfRule type="cellIs" dxfId="13316" priority="8277" stopIfTrue="1" operator="equal">
      <formula>"Alta"</formula>
    </cfRule>
  </conditionalFormatting>
  <conditionalFormatting sqref="AP379">
    <cfRule type="cellIs" dxfId="13315" priority="8279" stopIfTrue="1" operator="equal">
      <formula>"Baja"</formula>
    </cfRule>
  </conditionalFormatting>
  <conditionalFormatting sqref="AP379">
    <cfRule type="cellIs" dxfId="13314" priority="8278" stopIfTrue="1" operator="equal">
      <formula>"Media"</formula>
    </cfRule>
  </conditionalFormatting>
  <conditionalFormatting sqref="AP379">
    <cfRule type="cellIs" dxfId="13313" priority="8276" stopIfTrue="1" operator="equal">
      <formula>"Muy Alta"</formula>
    </cfRule>
  </conditionalFormatting>
  <conditionalFormatting sqref="AP379">
    <cfRule type="cellIs" dxfId="13312" priority="8280" stopIfTrue="1" operator="equal">
      <formula>"Muy Baja"</formula>
    </cfRule>
  </conditionalFormatting>
  <conditionalFormatting sqref="AE380">
    <cfRule type="containsText" dxfId="13311" priority="8243" operator="containsText" text="VALORAR">
      <formula>NOT(ISERROR(SEARCH("VALORAR",AE380)))</formula>
    </cfRule>
    <cfRule type="containsText" dxfId="13310" priority="8244" operator="containsText" text="Extrema">
      <formula>NOT(ISERROR(SEARCH("Extrema",AE380)))</formula>
    </cfRule>
    <cfRule type="containsText" dxfId="13309" priority="8245" operator="containsText" text="Alta">
      <formula>NOT(ISERROR(SEARCH("Alta",AE380)))</formula>
    </cfRule>
    <cfRule type="containsText" dxfId="13308" priority="8246" operator="containsText" text="Moderada">
      <formula>NOT(ISERROR(SEARCH("Moderada",AE380)))</formula>
    </cfRule>
    <cfRule type="containsText" dxfId="13307" priority="8247" operator="containsText" text="Baja">
      <formula>NOT(ISERROR(SEARCH("Baja",AE380)))</formula>
    </cfRule>
  </conditionalFormatting>
  <conditionalFormatting sqref="AE380">
    <cfRule type="containsText" dxfId="13306" priority="8248" operator="containsText" text="VALORAR">
      <formula>NOT(ISERROR(SEARCH("VALORAR",AE380)))</formula>
    </cfRule>
    <cfRule type="containsText" dxfId="13305" priority="8249" operator="containsText" text="Extrema">
      <formula>NOT(ISERROR(SEARCH("Extrema",AE380)))</formula>
    </cfRule>
    <cfRule type="containsText" dxfId="13304" priority="8250" operator="containsText" text="Alta">
      <formula>NOT(ISERROR(SEARCH("Alta",AE380)))</formula>
    </cfRule>
    <cfRule type="containsText" dxfId="13303" priority="8251" operator="containsText" text="Moderada">
      <formula>NOT(ISERROR(SEARCH("Moderada",AE380)))</formula>
    </cfRule>
    <cfRule type="containsText" dxfId="13302" priority="8252" operator="containsText" text="Baja">
      <formula>NOT(ISERROR(SEARCH("Baja",AE380)))</formula>
    </cfRule>
  </conditionalFormatting>
  <conditionalFormatting sqref="V380">
    <cfRule type="cellIs" dxfId="13301" priority="8259" stopIfTrue="1" operator="equal">
      <formula>"Alta"</formula>
    </cfRule>
  </conditionalFormatting>
  <conditionalFormatting sqref="V380">
    <cfRule type="cellIs" dxfId="13300" priority="8261" stopIfTrue="1" operator="equal">
      <formula>"Baja"</formula>
    </cfRule>
  </conditionalFormatting>
  <conditionalFormatting sqref="V380">
    <cfRule type="cellIs" dxfId="13299" priority="8260" stopIfTrue="1" operator="equal">
      <formula>"Media"</formula>
    </cfRule>
  </conditionalFormatting>
  <conditionalFormatting sqref="V380">
    <cfRule type="cellIs" dxfId="13298" priority="8258" stopIfTrue="1" operator="equal">
      <formula>"Muy Alta"</formula>
    </cfRule>
  </conditionalFormatting>
  <conditionalFormatting sqref="V380">
    <cfRule type="cellIs" dxfId="13297" priority="8262" stopIfTrue="1" operator="equal">
      <formula>"Muy Baja"</formula>
    </cfRule>
  </conditionalFormatting>
  <conditionalFormatting sqref="AP380">
    <cfRule type="cellIs" dxfId="13296" priority="8235" stopIfTrue="1" operator="equal">
      <formula>"Alta"</formula>
    </cfRule>
  </conditionalFormatting>
  <conditionalFormatting sqref="AP380">
    <cfRule type="cellIs" dxfId="13295" priority="8237" stopIfTrue="1" operator="equal">
      <formula>"Baja"</formula>
    </cfRule>
  </conditionalFormatting>
  <conditionalFormatting sqref="AP380">
    <cfRule type="cellIs" dxfId="13294" priority="8236" stopIfTrue="1" operator="equal">
      <formula>"Media"</formula>
    </cfRule>
  </conditionalFormatting>
  <conditionalFormatting sqref="AP380">
    <cfRule type="cellIs" dxfId="13293" priority="8234" stopIfTrue="1" operator="equal">
      <formula>"Muy Alta"</formula>
    </cfRule>
  </conditionalFormatting>
  <conditionalFormatting sqref="AP380">
    <cfRule type="cellIs" dxfId="13292" priority="8238" stopIfTrue="1" operator="equal">
      <formula>"Muy Baja"</formula>
    </cfRule>
  </conditionalFormatting>
  <conditionalFormatting sqref="AE388:AE389">
    <cfRule type="containsText" dxfId="13291" priority="8051" operator="containsText" text="VALORAR">
      <formula>NOT(ISERROR(SEARCH("VALORAR",AE388)))</formula>
    </cfRule>
    <cfRule type="containsText" dxfId="13290" priority="8052" operator="containsText" text="Extrema">
      <formula>NOT(ISERROR(SEARCH("Extrema",AE388)))</formula>
    </cfRule>
    <cfRule type="containsText" dxfId="13289" priority="8053" operator="containsText" text="Alta">
      <formula>NOT(ISERROR(SEARCH("Alta",AE388)))</formula>
    </cfRule>
    <cfRule type="containsText" dxfId="13288" priority="8054" operator="containsText" text="Moderada">
      <formula>NOT(ISERROR(SEARCH("Moderada",AE388)))</formula>
    </cfRule>
    <cfRule type="containsText" dxfId="13287" priority="8055" operator="containsText" text="Baja">
      <formula>NOT(ISERROR(SEARCH("Baja",AE388)))</formula>
    </cfRule>
  </conditionalFormatting>
  <conditionalFormatting sqref="AE388:AE389">
    <cfRule type="containsText" dxfId="13286" priority="8056" operator="containsText" text="VALORAR">
      <formula>NOT(ISERROR(SEARCH("VALORAR",AE388)))</formula>
    </cfRule>
    <cfRule type="containsText" dxfId="13285" priority="8057" operator="containsText" text="Extrema">
      <formula>NOT(ISERROR(SEARCH("Extrema",AE388)))</formula>
    </cfRule>
    <cfRule type="containsText" dxfId="13284" priority="8058" operator="containsText" text="Alta">
      <formula>NOT(ISERROR(SEARCH("Alta",AE388)))</formula>
    </cfRule>
    <cfRule type="containsText" dxfId="13283" priority="8059" operator="containsText" text="Moderada">
      <formula>NOT(ISERROR(SEARCH("Moderada",AE388)))</formula>
    </cfRule>
    <cfRule type="containsText" dxfId="13282" priority="8060" operator="containsText" text="Baja">
      <formula>NOT(ISERROR(SEARCH("Baja",AE388)))</formula>
    </cfRule>
  </conditionalFormatting>
  <conditionalFormatting sqref="AP393">
    <cfRule type="cellIs" dxfId="13281" priority="8005" stopIfTrue="1" operator="equal">
      <formula>"Alta"</formula>
    </cfRule>
  </conditionalFormatting>
  <conditionalFormatting sqref="AP393">
    <cfRule type="cellIs" dxfId="13280" priority="8007" stopIfTrue="1" operator="equal">
      <formula>"Baja"</formula>
    </cfRule>
  </conditionalFormatting>
  <conditionalFormatting sqref="AP393">
    <cfRule type="cellIs" dxfId="13279" priority="8006" stopIfTrue="1" operator="equal">
      <formula>"Media"</formula>
    </cfRule>
  </conditionalFormatting>
  <conditionalFormatting sqref="AP393">
    <cfRule type="cellIs" dxfId="13278" priority="8004" stopIfTrue="1" operator="equal">
      <formula>"Muy Alta"</formula>
    </cfRule>
  </conditionalFormatting>
  <conditionalFormatting sqref="AP393">
    <cfRule type="cellIs" dxfId="13277" priority="8008" stopIfTrue="1" operator="equal">
      <formula>"Muy Baja"</formula>
    </cfRule>
  </conditionalFormatting>
  <conditionalFormatting sqref="AP390">
    <cfRule type="cellIs" dxfId="13276" priority="7963" stopIfTrue="1" operator="equal">
      <formula>"Alta"</formula>
    </cfRule>
  </conditionalFormatting>
  <conditionalFormatting sqref="AP390">
    <cfRule type="cellIs" dxfId="13275" priority="7965" stopIfTrue="1" operator="equal">
      <formula>"Baja"</formula>
    </cfRule>
  </conditionalFormatting>
  <conditionalFormatting sqref="AP390">
    <cfRule type="cellIs" dxfId="13274" priority="7964" stopIfTrue="1" operator="equal">
      <formula>"Media"</formula>
    </cfRule>
  </conditionalFormatting>
  <conditionalFormatting sqref="AP390">
    <cfRule type="cellIs" dxfId="13273" priority="7962" stopIfTrue="1" operator="equal">
      <formula>"Muy Alta"</formula>
    </cfRule>
  </conditionalFormatting>
  <conditionalFormatting sqref="AP390">
    <cfRule type="cellIs" dxfId="13272" priority="7966" stopIfTrue="1" operator="equal">
      <formula>"Muy Baja"</formula>
    </cfRule>
  </conditionalFormatting>
  <conditionalFormatting sqref="V388:V389">
    <cfRule type="cellIs" dxfId="13271" priority="8067" stopIfTrue="1" operator="equal">
      <formula>"Alta"</formula>
    </cfRule>
  </conditionalFormatting>
  <conditionalFormatting sqref="V388:V389">
    <cfRule type="cellIs" dxfId="13270" priority="8069" stopIfTrue="1" operator="equal">
      <formula>"Baja"</formula>
    </cfRule>
  </conditionalFormatting>
  <conditionalFormatting sqref="V388:V389">
    <cfRule type="cellIs" dxfId="13269" priority="8068" stopIfTrue="1" operator="equal">
      <formula>"Media"</formula>
    </cfRule>
  </conditionalFormatting>
  <conditionalFormatting sqref="V388:V389">
    <cfRule type="cellIs" dxfId="13268" priority="8066" stopIfTrue="1" operator="equal">
      <formula>"Muy Alta"</formula>
    </cfRule>
  </conditionalFormatting>
  <conditionalFormatting sqref="V388:V389">
    <cfRule type="cellIs" dxfId="13267" priority="8070" stopIfTrue="1" operator="equal">
      <formula>"Muy Baja"</formula>
    </cfRule>
  </conditionalFormatting>
  <conditionalFormatting sqref="AE394:AE395">
    <cfRule type="containsText" dxfId="13266" priority="7915" operator="containsText" text="VALORAR">
      <formula>NOT(ISERROR(SEARCH("VALORAR",AE394)))</formula>
    </cfRule>
    <cfRule type="containsText" dxfId="13265" priority="7916" operator="containsText" text="Extrema">
      <formula>NOT(ISERROR(SEARCH("Extrema",AE394)))</formula>
    </cfRule>
    <cfRule type="containsText" dxfId="13264" priority="7917" operator="containsText" text="Alta">
      <formula>NOT(ISERROR(SEARCH("Alta",AE394)))</formula>
    </cfRule>
    <cfRule type="containsText" dxfId="13263" priority="7918" operator="containsText" text="Moderada">
      <formula>NOT(ISERROR(SEARCH("Moderada",AE394)))</formula>
    </cfRule>
    <cfRule type="containsText" dxfId="13262" priority="7919" operator="containsText" text="Baja">
      <formula>NOT(ISERROR(SEARCH("Baja",AE394)))</formula>
    </cfRule>
  </conditionalFormatting>
  <conditionalFormatting sqref="AE394:AE395">
    <cfRule type="containsText" dxfId="13261" priority="7920" operator="containsText" text="VALORAR">
      <formula>NOT(ISERROR(SEARCH("VALORAR",AE394)))</formula>
    </cfRule>
    <cfRule type="containsText" dxfId="13260" priority="7921" operator="containsText" text="Extrema">
      <formula>NOT(ISERROR(SEARCH("Extrema",AE394)))</formula>
    </cfRule>
    <cfRule type="containsText" dxfId="13259" priority="7922" operator="containsText" text="Alta">
      <formula>NOT(ISERROR(SEARCH("Alta",AE394)))</formula>
    </cfRule>
    <cfRule type="containsText" dxfId="13258" priority="7923" operator="containsText" text="Moderada">
      <formula>NOT(ISERROR(SEARCH("Moderada",AE394)))</formula>
    </cfRule>
    <cfRule type="containsText" dxfId="13257" priority="7924" operator="containsText" text="Baja">
      <formula>NOT(ISERROR(SEARCH("Baja",AE394)))</formula>
    </cfRule>
  </conditionalFormatting>
  <conditionalFormatting sqref="AW388">
    <cfRule type="containsText" dxfId="13256" priority="8041" operator="containsText" text="VALORAR">
      <formula>NOT(ISERROR(SEARCH("VALORAR",AW388)))</formula>
    </cfRule>
    <cfRule type="containsText" dxfId="13255" priority="8042" operator="containsText" text="Extrema">
      <formula>NOT(ISERROR(SEARCH("Extrema",AW388)))</formula>
    </cfRule>
    <cfRule type="containsText" dxfId="13254" priority="8043" operator="containsText" text="Alta">
      <formula>NOT(ISERROR(SEARCH("Alta",AW388)))</formula>
    </cfRule>
    <cfRule type="containsText" dxfId="13253" priority="8044" operator="containsText" text="Moderada">
      <formula>NOT(ISERROR(SEARCH("Moderada",AW388)))</formula>
    </cfRule>
    <cfRule type="containsText" dxfId="13252" priority="8045" operator="containsText" text="Baja">
      <formula>NOT(ISERROR(SEARCH("Baja",AW388)))</formula>
    </cfRule>
  </conditionalFormatting>
  <conditionalFormatting sqref="AW388">
    <cfRule type="containsText" dxfId="13251" priority="8046" operator="containsText" text="VALORAR">
      <formula>NOT(ISERROR(SEARCH("VALORAR",AW388)))</formula>
    </cfRule>
    <cfRule type="containsText" dxfId="13250" priority="8047" operator="containsText" text="Extrema">
      <formula>NOT(ISERROR(SEARCH("Extrema",AW388)))</formula>
    </cfRule>
    <cfRule type="containsText" dxfId="13249" priority="8048" operator="containsText" text="Alta">
      <formula>NOT(ISERROR(SEARCH("Alta",AW388)))</formula>
    </cfRule>
    <cfRule type="containsText" dxfId="13248" priority="8049" operator="containsText" text="Moderada">
      <formula>NOT(ISERROR(SEARCH("Moderada",AW388)))</formula>
    </cfRule>
    <cfRule type="containsText" dxfId="13247" priority="8050" operator="containsText" text="Baja">
      <formula>NOT(ISERROR(SEARCH("Baja",AW388)))</formula>
    </cfRule>
  </conditionalFormatting>
  <conditionalFormatting sqref="AP388">
    <cfRule type="cellIs" dxfId="13246" priority="8033" stopIfTrue="1" operator="equal">
      <formula>"Alta"</formula>
    </cfRule>
  </conditionalFormatting>
  <conditionalFormatting sqref="AP388">
    <cfRule type="cellIs" dxfId="13245" priority="8035" stopIfTrue="1" operator="equal">
      <formula>"Baja"</formula>
    </cfRule>
  </conditionalFormatting>
  <conditionalFormatting sqref="AP388">
    <cfRule type="cellIs" dxfId="13244" priority="8034" stopIfTrue="1" operator="equal">
      <formula>"Media"</formula>
    </cfRule>
  </conditionalFormatting>
  <conditionalFormatting sqref="AP388">
    <cfRule type="cellIs" dxfId="13243" priority="8032" stopIfTrue="1" operator="equal">
      <formula>"Muy Alta"</formula>
    </cfRule>
  </conditionalFormatting>
  <conditionalFormatting sqref="AP388">
    <cfRule type="cellIs" dxfId="13242" priority="8036" stopIfTrue="1" operator="equal">
      <formula>"Muy Baja"</formula>
    </cfRule>
  </conditionalFormatting>
  <conditionalFormatting sqref="AP389">
    <cfRule type="cellIs" dxfId="13241" priority="8019" stopIfTrue="1" operator="equal">
      <formula>"Alta"</formula>
    </cfRule>
  </conditionalFormatting>
  <conditionalFormatting sqref="AP389">
    <cfRule type="cellIs" dxfId="13240" priority="8021" stopIfTrue="1" operator="equal">
      <formula>"Baja"</formula>
    </cfRule>
  </conditionalFormatting>
  <conditionalFormatting sqref="AP389">
    <cfRule type="cellIs" dxfId="13239" priority="8020" stopIfTrue="1" operator="equal">
      <formula>"Media"</formula>
    </cfRule>
  </conditionalFormatting>
  <conditionalFormatting sqref="AP389">
    <cfRule type="cellIs" dxfId="13238" priority="8018" stopIfTrue="1" operator="equal">
      <formula>"Muy Alta"</formula>
    </cfRule>
  </conditionalFormatting>
  <conditionalFormatting sqref="AP389">
    <cfRule type="cellIs" dxfId="13237" priority="8022" stopIfTrue="1" operator="equal">
      <formula>"Muy Baja"</formula>
    </cfRule>
  </conditionalFormatting>
  <conditionalFormatting sqref="AP399">
    <cfRule type="cellIs" dxfId="13236" priority="7869" stopIfTrue="1" operator="equal">
      <formula>"Alta"</formula>
    </cfRule>
  </conditionalFormatting>
  <conditionalFormatting sqref="AP399">
    <cfRule type="cellIs" dxfId="13235" priority="7871" stopIfTrue="1" operator="equal">
      <formula>"Baja"</formula>
    </cfRule>
  </conditionalFormatting>
  <conditionalFormatting sqref="AP399">
    <cfRule type="cellIs" dxfId="13234" priority="7870" stopIfTrue="1" operator="equal">
      <formula>"Media"</formula>
    </cfRule>
  </conditionalFormatting>
  <conditionalFormatting sqref="AP399">
    <cfRule type="cellIs" dxfId="13233" priority="7868" stopIfTrue="1" operator="equal">
      <formula>"Muy Alta"</formula>
    </cfRule>
  </conditionalFormatting>
  <conditionalFormatting sqref="AP399">
    <cfRule type="cellIs" dxfId="13232" priority="7872" stopIfTrue="1" operator="equal">
      <formula>"Muy Baja"</formula>
    </cfRule>
  </conditionalFormatting>
  <conditionalFormatting sqref="AE390:AE391">
    <cfRule type="containsText" dxfId="13231" priority="7971" operator="containsText" text="VALORAR">
      <formula>NOT(ISERROR(SEARCH("VALORAR",AE390)))</formula>
    </cfRule>
    <cfRule type="containsText" dxfId="13230" priority="7972" operator="containsText" text="Extrema">
      <formula>NOT(ISERROR(SEARCH("Extrema",AE390)))</formula>
    </cfRule>
    <cfRule type="containsText" dxfId="13229" priority="7973" operator="containsText" text="Alta">
      <formula>NOT(ISERROR(SEARCH("Alta",AE390)))</formula>
    </cfRule>
    <cfRule type="containsText" dxfId="13228" priority="7974" operator="containsText" text="Moderada">
      <formula>NOT(ISERROR(SEARCH("Moderada",AE390)))</formula>
    </cfRule>
    <cfRule type="containsText" dxfId="13227" priority="7975" operator="containsText" text="Baja">
      <formula>NOT(ISERROR(SEARCH("Baja",AE390)))</formula>
    </cfRule>
  </conditionalFormatting>
  <conditionalFormatting sqref="AE390:AE391">
    <cfRule type="containsText" dxfId="13226" priority="7976" operator="containsText" text="VALORAR">
      <formula>NOT(ISERROR(SEARCH("VALORAR",AE390)))</formula>
    </cfRule>
    <cfRule type="containsText" dxfId="13225" priority="7977" operator="containsText" text="Extrema">
      <formula>NOT(ISERROR(SEARCH("Extrema",AE390)))</formula>
    </cfRule>
    <cfRule type="containsText" dxfId="13224" priority="7978" operator="containsText" text="Alta">
      <formula>NOT(ISERROR(SEARCH("Alta",AE390)))</formula>
    </cfRule>
    <cfRule type="containsText" dxfId="13223" priority="7979" operator="containsText" text="Moderada">
      <formula>NOT(ISERROR(SEARCH("Moderada",AE390)))</formula>
    </cfRule>
    <cfRule type="containsText" dxfId="13222" priority="7980" operator="containsText" text="Baja">
      <formula>NOT(ISERROR(SEARCH("Baja",AE390)))</formula>
    </cfRule>
  </conditionalFormatting>
  <conditionalFormatting sqref="V390:V391">
    <cfRule type="cellIs" dxfId="13221" priority="7987" stopIfTrue="1" operator="equal">
      <formula>"Alta"</formula>
    </cfRule>
  </conditionalFormatting>
  <conditionalFormatting sqref="V390:V391">
    <cfRule type="cellIs" dxfId="13220" priority="7989" stopIfTrue="1" operator="equal">
      <formula>"Baja"</formula>
    </cfRule>
  </conditionalFormatting>
  <conditionalFormatting sqref="V390:V391">
    <cfRule type="cellIs" dxfId="13219" priority="7988" stopIfTrue="1" operator="equal">
      <formula>"Media"</formula>
    </cfRule>
  </conditionalFormatting>
  <conditionalFormatting sqref="V390:V391">
    <cfRule type="cellIs" dxfId="13218" priority="7986" stopIfTrue="1" operator="equal">
      <formula>"Muy Alta"</formula>
    </cfRule>
  </conditionalFormatting>
  <conditionalFormatting sqref="V390:V391">
    <cfRule type="cellIs" dxfId="13217" priority="7990" stopIfTrue="1" operator="equal">
      <formula>"Muy Baja"</formula>
    </cfRule>
  </conditionalFormatting>
  <conditionalFormatting sqref="AP396">
    <cfRule type="cellIs" dxfId="13216" priority="7827" stopIfTrue="1" operator="equal">
      <formula>"Alta"</formula>
    </cfRule>
  </conditionalFormatting>
  <conditionalFormatting sqref="AP396">
    <cfRule type="cellIs" dxfId="13215" priority="7829" stopIfTrue="1" operator="equal">
      <formula>"Baja"</formula>
    </cfRule>
  </conditionalFormatting>
  <conditionalFormatting sqref="AP396">
    <cfRule type="cellIs" dxfId="13214" priority="7828" stopIfTrue="1" operator="equal">
      <formula>"Media"</formula>
    </cfRule>
  </conditionalFormatting>
  <conditionalFormatting sqref="AP396">
    <cfRule type="cellIs" dxfId="13213" priority="7826" stopIfTrue="1" operator="equal">
      <formula>"Muy Alta"</formula>
    </cfRule>
  </conditionalFormatting>
  <conditionalFormatting sqref="AP396">
    <cfRule type="cellIs" dxfId="13212" priority="7830" stopIfTrue="1" operator="equal">
      <formula>"Muy Baja"</formula>
    </cfRule>
  </conditionalFormatting>
  <conditionalFormatting sqref="AP391">
    <cfRule type="cellIs" dxfId="13211" priority="7949" stopIfTrue="1" operator="equal">
      <formula>"Alta"</formula>
    </cfRule>
  </conditionalFormatting>
  <conditionalFormatting sqref="AP391">
    <cfRule type="cellIs" dxfId="13210" priority="7951" stopIfTrue="1" operator="equal">
      <formula>"Baja"</formula>
    </cfRule>
  </conditionalFormatting>
  <conditionalFormatting sqref="AP391">
    <cfRule type="cellIs" dxfId="13209" priority="7950" stopIfTrue="1" operator="equal">
      <formula>"Media"</formula>
    </cfRule>
  </conditionalFormatting>
  <conditionalFormatting sqref="AP391">
    <cfRule type="cellIs" dxfId="13208" priority="7948" stopIfTrue="1" operator="equal">
      <formula>"Muy Alta"</formula>
    </cfRule>
  </conditionalFormatting>
  <conditionalFormatting sqref="AP391">
    <cfRule type="cellIs" dxfId="13207" priority="7952" stopIfTrue="1" operator="equal">
      <formula>"Muy Baja"</formula>
    </cfRule>
  </conditionalFormatting>
  <conditionalFormatting sqref="V394:V395">
    <cfRule type="cellIs" dxfId="13206" priority="7931" stopIfTrue="1" operator="equal">
      <formula>"Alta"</formula>
    </cfRule>
  </conditionalFormatting>
  <conditionalFormatting sqref="V394:V395">
    <cfRule type="cellIs" dxfId="13205" priority="7933" stopIfTrue="1" operator="equal">
      <formula>"Baja"</formula>
    </cfRule>
  </conditionalFormatting>
  <conditionalFormatting sqref="V394:V395">
    <cfRule type="cellIs" dxfId="13204" priority="7932" stopIfTrue="1" operator="equal">
      <formula>"Media"</formula>
    </cfRule>
  </conditionalFormatting>
  <conditionalFormatting sqref="V394:V395">
    <cfRule type="cellIs" dxfId="13203" priority="7930" stopIfTrue="1" operator="equal">
      <formula>"Muy Alta"</formula>
    </cfRule>
  </conditionalFormatting>
  <conditionalFormatting sqref="V394:V395">
    <cfRule type="cellIs" dxfId="13202" priority="7934" stopIfTrue="1" operator="equal">
      <formula>"Muy Baja"</formula>
    </cfRule>
  </conditionalFormatting>
  <conditionalFormatting sqref="AE400:AE401">
    <cfRule type="containsText" dxfId="13201" priority="7779" operator="containsText" text="VALORAR">
      <formula>NOT(ISERROR(SEARCH("VALORAR",AE400)))</formula>
    </cfRule>
    <cfRule type="containsText" dxfId="13200" priority="7780" operator="containsText" text="Extrema">
      <formula>NOT(ISERROR(SEARCH("Extrema",AE400)))</formula>
    </cfRule>
    <cfRule type="containsText" dxfId="13199" priority="7781" operator="containsText" text="Alta">
      <formula>NOT(ISERROR(SEARCH("Alta",AE400)))</formula>
    </cfRule>
    <cfRule type="containsText" dxfId="13198" priority="7782" operator="containsText" text="Moderada">
      <formula>NOT(ISERROR(SEARCH("Moderada",AE400)))</formula>
    </cfRule>
    <cfRule type="containsText" dxfId="13197" priority="7783" operator="containsText" text="Baja">
      <formula>NOT(ISERROR(SEARCH("Baja",AE400)))</formula>
    </cfRule>
  </conditionalFormatting>
  <conditionalFormatting sqref="AE400:AE401">
    <cfRule type="containsText" dxfId="13196" priority="7784" operator="containsText" text="VALORAR">
      <formula>NOT(ISERROR(SEARCH("VALORAR",AE400)))</formula>
    </cfRule>
    <cfRule type="containsText" dxfId="13195" priority="7785" operator="containsText" text="Extrema">
      <formula>NOT(ISERROR(SEARCH("Extrema",AE400)))</formula>
    </cfRule>
    <cfRule type="containsText" dxfId="13194" priority="7786" operator="containsText" text="Alta">
      <formula>NOT(ISERROR(SEARCH("Alta",AE400)))</formula>
    </cfRule>
    <cfRule type="containsText" dxfId="13193" priority="7787" operator="containsText" text="Moderada">
      <formula>NOT(ISERROR(SEARCH("Moderada",AE400)))</formula>
    </cfRule>
    <cfRule type="containsText" dxfId="13192" priority="7788" operator="containsText" text="Baja">
      <formula>NOT(ISERROR(SEARCH("Baja",AE400)))</formula>
    </cfRule>
  </conditionalFormatting>
  <conditionalFormatting sqref="AW394">
    <cfRule type="containsText" dxfId="13191" priority="7905" operator="containsText" text="VALORAR">
      <formula>NOT(ISERROR(SEARCH("VALORAR",AW394)))</formula>
    </cfRule>
    <cfRule type="containsText" dxfId="13190" priority="7906" operator="containsText" text="Extrema">
      <formula>NOT(ISERROR(SEARCH("Extrema",AW394)))</formula>
    </cfRule>
    <cfRule type="containsText" dxfId="13189" priority="7907" operator="containsText" text="Alta">
      <formula>NOT(ISERROR(SEARCH("Alta",AW394)))</formula>
    </cfRule>
    <cfRule type="containsText" dxfId="13188" priority="7908" operator="containsText" text="Moderada">
      <formula>NOT(ISERROR(SEARCH("Moderada",AW394)))</formula>
    </cfRule>
    <cfRule type="containsText" dxfId="13187" priority="7909" operator="containsText" text="Baja">
      <formula>NOT(ISERROR(SEARCH("Baja",AW394)))</formula>
    </cfRule>
  </conditionalFormatting>
  <conditionalFormatting sqref="AW394">
    <cfRule type="containsText" dxfId="13186" priority="7910" operator="containsText" text="VALORAR">
      <formula>NOT(ISERROR(SEARCH("VALORAR",AW394)))</formula>
    </cfRule>
    <cfRule type="containsText" dxfId="13185" priority="7911" operator="containsText" text="Extrema">
      <formula>NOT(ISERROR(SEARCH("Extrema",AW394)))</formula>
    </cfRule>
    <cfRule type="containsText" dxfId="13184" priority="7912" operator="containsText" text="Alta">
      <formula>NOT(ISERROR(SEARCH("Alta",AW394)))</formula>
    </cfRule>
    <cfRule type="containsText" dxfId="13183" priority="7913" operator="containsText" text="Moderada">
      <formula>NOT(ISERROR(SEARCH("Moderada",AW394)))</formula>
    </cfRule>
    <cfRule type="containsText" dxfId="13182" priority="7914" operator="containsText" text="Baja">
      <formula>NOT(ISERROR(SEARCH("Baja",AW394)))</formula>
    </cfRule>
  </conditionalFormatting>
  <conditionalFormatting sqref="AP394">
    <cfRule type="cellIs" dxfId="13181" priority="7897" stopIfTrue="1" operator="equal">
      <formula>"Alta"</formula>
    </cfRule>
  </conditionalFormatting>
  <conditionalFormatting sqref="AP394">
    <cfRule type="cellIs" dxfId="13180" priority="7899" stopIfTrue="1" operator="equal">
      <formula>"Baja"</formula>
    </cfRule>
  </conditionalFormatting>
  <conditionalFormatting sqref="AP394">
    <cfRule type="cellIs" dxfId="13179" priority="7898" stopIfTrue="1" operator="equal">
      <formula>"Media"</formula>
    </cfRule>
  </conditionalFormatting>
  <conditionalFormatting sqref="AP394">
    <cfRule type="cellIs" dxfId="13178" priority="7896" stopIfTrue="1" operator="equal">
      <formula>"Muy Alta"</formula>
    </cfRule>
  </conditionalFormatting>
  <conditionalFormatting sqref="AP394">
    <cfRule type="cellIs" dxfId="13177" priority="7900" stopIfTrue="1" operator="equal">
      <formula>"Muy Baja"</formula>
    </cfRule>
  </conditionalFormatting>
  <conditionalFormatting sqref="AP395">
    <cfRule type="cellIs" dxfId="13176" priority="7883" stopIfTrue="1" operator="equal">
      <formula>"Alta"</formula>
    </cfRule>
  </conditionalFormatting>
  <conditionalFormatting sqref="AP395">
    <cfRule type="cellIs" dxfId="13175" priority="7885" stopIfTrue="1" operator="equal">
      <formula>"Baja"</formula>
    </cfRule>
  </conditionalFormatting>
  <conditionalFormatting sqref="AP395">
    <cfRule type="cellIs" dxfId="13174" priority="7884" stopIfTrue="1" operator="equal">
      <formula>"Media"</formula>
    </cfRule>
  </conditionalFormatting>
  <conditionalFormatting sqref="AP395">
    <cfRule type="cellIs" dxfId="13173" priority="7882" stopIfTrue="1" operator="equal">
      <formula>"Muy Alta"</formula>
    </cfRule>
  </conditionalFormatting>
  <conditionalFormatting sqref="AP395">
    <cfRule type="cellIs" dxfId="13172" priority="7886" stopIfTrue="1" operator="equal">
      <formula>"Muy Baja"</formula>
    </cfRule>
  </conditionalFormatting>
  <conditionalFormatting sqref="AP405">
    <cfRule type="cellIs" dxfId="13171" priority="7733" stopIfTrue="1" operator="equal">
      <formula>"Alta"</formula>
    </cfRule>
  </conditionalFormatting>
  <conditionalFormatting sqref="AP405">
    <cfRule type="cellIs" dxfId="13170" priority="7735" stopIfTrue="1" operator="equal">
      <formula>"Baja"</formula>
    </cfRule>
  </conditionalFormatting>
  <conditionalFormatting sqref="AP405">
    <cfRule type="cellIs" dxfId="13169" priority="7734" stopIfTrue="1" operator="equal">
      <formula>"Media"</formula>
    </cfRule>
  </conditionalFormatting>
  <conditionalFormatting sqref="AP405">
    <cfRule type="cellIs" dxfId="13168" priority="7732" stopIfTrue="1" operator="equal">
      <formula>"Muy Alta"</formula>
    </cfRule>
  </conditionalFormatting>
  <conditionalFormatting sqref="AP405">
    <cfRule type="cellIs" dxfId="13167" priority="7736" stopIfTrue="1" operator="equal">
      <formula>"Muy Baja"</formula>
    </cfRule>
  </conditionalFormatting>
  <conditionalFormatting sqref="AE396:AE397">
    <cfRule type="containsText" dxfId="13166" priority="7835" operator="containsText" text="VALORAR">
      <formula>NOT(ISERROR(SEARCH("VALORAR",AE396)))</formula>
    </cfRule>
    <cfRule type="containsText" dxfId="13165" priority="7836" operator="containsText" text="Extrema">
      <formula>NOT(ISERROR(SEARCH("Extrema",AE396)))</formula>
    </cfRule>
    <cfRule type="containsText" dxfId="13164" priority="7837" operator="containsText" text="Alta">
      <formula>NOT(ISERROR(SEARCH("Alta",AE396)))</formula>
    </cfRule>
    <cfRule type="containsText" dxfId="13163" priority="7838" operator="containsText" text="Moderada">
      <formula>NOT(ISERROR(SEARCH("Moderada",AE396)))</formula>
    </cfRule>
    <cfRule type="containsText" dxfId="13162" priority="7839" operator="containsText" text="Baja">
      <formula>NOT(ISERROR(SEARCH("Baja",AE396)))</formula>
    </cfRule>
  </conditionalFormatting>
  <conditionalFormatting sqref="AE396:AE397">
    <cfRule type="containsText" dxfId="13161" priority="7840" operator="containsText" text="VALORAR">
      <formula>NOT(ISERROR(SEARCH("VALORAR",AE396)))</formula>
    </cfRule>
    <cfRule type="containsText" dxfId="13160" priority="7841" operator="containsText" text="Extrema">
      <formula>NOT(ISERROR(SEARCH("Extrema",AE396)))</formula>
    </cfRule>
    <cfRule type="containsText" dxfId="13159" priority="7842" operator="containsText" text="Alta">
      <formula>NOT(ISERROR(SEARCH("Alta",AE396)))</formula>
    </cfRule>
    <cfRule type="containsText" dxfId="13158" priority="7843" operator="containsText" text="Moderada">
      <formula>NOT(ISERROR(SEARCH("Moderada",AE396)))</formula>
    </cfRule>
    <cfRule type="containsText" dxfId="13157" priority="7844" operator="containsText" text="Baja">
      <formula>NOT(ISERROR(SEARCH("Baja",AE396)))</formula>
    </cfRule>
  </conditionalFormatting>
  <conditionalFormatting sqref="V396:V397">
    <cfRule type="cellIs" dxfId="13156" priority="7851" stopIfTrue="1" operator="equal">
      <formula>"Alta"</formula>
    </cfRule>
  </conditionalFormatting>
  <conditionalFormatting sqref="V396:V397">
    <cfRule type="cellIs" dxfId="13155" priority="7853" stopIfTrue="1" operator="equal">
      <formula>"Baja"</formula>
    </cfRule>
  </conditionalFormatting>
  <conditionalFormatting sqref="V396:V397">
    <cfRule type="cellIs" dxfId="13154" priority="7852" stopIfTrue="1" operator="equal">
      <formula>"Media"</formula>
    </cfRule>
  </conditionalFormatting>
  <conditionalFormatting sqref="V396:V397">
    <cfRule type="cellIs" dxfId="13153" priority="7850" stopIfTrue="1" operator="equal">
      <formula>"Muy Alta"</formula>
    </cfRule>
  </conditionalFormatting>
  <conditionalFormatting sqref="V396:V397">
    <cfRule type="cellIs" dxfId="13152" priority="7854" stopIfTrue="1" operator="equal">
      <formula>"Muy Baja"</formula>
    </cfRule>
  </conditionalFormatting>
  <conditionalFormatting sqref="AP402">
    <cfRule type="cellIs" dxfId="13151" priority="7691" stopIfTrue="1" operator="equal">
      <formula>"Alta"</formula>
    </cfRule>
  </conditionalFormatting>
  <conditionalFormatting sqref="AP402">
    <cfRule type="cellIs" dxfId="13150" priority="7693" stopIfTrue="1" operator="equal">
      <formula>"Baja"</formula>
    </cfRule>
  </conditionalFormatting>
  <conditionalFormatting sqref="AP402">
    <cfRule type="cellIs" dxfId="13149" priority="7692" stopIfTrue="1" operator="equal">
      <formula>"Media"</formula>
    </cfRule>
  </conditionalFormatting>
  <conditionalFormatting sqref="AP402">
    <cfRule type="cellIs" dxfId="13148" priority="7690" stopIfTrue="1" operator="equal">
      <formula>"Muy Alta"</formula>
    </cfRule>
  </conditionalFormatting>
  <conditionalFormatting sqref="AP402">
    <cfRule type="cellIs" dxfId="13147" priority="7694" stopIfTrue="1" operator="equal">
      <formula>"Muy Baja"</formula>
    </cfRule>
  </conditionalFormatting>
  <conditionalFormatting sqref="AP397">
    <cfRule type="cellIs" dxfId="13146" priority="7813" stopIfTrue="1" operator="equal">
      <formula>"Alta"</formula>
    </cfRule>
  </conditionalFormatting>
  <conditionalFormatting sqref="AP397">
    <cfRule type="cellIs" dxfId="13145" priority="7815" stopIfTrue="1" operator="equal">
      <formula>"Baja"</formula>
    </cfRule>
  </conditionalFormatting>
  <conditionalFormatting sqref="AP397">
    <cfRule type="cellIs" dxfId="13144" priority="7814" stopIfTrue="1" operator="equal">
      <formula>"Media"</formula>
    </cfRule>
  </conditionalFormatting>
  <conditionalFormatting sqref="AP397">
    <cfRule type="cellIs" dxfId="13143" priority="7812" stopIfTrue="1" operator="equal">
      <formula>"Muy Alta"</formula>
    </cfRule>
  </conditionalFormatting>
  <conditionalFormatting sqref="AP397">
    <cfRule type="cellIs" dxfId="13142" priority="7816" stopIfTrue="1" operator="equal">
      <formula>"Muy Baja"</formula>
    </cfRule>
  </conditionalFormatting>
  <conditionalFormatting sqref="V382:V383">
    <cfRule type="cellIs" dxfId="13141" priority="8203" stopIfTrue="1" operator="equal">
      <formula>"Alta"</formula>
    </cfRule>
  </conditionalFormatting>
  <conditionalFormatting sqref="V382:V383">
    <cfRule type="cellIs" dxfId="13140" priority="8205" stopIfTrue="1" operator="equal">
      <formula>"Baja"</formula>
    </cfRule>
  </conditionalFormatting>
  <conditionalFormatting sqref="V382:V383">
    <cfRule type="cellIs" dxfId="13139" priority="8204" stopIfTrue="1" operator="equal">
      <formula>"Media"</formula>
    </cfRule>
  </conditionalFormatting>
  <conditionalFormatting sqref="V382:V383">
    <cfRule type="cellIs" dxfId="13138" priority="8202" stopIfTrue="1" operator="equal">
      <formula>"Muy Alta"</formula>
    </cfRule>
  </conditionalFormatting>
  <conditionalFormatting sqref="V382:V383">
    <cfRule type="cellIs" dxfId="13137" priority="8206" stopIfTrue="1" operator="equal">
      <formula>"Muy Baja"</formula>
    </cfRule>
  </conditionalFormatting>
  <conditionalFormatting sqref="AE382:AE383">
    <cfRule type="containsText" dxfId="13136" priority="8187" operator="containsText" text="VALORAR">
      <formula>NOT(ISERROR(SEARCH("VALORAR",AE382)))</formula>
    </cfRule>
    <cfRule type="containsText" dxfId="13135" priority="8188" operator="containsText" text="Extrema">
      <formula>NOT(ISERROR(SEARCH("Extrema",AE382)))</formula>
    </cfRule>
    <cfRule type="containsText" dxfId="13134" priority="8189" operator="containsText" text="Alta">
      <formula>NOT(ISERROR(SEARCH("Alta",AE382)))</formula>
    </cfRule>
    <cfRule type="containsText" dxfId="13133" priority="8190" operator="containsText" text="Moderada">
      <formula>NOT(ISERROR(SEARCH("Moderada",AE382)))</formula>
    </cfRule>
    <cfRule type="containsText" dxfId="13132" priority="8191" operator="containsText" text="Baja">
      <formula>NOT(ISERROR(SEARCH("Baja",AE382)))</formula>
    </cfRule>
  </conditionalFormatting>
  <conditionalFormatting sqref="AE382:AE383">
    <cfRule type="containsText" dxfId="13131" priority="8192" operator="containsText" text="VALORAR">
      <formula>NOT(ISERROR(SEARCH("VALORAR",AE382)))</formula>
    </cfRule>
    <cfRule type="containsText" dxfId="13130" priority="8193" operator="containsText" text="Extrema">
      <formula>NOT(ISERROR(SEARCH("Extrema",AE382)))</formula>
    </cfRule>
    <cfRule type="containsText" dxfId="13129" priority="8194" operator="containsText" text="Alta">
      <formula>NOT(ISERROR(SEARCH("Alta",AE382)))</formula>
    </cfRule>
    <cfRule type="containsText" dxfId="13128" priority="8195" operator="containsText" text="Moderada">
      <formula>NOT(ISERROR(SEARCH("Moderada",AE382)))</formula>
    </cfRule>
    <cfRule type="containsText" dxfId="13127" priority="8196" operator="containsText" text="Baja">
      <formula>NOT(ISERROR(SEARCH("Baja",AE382)))</formula>
    </cfRule>
  </conditionalFormatting>
  <conditionalFormatting sqref="AW382">
    <cfRule type="containsText" dxfId="13126" priority="8177" operator="containsText" text="VALORAR">
      <formula>NOT(ISERROR(SEARCH("VALORAR",AW382)))</formula>
    </cfRule>
    <cfRule type="containsText" dxfId="13125" priority="8178" operator="containsText" text="Extrema">
      <formula>NOT(ISERROR(SEARCH("Extrema",AW382)))</formula>
    </cfRule>
    <cfRule type="containsText" dxfId="13124" priority="8179" operator="containsText" text="Alta">
      <formula>NOT(ISERROR(SEARCH("Alta",AW382)))</formula>
    </cfRule>
    <cfRule type="containsText" dxfId="13123" priority="8180" operator="containsText" text="Moderada">
      <formula>NOT(ISERROR(SEARCH("Moderada",AW382)))</formula>
    </cfRule>
    <cfRule type="containsText" dxfId="13122" priority="8181" operator="containsText" text="Baja">
      <formula>NOT(ISERROR(SEARCH("Baja",AW382)))</formula>
    </cfRule>
  </conditionalFormatting>
  <conditionalFormatting sqref="AW382">
    <cfRule type="containsText" dxfId="13121" priority="8182" operator="containsText" text="VALORAR">
      <formula>NOT(ISERROR(SEARCH("VALORAR",AW382)))</formula>
    </cfRule>
    <cfRule type="containsText" dxfId="13120" priority="8183" operator="containsText" text="Extrema">
      <formula>NOT(ISERROR(SEARCH("Extrema",AW382)))</formula>
    </cfRule>
    <cfRule type="containsText" dxfId="13119" priority="8184" operator="containsText" text="Alta">
      <formula>NOT(ISERROR(SEARCH("Alta",AW382)))</formula>
    </cfRule>
    <cfRule type="containsText" dxfId="13118" priority="8185" operator="containsText" text="Moderada">
      <formula>NOT(ISERROR(SEARCH("Moderada",AW382)))</formula>
    </cfRule>
    <cfRule type="containsText" dxfId="13117" priority="8186" operator="containsText" text="Baja">
      <formula>NOT(ISERROR(SEARCH("Baja",AW382)))</formula>
    </cfRule>
  </conditionalFormatting>
  <conditionalFormatting sqref="AP382">
    <cfRule type="cellIs" dxfId="13116" priority="8169" stopIfTrue="1" operator="equal">
      <formula>"Alta"</formula>
    </cfRule>
  </conditionalFormatting>
  <conditionalFormatting sqref="AP382">
    <cfRule type="cellIs" dxfId="13115" priority="8171" stopIfTrue="1" operator="equal">
      <formula>"Baja"</formula>
    </cfRule>
  </conditionalFormatting>
  <conditionalFormatting sqref="AP382">
    <cfRule type="cellIs" dxfId="13114" priority="8170" stopIfTrue="1" operator="equal">
      <formula>"Media"</formula>
    </cfRule>
  </conditionalFormatting>
  <conditionalFormatting sqref="AP382">
    <cfRule type="cellIs" dxfId="13113" priority="8168" stopIfTrue="1" operator="equal">
      <formula>"Muy Alta"</formula>
    </cfRule>
  </conditionalFormatting>
  <conditionalFormatting sqref="AP382">
    <cfRule type="cellIs" dxfId="13112" priority="8172" stopIfTrue="1" operator="equal">
      <formula>"Muy Baja"</formula>
    </cfRule>
  </conditionalFormatting>
  <conditionalFormatting sqref="AP383">
    <cfRule type="cellIs" dxfId="13111" priority="8155" stopIfTrue="1" operator="equal">
      <formula>"Alta"</formula>
    </cfRule>
  </conditionalFormatting>
  <conditionalFormatting sqref="AP383">
    <cfRule type="cellIs" dxfId="13110" priority="8157" stopIfTrue="1" operator="equal">
      <formula>"Baja"</formula>
    </cfRule>
  </conditionalFormatting>
  <conditionalFormatting sqref="AP383">
    <cfRule type="cellIs" dxfId="13109" priority="8156" stopIfTrue="1" operator="equal">
      <formula>"Media"</formula>
    </cfRule>
  </conditionalFormatting>
  <conditionalFormatting sqref="AP383">
    <cfRule type="cellIs" dxfId="13108" priority="8154" stopIfTrue="1" operator="equal">
      <formula>"Muy Alta"</formula>
    </cfRule>
  </conditionalFormatting>
  <conditionalFormatting sqref="AP383">
    <cfRule type="cellIs" dxfId="13107" priority="8158" stopIfTrue="1" operator="equal">
      <formula>"Muy Baja"</formula>
    </cfRule>
  </conditionalFormatting>
  <conditionalFormatting sqref="AP387">
    <cfRule type="cellIs" dxfId="13106" priority="8141" stopIfTrue="1" operator="equal">
      <formula>"Alta"</formula>
    </cfRule>
  </conditionalFormatting>
  <conditionalFormatting sqref="AP387">
    <cfRule type="cellIs" dxfId="13105" priority="8143" stopIfTrue="1" operator="equal">
      <formula>"Baja"</formula>
    </cfRule>
  </conditionalFormatting>
  <conditionalFormatting sqref="AP387">
    <cfRule type="cellIs" dxfId="13104" priority="8142" stopIfTrue="1" operator="equal">
      <formula>"Media"</formula>
    </cfRule>
  </conditionalFormatting>
  <conditionalFormatting sqref="AP387">
    <cfRule type="cellIs" dxfId="13103" priority="8140" stopIfTrue="1" operator="equal">
      <formula>"Muy Alta"</formula>
    </cfRule>
  </conditionalFormatting>
  <conditionalFormatting sqref="AP387">
    <cfRule type="cellIs" dxfId="13102" priority="8144" stopIfTrue="1" operator="equal">
      <formula>"Muy Baja"</formula>
    </cfRule>
  </conditionalFormatting>
  <conditionalFormatting sqref="AE384:AE385">
    <cfRule type="containsText" dxfId="13101" priority="8107" operator="containsText" text="VALORAR">
      <formula>NOT(ISERROR(SEARCH("VALORAR",AE384)))</formula>
    </cfRule>
    <cfRule type="containsText" dxfId="13100" priority="8108" operator="containsText" text="Extrema">
      <formula>NOT(ISERROR(SEARCH("Extrema",AE384)))</formula>
    </cfRule>
    <cfRule type="containsText" dxfId="13099" priority="8109" operator="containsText" text="Alta">
      <formula>NOT(ISERROR(SEARCH("Alta",AE384)))</formula>
    </cfRule>
    <cfRule type="containsText" dxfId="13098" priority="8110" operator="containsText" text="Moderada">
      <formula>NOT(ISERROR(SEARCH("Moderada",AE384)))</formula>
    </cfRule>
    <cfRule type="containsText" dxfId="13097" priority="8111" operator="containsText" text="Baja">
      <formula>NOT(ISERROR(SEARCH("Baja",AE384)))</formula>
    </cfRule>
  </conditionalFormatting>
  <conditionalFormatting sqref="AE384:AE385">
    <cfRule type="containsText" dxfId="13096" priority="8112" operator="containsText" text="VALORAR">
      <formula>NOT(ISERROR(SEARCH("VALORAR",AE384)))</formula>
    </cfRule>
    <cfRule type="containsText" dxfId="13095" priority="8113" operator="containsText" text="Extrema">
      <formula>NOT(ISERROR(SEARCH("Extrema",AE384)))</formula>
    </cfRule>
    <cfRule type="containsText" dxfId="13094" priority="8114" operator="containsText" text="Alta">
      <formula>NOT(ISERROR(SEARCH("Alta",AE384)))</formula>
    </cfRule>
    <cfRule type="containsText" dxfId="13093" priority="8115" operator="containsText" text="Moderada">
      <formula>NOT(ISERROR(SEARCH("Moderada",AE384)))</formula>
    </cfRule>
    <cfRule type="containsText" dxfId="13092" priority="8116" operator="containsText" text="Baja">
      <formula>NOT(ISERROR(SEARCH("Baja",AE384)))</formula>
    </cfRule>
  </conditionalFormatting>
  <conditionalFormatting sqref="V384:V385">
    <cfRule type="cellIs" dxfId="13091" priority="8123" stopIfTrue="1" operator="equal">
      <formula>"Alta"</formula>
    </cfRule>
  </conditionalFormatting>
  <conditionalFormatting sqref="V384:V385">
    <cfRule type="cellIs" dxfId="13090" priority="8125" stopIfTrue="1" operator="equal">
      <formula>"Baja"</formula>
    </cfRule>
  </conditionalFormatting>
  <conditionalFormatting sqref="V384:V385">
    <cfRule type="cellIs" dxfId="13089" priority="8124" stopIfTrue="1" operator="equal">
      <formula>"Media"</formula>
    </cfRule>
  </conditionalFormatting>
  <conditionalFormatting sqref="V384:V385">
    <cfRule type="cellIs" dxfId="13088" priority="8122" stopIfTrue="1" operator="equal">
      <formula>"Muy Alta"</formula>
    </cfRule>
  </conditionalFormatting>
  <conditionalFormatting sqref="V384:V385">
    <cfRule type="cellIs" dxfId="13087" priority="8126" stopIfTrue="1" operator="equal">
      <formula>"Muy Baja"</formula>
    </cfRule>
  </conditionalFormatting>
  <conditionalFormatting sqref="AP384">
    <cfRule type="cellIs" dxfId="13086" priority="8099" stopIfTrue="1" operator="equal">
      <formula>"Alta"</formula>
    </cfRule>
  </conditionalFormatting>
  <conditionalFormatting sqref="AP384">
    <cfRule type="cellIs" dxfId="13085" priority="8101" stopIfTrue="1" operator="equal">
      <formula>"Baja"</formula>
    </cfRule>
  </conditionalFormatting>
  <conditionalFormatting sqref="AP384">
    <cfRule type="cellIs" dxfId="13084" priority="8100" stopIfTrue="1" operator="equal">
      <formula>"Media"</formula>
    </cfRule>
  </conditionalFormatting>
  <conditionalFormatting sqref="AP384">
    <cfRule type="cellIs" dxfId="13083" priority="8098" stopIfTrue="1" operator="equal">
      <formula>"Muy Alta"</formula>
    </cfRule>
  </conditionalFormatting>
  <conditionalFormatting sqref="AP384">
    <cfRule type="cellIs" dxfId="13082" priority="8102" stopIfTrue="1" operator="equal">
      <formula>"Muy Baja"</formula>
    </cfRule>
  </conditionalFormatting>
  <conditionalFormatting sqref="AP385">
    <cfRule type="cellIs" dxfId="13081" priority="8085" stopIfTrue="1" operator="equal">
      <formula>"Alta"</formula>
    </cfRule>
  </conditionalFormatting>
  <conditionalFormatting sqref="AP385">
    <cfRule type="cellIs" dxfId="13080" priority="8087" stopIfTrue="1" operator="equal">
      <formula>"Baja"</formula>
    </cfRule>
  </conditionalFormatting>
  <conditionalFormatting sqref="AP385">
    <cfRule type="cellIs" dxfId="13079" priority="8086" stopIfTrue="1" operator="equal">
      <formula>"Media"</formula>
    </cfRule>
  </conditionalFormatting>
  <conditionalFormatting sqref="AP385">
    <cfRule type="cellIs" dxfId="13078" priority="8084" stopIfTrue="1" operator="equal">
      <formula>"Muy Alta"</formula>
    </cfRule>
  </conditionalFormatting>
  <conditionalFormatting sqref="AP385">
    <cfRule type="cellIs" dxfId="13077" priority="8088" stopIfTrue="1" operator="equal">
      <formula>"Muy Baja"</formula>
    </cfRule>
  </conditionalFormatting>
  <conditionalFormatting sqref="V400:V401">
    <cfRule type="cellIs" dxfId="13076" priority="7795" stopIfTrue="1" operator="equal">
      <formula>"Alta"</formula>
    </cfRule>
  </conditionalFormatting>
  <conditionalFormatting sqref="V400:V401">
    <cfRule type="cellIs" dxfId="13075" priority="7797" stopIfTrue="1" operator="equal">
      <formula>"Baja"</formula>
    </cfRule>
  </conditionalFormatting>
  <conditionalFormatting sqref="V400:V401">
    <cfRule type="cellIs" dxfId="13074" priority="7796" stopIfTrue="1" operator="equal">
      <formula>"Media"</formula>
    </cfRule>
  </conditionalFormatting>
  <conditionalFormatting sqref="V400:V401">
    <cfRule type="cellIs" dxfId="13073" priority="7794" stopIfTrue="1" operator="equal">
      <formula>"Muy Alta"</formula>
    </cfRule>
  </conditionalFormatting>
  <conditionalFormatting sqref="V400:V401">
    <cfRule type="cellIs" dxfId="13072" priority="7798" stopIfTrue="1" operator="equal">
      <formula>"Muy Baja"</formula>
    </cfRule>
  </conditionalFormatting>
  <conditionalFormatting sqref="AW400">
    <cfRule type="containsText" dxfId="13071" priority="7769" operator="containsText" text="VALORAR">
      <formula>NOT(ISERROR(SEARCH("VALORAR",AW400)))</formula>
    </cfRule>
    <cfRule type="containsText" dxfId="13070" priority="7770" operator="containsText" text="Extrema">
      <formula>NOT(ISERROR(SEARCH("Extrema",AW400)))</formula>
    </cfRule>
    <cfRule type="containsText" dxfId="13069" priority="7771" operator="containsText" text="Alta">
      <formula>NOT(ISERROR(SEARCH("Alta",AW400)))</formula>
    </cfRule>
    <cfRule type="containsText" dxfId="13068" priority="7772" operator="containsText" text="Moderada">
      <formula>NOT(ISERROR(SEARCH("Moderada",AW400)))</formula>
    </cfRule>
    <cfRule type="containsText" dxfId="13067" priority="7773" operator="containsText" text="Baja">
      <formula>NOT(ISERROR(SEARCH("Baja",AW400)))</formula>
    </cfRule>
  </conditionalFormatting>
  <conditionalFormatting sqref="AW400">
    <cfRule type="containsText" dxfId="13066" priority="7774" operator="containsText" text="VALORAR">
      <formula>NOT(ISERROR(SEARCH("VALORAR",AW400)))</formula>
    </cfRule>
    <cfRule type="containsText" dxfId="13065" priority="7775" operator="containsText" text="Extrema">
      <formula>NOT(ISERROR(SEARCH("Extrema",AW400)))</formula>
    </cfRule>
    <cfRule type="containsText" dxfId="13064" priority="7776" operator="containsText" text="Alta">
      <formula>NOT(ISERROR(SEARCH("Alta",AW400)))</formula>
    </cfRule>
    <cfRule type="containsText" dxfId="13063" priority="7777" operator="containsText" text="Moderada">
      <formula>NOT(ISERROR(SEARCH("Moderada",AW400)))</formula>
    </cfRule>
    <cfRule type="containsText" dxfId="13062" priority="7778" operator="containsText" text="Baja">
      <formula>NOT(ISERROR(SEARCH("Baja",AW400)))</formula>
    </cfRule>
  </conditionalFormatting>
  <conditionalFormatting sqref="AP400">
    <cfRule type="cellIs" dxfId="13061" priority="7761" stopIfTrue="1" operator="equal">
      <formula>"Alta"</formula>
    </cfRule>
  </conditionalFormatting>
  <conditionalFormatting sqref="AP400">
    <cfRule type="cellIs" dxfId="13060" priority="7763" stopIfTrue="1" operator="equal">
      <formula>"Baja"</formula>
    </cfRule>
  </conditionalFormatting>
  <conditionalFormatting sqref="AP400">
    <cfRule type="cellIs" dxfId="13059" priority="7762" stopIfTrue="1" operator="equal">
      <formula>"Media"</formula>
    </cfRule>
  </conditionalFormatting>
  <conditionalFormatting sqref="AP400">
    <cfRule type="cellIs" dxfId="13058" priority="7760" stopIfTrue="1" operator="equal">
      <formula>"Muy Alta"</formula>
    </cfRule>
  </conditionalFormatting>
  <conditionalFormatting sqref="AP400">
    <cfRule type="cellIs" dxfId="13057" priority="7764" stopIfTrue="1" operator="equal">
      <formula>"Muy Baja"</formula>
    </cfRule>
  </conditionalFormatting>
  <conditionalFormatting sqref="AP401">
    <cfRule type="cellIs" dxfId="13056" priority="7747" stopIfTrue="1" operator="equal">
      <formula>"Alta"</formula>
    </cfRule>
  </conditionalFormatting>
  <conditionalFormatting sqref="AP401">
    <cfRule type="cellIs" dxfId="13055" priority="7749" stopIfTrue="1" operator="equal">
      <formula>"Baja"</formula>
    </cfRule>
  </conditionalFormatting>
  <conditionalFormatting sqref="AP401">
    <cfRule type="cellIs" dxfId="13054" priority="7748" stopIfTrue="1" operator="equal">
      <formula>"Media"</formula>
    </cfRule>
  </conditionalFormatting>
  <conditionalFormatting sqref="AP401">
    <cfRule type="cellIs" dxfId="13053" priority="7746" stopIfTrue="1" operator="equal">
      <formula>"Muy Alta"</formula>
    </cfRule>
  </conditionalFormatting>
  <conditionalFormatting sqref="AP401">
    <cfRule type="cellIs" dxfId="13052" priority="7750" stopIfTrue="1" operator="equal">
      <formula>"Muy Baja"</formula>
    </cfRule>
  </conditionalFormatting>
  <conditionalFormatting sqref="AE402:AE403">
    <cfRule type="containsText" dxfId="13051" priority="7699" operator="containsText" text="VALORAR">
      <formula>NOT(ISERROR(SEARCH("VALORAR",AE402)))</formula>
    </cfRule>
    <cfRule type="containsText" dxfId="13050" priority="7700" operator="containsText" text="Extrema">
      <formula>NOT(ISERROR(SEARCH("Extrema",AE402)))</formula>
    </cfRule>
    <cfRule type="containsText" dxfId="13049" priority="7701" operator="containsText" text="Alta">
      <formula>NOT(ISERROR(SEARCH("Alta",AE402)))</formula>
    </cfRule>
    <cfRule type="containsText" dxfId="13048" priority="7702" operator="containsText" text="Moderada">
      <formula>NOT(ISERROR(SEARCH("Moderada",AE402)))</formula>
    </cfRule>
    <cfRule type="containsText" dxfId="13047" priority="7703" operator="containsText" text="Baja">
      <formula>NOT(ISERROR(SEARCH("Baja",AE402)))</formula>
    </cfRule>
  </conditionalFormatting>
  <conditionalFormatting sqref="AE402:AE403">
    <cfRule type="containsText" dxfId="13046" priority="7704" operator="containsText" text="VALORAR">
      <formula>NOT(ISERROR(SEARCH("VALORAR",AE402)))</formula>
    </cfRule>
    <cfRule type="containsText" dxfId="13045" priority="7705" operator="containsText" text="Extrema">
      <formula>NOT(ISERROR(SEARCH("Extrema",AE402)))</formula>
    </cfRule>
    <cfRule type="containsText" dxfId="13044" priority="7706" operator="containsText" text="Alta">
      <formula>NOT(ISERROR(SEARCH("Alta",AE402)))</formula>
    </cfRule>
    <cfRule type="containsText" dxfId="13043" priority="7707" operator="containsText" text="Moderada">
      <formula>NOT(ISERROR(SEARCH("Moderada",AE402)))</formula>
    </cfRule>
    <cfRule type="containsText" dxfId="13042" priority="7708" operator="containsText" text="Baja">
      <formula>NOT(ISERROR(SEARCH("Baja",AE402)))</formula>
    </cfRule>
  </conditionalFormatting>
  <conditionalFormatting sqref="V402:V403">
    <cfRule type="cellIs" dxfId="13041" priority="7715" stopIfTrue="1" operator="equal">
      <formula>"Alta"</formula>
    </cfRule>
  </conditionalFormatting>
  <conditionalFormatting sqref="V402:V403">
    <cfRule type="cellIs" dxfId="13040" priority="7717" stopIfTrue="1" operator="equal">
      <formula>"Baja"</formula>
    </cfRule>
  </conditionalFormatting>
  <conditionalFormatting sqref="V402:V403">
    <cfRule type="cellIs" dxfId="13039" priority="7716" stopIfTrue="1" operator="equal">
      <formula>"Media"</formula>
    </cfRule>
  </conditionalFormatting>
  <conditionalFormatting sqref="V402:V403">
    <cfRule type="cellIs" dxfId="13038" priority="7714" stopIfTrue="1" operator="equal">
      <formula>"Muy Alta"</formula>
    </cfRule>
  </conditionalFormatting>
  <conditionalFormatting sqref="V402:V403">
    <cfRule type="cellIs" dxfId="13037" priority="7718" stopIfTrue="1" operator="equal">
      <formula>"Muy Baja"</formula>
    </cfRule>
  </conditionalFormatting>
  <conditionalFormatting sqref="AP403">
    <cfRule type="cellIs" dxfId="13036" priority="7677" stopIfTrue="1" operator="equal">
      <formula>"Alta"</formula>
    </cfRule>
  </conditionalFormatting>
  <conditionalFormatting sqref="AP403">
    <cfRule type="cellIs" dxfId="13035" priority="7679" stopIfTrue="1" operator="equal">
      <formula>"Baja"</formula>
    </cfRule>
  </conditionalFormatting>
  <conditionalFormatting sqref="AP403">
    <cfRule type="cellIs" dxfId="13034" priority="7678" stopIfTrue="1" operator="equal">
      <formula>"Media"</formula>
    </cfRule>
  </conditionalFormatting>
  <conditionalFormatting sqref="AP403">
    <cfRule type="cellIs" dxfId="13033" priority="7676" stopIfTrue="1" operator="equal">
      <formula>"Muy Alta"</formula>
    </cfRule>
  </conditionalFormatting>
  <conditionalFormatting sqref="AP403">
    <cfRule type="cellIs" dxfId="13032" priority="7680" stopIfTrue="1" operator="equal">
      <formula>"Muy Baja"</formula>
    </cfRule>
  </conditionalFormatting>
  <conditionalFormatting sqref="AE412:AE413">
    <cfRule type="containsText" dxfId="13031" priority="7643" operator="containsText" text="VALORAR">
      <formula>NOT(ISERROR(SEARCH("VALORAR",AE412)))</formula>
    </cfRule>
    <cfRule type="containsText" dxfId="13030" priority="7644" operator="containsText" text="Extrema">
      <formula>NOT(ISERROR(SEARCH("Extrema",AE412)))</formula>
    </cfRule>
    <cfRule type="containsText" dxfId="13029" priority="7645" operator="containsText" text="Alta">
      <formula>NOT(ISERROR(SEARCH("Alta",AE412)))</formula>
    </cfRule>
    <cfRule type="containsText" dxfId="13028" priority="7646" operator="containsText" text="Moderada">
      <formula>NOT(ISERROR(SEARCH("Moderada",AE412)))</formula>
    </cfRule>
    <cfRule type="containsText" dxfId="13027" priority="7647" operator="containsText" text="Baja">
      <formula>NOT(ISERROR(SEARCH("Baja",AE412)))</formula>
    </cfRule>
  </conditionalFormatting>
  <conditionalFormatting sqref="AE412:AE413">
    <cfRule type="containsText" dxfId="13026" priority="7648" operator="containsText" text="VALORAR">
      <formula>NOT(ISERROR(SEARCH("VALORAR",AE412)))</formula>
    </cfRule>
    <cfRule type="containsText" dxfId="13025" priority="7649" operator="containsText" text="Extrema">
      <formula>NOT(ISERROR(SEARCH("Extrema",AE412)))</formula>
    </cfRule>
    <cfRule type="containsText" dxfId="13024" priority="7650" operator="containsText" text="Alta">
      <formula>NOT(ISERROR(SEARCH("Alta",AE412)))</formula>
    </cfRule>
    <cfRule type="containsText" dxfId="13023" priority="7651" operator="containsText" text="Moderada">
      <formula>NOT(ISERROR(SEARCH("Moderada",AE412)))</formula>
    </cfRule>
    <cfRule type="containsText" dxfId="13022" priority="7652" operator="containsText" text="Baja">
      <formula>NOT(ISERROR(SEARCH("Baja",AE412)))</formula>
    </cfRule>
  </conditionalFormatting>
  <conditionalFormatting sqref="AP417">
    <cfRule type="cellIs" dxfId="13021" priority="7597" stopIfTrue="1" operator="equal">
      <formula>"Alta"</formula>
    </cfRule>
  </conditionalFormatting>
  <conditionalFormatting sqref="AP417">
    <cfRule type="cellIs" dxfId="13020" priority="7599" stopIfTrue="1" operator="equal">
      <formula>"Baja"</formula>
    </cfRule>
  </conditionalFormatting>
  <conditionalFormatting sqref="AP417">
    <cfRule type="cellIs" dxfId="13019" priority="7598" stopIfTrue="1" operator="equal">
      <formula>"Media"</formula>
    </cfRule>
  </conditionalFormatting>
  <conditionalFormatting sqref="AP417">
    <cfRule type="cellIs" dxfId="13018" priority="7596" stopIfTrue="1" operator="equal">
      <formula>"Muy Alta"</formula>
    </cfRule>
  </conditionalFormatting>
  <conditionalFormatting sqref="AP417">
    <cfRule type="cellIs" dxfId="13017" priority="7600" stopIfTrue="1" operator="equal">
      <formula>"Muy Baja"</formula>
    </cfRule>
  </conditionalFormatting>
  <conditionalFormatting sqref="AP414">
    <cfRule type="cellIs" dxfId="13016" priority="7555" stopIfTrue="1" operator="equal">
      <formula>"Alta"</formula>
    </cfRule>
  </conditionalFormatting>
  <conditionalFormatting sqref="AP414">
    <cfRule type="cellIs" dxfId="13015" priority="7557" stopIfTrue="1" operator="equal">
      <formula>"Baja"</formula>
    </cfRule>
  </conditionalFormatting>
  <conditionalFormatting sqref="AP414">
    <cfRule type="cellIs" dxfId="13014" priority="7556" stopIfTrue="1" operator="equal">
      <formula>"Media"</formula>
    </cfRule>
  </conditionalFormatting>
  <conditionalFormatting sqref="AP414">
    <cfRule type="cellIs" dxfId="13013" priority="7554" stopIfTrue="1" operator="equal">
      <formula>"Muy Alta"</formula>
    </cfRule>
  </conditionalFormatting>
  <conditionalFormatting sqref="AP414">
    <cfRule type="cellIs" dxfId="13012" priority="7558" stopIfTrue="1" operator="equal">
      <formula>"Muy Baja"</formula>
    </cfRule>
  </conditionalFormatting>
  <conditionalFormatting sqref="V412:V413">
    <cfRule type="cellIs" dxfId="13011" priority="7659" stopIfTrue="1" operator="equal">
      <formula>"Alta"</formula>
    </cfRule>
  </conditionalFormatting>
  <conditionalFormatting sqref="V412:V413">
    <cfRule type="cellIs" dxfId="13010" priority="7661" stopIfTrue="1" operator="equal">
      <formula>"Baja"</formula>
    </cfRule>
  </conditionalFormatting>
  <conditionalFormatting sqref="V412:V413">
    <cfRule type="cellIs" dxfId="13009" priority="7660" stopIfTrue="1" operator="equal">
      <formula>"Media"</formula>
    </cfRule>
  </conditionalFormatting>
  <conditionalFormatting sqref="V412:V413">
    <cfRule type="cellIs" dxfId="13008" priority="7658" stopIfTrue="1" operator="equal">
      <formula>"Muy Alta"</formula>
    </cfRule>
  </conditionalFormatting>
  <conditionalFormatting sqref="V412:V413">
    <cfRule type="cellIs" dxfId="13007" priority="7662" stopIfTrue="1" operator="equal">
      <formula>"Muy Baja"</formula>
    </cfRule>
  </conditionalFormatting>
  <conditionalFormatting sqref="AW412">
    <cfRule type="containsText" dxfId="13006" priority="7633" operator="containsText" text="VALORAR">
      <formula>NOT(ISERROR(SEARCH("VALORAR",AW412)))</formula>
    </cfRule>
    <cfRule type="containsText" dxfId="13005" priority="7634" operator="containsText" text="Extrema">
      <formula>NOT(ISERROR(SEARCH("Extrema",AW412)))</formula>
    </cfRule>
    <cfRule type="containsText" dxfId="13004" priority="7635" operator="containsText" text="Alta">
      <formula>NOT(ISERROR(SEARCH("Alta",AW412)))</formula>
    </cfRule>
    <cfRule type="containsText" dxfId="13003" priority="7636" operator="containsText" text="Moderada">
      <formula>NOT(ISERROR(SEARCH("Moderada",AW412)))</formula>
    </cfRule>
    <cfRule type="containsText" dxfId="13002" priority="7637" operator="containsText" text="Baja">
      <formula>NOT(ISERROR(SEARCH("Baja",AW412)))</formula>
    </cfRule>
  </conditionalFormatting>
  <conditionalFormatting sqref="AW412">
    <cfRule type="containsText" dxfId="13001" priority="7638" operator="containsText" text="VALORAR">
      <formula>NOT(ISERROR(SEARCH("VALORAR",AW412)))</formula>
    </cfRule>
    <cfRule type="containsText" dxfId="13000" priority="7639" operator="containsText" text="Extrema">
      <formula>NOT(ISERROR(SEARCH("Extrema",AW412)))</formula>
    </cfRule>
    <cfRule type="containsText" dxfId="12999" priority="7640" operator="containsText" text="Alta">
      <formula>NOT(ISERROR(SEARCH("Alta",AW412)))</formula>
    </cfRule>
    <cfRule type="containsText" dxfId="12998" priority="7641" operator="containsText" text="Moderada">
      <formula>NOT(ISERROR(SEARCH("Moderada",AW412)))</formula>
    </cfRule>
    <cfRule type="containsText" dxfId="12997" priority="7642" operator="containsText" text="Baja">
      <formula>NOT(ISERROR(SEARCH("Baja",AW412)))</formula>
    </cfRule>
  </conditionalFormatting>
  <conditionalFormatting sqref="AP412">
    <cfRule type="cellIs" dxfId="12996" priority="7625" stopIfTrue="1" operator="equal">
      <formula>"Alta"</formula>
    </cfRule>
  </conditionalFormatting>
  <conditionalFormatting sqref="AP412">
    <cfRule type="cellIs" dxfId="12995" priority="7627" stopIfTrue="1" operator="equal">
      <formula>"Baja"</formula>
    </cfRule>
  </conditionalFormatting>
  <conditionalFormatting sqref="AP412">
    <cfRule type="cellIs" dxfId="12994" priority="7626" stopIfTrue="1" operator="equal">
      <formula>"Media"</formula>
    </cfRule>
  </conditionalFormatting>
  <conditionalFormatting sqref="AP412">
    <cfRule type="cellIs" dxfId="12993" priority="7624" stopIfTrue="1" operator="equal">
      <formula>"Muy Alta"</formula>
    </cfRule>
  </conditionalFormatting>
  <conditionalFormatting sqref="AP412">
    <cfRule type="cellIs" dxfId="12992" priority="7628" stopIfTrue="1" operator="equal">
      <formula>"Muy Baja"</formula>
    </cfRule>
  </conditionalFormatting>
  <conditionalFormatting sqref="AP413">
    <cfRule type="cellIs" dxfId="12991" priority="7611" stopIfTrue="1" operator="equal">
      <formula>"Alta"</formula>
    </cfRule>
  </conditionalFormatting>
  <conditionalFormatting sqref="AP413">
    <cfRule type="cellIs" dxfId="12990" priority="7613" stopIfTrue="1" operator="equal">
      <formula>"Baja"</formula>
    </cfRule>
  </conditionalFormatting>
  <conditionalFormatting sqref="AP413">
    <cfRule type="cellIs" dxfId="12989" priority="7612" stopIfTrue="1" operator="equal">
      <formula>"Media"</formula>
    </cfRule>
  </conditionalFormatting>
  <conditionalFormatting sqref="AP413">
    <cfRule type="cellIs" dxfId="12988" priority="7610" stopIfTrue="1" operator="equal">
      <formula>"Muy Alta"</formula>
    </cfRule>
  </conditionalFormatting>
  <conditionalFormatting sqref="AP413">
    <cfRule type="cellIs" dxfId="12987" priority="7614" stopIfTrue="1" operator="equal">
      <formula>"Muy Baja"</formula>
    </cfRule>
  </conditionalFormatting>
  <conditionalFormatting sqref="AE414:AE415">
    <cfRule type="containsText" dxfId="12986" priority="7563" operator="containsText" text="VALORAR">
      <formula>NOT(ISERROR(SEARCH("VALORAR",AE414)))</formula>
    </cfRule>
    <cfRule type="containsText" dxfId="12985" priority="7564" operator="containsText" text="Extrema">
      <formula>NOT(ISERROR(SEARCH("Extrema",AE414)))</formula>
    </cfRule>
    <cfRule type="containsText" dxfId="12984" priority="7565" operator="containsText" text="Alta">
      <formula>NOT(ISERROR(SEARCH("Alta",AE414)))</formula>
    </cfRule>
    <cfRule type="containsText" dxfId="12983" priority="7566" operator="containsText" text="Moderada">
      <formula>NOT(ISERROR(SEARCH("Moderada",AE414)))</formula>
    </cfRule>
    <cfRule type="containsText" dxfId="12982" priority="7567" operator="containsText" text="Baja">
      <formula>NOT(ISERROR(SEARCH("Baja",AE414)))</formula>
    </cfRule>
  </conditionalFormatting>
  <conditionalFormatting sqref="AE414:AE415">
    <cfRule type="containsText" dxfId="12981" priority="7568" operator="containsText" text="VALORAR">
      <formula>NOT(ISERROR(SEARCH("VALORAR",AE414)))</formula>
    </cfRule>
    <cfRule type="containsText" dxfId="12980" priority="7569" operator="containsText" text="Extrema">
      <formula>NOT(ISERROR(SEARCH("Extrema",AE414)))</formula>
    </cfRule>
    <cfRule type="containsText" dxfId="12979" priority="7570" operator="containsText" text="Alta">
      <formula>NOT(ISERROR(SEARCH("Alta",AE414)))</formula>
    </cfRule>
    <cfRule type="containsText" dxfId="12978" priority="7571" operator="containsText" text="Moderada">
      <formula>NOT(ISERROR(SEARCH("Moderada",AE414)))</formula>
    </cfRule>
    <cfRule type="containsText" dxfId="12977" priority="7572" operator="containsText" text="Baja">
      <formula>NOT(ISERROR(SEARCH("Baja",AE414)))</formula>
    </cfRule>
  </conditionalFormatting>
  <conditionalFormatting sqref="V414:V415">
    <cfRule type="cellIs" dxfId="12976" priority="7579" stopIfTrue="1" operator="equal">
      <formula>"Alta"</formula>
    </cfRule>
  </conditionalFormatting>
  <conditionalFormatting sqref="V414:V415">
    <cfRule type="cellIs" dxfId="12975" priority="7581" stopIfTrue="1" operator="equal">
      <formula>"Baja"</formula>
    </cfRule>
  </conditionalFormatting>
  <conditionalFormatting sqref="V414:V415">
    <cfRule type="cellIs" dxfId="12974" priority="7580" stopIfTrue="1" operator="equal">
      <formula>"Media"</formula>
    </cfRule>
  </conditionalFormatting>
  <conditionalFormatting sqref="V414:V415">
    <cfRule type="cellIs" dxfId="12973" priority="7578" stopIfTrue="1" operator="equal">
      <formula>"Muy Alta"</formula>
    </cfRule>
  </conditionalFormatting>
  <conditionalFormatting sqref="V414:V415">
    <cfRule type="cellIs" dxfId="12972" priority="7582" stopIfTrue="1" operator="equal">
      <formula>"Muy Baja"</formula>
    </cfRule>
  </conditionalFormatting>
  <conditionalFormatting sqref="AP415">
    <cfRule type="cellIs" dxfId="12971" priority="7541" stopIfTrue="1" operator="equal">
      <formula>"Alta"</formula>
    </cfRule>
  </conditionalFormatting>
  <conditionalFormatting sqref="AP415">
    <cfRule type="cellIs" dxfId="12970" priority="7543" stopIfTrue="1" operator="equal">
      <formula>"Baja"</formula>
    </cfRule>
  </conditionalFormatting>
  <conditionalFormatting sqref="AP415">
    <cfRule type="cellIs" dxfId="12969" priority="7542" stopIfTrue="1" operator="equal">
      <formula>"Media"</formula>
    </cfRule>
  </conditionalFormatting>
  <conditionalFormatting sqref="AP415">
    <cfRule type="cellIs" dxfId="12968" priority="7540" stopIfTrue="1" operator="equal">
      <formula>"Muy Alta"</formula>
    </cfRule>
  </conditionalFormatting>
  <conditionalFormatting sqref="AP415">
    <cfRule type="cellIs" dxfId="12967" priority="7544" stopIfTrue="1" operator="equal">
      <formula>"Muy Baja"</formula>
    </cfRule>
  </conditionalFormatting>
  <conditionalFormatting sqref="AE406:AE407">
    <cfRule type="containsText" dxfId="12966" priority="7507" operator="containsText" text="VALORAR">
      <formula>NOT(ISERROR(SEARCH("VALORAR",AE406)))</formula>
    </cfRule>
    <cfRule type="containsText" dxfId="12965" priority="7508" operator="containsText" text="Extrema">
      <formula>NOT(ISERROR(SEARCH("Extrema",AE406)))</formula>
    </cfRule>
    <cfRule type="containsText" dxfId="12964" priority="7509" operator="containsText" text="Alta">
      <formula>NOT(ISERROR(SEARCH("Alta",AE406)))</formula>
    </cfRule>
    <cfRule type="containsText" dxfId="12963" priority="7510" operator="containsText" text="Moderada">
      <formula>NOT(ISERROR(SEARCH("Moderada",AE406)))</formula>
    </cfRule>
    <cfRule type="containsText" dxfId="12962" priority="7511" operator="containsText" text="Baja">
      <formula>NOT(ISERROR(SEARCH("Baja",AE406)))</formula>
    </cfRule>
  </conditionalFormatting>
  <conditionalFormatting sqref="AE406:AE407">
    <cfRule type="containsText" dxfId="12961" priority="7512" operator="containsText" text="VALORAR">
      <formula>NOT(ISERROR(SEARCH("VALORAR",AE406)))</formula>
    </cfRule>
    <cfRule type="containsText" dxfId="12960" priority="7513" operator="containsText" text="Extrema">
      <formula>NOT(ISERROR(SEARCH("Extrema",AE406)))</formula>
    </cfRule>
    <cfRule type="containsText" dxfId="12959" priority="7514" operator="containsText" text="Alta">
      <formula>NOT(ISERROR(SEARCH("Alta",AE406)))</formula>
    </cfRule>
    <cfRule type="containsText" dxfId="12958" priority="7515" operator="containsText" text="Moderada">
      <formula>NOT(ISERROR(SEARCH("Moderada",AE406)))</formula>
    </cfRule>
    <cfRule type="containsText" dxfId="12957" priority="7516" operator="containsText" text="Baja">
      <formula>NOT(ISERROR(SEARCH("Baja",AE406)))</formula>
    </cfRule>
  </conditionalFormatting>
  <conditionalFormatting sqref="AP411">
    <cfRule type="cellIs" dxfId="12956" priority="7461" stopIfTrue="1" operator="equal">
      <formula>"Alta"</formula>
    </cfRule>
  </conditionalFormatting>
  <conditionalFormatting sqref="AP411">
    <cfRule type="cellIs" dxfId="12955" priority="7463" stopIfTrue="1" operator="equal">
      <formula>"Baja"</formula>
    </cfRule>
  </conditionalFormatting>
  <conditionalFormatting sqref="AP411">
    <cfRule type="cellIs" dxfId="12954" priority="7462" stopIfTrue="1" operator="equal">
      <formula>"Media"</formula>
    </cfRule>
  </conditionalFormatting>
  <conditionalFormatting sqref="AP411">
    <cfRule type="cellIs" dxfId="12953" priority="7460" stopIfTrue="1" operator="equal">
      <formula>"Muy Alta"</formula>
    </cfRule>
  </conditionalFormatting>
  <conditionalFormatting sqref="AP411">
    <cfRule type="cellIs" dxfId="12952" priority="7464" stopIfTrue="1" operator="equal">
      <formula>"Muy Baja"</formula>
    </cfRule>
  </conditionalFormatting>
  <conditionalFormatting sqref="AP408">
    <cfRule type="cellIs" dxfId="12951" priority="7419" stopIfTrue="1" operator="equal">
      <formula>"Alta"</formula>
    </cfRule>
  </conditionalFormatting>
  <conditionalFormatting sqref="AP408">
    <cfRule type="cellIs" dxfId="12950" priority="7421" stopIfTrue="1" operator="equal">
      <formula>"Baja"</formula>
    </cfRule>
  </conditionalFormatting>
  <conditionalFormatting sqref="AP408">
    <cfRule type="cellIs" dxfId="12949" priority="7420" stopIfTrue="1" operator="equal">
      <formula>"Media"</formula>
    </cfRule>
  </conditionalFormatting>
  <conditionalFormatting sqref="AP408">
    <cfRule type="cellIs" dxfId="12948" priority="7418" stopIfTrue="1" operator="equal">
      <formula>"Muy Alta"</formula>
    </cfRule>
  </conditionalFormatting>
  <conditionalFormatting sqref="AP408">
    <cfRule type="cellIs" dxfId="12947" priority="7422" stopIfTrue="1" operator="equal">
      <formula>"Muy Baja"</formula>
    </cfRule>
  </conditionalFormatting>
  <conditionalFormatting sqref="V406:V407">
    <cfRule type="cellIs" dxfId="12946" priority="7523" stopIfTrue="1" operator="equal">
      <formula>"Alta"</formula>
    </cfRule>
  </conditionalFormatting>
  <conditionalFormatting sqref="V406:V407">
    <cfRule type="cellIs" dxfId="12945" priority="7525" stopIfTrue="1" operator="equal">
      <formula>"Baja"</formula>
    </cfRule>
  </conditionalFormatting>
  <conditionalFormatting sqref="V406:V407">
    <cfRule type="cellIs" dxfId="12944" priority="7524" stopIfTrue="1" operator="equal">
      <formula>"Media"</formula>
    </cfRule>
  </conditionalFormatting>
  <conditionalFormatting sqref="V406:V407">
    <cfRule type="cellIs" dxfId="12943" priority="7522" stopIfTrue="1" operator="equal">
      <formula>"Muy Alta"</formula>
    </cfRule>
  </conditionalFormatting>
  <conditionalFormatting sqref="V406:V407">
    <cfRule type="cellIs" dxfId="12942" priority="7526" stopIfTrue="1" operator="equal">
      <formula>"Muy Baja"</formula>
    </cfRule>
  </conditionalFormatting>
  <conditionalFormatting sqref="AW406">
    <cfRule type="containsText" dxfId="12941" priority="7497" operator="containsText" text="VALORAR">
      <formula>NOT(ISERROR(SEARCH("VALORAR",AW406)))</formula>
    </cfRule>
    <cfRule type="containsText" dxfId="12940" priority="7498" operator="containsText" text="Extrema">
      <formula>NOT(ISERROR(SEARCH("Extrema",AW406)))</formula>
    </cfRule>
    <cfRule type="containsText" dxfId="12939" priority="7499" operator="containsText" text="Alta">
      <formula>NOT(ISERROR(SEARCH("Alta",AW406)))</formula>
    </cfRule>
    <cfRule type="containsText" dxfId="12938" priority="7500" operator="containsText" text="Moderada">
      <formula>NOT(ISERROR(SEARCH("Moderada",AW406)))</formula>
    </cfRule>
    <cfRule type="containsText" dxfId="12937" priority="7501" operator="containsText" text="Baja">
      <formula>NOT(ISERROR(SEARCH("Baja",AW406)))</formula>
    </cfRule>
  </conditionalFormatting>
  <conditionalFormatting sqref="AW406">
    <cfRule type="containsText" dxfId="12936" priority="7502" operator="containsText" text="VALORAR">
      <formula>NOT(ISERROR(SEARCH("VALORAR",AW406)))</formula>
    </cfRule>
    <cfRule type="containsText" dxfId="12935" priority="7503" operator="containsText" text="Extrema">
      <formula>NOT(ISERROR(SEARCH("Extrema",AW406)))</formula>
    </cfRule>
    <cfRule type="containsText" dxfId="12934" priority="7504" operator="containsText" text="Alta">
      <formula>NOT(ISERROR(SEARCH("Alta",AW406)))</formula>
    </cfRule>
    <cfRule type="containsText" dxfId="12933" priority="7505" operator="containsText" text="Moderada">
      <formula>NOT(ISERROR(SEARCH("Moderada",AW406)))</formula>
    </cfRule>
    <cfRule type="containsText" dxfId="12932" priority="7506" operator="containsText" text="Baja">
      <formula>NOT(ISERROR(SEARCH("Baja",AW406)))</formula>
    </cfRule>
  </conditionalFormatting>
  <conditionalFormatting sqref="AP406">
    <cfRule type="cellIs" dxfId="12931" priority="7489" stopIfTrue="1" operator="equal">
      <formula>"Alta"</formula>
    </cfRule>
  </conditionalFormatting>
  <conditionalFormatting sqref="AP406">
    <cfRule type="cellIs" dxfId="12930" priority="7491" stopIfTrue="1" operator="equal">
      <formula>"Baja"</formula>
    </cfRule>
  </conditionalFormatting>
  <conditionalFormatting sqref="AP406">
    <cfRule type="cellIs" dxfId="12929" priority="7490" stopIfTrue="1" operator="equal">
      <formula>"Media"</formula>
    </cfRule>
  </conditionalFormatting>
  <conditionalFormatting sqref="AP406">
    <cfRule type="cellIs" dxfId="12928" priority="7488" stopIfTrue="1" operator="equal">
      <formula>"Muy Alta"</formula>
    </cfRule>
  </conditionalFormatting>
  <conditionalFormatting sqref="AP406">
    <cfRule type="cellIs" dxfId="12927" priority="7492" stopIfTrue="1" operator="equal">
      <formula>"Muy Baja"</formula>
    </cfRule>
  </conditionalFormatting>
  <conditionalFormatting sqref="AP407">
    <cfRule type="cellIs" dxfId="12926" priority="7475" stopIfTrue="1" operator="equal">
      <formula>"Alta"</formula>
    </cfRule>
  </conditionalFormatting>
  <conditionalFormatting sqref="AP407">
    <cfRule type="cellIs" dxfId="12925" priority="7477" stopIfTrue="1" operator="equal">
      <formula>"Baja"</formula>
    </cfRule>
  </conditionalFormatting>
  <conditionalFormatting sqref="AP407">
    <cfRule type="cellIs" dxfId="12924" priority="7476" stopIfTrue="1" operator="equal">
      <formula>"Media"</formula>
    </cfRule>
  </conditionalFormatting>
  <conditionalFormatting sqref="AP407">
    <cfRule type="cellIs" dxfId="12923" priority="7474" stopIfTrue="1" operator="equal">
      <formula>"Muy Alta"</formula>
    </cfRule>
  </conditionalFormatting>
  <conditionalFormatting sqref="AP407">
    <cfRule type="cellIs" dxfId="12922" priority="7478" stopIfTrue="1" operator="equal">
      <formula>"Muy Baja"</formula>
    </cfRule>
  </conditionalFormatting>
  <conditionalFormatting sqref="AE408:AE409">
    <cfRule type="containsText" dxfId="12921" priority="7427" operator="containsText" text="VALORAR">
      <formula>NOT(ISERROR(SEARCH("VALORAR",AE408)))</formula>
    </cfRule>
    <cfRule type="containsText" dxfId="12920" priority="7428" operator="containsText" text="Extrema">
      <formula>NOT(ISERROR(SEARCH("Extrema",AE408)))</formula>
    </cfRule>
    <cfRule type="containsText" dxfId="12919" priority="7429" operator="containsText" text="Alta">
      <formula>NOT(ISERROR(SEARCH("Alta",AE408)))</formula>
    </cfRule>
    <cfRule type="containsText" dxfId="12918" priority="7430" operator="containsText" text="Moderada">
      <formula>NOT(ISERROR(SEARCH("Moderada",AE408)))</formula>
    </cfRule>
    <cfRule type="containsText" dxfId="12917" priority="7431" operator="containsText" text="Baja">
      <formula>NOT(ISERROR(SEARCH("Baja",AE408)))</formula>
    </cfRule>
  </conditionalFormatting>
  <conditionalFormatting sqref="AE408:AE409">
    <cfRule type="containsText" dxfId="12916" priority="7432" operator="containsText" text="VALORAR">
      <formula>NOT(ISERROR(SEARCH("VALORAR",AE408)))</formula>
    </cfRule>
    <cfRule type="containsText" dxfId="12915" priority="7433" operator="containsText" text="Extrema">
      <formula>NOT(ISERROR(SEARCH("Extrema",AE408)))</formula>
    </cfRule>
    <cfRule type="containsText" dxfId="12914" priority="7434" operator="containsText" text="Alta">
      <formula>NOT(ISERROR(SEARCH("Alta",AE408)))</formula>
    </cfRule>
    <cfRule type="containsText" dxfId="12913" priority="7435" operator="containsText" text="Moderada">
      <formula>NOT(ISERROR(SEARCH("Moderada",AE408)))</formula>
    </cfRule>
    <cfRule type="containsText" dxfId="12912" priority="7436" operator="containsText" text="Baja">
      <formula>NOT(ISERROR(SEARCH("Baja",AE408)))</formula>
    </cfRule>
  </conditionalFormatting>
  <conditionalFormatting sqref="V408:V409">
    <cfRule type="cellIs" dxfId="12911" priority="7443" stopIfTrue="1" operator="equal">
      <formula>"Alta"</formula>
    </cfRule>
  </conditionalFormatting>
  <conditionalFormatting sqref="V408:V409">
    <cfRule type="cellIs" dxfId="12910" priority="7445" stopIfTrue="1" operator="equal">
      <formula>"Baja"</formula>
    </cfRule>
  </conditionalFormatting>
  <conditionalFormatting sqref="V408:V409">
    <cfRule type="cellIs" dxfId="12909" priority="7444" stopIfTrue="1" operator="equal">
      <formula>"Media"</formula>
    </cfRule>
  </conditionalFormatting>
  <conditionalFormatting sqref="V408:V409">
    <cfRule type="cellIs" dxfId="12908" priority="7442" stopIfTrue="1" operator="equal">
      <formula>"Muy Alta"</formula>
    </cfRule>
  </conditionalFormatting>
  <conditionalFormatting sqref="V408:V409">
    <cfRule type="cellIs" dxfId="12907" priority="7446" stopIfTrue="1" operator="equal">
      <formula>"Muy Baja"</formula>
    </cfRule>
  </conditionalFormatting>
  <conditionalFormatting sqref="AP409">
    <cfRule type="cellIs" dxfId="12906" priority="7405" stopIfTrue="1" operator="equal">
      <formula>"Alta"</formula>
    </cfRule>
  </conditionalFormatting>
  <conditionalFormatting sqref="AP409">
    <cfRule type="cellIs" dxfId="12905" priority="7407" stopIfTrue="1" operator="equal">
      <formula>"Baja"</formula>
    </cfRule>
  </conditionalFormatting>
  <conditionalFormatting sqref="AP409">
    <cfRule type="cellIs" dxfId="12904" priority="7406" stopIfTrue="1" operator="equal">
      <formula>"Media"</formula>
    </cfRule>
  </conditionalFormatting>
  <conditionalFormatting sqref="AP409">
    <cfRule type="cellIs" dxfId="12903" priority="7404" stopIfTrue="1" operator="equal">
      <formula>"Muy Alta"</formula>
    </cfRule>
  </conditionalFormatting>
  <conditionalFormatting sqref="AP409">
    <cfRule type="cellIs" dxfId="12902" priority="7408" stopIfTrue="1" operator="equal">
      <formula>"Muy Baja"</formula>
    </cfRule>
  </conditionalFormatting>
  <conditionalFormatting sqref="AE386">
    <cfRule type="containsText" dxfId="12901" priority="7371" operator="containsText" text="VALORAR">
      <formula>NOT(ISERROR(SEARCH("VALORAR",AE386)))</formula>
    </cfRule>
    <cfRule type="containsText" dxfId="12900" priority="7372" operator="containsText" text="Extrema">
      <formula>NOT(ISERROR(SEARCH("Extrema",AE386)))</formula>
    </cfRule>
    <cfRule type="containsText" dxfId="12899" priority="7373" operator="containsText" text="Alta">
      <formula>NOT(ISERROR(SEARCH("Alta",AE386)))</formula>
    </cfRule>
    <cfRule type="containsText" dxfId="12898" priority="7374" operator="containsText" text="Moderada">
      <formula>NOT(ISERROR(SEARCH("Moderada",AE386)))</formula>
    </cfRule>
    <cfRule type="containsText" dxfId="12897" priority="7375" operator="containsText" text="Baja">
      <formula>NOT(ISERROR(SEARCH("Baja",AE386)))</formula>
    </cfRule>
  </conditionalFormatting>
  <conditionalFormatting sqref="AE386">
    <cfRule type="containsText" dxfId="12896" priority="7376" operator="containsText" text="VALORAR">
      <formula>NOT(ISERROR(SEARCH("VALORAR",AE386)))</formula>
    </cfRule>
    <cfRule type="containsText" dxfId="12895" priority="7377" operator="containsText" text="Extrema">
      <formula>NOT(ISERROR(SEARCH("Extrema",AE386)))</formula>
    </cfRule>
    <cfRule type="containsText" dxfId="12894" priority="7378" operator="containsText" text="Alta">
      <formula>NOT(ISERROR(SEARCH("Alta",AE386)))</formula>
    </cfRule>
    <cfRule type="containsText" dxfId="12893" priority="7379" operator="containsText" text="Moderada">
      <formula>NOT(ISERROR(SEARCH("Moderada",AE386)))</formula>
    </cfRule>
    <cfRule type="containsText" dxfId="12892" priority="7380" operator="containsText" text="Baja">
      <formula>NOT(ISERROR(SEARCH("Baja",AE386)))</formula>
    </cfRule>
  </conditionalFormatting>
  <conditionalFormatting sqref="V386">
    <cfRule type="cellIs" dxfId="12891" priority="7387" stopIfTrue="1" operator="equal">
      <formula>"Alta"</formula>
    </cfRule>
  </conditionalFormatting>
  <conditionalFormatting sqref="V386">
    <cfRule type="cellIs" dxfId="12890" priority="7389" stopIfTrue="1" operator="equal">
      <formula>"Baja"</formula>
    </cfRule>
  </conditionalFormatting>
  <conditionalFormatting sqref="V386">
    <cfRule type="cellIs" dxfId="12889" priority="7388" stopIfTrue="1" operator="equal">
      <formula>"Media"</formula>
    </cfRule>
  </conditionalFormatting>
  <conditionalFormatting sqref="V386">
    <cfRule type="cellIs" dxfId="12888" priority="7386" stopIfTrue="1" operator="equal">
      <formula>"Muy Alta"</formula>
    </cfRule>
  </conditionalFormatting>
  <conditionalFormatting sqref="V386">
    <cfRule type="cellIs" dxfId="12887" priority="7390" stopIfTrue="1" operator="equal">
      <formula>"Muy Baja"</formula>
    </cfRule>
  </conditionalFormatting>
  <conditionalFormatting sqref="AP386">
    <cfRule type="cellIs" dxfId="12886" priority="7363" stopIfTrue="1" operator="equal">
      <formula>"Alta"</formula>
    </cfRule>
  </conditionalFormatting>
  <conditionalFormatting sqref="AP386">
    <cfRule type="cellIs" dxfId="12885" priority="7365" stopIfTrue="1" operator="equal">
      <formula>"Baja"</formula>
    </cfRule>
  </conditionalFormatting>
  <conditionalFormatting sqref="AP386">
    <cfRule type="cellIs" dxfId="12884" priority="7364" stopIfTrue="1" operator="equal">
      <formula>"Media"</formula>
    </cfRule>
  </conditionalFormatting>
  <conditionalFormatting sqref="AP386">
    <cfRule type="cellIs" dxfId="12883" priority="7362" stopIfTrue="1" operator="equal">
      <formula>"Muy Alta"</formula>
    </cfRule>
  </conditionalFormatting>
  <conditionalFormatting sqref="AP386">
    <cfRule type="cellIs" dxfId="12882" priority="7366" stopIfTrue="1" operator="equal">
      <formula>"Muy Baja"</formula>
    </cfRule>
  </conditionalFormatting>
  <conditionalFormatting sqref="AE392">
    <cfRule type="containsText" dxfId="12881" priority="7329" operator="containsText" text="VALORAR">
      <formula>NOT(ISERROR(SEARCH("VALORAR",AE392)))</formula>
    </cfRule>
    <cfRule type="containsText" dxfId="12880" priority="7330" operator="containsText" text="Extrema">
      <formula>NOT(ISERROR(SEARCH("Extrema",AE392)))</formula>
    </cfRule>
    <cfRule type="containsText" dxfId="12879" priority="7331" operator="containsText" text="Alta">
      <formula>NOT(ISERROR(SEARCH("Alta",AE392)))</formula>
    </cfRule>
    <cfRule type="containsText" dxfId="12878" priority="7332" operator="containsText" text="Moderada">
      <formula>NOT(ISERROR(SEARCH("Moderada",AE392)))</formula>
    </cfRule>
    <cfRule type="containsText" dxfId="12877" priority="7333" operator="containsText" text="Baja">
      <formula>NOT(ISERROR(SEARCH("Baja",AE392)))</formula>
    </cfRule>
  </conditionalFormatting>
  <conditionalFormatting sqref="AE392">
    <cfRule type="containsText" dxfId="12876" priority="7334" operator="containsText" text="VALORAR">
      <formula>NOT(ISERROR(SEARCH("VALORAR",AE392)))</formula>
    </cfRule>
    <cfRule type="containsText" dxfId="12875" priority="7335" operator="containsText" text="Extrema">
      <formula>NOT(ISERROR(SEARCH("Extrema",AE392)))</formula>
    </cfRule>
    <cfRule type="containsText" dxfId="12874" priority="7336" operator="containsText" text="Alta">
      <formula>NOT(ISERROR(SEARCH("Alta",AE392)))</formula>
    </cfRule>
    <cfRule type="containsText" dxfId="12873" priority="7337" operator="containsText" text="Moderada">
      <formula>NOT(ISERROR(SEARCH("Moderada",AE392)))</formula>
    </cfRule>
    <cfRule type="containsText" dxfId="12872" priority="7338" operator="containsText" text="Baja">
      <formula>NOT(ISERROR(SEARCH("Baja",AE392)))</formula>
    </cfRule>
  </conditionalFormatting>
  <conditionalFormatting sqref="V392">
    <cfRule type="cellIs" dxfId="12871" priority="7345" stopIfTrue="1" operator="equal">
      <formula>"Alta"</formula>
    </cfRule>
  </conditionalFormatting>
  <conditionalFormatting sqref="V392">
    <cfRule type="cellIs" dxfId="12870" priority="7347" stopIfTrue="1" operator="equal">
      <formula>"Baja"</formula>
    </cfRule>
  </conditionalFormatting>
  <conditionalFormatting sqref="V392">
    <cfRule type="cellIs" dxfId="12869" priority="7346" stopIfTrue="1" operator="equal">
      <formula>"Media"</formula>
    </cfRule>
  </conditionalFormatting>
  <conditionalFormatting sqref="V392">
    <cfRule type="cellIs" dxfId="12868" priority="7344" stopIfTrue="1" operator="equal">
      <formula>"Muy Alta"</formula>
    </cfRule>
  </conditionalFormatting>
  <conditionalFormatting sqref="V392">
    <cfRule type="cellIs" dxfId="12867" priority="7348" stopIfTrue="1" operator="equal">
      <formula>"Muy Baja"</formula>
    </cfRule>
  </conditionalFormatting>
  <conditionalFormatting sqref="AP392">
    <cfRule type="cellIs" dxfId="12866" priority="7321" stopIfTrue="1" operator="equal">
      <formula>"Alta"</formula>
    </cfRule>
  </conditionalFormatting>
  <conditionalFormatting sqref="AP392">
    <cfRule type="cellIs" dxfId="12865" priority="7323" stopIfTrue="1" operator="equal">
      <formula>"Baja"</formula>
    </cfRule>
  </conditionalFormatting>
  <conditionalFormatting sqref="AP392">
    <cfRule type="cellIs" dxfId="12864" priority="7322" stopIfTrue="1" operator="equal">
      <formula>"Media"</formula>
    </cfRule>
  </conditionalFormatting>
  <conditionalFormatting sqref="AP392">
    <cfRule type="cellIs" dxfId="12863" priority="7320" stopIfTrue="1" operator="equal">
      <formula>"Muy Alta"</formula>
    </cfRule>
  </conditionalFormatting>
  <conditionalFormatting sqref="AP392">
    <cfRule type="cellIs" dxfId="12862" priority="7324" stopIfTrue="1" operator="equal">
      <formula>"Muy Baja"</formula>
    </cfRule>
  </conditionalFormatting>
  <conditionalFormatting sqref="AE398">
    <cfRule type="containsText" dxfId="12861" priority="7287" operator="containsText" text="VALORAR">
      <formula>NOT(ISERROR(SEARCH("VALORAR",AE398)))</formula>
    </cfRule>
    <cfRule type="containsText" dxfId="12860" priority="7288" operator="containsText" text="Extrema">
      <formula>NOT(ISERROR(SEARCH("Extrema",AE398)))</formula>
    </cfRule>
    <cfRule type="containsText" dxfId="12859" priority="7289" operator="containsText" text="Alta">
      <formula>NOT(ISERROR(SEARCH("Alta",AE398)))</formula>
    </cfRule>
    <cfRule type="containsText" dxfId="12858" priority="7290" operator="containsText" text="Moderada">
      <formula>NOT(ISERROR(SEARCH("Moderada",AE398)))</formula>
    </cfRule>
    <cfRule type="containsText" dxfId="12857" priority="7291" operator="containsText" text="Baja">
      <formula>NOT(ISERROR(SEARCH("Baja",AE398)))</formula>
    </cfRule>
  </conditionalFormatting>
  <conditionalFormatting sqref="AE398">
    <cfRule type="containsText" dxfId="12856" priority="7292" operator="containsText" text="VALORAR">
      <formula>NOT(ISERROR(SEARCH("VALORAR",AE398)))</formula>
    </cfRule>
    <cfRule type="containsText" dxfId="12855" priority="7293" operator="containsText" text="Extrema">
      <formula>NOT(ISERROR(SEARCH("Extrema",AE398)))</formula>
    </cfRule>
    <cfRule type="containsText" dxfId="12854" priority="7294" operator="containsText" text="Alta">
      <formula>NOT(ISERROR(SEARCH("Alta",AE398)))</formula>
    </cfRule>
    <cfRule type="containsText" dxfId="12853" priority="7295" operator="containsText" text="Moderada">
      <formula>NOT(ISERROR(SEARCH("Moderada",AE398)))</formula>
    </cfRule>
    <cfRule type="containsText" dxfId="12852" priority="7296" operator="containsText" text="Baja">
      <formula>NOT(ISERROR(SEARCH("Baja",AE398)))</formula>
    </cfRule>
  </conditionalFormatting>
  <conditionalFormatting sqref="V398">
    <cfRule type="cellIs" dxfId="12851" priority="7303" stopIfTrue="1" operator="equal">
      <formula>"Alta"</formula>
    </cfRule>
  </conditionalFormatting>
  <conditionalFormatting sqref="V398">
    <cfRule type="cellIs" dxfId="12850" priority="7305" stopIfTrue="1" operator="equal">
      <formula>"Baja"</formula>
    </cfRule>
  </conditionalFormatting>
  <conditionalFormatting sqref="V398">
    <cfRule type="cellIs" dxfId="12849" priority="7304" stopIfTrue="1" operator="equal">
      <formula>"Media"</formula>
    </cfRule>
  </conditionalFormatting>
  <conditionalFormatting sqref="V398">
    <cfRule type="cellIs" dxfId="12848" priority="7302" stopIfTrue="1" operator="equal">
      <formula>"Muy Alta"</formula>
    </cfRule>
  </conditionalFormatting>
  <conditionalFormatting sqref="V398">
    <cfRule type="cellIs" dxfId="12847" priority="7306" stopIfTrue="1" operator="equal">
      <formula>"Muy Baja"</formula>
    </cfRule>
  </conditionalFormatting>
  <conditionalFormatting sqref="AP398">
    <cfRule type="cellIs" dxfId="12846" priority="7279" stopIfTrue="1" operator="equal">
      <formula>"Alta"</formula>
    </cfRule>
  </conditionalFormatting>
  <conditionalFormatting sqref="AP398">
    <cfRule type="cellIs" dxfId="12845" priority="7281" stopIfTrue="1" operator="equal">
      <formula>"Baja"</formula>
    </cfRule>
  </conditionalFormatting>
  <conditionalFormatting sqref="AP398">
    <cfRule type="cellIs" dxfId="12844" priority="7280" stopIfTrue="1" operator="equal">
      <formula>"Media"</formula>
    </cfRule>
  </conditionalFormatting>
  <conditionalFormatting sqref="AP398">
    <cfRule type="cellIs" dxfId="12843" priority="7278" stopIfTrue="1" operator="equal">
      <formula>"Muy Alta"</formula>
    </cfRule>
  </conditionalFormatting>
  <conditionalFormatting sqref="AP398">
    <cfRule type="cellIs" dxfId="12842" priority="7282" stopIfTrue="1" operator="equal">
      <formula>"Muy Baja"</formula>
    </cfRule>
  </conditionalFormatting>
  <conditionalFormatting sqref="AE404">
    <cfRule type="containsText" dxfId="12841" priority="7245" operator="containsText" text="VALORAR">
      <formula>NOT(ISERROR(SEARCH("VALORAR",AE404)))</formula>
    </cfRule>
    <cfRule type="containsText" dxfId="12840" priority="7246" operator="containsText" text="Extrema">
      <formula>NOT(ISERROR(SEARCH("Extrema",AE404)))</formula>
    </cfRule>
    <cfRule type="containsText" dxfId="12839" priority="7247" operator="containsText" text="Alta">
      <formula>NOT(ISERROR(SEARCH("Alta",AE404)))</formula>
    </cfRule>
    <cfRule type="containsText" dxfId="12838" priority="7248" operator="containsText" text="Moderada">
      <formula>NOT(ISERROR(SEARCH("Moderada",AE404)))</formula>
    </cfRule>
    <cfRule type="containsText" dxfId="12837" priority="7249" operator="containsText" text="Baja">
      <formula>NOT(ISERROR(SEARCH("Baja",AE404)))</formula>
    </cfRule>
  </conditionalFormatting>
  <conditionalFormatting sqref="AE404">
    <cfRule type="containsText" dxfId="12836" priority="7250" operator="containsText" text="VALORAR">
      <formula>NOT(ISERROR(SEARCH("VALORAR",AE404)))</formula>
    </cfRule>
    <cfRule type="containsText" dxfId="12835" priority="7251" operator="containsText" text="Extrema">
      <formula>NOT(ISERROR(SEARCH("Extrema",AE404)))</formula>
    </cfRule>
    <cfRule type="containsText" dxfId="12834" priority="7252" operator="containsText" text="Alta">
      <formula>NOT(ISERROR(SEARCH("Alta",AE404)))</formula>
    </cfRule>
    <cfRule type="containsText" dxfId="12833" priority="7253" operator="containsText" text="Moderada">
      <formula>NOT(ISERROR(SEARCH("Moderada",AE404)))</formula>
    </cfRule>
    <cfRule type="containsText" dxfId="12832" priority="7254" operator="containsText" text="Baja">
      <formula>NOT(ISERROR(SEARCH("Baja",AE404)))</formula>
    </cfRule>
  </conditionalFormatting>
  <conditionalFormatting sqref="V404">
    <cfRule type="cellIs" dxfId="12831" priority="7261" stopIfTrue="1" operator="equal">
      <formula>"Alta"</formula>
    </cfRule>
  </conditionalFormatting>
  <conditionalFormatting sqref="V404">
    <cfRule type="cellIs" dxfId="12830" priority="7263" stopIfTrue="1" operator="equal">
      <formula>"Baja"</formula>
    </cfRule>
  </conditionalFormatting>
  <conditionalFormatting sqref="V404">
    <cfRule type="cellIs" dxfId="12829" priority="7262" stopIfTrue="1" operator="equal">
      <formula>"Media"</formula>
    </cfRule>
  </conditionalFormatting>
  <conditionalFormatting sqref="V404">
    <cfRule type="cellIs" dxfId="12828" priority="7260" stopIfTrue="1" operator="equal">
      <formula>"Muy Alta"</formula>
    </cfRule>
  </conditionalFormatting>
  <conditionalFormatting sqref="V404">
    <cfRule type="cellIs" dxfId="12827" priority="7264" stopIfTrue="1" operator="equal">
      <formula>"Muy Baja"</formula>
    </cfRule>
  </conditionalFormatting>
  <conditionalFormatting sqref="AP404">
    <cfRule type="cellIs" dxfId="12826" priority="7237" stopIfTrue="1" operator="equal">
      <formula>"Alta"</formula>
    </cfRule>
  </conditionalFormatting>
  <conditionalFormatting sqref="AP404">
    <cfRule type="cellIs" dxfId="12825" priority="7239" stopIfTrue="1" operator="equal">
      <formula>"Baja"</formula>
    </cfRule>
  </conditionalFormatting>
  <conditionalFormatting sqref="AP404">
    <cfRule type="cellIs" dxfId="12824" priority="7238" stopIfTrue="1" operator="equal">
      <formula>"Media"</formula>
    </cfRule>
  </conditionalFormatting>
  <conditionalFormatting sqref="AP404">
    <cfRule type="cellIs" dxfId="12823" priority="7236" stopIfTrue="1" operator="equal">
      <formula>"Muy Alta"</formula>
    </cfRule>
  </conditionalFormatting>
  <conditionalFormatting sqref="AP404">
    <cfRule type="cellIs" dxfId="12822" priority="7240" stopIfTrue="1" operator="equal">
      <formula>"Muy Baja"</formula>
    </cfRule>
  </conditionalFormatting>
  <conditionalFormatting sqref="AE410">
    <cfRule type="containsText" dxfId="12821" priority="7203" operator="containsText" text="VALORAR">
      <formula>NOT(ISERROR(SEARCH("VALORAR",AE410)))</formula>
    </cfRule>
    <cfRule type="containsText" dxfId="12820" priority="7204" operator="containsText" text="Extrema">
      <formula>NOT(ISERROR(SEARCH("Extrema",AE410)))</formula>
    </cfRule>
    <cfRule type="containsText" dxfId="12819" priority="7205" operator="containsText" text="Alta">
      <formula>NOT(ISERROR(SEARCH("Alta",AE410)))</formula>
    </cfRule>
    <cfRule type="containsText" dxfId="12818" priority="7206" operator="containsText" text="Moderada">
      <formula>NOT(ISERROR(SEARCH("Moderada",AE410)))</formula>
    </cfRule>
    <cfRule type="containsText" dxfId="12817" priority="7207" operator="containsText" text="Baja">
      <formula>NOT(ISERROR(SEARCH("Baja",AE410)))</formula>
    </cfRule>
  </conditionalFormatting>
  <conditionalFormatting sqref="AE410">
    <cfRule type="containsText" dxfId="12816" priority="7208" operator="containsText" text="VALORAR">
      <formula>NOT(ISERROR(SEARCH("VALORAR",AE410)))</formula>
    </cfRule>
    <cfRule type="containsText" dxfId="12815" priority="7209" operator="containsText" text="Extrema">
      <formula>NOT(ISERROR(SEARCH("Extrema",AE410)))</formula>
    </cfRule>
    <cfRule type="containsText" dxfId="12814" priority="7210" operator="containsText" text="Alta">
      <formula>NOT(ISERROR(SEARCH("Alta",AE410)))</formula>
    </cfRule>
    <cfRule type="containsText" dxfId="12813" priority="7211" operator="containsText" text="Moderada">
      <formula>NOT(ISERROR(SEARCH("Moderada",AE410)))</formula>
    </cfRule>
    <cfRule type="containsText" dxfId="12812" priority="7212" operator="containsText" text="Baja">
      <formula>NOT(ISERROR(SEARCH("Baja",AE410)))</formula>
    </cfRule>
  </conditionalFormatting>
  <conditionalFormatting sqref="V410">
    <cfRule type="cellIs" dxfId="12811" priority="7219" stopIfTrue="1" operator="equal">
      <formula>"Alta"</formula>
    </cfRule>
  </conditionalFormatting>
  <conditionalFormatting sqref="V410">
    <cfRule type="cellIs" dxfId="12810" priority="7221" stopIfTrue="1" operator="equal">
      <formula>"Baja"</formula>
    </cfRule>
  </conditionalFormatting>
  <conditionalFormatting sqref="V410">
    <cfRule type="cellIs" dxfId="12809" priority="7220" stopIfTrue="1" operator="equal">
      <formula>"Media"</formula>
    </cfRule>
  </conditionalFormatting>
  <conditionalFormatting sqref="V410">
    <cfRule type="cellIs" dxfId="12808" priority="7218" stopIfTrue="1" operator="equal">
      <formula>"Muy Alta"</formula>
    </cfRule>
  </conditionalFormatting>
  <conditionalFormatting sqref="V410">
    <cfRule type="cellIs" dxfId="12807" priority="7222" stopIfTrue="1" operator="equal">
      <formula>"Muy Baja"</formula>
    </cfRule>
  </conditionalFormatting>
  <conditionalFormatting sqref="AP410">
    <cfRule type="cellIs" dxfId="12806" priority="7195" stopIfTrue="1" operator="equal">
      <formula>"Alta"</formula>
    </cfRule>
  </conditionalFormatting>
  <conditionalFormatting sqref="AP410">
    <cfRule type="cellIs" dxfId="12805" priority="7197" stopIfTrue="1" operator="equal">
      <formula>"Baja"</formula>
    </cfRule>
  </conditionalFormatting>
  <conditionalFormatting sqref="AP410">
    <cfRule type="cellIs" dxfId="12804" priority="7196" stopIfTrue="1" operator="equal">
      <formula>"Media"</formula>
    </cfRule>
  </conditionalFormatting>
  <conditionalFormatting sqref="AP410">
    <cfRule type="cellIs" dxfId="12803" priority="7194" stopIfTrue="1" operator="equal">
      <formula>"Muy Alta"</formula>
    </cfRule>
  </conditionalFormatting>
  <conditionalFormatting sqref="AP410">
    <cfRule type="cellIs" dxfId="12802" priority="7198" stopIfTrue="1" operator="equal">
      <formula>"Muy Baja"</formula>
    </cfRule>
  </conditionalFormatting>
  <conditionalFormatting sqref="AE416">
    <cfRule type="containsText" dxfId="12801" priority="7161" operator="containsText" text="VALORAR">
      <formula>NOT(ISERROR(SEARCH("VALORAR",AE416)))</formula>
    </cfRule>
    <cfRule type="containsText" dxfId="12800" priority="7162" operator="containsText" text="Extrema">
      <formula>NOT(ISERROR(SEARCH("Extrema",AE416)))</formula>
    </cfRule>
    <cfRule type="containsText" dxfId="12799" priority="7163" operator="containsText" text="Alta">
      <formula>NOT(ISERROR(SEARCH("Alta",AE416)))</formula>
    </cfRule>
    <cfRule type="containsText" dxfId="12798" priority="7164" operator="containsText" text="Moderada">
      <formula>NOT(ISERROR(SEARCH("Moderada",AE416)))</formula>
    </cfRule>
    <cfRule type="containsText" dxfId="12797" priority="7165" operator="containsText" text="Baja">
      <formula>NOT(ISERROR(SEARCH("Baja",AE416)))</formula>
    </cfRule>
  </conditionalFormatting>
  <conditionalFormatting sqref="AE416">
    <cfRule type="containsText" dxfId="12796" priority="7166" operator="containsText" text="VALORAR">
      <formula>NOT(ISERROR(SEARCH("VALORAR",AE416)))</formula>
    </cfRule>
    <cfRule type="containsText" dxfId="12795" priority="7167" operator="containsText" text="Extrema">
      <formula>NOT(ISERROR(SEARCH("Extrema",AE416)))</formula>
    </cfRule>
    <cfRule type="containsText" dxfId="12794" priority="7168" operator="containsText" text="Alta">
      <formula>NOT(ISERROR(SEARCH("Alta",AE416)))</formula>
    </cfRule>
    <cfRule type="containsText" dxfId="12793" priority="7169" operator="containsText" text="Moderada">
      <formula>NOT(ISERROR(SEARCH("Moderada",AE416)))</formula>
    </cfRule>
    <cfRule type="containsText" dxfId="12792" priority="7170" operator="containsText" text="Baja">
      <formula>NOT(ISERROR(SEARCH("Baja",AE416)))</formula>
    </cfRule>
  </conditionalFormatting>
  <conditionalFormatting sqref="V416">
    <cfRule type="cellIs" dxfId="12791" priority="7177" stopIfTrue="1" operator="equal">
      <formula>"Alta"</formula>
    </cfRule>
  </conditionalFormatting>
  <conditionalFormatting sqref="V416">
    <cfRule type="cellIs" dxfId="12790" priority="7179" stopIfTrue="1" operator="equal">
      <formula>"Baja"</formula>
    </cfRule>
  </conditionalFormatting>
  <conditionalFormatting sqref="V416">
    <cfRule type="cellIs" dxfId="12789" priority="7178" stopIfTrue="1" operator="equal">
      <formula>"Media"</formula>
    </cfRule>
  </conditionalFormatting>
  <conditionalFormatting sqref="V416">
    <cfRule type="cellIs" dxfId="12788" priority="7176" stopIfTrue="1" operator="equal">
      <formula>"Muy Alta"</formula>
    </cfRule>
  </conditionalFormatting>
  <conditionalFormatting sqref="V416">
    <cfRule type="cellIs" dxfId="12787" priority="7180" stopIfTrue="1" operator="equal">
      <formula>"Muy Baja"</formula>
    </cfRule>
  </conditionalFormatting>
  <conditionalFormatting sqref="AP416">
    <cfRule type="cellIs" dxfId="12786" priority="7153" stopIfTrue="1" operator="equal">
      <formula>"Alta"</formula>
    </cfRule>
  </conditionalFormatting>
  <conditionalFormatting sqref="AP416">
    <cfRule type="cellIs" dxfId="12785" priority="7155" stopIfTrue="1" operator="equal">
      <formula>"Baja"</formula>
    </cfRule>
  </conditionalFormatting>
  <conditionalFormatting sqref="AP416">
    <cfRule type="cellIs" dxfId="12784" priority="7154" stopIfTrue="1" operator="equal">
      <formula>"Media"</formula>
    </cfRule>
  </conditionalFormatting>
  <conditionalFormatting sqref="AP416">
    <cfRule type="cellIs" dxfId="12783" priority="7152" stopIfTrue="1" operator="equal">
      <formula>"Muy Alta"</formula>
    </cfRule>
  </conditionalFormatting>
  <conditionalFormatting sqref="AP416">
    <cfRule type="cellIs" dxfId="12782" priority="7156" stopIfTrue="1" operator="equal">
      <formula>"Muy Baja"</formula>
    </cfRule>
  </conditionalFormatting>
  <conditionalFormatting sqref="AE424:AE425">
    <cfRule type="containsText" dxfId="12781" priority="7091" operator="containsText" text="VALORAR">
      <formula>NOT(ISERROR(SEARCH("VALORAR",AE424)))</formula>
    </cfRule>
    <cfRule type="containsText" dxfId="12780" priority="7092" operator="containsText" text="Extrema">
      <formula>NOT(ISERROR(SEARCH("Extrema",AE424)))</formula>
    </cfRule>
    <cfRule type="containsText" dxfId="12779" priority="7093" operator="containsText" text="Alta">
      <formula>NOT(ISERROR(SEARCH("Alta",AE424)))</formula>
    </cfRule>
    <cfRule type="containsText" dxfId="12778" priority="7094" operator="containsText" text="Moderada">
      <formula>NOT(ISERROR(SEARCH("Moderada",AE424)))</formula>
    </cfRule>
    <cfRule type="containsText" dxfId="12777" priority="7095" operator="containsText" text="Baja">
      <formula>NOT(ISERROR(SEARCH("Baja",AE424)))</formula>
    </cfRule>
  </conditionalFormatting>
  <conditionalFormatting sqref="AE424:AE425">
    <cfRule type="containsText" dxfId="12776" priority="7096" operator="containsText" text="VALORAR">
      <formula>NOT(ISERROR(SEARCH("VALORAR",AE424)))</formula>
    </cfRule>
    <cfRule type="containsText" dxfId="12775" priority="7097" operator="containsText" text="Extrema">
      <formula>NOT(ISERROR(SEARCH("Extrema",AE424)))</formula>
    </cfRule>
    <cfRule type="containsText" dxfId="12774" priority="7098" operator="containsText" text="Alta">
      <formula>NOT(ISERROR(SEARCH("Alta",AE424)))</formula>
    </cfRule>
    <cfRule type="containsText" dxfId="12773" priority="7099" operator="containsText" text="Moderada">
      <formula>NOT(ISERROR(SEARCH("Moderada",AE424)))</formula>
    </cfRule>
    <cfRule type="containsText" dxfId="12772" priority="7100" operator="containsText" text="Baja">
      <formula>NOT(ISERROR(SEARCH("Baja",AE424)))</formula>
    </cfRule>
  </conditionalFormatting>
  <conditionalFormatting sqref="AP429">
    <cfRule type="cellIs" dxfId="12771" priority="7045" stopIfTrue="1" operator="equal">
      <formula>"Alta"</formula>
    </cfRule>
  </conditionalFormatting>
  <conditionalFormatting sqref="AP429">
    <cfRule type="cellIs" dxfId="12770" priority="7047" stopIfTrue="1" operator="equal">
      <formula>"Baja"</formula>
    </cfRule>
  </conditionalFormatting>
  <conditionalFormatting sqref="AP429">
    <cfRule type="cellIs" dxfId="12769" priority="7046" stopIfTrue="1" operator="equal">
      <formula>"Media"</formula>
    </cfRule>
  </conditionalFormatting>
  <conditionalFormatting sqref="AP429">
    <cfRule type="cellIs" dxfId="12768" priority="7044" stopIfTrue="1" operator="equal">
      <formula>"Muy Alta"</formula>
    </cfRule>
  </conditionalFormatting>
  <conditionalFormatting sqref="AP429">
    <cfRule type="cellIs" dxfId="12767" priority="7048" stopIfTrue="1" operator="equal">
      <formula>"Muy Baja"</formula>
    </cfRule>
  </conditionalFormatting>
  <conditionalFormatting sqref="AP426">
    <cfRule type="cellIs" dxfId="12766" priority="7003" stopIfTrue="1" operator="equal">
      <formula>"Alta"</formula>
    </cfRule>
  </conditionalFormatting>
  <conditionalFormatting sqref="AP426">
    <cfRule type="cellIs" dxfId="12765" priority="7005" stopIfTrue="1" operator="equal">
      <formula>"Baja"</formula>
    </cfRule>
  </conditionalFormatting>
  <conditionalFormatting sqref="AP426">
    <cfRule type="cellIs" dxfId="12764" priority="7004" stopIfTrue="1" operator="equal">
      <formula>"Media"</formula>
    </cfRule>
  </conditionalFormatting>
  <conditionalFormatting sqref="AP426">
    <cfRule type="cellIs" dxfId="12763" priority="7002" stopIfTrue="1" operator="equal">
      <formula>"Muy Alta"</formula>
    </cfRule>
  </conditionalFormatting>
  <conditionalFormatting sqref="AP426">
    <cfRule type="cellIs" dxfId="12762" priority="7006" stopIfTrue="1" operator="equal">
      <formula>"Muy Baja"</formula>
    </cfRule>
  </conditionalFormatting>
  <conditionalFormatting sqref="V424:V425">
    <cfRule type="cellIs" dxfId="12761" priority="7107" stopIfTrue="1" operator="equal">
      <formula>"Alta"</formula>
    </cfRule>
  </conditionalFormatting>
  <conditionalFormatting sqref="V424:V425">
    <cfRule type="cellIs" dxfId="12760" priority="7109" stopIfTrue="1" operator="equal">
      <formula>"Baja"</formula>
    </cfRule>
  </conditionalFormatting>
  <conditionalFormatting sqref="V424:V425">
    <cfRule type="cellIs" dxfId="12759" priority="7108" stopIfTrue="1" operator="equal">
      <formula>"Media"</formula>
    </cfRule>
  </conditionalFormatting>
  <conditionalFormatting sqref="V424:V425">
    <cfRule type="cellIs" dxfId="12758" priority="7106" stopIfTrue="1" operator="equal">
      <formula>"Muy Alta"</formula>
    </cfRule>
  </conditionalFormatting>
  <conditionalFormatting sqref="V424:V425">
    <cfRule type="cellIs" dxfId="12757" priority="7110" stopIfTrue="1" operator="equal">
      <formula>"Muy Baja"</formula>
    </cfRule>
  </conditionalFormatting>
  <conditionalFormatting sqref="AW424">
    <cfRule type="containsText" dxfId="12756" priority="7081" operator="containsText" text="VALORAR">
      <formula>NOT(ISERROR(SEARCH("VALORAR",AW424)))</formula>
    </cfRule>
    <cfRule type="containsText" dxfId="12755" priority="7082" operator="containsText" text="Extrema">
      <formula>NOT(ISERROR(SEARCH("Extrema",AW424)))</formula>
    </cfRule>
    <cfRule type="containsText" dxfId="12754" priority="7083" operator="containsText" text="Alta">
      <formula>NOT(ISERROR(SEARCH("Alta",AW424)))</formula>
    </cfRule>
    <cfRule type="containsText" dxfId="12753" priority="7084" operator="containsText" text="Moderada">
      <formula>NOT(ISERROR(SEARCH("Moderada",AW424)))</formula>
    </cfRule>
    <cfRule type="containsText" dxfId="12752" priority="7085" operator="containsText" text="Baja">
      <formula>NOT(ISERROR(SEARCH("Baja",AW424)))</formula>
    </cfRule>
  </conditionalFormatting>
  <conditionalFormatting sqref="AW424">
    <cfRule type="containsText" dxfId="12751" priority="7086" operator="containsText" text="VALORAR">
      <formula>NOT(ISERROR(SEARCH("VALORAR",AW424)))</formula>
    </cfRule>
    <cfRule type="containsText" dxfId="12750" priority="7087" operator="containsText" text="Extrema">
      <formula>NOT(ISERROR(SEARCH("Extrema",AW424)))</formula>
    </cfRule>
    <cfRule type="containsText" dxfId="12749" priority="7088" operator="containsText" text="Alta">
      <formula>NOT(ISERROR(SEARCH("Alta",AW424)))</formula>
    </cfRule>
    <cfRule type="containsText" dxfId="12748" priority="7089" operator="containsText" text="Moderada">
      <formula>NOT(ISERROR(SEARCH("Moderada",AW424)))</formula>
    </cfRule>
    <cfRule type="containsText" dxfId="12747" priority="7090" operator="containsText" text="Baja">
      <formula>NOT(ISERROR(SEARCH("Baja",AW424)))</formula>
    </cfRule>
  </conditionalFormatting>
  <conditionalFormatting sqref="AP424">
    <cfRule type="cellIs" dxfId="12746" priority="7073" stopIfTrue="1" operator="equal">
      <formula>"Alta"</formula>
    </cfRule>
  </conditionalFormatting>
  <conditionalFormatting sqref="AP424">
    <cfRule type="cellIs" dxfId="12745" priority="7075" stopIfTrue="1" operator="equal">
      <formula>"Baja"</formula>
    </cfRule>
  </conditionalFormatting>
  <conditionalFormatting sqref="AP424">
    <cfRule type="cellIs" dxfId="12744" priority="7074" stopIfTrue="1" operator="equal">
      <formula>"Media"</formula>
    </cfRule>
  </conditionalFormatting>
  <conditionalFormatting sqref="AP424">
    <cfRule type="cellIs" dxfId="12743" priority="7072" stopIfTrue="1" operator="equal">
      <formula>"Muy Alta"</formula>
    </cfRule>
  </conditionalFormatting>
  <conditionalFormatting sqref="AP424">
    <cfRule type="cellIs" dxfId="12742" priority="7076" stopIfTrue="1" operator="equal">
      <formula>"Muy Baja"</formula>
    </cfRule>
  </conditionalFormatting>
  <conditionalFormatting sqref="AP425">
    <cfRule type="cellIs" dxfId="12741" priority="7059" stopIfTrue="1" operator="equal">
      <formula>"Alta"</formula>
    </cfRule>
  </conditionalFormatting>
  <conditionalFormatting sqref="AP425">
    <cfRule type="cellIs" dxfId="12740" priority="7061" stopIfTrue="1" operator="equal">
      <formula>"Baja"</formula>
    </cfRule>
  </conditionalFormatting>
  <conditionalFormatting sqref="AP425">
    <cfRule type="cellIs" dxfId="12739" priority="7060" stopIfTrue="1" operator="equal">
      <formula>"Media"</formula>
    </cfRule>
  </conditionalFormatting>
  <conditionalFormatting sqref="AP425">
    <cfRule type="cellIs" dxfId="12738" priority="7058" stopIfTrue="1" operator="equal">
      <formula>"Muy Alta"</formula>
    </cfRule>
  </conditionalFormatting>
  <conditionalFormatting sqref="AP425">
    <cfRule type="cellIs" dxfId="12737" priority="7062" stopIfTrue="1" operator="equal">
      <formula>"Muy Baja"</formula>
    </cfRule>
  </conditionalFormatting>
  <conditionalFormatting sqref="AE426:AE427">
    <cfRule type="containsText" dxfId="12736" priority="7011" operator="containsText" text="VALORAR">
      <formula>NOT(ISERROR(SEARCH("VALORAR",AE426)))</formula>
    </cfRule>
    <cfRule type="containsText" dxfId="12735" priority="7012" operator="containsText" text="Extrema">
      <formula>NOT(ISERROR(SEARCH("Extrema",AE426)))</formula>
    </cfRule>
    <cfRule type="containsText" dxfId="12734" priority="7013" operator="containsText" text="Alta">
      <formula>NOT(ISERROR(SEARCH("Alta",AE426)))</formula>
    </cfRule>
    <cfRule type="containsText" dxfId="12733" priority="7014" operator="containsText" text="Moderada">
      <formula>NOT(ISERROR(SEARCH("Moderada",AE426)))</formula>
    </cfRule>
    <cfRule type="containsText" dxfId="12732" priority="7015" operator="containsText" text="Baja">
      <formula>NOT(ISERROR(SEARCH("Baja",AE426)))</formula>
    </cfRule>
  </conditionalFormatting>
  <conditionalFormatting sqref="AE426:AE427">
    <cfRule type="containsText" dxfId="12731" priority="7016" operator="containsText" text="VALORAR">
      <formula>NOT(ISERROR(SEARCH("VALORAR",AE426)))</formula>
    </cfRule>
    <cfRule type="containsText" dxfId="12730" priority="7017" operator="containsText" text="Extrema">
      <formula>NOT(ISERROR(SEARCH("Extrema",AE426)))</formula>
    </cfRule>
    <cfRule type="containsText" dxfId="12729" priority="7018" operator="containsText" text="Alta">
      <formula>NOT(ISERROR(SEARCH("Alta",AE426)))</formula>
    </cfRule>
    <cfRule type="containsText" dxfId="12728" priority="7019" operator="containsText" text="Moderada">
      <formula>NOT(ISERROR(SEARCH("Moderada",AE426)))</formula>
    </cfRule>
    <cfRule type="containsText" dxfId="12727" priority="7020" operator="containsText" text="Baja">
      <formula>NOT(ISERROR(SEARCH("Baja",AE426)))</formula>
    </cfRule>
  </conditionalFormatting>
  <conditionalFormatting sqref="V426:V427">
    <cfRule type="cellIs" dxfId="12726" priority="7027" stopIfTrue="1" operator="equal">
      <formula>"Alta"</formula>
    </cfRule>
  </conditionalFormatting>
  <conditionalFormatting sqref="V426:V427">
    <cfRule type="cellIs" dxfId="12725" priority="7029" stopIfTrue="1" operator="equal">
      <formula>"Baja"</formula>
    </cfRule>
  </conditionalFormatting>
  <conditionalFormatting sqref="V426:V427">
    <cfRule type="cellIs" dxfId="12724" priority="7028" stopIfTrue="1" operator="equal">
      <formula>"Media"</formula>
    </cfRule>
  </conditionalFormatting>
  <conditionalFormatting sqref="V426:V427">
    <cfRule type="cellIs" dxfId="12723" priority="7026" stopIfTrue="1" operator="equal">
      <formula>"Muy Alta"</formula>
    </cfRule>
  </conditionalFormatting>
  <conditionalFormatting sqref="V426:V427">
    <cfRule type="cellIs" dxfId="12722" priority="7030" stopIfTrue="1" operator="equal">
      <formula>"Muy Baja"</formula>
    </cfRule>
  </conditionalFormatting>
  <conditionalFormatting sqref="AP427">
    <cfRule type="cellIs" dxfId="12721" priority="6989" stopIfTrue="1" operator="equal">
      <formula>"Alta"</formula>
    </cfRule>
  </conditionalFormatting>
  <conditionalFormatting sqref="AP427">
    <cfRule type="cellIs" dxfId="12720" priority="6991" stopIfTrue="1" operator="equal">
      <formula>"Baja"</formula>
    </cfRule>
  </conditionalFormatting>
  <conditionalFormatting sqref="AP427">
    <cfRule type="cellIs" dxfId="12719" priority="6990" stopIfTrue="1" operator="equal">
      <formula>"Media"</formula>
    </cfRule>
  </conditionalFormatting>
  <conditionalFormatting sqref="AP427">
    <cfRule type="cellIs" dxfId="12718" priority="6988" stopIfTrue="1" operator="equal">
      <formula>"Muy Alta"</formula>
    </cfRule>
  </conditionalFormatting>
  <conditionalFormatting sqref="AP427">
    <cfRule type="cellIs" dxfId="12717" priority="6992" stopIfTrue="1" operator="equal">
      <formula>"Muy Baja"</formula>
    </cfRule>
  </conditionalFormatting>
  <conditionalFormatting sqref="AE428">
    <cfRule type="containsText" dxfId="12716" priority="6955" operator="containsText" text="VALORAR">
      <formula>NOT(ISERROR(SEARCH("VALORAR",AE428)))</formula>
    </cfRule>
    <cfRule type="containsText" dxfId="12715" priority="6956" operator="containsText" text="Extrema">
      <formula>NOT(ISERROR(SEARCH("Extrema",AE428)))</formula>
    </cfRule>
    <cfRule type="containsText" dxfId="12714" priority="6957" operator="containsText" text="Alta">
      <formula>NOT(ISERROR(SEARCH("Alta",AE428)))</formula>
    </cfRule>
    <cfRule type="containsText" dxfId="12713" priority="6958" operator="containsText" text="Moderada">
      <formula>NOT(ISERROR(SEARCH("Moderada",AE428)))</formula>
    </cfRule>
    <cfRule type="containsText" dxfId="12712" priority="6959" operator="containsText" text="Baja">
      <formula>NOT(ISERROR(SEARCH("Baja",AE428)))</formula>
    </cfRule>
  </conditionalFormatting>
  <conditionalFormatting sqref="AE428">
    <cfRule type="containsText" dxfId="12711" priority="6960" operator="containsText" text="VALORAR">
      <formula>NOT(ISERROR(SEARCH("VALORAR",AE428)))</formula>
    </cfRule>
    <cfRule type="containsText" dxfId="12710" priority="6961" operator="containsText" text="Extrema">
      <formula>NOT(ISERROR(SEARCH("Extrema",AE428)))</formula>
    </cfRule>
    <cfRule type="containsText" dxfId="12709" priority="6962" operator="containsText" text="Alta">
      <formula>NOT(ISERROR(SEARCH("Alta",AE428)))</formula>
    </cfRule>
    <cfRule type="containsText" dxfId="12708" priority="6963" operator="containsText" text="Moderada">
      <formula>NOT(ISERROR(SEARCH("Moderada",AE428)))</formula>
    </cfRule>
    <cfRule type="containsText" dxfId="12707" priority="6964" operator="containsText" text="Baja">
      <formula>NOT(ISERROR(SEARCH("Baja",AE428)))</formula>
    </cfRule>
  </conditionalFormatting>
  <conditionalFormatting sqref="V428">
    <cfRule type="cellIs" dxfId="12706" priority="6971" stopIfTrue="1" operator="equal">
      <formula>"Alta"</formula>
    </cfRule>
  </conditionalFormatting>
  <conditionalFormatting sqref="V428">
    <cfRule type="cellIs" dxfId="12705" priority="6973" stopIfTrue="1" operator="equal">
      <formula>"Baja"</formula>
    </cfRule>
  </conditionalFormatting>
  <conditionalFormatting sqref="V428">
    <cfRule type="cellIs" dxfId="12704" priority="6972" stopIfTrue="1" operator="equal">
      <formula>"Media"</formula>
    </cfRule>
  </conditionalFormatting>
  <conditionalFormatting sqref="V428">
    <cfRule type="cellIs" dxfId="12703" priority="6970" stopIfTrue="1" operator="equal">
      <formula>"Muy Alta"</formula>
    </cfRule>
  </conditionalFormatting>
  <conditionalFormatting sqref="V428">
    <cfRule type="cellIs" dxfId="12702" priority="6974" stopIfTrue="1" operator="equal">
      <formula>"Muy Baja"</formula>
    </cfRule>
  </conditionalFormatting>
  <conditionalFormatting sqref="AP428">
    <cfRule type="cellIs" dxfId="12701" priority="6947" stopIfTrue="1" operator="equal">
      <formula>"Alta"</formula>
    </cfRule>
  </conditionalFormatting>
  <conditionalFormatting sqref="AP428">
    <cfRule type="cellIs" dxfId="12700" priority="6949" stopIfTrue="1" operator="equal">
      <formula>"Baja"</formula>
    </cfRule>
  </conditionalFormatting>
  <conditionalFormatting sqref="AP428">
    <cfRule type="cellIs" dxfId="12699" priority="6948" stopIfTrue="1" operator="equal">
      <formula>"Media"</formula>
    </cfRule>
  </conditionalFormatting>
  <conditionalFormatting sqref="AP428">
    <cfRule type="cellIs" dxfId="12698" priority="6946" stopIfTrue="1" operator="equal">
      <formula>"Muy Alta"</formula>
    </cfRule>
  </conditionalFormatting>
  <conditionalFormatting sqref="AP428">
    <cfRule type="cellIs" dxfId="12697" priority="6950" stopIfTrue="1" operator="equal">
      <formula>"Muy Baja"</formula>
    </cfRule>
  </conditionalFormatting>
  <conditionalFormatting sqref="AE418:AE419">
    <cfRule type="containsText" dxfId="12696" priority="6899" operator="containsText" text="VALORAR">
      <formula>NOT(ISERROR(SEARCH("VALORAR",AE418)))</formula>
    </cfRule>
    <cfRule type="containsText" dxfId="12695" priority="6900" operator="containsText" text="Extrema">
      <formula>NOT(ISERROR(SEARCH("Extrema",AE418)))</formula>
    </cfRule>
    <cfRule type="containsText" dxfId="12694" priority="6901" operator="containsText" text="Alta">
      <formula>NOT(ISERROR(SEARCH("Alta",AE418)))</formula>
    </cfRule>
    <cfRule type="containsText" dxfId="12693" priority="6902" operator="containsText" text="Moderada">
      <formula>NOT(ISERROR(SEARCH("Moderada",AE418)))</formula>
    </cfRule>
    <cfRule type="containsText" dxfId="12692" priority="6903" operator="containsText" text="Baja">
      <formula>NOT(ISERROR(SEARCH("Baja",AE418)))</formula>
    </cfRule>
  </conditionalFormatting>
  <conditionalFormatting sqref="AE418:AE419">
    <cfRule type="containsText" dxfId="12691" priority="6904" operator="containsText" text="VALORAR">
      <formula>NOT(ISERROR(SEARCH("VALORAR",AE418)))</formula>
    </cfRule>
    <cfRule type="containsText" dxfId="12690" priority="6905" operator="containsText" text="Extrema">
      <formula>NOT(ISERROR(SEARCH("Extrema",AE418)))</formula>
    </cfRule>
    <cfRule type="containsText" dxfId="12689" priority="6906" operator="containsText" text="Alta">
      <formula>NOT(ISERROR(SEARCH("Alta",AE418)))</formula>
    </cfRule>
    <cfRule type="containsText" dxfId="12688" priority="6907" operator="containsText" text="Moderada">
      <formula>NOT(ISERROR(SEARCH("Moderada",AE418)))</formula>
    </cfRule>
    <cfRule type="containsText" dxfId="12687" priority="6908" operator="containsText" text="Baja">
      <formula>NOT(ISERROR(SEARCH("Baja",AE418)))</formula>
    </cfRule>
  </conditionalFormatting>
  <conditionalFormatting sqref="AP423">
    <cfRule type="cellIs" dxfId="12686" priority="6853" stopIfTrue="1" operator="equal">
      <formula>"Alta"</formula>
    </cfRule>
  </conditionalFormatting>
  <conditionalFormatting sqref="AP423">
    <cfRule type="cellIs" dxfId="12685" priority="6855" stopIfTrue="1" operator="equal">
      <formula>"Baja"</formula>
    </cfRule>
  </conditionalFormatting>
  <conditionalFormatting sqref="AP423">
    <cfRule type="cellIs" dxfId="12684" priority="6854" stopIfTrue="1" operator="equal">
      <formula>"Media"</formula>
    </cfRule>
  </conditionalFormatting>
  <conditionalFormatting sqref="AP423">
    <cfRule type="cellIs" dxfId="12683" priority="6852" stopIfTrue="1" operator="equal">
      <formula>"Muy Alta"</formula>
    </cfRule>
  </conditionalFormatting>
  <conditionalFormatting sqref="AP423">
    <cfRule type="cellIs" dxfId="12682" priority="6856" stopIfTrue="1" operator="equal">
      <formula>"Muy Baja"</formula>
    </cfRule>
  </conditionalFormatting>
  <conditionalFormatting sqref="AP420">
    <cfRule type="cellIs" dxfId="12681" priority="6811" stopIfTrue="1" operator="equal">
      <formula>"Alta"</formula>
    </cfRule>
  </conditionalFormatting>
  <conditionalFormatting sqref="AP420">
    <cfRule type="cellIs" dxfId="12680" priority="6813" stopIfTrue="1" operator="equal">
      <formula>"Baja"</formula>
    </cfRule>
  </conditionalFormatting>
  <conditionalFormatting sqref="AP420">
    <cfRule type="cellIs" dxfId="12679" priority="6812" stopIfTrue="1" operator="equal">
      <formula>"Media"</formula>
    </cfRule>
  </conditionalFormatting>
  <conditionalFormatting sqref="AP420">
    <cfRule type="cellIs" dxfId="12678" priority="6810" stopIfTrue="1" operator="equal">
      <formula>"Muy Alta"</formula>
    </cfRule>
  </conditionalFormatting>
  <conditionalFormatting sqref="AP420">
    <cfRule type="cellIs" dxfId="12677" priority="6814" stopIfTrue="1" operator="equal">
      <formula>"Muy Baja"</formula>
    </cfRule>
  </conditionalFormatting>
  <conditionalFormatting sqref="V418:V419">
    <cfRule type="cellIs" dxfId="12676" priority="6915" stopIfTrue="1" operator="equal">
      <formula>"Alta"</formula>
    </cfRule>
  </conditionalFormatting>
  <conditionalFormatting sqref="V418:V419">
    <cfRule type="cellIs" dxfId="12675" priority="6917" stopIfTrue="1" operator="equal">
      <formula>"Baja"</formula>
    </cfRule>
  </conditionalFormatting>
  <conditionalFormatting sqref="V418:V419">
    <cfRule type="cellIs" dxfId="12674" priority="6916" stopIfTrue="1" operator="equal">
      <formula>"Media"</formula>
    </cfRule>
  </conditionalFormatting>
  <conditionalFormatting sqref="V418:V419">
    <cfRule type="cellIs" dxfId="12673" priority="6914" stopIfTrue="1" operator="equal">
      <formula>"Muy Alta"</formula>
    </cfRule>
  </conditionalFormatting>
  <conditionalFormatting sqref="V418:V419">
    <cfRule type="cellIs" dxfId="12672" priority="6918" stopIfTrue="1" operator="equal">
      <formula>"Muy Baja"</formula>
    </cfRule>
  </conditionalFormatting>
  <conditionalFormatting sqref="AW418">
    <cfRule type="containsText" dxfId="12671" priority="6889" operator="containsText" text="VALORAR">
      <formula>NOT(ISERROR(SEARCH("VALORAR",AW418)))</formula>
    </cfRule>
    <cfRule type="containsText" dxfId="12670" priority="6890" operator="containsText" text="Extrema">
      <formula>NOT(ISERROR(SEARCH("Extrema",AW418)))</formula>
    </cfRule>
    <cfRule type="containsText" dxfId="12669" priority="6891" operator="containsText" text="Alta">
      <formula>NOT(ISERROR(SEARCH("Alta",AW418)))</formula>
    </cfRule>
    <cfRule type="containsText" dxfId="12668" priority="6892" operator="containsText" text="Moderada">
      <formula>NOT(ISERROR(SEARCH("Moderada",AW418)))</formula>
    </cfRule>
    <cfRule type="containsText" dxfId="12667" priority="6893" operator="containsText" text="Baja">
      <formula>NOT(ISERROR(SEARCH("Baja",AW418)))</formula>
    </cfRule>
  </conditionalFormatting>
  <conditionalFormatting sqref="AW418">
    <cfRule type="containsText" dxfId="12666" priority="6894" operator="containsText" text="VALORAR">
      <formula>NOT(ISERROR(SEARCH("VALORAR",AW418)))</formula>
    </cfRule>
    <cfRule type="containsText" dxfId="12665" priority="6895" operator="containsText" text="Extrema">
      <formula>NOT(ISERROR(SEARCH("Extrema",AW418)))</formula>
    </cfRule>
    <cfRule type="containsText" dxfId="12664" priority="6896" operator="containsText" text="Alta">
      <formula>NOT(ISERROR(SEARCH("Alta",AW418)))</formula>
    </cfRule>
    <cfRule type="containsText" dxfId="12663" priority="6897" operator="containsText" text="Moderada">
      <formula>NOT(ISERROR(SEARCH("Moderada",AW418)))</formula>
    </cfRule>
    <cfRule type="containsText" dxfId="12662" priority="6898" operator="containsText" text="Baja">
      <formula>NOT(ISERROR(SEARCH("Baja",AW418)))</formula>
    </cfRule>
  </conditionalFormatting>
  <conditionalFormatting sqref="AP418">
    <cfRule type="cellIs" dxfId="12661" priority="6881" stopIfTrue="1" operator="equal">
      <formula>"Alta"</formula>
    </cfRule>
  </conditionalFormatting>
  <conditionalFormatting sqref="AP418">
    <cfRule type="cellIs" dxfId="12660" priority="6883" stopIfTrue="1" operator="equal">
      <formula>"Baja"</formula>
    </cfRule>
  </conditionalFormatting>
  <conditionalFormatting sqref="AP418">
    <cfRule type="cellIs" dxfId="12659" priority="6882" stopIfTrue="1" operator="equal">
      <formula>"Media"</formula>
    </cfRule>
  </conditionalFormatting>
  <conditionalFormatting sqref="AP418">
    <cfRule type="cellIs" dxfId="12658" priority="6880" stopIfTrue="1" operator="equal">
      <formula>"Muy Alta"</formula>
    </cfRule>
  </conditionalFormatting>
  <conditionalFormatting sqref="AP418">
    <cfRule type="cellIs" dxfId="12657" priority="6884" stopIfTrue="1" operator="equal">
      <formula>"Muy Baja"</formula>
    </cfRule>
  </conditionalFormatting>
  <conditionalFormatting sqref="AP419">
    <cfRule type="cellIs" dxfId="12656" priority="6867" stopIfTrue="1" operator="equal">
      <formula>"Alta"</formula>
    </cfRule>
  </conditionalFormatting>
  <conditionalFormatting sqref="AP419">
    <cfRule type="cellIs" dxfId="12655" priority="6869" stopIfTrue="1" operator="equal">
      <formula>"Baja"</formula>
    </cfRule>
  </conditionalFormatting>
  <conditionalFormatting sqref="AP419">
    <cfRule type="cellIs" dxfId="12654" priority="6868" stopIfTrue="1" operator="equal">
      <formula>"Media"</formula>
    </cfRule>
  </conditionalFormatting>
  <conditionalFormatting sqref="AP419">
    <cfRule type="cellIs" dxfId="12653" priority="6866" stopIfTrue="1" operator="equal">
      <formula>"Muy Alta"</formula>
    </cfRule>
  </conditionalFormatting>
  <conditionalFormatting sqref="AP419">
    <cfRule type="cellIs" dxfId="12652" priority="6870" stopIfTrue="1" operator="equal">
      <formula>"Muy Baja"</formula>
    </cfRule>
  </conditionalFormatting>
  <conditionalFormatting sqref="AE420:AE421">
    <cfRule type="containsText" dxfId="12651" priority="6819" operator="containsText" text="VALORAR">
      <formula>NOT(ISERROR(SEARCH("VALORAR",AE420)))</formula>
    </cfRule>
    <cfRule type="containsText" dxfId="12650" priority="6820" operator="containsText" text="Extrema">
      <formula>NOT(ISERROR(SEARCH("Extrema",AE420)))</formula>
    </cfRule>
    <cfRule type="containsText" dxfId="12649" priority="6821" operator="containsText" text="Alta">
      <formula>NOT(ISERROR(SEARCH("Alta",AE420)))</formula>
    </cfRule>
    <cfRule type="containsText" dxfId="12648" priority="6822" operator="containsText" text="Moderada">
      <formula>NOT(ISERROR(SEARCH("Moderada",AE420)))</formula>
    </cfRule>
    <cfRule type="containsText" dxfId="12647" priority="6823" operator="containsText" text="Baja">
      <formula>NOT(ISERROR(SEARCH("Baja",AE420)))</formula>
    </cfRule>
  </conditionalFormatting>
  <conditionalFormatting sqref="AE420:AE421">
    <cfRule type="containsText" dxfId="12646" priority="6824" operator="containsText" text="VALORAR">
      <formula>NOT(ISERROR(SEARCH("VALORAR",AE420)))</formula>
    </cfRule>
    <cfRule type="containsText" dxfId="12645" priority="6825" operator="containsText" text="Extrema">
      <formula>NOT(ISERROR(SEARCH("Extrema",AE420)))</formula>
    </cfRule>
    <cfRule type="containsText" dxfId="12644" priority="6826" operator="containsText" text="Alta">
      <formula>NOT(ISERROR(SEARCH("Alta",AE420)))</formula>
    </cfRule>
    <cfRule type="containsText" dxfId="12643" priority="6827" operator="containsText" text="Moderada">
      <formula>NOT(ISERROR(SEARCH("Moderada",AE420)))</formula>
    </cfRule>
    <cfRule type="containsText" dxfId="12642" priority="6828" operator="containsText" text="Baja">
      <formula>NOT(ISERROR(SEARCH("Baja",AE420)))</formula>
    </cfRule>
  </conditionalFormatting>
  <conditionalFormatting sqref="V420:V421">
    <cfRule type="cellIs" dxfId="12641" priority="6835" stopIfTrue="1" operator="equal">
      <formula>"Alta"</formula>
    </cfRule>
  </conditionalFormatting>
  <conditionalFormatting sqref="V420:V421">
    <cfRule type="cellIs" dxfId="12640" priority="6837" stopIfTrue="1" operator="equal">
      <formula>"Baja"</formula>
    </cfRule>
  </conditionalFormatting>
  <conditionalFormatting sqref="V420:V421">
    <cfRule type="cellIs" dxfId="12639" priority="6836" stopIfTrue="1" operator="equal">
      <formula>"Media"</formula>
    </cfRule>
  </conditionalFormatting>
  <conditionalFormatting sqref="V420:V421">
    <cfRule type="cellIs" dxfId="12638" priority="6834" stopIfTrue="1" operator="equal">
      <formula>"Muy Alta"</formula>
    </cfRule>
  </conditionalFormatting>
  <conditionalFormatting sqref="V420:V421">
    <cfRule type="cellIs" dxfId="12637" priority="6838" stopIfTrue="1" operator="equal">
      <formula>"Muy Baja"</formula>
    </cfRule>
  </conditionalFormatting>
  <conditionalFormatting sqref="AP421">
    <cfRule type="cellIs" dxfId="12636" priority="6797" stopIfTrue="1" operator="equal">
      <formula>"Alta"</formula>
    </cfRule>
  </conditionalFormatting>
  <conditionalFormatting sqref="AP421">
    <cfRule type="cellIs" dxfId="12635" priority="6799" stopIfTrue="1" operator="equal">
      <formula>"Baja"</formula>
    </cfRule>
  </conditionalFormatting>
  <conditionalFormatting sqref="AP421">
    <cfRule type="cellIs" dxfId="12634" priority="6798" stopIfTrue="1" operator="equal">
      <formula>"Media"</formula>
    </cfRule>
  </conditionalFormatting>
  <conditionalFormatting sqref="AP421">
    <cfRule type="cellIs" dxfId="12633" priority="6796" stopIfTrue="1" operator="equal">
      <formula>"Muy Alta"</formula>
    </cfRule>
  </conditionalFormatting>
  <conditionalFormatting sqref="AP421">
    <cfRule type="cellIs" dxfId="12632" priority="6800" stopIfTrue="1" operator="equal">
      <formula>"Muy Baja"</formula>
    </cfRule>
  </conditionalFormatting>
  <conditionalFormatting sqref="AE422">
    <cfRule type="containsText" dxfId="12631" priority="6763" operator="containsText" text="VALORAR">
      <formula>NOT(ISERROR(SEARCH("VALORAR",AE422)))</formula>
    </cfRule>
    <cfRule type="containsText" dxfId="12630" priority="6764" operator="containsText" text="Extrema">
      <formula>NOT(ISERROR(SEARCH("Extrema",AE422)))</formula>
    </cfRule>
    <cfRule type="containsText" dxfId="12629" priority="6765" operator="containsText" text="Alta">
      <formula>NOT(ISERROR(SEARCH("Alta",AE422)))</formula>
    </cfRule>
    <cfRule type="containsText" dxfId="12628" priority="6766" operator="containsText" text="Moderada">
      <formula>NOT(ISERROR(SEARCH("Moderada",AE422)))</formula>
    </cfRule>
    <cfRule type="containsText" dxfId="12627" priority="6767" operator="containsText" text="Baja">
      <formula>NOT(ISERROR(SEARCH("Baja",AE422)))</formula>
    </cfRule>
  </conditionalFormatting>
  <conditionalFormatting sqref="AE422">
    <cfRule type="containsText" dxfId="12626" priority="6768" operator="containsText" text="VALORAR">
      <formula>NOT(ISERROR(SEARCH("VALORAR",AE422)))</formula>
    </cfRule>
    <cfRule type="containsText" dxfId="12625" priority="6769" operator="containsText" text="Extrema">
      <formula>NOT(ISERROR(SEARCH("Extrema",AE422)))</formula>
    </cfRule>
    <cfRule type="containsText" dxfId="12624" priority="6770" operator="containsText" text="Alta">
      <formula>NOT(ISERROR(SEARCH("Alta",AE422)))</formula>
    </cfRule>
    <cfRule type="containsText" dxfId="12623" priority="6771" operator="containsText" text="Moderada">
      <formula>NOT(ISERROR(SEARCH("Moderada",AE422)))</formula>
    </cfRule>
    <cfRule type="containsText" dxfId="12622" priority="6772" operator="containsText" text="Baja">
      <formula>NOT(ISERROR(SEARCH("Baja",AE422)))</formula>
    </cfRule>
  </conditionalFormatting>
  <conditionalFormatting sqref="V422">
    <cfRule type="cellIs" dxfId="12621" priority="6779" stopIfTrue="1" operator="equal">
      <formula>"Alta"</formula>
    </cfRule>
  </conditionalFormatting>
  <conditionalFormatting sqref="V422">
    <cfRule type="cellIs" dxfId="12620" priority="6781" stopIfTrue="1" operator="equal">
      <formula>"Baja"</formula>
    </cfRule>
  </conditionalFormatting>
  <conditionalFormatting sqref="V422">
    <cfRule type="cellIs" dxfId="12619" priority="6780" stopIfTrue="1" operator="equal">
      <formula>"Media"</formula>
    </cfRule>
  </conditionalFormatting>
  <conditionalFormatting sqref="V422">
    <cfRule type="cellIs" dxfId="12618" priority="6778" stopIfTrue="1" operator="equal">
      <formula>"Muy Alta"</formula>
    </cfRule>
  </conditionalFormatting>
  <conditionalFormatting sqref="V422">
    <cfRule type="cellIs" dxfId="12617" priority="6782" stopIfTrue="1" operator="equal">
      <formula>"Muy Baja"</formula>
    </cfRule>
  </conditionalFormatting>
  <conditionalFormatting sqref="AP422">
    <cfRule type="cellIs" dxfId="12616" priority="6755" stopIfTrue="1" operator="equal">
      <formula>"Alta"</formula>
    </cfRule>
  </conditionalFormatting>
  <conditionalFormatting sqref="AP422">
    <cfRule type="cellIs" dxfId="12615" priority="6757" stopIfTrue="1" operator="equal">
      <formula>"Baja"</formula>
    </cfRule>
  </conditionalFormatting>
  <conditionalFormatting sqref="AP422">
    <cfRule type="cellIs" dxfId="12614" priority="6756" stopIfTrue="1" operator="equal">
      <formula>"Media"</formula>
    </cfRule>
  </conditionalFormatting>
  <conditionalFormatting sqref="AP422">
    <cfRule type="cellIs" dxfId="12613" priority="6754" stopIfTrue="1" operator="equal">
      <formula>"Muy Alta"</formula>
    </cfRule>
  </conditionalFormatting>
  <conditionalFormatting sqref="AP422">
    <cfRule type="cellIs" dxfId="12612" priority="6758" stopIfTrue="1" operator="equal">
      <formula>"Muy Baja"</formula>
    </cfRule>
  </conditionalFormatting>
  <conditionalFormatting sqref="AE430:AE431">
    <cfRule type="containsText" dxfId="12611" priority="6707" operator="containsText" text="VALORAR">
      <formula>NOT(ISERROR(SEARCH("VALORAR",AE430)))</formula>
    </cfRule>
    <cfRule type="containsText" dxfId="12610" priority="6708" operator="containsText" text="Extrema">
      <formula>NOT(ISERROR(SEARCH("Extrema",AE430)))</formula>
    </cfRule>
    <cfRule type="containsText" dxfId="12609" priority="6709" operator="containsText" text="Alta">
      <formula>NOT(ISERROR(SEARCH("Alta",AE430)))</formula>
    </cfRule>
    <cfRule type="containsText" dxfId="12608" priority="6710" operator="containsText" text="Moderada">
      <formula>NOT(ISERROR(SEARCH("Moderada",AE430)))</formula>
    </cfRule>
    <cfRule type="containsText" dxfId="12607" priority="6711" operator="containsText" text="Baja">
      <formula>NOT(ISERROR(SEARCH("Baja",AE430)))</formula>
    </cfRule>
  </conditionalFormatting>
  <conditionalFormatting sqref="AE430:AE431">
    <cfRule type="containsText" dxfId="12606" priority="6712" operator="containsText" text="VALORAR">
      <formula>NOT(ISERROR(SEARCH("VALORAR",AE430)))</formula>
    </cfRule>
    <cfRule type="containsText" dxfId="12605" priority="6713" operator="containsText" text="Extrema">
      <formula>NOT(ISERROR(SEARCH("Extrema",AE430)))</formula>
    </cfRule>
    <cfRule type="containsText" dxfId="12604" priority="6714" operator="containsText" text="Alta">
      <formula>NOT(ISERROR(SEARCH("Alta",AE430)))</formula>
    </cfRule>
    <cfRule type="containsText" dxfId="12603" priority="6715" operator="containsText" text="Moderada">
      <formula>NOT(ISERROR(SEARCH("Moderada",AE430)))</formula>
    </cfRule>
    <cfRule type="containsText" dxfId="12602" priority="6716" operator="containsText" text="Baja">
      <formula>NOT(ISERROR(SEARCH("Baja",AE430)))</formula>
    </cfRule>
  </conditionalFormatting>
  <conditionalFormatting sqref="AP435">
    <cfRule type="cellIs" dxfId="12601" priority="6661" stopIfTrue="1" operator="equal">
      <formula>"Alta"</formula>
    </cfRule>
  </conditionalFormatting>
  <conditionalFormatting sqref="AP435">
    <cfRule type="cellIs" dxfId="12600" priority="6663" stopIfTrue="1" operator="equal">
      <formula>"Baja"</formula>
    </cfRule>
  </conditionalFormatting>
  <conditionalFormatting sqref="AP435">
    <cfRule type="cellIs" dxfId="12599" priority="6662" stopIfTrue="1" operator="equal">
      <formula>"Media"</formula>
    </cfRule>
  </conditionalFormatting>
  <conditionalFormatting sqref="AP435">
    <cfRule type="cellIs" dxfId="12598" priority="6660" stopIfTrue="1" operator="equal">
      <formula>"Muy Alta"</formula>
    </cfRule>
  </conditionalFormatting>
  <conditionalFormatting sqref="AP435">
    <cfRule type="cellIs" dxfId="12597" priority="6664" stopIfTrue="1" operator="equal">
      <formula>"Muy Baja"</formula>
    </cfRule>
  </conditionalFormatting>
  <conditionalFormatting sqref="AP432">
    <cfRule type="cellIs" dxfId="12596" priority="6619" stopIfTrue="1" operator="equal">
      <formula>"Alta"</formula>
    </cfRule>
  </conditionalFormatting>
  <conditionalFormatting sqref="AP432">
    <cfRule type="cellIs" dxfId="12595" priority="6621" stopIfTrue="1" operator="equal">
      <formula>"Baja"</formula>
    </cfRule>
  </conditionalFormatting>
  <conditionalFormatting sqref="AP432">
    <cfRule type="cellIs" dxfId="12594" priority="6620" stopIfTrue="1" operator="equal">
      <formula>"Media"</formula>
    </cfRule>
  </conditionalFormatting>
  <conditionalFormatting sqref="AP432">
    <cfRule type="cellIs" dxfId="12593" priority="6618" stopIfTrue="1" operator="equal">
      <formula>"Muy Alta"</formula>
    </cfRule>
  </conditionalFormatting>
  <conditionalFormatting sqref="AP432">
    <cfRule type="cellIs" dxfId="12592" priority="6622" stopIfTrue="1" operator="equal">
      <formula>"Muy Baja"</formula>
    </cfRule>
  </conditionalFormatting>
  <conditionalFormatting sqref="V430:V431">
    <cfRule type="cellIs" dxfId="12591" priority="6723" stopIfTrue="1" operator="equal">
      <formula>"Alta"</formula>
    </cfRule>
  </conditionalFormatting>
  <conditionalFormatting sqref="V430:V431">
    <cfRule type="cellIs" dxfId="12590" priority="6725" stopIfTrue="1" operator="equal">
      <formula>"Baja"</formula>
    </cfRule>
  </conditionalFormatting>
  <conditionalFormatting sqref="V430:V431">
    <cfRule type="cellIs" dxfId="12589" priority="6724" stopIfTrue="1" operator="equal">
      <formula>"Media"</formula>
    </cfRule>
  </conditionalFormatting>
  <conditionalFormatting sqref="V430:V431">
    <cfRule type="cellIs" dxfId="12588" priority="6722" stopIfTrue="1" operator="equal">
      <formula>"Muy Alta"</formula>
    </cfRule>
  </conditionalFormatting>
  <conditionalFormatting sqref="V430:V431">
    <cfRule type="cellIs" dxfId="12587" priority="6726" stopIfTrue="1" operator="equal">
      <formula>"Muy Baja"</formula>
    </cfRule>
  </conditionalFormatting>
  <conditionalFormatting sqref="AW430">
    <cfRule type="containsText" dxfId="12586" priority="6697" operator="containsText" text="VALORAR">
      <formula>NOT(ISERROR(SEARCH("VALORAR",AW430)))</formula>
    </cfRule>
    <cfRule type="containsText" dxfId="12585" priority="6698" operator="containsText" text="Extrema">
      <formula>NOT(ISERROR(SEARCH("Extrema",AW430)))</formula>
    </cfRule>
    <cfRule type="containsText" dxfId="12584" priority="6699" operator="containsText" text="Alta">
      <formula>NOT(ISERROR(SEARCH("Alta",AW430)))</formula>
    </cfRule>
    <cfRule type="containsText" dxfId="12583" priority="6700" operator="containsText" text="Moderada">
      <formula>NOT(ISERROR(SEARCH("Moderada",AW430)))</formula>
    </cfRule>
    <cfRule type="containsText" dxfId="12582" priority="6701" operator="containsText" text="Baja">
      <formula>NOT(ISERROR(SEARCH("Baja",AW430)))</formula>
    </cfRule>
  </conditionalFormatting>
  <conditionalFormatting sqref="AW430">
    <cfRule type="containsText" dxfId="12581" priority="6702" operator="containsText" text="VALORAR">
      <formula>NOT(ISERROR(SEARCH("VALORAR",AW430)))</formula>
    </cfRule>
    <cfRule type="containsText" dxfId="12580" priority="6703" operator="containsText" text="Extrema">
      <formula>NOT(ISERROR(SEARCH("Extrema",AW430)))</formula>
    </cfRule>
    <cfRule type="containsText" dxfId="12579" priority="6704" operator="containsText" text="Alta">
      <formula>NOT(ISERROR(SEARCH("Alta",AW430)))</formula>
    </cfRule>
    <cfRule type="containsText" dxfId="12578" priority="6705" operator="containsText" text="Moderada">
      <formula>NOT(ISERROR(SEARCH("Moderada",AW430)))</formula>
    </cfRule>
    <cfRule type="containsText" dxfId="12577" priority="6706" operator="containsText" text="Baja">
      <formula>NOT(ISERROR(SEARCH("Baja",AW430)))</formula>
    </cfRule>
  </conditionalFormatting>
  <conditionalFormatting sqref="AP430">
    <cfRule type="cellIs" dxfId="12576" priority="6689" stopIfTrue="1" operator="equal">
      <formula>"Alta"</formula>
    </cfRule>
  </conditionalFormatting>
  <conditionalFormatting sqref="AP430">
    <cfRule type="cellIs" dxfId="12575" priority="6691" stopIfTrue="1" operator="equal">
      <formula>"Baja"</formula>
    </cfRule>
  </conditionalFormatting>
  <conditionalFormatting sqref="AP430">
    <cfRule type="cellIs" dxfId="12574" priority="6690" stopIfTrue="1" operator="equal">
      <formula>"Media"</formula>
    </cfRule>
  </conditionalFormatting>
  <conditionalFormatting sqref="AP430">
    <cfRule type="cellIs" dxfId="12573" priority="6688" stopIfTrue="1" operator="equal">
      <formula>"Muy Alta"</formula>
    </cfRule>
  </conditionalFormatting>
  <conditionalFormatting sqref="AP430">
    <cfRule type="cellIs" dxfId="12572" priority="6692" stopIfTrue="1" operator="equal">
      <formula>"Muy Baja"</formula>
    </cfRule>
  </conditionalFormatting>
  <conditionalFormatting sqref="AP431">
    <cfRule type="cellIs" dxfId="12571" priority="6675" stopIfTrue="1" operator="equal">
      <formula>"Alta"</formula>
    </cfRule>
  </conditionalFormatting>
  <conditionalFormatting sqref="AP431">
    <cfRule type="cellIs" dxfId="12570" priority="6677" stopIfTrue="1" operator="equal">
      <formula>"Baja"</formula>
    </cfRule>
  </conditionalFormatting>
  <conditionalFormatting sqref="AP431">
    <cfRule type="cellIs" dxfId="12569" priority="6676" stopIfTrue="1" operator="equal">
      <formula>"Media"</formula>
    </cfRule>
  </conditionalFormatting>
  <conditionalFormatting sqref="AP431">
    <cfRule type="cellIs" dxfId="12568" priority="6674" stopIfTrue="1" operator="equal">
      <formula>"Muy Alta"</formula>
    </cfRule>
  </conditionalFormatting>
  <conditionalFormatting sqref="AP431">
    <cfRule type="cellIs" dxfId="12567" priority="6678" stopIfTrue="1" operator="equal">
      <formula>"Muy Baja"</formula>
    </cfRule>
  </conditionalFormatting>
  <conditionalFormatting sqref="AE432:AE433">
    <cfRule type="containsText" dxfId="12566" priority="6627" operator="containsText" text="VALORAR">
      <formula>NOT(ISERROR(SEARCH("VALORAR",AE432)))</formula>
    </cfRule>
    <cfRule type="containsText" dxfId="12565" priority="6628" operator="containsText" text="Extrema">
      <formula>NOT(ISERROR(SEARCH("Extrema",AE432)))</formula>
    </cfRule>
    <cfRule type="containsText" dxfId="12564" priority="6629" operator="containsText" text="Alta">
      <formula>NOT(ISERROR(SEARCH("Alta",AE432)))</formula>
    </cfRule>
    <cfRule type="containsText" dxfId="12563" priority="6630" operator="containsText" text="Moderada">
      <formula>NOT(ISERROR(SEARCH("Moderada",AE432)))</formula>
    </cfRule>
    <cfRule type="containsText" dxfId="12562" priority="6631" operator="containsText" text="Baja">
      <formula>NOT(ISERROR(SEARCH("Baja",AE432)))</formula>
    </cfRule>
  </conditionalFormatting>
  <conditionalFormatting sqref="AE432:AE433">
    <cfRule type="containsText" dxfId="12561" priority="6632" operator="containsText" text="VALORAR">
      <formula>NOT(ISERROR(SEARCH("VALORAR",AE432)))</formula>
    </cfRule>
    <cfRule type="containsText" dxfId="12560" priority="6633" operator="containsText" text="Extrema">
      <formula>NOT(ISERROR(SEARCH("Extrema",AE432)))</formula>
    </cfRule>
    <cfRule type="containsText" dxfId="12559" priority="6634" operator="containsText" text="Alta">
      <formula>NOT(ISERROR(SEARCH("Alta",AE432)))</formula>
    </cfRule>
    <cfRule type="containsText" dxfId="12558" priority="6635" operator="containsText" text="Moderada">
      <formula>NOT(ISERROR(SEARCH("Moderada",AE432)))</formula>
    </cfRule>
    <cfRule type="containsText" dxfId="12557" priority="6636" operator="containsText" text="Baja">
      <formula>NOT(ISERROR(SEARCH("Baja",AE432)))</formula>
    </cfRule>
  </conditionalFormatting>
  <conditionalFormatting sqref="V432:V433">
    <cfRule type="cellIs" dxfId="12556" priority="6643" stopIfTrue="1" operator="equal">
      <formula>"Alta"</formula>
    </cfRule>
  </conditionalFormatting>
  <conditionalFormatting sqref="V432:V433">
    <cfRule type="cellIs" dxfId="12555" priority="6645" stopIfTrue="1" operator="equal">
      <formula>"Baja"</formula>
    </cfRule>
  </conditionalFormatting>
  <conditionalFormatting sqref="V432:V433">
    <cfRule type="cellIs" dxfId="12554" priority="6644" stopIfTrue="1" operator="equal">
      <formula>"Media"</formula>
    </cfRule>
  </conditionalFormatting>
  <conditionalFormatting sqref="V432:V433">
    <cfRule type="cellIs" dxfId="12553" priority="6642" stopIfTrue="1" operator="equal">
      <formula>"Muy Alta"</formula>
    </cfRule>
  </conditionalFormatting>
  <conditionalFormatting sqref="V432:V433">
    <cfRule type="cellIs" dxfId="12552" priority="6646" stopIfTrue="1" operator="equal">
      <formula>"Muy Baja"</formula>
    </cfRule>
  </conditionalFormatting>
  <conditionalFormatting sqref="AP433">
    <cfRule type="cellIs" dxfId="12551" priority="6605" stopIfTrue="1" operator="equal">
      <formula>"Alta"</formula>
    </cfRule>
  </conditionalFormatting>
  <conditionalFormatting sqref="AP433">
    <cfRule type="cellIs" dxfId="12550" priority="6607" stopIfTrue="1" operator="equal">
      <formula>"Baja"</formula>
    </cfRule>
  </conditionalFormatting>
  <conditionalFormatting sqref="AP433">
    <cfRule type="cellIs" dxfId="12549" priority="6606" stopIfTrue="1" operator="equal">
      <formula>"Media"</formula>
    </cfRule>
  </conditionalFormatting>
  <conditionalFormatting sqref="AP433">
    <cfRule type="cellIs" dxfId="12548" priority="6604" stopIfTrue="1" operator="equal">
      <formula>"Muy Alta"</formula>
    </cfRule>
  </conditionalFormatting>
  <conditionalFormatting sqref="AP433">
    <cfRule type="cellIs" dxfId="12547" priority="6608" stopIfTrue="1" operator="equal">
      <formula>"Muy Baja"</formula>
    </cfRule>
  </conditionalFormatting>
  <conditionalFormatting sqref="AE434">
    <cfRule type="containsText" dxfId="12546" priority="6571" operator="containsText" text="VALORAR">
      <formula>NOT(ISERROR(SEARCH("VALORAR",AE434)))</formula>
    </cfRule>
    <cfRule type="containsText" dxfId="12545" priority="6572" operator="containsText" text="Extrema">
      <formula>NOT(ISERROR(SEARCH("Extrema",AE434)))</formula>
    </cfRule>
    <cfRule type="containsText" dxfId="12544" priority="6573" operator="containsText" text="Alta">
      <formula>NOT(ISERROR(SEARCH("Alta",AE434)))</formula>
    </cfRule>
    <cfRule type="containsText" dxfId="12543" priority="6574" operator="containsText" text="Moderada">
      <formula>NOT(ISERROR(SEARCH("Moderada",AE434)))</formula>
    </cfRule>
    <cfRule type="containsText" dxfId="12542" priority="6575" operator="containsText" text="Baja">
      <formula>NOT(ISERROR(SEARCH("Baja",AE434)))</formula>
    </cfRule>
  </conditionalFormatting>
  <conditionalFormatting sqref="AE434">
    <cfRule type="containsText" dxfId="12541" priority="6576" operator="containsText" text="VALORAR">
      <formula>NOT(ISERROR(SEARCH("VALORAR",AE434)))</formula>
    </cfRule>
    <cfRule type="containsText" dxfId="12540" priority="6577" operator="containsText" text="Extrema">
      <formula>NOT(ISERROR(SEARCH("Extrema",AE434)))</formula>
    </cfRule>
    <cfRule type="containsText" dxfId="12539" priority="6578" operator="containsText" text="Alta">
      <formula>NOT(ISERROR(SEARCH("Alta",AE434)))</formula>
    </cfRule>
    <cfRule type="containsText" dxfId="12538" priority="6579" operator="containsText" text="Moderada">
      <formula>NOT(ISERROR(SEARCH("Moderada",AE434)))</formula>
    </cfRule>
    <cfRule type="containsText" dxfId="12537" priority="6580" operator="containsText" text="Baja">
      <formula>NOT(ISERROR(SEARCH("Baja",AE434)))</formula>
    </cfRule>
  </conditionalFormatting>
  <conditionalFormatting sqref="V434">
    <cfRule type="cellIs" dxfId="12536" priority="6587" stopIfTrue="1" operator="equal">
      <formula>"Alta"</formula>
    </cfRule>
  </conditionalFormatting>
  <conditionalFormatting sqref="V434">
    <cfRule type="cellIs" dxfId="12535" priority="6589" stopIfTrue="1" operator="equal">
      <formula>"Baja"</formula>
    </cfRule>
  </conditionalFormatting>
  <conditionalFormatting sqref="V434">
    <cfRule type="cellIs" dxfId="12534" priority="6588" stopIfTrue="1" operator="equal">
      <formula>"Media"</formula>
    </cfRule>
  </conditionalFormatting>
  <conditionalFormatting sqref="V434">
    <cfRule type="cellIs" dxfId="12533" priority="6586" stopIfTrue="1" operator="equal">
      <formula>"Muy Alta"</formula>
    </cfRule>
  </conditionalFormatting>
  <conditionalFormatting sqref="V434">
    <cfRule type="cellIs" dxfId="12532" priority="6590" stopIfTrue="1" operator="equal">
      <formula>"Muy Baja"</formula>
    </cfRule>
  </conditionalFormatting>
  <conditionalFormatting sqref="AP434">
    <cfRule type="cellIs" dxfId="12531" priority="6563" stopIfTrue="1" operator="equal">
      <formula>"Alta"</formula>
    </cfRule>
  </conditionalFormatting>
  <conditionalFormatting sqref="AP434">
    <cfRule type="cellIs" dxfId="12530" priority="6565" stopIfTrue="1" operator="equal">
      <formula>"Baja"</formula>
    </cfRule>
  </conditionalFormatting>
  <conditionalFormatting sqref="AP434">
    <cfRule type="cellIs" dxfId="12529" priority="6564" stopIfTrue="1" operator="equal">
      <formula>"Media"</formula>
    </cfRule>
  </conditionalFormatting>
  <conditionalFormatting sqref="AP434">
    <cfRule type="cellIs" dxfId="12528" priority="6562" stopIfTrue="1" operator="equal">
      <formula>"Muy Alta"</formula>
    </cfRule>
  </conditionalFormatting>
  <conditionalFormatting sqref="AP434">
    <cfRule type="cellIs" dxfId="12527" priority="6566" stopIfTrue="1" operator="equal">
      <formula>"Muy Baja"</formula>
    </cfRule>
  </conditionalFormatting>
  <conditionalFormatting sqref="AE436:AE437">
    <cfRule type="containsText" dxfId="12526" priority="6515" operator="containsText" text="VALORAR">
      <formula>NOT(ISERROR(SEARCH("VALORAR",AE436)))</formula>
    </cfRule>
    <cfRule type="containsText" dxfId="12525" priority="6516" operator="containsText" text="Extrema">
      <formula>NOT(ISERROR(SEARCH("Extrema",AE436)))</formula>
    </cfRule>
    <cfRule type="containsText" dxfId="12524" priority="6517" operator="containsText" text="Alta">
      <formula>NOT(ISERROR(SEARCH("Alta",AE436)))</formula>
    </cfRule>
    <cfRule type="containsText" dxfId="12523" priority="6518" operator="containsText" text="Moderada">
      <formula>NOT(ISERROR(SEARCH("Moderada",AE436)))</formula>
    </cfRule>
    <cfRule type="containsText" dxfId="12522" priority="6519" operator="containsText" text="Baja">
      <formula>NOT(ISERROR(SEARCH("Baja",AE436)))</formula>
    </cfRule>
  </conditionalFormatting>
  <conditionalFormatting sqref="AE436:AE437">
    <cfRule type="containsText" dxfId="12521" priority="6520" operator="containsText" text="VALORAR">
      <formula>NOT(ISERROR(SEARCH("VALORAR",AE436)))</formula>
    </cfRule>
    <cfRule type="containsText" dxfId="12520" priority="6521" operator="containsText" text="Extrema">
      <formula>NOT(ISERROR(SEARCH("Extrema",AE436)))</formula>
    </cfRule>
    <cfRule type="containsText" dxfId="12519" priority="6522" operator="containsText" text="Alta">
      <formula>NOT(ISERROR(SEARCH("Alta",AE436)))</formula>
    </cfRule>
    <cfRule type="containsText" dxfId="12518" priority="6523" operator="containsText" text="Moderada">
      <formula>NOT(ISERROR(SEARCH("Moderada",AE436)))</formula>
    </cfRule>
    <cfRule type="containsText" dxfId="12517" priority="6524" operator="containsText" text="Baja">
      <formula>NOT(ISERROR(SEARCH("Baja",AE436)))</formula>
    </cfRule>
  </conditionalFormatting>
  <conditionalFormatting sqref="AP441">
    <cfRule type="cellIs" dxfId="12516" priority="6469" stopIfTrue="1" operator="equal">
      <formula>"Alta"</formula>
    </cfRule>
  </conditionalFormatting>
  <conditionalFormatting sqref="AP441">
    <cfRule type="cellIs" dxfId="12515" priority="6471" stopIfTrue="1" operator="equal">
      <formula>"Baja"</formula>
    </cfRule>
  </conditionalFormatting>
  <conditionalFormatting sqref="AP441">
    <cfRule type="cellIs" dxfId="12514" priority="6470" stopIfTrue="1" operator="equal">
      <formula>"Media"</formula>
    </cfRule>
  </conditionalFormatting>
  <conditionalFormatting sqref="AP441">
    <cfRule type="cellIs" dxfId="12513" priority="6468" stopIfTrue="1" operator="equal">
      <formula>"Muy Alta"</formula>
    </cfRule>
  </conditionalFormatting>
  <conditionalFormatting sqref="AP441">
    <cfRule type="cellIs" dxfId="12512" priority="6472" stopIfTrue="1" operator="equal">
      <formula>"Muy Baja"</formula>
    </cfRule>
  </conditionalFormatting>
  <conditionalFormatting sqref="AP438">
    <cfRule type="cellIs" dxfId="12511" priority="6427" stopIfTrue="1" operator="equal">
      <formula>"Alta"</formula>
    </cfRule>
  </conditionalFormatting>
  <conditionalFormatting sqref="AP438">
    <cfRule type="cellIs" dxfId="12510" priority="6429" stopIfTrue="1" operator="equal">
      <formula>"Baja"</formula>
    </cfRule>
  </conditionalFormatting>
  <conditionalFormatting sqref="AP438">
    <cfRule type="cellIs" dxfId="12509" priority="6428" stopIfTrue="1" operator="equal">
      <formula>"Media"</formula>
    </cfRule>
  </conditionalFormatting>
  <conditionalFormatting sqref="AP438">
    <cfRule type="cellIs" dxfId="12508" priority="6426" stopIfTrue="1" operator="equal">
      <formula>"Muy Alta"</formula>
    </cfRule>
  </conditionalFormatting>
  <conditionalFormatting sqref="AP438">
    <cfRule type="cellIs" dxfId="12507" priority="6430" stopIfTrue="1" operator="equal">
      <formula>"Muy Baja"</formula>
    </cfRule>
  </conditionalFormatting>
  <conditionalFormatting sqref="V436:V437">
    <cfRule type="cellIs" dxfId="12506" priority="6531" stopIfTrue="1" operator="equal">
      <formula>"Alta"</formula>
    </cfRule>
  </conditionalFormatting>
  <conditionalFormatting sqref="V436:V437">
    <cfRule type="cellIs" dxfId="12505" priority="6533" stopIfTrue="1" operator="equal">
      <formula>"Baja"</formula>
    </cfRule>
  </conditionalFormatting>
  <conditionalFormatting sqref="V436:V437">
    <cfRule type="cellIs" dxfId="12504" priority="6532" stopIfTrue="1" operator="equal">
      <formula>"Media"</formula>
    </cfRule>
  </conditionalFormatting>
  <conditionalFormatting sqref="V436:V437">
    <cfRule type="cellIs" dxfId="12503" priority="6530" stopIfTrue="1" operator="equal">
      <formula>"Muy Alta"</formula>
    </cfRule>
  </conditionalFormatting>
  <conditionalFormatting sqref="V436:V437">
    <cfRule type="cellIs" dxfId="12502" priority="6534" stopIfTrue="1" operator="equal">
      <formula>"Muy Baja"</formula>
    </cfRule>
  </conditionalFormatting>
  <conditionalFormatting sqref="AW436">
    <cfRule type="containsText" dxfId="12501" priority="6505" operator="containsText" text="VALORAR">
      <formula>NOT(ISERROR(SEARCH("VALORAR",AW436)))</formula>
    </cfRule>
    <cfRule type="containsText" dxfId="12500" priority="6506" operator="containsText" text="Extrema">
      <formula>NOT(ISERROR(SEARCH("Extrema",AW436)))</formula>
    </cfRule>
    <cfRule type="containsText" dxfId="12499" priority="6507" operator="containsText" text="Alta">
      <formula>NOT(ISERROR(SEARCH("Alta",AW436)))</formula>
    </cfRule>
    <cfRule type="containsText" dxfId="12498" priority="6508" operator="containsText" text="Moderada">
      <formula>NOT(ISERROR(SEARCH("Moderada",AW436)))</formula>
    </cfRule>
    <cfRule type="containsText" dxfId="12497" priority="6509" operator="containsText" text="Baja">
      <formula>NOT(ISERROR(SEARCH("Baja",AW436)))</formula>
    </cfRule>
  </conditionalFormatting>
  <conditionalFormatting sqref="AW436">
    <cfRule type="containsText" dxfId="12496" priority="6510" operator="containsText" text="VALORAR">
      <formula>NOT(ISERROR(SEARCH("VALORAR",AW436)))</formula>
    </cfRule>
    <cfRule type="containsText" dxfId="12495" priority="6511" operator="containsText" text="Extrema">
      <formula>NOT(ISERROR(SEARCH("Extrema",AW436)))</formula>
    </cfRule>
    <cfRule type="containsText" dxfId="12494" priority="6512" operator="containsText" text="Alta">
      <formula>NOT(ISERROR(SEARCH("Alta",AW436)))</formula>
    </cfRule>
    <cfRule type="containsText" dxfId="12493" priority="6513" operator="containsText" text="Moderada">
      <formula>NOT(ISERROR(SEARCH("Moderada",AW436)))</formula>
    </cfRule>
    <cfRule type="containsText" dxfId="12492" priority="6514" operator="containsText" text="Baja">
      <formula>NOT(ISERROR(SEARCH("Baja",AW436)))</formula>
    </cfRule>
  </conditionalFormatting>
  <conditionalFormatting sqref="AP436">
    <cfRule type="cellIs" dxfId="12491" priority="6497" stopIfTrue="1" operator="equal">
      <formula>"Alta"</formula>
    </cfRule>
  </conditionalFormatting>
  <conditionalFormatting sqref="AP436">
    <cfRule type="cellIs" dxfId="12490" priority="6499" stopIfTrue="1" operator="equal">
      <formula>"Baja"</formula>
    </cfRule>
  </conditionalFormatting>
  <conditionalFormatting sqref="AP436">
    <cfRule type="cellIs" dxfId="12489" priority="6498" stopIfTrue="1" operator="equal">
      <formula>"Media"</formula>
    </cfRule>
  </conditionalFormatting>
  <conditionalFormatting sqref="AP436">
    <cfRule type="cellIs" dxfId="12488" priority="6496" stopIfTrue="1" operator="equal">
      <formula>"Muy Alta"</formula>
    </cfRule>
  </conditionalFormatting>
  <conditionalFormatting sqref="AP436">
    <cfRule type="cellIs" dxfId="12487" priority="6500" stopIfTrue="1" operator="equal">
      <formula>"Muy Baja"</formula>
    </cfRule>
  </conditionalFormatting>
  <conditionalFormatting sqref="AP437">
    <cfRule type="cellIs" dxfId="12486" priority="6483" stopIfTrue="1" operator="equal">
      <formula>"Alta"</formula>
    </cfRule>
  </conditionalFormatting>
  <conditionalFormatting sqref="AP437">
    <cfRule type="cellIs" dxfId="12485" priority="6485" stopIfTrue="1" operator="equal">
      <formula>"Baja"</formula>
    </cfRule>
  </conditionalFormatting>
  <conditionalFormatting sqref="AP437">
    <cfRule type="cellIs" dxfId="12484" priority="6484" stopIfTrue="1" operator="equal">
      <formula>"Media"</formula>
    </cfRule>
  </conditionalFormatting>
  <conditionalFormatting sqref="AP437">
    <cfRule type="cellIs" dxfId="12483" priority="6482" stopIfTrue="1" operator="equal">
      <formula>"Muy Alta"</formula>
    </cfRule>
  </conditionalFormatting>
  <conditionalFormatting sqref="AP437">
    <cfRule type="cellIs" dxfId="12482" priority="6486" stopIfTrue="1" operator="equal">
      <formula>"Muy Baja"</formula>
    </cfRule>
  </conditionalFormatting>
  <conditionalFormatting sqref="AE438:AE439">
    <cfRule type="containsText" dxfId="12481" priority="6435" operator="containsText" text="VALORAR">
      <formula>NOT(ISERROR(SEARCH("VALORAR",AE438)))</formula>
    </cfRule>
    <cfRule type="containsText" dxfId="12480" priority="6436" operator="containsText" text="Extrema">
      <formula>NOT(ISERROR(SEARCH("Extrema",AE438)))</formula>
    </cfRule>
    <cfRule type="containsText" dxfId="12479" priority="6437" operator="containsText" text="Alta">
      <formula>NOT(ISERROR(SEARCH("Alta",AE438)))</formula>
    </cfRule>
    <cfRule type="containsText" dxfId="12478" priority="6438" operator="containsText" text="Moderada">
      <formula>NOT(ISERROR(SEARCH("Moderada",AE438)))</formula>
    </cfRule>
    <cfRule type="containsText" dxfId="12477" priority="6439" operator="containsText" text="Baja">
      <formula>NOT(ISERROR(SEARCH("Baja",AE438)))</formula>
    </cfRule>
  </conditionalFormatting>
  <conditionalFormatting sqref="AE438:AE439">
    <cfRule type="containsText" dxfId="12476" priority="6440" operator="containsText" text="VALORAR">
      <formula>NOT(ISERROR(SEARCH("VALORAR",AE438)))</formula>
    </cfRule>
    <cfRule type="containsText" dxfId="12475" priority="6441" operator="containsText" text="Extrema">
      <formula>NOT(ISERROR(SEARCH("Extrema",AE438)))</formula>
    </cfRule>
    <cfRule type="containsText" dxfId="12474" priority="6442" operator="containsText" text="Alta">
      <formula>NOT(ISERROR(SEARCH("Alta",AE438)))</formula>
    </cfRule>
    <cfRule type="containsText" dxfId="12473" priority="6443" operator="containsText" text="Moderada">
      <formula>NOT(ISERROR(SEARCH("Moderada",AE438)))</formula>
    </cfRule>
    <cfRule type="containsText" dxfId="12472" priority="6444" operator="containsText" text="Baja">
      <formula>NOT(ISERROR(SEARCH("Baja",AE438)))</formula>
    </cfRule>
  </conditionalFormatting>
  <conditionalFormatting sqref="V438:V439">
    <cfRule type="cellIs" dxfId="12471" priority="6451" stopIfTrue="1" operator="equal">
      <formula>"Alta"</formula>
    </cfRule>
  </conditionalFormatting>
  <conditionalFormatting sqref="V438:V439">
    <cfRule type="cellIs" dxfId="12470" priority="6453" stopIfTrue="1" operator="equal">
      <formula>"Baja"</formula>
    </cfRule>
  </conditionalFormatting>
  <conditionalFormatting sqref="V438:V439">
    <cfRule type="cellIs" dxfId="12469" priority="6452" stopIfTrue="1" operator="equal">
      <formula>"Media"</formula>
    </cfRule>
  </conditionalFormatting>
  <conditionalFormatting sqref="V438:V439">
    <cfRule type="cellIs" dxfId="12468" priority="6450" stopIfTrue="1" operator="equal">
      <formula>"Muy Alta"</formula>
    </cfRule>
  </conditionalFormatting>
  <conditionalFormatting sqref="V438:V439">
    <cfRule type="cellIs" dxfId="12467" priority="6454" stopIfTrue="1" operator="equal">
      <formula>"Muy Baja"</formula>
    </cfRule>
  </conditionalFormatting>
  <conditionalFormatting sqref="AP439">
    <cfRule type="cellIs" dxfId="12466" priority="6413" stopIfTrue="1" operator="equal">
      <formula>"Alta"</formula>
    </cfRule>
  </conditionalFormatting>
  <conditionalFormatting sqref="AP439">
    <cfRule type="cellIs" dxfId="12465" priority="6415" stopIfTrue="1" operator="equal">
      <formula>"Baja"</formula>
    </cfRule>
  </conditionalFormatting>
  <conditionalFormatting sqref="AP439">
    <cfRule type="cellIs" dxfId="12464" priority="6414" stopIfTrue="1" operator="equal">
      <formula>"Media"</formula>
    </cfRule>
  </conditionalFormatting>
  <conditionalFormatting sqref="AP439">
    <cfRule type="cellIs" dxfId="12463" priority="6412" stopIfTrue="1" operator="equal">
      <formula>"Muy Alta"</formula>
    </cfRule>
  </conditionalFormatting>
  <conditionalFormatting sqref="AP439">
    <cfRule type="cellIs" dxfId="12462" priority="6416" stopIfTrue="1" operator="equal">
      <formula>"Muy Baja"</formula>
    </cfRule>
  </conditionalFormatting>
  <conditionalFormatting sqref="AE440">
    <cfRule type="containsText" dxfId="12461" priority="6379" operator="containsText" text="VALORAR">
      <formula>NOT(ISERROR(SEARCH("VALORAR",AE440)))</formula>
    </cfRule>
    <cfRule type="containsText" dxfId="12460" priority="6380" operator="containsText" text="Extrema">
      <formula>NOT(ISERROR(SEARCH("Extrema",AE440)))</formula>
    </cfRule>
    <cfRule type="containsText" dxfId="12459" priority="6381" operator="containsText" text="Alta">
      <formula>NOT(ISERROR(SEARCH("Alta",AE440)))</formula>
    </cfRule>
    <cfRule type="containsText" dxfId="12458" priority="6382" operator="containsText" text="Moderada">
      <formula>NOT(ISERROR(SEARCH("Moderada",AE440)))</formula>
    </cfRule>
    <cfRule type="containsText" dxfId="12457" priority="6383" operator="containsText" text="Baja">
      <formula>NOT(ISERROR(SEARCH("Baja",AE440)))</formula>
    </cfRule>
  </conditionalFormatting>
  <conditionalFormatting sqref="AE440">
    <cfRule type="containsText" dxfId="12456" priority="6384" operator="containsText" text="VALORAR">
      <formula>NOT(ISERROR(SEARCH("VALORAR",AE440)))</formula>
    </cfRule>
    <cfRule type="containsText" dxfId="12455" priority="6385" operator="containsText" text="Extrema">
      <formula>NOT(ISERROR(SEARCH("Extrema",AE440)))</formula>
    </cfRule>
    <cfRule type="containsText" dxfId="12454" priority="6386" operator="containsText" text="Alta">
      <formula>NOT(ISERROR(SEARCH("Alta",AE440)))</formula>
    </cfRule>
    <cfRule type="containsText" dxfId="12453" priority="6387" operator="containsText" text="Moderada">
      <formula>NOT(ISERROR(SEARCH("Moderada",AE440)))</formula>
    </cfRule>
    <cfRule type="containsText" dxfId="12452" priority="6388" operator="containsText" text="Baja">
      <formula>NOT(ISERROR(SEARCH("Baja",AE440)))</formula>
    </cfRule>
  </conditionalFormatting>
  <conditionalFormatting sqref="V440">
    <cfRule type="cellIs" dxfId="12451" priority="6395" stopIfTrue="1" operator="equal">
      <formula>"Alta"</formula>
    </cfRule>
  </conditionalFormatting>
  <conditionalFormatting sqref="V440">
    <cfRule type="cellIs" dxfId="12450" priority="6397" stopIfTrue="1" operator="equal">
      <formula>"Baja"</formula>
    </cfRule>
  </conditionalFormatting>
  <conditionalFormatting sqref="V440">
    <cfRule type="cellIs" dxfId="12449" priority="6396" stopIfTrue="1" operator="equal">
      <formula>"Media"</formula>
    </cfRule>
  </conditionalFormatting>
  <conditionalFormatting sqref="V440">
    <cfRule type="cellIs" dxfId="12448" priority="6394" stopIfTrue="1" operator="equal">
      <formula>"Muy Alta"</formula>
    </cfRule>
  </conditionalFormatting>
  <conditionalFormatting sqref="V440">
    <cfRule type="cellIs" dxfId="12447" priority="6398" stopIfTrue="1" operator="equal">
      <formula>"Muy Baja"</formula>
    </cfRule>
  </conditionalFormatting>
  <conditionalFormatting sqref="AP440">
    <cfRule type="cellIs" dxfId="12446" priority="6371" stopIfTrue="1" operator="equal">
      <formula>"Alta"</formula>
    </cfRule>
  </conditionalFormatting>
  <conditionalFormatting sqref="AP440">
    <cfRule type="cellIs" dxfId="12445" priority="6373" stopIfTrue="1" operator="equal">
      <formula>"Baja"</formula>
    </cfRule>
  </conditionalFormatting>
  <conditionalFormatting sqref="AP440">
    <cfRule type="cellIs" dxfId="12444" priority="6372" stopIfTrue="1" operator="equal">
      <formula>"Media"</formula>
    </cfRule>
  </conditionalFormatting>
  <conditionalFormatting sqref="AP440">
    <cfRule type="cellIs" dxfId="12443" priority="6370" stopIfTrue="1" operator="equal">
      <formula>"Muy Alta"</formula>
    </cfRule>
  </conditionalFormatting>
  <conditionalFormatting sqref="AP440">
    <cfRule type="cellIs" dxfId="12442" priority="6374" stopIfTrue="1" operator="equal">
      <formula>"Muy Baja"</formula>
    </cfRule>
  </conditionalFormatting>
  <conditionalFormatting sqref="AE448:AE449">
    <cfRule type="containsText" dxfId="12441" priority="6187" operator="containsText" text="VALORAR">
      <formula>NOT(ISERROR(SEARCH("VALORAR",AE448)))</formula>
    </cfRule>
    <cfRule type="containsText" dxfId="12440" priority="6188" operator="containsText" text="Extrema">
      <formula>NOT(ISERROR(SEARCH("Extrema",AE448)))</formula>
    </cfRule>
    <cfRule type="containsText" dxfId="12439" priority="6189" operator="containsText" text="Alta">
      <formula>NOT(ISERROR(SEARCH("Alta",AE448)))</formula>
    </cfRule>
    <cfRule type="containsText" dxfId="12438" priority="6190" operator="containsText" text="Moderada">
      <formula>NOT(ISERROR(SEARCH("Moderada",AE448)))</formula>
    </cfRule>
    <cfRule type="containsText" dxfId="12437" priority="6191" operator="containsText" text="Baja">
      <formula>NOT(ISERROR(SEARCH("Baja",AE448)))</formula>
    </cfRule>
  </conditionalFormatting>
  <conditionalFormatting sqref="AE448:AE449">
    <cfRule type="containsText" dxfId="12436" priority="6192" operator="containsText" text="VALORAR">
      <formula>NOT(ISERROR(SEARCH("VALORAR",AE448)))</formula>
    </cfRule>
    <cfRule type="containsText" dxfId="12435" priority="6193" operator="containsText" text="Extrema">
      <formula>NOT(ISERROR(SEARCH("Extrema",AE448)))</formula>
    </cfRule>
    <cfRule type="containsText" dxfId="12434" priority="6194" operator="containsText" text="Alta">
      <formula>NOT(ISERROR(SEARCH("Alta",AE448)))</formula>
    </cfRule>
    <cfRule type="containsText" dxfId="12433" priority="6195" operator="containsText" text="Moderada">
      <formula>NOT(ISERROR(SEARCH("Moderada",AE448)))</formula>
    </cfRule>
    <cfRule type="containsText" dxfId="12432" priority="6196" operator="containsText" text="Baja">
      <formula>NOT(ISERROR(SEARCH("Baja",AE448)))</formula>
    </cfRule>
  </conditionalFormatting>
  <conditionalFormatting sqref="AP453">
    <cfRule type="cellIs" dxfId="12431" priority="6141" stopIfTrue="1" operator="equal">
      <formula>"Alta"</formula>
    </cfRule>
  </conditionalFormatting>
  <conditionalFormatting sqref="AP453">
    <cfRule type="cellIs" dxfId="12430" priority="6143" stopIfTrue="1" operator="equal">
      <formula>"Baja"</formula>
    </cfRule>
  </conditionalFormatting>
  <conditionalFormatting sqref="AP453">
    <cfRule type="cellIs" dxfId="12429" priority="6142" stopIfTrue="1" operator="equal">
      <formula>"Media"</formula>
    </cfRule>
  </conditionalFormatting>
  <conditionalFormatting sqref="AP453">
    <cfRule type="cellIs" dxfId="12428" priority="6140" stopIfTrue="1" operator="equal">
      <formula>"Muy Alta"</formula>
    </cfRule>
  </conditionalFormatting>
  <conditionalFormatting sqref="AP453">
    <cfRule type="cellIs" dxfId="12427" priority="6144" stopIfTrue="1" operator="equal">
      <formula>"Muy Baja"</formula>
    </cfRule>
  </conditionalFormatting>
  <conditionalFormatting sqref="AP450">
    <cfRule type="cellIs" dxfId="12426" priority="6099" stopIfTrue="1" operator="equal">
      <formula>"Alta"</formula>
    </cfRule>
  </conditionalFormatting>
  <conditionalFormatting sqref="AP450">
    <cfRule type="cellIs" dxfId="12425" priority="6101" stopIfTrue="1" operator="equal">
      <formula>"Baja"</formula>
    </cfRule>
  </conditionalFormatting>
  <conditionalFormatting sqref="AP450">
    <cfRule type="cellIs" dxfId="12424" priority="6100" stopIfTrue="1" operator="equal">
      <formula>"Media"</formula>
    </cfRule>
  </conditionalFormatting>
  <conditionalFormatting sqref="AP450">
    <cfRule type="cellIs" dxfId="12423" priority="6098" stopIfTrue="1" operator="equal">
      <formula>"Muy Alta"</formula>
    </cfRule>
  </conditionalFormatting>
  <conditionalFormatting sqref="AP450">
    <cfRule type="cellIs" dxfId="12422" priority="6102" stopIfTrue="1" operator="equal">
      <formula>"Muy Baja"</formula>
    </cfRule>
  </conditionalFormatting>
  <conditionalFormatting sqref="V448:V449">
    <cfRule type="cellIs" dxfId="12421" priority="6203" stopIfTrue="1" operator="equal">
      <formula>"Alta"</formula>
    </cfRule>
  </conditionalFormatting>
  <conditionalFormatting sqref="V448:V449">
    <cfRule type="cellIs" dxfId="12420" priority="6205" stopIfTrue="1" operator="equal">
      <formula>"Baja"</formula>
    </cfRule>
  </conditionalFormatting>
  <conditionalFormatting sqref="V448:V449">
    <cfRule type="cellIs" dxfId="12419" priority="6204" stopIfTrue="1" operator="equal">
      <formula>"Media"</formula>
    </cfRule>
  </conditionalFormatting>
  <conditionalFormatting sqref="V448:V449">
    <cfRule type="cellIs" dxfId="12418" priority="6202" stopIfTrue="1" operator="equal">
      <formula>"Muy Alta"</formula>
    </cfRule>
  </conditionalFormatting>
  <conditionalFormatting sqref="V448:V449">
    <cfRule type="cellIs" dxfId="12417" priority="6206" stopIfTrue="1" operator="equal">
      <formula>"Muy Baja"</formula>
    </cfRule>
  </conditionalFormatting>
  <conditionalFormatting sqref="AE454:AE455">
    <cfRule type="containsText" dxfId="12416" priority="6051" operator="containsText" text="VALORAR">
      <formula>NOT(ISERROR(SEARCH("VALORAR",AE454)))</formula>
    </cfRule>
    <cfRule type="containsText" dxfId="12415" priority="6052" operator="containsText" text="Extrema">
      <formula>NOT(ISERROR(SEARCH("Extrema",AE454)))</formula>
    </cfRule>
    <cfRule type="containsText" dxfId="12414" priority="6053" operator="containsText" text="Alta">
      <formula>NOT(ISERROR(SEARCH("Alta",AE454)))</formula>
    </cfRule>
    <cfRule type="containsText" dxfId="12413" priority="6054" operator="containsText" text="Moderada">
      <formula>NOT(ISERROR(SEARCH("Moderada",AE454)))</formula>
    </cfRule>
    <cfRule type="containsText" dxfId="12412" priority="6055" operator="containsText" text="Baja">
      <formula>NOT(ISERROR(SEARCH("Baja",AE454)))</formula>
    </cfRule>
  </conditionalFormatting>
  <conditionalFormatting sqref="AE454:AE455">
    <cfRule type="containsText" dxfId="12411" priority="6056" operator="containsText" text="VALORAR">
      <formula>NOT(ISERROR(SEARCH("VALORAR",AE454)))</formula>
    </cfRule>
    <cfRule type="containsText" dxfId="12410" priority="6057" operator="containsText" text="Extrema">
      <formula>NOT(ISERROR(SEARCH("Extrema",AE454)))</formula>
    </cfRule>
    <cfRule type="containsText" dxfId="12409" priority="6058" operator="containsText" text="Alta">
      <formula>NOT(ISERROR(SEARCH("Alta",AE454)))</formula>
    </cfRule>
    <cfRule type="containsText" dxfId="12408" priority="6059" operator="containsText" text="Moderada">
      <formula>NOT(ISERROR(SEARCH("Moderada",AE454)))</formula>
    </cfRule>
    <cfRule type="containsText" dxfId="12407" priority="6060" operator="containsText" text="Baja">
      <formula>NOT(ISERROR(SEARCH("Baja",AE454)))</formula>
    </cfRule>
  </conditionalFormatting>
  <conditionalFormatting sqref="AW448">
    <cfRule type="containsText" dxfId="12406" priority="6177" operator="containsText" text="VALORAR">
      <formula>NOT(ISERROR(SEARCH("VALORAR",AW448)))</formula>
    </cfRule>
    <cfRule type="containsText" dxfId="12405" priority="6178" operator="containsText" text="Extrema">
      <formula>NOT(ISERROR(SEARCH("Extrema",AW448)))</formula>
    </cfRule>
    <cfRule type="containsText" dxfId="12404" priority="6179" operator="containsText" text="Alta">
      <formula>NOT(ISERROR(SEARCH("Alta",AW448)))</formula>
    </cfRule>
    <cfRule type="containsText" dxfId="12403" priority="6180" operator="containsText" text="Moderada">
      <formula>NOT(ISERROR(SEARCH("Moderada",AW448)))</formula>
    </cfRule>
    <cfRule type="containsText" dxfId="12402" priority="6181" operator="containsText" text="Baja">
      <formula>NOT(ISERROR(SEARCH("Baja",AW448)))</formula>
    </cfRule>
  </conditionalFormatting>
  <conditionalFormatting sqref="AW448">
    <cfRule type="containsText" dxfId="12401" priority="6182" operator="containsText" text="VALORAR">
      <formula>NOT(ISERROR(SEARCH("VALORAR",AW448)))</formula>
    </cfRule>
    <cfRule type="containsText" dxfId="12400" priority="6183" operator="containsText" text="Extrema">
      <formula>NOT(ISERROR(SEARCH("Extrema",AW448)))</formula>
    </cfRule>
    <cfRule type="containsText" dxfId="12399" priority="6184" operator="containsText" text="Alta">
      <formula>NOT(ISERROR(SEARCH("Alta",AW448)))</formula>
    </cfRule>
    <cfRule type="containsText" dxfId="12398" priority="6185" operator="containsText" text="Moderada">
      <formula>NOT(ISERROR(SEARCH("Moderada",AW448)))</formula>
    </cfRule>
    <cfRule type="containsText" dxfId="12397" priority="6186" operator="containsText" text="Baja">
      <formula>NOT(ISERROR(SEARCH("Baja",AW448)))</formula>
    </cfRule>
  </conditionalFormatting>
  <conditionalFormatting sqref="AP448">
    <cfRule type="cellIs" dxfId="12396" priority="6169" stopIfTrue="1" operator="equal">
      <formula>"Alta"</formula>
    </cfRule>
  </conditionalFormatting>
  <conditionalFormatting sqref="AP448">
    <cfRule type="cellIs" dxfId="12395" priority="6171" stopIfTrue="1" operator="equal">
      <formula>"Baja"</formula>
    </cfRule>
  </conditionalFormatting>
  <conditionalFormatting sqref="AP448">
    <cfRule type="cellIs" dxfId="12394" priority="6170" stopIfTrue="1" operator="equal">
      <formula>"Media"</formula>
    </cfRule>
  </conditionalFormatting>
  <conditionalFormatting sqref="AP448">
    <cfRule type="cellIs" dxfId="12393" priority="6168" stopIfTrue="1" operator="equal">
      <formula>"Muy Alta"</formula>
    </cfRule>
  </conditionalFormatting>
  <conditionalFormatting sqref="AP448">
    <cfRule type="cellIs" dxfId="12392" priority="6172" stopIfTrue="1" operator="equal">
      <formula>"Muy Baja"</formula>
    </cfRule>
  </conditionalFormatting>
  <conditionalFormatting sqref="AP449">
    <cfRule type="cellIs" dxfId="12391" priority="6155" stopIfTrue="1" operator="equal">
      <formula>"Alta"</formula>
    </cfRule>
  </conditionalFormatting>
  <conditionalFormatting sqref="AP449">
    <cfRule type="cellIs" dxfId="12390" priority="6157" stopIfTrue="1" operator="equal">
      <formula>"Baja"</formula>
    </cfRule>
  </conditionalFormatting>
  <conditionalFormatting sqref="AP449">
    <cfRule type="cellIs" dxfId="12389" priority="6156" stopIfTrue="1" operator="equal">
      <formula>"Media"</formula>
    </cfRule>
  </conditionalFormatting>
  <conditionalFormatting sqref="AP449">
    <cfRule type="cellIs" dxfId="12388" priority="6154" stopIfTrue="1" operator="equal">
      <formula>"Muy Alta"</formula>
    </cfRule>
  </conditionalFormatting>
  <conditionalFormatting sqref="AP449">
    <cfRule type="cellIs" dxfId="12387" priority="6158" stopIfTrue="1" operator="equal">
      <formula>"Muy Baja"</formula>
    </cfRule>
  </conditionalFormatting>
  <conditionalFormatting sqref="AP459">
    <cfRule type="cellIs" dxfId="12386" priority="6005" stopIfTrue="1" operator="equal">
      <formula>"Alta"</formula>
    </cfRule>
  </conditionalFormatting>
  <conditionalFormatting sqref="AP459">
    <cfRule type="cellIs" dxfId="12385" priority="6007" stopIfTrue="1" operator="equal">
      <formula>"Baja"</formula>
    </cfRule>
  </conditionalFormatting>
  <conditionalFormatting sqref="AP459">
    <cfRule type="cellIs" dxfId="12384" priority="6006" stopIfTrue="1" operator="equal">
      <formula>"Media"</formula>
    </cfRule>
  </conditionalFormatting>
  <conditionalFormatting sqref="AP459">
    <cfRule type="cellIs" dxfId="12383" priority="6004" stopIfTrue="1" operator="equal">
      <formula>"Muy Alta"</formula>
    </cfRule>
  </conditionalFormatting>
  <conditionalFormatting sqref="AP459">
    <cfRule type="cellIs" dxfId="12382" priority="6008" stopIfTrue="1" operator="equal">
      <formula>"Muy Baja"</formula>
    </cfRule>
  </conditionalFormatting>
  <conditionalFormatting sqref="AE450:AE451">
    <cfRule type="containsText" dxfId="12381" priority="6107" operator="containsText" text="VALORAR">
      <formula>NOT(ISERROR(SEARCH("VALORAR",AE450)))</formula>
    </cfRule>
    <cfRule type="containsText" dxfId="12380" priority="6108" operator="containsText" text="Extrema">
      <formula>NOT(ISERROR(SEARCH("Extrema",AE450)))</formula>
    </cfRule>
    <cfRule type="containsText" dxfId="12379" priority="6109" operator="containsText" text="Alta">
      <formula>NOT(ISERROR(SEARCH("Alta",AE450)))</formula>
    </cfRule>
    <cfRule type="containsText" dxfId="12378" priority="6110" operator="containsText" text="Moderada">
      <formula>NOT(ISERROR(SEARCH("Moderada",AE450)))</formula>
    </cfRule>
    <cfRule type="containsText" dxfId="12377" priority="6111" operator="containsText" text="Baja">
      <formula>NOT(ISERROR(SEARCH("Baja",AE450)))</formula>
    </cfRule>
  </conditionalFormatting>
  <conditionalFormatting sqref="AE450:AE451">
    <cfRule type="containsText" dxfId="12376" priority="6112" operator="containsText" text="VALORAR">
      <formula>NOT(ISERROR(SEARCH("VALORAR",AE450)))</formula>
    </cfRule>
    <cfRule type="containsText" dxfId="12375" priority="6113" operator="containsText" text="Extrema">
      <formula>NOT(ISERROR(SEARCH("Extrema",AE450)))</formula>
    </cfRule>
    <cfRule type="containsText" dxfId="12374" priority="6114" operator="containsText" text="Alta">
      <formula>NOT(ISERROR(SEARCH("Alta",AE450)))</formula>
    </cfRule>
    <cfRule type="containsText" dxfId="12373" priority="6115" operator="containsText" text="Moderada">
      <formula>NOT(ISERROR(SEARCH("Moderada",AE450)))</formula>
    </cfRule>
    <cfRule type="containsText" dxfId="12372" priority="6116" operator="containsText" text="Baja">
      <formula>NOT(ISERROR(SEARCH("Baja",AE450)))</formula>
    </cfRule>
  </conditionalFormatting>
  <conditionalFormatting sqref="V450:V451">
    <cfRule type="cellIs" dxfId="12371" priority="6123" stopIfTrue="1" operator="equal">
      <formula>"Alta"</formula>
    </cfRule>
  </conditionalFormatting>
  <conditionalFormatting sqref="V450:V451">
    <cfRule type="cellIs" dxfId="12370" priority="6125" stopIfTrue="1" operator="equal">
      <formula>"Baja"</formula>
    </cfRule>
  </conditionalFormatting>
  <conditionalFormatting sqref="V450:V451">
    <cfRule type="cellIs" dxfId="12369" priority="6124" stopIfTrue="1" operator="equal">
      <formula>"Media"</formula>
    </cfRule>
  </conditionalFormatting>
  <conditionalFormatting sqref="V450:V451">
    <cfRule type="cellIs" dxfId="12368" priority="6122" stopIfTrue="1" operator="equal">
      <formula>"Muy Alta"</formula>
    </cfRule>
  </conditionalFormatting>
  <conditionalFormatting sqref="V450:V451">
    <cfRule type="cellIs" dxfId="12367" priority="6126" stopIfTrue="1" operator="equal">
      <formula>"Muy Baja"</formula>
    </cfRule>
  </conditionalFormatting>
  <conditionalFormatting sqref="AP456">
    <cfRule type="cellIs" dxfId="12366" priority="5963" stopIfTrue="1" operator="equal">
      <formula>"Alta"</formula>
    </cfRule>
  </conditionalFormatting>
  <conditionalFormatting sqref="AP456">
    <cfRule type="cellIs" dxfId="12365" priority="5965" stopIfTrue="1" operator="equal">
      <formula>"Baja"</formula>
    </cfRule>
  </conditionalFormatting>
  <conditionalFormatting sqref="AP456">
    <cfRule type="cellIs" dxfId="12364" priority="5964" stopIfTrue="1" operator="equal">
      <formula>"Media"</formula>
    </cfRule>
  </conditionalFormatting>
  <conditionalFormatting sqref="AP456">
    <cfRule type="cellIs" dxfId="12363" priority="5962" stopIfTrue="1" operator="equal">
      <formula>"Muy Alta"</formula>
    </cfRule>
  </conditionalFormatting>
  <conditionalFormatting sqref="AP456">
    <cfRule type="cellIs" dxfId="12362" priority="5966" stopIfTrue="1" operator="equal">
      <formula>"Muy Baja"</formula>
    </cfRule>
  </conditionalFormatting>
  <conditionalFormatting sqref="AP451">
    <cfRule type="cellIs" dxfId="12361" priority="6085" stopIfTrue="1" operator="equal">
      <formula>"Alta"</formula>
    </cfRule>
  </conditionalFormatting>
  <conditionalFormatting sqref="AP451">
    <cfRule type="cellIs" dxfId="12360" priority="6087" stopIfTrue="1" operator="equal">
      <formula>"Baja"</formula>
    </cfRule>
  </conditionalFormatting>
  <conditionalFormatting sqref="AP451">
    <cfRule type="cellIs" dxfId="12359" priority="6086" stopIfTrue="1" operator="equal">
      <formula>"Media"</formula>
    </cfRule>
  </conditionalFormatting>
  <conditionalFormatting sqref="AP451">
    <cfRule type="cellIs" dxfId="12358" priority="6084" stopIfTrue="1" operator="equal">
      <formula>"Muy Alta"</formula>
    </cfRule>
  </conditionalFormatting>
  <conditionalFormatting sqref="AP451">
    <cfRule type="cellIs" dxfId="12357" priority="6088" stopIfTrue="1" operator="equal">
      <formula>"Muy Baja"</formula>
    </cfRule>
  </conditionalFormatting>
  <conditionalFormatting sqref="V454:V455">
    <cfRule type="cellIs" dxfId="12356" priority="6067" stopIfTrue="1" operator="equal">
      <formula>"Alta"</formula>
    </cfRule>
  </conditionalFormatting>
  <conditionalFormatting sqref="V454:V455">
    <cfRule type="cellIs" dxfId="12355" priority="6069" stopIfTrue="1" operator="equal">
      <formula>"Baja"</formula>
    </cfRule>
  </conditionalFormatting>
  <conditionalFormatting sqref="V454:V455">
    <cfRule type="cellIs" dxfId="12354" priority="6068" stopIfTrue="1" operator="equal">
      <formula>"Media"</formula>
    </cfRule>
  </conditionalFormatting>
  <conditionalFormatting sqref="V454:V455">
    <cfRule type="cellIs" dxfId="12353" priority="6066" stopIfTrue="1" operator="equal">
      <formula>"Muy Alta"</formula>
    </cfRule>
  </conditionalFormatting>
  <conditionalFormatting sqref="V454:V455">
    <cfRule type="cellIs" dxfId="12352" priority="6070" stopIfTrue="1" operator="equal">
      <formula>"Muy Baja"</formula>
    </cfRule>
  </conditionalFormatting>
  <conditionalFormatting sqref="AE460:AE461">
    <cfRule type="containsText" dxfId="12351" priority="5915" operator="containsText" text="VALORAR">
      <formula>NOT(ISERROR(SEARCH("VALORAR",AE460)))</formula>
    </cfRule>
    <cfRule type="containsText" dxfId="12350" priority="5916" operator="containsText" text="Extrema">
      <formula>NOT(ISERROR(SEARCH("Extrema",AE460)))</formula>
    </cfRule>
    <cfRule type="containsText" dxfId="12349" priority="5917" operator="containsText" text="Alta">
      <formula>NOT(ISERROR(SEARCH("Alta",AE460)))</formula>
    </cfRule>
    <cfRule type="containsText" dxfId="12348" priority="5918" operator="containsText" text="Moderada">
      <formula>NOT(ISERROR(SEARCH("Moderada",AE460)))</formula>
    </cfRule>
    <cfRule type="containsText" dxfId="12347" priority="5919" operator="containsText" text="Baja">
      <formula>NOT(ISERROR(SEARCH("Baja",AE460)))</formula>
    </cfRule>
  </conditionalFormatting>
  <conditionalFormatting sqref="AE460:AE461">
    <cfRule type="containsText" dxfId="12346" priority="5920" operator="containsText" text="VALORAR">
      <formula>NOT(ISERROR(SEARCH("VALORAR",AE460)))</formula>
    </cfRule>
    <cfRule type="containsText" dxfId="12345" priority="5921" operator="containsText" text="Extrema">
      <formula>NOT(ISERROR(SEARCH("Extrema",AE460)))</formula>
    </cfRule>
    <cfRule type="containsText" dxfId="12344" priority="5922" operator="containsText" text="Alta">
      <formula>NOT(ISERROR(SEARCH("Alta",AE460)))</formula>
    </cfRule>
    <cfRule type="containsText" dxfId="12343" priority="5923" operator="containsText" text="Moderada">
      <formula>NOT(ISERROR(SEARCH("Moderada",AE460)))</formula>
    </cfRule>
    <cfRule type="containsText" dxfId="12342" priority="5924" operator="containsText" text="Baja">
      <formula>NOT(ISERROR(SEARCH("Baja",AE460)))</formula>
    </cfRule>
  </conditionalFormatting>
  <conditionalFormatting sqref="AW454">
    <cfRule type="containsText" dxfId="12341" priority="6041" operator="containsText" text="VALORAR">
      <formula>NOT(ISERROR(SEARCH("VALORAR",AW454)))</formula>
    </cfRule>
    <cfRule type="containsText" dxfId="12340" priority="6042" operator="containsText" text="Extrema">
      <formula>NOT(ISERROR(SEARCH("Extrema",AW454)))</formula>
    </cfRule>
    <cfRule type="containsText" dxfId="12339" priority="6043" operator="containsText" text="Alta">
      <formula>NOT(ISERROR(SEARCH("Alta",AW454)))</formula>
    </cfRule>
    <cfRule type="containsText" dxfId="12338" priority="6044" operator="containsText" text="Moderada">
      <formula>NOT(ISERROR(SEARCH("Moderada",AW454)))</formula>
    </cfRule>
    <cfRule type="containsText" dxfId="12337" priority="6045" operator="containsText" text="Baja">
      <formula>NOT(ISERROR(SEARCH("Baja",AW454)))</formula>
    </cfRule>
  </conditionalFormatting>
  <conditionalFormatting sqref="AW454">
    <cfRule type="containsText" dxfId="12336" priority="6046" operator="containsText" text="VALORAR">
      <formula>NOT(ISERROR(SEARCH("VALORAR",AW454)))</formula>
    </cfRule>
    <cfRule type="containsText" dxfId="12335" priority="6047" operator="containsText" text="Extrema">
      <formula>NOT(ISERROR(SEARCH("Extrema",AW454)))</formula>
    </cfRule>
    <cfRule type="containsText" dxfId="12334" priority="6048" operator="containsText" text="Alta">
      <formula>NOT(ISERROR(SEARCH("Alta",AW454)))</formula>
    </cfRule>
    <cfRule type="containsText" dxfId="12333" priority="6049" operator="containsText" text="Moderada">
      <formula>NOT(ISERROR(SEARCH("Moderada",AW454)))</formula>
    </cfRule>
    <cfRule type="containsText" dxfId="12332" priority="6050" operator="containsText" text="Baja">
      <formula>NOT(ISERROR(SEARCH("Baja",AW454)))</formula>
    </cfRule>
  </conditionalFormatting>
  <conditionalFormatting sqref="AP454">
    <cfRule type="cellIs" dxfId="12331" priority="6033" stopIfTrue="1" operator="equal">
      <formula>"Alta"</formula>
    </cfRule>
  </conditionalFormatting>
  <conditionalFormatting sqref="AP454">
    <cfRule type="cellIs" dxfId="12330" priority="6035" stopIfTrue="1" operator="equal">
      <formula>"Baja"</formula>
    </cfRule>
  </conditionalFormatting>
  <conditionalFormatting sqref="AP454">
    <cfRule type="cellIs" dxfId="12329" priority="6034" stopIfTrue="1" operator="equal">
      <formula>"Media"</formula>
    </cfRule>
  </conditionalFormatting>
  <conditionalFormatting sqref="AP454">
    <cfRule type="cellIs" dxfId="12328" priority="6032" stopIfTrue="1" operator="equal">
      <formula>"Muy Alta"</formula>
    </cfRule>
  </conditionalFormatting>
  <conditionalFormatting sqref="AP454">
    <cfRule type="cellIs" dxfId="12327" priority="6036" stopIfTrue="1" operator="equal">
      <formula>"Muy Baja"</formula>
    </cfRule>
  </conditionalFormatting>
  <conditionalFormatting sqref="AP455">
    <cfRule type="cellIs" dxfId="12326" priority="6019" stopIfTrue="1" operator="equal">
      <formula>"Alta"</formula>
    </cfRule>
  </conditionalFormatting>
  <conditionalFormatting sqref="AP455">
    <cfRule type="cellIs" dxfId="12325" priority="6021" stopIfTrue="1" operator="equal">
      <formula>"Baja"</formula>
    </cfRule>
  </conditionalFormatting>
  <conditionalFormatting sqref="AP455">
    <cfRule type="cellIs" dxfId="12324" priority="6020" stopIfTrue="1" operator="equal">
      <formula>"Media"</formula>
    </cfRule>
  </conditionalFormatting>
  <conditionalFormatting sqref="AP455">
    <cfRule type="cellIs" dxfId="12323" priority="6018" stopIfTrue="1" operator="equal">
      <formula>"Muy Alta"</formula>
    </cfRule>
  </conditionalFormatting>
  <conditionalFormatting sqref="AP455">
    <cfRule type="cellIs" dxfId="12322" priority="6022" stopIfTrue="1" operator="equal">
      <formula>"Muy Baja"</formula>
    </cfRule>
  </conditionalFormatting>
  <conditionalFormatting sqref="AP465">
    <cfRule type="cellIs" dxfId="12321" priority="5869" stopIfTrue="1" operator="equal">
      <formula>"Alta"</formula>
    </cfRule>
  </conditionalFormatting>
  <conditionalFormatting sqref="AP465">
    <cfRule type="cellIs" dxfId="12320" priority="5871" stopIfTrue="1" operator="equal">
      <formula>"Baja"</formula>
    </cfRule>
  </conditionalFormatting>
  <conditionalFormatting sqref="AP465">
    <cfRule type="cellIs" dxfId="12319" priority="5870" stopIfTrue="1" operator="equal">
      <formula>"Media"</formula>
    </cfRule>
  </conditionalFormatting>
  <conditionalFormatting sqref="AP465">
    <cfRule type="cellIs" dxfId="12318" priority="5868" stopIfTrue="1" operator="equal">
      <formula>"Muy Alta"</formula>
    </cfRule>
  </conditionalFormatting>
  <conditionalFormatting sqref="AP465">
    <cfRule type="cellIs" dxfId="12317" priority="5872" stopIfTrue="1" operator="equal">
      <formula>"Muy Baja"</formula>
    </cfRule>
  </conditionalFormatting>
  <conditionalFormatting sqref="AE456:AE457">
    <cfRule type="containsText" dxfId="12316" priority="5971" operator="containsText" text="VALORAR">
      <formula>NOT(ISERROR(SEARCH("VALORAR",AE456)))</formula>
    </cfRule>
    <cfRule type="containsText" dxfId="12315" priority="5972" operator="containsText" text="Extrema">
      <formula>NOT(ISERROR(SEARCH("Extrema",AE456)))</formula>
    </cfRule>
    <cfRule type="containsText" dxfId="12314" priority="5973" operator="containsText" text="Alta">
      <formula>NOT(ISERROR(SEARCH("Alta",AE456)))</formula>
    </cfRule>
    <cfRule type="containsText" dxfId="12313" priority="5974" operator="containsText" text="Moderada">
      <formula>NOT(ISERROR(SEARCH("Moderada",AE456)))</formula>
    </cfRule>
    <cfRule type="containsText" dxfId="12312" priority="5975" operator="containsText" text="Baja">
      <formula>NOT(ISERROR(SEARCH("Baja",AE456)))</formula>
    </cfRule>
  </conditionalFormatting>
  <conditionalFormatting sqref="AE456:AE457">
    <cfRule type="containsText" dxfId="12311" priority="5976" operator="containsText" text="VALORAR">
      <formula>NOT(ISERROR(SEARCH("VALORAR",AE456)))</formula>
    </cfRule>
    <cfRule type="containsText" dxfId="12310" priority="5977" operator="containsText" text="Extrema">
      <formula>NOT(ISERROR(SEARCH("Extrema",AE456)))</formula>
    </cfRule>
    <cfRule type="containsText" dxfId="12309" priority="5978" operator="containsText" text="Alta">
      <formula>NOT(ISERROR(SEARCH("Alta",AE456)))</formula>
    </cfRule>
    <cfRule type="containsText" dxfId="12308" priority="5979" operator="containsText" text="Moderada">
      <formula>NOT(ISERROR(SEARCH("Moderada",AE456)))</formula>
    </cfRule>
    <cfRule type="containsText" dxfId="12307" priority="5980" operator="containsText" text="Baja">
      <formula>NOT(ISERROR(SEARCH("Baja",AE456)))</formula>
    </cfRule>
  </conditionalFormatting>
  <conditionalFormatting sqref="V456:V457">
    <cfRule type="cellIs" dxfId="12306" priority="5987" stopIfTrue="1" operator="equal">
      <formula>"Alta"</formula>
    </cfRule>
  </conditionalFormatting>
  <conditionalFormatting sqref="V456:V457">
    <cfRule type="cellIs" dxfId="12305" priority="5989" stopIfTrue="1" operator="equal">
      <formula>"Baja"</formula>
    </cfRule>
  </conditionalFormatting>
  <conditionalFormatting sqref="V456:V457">
    <cfRule type="cellIs" dxfId="12304" priority="5988" stopIfTrue="1" operator="equal">
      <formula>"Media"</formula>
    </cfRule>
  </conditionalFormatting>
  <conditionalFormatting sqref="V456:V457">
    <cfRule type="cellIs" dxfId="12303" priority="5986" stopIfTrue="1" operator="equal">
      <formula>"Muy Alta"</formula>
    </cfRule>
  </conditionalFormatting>
  <conditionalFormatting sqref="V456:V457">
    <cfRule type="cellIs" dxfId="12302" priority="5990" stopIfTrue="1" operator="equal">
      <formula>"Muy Baja"</formula>
    </cfRule>
  </conditionalFormatting>
  <conditionalFormatting sqref="AP462">
    <cfRule type="cellIs" dxfId="12301" priority="5827" stopIfTrue="1" operator="equal">
      <formula>"Alta"</formula>
    </cfRule>
  </conditionalFormatting>
  <conditionalFormatting sqref="AP462">
    <cfRule type="cellIs" dxfId="12300" priority="5829" stopIfTrue="1" operator="equal">
      <formula>"Baja"</formula>
    </cfRule>
  </conditionalFormatting>
  <conditionalFormatting sqref="AP462">
    <cfRule type="cellIs" dxfId="12299" priority="5828" stopIfTrue="1" operator="equal">
      <formula>"Media"</formula>
    </cfRule>
  </conditionalFormatting>
  <conditionalFormatting sqref="AP462">
    <cfRule type="cellIs" dxfId="12298" priority="5826" stopIfTrue="1" operator="equal">
      <formula>"Muy Alta"</formula>
    </cfRule>
  </conditionalFormatting>
  <conditionalFormatting sqref="AP462">
    <cfRule type="cellIs" dxfId="12297" priority="5830" stopIfTrue="1" operator="equal">
      <formula>"Muy Baja"</formula>
    </cfRule>
  </conditionalFormatting>
  <conditionalFormatting sqref="AP457">
    <cfRule type="cellIs" dxfId="12296" priority="5949" stopIfTrue="1" operator="equal">
      <formula>"Alta"</formula>
    </cfRule>
  </conditionalFormatting>
  <conditionalFormatting sqref="AP457">
    <cfRule type="cellIs" dxfId="12295" priority="5951" stopIfTrue="1" operator="equal">
      <formula>"Baja"</formula>
    </cfRule>
  </conditionalFormatting>
  <conditionalFormatting sqref="AP457">
    <cfRule type="cellIs" dxfId="12294" priority="5950" stopIfTrue="1" operator="equal">
      <formula>"Media"</formula>
    </cfRule>
  </conditionalFormatting>
  <conditionalFormatting sqref="AP457">
    <cfRule type="cellIs" dxfId="12293" priority="5948" stopIfTrue="1" operator="equal">
      <formula>"Muy Alta"</formula>
    </cfRule>
  </conditionalFormatting>
  <conditionalFormatting sqref="AP457">
    <cfRule type="cellIs" dxfId="12292" priority="5952" stopIfTrue="1" operator="equal">
      <formula>"Muy Baja"</formula>
    </cfRule>
  </conditionalFormatting>
  <conditionalFormatting sqref="V442:V443">
    <cfRule type="cellIs" dxfId="12291" priority="6339" stopIfTrue="1" operator="equal">
      <formula>"Alta"</formula>
    </cfRule>
  </conditionalFormatting>
  <conditionalFormatting sqref="V442:V443">
    <cfRule type="cellIs" dxfId="12290" priority="6341" stopIfTrue="1" operator="equal">
      <formula>"Baja"</formula>
    </cfRule>
  </conditionalFormatting>
  <conditionalFormatting sqref="V442:V443">
    <cfRule type="cellIs" dxfId="12289" priority="6340" stopIfTrue="1" operator="equal">
      <formula>"Media"</formula>
    </cfRule>
  </conditionalFormatting>
  <conditionalFormatting sqref="V442:V443">
    <cfRule type="cellIs" dxfId="12288" priority="6338" stopIfTrue="1" operator="equal">
      <formula>"Muy Alta"</formula>
    </cfRule>
  </conditionalFormatting>
  <conditionalFormatting sqref="V442:V443">
    <cfRule type="cellIs" dxfId="12287" priority="6342" stopIfTrue="1" operator="equal">
      <formula>"Muy Baja"</formula>
    </cfRule>
  </conditionalFormatting>
  <conditionalFormatting sqref="AE442:AE443">
    <cfRule type="containsText" dxfId="12286" priority="6323" operator="containsText" text="VALORAR">
      <formula>NOT(ISERROR(SEARCH("VALORAR",AE442)))</formula>
    </cfRule>
    <cfRule type="containsText" dxfId="12285" priority="6324" operator="containsText" text="Extrema">
      <formula>NOT(ISERROR(SEARCH("Extrema",AE442)))</formula>
    </cfRule>
    <cfRule type="containsText" dxfId="12284" priority="6325" operator="containsText" text="Alta">
      <formula>NOT(ISERROR(SEARCH("Alta",AE442)))</formula>
    </cfRule>
    <cfRule type="containsText" dxfId="12283" priority="6326" operator="containsText" text="Moderada">
      <formula>NOT(ISERROR(SEARCH("Moderada",AE442)))</formula>
    </cfRule>
    <cfRule type="containsText" dxfId="12282" priority="6327" operator="containsText" text="Baja">
      <formula>NOT(ISERROR(SEARCH("Baja",AE442)))</formula>
    </cfRule>
  </conditionalFormatting>
  <conditionalFormatting sqref="AE442:AE443">
    <cfRule type="containsText" dxfId="12281" priority="6328" operator="containsText" text="VALORAR">
      <formula>NOT(ISERROR(SEARCH("VALORAR",AE442)))</formula>
    </cfRule>
    <cfRule type="containsText" dxfId="12280" priority="6329" operator="containsText" text="Extrema">
      <formula>NOT(ISERROR(SEARCH("Extrema",AE442)))</formula>
    </cfRule>
    <cfRule type="containsText" dxfId="12279" priority="6330" operator="containsText" text="Alta">
      <formula>NOT(ISERROR(SEARCH("Alta",AE442)))</formula>
    </cfRule>
    <cfRule type="containsText" dxfId="12278" priority="6331" operator="containsText" text="Moderada">
      <formula>NOT(ISERROR(SEARCH("Moderada",AE442)))</formula>
    </cfRule>
    <cfRule type="containsText" dxfId="12277" priority="6332" operator="containsText" text="Baja">
      <formula>NOT(ISERROR(SEARCH("Baja",AE442)))</formula>
    </cfRule>
  </conditionalFormatting>
  <conditionalFormatting sqref="AW442">
    <cfRule type="containsText" dxfId="12276" priority="6313" operator="containsText" text="VALORAR">
      <formula>NOT(ISERROR(SEARCH("VALORAR",AW442)))</formula>
    </cfRule>
    <cfRule type="containsText" dxfId="12275" priority="6314" operator="containsText" text="Extrema">
      <formula>NOT(ISERROR(SEARCH("Extrema",AW442)))</formula>
    </cfRule>
    <cfRule type="containsText" dxfId="12274" priority="6315" operator="containsText" text="Alta">
      <formula>NOT(ISERROR(SEARCH("Alta",AW442)))</formula>
    </cfRule>
    <cfRule type="containsText" dxfId="12273" priority="6316" operator="containsText" text="Moderada">
      <formula>NOT(ISERROR(SEARCH("Moderada",AW442)))</formula>
    </cfRule>
    <cfRule type="containsText" dxfId="12272" priority="6317" operator="containsText" text="Baja">
      <formula>NOT(ISERROR(SEARCH("Baja",AW442)))</formula>
    </cfRule>
  </conditionalFormatting>
  <conditionalFormatting sqref="AW442">
    <cfRule type="containsText" dxfId="12271" priority="6318" operator="containsText" text="VALORAR">
      <formula>NOT(ISERROR(SEARCH("VALORAR",AW442)))</formula>
    </cfRule>
    <cfRule type="containsText" dxfId="12270" priority="6319" operator="containsText" text="Extrema">
      <formula>NOT(ISERROR(SEARCH("Extrema",AW442)))</formula>
    </cfRule>
    <cfRule type="containsText" dxfId="12269" priority="6320" operator="containsText" text="Alta">
      <formula>NOT(ISERROR(SEARCH("Alta",AW442)))</formula>
    </cfRule>
    <cfRule type="containsText" dxfId="12268" priority="6321" operator="containsText" text="Moderada">
      <formula>NOT(ISERROR(SEARCH("Moderada",AW442)))</formula>
    </cfRule>
    <cfRule type="containsText" dxfId="12267" priority="6322" operator="containsText" text="Baja">
      <formula>NOT(ISERROR(SEARCH("Baja",AW442)))</formula>
    </cfRule>
  </conditionalFormatting>
  <conditionalFormatting sqref="AP442">
    <cfRule type="cellIs" dxfId="12266" priority="6305" stopIfTrue="1" operator="equal">
      <formula>"Alta"</formula>
    </cfRule>
  </conditionalFormatting>
  <conditionalFormatting sqref="AP442">
    <cfRule type="cellIs" dxfId="12265" priority="6307" stopIfTrue="1" operator="equal">
      <formula>"Baja"</formula>
    </cfRule>
  </conditionalFormatting>
  <conditionalFormatting sqref="AP442">
    <cfRule type="cellIs" dxfId="12264" priority="6306" stopIfTrue="1" operator="equal">
      <formula>"Media"</formula>
    </cfRule>
  </conditionalFormatting>
  <conditionalFormatting sqref="AP442">
    <cfRule type="cellIs" dxfId="12263" priority="6304" stopIfTrue="1" operator="equal">
      <formula>"Muy Alta"</formula>
    </cfRule>
  </conditionalFormatting>
  <conditionalFormatting sqref="AP442">
    <cfRule type="cellIs" dxfId="12262" priority="6308" stopIfTrue="1" operator="equal">
      <formula>"Muy Baja"</formula>
    </cfRule>
  </conditionalFormatting>
  <conditionalFormatting sqref="AP443">
    <cfRule type="cellIs" dxfId="12261" priority="6291" stopIfTrue="1" operator="equal">
      <formula>"Alta"</formula>
    </cfRule>
  </conditionalFormatting>
  <conditionalFormatting sqref="AP443">
    <cfRule type="cellIs" dxfId="12260" priority="6293" stopIfTrue="1" operator="equal">
      <formula>"Baja"</formula>
    </cfRule>
  </conditionalFormatting>
  <conditionalFormatting sqref="AP443">
    <cfRule type="cellIs" dxfId="12259" priority="6292" stopIfTrue="1" operator="equal">
      <formula>"Media"</formula>
    </cfRule>
  </conditionalFormatting>
  <conditionalFormatting sqref="AP443">
    <cfRule type="cellIs" dxfId="12258" priority="6290" stopIfTrue="1" operator="equal">
      <formula>"Muy Alta"</formula>
    </cfRule>
  </conditionalFormatting>
  <conditionalFormatting sqref="AP443">
    <cfRule type="cellIs" dxfId="12257" priority="6294" stopIfTrue="1" operator="equal">
      <formula>"Muy Baja"</formula>
    </cfRule>
  </conditionalFormatting>
  <conditionalFormatting sqref="AP447">
    <cfRule type="cellIs" dxfId="12256" priority="6277" stopIfTrue="1" operator="equal">
      <formula>"Alta"</formula>
    </cfRule>
  </conditionalFormatting>
  <conditionalFormatting sqref="AP447">
    <cfRule type="cellIs" dxfId="12255" priority="6279" stopIfTrue="1" operator="equal">
      <formula>"Baja"</formula>
    </cfRule>
  </conditionalFormatting>
  <conditionalFormatting sqref="AP447">
    <cfRule type="cellIs" dxfId="12254" priority="6278" stopIfTrue="1" operator="equal">
      <formula>"Media"</formula>
    </cfRule>
  </conditionalFormatting>
  <conditionalFormatting sqref="AP447">
    <cfRule type="cellIs" dxfId="12253" priority="6276" stopIfTrue="1" operator="equal">
      <formula>"Muy Alta"</formula>
    </cfRule>
  </conditionalFormatting>
  <conditionalFormatting sqref="AP447">
    <cfRule type="cellIs" dxfId="12252" priority="6280" stopIfTrue="1" operator="equal">
      <formula>"Muy Baja"</formula>
    </cfRule>
  </conditionalFormatting>
  <conditionalFormatting sqref="AE444:AE445">
    <cfRule type="containsText" dxfId="12251" priority="6243" operator="containsText" text="VALORAR">
      <formula>NOT(ISERROR(SEARCH("VALORAR",AE444)))</formula>
    </cfRule>
    <cfRule type="containsText" dxfId="12250" priority="6244" operator="containsText" text="Extrema">
      <formula>NOT(ISERROR(SEARCH("Extrema",AE444)))</formula>
    </cfRule>
    <cfRule type="containsText" dxfId="12249" priority="6245" operator="containsText" text="Alta">
      <formula>NOT(ISERROR(SEARCH("Alta",AE444)))</formula>
    </cfRule>
    <cfRule type="containsText" dxfId="12248" priority="6246" operator="containsText" text="Moderada">
      <formula>NOT(ISERROR(SEARCH("Moderada",AE444)))</formula>
    </cfRule>
    <cfRule type="containsText" dxfId="12247" priority="6247" operator="containsText" text="Baja">
      <formula>NOT(ISERROR(SEARCH("Baja",AE444)))</formula>
    </cfRule>
  </conditionalFormatting>
  <conditionalFormatting sqref="AE444:AE445">
    <cfRule type="containsText" dxfId="12246" priority="6248" operator="containsText" text="VALORAR">
      <formula>NOT(ISERROR(SEARCH("VALORAR",AE444)))</formula>
    </cfRule>
    <cfRule type="containsText" dxfId="12245" priority="6249" operator="containsText" text="Extrema">
      <formula>NOT(ISERROR(SEARCH("Extrema",AE444)))</formula>
    </cfRule>
    <cfRule type="containsText" dxfId="12244" priority="6250" operator="containsText" text="Alta">
      <formula>NOT(ISERROR(SEARCH("Alta",AE444)))</formula>
    </cfRule>
    <cfRule type="containsText" dxfId="12243" priority="6251" operator="containsText" text="Moderada">
      <formula>NOT(ISERROR(SEARCH("Moderada",AE444)))</formula>
    </cfRule>
    <cfRule type="containsText" dxfId="12242" priority="6252" operator="containsText" text="Baja">
      <formula>NOT(ISERROR(SEARCH("Baja",AE444)))</formula>
    </cfRule>
  </conditionalFormatting>
  <conditionalFormatting sqref="V444:V445">
    <cfRule type="cellIs" dxfId="12241" priority="6259" stopIfTrue="1" operator="equal">
      <formula>"Alta"</formula>
    </cfRule>
  </conditionalFormatting>
  <conditionalFormatting sqref="V444:V445">
    <cfRule type="cellIs" dxfId="12240" priority="6261" stopIfTrue="1" operator="equal">
      <formula>"Baja"</formula>
    </cfRule>
  </conditionalFormatting>
  <conditionalFormatting sqref="V444:V445">
    <cfRule type="cellIs" dxfId="12239" priority="6260" stopIfTrue="1" operator="equal">
      <formula>"Media"</formula>
    </cfRule>
  </conditionalFormatting>
  <conditionalFormatting sqref="V444:V445">
    <cfRule type="cellIs" dxfId="12238" priority="6258" stopIfTrue="1" operator="equal">
      <formula>"Muy Alta"</formula>
    </cfRule>
  </conditionalFormatting>
  <conditionalFormatting sqref="V444:V445">
    <cfRule type="cellIs" dxfId="12237" priority="6262" stopIfTrue="1" operator="equal">
      <formula>"Muy Baja"</formula>
    </cfRule>
  </conditionalFormatting>
  <conditionalFormatting sqref="AP444">
    <cfRule type="cellIs" dxfId="12236" priority="6235" stopIfTrue="1" operator="equal">
      <formula>"Alta"</formula>
    </cfRule>
  </conditionalFormatting>
  <conditionalFormatting sqref="AP444">
    <cfRule type="cellIs" dxfId="12235" priority="6237" stopIfTrue="1" operator="equal">
      <formula>"Baja"</formula>
    </cfRule>
  </conditionalFormatting>
  <conditionalFormatting sqref="AP444">
    <cfRule type="cellIs" dxfId="12234" priority="6236" stopIfTrue="1" operator="equal">
      <formula>"Media"</formula>
    </cfRule>
  </conditionalFormatting>
  <conditionalFormatting sqref="AP444">
    <cfRule type="cellIs" dxfId="12233" priority="6234" stopIfTrue="1" operator="equal">
      <formula>"Muy Alta"</formula>
    </cfRule>
  </conditionalFormatting>
  <conditionalFormatting sqref="AP444">
    <cfRule type="cellIs" dxfId="12232" priority="6238" stopIfTrue="1" operator="equal">
      <formula>"Muy Baja"</formula>
    </cfRule>
  </conditionalFormatting>
  <conditionalFormatting sqref="AP445">
    <cfRule type="cellIs" dxfId="12231" priority="6221" stopIfTrue="1" operator="equal">
      <formula>"Alta"</formula>
    </cfRule>
  </conditionalFormatting>
  <conditionalFormatting sqref="AP445">
    <cfRule type="cellIs" dxfId="12230" priority="6223" stopIfTrue="1" operator="equal">
      <formula>"Baja"</formula>
    </cfRule>
  </conditionalFormatting>
  <conditionalFormatting sqref="AP445">
    <cfRule type="cellIs" dxfId="12229" priority="6222" stopIfTrue="1" operator="equal">
      <formula>"Media"</formula>
    </cfRule>
  </conditionalFormatting>
  <conditionalFormatting sqref="AP445">
    <cfRule type="cellIs" dxfId="12228" priority="6220" stopIfTrue="1" operator="equal">
      <formula>"Muy Alta"</formula>
    </cfRule>
  </conditionalFormatting>
  <conditionalFormatting sqref="AP445">
    <cfRule type="cellIs" dxfId="12227" priority="6224" stopIfTrue="1" operator="equal">
      <formula>"Muy Baja"</formula>
    </cfRule>
  </conditionalFormatting>
  <conditionalFormatting sqref="V460:V461">
    <cfRule type="cellIs" dxfId="12226" priority="5931" stopIfTrue="1" operator="equal">
      <formula>"Alta"</formula>
    </cfRule>
  </conditionalFormatting>
  <conditionalFormatting sqref="V460:V461">
    <cfRule type="cellIs" dxfId="12225" priority="5933" stopIfTrue="1" operator="equal">
      <formula>"Baja"</formula>
    </cfRule>
  </conditionalFormatting>
  <conditionalFormatting sqref="V460:V461">
    <cfRule type="cellIs" dxfId="12224" priority="5932" stopIfTrue="1" operator="equal">
      <formula>"Media"</formula>
    </cfRule>
  </conditionalFormatting>
  <conditionalFormatting sqref="V460:V461">
    <cfRule type="cellIs" dxfId="12223" priority="5930" stopIfTrue="1" operator="equal">
      <formula>"Muy Alta"</formula>
    </cfRule>
  </conditionalFormatting>
  <conditionalFormatting sqref="V460:V461">
    <cfRule type="cellIs" dxfId="12222" priority="5934" stopIfTrue="1" operator="equal">
      <formula>"Muy Baja"</formula>
    </cfRule>
  </conditionalFormatting>
  <conditionalFormatting sqref="AW460">
    <cfRule type="containsText" dxfId="12221" priority="5905" operator="containsText" text="VALORAR">
      <formula>NOT(ISERROR(SEARCH("VALORAR",AW460)))</formula>
    </cfRule>
    <cfRule type="containsText" dxfId="12220" priority="5906" operator="containsText" text="Extrema">
      <formula>NOT(ISERROR(SEARCH("Extrema",AW460)))</formula>
    </cfRule>
    <cfRule type="containsText" dxfId="12219" priority="5907" operator="containsText" text="Alta">
      <formula>NOT(ISERROR(SEARCH("Alta",AW460)))</formula>
    </cfRule>
    <cfRule type="containsText" dxfId="12218" priority="5908" operator="containsText" text="Moderada">
      <formula>NOT(ISERROR(SEARCH("Moderada",AW460)))</formula>
    </cfRule>
    <cfRule type="containsText" dxfId="12217" priority="5909" operator="containsText" text="Baja">
      <formula>NOT(ISERROR(SEARCH("Baja",AW460)))</formula>
    </cfRule>
  </conditionalFormatting>
  <conditionalFormatting sqref="AW460">
    <cfRule type="containsText" dxfId="12216" priority="5910" operator="containsText" text="VALORAR">
      <formula>NOT(ISERROR(SEARCH("VALORAR",AW460)))</formula>
    </cfRule>
    <cfRule type="containsText" dxfId="12215" priority="5911" operator="containsText" text="Extrema">
      <formula>NOT(ISERROR(SEARCH("Extrema",AW460)))</formula>
    </cfRule>
    <cfRule type="containsText" dxfId="12214" priority="5912" operator="containsText" text="Alta">
      <formula>NOT(ISERROR(SEARCH("Alta",AW460)))</formula>
    </cfRule>
    <cfRule type="containsText" dxfId="12213" priority="5913" operator="containsText" text="Moderada">
      <formula>NOT(ISERROR(SEARCH("Moderada",AW460)))</formula>
    </cfRule>
    <cfRule type="containsText" dxfId="12212" priority="5914" operator="containsText" text="Baja">
      <formula>NOT(ISERROR(SEARCH("Baja",AW460)))</formula>
    </cfRule>
  </conditionalFormatting>
  <conditionalFormatting sqref="AP460">
    <cfRule type="cellIs" dxfId="12211" priority="5897" stopIfTrue="1" operator="equal">
      <formula>"Alta"</formula>
    </cfRule>
  </conditionalFormatting>
  <conditionalFormatting sqref="AP460">
    <cfRule type="cellIs" dxfId="12210" priority="5899" stopIfTrue="1" operator="equal">
      <formula>"Baja"</formula>
    </cfRule>
  </conditionalFormatting>
  <conditionalFormatting sqref="AP460">
    <cfRule type="cellIs" dxfId="12209" priority="5898" stopIfTrue="1" operator="equal">
      <formula>"Media"</formula>
    </cfRule>
  </conditionalFormatting>
  <conditionalFormatting sqref="AP460">
    <cfRule type="cellIs" dxfId="12208" priority="5896" stopIfTrue="1" operator="equal">
      <formula>"Muy Alta"</formula>
    </cfRule>
  </conditionalFormatting>
  <conditionalFormatting sqref="AP460">
    <cfRule type="cellIs" dxfId="12207" priority="5900" stopIfTrue="1" operator="equal">
      <formula>"Muy Baja"</formula>
    </cfRule>
  </conditionalFormatting>
  <conditionalFormatting sqref="AP461">
    <cfRule type="cellIs" dxfId="12206" priority="5883" stopIfTrue="1" operator="equal">
      <formula>"Alta"</formula>
    </cfRule>
  </conditionalFormatting>
  <conditionalFormatting sqref="AP461">
    <cfRule type="cellIs" dxfId="12205" priority="5885" stopIfTrue="1" operator="equal">
      <formula>"Baja"</formula>
    </cfRule>
  </conditionalFormatting>
  <conditionalFormatting sqref="AP461">
    <cfRule type="cellIs" dxfId="12204" priority="5884" stopIfTrue="1" operator="equal">
      <formula>"Media"</formula>
    </cfRule>
  </conditionalFormatting>
  <conditionalFormatting sqref="AP461">
    <cfRule type="cellIs" dxfId="12203" priority="5882" stopIfTrue="1" operator="equal">
      <formula>"Muy Alta"</formula>
    </cfRule>
  </conditionalFormatting>
  <conditionalFormatting sqref="AP461">
    <cfRule type="cellIs" dxfId="12202" priority="5886" stopIfTrue="1" operator="equal">
      <formula>"Muy Baja"</formula>
    </cfRule>
  </conditionalFormatting>
  <conditionalFormatting sqref="AE462:AE463">
    <cfRule type="containsText" dxfId="12201" priority="5835" operator="containsText" text="VALORAR">
      <formula>NOT(ISERROR(SEARCH("VALORAR",AE462)))</formula>
    </cfRule>
    <cfRule type="containsText" dxfId="12200" priority="5836" operator="containsText" text="Extrema">
      <formula>NOT(ISERROR(SEARCH("Extrema",AE462)))</formula>
    </cfRule>
    <cfRule type="containsText" dxfId="12199" priority="5837" operator="containsText" text="Alta">
      <formula>NOT(ISERROR(SEARCH("Alta",AE462)))</formula>
    </cfRule>
    <cfRule type="containsText" dxfId="12198" priority="5838" operator="containsText" text="Moderada">
      <formula>NOT(ISERROR(SEARCH("Moderada",AE462)))</formula>
    </cfRule>
    <cfRule type="containsText" dxfId="12197" priority="5839" operator="containsText" text="Baja">
      <formula>NOT(ISERROR(SEARCH("Baja",AE462)))</formula>
    </cfRule>
  </conditionalFormatting>
  <conditionalFormatting sqref="AE462:AE463">
    <cfRule type="containsText" dxfId="12196" priority="5840" operator="containsText" text="VALORAR">
      <formula>NOT(ISERROR(SEARCH("VALORAR",AE462)))</formula>
    </cfRule>
    <cfRule type="containsText" dxfId="12195" priority="5841" operator="containsText" text="Extrema">
      <formula>NOT(ISERROR(SEARCH("Extrema",AE462)))</formula>
    </cfRule>
    <cfRule type="containsText" dxfId="12194" priority="5842" operator="containsText" text="Alta">
      <formula>NOT(ISERROR(SEARCH("Alta",AE462)))</formula>
    </cfRule>
    <cfRule type="containsText" dxfId="12193" priority="5843" operator="containsText" text="Moderada">
      <formula>NOT(ISERROR(SEARCH("Moderada",AE462)))</formula>
    </cfRule>
    <cfRule type="containsText" dxfId="12192" priority="5844" operator="containsText" text="Baja">
      <formula>NOT(ISERROR(SEARCH("Baja",AE462)))</formula>
    </cfRule>
  </conditionalFormatting>
  <conditionalFormatting sqref="V462:V463">
    <cfRule type="cellIs" dxfId="12191" priority="5851" stopIfTrue="1" operator="equal">
      <formula>"Alta"</formula>
    </cfRule>
  </conditionalFormatting>
  <conditionalFormatting sqref="V462:V463">
    <cfRule type="cellIs" dxfId="12190" priority="5853" stopIfTrue="1" operator="equal">
      <formula>"Baja"</formula>
    </cfRule>
  </conditionalFormatting>
  <conditionalFormatting sqref="V462:V463">
    <cfRule type="cellIs" dxfId="12189" priority="5852" stopIfTrue="1" operator="equal">
      <formula>"Media"</formula>
    </cfRule>
  </conditionalFormatting>
  <conditionalFormatting sqref="V462:V463">
    <cfRule type="cellIs" dxfId="12188" priority="5850" stopIfTrue="1" operator="equal">
      <formula>"Muy Alta"</formula>
    </cfRule>
  </conditionalFormatting>
  <conditionalFormatting sqref="V462:V463">
    <cfRule type="cellIs" dxfId="12187" priority="5854" stopIfTrue="1" operator="equal">
      <formula>"Muy Baja"</formula>
    </cfRule>
  </conditionalFormatting>
  <conditionalFormatting sqref="AP463">
    <cfRule type="cellIs" dxfId="12186" priority="5813" stopIfTrue="1" operator="equal">
      <formula>"Alta"</formula>
    </cfRule>
  </conditionalFormatting>
  <conditionalFormatting sqref="AP463">
    <cfRule type="cellIs" dxfId="12185" priority="5815" stopIfTrue="1" operator="equal">
      <formula>"Baja"</formula>
    </cfRule>
  </conditionalFormatting>
  <conditionalFormatting sqref="AP463">
    <cfRule type="cellIs" dxfId="12184" priority="5814" stopIfTrue="1" operator="equal">
      <formula>"Media"</formula>
    </cfRule>
  </conditionalFormatting>
  <conditionalFormatting sqref="AP463">
    <cfRule type="cellIs" dxfId="12183" priority="5812" stopIfTrue="1" operator="equal">
      <formula>"Muy Alta"</formula>
    </cfRule>
  </conditionalFormatting>
  <conditionalFormatting sqref="AP463">
    <cfRule type="cellIs" dxfId="12182" priority="5816" stopIfTrue="1" operator="equal">
      <formula>"Muy Baja"</formula>
    </cfRule>
  </conditionalFormatting>
  <conditionalFormatting sqref="AE472:AE473">
    <cfRule type="containsText" dxfId="12181" priority="5779" operator="containsText" text="VALORAR">
      <formula>NOT(ISERROR(SEARCH("VALORAR",AE472)))</formula>
    </cfRule>
    <cfRule type="containsText" dxfId="12180" priority="5780" operator="containsText" text="Extrema">
      <formula>NOT(ISERROR(SEARCH("Extrema",AE472)))</formula>
    </cfRule>
    <cfRule type="containsText" dxfId="12179" priority="5781" operator="containsText" text="Alta">
      <formula>NOT(ISERROR(SEARCH("Alta",AE472)))</formula>
    </cfRule>
    <cfRule type="containsText" dxfId="12178" priority="5782" operator="containsText" text="Moderada">
      <formula>NOT(ISERROR(SEARCH("Moderada",AE472)))</formula>
    </cfRule>
    <cfRule type="containsText" dxfId="12177" priority="5783" operator="containsText" text="Baja">
      <formula>NOT(ISERROR(SEARCH("Baja",AE472)))</formula>
    </cfRule>
  </conditionalFormatting>
  <conditionalFormatting sqref="AE472:AE473">
    <cfRule type="containsText" dxfId="12176" priority="5784" operator="containsText" text="VALORAR">
      <formula>NOT(ISERROR(SEARCH("VALORAR",AE472)))</formula>
    </cfRule>
    <cfRule type="containsText" dxfId="12175" priority="5785" operator="containsText" text="Extrema">
      <formula>NOT(ISERROR(SEARCH("Extrema",AE472)))</formula>
    </cfRule>
    <cfRule type="containsText" dxfId="12174" priority="5786" operator="containsText" text="Alta">
      <formula>NOT(ISERROR(SEARCH("Alta",AE472)))</formula>
    </cfRule>
    <cfRule type="containsText" dxfId="12173" priority="5787" operator="containsText" text="Moderada">
      <formula>NOT(ISERROR(SEARCH("Moderada",AE472)))</formula>
    </cfRule>
    <cfRule type="containsText" dxfId="12172" priority="5788" operator="containsText" text="Baja">
      <formula>NOT(ISERROR(SEARCH("Baja",AE472)))</formula>
    </cfRule>
  </conditionalFormatting>
  <conditionalFormatting sqref="AP477">
    <cfRule type="cellIs" dxfId="12171" priority="5733" stopIfTrue="1" operator="equal">
      <formula>"Alta"</formula>
    </cfRule>
  </conditionalFormatting>
  <conditionalFormatting sqref="AP477">
    <cfRule type="cellIs" dxfId="12170" priority="5735" stopIfTrue="1" operator="equal">
      <formula>"Baja"</formula>
    </cfRule>
  </conditionalFormatting>
  <conditionalFormatting sqref="AP477">
    <cfRule type="cellIs" dxfId="12169" priority="5734" stopIfTrue="1" operator="equal">
      <formula>"Media"</formula>
    </cfRule>
  </conditionalFormatting>
  <conditionalFormatting sqref="AP477">
    <cfRule type="cellIs" dxfId="12168" priority="5732" stopIfTrue="1" operator="equal">
      <formula>"Muy Alta"</formula>
    </cfRule>
  </conditionalFormatting>
  <conditionalFormatting sqref="AP477">
    <cfRule type="cellIs" dxfId="12167" priority="5736" stopIfTrue="1" operator="equal">
      <formula>"Muy Baja"</formula>
    </cfRule>
  </conditionalFormatting>
  <conditionalFormatting sqref="AP474">
    <cfRule type="cellIs" dxfId="12166" priority="5691" stopIfTrue="1" operator="equal">
      <formula>"Alta"</formula>
    </cfRule>
  </conditionalFormatting>
  <conditionalFormatting sqref="AP474">
    <cfRule type="cellIs" dxfId="12165" priority="5693" stopIfTrue="1" operator="equal">
      <formula>"Baja"</formula>
    </cfRule>
  </conditionalFormatting>
  <conditionalFormatting sqref="AP474">
    <cfRule type="cellIs" dxfId="12164" priority="5692" stopIfTrue="1" operator="equal">
      <formula>"Media"</formula>
    </cfRule>
  </conditionalFormatting>
  <conditionalFormatting sqref="AP474">
    <cfRule type="cellIs" dxfId="12163" priority="5690" stopIfTrue="1" operator="equal">
      <formula>"Muy Alta"</formula>
    </cfRule>
  </conditionalFormatting>
  <conditionalFormatting sqref="AP474">
    <cfRule type="cellIs" dxfId="12162" priority="5694" stopIfTrue="1" operator="equal">
      <formula>"Muy Baja"</formula>
    </cfRule>
  </conditionalFormatting>
  <conditionalFormatting sqref="V472:V473">
    <cfRule type="cellIs" dxfId="12161" priority="5795" stopIfTrue="1" operator="equal">
      <formula>"Alta"</formula>
    </cfRule>
  </conditionalFormatting>
  <conditionalFormatting sqref="V472:V473">
    <cfRule type="cellIs" dxfId="12160" priority="5797" stopIfTrue="1" operator="equal">
      <formula>"Baja"</formula>
    </cfRule>
  </conditionalFormatting>
  <conditionalFormatting sqref="V472:V473">
    <cfRule type="cellIs" dxfId="12159" priority="5796" stopIfTrue="1" operator="equal">
      <formula>"Media"</formula>
    </cfRule>
  </conditionalFormatting>
  <conditionalFormatting sqref="V472:V473">
    <cfRule type="cellIs" dxfId="12158" priority="5794" stopIfTrue="1" operator="equal">
      <formula>"Muy Alta"</formula>
    </cfRule>
  </conditionalFormatting>
  <conditionalFormatting sqref="V472:V473">
    <cfRule type="cellIs" dxfId="12157" priority="5798" stopIfTrue="1" operator="equal">
      <formula>"Muy Baja"</formula>
    </cfRule>
  </conditionalFormatting>
  <conditionalFormatting sqref="AW472">
    <cfRule type="containsText" dxfId="12156" priority="5769" operator="containsText" text="VALORAR">
      <formula>NOT(ISERROR(SEARCH("VALORAR",AW472)))</formula>
    </cfRule>
    <cfRule type="containsText" dxfId="12155" priority="5770" operator="containsText" text="Extrema">
      <formula>NOT(ISERROR(SEARCH("Extrema",AW472)))</formula>
    </cfRule>
    <cfRule type="containsText" dxfId="12154" priority="5771" operator="containsText" text="Alta">
      <formula>NOT(ISERROR(SEARCH("Alta",AW472)))</formula>
    </cfRule>
    <cfRule type="containsText" dxfId="12153" priority="5772" operator="containsText" text="Moderada">
      <formula>NOT(ISERROR(SEARCH("Moderada",AW472)))</formula>
    </cfRule>
    <cfRule type="containsText" dxfId="12152" priority="5773" operator="containsText" text="Baja">
      <formula>NOT(ISERROR(SEARCH("Baja",AW472)))</formula>
    </cfRule>
  </conditionalFormatting>
  <conditionalFormatting sqref="AW472">
    <cfRule type="containsText" dxfId="12151" priority="5774" operator="containsText" text="VALORAR">
      <formula>NOT(ISERROR(SEARCH("VALORAR",AW472)))</formula>
    </cfRule>
    <cfRule type="containsText" dxfId="12150" priority="5775" operator="containsText" text="Extrema">
      <formula>NOT(ISERROR(SEARCH("Extrema",AW472)))</formula>
    </cfRule>
    <cfRule type="containsText" dxfId="12149" priority="5776" operator="containsText" text="Alta">
      <formula>NOT(ISERROR(SEARCH("Alta",AW472)))</formula>
    </cfRule>
    <cfRule type="containsText" dxfId="12148" priority="5777" operator="containsText" text="Moderada">
      <formula>NOT(ISERROR(SEARCH("Moderada",AW472)))</formula>
    </cfRule>
    <cfRule type="containsText" dxfId="12147" priority="5778" operator="containsText" text="Baja">
      <formula>NOT(ISERROR(SEARCH("Baja",AW472)))</formula>
    </cfRule>
  </conditionalFormatting>
  <conditionalFormatting sqref="AP472">
    <cfRule type="cellIs" dxfId="12146" priority="5761" stopIfTrue="1" operator="equal">
      <formula>"Alta"</formula>
    </cfRule>
  </conditionalFormatting>
  <conditionalFormatting sqref="AP472">
    <cfRule type="cellIs" dxfId="12145" priority="5763" stopIfTrue="1" operator="equal">
      <formula>"Baja"</formula>
    </cfRule>
  </conditionalFormatting>
  <conditionalFormatting sqref="AP472">
    <cfRule type="cellIs" dxfId="12144" priority="5762" stopIfTrue="1" operator="equal">
      <formula>"Media"</formula>
    </cfRule>
  </conditionalFormatting>
  <conditionalFormatting sqref="AP472">
    <cfRule type="cellIs" dxfId="12143" priority="5760" stopIfTrue="1" operator="equal">
      <formula>"Muy Alta"</formula>
    </cfRule>
  </conditionalFormatting>
  <conditionalFormatting sqref="AP472">
    <cfRule type="cellIs" dxfId="12142" priority="5764" stopIfTrue="1" operator="equal">
      <formula>"Muy Baja"</formula>
    </cfRule>
  </conditionalFormatting>
  <conditionalFormatting sqref="AP473">
    <cfRule type="cellIs" dxfId="12141" priority="5747" stopIfTrue="1" operator="equal">
      <formula>"Alta"</formula>
    </cfRule>
  </conditionalFormatting>
  <conditionalFormatting sqref="AP473">
    <cfRule type="cellIs" dxfId="12140" priority="5749" stopIfTrue="1" operator="equal">
      <formula>"Baja"</formula>
    </cfRule>
  </conditionalFormatting>
  <conditionalFormatting sqref="AP473">
    <cfRule type="cellIs" dxfId="12139" priority="5748" stopIfTrue="1" operator="equal">
      <formula>"Media"</formula>
    </cfRule>
  </conditionalFormatting>
  <conditionalFormatting sqref="AP473">
    <cfRule type="cellIs" dxfId="12138" priority="5746" stopIfTrue="1" operator="equal">
      <formula>"Muy Alta"</formula>
    </cfRule>
  </conditionalFormatting>
  <conditionalFormatting sqref="AP473">
    <cfRule type="cellIs" dxfId="12137" priority="5750" stopIfTrue="1" operator="equal">
      <formula>"Muy Baja"</formula>
    </cfRule>
  </conditionalFormatting>
  <conditionalFormatting sqref="AE474:AE475">
    <cfRule type="containsText" dxfId="12136" priority="5699" operator="containsText" text="VALORAR">
      <formula>NOT(ISERROR(SEARCH("VALORAR",AE474)))</formula>
    </cfRule>
    <cfRule type="containsText" dxfId="12135" priority="5700" operator="containsText" text="Extrema">
      <formula>NOT(ISERROR(SEARCH("Extrema",AE474)))</formula>
    </cfRule>
    <cfRule type="containsText" dxfId="12134" priority="5701" operator="containsText" text="Alta">
      <formula>NOT(ISERROR(SEARCH("Alta",AE474)))</formula>
    </cfRule>
    <cfRule type="containsText" dxfId="12133" priority="5702" operator="containsText" text="Moderada">
      <formula>NOT(ISERROR(SEARCH("Moderada",AE474)))</formula>
    </cfRule>
    <cfRule type="containsText" dxfId="12132" priority="5703" operator="containsText" text="Baja">
      <formula>NOT(ISERROR(SEARCH("Baja",AE474)))</formula>
    </cfRule>
  </conditionalFormatting>
  <conditionalFormatting sqref="AE474:AE475">
    <cfRule type="containsText" dxfId="12131" priority="5704" operator="containsText" text="VALORAR">
      <formula>NOT(ISERROR(SEARCH("VALORAR",AE474)))</formula>
    </cfRule>
    <cfRule type="containsText" dxfId="12130" priority="5705" operator="containsText" text="Extrema">
      <formula>NOT(ISERROR(SEARCH("Extrema",AE474)))</formula>
    </cfRule>
    <cfRule type="containsText" dxfId="12129" priority="5706" operator="containsText" text="Alta">
      <formula>NOT(ISERROR(SEARCH("Alta",AE474)))</formula>
    </cfRule>
    <cfRule type="containsText" dxfId="12128" priority="5707" operator="containsText" text="Moderada">
      <formula>NOT(ISERROR(SEARCH("Moderada",AE474)))</formula>
    </cfRule>
    <cfRule type="containsText" dxfId="12127" priority="5708" operator="containsText" text="Baja">
      <formula>NOT(ISERROR(SEARCH("Baja",AE474)))</formula>
    </cfRule>
  </conditionalFormatting>
  <conditionalFormatting sqref="V474:V475">
    <cfRule type="cellIs" dxfId="12126" priority="5715" stopIfTrue="1" operator="equal">
      <formula>"Alta"</formula>
    </cfRule>
  </conditionalFormatting>
  <conditionalFormatting sqref="V474:V475">
    <cfRule type="cellIs" dxfId="12125" priority="5717" stopIfTrue="1" operator="equal">
      <formula>"Baja"</formula>
    </cfRule>
  </conditionalFormatting>
  <conditionalFormatting sqref="V474:V475">
    <cfRule type="cellIs" dxfId="12124" priority="5716" stopIfTrue="1" operator="equal">
      <formula>"Media"</formula>
    </cfRule>
  </conditionalFormatting>
  <conditionalFormatting sqref="V474:V475">
    <cfRule type="cellIs" dxfId="12123" priority="5714" stopIfTrue="1" operator="equal">
      <formula>"Muy Alta"</formula>
    </cfRule>
  </conditionalFormatting>
  <conditionalFormatting sqref="V474:V475">
    <cfRule type="cellIs" dxfId="12122" priority="5718" stopIfTrue="1" operator="equal">
      <formula>"Muy Baja"</formula>
    </cfRule>
  </conditionalFormatting>
  <conditionalFormatting sqref="AP475">
    <cfRule type="cellIs" dxfId="12121" priority="5677" stopIfTrue="1" operator="equal">
      <formula>"Alta"</formula>
    </cfRule>
  </conditionalFormatting>
  <conditionalFormatting sqref="AP475">
    <cfRule type="cellIs" dxfId="12120" priority="5679" stopIfTrue="1" operator="equal">
      <formula>"Baja"</formula>
    </cfRule>
  </conditionalFormatting>
  <conditionalFormatting sqref="AP475">
    <cfRule type="cellIs" dxfId="12119" priority="5678" stopIfTrue="1" operator="equal">
      <formula>"Media"</formula>
    </cfRule>
  </conditionalFormatting>
  <conditionalFormatting sqref="AP475">
    <cfRule type="cellIs" dxfId="12118" priority="5676" stopIfTrue="1" operator="equal">
      <formula>"Muy Alta"</formula>
    </cfRule>
  </conditionalFormatting>
  <conditionalFormatting sqref="AP475">
    <cfRule type="cellIs" dxfId="12117" priority="5680" stopIfTrue="1" operator="equal">
      <formula>"Muy Baja"</formula>
    </cfRule>
  </conditionalFormatting>
  <conditionalFormatting sqref="AE466:AE467">
    <cfRule type="containsText" dxfId="12116" priority="5643" operator="containsText" text="VALORAR">
      <formula>NOT(ISERROR(SEARCH("VALORAR",AE466)))</formula>
    </cfRule>
    <cfRule type="containsText" dxfId="12115" priority="5644" operator="containsText" text="Extrema">
      <formula>NOT(ISERROR(SEARCH("Extrema",AE466)))</formula>
    </cfRule>
    <cfRule type="containsText" dxfId="12114" priority="5645" operator="containsText" text="Alta">
      <formula>NOT(ISERROR(SEARCH("Alta",AE466)))</formula>
    </cfRule>
    <cfRule type="containsText" dxfId="12113" priority="5646" operator="containsText" text="Moderada">
      <formula>NOT(ISERROR(SEARCH("Moderada",AE466)))</formula>
    </cfRule>
    <cfRule type="containsText" dxfId="12112" priority="5647" operator="containsText" text="Baja">
      <formula>NOT(ISERROR(SEARCH("Baja",AE466)))</formula>
    </cfRule>
  </conditionalFormatting>
  <conditionalFormatting sqref="AE466:AE467">
    <cfRule type="containsText" dxfId="12111" priority="5648" operator="containsText" text="VALORAR">
      <formula>NOT(ISERROR(SEARCH("VALORAR",AE466)))</formula>
    </cfRule>
    <cfRule type="containsText" dxfId="12110" priority="5649" operator="containsText" text="Extrema">
      <formula>NOT(ISERROR(SEARCH("Extrema",AE466)))</formula>
    </cfRule>
    <cfRule type="containsText" dxfId="12109" priority="5650" operator="containsText" text="Alta">
      <formula>NOT(ISERROR(SEARCH("Alta",AE466)))</formula>
    </cfRule>
    <cfRule type="containsText" dxfId="12108" priority="5651" operator="containsText" text="Moderada">
      <formula>NOT(ISERROR(SEARCH("Moderada",AE466)))</formula>
    </cfRule>
    <cfRule type="containsText" dxfId="12107" priority="5652" operator="containsText" text="Baja">
      <formula>NOT(ISERROR(SEARCH("Baja",AE466)))</formula>
    </cfRule>
  </conditionalFormatting>
  <conditionalFormatting sqref="AP471">
    <cfRule type="cellIs" dxfId="12106" priority="5597" stopIfTrue="1" operator="equal">
      <formula>"Alta"</formula>
    </cfRule>
  </conditionalFormatting>
  <conditionalFormatting sqref="AP471">
    <cfRule type="cellIs" dxfId="12105" priority="5599" stopIfTrue="1" operator="equal">
      <formula>"Baja"</formula>
    </cfRule>
  </conditionalFormatting>
  <conditionalFormatting sqref="AP471">
    <cfRule type="cellIs" dxfId="12104" priority="5598" stopIfTrue="1" operator="equal">
      <formula>"Media"</formula>
    </cfRule>
  </conditionalFormatting>
  <conditionalFormatting sqref="AP471">
    <cfRule type="cellIs" dxfId="12103" priority="5596" stopIfTrue="1" operator="equal">
      <formula>"Muy Alta"</formula>
    </cfRule>
  </conditionalFormatting>
  <conditionalFormatting sqref="AP471">
    <cfRule type="cellIs" dxfId="12102" priority="5600" stopIfTrue="1" operator="equal">
      <formula>"Muy Baja"</formula>
    </cfRule>
  </conditionalFormatting>
  <conditionalFormatting sqref="AP468">
    <cfRule type="cellIs" dxfId="12101" priority="5555" stopIfTrue="1" operator="equal">
      <formula>"Alta"</formula>
    </cfRule>
  </conditionalFormatting>
  <conditionalFormatting sqref="AP468">
    <cfRule type="cellIs" dxfId="12100" priority="5557" stopIfTrue="1" operator="equal">
      <formula>"Baja"</formula>
    </cfRule>
  </conditionalFormatting>
  <conditionalFormatting sqref="AP468">
    <cfRule type="cellIs" dxfId="12099" priority="5556" stopIfTrue="1" operator="equal">
      <formula>"Media"</formula>
    </cfRule>
  </conditionalFormatting>
  <conditionalFormatting sqref="AP468">
    <cfRule type="cellIs" dxfId="12098" priority="5554" stopIfTrue="1" operator="equal">
      <formula>"Muy Alta"</formula>
    </cfRule>
  </conditionalFormatting>
  <conditionalFormatting sqref="AP468">
    <cfRule type="cellIs" dxfId="12097" priority="5558" stopIfTrue="1" operator="equal">
      <formula>"Muy Baja"</formula>
    </cfRule>
  </conditionalFormatting>
  <conditionalFormatting sqref="V466:V467">
    <cfRule type="cellIs" dxfId="12096" priority="5659" stopIfTrue="1" operator="equal">
      <formula>"Alta"</formula>
    </cfRule>
  </conditionalFormatting>
  <conditionalFormatting sqref="V466:V467">
    <cfRule type="cellIs" dxfId="12095" priority="5661" stopIfTrue="1" operator="equal">
      <formula>"Baja"</formula>
    </cfRule>
  </conditionalFormatting>
  <conditionalFormatting sqref="V466:V467">
    <cfRule type="cellIs" dxfId="12094" priority="5660" stopIfTrue="1" operator="equal">
      <formula>"Media"</formula>
    </cfRule>
  </conditionalFormatting>
  <conditionalFormatting sqref="V466:V467">
    <cfRule type="cellIs" dxfId="12093" priority="5658" stopIfTrue="1" operator="equal">
      <formula>"Muy Alta"</formula>
    </cfRule>
  </conditionalFormatting>
  <conditionalFormatting sqref="V466:V467">
    <cfRule type="cellIs" dxfId="12092" priority="5662" stopIfTrue="1" operator="equal">
      <formula>"Muy Baja"</formula>
    </cfRule>
  </conditionalFormatting>
  <conditionalFormatting sqref="AW466">
    <cfRule type="containsText" dxfId="12091" priority="5633" operator="containsText" text="VALORAR">
      <formula>NOT(ISERROR(SEARCH("VALORAR",AW466)))</formula>
    </cfRule>
    <cfRule type="containsText" dxfId="12090" priority="5634" operator="containsText" text="Extrema">
      <formula>NOT(ISERROR(SEARCH("Extrema",AW466)))</formula>
    </cfRule>
    <cfRule type="containsText" dxfId="12089" priority="5635" operator="containsText" text="Alta">
      <formula>NOT(ISERROR(SEARCH("Alta",AW466)))</formula>
    </cfRule>
    <cfRule type="containsText" dxfId="12088" priority="5636" operator="containsText" text="Moderada">
      <formula>NOT(ISERROR(SEARCH("Moderada",AW466)))</formula>
    </cfRule>
    <cfRule type="containsText" dxfId="12087" priority="5637" operator="containsText" text="Baja">
      <formula>NOT(ISERROR(SEARCH("Baja",AW466)))</formula>
    </cfRule>
  </conditionalFormatting>
  <conditionalFormatting sqref="AW466">
    <cfRule type="containsText" dxfId="12086" priority="5638" operator="containsText" text="VALORAR">
      <formula>NOT(ISERROR(SEARCH("VALORAR",AW466)))</formula>
    </cfRule>
    <cfRule type="containsText" dxfId="12085" priority="5639" operator="containsText" text="Extrema">
      <formula>NOT(ISERROR(SEARCH("Extrema",AW466)))</formula>
    </cfRule>
    <cfRule type="containsText" dxfId="12084" priority="5640" operator="containsText" text="Alta">
      <formula>NOT(ISERROR(SEARCH("Alta",AW466)))</formula>
    </cfRule>
    <cfRule type="containsText" dxfId="12083" priority="5641" operator="containsText" text="Moderada">
      <formula>NOT(ISERROR(SEARCH("Moderada",AW466)))</formula>
    </cfRule>
    <cfRule type="containsText" dxfId="12082" priority="5642" operator="containsText" text="Baja">
      <formula>NOT(ISERROR(SEARCH("Baja",AW466)))</formula>
    </cfRule>
  </conditionalFormatting>
  <conditionalFormatting sqref="AP466">
    <cfRule type="cellIs" dxfId="12081" priority="5625" stopIfTrue="1" operator="equal">
      <formula>"Alta"</formula>
    </cfRule>
  </conditionalFormatting>
  <conditionalFormatting sqref="AP466">
    <cfRule type="cellIs" dxfId="12080" priority="5627" stopIfTrue="1" operator="equal">
      <formula>"Baja"</formula>
    </cfRule>
  </conditionalFormatting>
  <conditionalFormatting sqref="AP466">
    <cfRule type="cellIs" dxfId="12079" priority="5626" stopIfTrue="1" operator="equal">
      <formula>"Media"</formula>
    </cfRule>
  </conditionalFormatting>
  <conditionalFormatting sqref="AP466">
    <cfRule type="cellIs" dxfId="12078" priority="5624" stopIfTrue="1" operator="equal">
      <formula>"Muy Alta"</formula>
    </cfRule>
  </conditionalFormatting>
  <conditionalFormatting sqref="AP466">
    <cfRule type="cellIs" dxfId="12077" priority="5628" stopIfTrue="1" operator="equal">
      <formula>"Muy Baja"</formula>
    </cfRule>
  </conditionalFormatting>
  <conditionalFormatting sqref="AP467">
    <cfRule type="cellIs" dxfId="12076" priority="5611" stopIfTrue="1" operator="equal">
      <formula>"Alta"</formula>
    </cfRule>
  </conditionalFormatting>
  <conditionalFormatting sqref="AP467">
    <cfRule type="cellIs" dxfId="12075" priority="5613" stopIfTrue="1" operator="equal">
      <formula>"Baja"</formula>
    </cfRule>
  </conditionalFormatting>
  <conditionalFormatting sqref="AP467">
    <cfRule type="cellIs" dxfId="12074" priority="5612" stopIfTrue="1" operator="equal">
      <formula>"Media"</formula>
    </cfRule>
  </conditionalFormatting>
  <conditionalFormatting sqref="AP467">
    <cfRule type="cellIs" dxfId="12073" priority="5610" stopIfTrue="1" operator="equal">
      <formula>"Muy Alta"</formula>
    </cfRule>
  </conditionalFormatting>
  <conditionalFormatting sqref="AP467">
    <cfRule type="cellIs" dxfId="12072" priority="5614" stopIfTrue="1" operator="equal">
      <formula>"Muy Baja"</formula>
    </cfRule>
  </conditionalFormatting>
  <conditionalFormatting sqref="AE468:AE469">
    <cfRule type="containsText" dxfId="12071" priority="5563" operator="containsText" text="VALORAR">
      <formula>NOT(ISERROR(SEARCH("VALORAR",AE468)))</formula>
    </cfRule>
    <cfRule type="containsText" dxfId="12070" priority="5564" operator="containsText" text="Extrema">
      <formula>NOT(ISERROR(SEARCH("Extrema",AE468)))</formula>
    </cfRule>
    <cfRule type="containsText" dxfId="12069" priority="5565" operator="containsText" text="Alta">
      <formula>NOT(ISERROR(SEARCH("Alta",AE468)))</formula>
    </cfRule>
    <cfRule type="containsText" dxfId="12068" priority="5566" operator="containsText" text="Moderada">
      <formula>NOT(ISERROR(SEARCH("Moderada",AE468)))</formula>
    </cfRule>
    <cfRule type="containsText" dxfId="12067" priority="5567" operator="containsText" text="Baja">
      <formula>NOT(ISERROR(SEARCH("Baja",AE468)))</formula>
    </cfRule>
  </conditionalFormatting>
  <conditionalFormatting sqref="AE468:AE469">
    <cfRule type="containsText" dxfId="12066" priority="5568" operator="containsText" text="VALORAR">
      <formula>NOT(ISERROR(SEARCH("VALORAR",AE468)))</formula>
    </cfRule>
    <cfRule type="containsText" dxfId="12065" priority="5569" operator="containsText" text="Extrema">
      <formula>NOT(ISERROR(SEARCH("Extrema",AE468)))</formula>
    </cfRule>
    <cfRule type="containsText" dxfId="12064" priority="5570" operator="containsText" text="Alta">
      <formula>NOT(ISERROR(SEARCH("Alta",AE468)))</formula>
    </cfRule>
    <cfRule type="containsText" dxfId="12063" priority="5571" operator="containsText" text="Moderada">
      <formula>NOT(ISERROR(SEARCH("Moderada",AE468)))</formula>
    </cfRule>
    <cfRule type="containsText" dxfId="12062" priority="5572" operator="containsText" text="Baja">
      <formula>NOT(ISERROR(SEARCH("Baja",AE468)))</formula>
    </cfRule>
  </conditionalFormatting>
  <conditionalFormatting sqref="V468:V469">
    <cfRule type="cellIs" dxfId="12061" priority="5579" stopIfTrue="1" operator="equal">
      <formula>"Alta"</formula>
    </cfRule>
  </conditionalFormatting>
  <conditionalFormatting sqref="V468:V469">
    <cfRule type="cellIs" dxfId="12060" priority="5581" stopIfTrue="1" operator="equal">
      <formula>"Baja"</formula>
    </cfRule>
  </conditionalFormatting>
  <conditionalFormatting sqref="V468:V469">
    <cfRule type="cellIs" dxfId="12059" priority="5580" stopIfTrue="1" operator="equal">
      <formula>"Media"</formula>
    </cfRule>
  </conditionalFormatting>
  <conditionalFormatting sqref="V468:V469">
    <cfRule type="cellIs" dxfId="12058" priority="5578" stopIfTrue="1" operator="equal">
      <formula>"Muy Alta"</formula>
    </cfRule>
  </conditionalFormatting>
  <conditionalFormatting sqref="V468:V469">
    <cfRule type="cellIs" dxfId="12057" priority="5582" stopIfTrue="1" operator="equal">
      <formula>"Muy Baja"</formula>
    </cfRule>
  </conditionalFormatting>
  <conditionalFormatting sqref="AP469">
    <cfRule type="cellIs" dxfId="12056" priority="5541" stopIfTrue="1" operator="equal">
      <formula>"Alta"</formula>
    </cfRule>
  </conditionalFormatting>
  <conditionalFormatting sqref="AP469">
    <cfRule type="cellIs" dxfId="12055" priority="5543" stopIfTrue="1" operator="equal">
      <formula>"Baja"</formula>
    </cfRule>
  </conditionalFormatting>
  <conditionalFormatting sqref="AP469">
    <cfRule type="cellIs" dxfId="12054" priority="5542" stopIfTrue="1" operator="equal">
      <formula>"Media"</formula>
    </cfRule>
  </conditionalFormatting>
  <conditionalFormatting sqref="AP469">
    <cfRule type="cellIs" dxfId="12053" priority="5540" stopIfTrue="1" operator="equal">
      <formula>"Muy Alta"</formula>
    </cfRule>
  </conditionalFormatting>
  <conditionalFormatting sqref="AP469">
    <cfRule type="cellIs" dxfId="12052" priority="5544" stopIfTrue="1" operator="equal">
      <formula>"Muy Baja"</formula>
    </cfRule>
  </conditionalFormatting>
  <conditionalFormatting sqref="AE446">
    <cfRule type="containsText" dxfId="12051" priority="5507" operator="containsText" text="VALORAR">
      <formula>NOT(ISERROR(SEARCH("VALORAR",AE446)))</formula>
    </cfRule>
    <cfRule type="containsText" dxfId="12050" priority="5508" operator="containsText" text="Extrema">
      <formula>NOT(ISERROR(SEARCH("Extrema",AE446)))</formula>
    </cfRule>
    <cfRule type="containsText" dxfId="12049" priority="5509" operator="containsText" text="Alta">
      <formula>NOT(ISERROR(SEARCH("Alta",AE446)))</formula>
    </cfRule>
    <cfRule type="containsText" dxfId="12048" priority="5510" operator="containsText" text="Moderada">
      <formula>NOT(ISERROR(SEARCH("Moderada",AE446)))</formula>
    </cfRule>
    <cfRule type="containsText" dxfId="12047" priority="5511" operator="containsText" text="Baja">
      <formula>NOT(ISERROR(SEARCH("Baja",AE446)))</formula>
    </cfRule>
  </conditionalFormatting>
  <conditionalFormatting sqref="AE446">
    <cfRule type="containsText" dxfId="12046" priority="5512" operator="containsText" text="VALORAR">
      <formula>NOT(ISERROR(SEARCH("VALORAR",AE446)))</formula>
    </cfRule>
    <cfRule type="containsText" dxfId="12045" priority="5513" operator="containsText" text="Extrema">
      <formula>NOT(ISERROR(SEARCH("Extrema",AE446)))</formula>
    </cfRule>
    <cfRule type="containsText" dxfId="12044" priority="5514" operator="containsText" text="Alta">
      <formula>NOT(ISERROR(SEARCH("Alta",AE446)))</formula>
    </cfRule>
    <cfRule type="containsText" dxfId="12043" priority="5515" operator="containsText" text="Moderada">
      <formula>NOT(ISERROR(SEARCH("Moderada",AE446)))</formula>
    </cfRule>
    <cfRule type="containsText" dxfId="12042" priority="5516" operator="containsText" text="Baja">
      <formula>NOT(ISERROR(SEARCH("Baja",AE446)))</formula>
    </cfRule>
  </conditionalFormatting>
  <conditionalFormatting sqref="V446">
    <cfRule type="cellIs" dxfId="12041" priority="5523" stopIfTrue="1" operator="equal">
      <formula>"Alta"</formula>
    </cfRule>
  </conditionalFormatting>
  <conditionalFormatting sqref="V446">
    <cfRule type="cellIs" dxfId="12040" priority="5525" stopIfTrue="1" operator="equal">
      <formula>"Baja"</formula>
    </cfRule>
  </conditionalFormatting>
  <conditionalFormatting sqref="V446">
    <cfRule type="cellIs" dxfId="12039" priority="5524" stopIfTrue="1" operator="equal">
      <formula>"Media"</formula>
    </cfRule>
  </conditionalFormatting>
  <conditionalFormatting sqref="V446">
    <cfRule type="cellIs" dxfId="12038" priority="5522" stopIfTrue="1" operator="equal">
      <formula>"Muy Alta"</formula>
    </cfRule>
  </conditionalFormatting>
  <conditionalFormatting sqref="V446">
    <cfRule type="cellIs" dxfId="12037" priority="5526" stopIfTrue="1" operator="equal">
      <formula>"Muy Baja"</formula>
    </cfRule>
  </conditionalFormatting>
  <conditionalFormatting sqref="AP446">
    <cfRule type="cellIs" dxfId="12036" priority="5499" stopIfTrue="1" operator="equal">
      <formula>"Alta"</formula>
    </cfRule>
  </conditionalFormatting>
  <conditionalFormatting sqref="AP446">
    <cfRule type="cellIs" dxfId="12035" priority="5501" stopIfTrue="1" operator="equal">
      <formula>"Baja"</formula>
    </cfRule>
  </conditionalFormatting>
  <conditionalFormatting sqref="AP446">
    <cfRule type="cellIs" dxfId="12034" priority="5500" stopIfTrue="1" operator="equal">
      <formula>"Media"</formula>
    </cfRule>
  </conditionalFormatting>
  <conditionalFormatting sqref="AP446">
    <cfRule type="cellIs" dxfId="12033" priority="5498" stopIfTrue="1" operator="equal">
      <formula>"Muy Alta"</formula>
    </cfRule>
  </conditionalFormatting>
  <conditionalFormatting sqref="AP446">
    <cfRule type="cellIs" dxfId="12032" priority="5502" stopIfTrue="1" operator="equal">
      <formula>"Muy Baja"</formula>
    </cfRule>
  </conditionalFormatting>
  <conditionalFormatting sqref="AE452">
    <cfRule type="containsText" dxfId="12031" priority="5465" operator="containsText" text="VALORAR">
      <formula>NOT(ISERROR(SEARCH("VALORAR",AE452)))</formula>
    </cfRule>
    <cfRule type="containsText" dxfId="12030" priority="5466" operator="containsText" text="Extrema">
      <formula>NOT(ISERROR(SEARCH("Extrema",AE452)))</formula>
    </cfRule>
    <cfRule type="containsText" dxfId="12029" priority="5467" operator="containsText" text="Alta">
      <formula>NOT(ISERROR(SEARCH("Alta",AE452)))</formula>
    </cfRule>
    <cfRule type="containsText" dxfId="12028" priority="5468" operator="containsText" text="Moderada">
      <formula>NOT(ISERROR(SEARCH("Moderada",AE452)))</formula>
    </cfRule>
    <cfRule type="containsText" dxfId="12027" priority="5469" operator="containsText" text="Baja">
      <formula>NOT(ISERROR(SEARCH("Baja",AE452)))</formula>
    </cfRule>
  </conditionalFormatting>
  <conditionalFormatting sqref="AE452">
    <cfRule type="containsText" dxfId="12026" priority="5470" operator="containsText" text="VALORAR">
      <formula>NOT(ISERROR(SEARCH("VALORAR",AE452)))</formula>
    </cfRule>
    <cfRule type="containsText" dxfId="12025" priority="5471" operator="containsText" text="Extrema">
      <formula>NOT(ISERROR(SEARCH("Extrema",AE452)))</formula>
    </cfRule>
    <cfRule type="containsText" dxfId="12024" priority="5472" operator="containsText" text="Alta">
      <formula>NOT(ISERROR(SEARCH("Alta",AE452)))</formula>
    </cfRule>
    <cfRule type="containsText" dxfId="12023" priority="5473" operator="containsText" text="Moderada">
      <formula>NOT(ISERROR(SEARCH("Moderada",AE452)))</formula>
    </cfRule>
    <cfRule type="containsText" dxfId="12022" priority="5474" operator="containsText" text="Baja">
      <formula>NOT(ISERROR(SEARCH("Baja",AE452)))</formula>
    </cfRule>
  </conditionalFormatting>
  <conditionalFormatting sqref="V452">
    <cfRule type="cellIs" dxfId="12021" priority="5481" stopIfTrue="1" operator="equal">
      <formula>"Alta"</formula>
    </cfRule>
  </conditionalFormatting>
  <conditionalFormatting sqref="V452">
    <cfRule type="cellIs" dxfId="12020" priority="5483" stopIfTrue="1" operator="equal">
      <formula>"Baja"</formula>
    </cfRule>
  </conditionalFormatting>
  <conditionalFormatting sqref="V452">
    <cfRule type="cellIs" dxfId="12019" priority="5482" stopIfTrue="1" operator="equal">
      <formula>"Media"</formula>
    </cfRule>
  </conditionalFormatting>
  <conditionalFormatting sqref="V452">
    <cfRule type="cellIs" dxfId="12018" priority="5480" stopIfTrue="1" operator="equal">
      <formula>"Muy Alta"</formula>
    </cfRule>
  </conditionalFormatting>
  <conditionalFormatting sqref="V452">
    <cfRule type="cellIs" dxfId="12017" priority="5484" stopIfTrue="1" operator="equal">
      <formula>"Muy Baja"</formula>
    </cfRule>
  </conditionalFormatting>
  <conditionalFormatting sqref="AP452">
    <cfRule type="cellIs" dxfId="12016" priority="5457" stopIfTrue="1" operator="equal">
      <formula>"Alta"</formula>
    </cfRule>
  </conditionalFormatting>
  <conditionalFormatting sqref="AP452">
    <cfRule type="cellIs" dxfId="12015" priority="5459" stopIfTrue="1" operator="equal">
      <formula>"Baja"</formula>
    </cfRule>
  </conditionalFormatting>
  <conditionalFormatting sqref="AP452">
    <cfRule type="cellIs" dxfId="12014" priority="5458" stopIfTrue="1" operator="equal">
      <formula>"Media"</formula>
    </cfRule>
  </conditionalFormatting>
  <conditionalFormatting sqref="AP452">
    <cfRule type="cellIs" dxfId="12013" priority="5456" stopIfTrue="1" operator="equal">
      <formula>"Muy Alta"</formula>
    </cfRule>
  </conditionalFormatting>
  <conditionalFormatting sqref="AP452">
    <cfRule type="cellIs" dxfId="12012" priority="5460" stopIfTrue="1" operator="equal">
      <formula>"Muy Baja"</formula>
    </cfRule>
  </conditionalFormatting>
  <conditionalFormatting sqref="AE458">
    <cfRule type="containsText" dxfId="12011" priority="5423" operator="containsText" text="VALORAR">
      <formula>NOT(ISERROR(SEARCH("VALORAR",AE458)))</formula>
    </cfRule>
    <cfRule type="containsText" dxfId="12010" priority="5424" operator="containsText" text="Extrema">
      <formula>NOT(ISERROR(SEARCH("Extrema",AE458)))</formula>
    </cfRule>
    <cfRule type="containsText" dxfId="12009" priority="5425" operator="containsText" text="Alta">
      <formula>NOT(ISERROR(SEARCH("Alta",AE458)))</formula>
    </cfRule>
    <cfRule type="containsText" dxfId="12008" priority="5426" operator="containsText" text="Moderada">
      <formula>NOT(ISERROR(SEARCH("Moderada",AE458)))</formula>
    </cfRule>
    <cfRule type="containsText" dxfId="12007" priority="5427" operator="containsText" text="Baja">
      <formula>NOT(ISERROR(SEARCH("Baja",AE458)))</formula>
    </cfRule>
  </conditionalFormatting>
  <conditionalFormatting sqref="AE458">
    <cfRule type="containsText" dxfId="12006" priority="5428" operator="containsText" text="VALORAR">
      <formula>NOT(ISERROR(SEARCH("VALORAR",AE458)))</formula>
    </cfRule>
    <cfRule type="containsText" dxfId="12005" priority="5429" operator="containsText" text="Extrema">
      <formula>NOT(ISERROR(SEARCH("Extrema",AE458)))</formula>
    </cfRule>
    <cfRule type="containsText" dxfId="12004" priority="5430" operator="containsText" text="Alta">
      <formula>NOT(ISERROR(SEARCH("Alta",AE458)))</formula>
    </cfRule>
    <cfRule type="containsText" dxfId="12003" priority="5431" operator="containsText" text="Moderada">
      <formula>NOT(ISERROR(SEARCH("Moderada",AE458)))</formula>
    </cfRule>
    <cfRule type="containsText" dxfId="12002" priority="5432" operator="containsText" text="Baja">
      <formula>NOT(ISERROR(SEARCH("Baja",AE458)))</formula>
    </cfRule>
  </conditionalFormatting>
  <conditionalFormatting sqref="V458">
    <cfRule type="cellIs" dxfId="12001" priority="5439" stopIfTrue="1" operator="equal">
      <formula>"Alta"</formula>
    </cfRule>
  </conditionalFormatting>
  <conditionalFormatting sqref="V458">
    <cfRule type="cellIs" dxfId="12000" priority="5441" stopIfTrue="1" operator="equal">
      <formula>"Baja"</formula>
    </cfRule>
  </conditionalFormatting>
  <conditionalFormatting sqref="V458">
    <cfRule type="cellIs" dxfId="11999" priority="5440" stopIfTrue="1" operator="equal">
      <formula>"Media"</formula>
    </cfRule>
  </conditionalFormatting>
  <conditionalFormatting sqref="V458">
    <cfRule type="cellIs" dxfId="11998" priority="5438" stopIfTrue="1" operator="equal">
      <formula>"Muy Alta"</formula>
    </cfRule>
  </conditionalFormatting>
  <conditionalFormatting sqref="V458">
    <cfRule type="cellIs" dxfId="11997" priority="5442" stopIfTrue="1" operator="equal">
      <formula>"Muy Baja"</formula>
    </cfRule>
  </conditionalFormatting>
  <conditionalFormatting sqref="AP458">
    <cfRule type="cellIs" dxfId="11996" priority="5415" stopIfTrue="1" operator="equal">
      <formula>"Alta"</formula>
    </cfRule>
  </conditionalFormatting>
  <conditionalFormatting sqref="AP458">
    <cfRule type="cellIs" dxfId="11995" priority="5417" stopIfTrue="1" operator="equal">
      <formula>"Baja"</formula>
    </cfRule>
  </conditionalFormatting>
  <conditionalFormatting sqref="AP458">
    <cfRule type="cellIs" dxfId="11994" priority="5416" stopIfTrue="1" operator="equal">
      <formula>"Media"</formula>
    </cfRule>
  </conditionalFormatting>
  <conditionalFormatting sqref="AP458">
    <cfRule type="cellIs" dxfId="11993" priority="5414" stopIfTrue="1" operator="equal">
      <formula>"Muy Alta"</formula>
    </cfRule>
  </conditionalFormatting>
  <conditionalFormatting sqref="AP458">
    <cfRule type="cellIs" dxfId="11992" priority="5418" stopIfTrue="1" operator="equal">
      <formula>"Muy Baja"</formula>
    </cfRule>
  </conditionalFormatting>
  <conditionalFormatting sqref="AE464">
    <cfRule type="containsText" dxfId="11991" priority="5381" operator="containsText" text="VALORAR">
      <formula>NOT(ISERROR(SEARCH("VALORAR",AE464)))</formula>
    </cfRule>
    <cfRule type="containsText" dxfId="11990" priority="5382" operator="containsText" text="Extrema">
      <formula>NOT(ISERROR(SEARCH("Extrema",AE464)))</formula>
    </cfRule>
    <cfRule type="containsText" dxfId="11989" priority="5383" operator="containsText" text="Alta">
      <formula>NOT(ISERROR(SEARCH("Alta",AE464)))</formula>
    </cfRule>
    <cfRule type="containsText" dxfId="11988" priority="5384" operator="containsText" text="Moderada">
      <formula>NOT(ISERROR(SEARCH("Moderada",AE464)))</formula>
    </cfRule>
    <cfRule type="containsText" dxfId="11987" priority="5385" operator="containsText" text="Baja">
      <formula>NOT(ISERROR(SEARCH("Baja",AE464)))</formula>
    </cfRule>
  </conditionalFormatting>
  <conditionalFormatting sqref="AE464">
    <cfRule type="containsText" dxfId="11986" priority="5386" operator="containsText" text="VALORAR">
      <formula>NOT(ISERROR(SEARCH("VALORAR",AE464)))</formula>
    </cfRule>
    <cfRule type="containsText" dxfId="11985" priority="5387" operator="containsText" text="Extrema">
      <formula>NOT(ISERROR(SEARCH("Extrema",AE464)))</formula>
    </cfRule>
    <cfRule type="containsText" dxfId="11984" priority="5388" operator="containsText" text="Alta">
      <formula>NOT(ISERROR(SEARCH("Alta",AE464)))</formula>
    </cfRule>
    <cfRule type="containsText" dxfId="11983" priority="5389" operator="containsText" text="Moderada">
      <formula>NOT(ISERROR(SEARCH("Moderada",AE464)))</formula>
    </cfRule>
    <cfRule type="containsText" dxfId="11982" priority="5390" operator="containsText" text="Baja">
      <formula>NOT(ISERROR(SEARCH("Baja",AE464)))</formula>
    </cfRule>
  </conditionalFormatting>
  <conditionalFormatting sqref="V464">
    <cfRule type="cellIs" dxfId="11981" priority="5397" stopIfTrue="1" operator="equal">
      <formula>"Alta"</formula>
    </cfRule>
  </conditionalFormatting>
  <conditionalFormatting sqref="V464">
    <cfRule type="cellIs" dxfId="11980" priority="5399" stopIfTrue="1" operator="equal">
      <formula>"Baja"</formula>
    </cfRule>
  </conditionalFormatting>
  <conditionalFormatting sqref="V464">
    <cfRule type="cellIs" dxfId="11979" priority="5398" stopIfTrue="1" operator="equal">
      <formula>"Media"</formula>
    </cfRule>
  </conditionalFormatting>
  <conditionalFormatting sqref="V464">
    <cfRule type="cellIs" dxfId="11978" priority="5396" stopIfTrue="1" operator="equal">
      <formula>"Muy Alta"</formula>
    </cfRule>
  </conditionalFormatting>
  <conditionalFormatting sqref="V464">
    <cfRule type="cellIs" dxfId="11977" priority="5400" stopIfTrue="1" operator="equal">
      <formula>"Muy Baja"</formula>
    </cfRule>
  </conditionalFormatting>
  <conditionalFormatting sqref="AP464">
    <cfRule type="cellIs" dxfId="11976" priority="5373" stopIfTrue="1" operator="equal">
      <formula>"Alta"</formula>
    </cfRule>
  </conditionalFormatting>
  <conditionalFormatting sqref="AP464">
    <cfRule type="cellIs" dxfId="11975" priority="5375" stopIfTrue="1" operator="equal">
      <formula>"Baja"</formula>
    </cfRule>
  </conditionalFormatting>
  <conditionalFormatting sqref="AP464">
    <cfRule type="cellIs" dxfId="11974" priority="5374" stopIfTrue="1" operator="equal">
      <formula>"Media"</formula>
    </cfRule>
  </conditionalFormatting>
  <conditionalFormatting sqref="AP464">
    <cfRule type="cellIs" dxfId="11973" priority="5372" stopIfTrue="1" operator="equal">
      <formula>"Muy Alta"</formula>
    </cfRule>
  </conditionalFormatting>
  <conditionalFormatting sqref="AP464">
    <cfRule type="cellIs" dxfId="11972" priority="5376" stopIfTrue="1" operator="equal">
      <formula>"Muy Baja"</formula>
    </cfRule>
  </conditionalFormatting>
  <conditionalFormatting sqref="AE470">
    <cfRule type="containsText" dxfId="11971" priority="5339" operator="containsText" text="VALORAR">
      <formula>NOT(ISERROR(SEARCH("VALORAR",AE470)))</formula>
    </cfRule>
    <cfRule type="containsText" dxfId="11970" priority="5340" operator="containsText" text="Extrema">
      <formula>NOT(ISERROR(SEARCH("Extrema",AE470)))</formula>
    </cfRule>
    <cfRule type="containsText" dxfId="11969" priority="5341" operator="containsText" text="Alta">
      <formula>NOT(ISERROR(SEARCH("Alta",AE470)))</formula>
    </cfRule>
    <cfRule type="containsText" dxfId="11968" priority="5342" operator="containsText" text="Moderada">
      <formula>NOT(ISERROR(SEARCH("Moderada",AE470)))</formula>
    </cfRule>
    <cfRule type="containsText" dxfId="11967" priority="5343" operator="containsText" text="Baja">
      <formula>NOT(ISERROR(SEARCH("Baja",AE470)))</formula>
    </cfRule>
  </conditionalFormatting>
  <conditionalFormatting sqref="AE470">
    <cfRule type="containsText" dxfId="11966" priority="5344" operator="containsText" text="VALORAR">
      <formula>NOT(ISERROR(SEARCH("VALORAR",AE470)))</formula>
    </cfRule>
    <cfRule type="containsText" dxfId="11965" priority="5345" operator="containsText" text="Extrema">
      <formula>NOT(ISERROR(SEARCH("Extrema",AE470)))</formula>
    </cfRule>
    <cfRule type="containsText" dxfId="11964" priority="5346" operator="containsText" text="Alta">
      <formula>NOT(ISERROR(SEARCH("Alta",AE470)))</formula>
    </cfRule>
    <cfRule type="containsText" dxfId="11963" priority="5347" operator="containsText" text="Moderada">
      <formula>NOT(ISERROR(SEARCH("Moderada",AE470)))</formula>
    </cfRule>
    <cfRule type="containsText" dxfId="11962" priority="5348" operator="containsText" text="Baja">
      <formula>NOT(ISERROR(SEARCH("Baja",AE470)))</formula>
    </cfRule>
  </conditionalFormatting>
  <conditionalFormatting sqref="V470">
    <cfRule type="cellIs" dxfId="11961" priority="5355" stopIfTrue="1" operator="equal">
      <formula>"Alta"</formula>
    </cfRule>
  </conditionalFormatting>
  <conditionalFormatting sqref="V470">
    <cfRule type="cellIs" dxfId="11960" priority="5357" stopIfTrue="1" operator="equal">
      <formula>"Baja"</formula>
    </cfRule>
  </conditionalFormatting>
  <conditionalFormatting sqref="V470">
    <cfRule type="cellIs" dxfId="11959" priority="5356" stopIfTrue="1" operator="equal">
      <formula>"Media"</formula>
    </cfRule>
  </conditionalFormatting>
  <conditionalFormatting sqref="V470">
    <cfRule type="cellIs" dxfId="11958" priority="5354" stopIfTrue="1" operator="equal">
      <formula>"Muy Alta"</formula>
    </cfRule>
  </conditionalFormatting>
  <conditionalFormatting sqref="V470">
    <cfRule type="cellIs" dxfId="11957" priority="5358" stopIfTrue="1" operator="equal">
      <formula>"Muy Baja"</formula>
    </cfRule>
  </conditionalFormatting>
  <conditionalFormatting sqref="AP470">
    <cfRule type="cellIs" dxfId="11956" priority="5331" stopIfTrue="1" operator="equal">
      <formula>"Alta"</formula>
    </cfRule>
  </conditionalFormatting>
  <conditionalFormatting sqref="AP470">
    <cfRule type="cellIs" dxfId="11955" priority="5333" stopIfTrue="1" operator="equal">
      <formula>"Baja"</formula>
    </cfRule>
  </conditionalFormatting>
  <conditionalFormatting sqref="AP470">
    <cfRule type="cellIs" dxfId="11954" priority="5332" stopIfTrue="1" operator="equal">
      <formula>"Media"</formula>
    </cfRule>
  </conditionalFormatting>
  <conditionalFormatting sqref="AP470">
    <cfRule type="cellIs" dxfId="11953" priority="5330" stopIfTrue="1" operator="equal">
      <formula>"Muy Alta"</formula>
    </cfRule>
  </conditionalFormatting>
  <conditionalFormatting sqref="AP470">
    <cfRule type="cellIs" dxfId="11952" priority="5334" stopIfTrue="1" operator="equal">
      <formula>"Muy Baja"</formula>
    </cfRule>
  </conditionalFormatting>
  <conditionalFormatting sqref="AE476">
    <cfRule type="containsText" dxfId="11951" priority="5297" operator="containsText" text="VALORAR">
      <formula>NOT(ISERROR(SEARCH("VALORAR",AE476)))</formula>
    </cfRule>
    <cfRule type="containsText" dxfId="11950" priority="5298" operator="containsText" text="Extrema">
      <formula>NOT(ISERROR(SEARCH("Extrema",AE476)))</formula>
    </cfRule>
    <cfRule type="containsText" dxfId="11949" priority="5299" operator="containsText" text="Alta">
      <formula>NOT(ISERROR(SEARCH("Alta",AE476)))</formula>
    </cfRule>
    <cfRule type="containsText" dxfId="11948" priority="5300" operator="containsText" text="Moderada">
      <formula>NOT(ISERROR(SEARCH("Moderada",AE476)))</formula>
    </cfRule>
    <cfRule type="containsText" dxfId="11947" priority="5301" operator="containsText" text="Baja">
      <formula>NOT(ISERROR(SEARCH("Baja",AE476)))</formula>
    </cfRule>
  </conditionalFormatting>
  <conditionalFormatting sqref="AE476">
    <cfRule type="containsText" dxfId="11946" priority="5302" operator="containsText" text="VALORAR">
      <formula>NOT(ISERROR(SEARCH("VALORAR",AE476)))</formula>
    </cfRule>
    <cfRule type="containsText" dxfId="11945" priority="5303" operator="containsText" text="Extrema">
      <formula>NOT(ISERROR(SEARCH("Extrema",AE476)))</formula>
    </cfRule>
    <cfRule type="containsText" dxfId="11944" priority="5304" operator="containsText" text="Alta">
      <formula>NOT(ISERROR(SEARCH("Alta",AE476)))</formula>
    </cfRule>
    <cfRule type="containsText" dxfId="11943" priority="5305" operator="containsText" text="Moderada">
      <formula>NOT(ISERROR(SEARCH("Moderada",AE476)))</formula>
    </cfRule>
    <cfRule type="containsText" dxfId="11942" priority="5306" operator="containsText" text="Baja">
      <formula>NOT(ISERROR(SEARCH("Baja",AE476)))</formula>
    </cfRule>
  </conditionalFormatting>
  <conditionalFormatting sqref="V476">
    <cfRule type="cellIs" dxfId="11941" priority="5313" stopIfTrue="1" operator="equal">
      <formula>"Alta"</formula>
    </cfRule>
  </conditionalFormatting>
  <conditionalFormatting sqref="V476">
    <cfRule type="cellIs" dxfId="11940" priority="5315" stopIfTrue="1" operator="equal">
      <formula>"Baja"</formula>
    </cfRule>
  </conditionalFormatting>
  <conditionalFormatting sqref="V476">
    <cfRule type="cellIs" dxfId="11939" priority="5314" stopIfTrue="1" operator="equal">
      <formula>"Media"</formula>
    </cfRule>
  </conditionalFormatting>
  <conditionalFormatting sqref="V476">
    <cfRule type="cellIs" dxfId="11938" priority="5312" stopIfTrue="1" operator="equal">
      <formula>"Muy Alta"</formula>
    </cfRule>
  </conditionalFormatting>
  <conditionalFormatting sqref="V476">
    <cfRule type="cellIs" dxfId="11937" priority="5316" stopIfTrue="1" operator="equal">
      <formula>"Muy Baja"</formula>
    </cfRule>
  </conditionalFormatting>
  <conditionalFormatting sqref="AP476">
    <cfRule type="cellIs" dxfId="11936" priority="5289" stopIfTrue="1" operator="equal">
      <formula>"Alta"</formula>
    </cfRule>
  </conditionalFormatting>
  <conditionalFormatting sqref="AP476">
    <cfRule type="cellIs" dxfId="11935" priority="5291" stopIfTrue="1" operator="equal">
      <formula>"Baja"</formula>
    </cfRule>
  </conditionalFormatting>
  <conditionalFormatting sqref="AP476">
    <cfRule type="cellIs" dxfId="11934" priority="5290" stopIfTrue="1" operator="equal">
      <formula>"Media"</formula>
    </cfRule>
  </conditionalFormatting>
  <conditionalFormatting sqref="AP476">
    <cfRule type="cellIs" dxfId="11933" priority="5288" stopIfTrue="1" operator="equal">
      <formula>"Muy Alta"</formula>
    </cfRule>
  </conditionalFormatting>
  <conditionalFormatting sqref="AP476">
    <cfRule type="cellIs" dxfId="11932" priority="5292" stopIfTrue="1" operator="equal">
      <formula>"Muy Baja"</formula>
    </cfRule>
  </conditionalFormatting>
  <conditionalFormatting sqref="AE484:AE485">
    <cfRule type="containsText" dxfId="11931" priority="5227" operator="containsText" text="VALORAR">
      <formula>NOT(ISERROR(SEARCH("VALORAR",AE484)))</formula>
    </cfRule>
    <cfRule type="containsText" dxfId="11930" priority="5228" operator="containsText" text="Extrema">
      <formula>NOT(ISERROR(SEARCH("Extrema",AE484)))</formula>
    </cfRule>
    <cfRule type="containsText" dxfId="11929" priority="5229" operator="containsText" text="Alta">
      <formula>NOT(ISERROR(SEARCH("Alta",AE484)))</formula>
    </cfRule>
    <cfRule type="containsText" dxfId="11928" priority="5230" operator="containsText" text="Moderada">
      <formula>NOT(ISERROR(SEARCH("Moderada",AE484)))</formula>
    </cfRule>
    <cfRule type="containsText" dxfId="11927" priority="5231" operator="containsText" text="Baja">
      <formula>NOT(ISERROR(SEARCH("Baja",AE484)))</formula>
    </cfRule>
  </conditionalFormatting>
  <conditionalFormatting sqref="AE484:AE485">
    <cfRule type="containsText" dxfId="11926" priority="5232" operator="containsText" text="VALORAR">
      <formula>NOT(ISERROR(SEARCH("VALORAR",AE484)))</formula>
    </cfRule>
    <cfRule type="containsText" dxfId="11925" priority="5233" operator="containsText" text="Extrema">
      <formula>NOT(ISERROR(SEARCH("Extrema",AE484)))</formula>
    </cfRule>
    <cfRule type="containsText" dxfId="11924" priority="5234" operator="containsText" text="Alta">
      <formula>NOT(ISERROR(SEARCH("Alta",AE484)))</formula>
    </cfRule>
    <cfRule type="containsText" dxfId="11923" priority="5235" operator="containsText" text="Moderada">
      <formula>NOT(ISERROR(SEARCH("Moderada",AE484)))</formula>
    </cfRule>
    <cfRule type="containsText" dxfId="11922" priority="5236" operator="containsText" text="Baja">
      <formula>NOT(ISERROR(SEARCH("Baja",AE484)))</formula>
    </cfRule>
  </conditionalFormatting>
  <conditionalFormatting sqref="AP489">
    <cfRule type="cellIs" dxfId="11921" priority="5181" stopIfTrue="1" operator="equal">
      <formula>"Alta"</formula>
    </cfRule>
  </conditionalFormatting>
  <conditionalFormatting sqref="AP489">
    <cfRule type="cellIs" dxfId="11920" priority="5183" stopIfTrue="1" operator="equal">
      <formula>"Baja"</formula>
    </cfRule>
  </conditionalFormatting>
  <conditionalFormatting sqref="AP489">
    <cfRule type="cellIs" dxfId="11919" priority="5182" stopIfTrue="1" operator="equal">
      <formula>"Media"</formula>
    </cfRule>
  </conditionalFormatting>
  <conditionalFormatting sqref="AP489">
    <cfRule type="cellIs" dxfId="11918" priority="5180" stopIfTrue="1" operator="equal">
      <formula>"Muy Alta"</formula>
    </cfRule>
  </conditionalFormatting>
  <conditionalFormatting sqref="AP489">
    <cfRule type="cellIs" dxfId="11917" priority="5184" stopIfTrue="1" operator="equal">
      <formula>"Muy Baja"</formula>
    </cfRule>
  </conditionalFormatting>
  <conditionalFormatting sqref="AP486">
    <cfRule type="cellIs" dxfId="11916" priority="5139" stopIfTrue="1" operator="equal">
      <formula>"Alta"</formula>
    </cfRule>
  </conditionalFormatting>
  <conditionalFormatting sqref="AP486">
    <cfRule type="cellIs" dxfId="11915" priority="5141" stopIfTrue="1" operator="equal">
      <formula>"Baja"</formula>
    </cfRule>
  </conditionalFormatting>
  <conditionalFormatting sqref="AP486">
    <cfRule type="cellIs" dxfId="11914" priority="5140" stopIfTrue="1" operator="equal">
      <formula>"Media"</formula>
    </cfRule>
  </conditionalFormatting>
  <conditionalFormatting sqref="AP486">
    <cfRule type="cellIs" dxfId="11913" priority="5138" stopIfTrue="1" operator="equal">
      <formula>"Muy Alta"</formula>
    </cfRule>
  </conditionalFormatting>
  <conditionalFormatting sqref="AP486">
    <cfRule type="cellIs" dxfId="11912" priority="5142" stopIfTrue="1" operator="equal">
      <formula>"Muy Baja"</formula>
    </cfRule>
  </conditionalFormatting>
  <conditionalFormatting sqref="V484:V485">
    <cfRule type="cellIs" dxfId="11911" priority="5243" stopIfTrue="1" operator="equal">
      <formula>"Alta"</formula>
    </cfRule>
  </conditionalFormatting>
  <conditionalFormatting sqref="V484:V485">
    <cfRule type="cellIs" dxfId="11910" priority="5245" stopIfTrue="1" operator="equal">
      <formula>"Baja"</formula>
    </cfRule>
  </conditionalFormatting>
  <conditionalFormatting sqref="V484:V485">
    <cfRule type="cellIs" dxfId="11909" priority="5244" stopIfTrue="1" operator="equal">
      <formula>"Media"</formula>
    </cfRule>
  </conditionalFormatting>
  <conditionalFormatting sqref="V484:V485">
    <cfRule type="cellIs" dxfId="11908" priority="5242" stopIfTrue="1" operator="equal">
      <formula>"Muy Alta"</formula>
    </cfRule>
  </conditionalFormatting>
  <conditionalFormatting sqref="V484:V485">
    <cfRule type="cellIs" dxfId="11907" priority="5246" stopIfTrue="1" operator="equal">
      <formula>"Muy Baja"</formula>
    </cfRule>
  </conditionalFormatting>
  <conditionalFormatting sqref="AW484">
    <cfRule type="containsText" dxfId="11906" priority="5217" operator="containsText" text="VALORAR">
      <formula>NOT(ISERROR(SEARCH("VALORAR",AW484)))</formula>
    </cfRule>
    <cfRule type="containsText" dxfId="11905" priority="5218" operator="containsText" text="Extrema">
      <formula>NOT(ISERROR(SEARCH("Extrema",AW484)))</formula>
    </cfRule>
    <cfRule type="containsText" dxfId="11904" priority="5219" operator="containsText" text="Alta">
      <formula>NOT(ISERROR(SEARCH("Alta",AW484)))</formula>
    </cfRule>
    <cfRule type="containsText" dxfId="11903" priority="5220" operator="containsText" text="Moderada">
      <formula>NOT(ISERROR(SEARCH("Moderada",AW484)))</formula>
    </cfRule>
    <cfRule type="containsText" dxfId="11902" priority="5221" operator="containsText" text="Baja">
      <formula>NOT(ISERROR(SEARCH("Baja",AW484)))</formula>
    </cfRule>
  </conditionalFormatting>
  <conditionalFormatting sqref="AW484">
    <cfRule type="containsText" dxfId="11901" priority="5222" operator="containsText" text="VALORAR">
      <formula>NOT(ISERROR(SEARCH("VALORAR",AW484)))</formula>
    </cfRule>
    <cfRule type="containsText" dxfId="11900" priority="5223" operator="containsText" text="Extrema">
      <formula>NOT(ISERROR(SEARCH("Extrema",AW484)))</formula>
    </cfRule>
    <cfRule type="containsText" dxfId="11899" priority="5224" operator="containsText" text="Alta">
      <formula>NOT(ISERROR(SEARCH("Alta",AW484)))</formula>
    </cfRule>
    <cfRule type="containsText" dxfId="11898" priority="5225" operator="containsText" text="Moderada">
      <formula>NOT(ISERROR(SEARCH("Moderada",AW484)))</formula>
    </cfRule>
    <cfRule type="containsText" dxfId="11897" priority="5226" operator="containsText" text="Baja">
      <formula>NOT(ISERROR(SEARCH("Baja",AW484)))</formula>
    </cfRule>
  </conditionalFormatting>
  <conditionalFormatting sqref="AP484">
    <cfRule type="cellIs" dxfId="11896" priority="5209" stopIfTrue="1" operator="equal">
      <formula>"Alta"</formula>
    </cfRule>
  </conditionalFormatting>
  <conditionalFormatting sqref="AP484">
    <cfRule type="cellIs" dxfId="11895" priority="5211" stopIfTrue="1" operator="equal">
      <formula>"Baja"</formula>
    </cfRule>
  </conditionalFormatting>
  <conditionalFormatting sqref="AP484">
    <cfRule type="cellIs" dxfId="11894" priority="5210" stopIfTrue="1" operator="equal">
      <formula>"Media"</formula>
    </cfRule>
  </conditionalFormatting>
  <conditionalFormatting sqref="AP484">
    <cfRule type="cellIs" dxfId="11893" priority="5208" stopIfTrue="1" operator="equal">
      <formula>"Muy Alta"</formula>
    </cfRule>
  </conditionalFormatting>
  <conditionalFormatting sqref="AP484">
    <cfRule type="cellIs" dxfId="11892" priority="5212" stopIfTrue="1" operator="equal">
      <formula>"Muy Baja"</formula>
    </cfRule>
  </conditionalFormatting>
  <conditionalFormatting sqref="AP485">
    <cfRule type="cellIs" dxfId="11891" priority="5195" stopIfTrue="1" operator="equal">
      <formula>"Alta"</formula>
    </cfRule>
  </conditionalFormatting>
  <conditionalFormatting sqref="AP485">
    <cfRule type="cellIs" dxfId="11890" priority="5197" stopIfTrue="1" operator="equal">
      <formula>"Baja"</formula>
    </cfRule>
  </conditionalFormatting>
  <conditionalFormatting sqref="AP485">
    <cfRule type="cellIs" dxfId="11889" priority="5196" stopIfTrue="1" operator="equal">
      <formula>"Media"</formula>
    </cfRule>
  </conditionalFormatting>
  <conditionalFormatting sqref="AP485">
    <cfRule type="cellIs" dxfId="11888" priority="5194" stopIfTrue="1" operator="equal">
      <formula>"Muy Alta"</formula>
    </cfRule>
  </conditionalFormatting>
  <conditionalFormatting sqref="AP485">
    <cfRule type="cellIs" dxfId="11887" priority="5198" stopIfTrue="1" operator="equal">
      <formula>"Muy Baja"</formula>
    </cfRule>
  </conditionalFormatting>
  <conditionalFormatting sqref="AE486:AE487">
    <cfRule type="containsText" dxfId="11886" priority="5147" operator="containsText" text="VALORAR">
      <formula>NOT(ISERROR(SEARCH("VALORAR",AE486)))</formula>
    </cfRule>
    <cfRule type="containsText" dxfId="11885" priority="5148" operator="containsText" text="Extrema">
      <formula>NOT(ISERROR(SEARCH("Extrema",AE486)))</formula>
    </cfRule>
    <cfRule type="containsText" dxfId="11884" priority="5149" operator="containsText" text="Alta">
      <formula>NOT(ISERROR(SEARCH("Alta",AE486)))</formula>
    </cfRule>
    <cfRule type="containsText" dxfId="11883" priority="5150" operator="containsText" text="Moderada">
      <formula>NOT(ISERROR(SEARCH("Moderada",AE486)))</formula>
    </cfRule>
    <cfRule type="containsText" dxfId="11882" priority="5151" operator="containsText" text="Baja">
      <formula>NOT(ISERROR(SEARCH("Baja",AE486)))</formula>
    </cfRule>
  </conditionalFormatting>
  <conditionalFormatting sqref="AE486:AE487">
    <cfRule type="containsText" dxfId="11881" priority="5152" operator="containsText" text="VALORAR">
      <formula>NOT(ISERROR(SEARCH("VALORAR",AE486)))</formula>
    </cfRule>
    <cfRule type="containsText" dxfId="11880" priority="5153" operator="containsText" text="Extrema">
      <formula>NOT(ISERROR(SEARCH("Extrema",AE486)))</formula>
    </cfRule>
    <cfRule type="containsText" dxfId="11879" priority="5154" operator="containsText" text="Alta">
      <formula>NOT(ISERROR(SEARCH("Alta",AE486)))</formula>
    </cfRule>
    <cfRule type="containsText" dxfId="11878" priority="5155" operator="containsText" text="Moderada">
      <formula>NOT(ISERROR(SEARCH("Moderada",AE486)))</formula>
    </cfRule>
    <cfRule type="containsText" dxfId="11877" priority="5156" operator="containsText" text="Baja">
      <formula>NOT(ISERROR(SEARCH("Baja",AE486)))</formula>
    </cfRule>
  </conditionalFormatting>
  <conditionalFormatting sqref="V486:V487">
    <cfRule type="cellIs" dxfId="11876" priority="5163" stopIfTrue="1" operator="equal">
      <formula>"Alta"</formula>
    </cfRule>
  </conditionalFormatting>
  <conditionalFormatting sqref="V486:V487">
    <cfRule type="cellIs" dxfId="11875" priority="5165" stopIfTrue="1" operator="equal">
      <formula>"Baja"</formula>
    </cfRule>
  </conditionalFormatting>
  <conditionalFormatting sqref="V486:V487">
    <cfRule type="cellIs" dxfId="11874" priority="5164" stopIfTrue="1" operator="equal">
      <formula>"Media"</formula>
    </cfRule>
  </conditionalFormatting>
  <conditionalFormatting sqref="V486:V487">
    <cfRule type="cellIs" dxfId="11873" priority="5162" stopIfTrue="1" operator="equal">
      <formula>"Muy Alta"</formula>
    </cfRule>
  </conditionalFormatting>
  <conditionalFormatting sqref="V486:V487">
    <cfRule type="cellIs" dxfId="11872" priority="5166" stopIfTrue="1" operator="equal">
      <formula>"Muy Baja"</formula>
    </cfRule>
  </conditionalFormatting>
  <conditionalFormatting sqref="AP487">
    <cfRule type="cellIs" dxfId="11871" priority="5125" stopIfTrue="1" operator="equal">
      <formula>"Alta"</formula>
    </cfRule>
  </conditionalFormatting>
  <conditionalFormatting sqref="AP487">
    <cfRule type="cellIs" dxfId="11870" priority="5127" stopIfTrue="1" operator="equal">
      <formula>"Baja"</formula>
    </cfRule>
  </conditionalFormatting>
  <conditionalFormatting sqref="AP487">
    <cfRule type="cellIs" dxfId="11869" priority="5126" stopIfTrue="1" operator="equal">
      <formula>"Media"</formula>
    </cfRule>
  </conditionalFormatting>
  <conditionalFormatting sqref="AP487">
    <cfRule type="cellIs" dxfId="11868" priority="5124" stopIfTrue="1" operator="equal">
      <formula>"Muy Alta"</formula>
    </cfRule>
  </conditionalFormatting>
  <conditionalFormatting sqref="AP487">
    <cfRule type="cellIs" dxfId="11867" priority="5128" stopIfTrue="1" operator="equal">
      <formula>"Muy Baja"</formula>
    </cfRule>
  </conditionalFormatting>
  <conditionalFormatting sqref="AE488">
    <cfRule type="containsText" dxfId="11866" priority="5091" operator="containsText" text="VALORAR">
      <formula>NOT(ISERROR(SEARCH("VALORAR",AE488)))</formula>
    </cfRule>
    <cfRule type="containsText" dxfId="11865" priority="5092" operator="containsText" text="Extrema">
      <formula>NOT(ISERROR(SEARCH("Extrema",AE488)))</formula>
    </cfRule>
    <cfRule type="containsText" dxfId="11864" priority="5093" operator="containsText" text="Alta">
      <formula>NOT(ISERROR(SEARCH("Alta",AE488)))</formula>
    </cfRule>
    <cfRule type="containsText" dxfId="11863" priority="5094" operator="containsText" text="Moderada">
      <formula>NOT(ISERROR(SEARCH("Moderada",AE488)))</formula>
    </cfRule>
    <cfRule type="containsText" dxfId="11862" priority="5095" operator="containsText" text="Baja">
      <formula>NOT(ISERROR(SEARCH("Baja",AE488)))</formula>
    </cfRule>
  </conditionalFormatting>
  <conditionalFormatting sqref="AE488">
    <cfRule type="containsText" dxfId="11861" priority="5096" operator="containsText" text="VALORAR">
      <formula>NOT(ISERROR(SEARCH("VALORAR",AE488)))</formula>
    </cfRule>
    <cfRule type="containsText" dxfId="11860" priority="5097" operator="containsText" text="Extrema">
      <formula>NOT(ISERROR(SEARCH("Extrema",AE488)))</formula>
    </cfRule>
    <cfRule type="containsText" dxfId="11859" priority="5098" operator="containsText" text="Alta">
      <formula>NOT(ISERROR(SEARCH("Alta",AE488)))</formula>
    </cfRule>
    <cfRule type="containsText" dxfId="11858" priority="5099" operator="containsText" text="Moderada">
      <formula>NOT(ISERROR(SEARCH("Moderada",AE488)))</formula>
    </cfRule>
    <cfRule type="containsText" dxfId="11857" priority="5100" operator="containsText" text="Baja">
      <formula>NOT(ISERROR(SEARCH("Baja",AE488)))</formula>
    </cfRule>
  </conditionalFormatting>
  <conditionalFormatting sqref="V488">
    <cfRule type="cellIs" dxfId="11856" priority="5107" stopIfTrue="1" operator="equal">
      <formula>"Alta"</formula>
    </cfRule>
  </conditionalFormatting>
  <conditionalFormatting sqref="V488">
    <cfRule type="cellIs" dxfId="11855" priority="5109" stopIfTrue="1" operator="equal">
      <formula>"Baja"</formula>
    </cfRule>
  </conditionalFormatting>
  <conditionalFormatting sqref="V488">
    <cfRule type="cellIs" dxfId="11854" priority="5108" stopIfTrue="1" operator="equal">
      <formula>"Media"</formula>
    </cfRule>
  </conditionalFormatting>
  <conditionalFormatting sqref="V488">
    <cfRule type="cellIs" dxfId="11853" priority="5106" stopIfTrue="1" operator="equal">
      <formula>"Muy Alta"</formula>
    </cfRule>
  </conditionalFormatting>
  <conditionalFormatting sqref="V488">
    <cfRule type="cellIs" dxfId="11852" priority="5110" stopIfTrue="1" operator="equal">
      <formula>"Muy Baja"</formula>
    </cfRule>
  </conditionalFormatting>
  <conditionalFormatting sqref="AP488">
    <cfRule type="cellIs" dxfId="11851" priority="5083" stopIfTrue="1" operator="equal">
      <formula>"Alta"</formula>
    </cfRule>
  </conditionalFormatting>
  <conditionalFormatting sqref="AP488">
    <cfRule type="cellIs" dxfId="11850" priority="5085" stopIfTrue="1" operator="equal">
      <formula>"Baja"</formula>
    </cfRule>
  </conditionalFormatting>
  <conditionalFormatting sqref="AP488">
    <cfRule type="cellIs" dxfId="11849" priority="5084" stopIfTrue="1" operator="equal">
      <formula>"Media"</formula>
    </cfRule>
  </conditionalFormatting>
  <conditionalFormatting sqref="AP488">
    <cfRule type="cellIs" dxfId="11848" priority="5082" stopIfTrue="1" operator="equal">
      <formula>"Muy Alta"</formula>
    </cfRule>
  </conditionalFormatting>
  <conditionalFormatting sqref="AP488">
    <cfRule type="cellIs" dxfId="11847" priority="5086" stopIfTrue="1" operator="equal">
      <formula>"Muy Baja"</formula>
    </cfRule>
  </conditionalFormatting>
  <conditionalFormatting sqref="AE478:AE479">
    <cfRule type="containsText" dxfId="11846" priority="5035" operator="containsText" text="VALORAR">
      <formula>NOT(ISERROR(SEARCH("VALORAR",AE478)))</formula>
    </cfRule>
    <cfRule type="containsText" dxfId="11845" priority="5036" operator="containsText" text="Extrema">
      <formula>NOT(ISERROR(SEARCH("Extrema",AE478)))</formula>
    </cfRule>
    <cfRule type="containsText" dxfId="11844" priority="5037" operator="containsText" text="Alta">
      <formula>NOT(ISERROR(SEARCH("Alta",AE478)))</formula>
    </cfRule>
    <cfRule type="containsText" dxfId="11843" priority="5038" operator="containsText" text="Moderada">
      <formula>NOT(ISERROR(SEARCH("Moderada",AE478)))</formula>
    </cfRule>
    <cfRule type="containsText" dxfId="11842" priority="5039" operator="containsText" text="Baja">
      <formula>NOT(ISERROR(SEARCH("Baja",AE478)))</formula>
    </cfRule>
  </conditionalFormatting>
  <conditionalFormatting sqref="AE478:AE479">
    <cfRule type="containsText" dxfId="11841" priority="5040" operator="containsText" text="VALORAR">
      <formula>NOT(ISERROR(SEARCH("VALORAR",AE478)))</formula>
    </cfRule>
    <cfRule type="containsText" dxfId="11840" priority="5041" operator="containsText" text="Extrema">
      <formula>NOT(ISERROR(SEARCH("Extrema",AE478)))</formula>
    </cfRule>
    <cfRule type="containsText" dxfId="11839" priority="5042" operator="containsText" text="Alta">
      <formula>NOT(ISERROR(SEARCH("Alta",AE478)))</formula>
    </cfRule>
    <cfRule type="containsText" dxfId="11838" priority="5043" operator="containsText" text="Moderada">
      <formula>NOT(ISERROR(SEARCH("Moderada",AE478)))</formula>
    </cfRule>
    <cfRule type="containsText" dxfId="11837" priority="5044" operator="containsText" text="Baja">
      <formula>NOT(ISERROR(SEARCH("Baja",AE478)))</formula>
    </cfRule>
  </conditionalFormatting>
  <conditionalFormatting sqref="AP483">
    <cfRule type="cellIs" dxfId="11836" priority="4989" stopIfTrue="1" operator="equal">
      <formula>"Alta"</formula>
    </cfRule>
  </conditionalFormatting>
  <conditionalFormatting sqref="AP483">
    <cfRule type="cellIs" dxfId="11835" priority="4991" stopIfTrue="1" operator="equal">
      <formula>"Baja"</formula>
    </cfRule>
  </conditionalFormatting>
  <conditionalFormatting sqref="AP483">
    <cfRule type="cellIs" dxfId="11834" priority="4990" stopIfTrue="1" operator="equal">
      <formula>"Media"</formula>
    </cfRule>
  </conditionalFormatting>
  <conditionalFormatting sqref="AP483">
    <cfRule type="cellIs" dxfId="11833" priority="4988" stopIfTrue="1" operator="equal">
      <formula>"Muy Alta"</formula>
    </cfRule>
  </conditionalFormatting>
  <conditionalFormatting sqref="AP483">
    <cfRule type="cellIs" dxfId="11832" priority="4992" stopIfTrue="1" operator="equal">
      <formula>"Muy Baja"</formula>
    </cfRule>
  </conditionalFormatting>
  <conditionalFormatting sqref="AP480">
    <cfRule type="cellIs" dxfId="11831" priority="4947" stopIfTrue="1" operator="equal">
      <formula>"Alta"</formula>
    </cfRule>
  </conditionalFormatting>
  <conditionalFormatting sqref="AP480">
    <cfRule type="cellIs" dxfId="11830" priority="4949" stopIfTrue="1" operator="equal">
      <formula>"Baja"</formula>
    </cfRule>
  </conditionalFormatting>
  <conditionalFormatting sqref="AP480">
    <cfRule type="cellIs" dxfId="11829" priority="4948" stopIfTrue="1" operator="equal">
      <formula>"Media"</formula>
    </cfRule>
  </conditionalFormatting>
  <conditionalFormatting sqref="AP480">
    <cfRule type="cellIs" dxfId="11828" priority="4946" stopIfTrue="1" operator="equal">
      <formula>"Muy Alta"</formula>
    </cfRule>
  </conditionalFormatting>
  <conditionalFormatting sqref="AP480">
    <cfRule type="cellIs" dxfId="11827" priority="4950" stopIfTrue="1" operator="equal">
      <formula>"Muy Baja"</formula>
    </cfRule>
  </conditionalFormatting>
  <conditionalFormatting sqref="V478:V479">
    <cfRule type="cellIs" dxfId="11826" priority="5051" stopIfTrue="1" operator="equal">
      <formula>"Alta"</formula>
    </cfRule>
  </conditionalFormatting>
  <conditionalFormatting sqref="V478:V479">
    <cfRule type="cellIs" dxfId="11825" priority="5053" stopIfTrue="1" operator="equal">
      <formula>"Baja"</formula>
    </cfRule>
  </conditionalFormatting>
  <conditionalFormatting sqref="V478:V479">
    <cfRule type="cellIs" dxfId="11824" priority="5052" stopIfTrue="1" operator="equal">
      <formula>"Media"</formula>
    </cfRule>
  </conditionalFormatting>
  <conditionalFormatting sqref="V478:V479">
    <cfRule type="cellIs" dxfId="11823" priority="5050" stopIfTrue="1" operator="equal">
      <formula>"Muy Alta"</formula>
    </cfRule>
  </conditionalFormatting>
  <conditionalFormatting sqref="V478:V479">
    <cfRule type="cellIs" dxfId="11822" priority="5054" stopIfTrue="1" operator="equal">
      <formula>"Muy Baja"</formula>
    </cfRule>
  </conditionalFormatting>
  <conditionalFormatting sqref="AW478">
    <cfRule type="containsText" dxfId="11821" priority="5025" operator="containsText" text="VALORAR">
      <formula>NOT(ISERROR(SEARCH("VALORAR",AW478)))</formula>
    </cfRule>
    <cfRule type="containsText" dxfId="11820" priority="5026" operator="containsText" text="Extrema">
      <formula>NOT(ISERROR(SEARCH("Extrema",AW478)))</formula>
    </cfRule>
    <cfRule type="containsText" dxfId="11819" priority="5027" operator="containsText" text="Alta">
      <formula>NOT(ISERROR(SEARCH("Alta",AW478)))</formula>
    </cfRule>
    <cfRule type="containsText" dxfId="11818" priority="5028" operator="containsText" text="Moderada">
      <formula>NOT(ISERROR(SEARCH("Moderada",AW478)))</formula>
    </cfRule>
    <cfRule type="containsText" dxfId="11817" priority="5029" operator="containsText" text="Baja">
      <formula>NOT(ISERROR(SEARCH("Baja",AW478)))</formula>
    </cfRule>
  </conditionalFormatting>
  <conditionalFormatting sqref="AW478">
    <cfRule type="containsText" dxfId="11816" priority="5030" operator="containsText" text="VALORAR">
      <formula>NOT(ISERROR(SEARCH("VALORAR",AW478)))</formula>
    </cfRule>
    <cfRule type="containsText" dxfId="11815" priority="5031" operator="containsText" text="Extrema">
      <formula>NOT(ISERROR(SEARCH("Extrema",AW478)))</formula>
    </cfRule>
    <cfRule type="containsText" dxfId="11814" priority="5032" operator="containsText" text="Alta">
      <formula>NOT(ISERROR(SEARCH("Alta",AW478)))</formula>
    </cfRule>
    <cfRule type="containsText" dxfId="11813" priority="5033" operator="containsText" text="Moderada">
      <formula>NOT(ISERROR(SEARCH("Moderada",AW478)))</formula>
    </cfRule>
    <cfRule type="containsText" dxfId="11812" priority="5034" operator="containsText" text="Baja">
      <formula>NOT(ISERROR(SEARCH("Baja",AW478)))</formula>
    </cfRule>
  </conditionalFormatting>
  <conditionalFormatting sqref="AP478">
    <cfRule type="cellIs" dxfId="11811" priority="5017" stopIfTrue="1" operator="equal">
      <formula>"Alta"</formula>
    </cfRule>
  </conditionalFormatting>
  <conditionalFormatting sqref="AP478">
    <cfRule type="cellIs" dxfId="11810" priority="5019" stopIfTrue="1" operator="equal">
      <formula>"Baja"</formula>
    </cfRule>
  </conditionalFormatting>
  <conditionalFormatting sqref="AP478">
    <cfRule type="cellIs" dxfId="11809" priority="5018" stopIfTrue="1" operator="equal">
      <formula>"Media"</formula>
    </cfRule>
  </conditionalFormatting>
  <conditionalFormatting sqref="AP478">
    <cfRule type="cellIs" dxfId="11808" priority="5016" stopIfTrue="1" operator="equal">
      <formula>"Muy Alta"</formula>
    </cfRule>
  </conditionalFormatting>
  <conditionalFormatting sqref="AP478">
    <cfRule type="cellIs" dxfId="11807" priority="5020" stopIfTrue="1" operator="equal">
      <formula>"Muy Baja"</formula>
    </cfRule>
  </conditionalFormatting>
  <conditionalFormatting sqref="AP479">
    <cfRule type="cellIs" dxfId="11806" priority="5003" stopIfTrue="1" operator="equal">
      <formula>"Alta"</formula>
    </cfRule>
  </conditionalFormatting>
  <conditionalFormatting sqref="AP479">
    <cfRule type="cellIs" dxfId="11805" priority="5005" stopIfTrue="1" operator="equal">
      <formula>"Baja"</formula>
    </cfRule>
  </conditionalFormatting>
  <conditionalFormatting sqref="AP479">
    <cfRule type="cellIs" dxfId="11804" priority="5004" stopIfTrue="1" operator="equal">
      <formula>"Media"</formula>
    </cfRule>
  </conditionalFormatting>
  <conditionalFormatting sqref="AP479">
    <cfRule type="cellIs" dxfId="11803" priority="5002" stopIfTrue="1" operator="equal">
      <formula>"Muy Alta"</formula>
    </cfRule>
  </conditionalFormatting>
  <conditionalFormatting sqref="AP479">
    <cfRule type="cellIs" dxfId="11802" priority="5006" stopIfTrue="1" operator="equal">
      <formula>"Muy Baja"</formula>
    </cfRule>
  </conditionalFormatting>
  <conditionalFormatting sqref="AE480:AE481">
    <cfRule type="containsText" dxfId="11801" priority="4955" operator="containsText" text="VALORAR">
      <formula>NOT(ISERROR(SEARCH("VALORAR",AE480)))</formula>
    </cfRule>
    <cfRule type="containsText" dxfId="11800" priority="4956" operator="containsText" text="Extrema">
      <formula>NOT(ISERROR(SEARCH("Extrema",AE480)))</formula>
    </cfRule>
    <cfRule type="containsText" dxfId="11799" priority="4957" operator="containsText" text="Alta">
      <formula>NOT(ISERROR(SEARCH("Alta",AE480)))</formula>
    </cfRule>
    <cfRule type="containsText" dxfId="11798" priority="4958" operator="containsText" text="Moderada">
      <formula>NOT(ISERROR(SEARCH("Moderada",AE480)))</formula>
    </cfRule>
    <cfRule type="containsText" dxfId="11797" priority="4959" operator="containsText" text="Baja">
      <formula>NOT(ISERROR(SEARCH("Baja",AE480)))</formula>
    </cfRule>
  </conditionalFormatting>
  <conditionalFormatting sqref="AE480:AE481">
    <cfRule type="containsText" dxfId="11796" priority="4960" operator="containsText" text="VALORAR">
      <formula>NOT(ISERROR(SEARCH("VALORAR",AE480)))</formula>
    </cfRule>
    <cfRule type="containsText" dxfId="11795" priority="4961" operator="containsText" text="Extrema">
      <formula>NOT(ISERROR(SEARCH("Extrema",AE480)))</formula>
    </cfRule>
    <cfRule type="containsText" dxfId="11794" priority="4962" operator="containsText" text="Alta">
      <formula>NOT(ISERROR(SEARCH("Alta",AE480)))</formula>
    </cfRule>
    <cfRule type="containsText" dxfId="11793" priority="4963" operator="containsText" text="Moderada">
      <formula>NOT(ISERROR(SEARCH("Moderada",AE480)))</formula>
    </cfRule>
    <cfRule type="containsText" dxfId="11792" priority="4964" operator="containsText" text="Baja">
      <formula>NOT(ISERROR(SEARCH("Baja",AE480)))</formula>
    </cfRule>
  </conditionalFormatting>
  <conditionalFormatting sqref="V480:V481">
    <cfRule type="cellIs" dxfId="11791" priority="4971" stopIfTrue="1" operator="equal">
      <formula>"Alta"</formula>
    </cfRule>
  </conditionalFormatting>
  <conditionalFormatting sqref="V480:V481">
    <cfRule type="cellIs" dxfId="11790" priority="4973" stopIfTrue="1" operator="equal">
      <formula>"Baja"</formula>
    </cfRule>
  </conditionalFormatting>
  <conditionalFormatting sqref="V480:V481">
    <cfRule type="cellIs" dxfId="11789" priority="4972" stopIfTrue="1" operator="equal">
      <formula>"Media"</formula>
    </cfRule>
  </conditionalFormatting>
  <conditionalFormatting sqref="V480:V481">
    <cfRule type="cellIs" dxfId="11788" priority="4970" stopIfTrue="1" operator="equal">
      <formula>"Muy Alta"</formula>
    </cfRule>
  </conditionalFormatting>
  <conditionalFormatting sqref="V480:V481">
    <cfRule type="cellIs" dxfId="11787" priority="4974" stopIfTrue="1" operator="equal">
      <formula>"Muy Baja"</formula>
    </cfRule>
  </conditionalFormatting>
  <conditionalFormatting sqref="AP481">
    <cfRule type="cellIs" dxfId="11786" priority="4933" stopIfTrue="1" operator="equal">
      <formula>"Alta"</formula>
    </cfRule>
  </conditionalFormatting>
  <conditionalFormatting sqref="AP481">
    <cfRule type="cellIs" dxfId="11785" priority="4935" stopIfTrue="1" operator="equal">
      <formula>"Baja"</formula>
    </cfRule>
  </conditionalFormatting>
  <conditionalFormatting sqref="AP481">
    <cfRule type="cellIs" dxfId="11784" priority="4934" stopIfTrue="1" operator="equal">
      <formula>"Media"</formula>
    </cfRule>
  </conditionalFormatting>
  <conditionalFormatting sqref="AP481">
    <cfRule type="cellIs" dxfId="11783" priority="4932" stopIfTrue="1" operator="equal">
      <formula>"Muy Alta"</formula>
    </cfRule>
  </conditionalFormatting>
  <conditionalFormatting sqref="AP481">
    <cfRule type="cellIs" dxfId="11782" priority="4936" stopIfTrue="1" operator="equal">
      <formula>"Muy Baja"</formula>
    </cfRule>
  </conditionalFormatting>
  <conditionalFormatting sqref="AE482">
    <cfRule type="containsText" dxfId="11781" priority="4899" operator="containsText" text="VALORAR">
      <formula>NOT(ISERROR(SEARCH("VALORAR",AE482)))</formula>
    </cfRule>
    <cfRule type="containsText" dxfId="11780" priority="4900" operator="containsText" text="Extrema">
      <formula>NOT(ISERROR(SEARCH("Extrema",AE482)))</formula>
    </cfRule>
    <cfRule type="containsText" dxfId="11779" priority="4901" operator="containsText" text="Alta">
      <formula>NOT(ISERROR(SEARCH("Alta",AE482)))</formula>
    </cfRule>
    <cfRule type="containsText" dxfId="11778" priority="4902" operator="containsText" text="Moderada">
      <formula>NOT(ISERROR(SEARCH("Moderada",AE482)))</formula>
    </cfRule>
    <cfRule type="containsText" dxfId="11777" priority="4903" operator="containsText" text="Baja">
      <formula>NOT(ISERROR(SEARCH("Baja",AE482)))</formula>
    </cfRule>
  </conditionalFormatting>
  <conditionalFormatting sqref="AE482">
    <cfRule type="containsText" dxfId="11776" priority="4904" operator="containsText" text="VALORAR">
      <formula>NOT(ISERROR(SEARCH("VALORAR",AE482)))</formula>
    </cfRule>
    <cfRule type="containsText" dxfId="11775" priority="4905" operator="containsText" text="Extrema">
      <formula>NOT(ISERROR(SEARCH("Extrema",AE482)))</formula>
    </cfRule>
    <cfRule type="containsText" dxfId="11774" priority="4906" operator="containsText" text="Alta">
      <formula>NOT(ISERROR(SEARCH("Alta",AE482)))</formula>
    </cfRule>
    <cfRule type="containsText" dxfId="11773" priority="4907" operator="containsText" text="Moderada">
      <formula>NOT(ISERROR(SEARCH("Moderada",AE482)))</formula>
    </cfRule>
    <cfRule type="containsText" dxfId="11772" priority="4908" operator="containsText" text="Baja">
      <formula>NOT(ISERROR(SEARCH("Baja",AE482)))</formula>
    </cfRule>
  </conditionalFormatting>
  <conditionalFormatting sqref="V482">
    <cfRule type="cellIs" dxfId="11771" priority="4915" stopIfTrue="1" operator="equal">
      <formula>"Alta"</formula>
    </cfRule>
  </conditionalFormatting>
  <conditionalFormatting sqref="V482">
    <cfRule type="cellIs" dxfId="11770" priority="4917" stopIfTrue="1" operator="equal">
      <formula>"Baja"</formula>
    </cfRule>
  </conditionalFormatting>
  <conditionalFormatting sqref="V482">
    <cfRule type="cellIs" dxfId="11769" priority="4916" stopIfTrue="1" operator="equal">
      <formula>"Media"</formula>
    </cfRule>
  </conditionalFormatting>
  <conditionalFormatting sqref="V482">
    <cfRule type="cellIs" dxfId="11768" priority="4914" stopIfTrue="1" operator="equal">
      <formula>"Muy Alta"</formula>
    </cfRule>
  </conditionalFormatting>
  <conditionalFormatting sqref="V482">
    <cfRule type="cellIs" dxfId="11767" priority="4918" stopIfTrue="1" operator="equal">
      <formula>"Muy Baja"</formula>
    </cfRule>
  </conditionalFormatting>
  <conditionalFormatting sqref="AP482">
    <cfRule type="cellIs" dxfId="11766" priority="4891" stopIfTrue="1" operator="equal">
      <formula>"Alta"</formula>
    </cfRule>
  </conditionalFormatting>
  <conditionalFormatting sqref="AP482">
    <cfRule type="cellIs" dxfId="11765" priority="4893" stopIfTrue="1" operator="equal">
      <formula>"Baja"</formula>
    </cfRule>
  </conditionalFormatting>
  <conditionalFormatting sqref="AP482">
    <cfRule type="cellIs" dxfId="11764" priority="4892" stopIfTrue="1" operator="equal">
      <formula>"Media"</formula>
    </cfRule>
  </conditionalFormatting>
  <conditionalFormatting sqref="AP482">
    <cfRule type="cellIs" dxfId="11763" priority="4890" stopIfTrue="1" operator="equal">
      <formula>"Muy Alta"</formula>
    </cfRule>
  </conditionalFormatting>
  <conditionalFormatting sqref="AP482">
    <cfRule type="cellIs" dxfId="11762" priority="4894" stopIfTrue="1" operator="equal">
      <formula>"Muy Baja"</formula>
    </cfRule>
  </conditionalFormatting>
  <conditionalFormatting sqref="AE490:AE491">
    <cfRule type="containsText" dxfId="11761" priority="4843" operator="containsText" text="VALORAR">
      <formula>NOT(ISERROR(SEARCH("VALORAR",AE490)))</formula>
    </cfRule>
    <cfRule type="containsText" dxfId="11760" priority="4844" operator="containsText" text="Extrema">
      <formula>NOT(ISERROR(SEARCH("Extrema",AE490)))</formula>
    </cfRule>
    <cfRule type="containsText" dxfId="11759" priority="4845" operator="containsText" text="Alta">
      <formula>NOT(ISERROR(SEARCH("Alta",AE490)))</formula>
    </cfRule>
    <cfRule type="containsText" dxfId="11758" priority="4846" operator="containsText" text="Moderada">
      <formula>NOT(ISERROR(SEARCH("Moderada",AE490)))</formula>
    </cfRule>
    <cfRule type="containsText" dxfId="11757" priority="4847" operator="containsText" text="Baja">
      <formula>NOT(ISERROR(SEARCH("Baja",AE490)))</formula>
    </cfRule>
  </conditionalFormatting>
  <conditionalFormatting sqref="AE490:AE491">
    <cfRule type="containsText" dxfId="11756" priority="4848" operator="containsText" text="VALORAR">
      <formula>NOT(ISERROR(SEARCH("VALORAR",AE490)))</formula>
    </cfRule>
    <cfRule type="containsText" dxfId="11755" priority="4849" operator="containsText" text="Extrema">
      <formula>NOT(ISERROR(SEARCH("Extrema",AE490)))</formula>
    </cfRule>
    <cfRule type="containsText" dxfId="11754" priority="4850" operator="containsText" text="Alta">
      <formula>NOT(ISERROR(SEARCH("Alta",AE490)))</formula>
    </cfRule>
    <cfRule type="containsText" dxfId="11753" priority="4851" operator="containsText" text="Moderada">
      <formula>NOT(ISERROR(SEARCH("Moderada",AE490)))</formula>
    </cfRule>
    <cfRule type="containsText" dxfId="11752" priority="4852" operator="containsText" text="Baja">
      <formula>NOT(ISERROR(SEARCH("Baja",AE490)))</formula>
    </cfRule>
  </conditionalFormatting>
  <conditionalFormatting sqref="AP495">
    <cfRule type="cellIs" dxfId="11751" priority="4797" stopIfTrue="1" operator="equal">
      <formula>"Alta"</formula>
    </cfRule>
  </conditionalFormatting>
  <conditionalFormatting sqref="AP495">
    <cfRule type="cellIs" dxfId="11750" priority="4799" stopIfTrue="1" operator="equal">
      <formula>"Baja"</formula>
    </cfRule>
  </conditionalFormatting>
  <conditionalFormatting sqref="AP495">
    <cfRule type="cellIs" dxfId="11749" priority="4798" stopIfTrue="1" operator="equal">
      <formula>"Media"</formula>
    </cfRule>
  </conditionalFormatting>
  <conditionalFormatting sqref="AP495">
    <cfRule type="cellIs" dxfId="11748" priority="4796" stopIfTrue="1" operator="equal">
      <formula>"Muy Alta"</formula>
    </cfRule>
  </conditionalFormatting>
  <conditionalFormatting sqref="AP495">
    <cfRule type="cellIs" dxfId="11747" priority="4800" stopIfTrue="1" operator="equal">
      <formula>"Muy Baja"</formula>
    </cfRule>
  </conditionalFormatting>
  <conditionalFormatting sqref="AP492">
    <cfRule type="cellIs" dxfId="11746" priority="4755" stopIfTrue="1" operator="equal">
      <formula>"Alta"</formula>
    </cfRule>
  </conditionalFormatting>
  <conditionalFormatting sqref="AP492">
    <cfRule type="cellIs" dxfId="11745" priority="4757" stopIfTrue="1" operator="equal">
      <formula>"Baja"</formula>
    </cfRule>
  </conditionalFormatting>
  <conditionalFormatting sqref="AP492">
    <cfRule type="cellIs" dxfId="11744" priority="4756" stopIfTrue="1" operator="equal">
      <formula>"Media"</formula>
    </cfRule>
  </conditionalFormatting>
  <conditionalFormatting sqref="AP492">
    <cfRule type="cellIs" dxfId="11743" priority="4754" stopIfTrue="1" operator="equal">
      <formula>"Muy Alta"</formula>
    </cfRule>
  </conditionalFormatting>
  <conditionalFormatting sqref="AP492">
    <cfRule type="cellIs" dxfId="11742" priority="4758" stopIfTrue="1" operator="equal">
      <formula>"Muy Baja"</formula>
    </cfRule>
  </conditionalFormatting>
  <conditionalFormatting sqref="V490:V491">
    <cfRule type="cellIs" dxfId="11741" priority="4859" stopIfTrue="1" operator="equal">
      <formula>"Alta"</formula>
    </cfRule>
  </conditionalFormatting>
  <conditionalFormatting sqref="V490:V491">
    <cfRule type="cellIs" dxfId="11740" priority="4861" stopIfTrue="1" operator="equal">
      <formula>"Baja"</formula>
    </cfRule>
  </conditionalFormatting>
  <conditionalFormatting sqref="V490:V491">
    <cfRule type="cellIs" dxfId="11739" priority="4860" stopIfTrue="1" operator="equal">
      <formula>"Media"</formula>
    </cfRule>
  </conditionalFormatting>
  <conditionalFormatting sqref="V490:V491">
    <cfRule type="cellIs" dxfId="11738" priority="4858" stopIfTrue="1" operator="equal">
      <formula>"Muy Alta"</formula>
    </cfRule>
  </conditionalFormatting>
  <conditionalFormatting sqref="V490:V491">
    <cfRule type="cellIs" dxfId="11737" priority="4862" stopIfTrue="1" operator="equal">
      <formula>"Muy Baja"</formula>
    </cfRule>
  </conditionalFormatting>
  <conditionalFormatting sqref="AW490">
    <cfRule type="containsText" dxfId="11736" priority="4833" operator="containsText" text="VALORAR">
      <formula>NOT(ISERROR(SEARCH("VALORAR",AW490)))</formula>
    </cfRule>
    <cfRule type="containsText" dxfId="11735" priority="4834" operator="containsText" text="Extrema">
      <formula>NOT(ISERROR(SEARCH("Extrema",AW490)))</formula>
    </cfRule>
    <cfRule type="containsText" dxfId="11734" priority="4835" operator="containsText" text="Alta">
      <formula>NOT(ISERROR(SEARCH("Alta",AW490)))</formula>
    </cfRule>
    <cfRule type="containsText" dxfId="11733" priority="4836" operator="containsText" text="Moderada">
      <formula>NOT(ISERROR(SEARCH("Moderada",AW490)))</formula>
    </cfRule>
    <cfRule type="containsText" dxfId="11732" priority="4837" operator="containsText" text="Baja">
      <formula>NOT(ISERROR(SEARCH("Baja",AW490)))</formula>
    </cfRule>
  </conditionalFormatting>
  <conditionalFormatting sqref="AW490">
    <cfRule type="containsText" dxfId="11731" priority="4838" operator="containsText" text="VALORAR">
      <formula>NOT(ISERROR(SEARCH("VALORAR",AW490)))</formula>
    </cfRule>
    <cfRule type="containsText" dxfId="11730" priority="4839" operator="containsText" text="Extrema">
      <formula>NOT(ISERROR(SEARCH("Extrema",AW490)))</formula>
    </cfRule>
    <cfRule type="containsText" dxfId="11729" priority="4840" operator="containsText" text="Alta">
      <formula>NOT(ISERROR(SEARCH("Alta",AW490)))</formula>
    </cfRule>
    <cfRule type="containsText" dxfId="11728" priority="4841" operator="containsText" text="Moderada">
      <formula>NOT(ISERROR(SEARCH("Moderada",AW490)))</formula>
    </cfRule>
    <cfRule type="containsText" dxfId="11727" priority="4842" operator="containsText" text="Baja">
      <formula>NOT(ISERROR(SEARCH("Baja",AW490)))</formula>
    </cfRule>
  </conditionalFormatting>
  <conditionalFormatting sqref="AP490">
    <cfRule type="cellIs" dxfId="11726" priority="4825" stopIfTrue="1" operator="equal">
      <formula>"Alta"</formula>
    </cfRule>
  </conditionalFormatting>
  <conditionalFormatting sqref="AP490">
    <cfRule type="cellIs" dxfId="11725" priority="4827" stopIfTrue="1" operator="equal">
      <formula>"Baja"</formula>
    </cfRule>
  </conditionalFormatting>
  <conditionalFormatting sqref="AP490">
    <cfRule type="cellIs" dxfId="11724" priority="4826" stopIfTrue="1" operator="equal">
      <formula>"Media"</formula>
    </cfRule>
  </conditionalFormatting>
  <conditionalFormatting sqref="AP490">
    <cfRule type="cellIs" dxfId="11723" priority="4824" stopIfTrue="1" operator="equal">
      <formula>"Muy Alta"</formula>
    </cfRule>
  </conditionalFormatting>
  <conditionalFormatting sqref="AP490">
    <cfRule type="cellIs" dxfId="11722" priority="4828" stopIfTrue="1" operator="equal">
      <formula>"Muy Baja"</formula>
    </cfRule>
  </conditionalFormatting>
  <conditionalFormatting sqref="AP491">
    <cfRule type="cellIs" dxfId="11721" priority="4811" stopIfTrue="1" operator="equal">
      <formula>"Alta"</formula>
    </cfRule>
  </conditionalFormatting>
  <conditionalFormatting sqref="AP491">
    <cfRule type="cellIs" dxfId="11720" priority="4813" stopIfTrue="1" operator="equal">
      <formula>"Baja"</formula>
    </cfRule>
  </conditionalFormatting>
  <conditionalFormatting sqref="AP491">
    <cfRule type="cellIs" dxfId="11719" priority="4812" stopIfTrue="1" operator="equal">
      <formula>"Media"</formula>
    </cfRule>
  </conditionalFormatting>
  <conditionalFormatting sqref="AP491">
    <cfRule type="cellIs" dxfId="11718" priority="4810" stopIfTrue="1" operator="equal">
      <formula>"Muy Alta"</formula>
    </cfRule>
  </conditionalFormatting>
  <conditionalFormatting sqref="AP491">
    <cfRule type="cellIs" dxfId="11717" priority="4814" stopIfTrue="1" operator="equal">
      <formula>"Muy Baja"</formula>
    </cfRule>
  </conditionalFormatting>
  <conditionalFormatting sqref="AE492:AE493">
    <cfRule type="containsText" dxfId="11716" priority="4763" operator="containsText" text="VALORAR">
      <formula>NOT(ISERROR(SEARCH("VALORAR",AE492)))</formula>
    </cfRule>
    <cfRule type="containsText" dxfId="11715" priority="4764" operator="containsText" text="Extrema">
      <formula>NOT(ISERROR(SEARCH("Extrema",AE492)))</formula>
    </cfRule>
    <cfRule type="containsText" dxfId="11714" priority="4765" operator="containsText" text="Alta">
      <formula>NOT(ISERROR(SEARCH("Alta",AE492)))</formula>
    </cfRule>
    <cfRule type="containsText" dxfId="11713" priority="4766" operator="containsText" text="Moderada">
      <formula>NOT(ISERROR(SEARCH("Moderada",AE492)))</formula>
    </cfRule>
    <cfRule type="containsText" dxfId="11712" priority="4767" operator="containsText" text="Baja">
      <formula>NOT(ISERROR(SEARCH("Baja",AE492)))</formula>
    </cfRule>
  </conditionalFormatting>
  <conditionalFormatting sqref="AE492:AE493">
    <cfRule type="containsText" dxfId="11711" priority="4768" operator="containsText" text="VALORAR">
      <formula>NOT(ISERROR(SEARCH("VALORAR",AE492)))</formula>
    </cfRule>
    <cfRule type="containsText" dxfId="11710" priority="4769" operator="containsText" text="Extrema">
      <formula>NOT(ISERROR(SEARCH("Extrema",AE492)))</formula>
    </cfRule>
    <cfRule type="containsText" dxfId="11709" priority="4770" operator="containsText" text="Alta">
      <formula>NOT(ISERROR(SEARCH("Alta",AE492)))</formula>
    </cfRule>
    <cfRule type="containsText" dxfId="11708" priority="4771" operator="containsText" text="Moderada">
      <formula>NOT(ISERROR(SEARCH("Moderada",AE492)))</formula>
    </cfRule>
    <cfRule type="containsText" dxfId="11707" priority="4772" operator="containsText" text="Baja">
      <formula>NOT(ISERROR(SEARCH("Baja",AE492)))</formula>
    </cfRule>
  </conditionalFormatting>
  <conditionalFormatting sqref="V492:V493">
    <cfRule type="cellIs" dxfId="11706" priority="4779" stopIfTrue="1" operator="equal">
      <formula>"Alta"</formula>
    </cfRule>
  </conditionalFormatting>
  <conditionalFormatting sqref="V492:V493">
    <cfRule type="cellIs" dxfId="11705" priority="4781" stopIfTrue="1" operator="equal">
      <formula>"Baja"</formula>
    </cfRule>
  </conditionalFormatting>
  <conditionalFormatting sqref="V492:V493">
    <cfRule type="cellIs" dxfId="11704" priority="4780" stopIfTrue="1" operator="equal">
      <formula>"Media"</formula>
    </cfRule>
  </conditionalFormatting>
  <conditionalFormatting sqref="V492:V493">
    <cfRule type="cellIs" dxfId="11703" priority="4778" stopIfTrue="1" operator="equal">
      <formula>"Muy Alta"</formula>
    </cfRule>
  </conditionalFormatting>
  <conditionalFormatting sqref="V492:V493">
    <cfRule type="cellIs" dxfId="11702" priority="4782" stopIfTrue="1" operator="equal">
      <formula>"Muy Baja"</formula>
    </cfRule>
  </conditionalFormatting>
  <conditionalFormatting sqref="AP493">
    <cfRule type="cellIs" dxfId="11701" priority="4741" stopIfTrue="1" operator="equal">
      <formula>"Alta"</formula>
    </cfRule>
  </conditionalFormatting>
  <conditionalFormatting sqref="AP493">
    <cfRule type="cellIs" dxfId="11700" priority="4743" stopIfTrue="1" operator="equal">
      <formula>"Baja"</formula>
    </cfRule>
  </conditionalFormatting>
  <conditionalFormatting sqref="AP493">
    <cfRule type="cellIs" dxfId="11699" priority="4742" stopIfTrue="1" operator="equal">
      <formula>"Media"</formula>
    </cfRule>
  </conditionalFormatting>
  <conditionalFormatting sqref="AP493">
    <cfRule type="cellIs" dxfId="11698" priority="4740" stopIfTrue="1" operator="equal">
      <formula>"Muy Alta"</formula>
    </cfRule>
  </conditionalFormatting>
  <conditionalFormatting sqref="AP493">
    <cfRule type="cellIs" dxfId="11697" priority="4744" stopIfTrue="1" operator="equal">
      <formula>"Muy Baja"</formula>
    </cfRule>
  </conditionalFormatting>
  <conditionalFormatting sqref="AE494">
    <cfRule type="containsText" dxfId="11696" priority="4707" operator="containsText" text="VALORAR">
      <formula>NOT(ISERROR(SEARCH("VALORAR",AE494)))</formula>
    </cfRule>
    <cfRule type="containsText" dxfId="11695" priority="4708" operator="containsText" text="Extrema">
      <formula>NOT(ISERROR(SEARCH("Extrema",AE494)))</formula>
    </cfRule>
    <cfRule type="containsText" dxfId="11694" priority="4709" operator="containsText" text="Alta">
      <formula>NOT(ISERROR(SEARCH("Alta",AE494)))</formula>
    </cfRule>
    <cfRule type="containsText" dxfId="11693" priority="4710" operator="containsText" text="Moderada">
      <formula>NOT(ISERROR(SEARCH("Moderada",AE494)))</formula>
    </cfRule>
    <cfRule type="containsText" dxfId="11692" priority="4711" operator="containsText" text="Baja">
      <formula>NOT(ISERROR(SEARCH("Baja",AE494)))</formula>
    </cfRule>
  </conditionalFormatting>
  <conditionalFormatting sqref="AE494">
    <cfRule type="containsText" dxfId="11691" priority="4712" operator="containsText" text="VALORAR">
      <formula>NOT(ISERROR(SEARCH("VALORAR",AE494)))</formula>
    </cfRule>
    <cfRule type="containsText" dxfId="11690" priority="4713" operator="containsText" text="Extrema">
      <formula>NOT(ISERROR(SEARCH("Extrema",AE494)))</formula>
    </cfRule>
    <cfRule type="containsText" dxfId="11689" priority="4714" operator="containsText" text="Alta">
      <formula>NOT(ISERROR(SEARCH("Alta",AE494)))</formula>
    </cfRule>
    <cfRule type="containsText" dxfId="11688" priority="4715" operator="containsText" text="Moderada">
      <formula>NOT(ISERROR(SEARCH("Moderada",AE494)))</formula>
    </cfRule>
    <cfRule type="containsText" dxfId="11687" priority="4716" operator="containsText" text="Baja">
      <formula>NOT(ISERROR(SEARCH("Baja",AE494)))</formula>
    </cfRule>
  </conditionalFormatting>
  <conditionalFormatting sqref="V494">
    <cfRule type="cellIs" dxfId="11686" priority="4723" stopIfTrue="1" operator="equal">
      <formula>"Alta"</formula>
    </cfRule>
  </conditionalFormatting>
  <conditionalFormatting sqref="V494">
    <cfRule type="cellIs" dxfId="11685" priority="4725" stopIfTrue="1" operator="equal">
      <formula>"Baja"</formula>
    </cfRule>
  </conditionalFormatting>
  <conditionalFormatting sqref="V494">
    <cfRule type="cellIs" dxfId="11684" priority="4724" stopIfTrue="1" operator="equal">
      <formula>"Media"</formula>
    </cfRule>
  </conditionalFormatting>
  <conditionalFormatting sqref="V494">
    <cfRule type="cellIs" dxfId="11683" priority="4722" stopIfTrue="1" operator="equal">
      <formula>"Muy Alta"</formula>
    </cfRule>
  </conditionalFormatting>
  <conditionalFormatting sqref="V494">
    <cfRule type="cellIs" dxfId="11682" priority="4726" stopIfTrue="1" operator="equal">
      <formula>"Muy Baja"</formula>
    </cfRule>
  </conditionalFormatting>
  <conditionalFormatting sqref="AP494">
    <cfRule type="cellIs" dxfId="11681" priority="4699" stopIfTrue="1" operator="equal">
      <formula>"Alta"</formula>
    </cfRule>
  </conditionalFormatting>
  <conditionalFormatting sqref="AP494">
    <cfRule type="cellIs" dxfId="11680" priority="4701" stopIfTrue="1" operator="equal">
      <formula>"Baja"</formula>
    </cfRule>
  </conditionalFormatting>
  <conditionalFormatting sqref="AP494">
    <cfRule type="cellIs" dxfId="11679" priority="4700" stopIfTrue="1" operator="equal">
      <formula>"Media"</formula>
    </cfRule>
  </conditionalFormatting>
  <conditionalFormatting sqref="AP494">
    <cfRule type="cellIs" dxfId="11678" priority="4698" stopIfTrue="1" operator="equal">
      <formula>"Muy Alta"</formula>
    </cfRule>
  </conditionalFormatting>
  <conditionalFormatting sqref="AP494">
    <cfRule type="cellIs" dxfId="11677" priority="4702" stopIfTrue="1" operator="equal">
      <formula>"Muy Baja"</formula>
    </cfRule>
  </conditionalFormatting>
  <conditionalFormatting sqref="AE496:AE497">
    <cfRule type="containsText" dxfId="11676" priority="4651" operator="containsText" text="VALORAR">
      <formula>NOT(ISERROR(SEARCH("VALORAR",AE496)))</formula>
    </cfRule>
    <cfRule type="containsText" dxfId="11675" priority="4652" operator="containsText" text="Extrema">
      <formula>NOT(ISERROR(SEARCH("Extrema",AE496)))</formula>
    </cfRule>
    <cfRule type="containsText" dxfId="11674" priority="4653" operator="containsText" text="Alta">
      <formula>NOT(ISERROR(SEARCH("Alta",AE496)))</formula>
    </cfRule>
    <cfRule type="containsText" dxfId="11673" priority="4654" operator="containsText" text="Moderada">
      <formula>NOT(ISERROR(SEARCH("Moderada",AE496)))</formula>
    </cfRule>
    <cfRule type="containsText" dxfId="11672" priority="4655" operator="containsText" text="Baja">
      <formula>NOT(ISERROR(SEARCH("Baja",AE496)))</formula>
    </cfRule>
  </conditionalFormatting>
  <conditionalFormatting sqref="AE496:AE497">
    <cfRule type="containsText" dxfId="11671" priority="4656" operator="containsText" text="VALORAR">
      <formula>NOT(ISERROR(SEARCH("VALORAR",AE496)))</formula>
    </cfRule>
    <cfRule type="containsText" dxfId="11670" priority="4657" operator="containsText" text="Extrema">
      <formula>NOT(ISERROR(SEARCH("Extrema",AE496)))</formula>
    </cfRule>
    <cfRule type="containsText" dxfId="11669" priority="4658" operator="containsText" text="Alta">
      <formula>NOT(ISERROR(SEARCH("Alta",AE496)))</formula>
    </cfRule>
    <cfRule type="containsText" dxfId="11668" priority="4659" operator="containsText" text="Moderada">
      <formula>NOT(ISERROR(SEARCH("Moderada",AE496)))</formula>
    </cfRule>
    <cfRule type="containsText" dxfId="11667" priority="4660" operator="containsText" text="Baja">
      <formula>NOT(ISERROR(SEARCH("Baja",AE496)))</formula>
    </cfRule>
  </conditionalFormatting>
  <conditionalFormatting sqref="AP501">
    <cfRule type="cellIs" dxfId="11666" priority="4605" stopIfTrue="1" operator="equal">
      <formula>"Alta"</formula>
    </cfRule>
  </conditionalFormatting>
  <conditionalFormatting sqref="AP501">
    <cfRule type="cellIs" dxfId="11665" priority="4607" stopIfTrue="1" operator="equal">
      <formula>"Baja"</formula>
    </cfRule>
  </conditionalFormatting>
  <conditionalFormatting sqref="AP501">
    <cfRule type="cellIs" dxfId="11664" priority="4606" stopIfTrue="1" operator="equal">
      <formula>"Media"</formula>
    </cfRule>
  </conditionalFormatting>
  <conditionalFormatting sqref="AP501">
    <cfRule type="cellIs" dxfId="11663" priority="4604" stopIfTrue="1" operator="equal">
      <formula>"Muy Alta"</formula>
    </cfRule>
  </conditionalFormatting>
  <conditionalFormatting sqref="AP501">
    <cfRule type="cellIs" dxfId="11662" priority="4608" stopIfTrue="1" operator="equal">
      <formula>"Muy Baja"</formula>
    </cfRule>
  </conditionalFormatting>
  <conditionalFormatting sqref="AP498">
    <cfRule type="cellIs" dxfId="11661" priority="4563" stopIfTrue="1" operator="equal">
      <formula>"Alta"</formula>
    </cfRule>
  </conditionalFormatting>
  <conditionalFormatting sqref="AP498">
    <cfRule type="cellIs" dxfId="11660" priority="4565" stopIfTrue="1" operator="equal">
      <formula>"Baja"</formula>
    </cfRule>
  </conditionalFormatting>
  <conditionalFormatting sqref="AP498">
    <cfRule type="cellIs" dxfId="11659" priority="4564" stopIfTrue="1" operator="equal">
      <formula>"Media"</formula>
    </cfRule>
  </conditionalFormatting>
  <conditionalFormatting sqref="AP498">
    <cfRule type="cellIs" dxfId="11658" priority="4562" stopIfTrue="1" operator="equal">
      <formula>"Muy Alta"</formula>
    </cfRule>
  </conditionalFormatting>
  <conditionalFormatting sqref="AP498">
    <cfRule type="cellIs" dxfId="11657" priority="4566" stopIfTrue="1" operator="equal">
      <formula>"Muy Baja"</formula>
    </cfRule>
  </conditionalFormatting>
  <conditionalFormatting sqref="V496:V497">
    <cfRule type="cellIs" dxfId="11656" priority="4667" stopIfTrue="1" operator="equal">
      <formula>"Alta"</formula>
    </cfRule>
  </conditionalFormatting>
  <conditionalFormatting sqref="V496:V497">
    <cfRule type="cellIs" dxfId="11655" priority="4669" stopIfTrue="1" operator="equal">
      <formula>"Baja"</formula>
    </cfRule>
  </conditionalFormatting>
  <conditionalFormatting sqref="V496:V497">
    <cfRule type="cellIs" dxfId="11654" priority="4668" stopIfTrue="1" operator="equal">
      <formula>"Media"</formula>
    </cfRule>
  </conditionalFormatting>
  <conditionalFormatting sqref="V496:V497">
    <cfRule type="cellIs" dxfId="11653" priority="4666" stopIfTrue="1" operator="equal">
      <formula>"Muy Alta"</formula>
    </cfRule>
  </conditionalFormatting>
  <conditionalFormatting sqref="V496:V497">
    <cfRule type="cellIs" dxfId="11652" priority="4670" stopIfTrue="1" operator="equal">
      <formula>"Muy Baja"</formula>
    </cfRule>
  </conditionalFormatting>
  <conditionalFormatting sqref="AW496">
    <cfRule type="containsText" dxfId="11651" priority="4641" operator="containsText" text="VALORAR">
      <formula>NOT(ISERROR(SEARCH("VALORAR",AW496)))</formula>
    </cfRule>
    <cfRule type="containsText" dxfId="11650" priority="4642" operator="containsText" text="Extrema">
      <formula>NOT(ISERROR(SEARCH("Extrema",AW496)))</formula>
    </cfRule>
    <cfRule type="containsText" dxfId="11649" priority="4643" operator="containsText" text="Alta">
      <formula>NOT(ISERROR(SEARCH("Alta",AW496)))</formula>
    </cfRule>
    <cfRule type="containsText" dxfId="11648" priority="4644" operator="containsText" text="Moderada">
      <formula>NOT(ISERROR(SEARCH("Moderada",AW496)))</formula>
    </cfRule>
    <cfRule type="containsText" dxfId="11647" priority="4645" operator="containsText" text="Baja">
      <formula>NOT(ISERROR(SEARCH("Baja",AW496)))</formula>
    </cfRule>
  </conditionalFormatting>
  <conditionalFormatting sqref="AW496">
    <cfRule type="containsText" dxfId="11646" priority="4646" operator="containsText" text="VALORAR">
      <formula>NOT(ISERROR(SEARCH("VALORAR",AW496)))</formula>
    </cfRule>
    <cfRule type="containsText" dxfId="11645" priority="4647" operator="containsText" text="Extrema">
      <formula>NOT(ISERROR(SEARCH("Extrema",AW496)))</formula>
    </cfRule>
    <cfRule type="containsText" dxfId="11644" priority="4648" operator="containsText" text="Alta">
      <formula>NOT(ISERROR(SEARCH("Alta",AW496)))</formula>
    </cfRule>
    <cfRule type="containsText" dxfId="11643" priority="4649" operator="containsText" text="Moderada">
      <formula>NOT(ISERROR(SEARCH("Moderada",AW496)))</formula>
    </cfRule>
    <cfRule type="containsText" dxfId="11642" priority="4650" operator="containsText" text="Baja">
      <formula>NOT(ISERROR(SEARCH("Baja",AW496)))</formula>
    </cfRule>
  </conditionalFormatting>
  <conditionalFormatting sqref="AP496">
    <cfRule type="cellIs" dxfId="11641" priority="4633" stopIfTrue="1" operator="equal">
      <formula>"Alta"</formula>
    </cfRule>
  </conditionalFormatting>
  <conditionalFormatting sqref="AP496">
    <cfRule type="cellIs" dxfId="11640" priority="4635" stopIfTrue="1" operator="equal">
      <formula>"Baja"</formula>
    </cfRule>
  </conditionalFormatting>
  <conditionalFormatting sqref="AP496">
    <cfRule type="cellIs" dxfId="11639" priority="4634" stopIfTrue="1" operator="equal">
      <formula>"Media"</formula>
    </cfRule>
  </conditionalFormatting>
  <conditionalFormatting sqref="AP496">
    <cfRule type="cellIs" dxfId="11638" priority="4632" stopIfTrue="1" operator="equal">
      <formula>"Muy Alta"</formula>
    </cfRule>
  </conditionalFormatting>
  <conditionalFormatting sqref="AP496">
    <cfRule type="cellIs" dxfId="11637" priority="4636" stopIfTrue="1" operator="equal">
      <formula>"Muy Baja"</formula>
    </cfRule>
  </conditionalFormatting>
  <conditionalFormatting sqref="AP497">
    <cfRule type="cellIs" dxfId="11636" priority="4619" stopIfTrue="1" operator="equal">
      <formula>"Alta"</formula>
    </cfRule>
  </conditionalFormatting>
  <conditionalFormatting sqref="AP497">
    <cfRule type="cellIs" dxfId="11635" priority="4621" stopIfTrue="1" operator="equal">
      <formula>"Baja"</formula>
    </cfRule>
  </conditionalFormatting>
  <conditionalFormatting sqref="AP497">
    <cfRule type="cellIs" dxfId="11634" priority="4620" stopIfTrue="1" operator="equal">
      <formula>"Media"</formula>
    </cfRule>
  </conditionalFormatting>
  <conditionalFormatting sqref="AP497">
    <cfRule type="cellIs" dxfId="11633" priority="4618" stopIfTrue="1" operator="equal">
      <formula>"Muy Alta"</formula>
    </cfRule>
  </conditionalFormatting>
  <conditionalFormatting sqref="AP497">
    <cfRule type="cellIs" dxfId="11632" priority="4622" stopIfTrue="1" operator="equal">
      <formula>"Muy Baja"</formula>
    </cfRule>
  </conditionalFormatting>
  <conditionalFormatting sqref="AE498:AE499">
    <cfRule type="containsText" dxfId="11631" priority="4571" operator="containsText" text="VALORAR">
      <formula>NOT(ISERROR(SEARCH("VALORAR",AE498)))</formula>
    </cfRule>
    <cfRule type="containsText" dxfId="11630" priority="4572" operator="containsText" text="Extrema">
      <formula>NOT(ISERROR(SEARCH("Extrema",AE498)))</formula>
    </cfRule>
    <cfRule type="containsText" dxfId="11629" priority="4573" operator="containsText" text="Alta">
      <formula>NOT(ISERROR(SEARCH("Alta",AE498)))</formula>
    </cfRule>
    <cfRule type="containsText" dxfId="11628" priority="4574" operator="containsText" text="Moderada">
      <formula>NOT(ISERROR(SEARCH("Moderada",AE498)))</formula>
    </cfRule>
    <cfRule type="containsText" dxfId="11627" priority="4575" operator="containsText" text="Baja">
      <formula>NOT(ISERROR(SEARCH("Baja",AE498)))</formula>
    </cfRule>
  </conditionalFormatting>
  <conditionalFormatting sqref="AE498:AE499">
    <cfRule type="containsText" dxfId="11626" priority="4576" operator="containsText" text="VALORAR">
      <formula>NOT(ISERROR(SEARCH("VALORAR",AE498)))</formula>
    </cfRule>
    <cfRule type="containsText" dxfId="11625" priority="4577" operator="containsText" text="Extrema">
      <formula>NOT(ISERROR(SEARCH("Extrema",AE498)))</formula>
    </cfRule>
    <cfRule type="containsText" dxfId="11624" priority="4578" operator="containsText" text="Alta">
      <formula>NOT(ISERROR(SEARCH("Alta",AE498)))</formula>
    </cfRule>
    <cfRule type="containsText" dxfId="11623" priority="4579" operator="containsText" text="Moderada">
      <formula>NOT(ISERROR(SEARCH("Moderada",AE498)))</formula>
    </cfRule>
    <cfRule type="containsText" dxfId="11622" priority="4580" operator="containsText" text="Baja">
      <formula>NOT(ISERROR(SEARCH("Baja",AE498)))</formula>
    </cfRule>
  </conditionalFormatting>
  <conditionalFormatting sqref="V498:V499">
    <cfRule type="cellIs" dxfId="11621" priority="4587" stopIfTrue="1" operator="equal">
      <formula>"Alta"</formula>
    </cfRule>
  </conditionalFormatting>
  <conditionalFormatting sqref="V498:V499">
    <cfRule type="cellIs" dxfId="11620" priority="4589" stopIfTrue="1" operator="equal">
      <formula>"Baja"</formula>
    </cfRule>
  </conditionalFormatting>
  <conditionalFormatting sqref="V498:V499">
    <cfRule type="cellIs" dxfId="11619" priority="4588" stopIfTrue="1" operator="equal">
      <formula>"Media"</formula>
    </cfRule>
  </conditionalFormatting>
  <conditionalFormatting sqref="V498:V499">
    <cfRule type="cellIs" dxfId="11618" priority="4586" stopIfTrue="1" operator="equal">
      <formula>"Muy Alta"</formula>
    </cfRule>
  </conditionalFormatting>
  <conditionalFormatting sqref="V498:V499">
    <cfRule type="cellIs" dxfId="11617" priority="4590" stopIfTrue="1" operator="equal">
      <formula>"Muy Baja"</formula>
    </cfRule>
  </conditionalFormatting>
  <conditionalFormatting sqref="AP499">
    <cfRule type="cellIs" dxfId="11616" priority="4549" stopIfTrue="1" operator="equal">
      <formula>"Alta"</formula>
    </cfRule>
  </conditionalFormatting>
  <conditionalFormatting sqref="AP499">
    <cfRule type="cellIs" dxfId="11615" priority="4551" stopIfTrue="1" operator="equal">
      <formula>"Baja"</formula>
    </cfRule>
  </conditionalFormatting>
  <conditionalFormatting sqref="AP499">
    <cfRule type="cellIs" dxfId="11614" priority="4550" stopIfTrue="1" operator="equal">
      <formula>"Media"</formula>
    </cfRule>
  </conditionalFormatting>
  <conditionalFormatting sqref="AP499">
    <cfRule type="cellIs" dxfId="11613" priority="4548" stopIfTrue="1" operator="equal">
      <formula>"Muy Alta"</formula>
    </cfRule>
  </conditionalFormatting>
  <conditionalFormatting sqref="AP499">
    <cfRule type="cellIs" dxfId="11612" priority="4552" stopIfTrue="1" operator="equal">
      <formula>"Muy Baja"</formula>
    </cfRule>
  </conditionalFormatting>
  <conditionalFormatting sqref="AE500">
    <cfRule type="containsText" dxfId="11611" priority="4515" operator="containsText" text="VALORAR">
      <formula>NOT(ISERROR(SEARCH("VALORAR",AE500)))</formula>
    </cfRule>
    <cfRule type="containsText" dxfId="11610" priority="4516" operator="containsText" text="Extrema">
      <formula>NOT(ISERROR(SEARCH("Extrema",AE500)))</formula>
    </cfRule>
    <cfRule type="containsText" dxfId="11609" priority="4517" operator="containsText" text="Alta">
      <formula>NOT(ISERROR(SEARCH("Alta",AE500)))</formula>
    </cfRule>
    <cfRule type="containsText" dxfId="11608" priority="4518" operator="containsText" text="Moderada">
      <formula>NOT(ISERROR(SEARCH("Moderada",AE500)))</formula>
    </cfRule>
    <cfRule type="containsText" dxfId="11607" priority="4519" operator="containsText" text="Baja">
      <formula>NOT(ISERROR(SEARCH("Baja",AE500)))</formula>
    </cfRule>
  </conditionalFormatting>
  <conditionalFormatting sqref="AE500">
    <cfRule type="containsText" dxfId="11606" priority="4520" operator="containsText" text="VALORAR">
      <formula>NOT(ISERROR(SEARCH("VALORAR",AE500)))</formula>
    </cfRule>
    <cfRule type="containsText" dxfId="11605" priority="4521" operator="containsText" text="Extrema">
      <formula>NOT(ISERROR(SEARCH("Extrema",AE500)))</formula>
    </cfRule>
    <cfRule type="containsText" dxfId="11604" priority="4522" operator="containsText" text="Alta">
      <formula>NOT(ISERROR(SEARCH("Alta",AE500)))</formula>
    </cfRule>
    <cfRule type="containsText" dxfId="11603" priority="4523" operator="containsText" text="Moderada">
      <formula>NOT(ISERROR(SEARCH("Moderada",AE500)))</formula>
    </cfRule>
    <cfRule type="containsText" dxfId="11602" priority="4524" operator="containsText" text="Baja">
      <formula>NOT(ISERROR(SEARCH("Baja",AE500)))</formula>
    </cfRule>
  </conditionalFormatting>
  <conditionalFormatting sqref="V500">
    <cfRule type="cellIs" dxfId="11601" priority="4531" stopIfTrue="1" operator="equal">
      <formula>"Alta"</formula>
    </cfRule>
  </conditionalFormatting>
  <conditionalFormatting sqref="V500">
    <cfRule type="cellIs" dxfId="11600" priority="4533" stopIfTrue="1" operator="equal">
      <formula>"Baja"</formula>
    </cfRule>
  </conditionalFormatting>
  <conditionalFormatting sqref="V500">
    <cfRule type="cellIs" dxfId="11599" priority="4532" stopIfTrue="1" operator="equal">
      <formula>"Media"</formula>
    </cfRule>
  </conditionalFormatting>
  <conditionalFormatting sqref="V500">
    <cfRule type="cellIs" dxfId="11598" priority="4530" stopIfTrue="1" operator="equal">
      <formula>"Muy Alta"</formula>
    </cfRule>
  </conditionalFormatting>
  <conditionalFormatting sqref="V500">
    <cfRule type="cellIs" dxfId="11597" priority="4534" stopIfTrue="1" operator="equal">
      <formula>"Muy Baja"</formula>
    </cfRule>
  </conditionalFormatting>
  <conditionalFormatting sqref="AP500">
    <cfRule type="cellIs" dxfId="11596" priority="4507" stopIfTrue="1" operator="equal">
      <formula>"Alta"</formula>
    </cfRule>
  </conditionalFormatting>
  <conditionalFormatting sqref="AP500">
    <cfRule type="cellIs" dxfId="11595" priority="4509" stopIfTrue="1" operator="equal">
      <formula>"Baja"</formula>
    </cfRule>
  </conditionalFormatting>
  <conditionalFormatting sqref="AP500">
    <cfRule type="cellIs" dxfId="11594" priority="4508" stopIfTrue="1" operator="equal">
      <formula>"Media"</formula>
    </cfRule>
  </conditionalFormatting>
  <conditionalFormatting sqref="AP500">
    <cfRule type="cellIs" dxfId="11593" priority="4506" stopIfTrue="1" operator="equal">
      <formula>"Muy Alta"</formula>
    </cfRule>
  </conditionalFormatting>
  <conditionalFormatting sqref="AP500">
    <cfRule type="cellIs" dxfId="11592" priority="4510" stopIfTrue="1" operator="equal">
      <formula>"Muy Baja"</formula>
    </cfRule>
  </conditionalFormatting>
  <conditionalFormatting sqref="AE508:AE509">
    <cfRule type="containsText" dxfId="11591" priority="4323" operator="containsText" text="VALORAR">
      <formula>NOT(ISERROR(SEARCH("VALORAR",AE508)))</formula>
    </cfRule>
    <cfRule type="containsText" dxfId="11590" priority="4324" operator="containsText" text="Extrema">
      <formula>NOT(ISERROR(SEARCH("Extrema",AE508)))</formula>
    </cfRule>
    <cfRule type="containsText" dxfId="11589" priority="4325" operator="containsText" text="Alta">
      <formula>NOT(ISERROR(SEARCH("Alta",AE508)))</formula>
    </cfRule>
    <cfRule type="containsText" dxfId="11588" priority="4326" operator="containsText" text="Moderada">
      <formula>NOT(ISERROR(SEARCH("Moderada",AE508)))</formula>
    </cfRule>
    <cfRule type="containsText" dxfId="11587" priority="4327" operator="containsText" text="Baja">
      <formula>NOT(ISERROR(SEARCH("Baja",AE508)))</formula>
    </cfRule>
  </conditionalFormatting>
  <conditionalFormatting sqref="AE508:AE509">
    <cfRule type="containsText" dxfId="11586" priority="4328" operator="containsText" text="VALORAR">
      <formula>NOT(ISERROR(SEARCH("VALORAR",AE508)))</formula>
    </cfRule>
    <cfRule type="containsText" dxfId="11585" priority="4329" operator="containsText" text="Extrema">
      <formula>NOT(ISERROR(SEARCH("Extrema",AE508)))</formula>
    </cfRule>
    <cfRule type="containsText" dxfId="11584" priority="4330" operator="containsText" text="Alta">
      <formula>NOT(ISERROR(SEARCH("Alta",AE508)))</formula>
    </cfRule>
    <cfRule type="containsText" dxfId="11583" priority="4331" operator="containsText" text="Moderada">
      <formula>NOT(ISERROR(SEARCH("Moderada",AE508)))</formula>
    </cfRule>
    <cfRule type="containsText" dxfId="11582" priority="4332" operator="containsText" text="Baja">
      <formula>NOT(ISERROR(SEARCH("Baja",AE508)))</formula>
    </cfRule>
  </conditionalFormatting>
  <conditionalFormatting sqref="AP513">
    <cfRule type="cellIs" dxfId="11581" priority="4277" stopIfTrue="1" operator="equal">
      <formula>"Alta"</formula>
    </cfRule>
  </conditionalFormatting>
  <conditionalFormatting sqref="AP513">
    <cfRule type="cellIs" dxfId="11580" priority="4279" stopIfTrue="1" operator="equal">
      <formula>"Baja"</formula>
    </cfRule>
  </conditionalFormatting>
  <conditionalFormatting sqref="AP513">
    <cfRule type="cellIs" dxfId="11579" priority="4278" stopIfTrue="1" operator="equal">
      <formula>"Media"</formula>
    </cfRule>
  </conditionalFormatting>
  <conditionalFormatting sqref="AP513">
    <cfRule type="cellIs" dxfId="11578" priority="4276" stopIfTrue="1" operator="equal">
      <formula>"Muy Alta"</formula>
    </cfRule>
  </conditionalFormatting>
  <conditionalFormatting sqref="AP513">
    <cfRule type="cellIs" dxfId="11577" priority="4280" stopIfTrue="1" operator="equal">
      <formula>"Muy Baja"</formula>
    </cfRule>
  </conditionalFormatting>
  <conditionalFormatting sqref="AP510">
    <cfRule type="cellIs" dxfId="11576" priority="4235" stopIfTrue="1" operator="equal">
      <formula>"Alta"</formula>
    </cfRule>
  </conditionalFormatting>
  <conditionalFormatting sqref="AP510">
    <cfRule type="cellIs" dxfId="11575" priority="4237" stopIfTrue="1" operator="equal">
      <formula>"Baja"</formula>
    </cfRule>
  </conditionalFormatting>
  <conditionalFormatting sqref="AP510">
    <cfRule type="cellIs" dxfId="11574" priority="4236" stopIfTrue="1" operator="equal">
      <formula>"Media"</formula>
    </cfRule>
  </conditionalFormatting>
  <conditionalFormatting sqref="AP510">
    <cfRule type="cellIs" dxfId="11573" priority="4234" stopIfTrue="1" operator="equal">
      <formula>"Muy Alta"</formula>
    </cfRule>
  </conditionalFormatting>
  <conditionalFormatting sqref="AP510">
    <cfRule type="cellIs" dxfId="11572" priority="4238" stopIfTrue="1" operator="equal">
      <formula>"Muy Baja"</formula>
    </cfRule>
  </conditionalFormatting>
  <conditionalFormatting sqref="V508:V509">
    <cfRule type="cellIs" dxfId="11571" priority="4339" stopIfTrue="1" operator="equal">
      <formula>"Alta"</formula>
    </cfRule>
  </conditionalFormatting>
  <conditionalFormatting sqref="V508:V509">
    <cfRule type="cellIs" dxfId="11570" priority="4341" stopIfTrue="1" operator="equal">
      <formula>"Baja"</formula>
    </cfRule>
  </conditionalFormatting>
  <conditionalFormatting sqref="V508:V509">
    <cfRule type="cellIs" dxfId="11569" priority="4340" stopIfTrue="1" operator="equal">
      <formula>"Media"</formula>
    </cfRule>
  </conditionalFormatting>
  <conditionalFormatting sqref="V508:V509">
    <cfRule type="cellIs" dxfId="11568" priority="4338" stopIfTrue="1" operator="equal">
      <formula>"Muy Alta"</formula>
    </cfRule>
  </conditionalFormatting>
  <conditionalFormatting sqref="V508:V509">
    <cfRule type="cellIs" dxfId="11567" priority="4342" stopIfTrue="1" operator="equal">
      <formula>"Muy Baja"</formula>
    </cfRule>
  </conditionalFormatting>
  <conditionalFormatting sqref="AE514:AE515">
    <cfRule type="containsText" dxfId="11566" priority="4187" operator="containsText" text="VALORAR">
      <formula>NOT(ISERROR(SEARCH("VALORAR",AE514)))</formula>
    </cfRule>
    <cfRule type="containsText" dxfId="11565" priority="4188" operator="containsText" text="Extrema">
      <formula>NOT(ISERROR(SEARCH("Extrema",AE514)))</formula>
    </cfRule>
    <cfRule type="containsText" dxfId="11564" priority="4189" operator="containsText" text="Alta">
      <formula>NOT(ISERROR(SEARCH("Alta",AE514)))</formula>
    </cfRule>
    <cfRule type="containsText" dxfId="11563" priority="4190" operator="containsText" text="Moderada">
      <formula>NOT(ISERROR(SEARCH("Moderada",AE514)))</formula>
    </cfRule>
    <cfRule type="containsText" dxfId="11562" priority="4191" operator="containsText" text="Baja">
      <formula>NOT(ISERROR(SEARCH("Baja",AE514)))</formula>
    </cfRule>
  </conditionalFormatting>
  <conditionalFormatting sqref="AE514:AE515">
    <cfRule type="containsText" dxfId="11561" priority="4192" operator="containsText" text="VALORAR">
      <formula>NOT(ISERROR(SEARCH("VALORAR",AE514)))</formula>
    </cfRule>
    <cfRule type="containsText" dxfId="11560" priority="4193" operator="containsText" text="Extrema">
      <formula>NOT(ISERROR(SEARCH("Extrema",AE514)))</formula>
    </cfRule>
    <cfRule type="containsText" dxfId="11559" priority="4194" operator="containsText" text="Alta">
      <formula>NOT(ISERROR(SEARCH("Alta",AE514)))</formula>
    </cfRule>
    <cfRule type="containsText" dxfId="11558" priority="4195" operator="containsText" text="Moderada">
      <formula>NOT(ISERROR(SEARCH("Moderada",AE514)))</formula>
    </cfRule>
    <cfRule type="containsText" dxfId="11557" priority="4196" operator="containsText" text="Baja">
      <formula>NOT(ISERROR(SEARCH("Baja",AE514)))</formula>
    </cfRule>
  </conditionalFormatting>
  <conditionalFormatting sqref="AW508">
    <cfRule type="containsText" dxfId="11556" priority="4313" operator="containsText" text="VALORAR">
      <formula>NOT(ISERROR(SEARCH("VALORAR",AW508)))</formula>
    </cfRule>
    <cfRule type="containsText" dxfId="11555" priority="4314" operator="containsText" text="Extrema">
      <formula>NOT(ISERROR(SEARCH("Extrema",AW508)))</formula>
    </cfRule>
    <cfRule type="containsText" dxfId="11554" priority="4315" operator="containsText" text="Alta">
      <formula>NOT(ISERROR(SEARCH("Alta",AW508)))</formula>
    </cfRule>
    <cfRule type="containsText" dxfId="11553" priority="4316" operator="containsText" text="Moderada">
      <formula>NOT(ISERROR(SEARCH("Moderada",AW508)))</formula>
    </cfRule>
    <cfRule type="containsText" dxfId="11552" priority="4317" operator="containsText" text="Baja">
      <formula>NOT(ISERROR(SEARCH("Baja",AW508)))</formula>
    </cfRule>
  </conditionalFormatting>
  <conditionalFormatting sqref="AW508">
    <cfRule type="containsText" dxfId="11551" priority="4318" operator="containsText" text="VALORAR">
      <formula>NOT(ISERROR(SEARCH("VALORAR",AW508)))</formula>
    </cfRule>
    <cfRule type="containsText" dxfId="11550" priority="4319" operator="containsText" text="Extrema">
      <formula>NOT(ISERROR(SEARCH("Extrema",AW508)))</formula>
    </cfRule>
    <cfRule type="containsText" dxfId="11549" priority="4320" operator="containsText" text="Alta">
      <formula>NOT(ISERROR(SEARCH("Alta",AW508)))</formula>
    </cfRule>
    <cfRule type="containsText" dxfId="11548" priority="4321" operator="containsText" text="Moderada">
      <formula>NOT(ISERROR(SEARCH("Moderada",AW508)))</formula>
    </cfRule>
    <cfRule type="containsText" dxfId="11547" priority="4322" operator="containsText" text="Baja">
      <formula>NOT(ISERROR(SEARCH("Baja",AW508)))</formula>
    </cfRule>
  </conditionalFormatting>
  <conditionalFormatting sqref="AP508">
    <cfRule type="cellIs" dxfId="11546" priority="4305" stopIfTrue="1" operator="equal">
      <formula>"Alta"</formula>
    </cfRule>
  </conditionalFormatting>
  <conditionalFormatting sqref="AP508">
    <cfRule type="cellIs" dxfId="11545" priority="4307" stopIfTrue="1" operator="equal">
      <formula>"Baja"</formula>
    </cfRule>
  </conditionalFormatting>
  <conditionalFormatting sqref="AP508">
    <cfRule type="cellIs" dxfId="11544" priority="4306" stopIfTrue="1" operator="equal">
      <formula>"Media"</formula>
    </cfRule>
  </conditionalFormatting>
  <conditionalFormatting sqref="AP508">
    <cfRule type="cellIs" dxfId="11543" priority="4304" stopIfTrue="1" operator="equal">
      <formula>"Muy Alta"</formula>
    </cfRule>
  </conditionalFormatting>
  <conditionalFormatting sqref="AP508">
    <cfRule type="cellIs" dxfId="11542" priority="4308" stopIfTrue="1" operator="equal">
      <formula>"Muy Baja"</formula>
    </cfRule>
  </conditionalFormatting>
  <conditionalFormatting sqref="AP509">
    <cfRule type="cellIs" dxfId="11541" priority="4291" stopIfTrue="1" operator="equal">
      <formula>"Alta"</formula>
    </cfRule>
  </conditionalFormatting>
  <conditionalFormatting sqref="AP509">
    <cfRule type="cellIs" dxfId="11540" priority="4293" stopIfTrue="1" operator="equal">
      <formula>"Baja"</formula>
    </cfRule>
  </conditionalFormatting>
  <conditionalFormatting sqref="AP509">
    <cfRule type="cellIs" dxfId="11539" priority="4292" stopIfTrue="1" operator="equal">
      <formula>"Media"</formula>
    </cfRule>
  </conditionalFormatting>
  <conditionalFormatting sqref="AP509">
    <cfRule type="cellIs" dxfId="11538" priority="4290" stopIfTrue="1" operator="equal">
      <formula>"Muy Alta"</formula>
    </cfRule>
  </conditionalFormatting>
  <conditionalFormatting sqref="AP509">
    <cfRule type="cellIs" dxfId="11537" priority="4294" stopIfTrue="1" operator="equal">
      <formula>"Muy Baja"</formula>
    </cfRule>
  </conditionalFormatting>
  <conditionalFormatting sqref="AP519">
    <cfRule type="cellIs" dxfId="11536" priority="4141" stopIfTrue="1" operator="equal">
      <formula>"Alta"</formula>
    </cfRule>
  </conditionalFormatting>
  <conditionalFormatting sqref="AP519">
    <cfRule type="cellIs" dxfId="11535" priority="4143" stopIfTrue="1" operator="equal">
      <formula>"Baja"</formula>
    </cfRule>
  </conditionalFormatting>
  <conditionalFormatting sqref="AP519">
    <cfRule type="cellIs" dxfId="11534" priority="4142" stopIfTrue="1" operator="equal">
      <formula>"Media"</formula>
    </cfRule>
  </conditionalFormatting>
  <conditionalFormatting sqref="AP519">
    <cfRule type="cellIs" dxfId="11533" priority="4140" stopIfTrue="1" operator="equal">
      <formula>"Muy Alta"</formula>
    </cfRule>
  </conditionalFormatting>
  <conditionalFormatting sqref="AP519">
    <cfRule type="cellIs" dxfId="11532" priority="4144" stopIfTrue="1" operator="equal">
      <formula>"Muy Baja"</formula>
    </cfRule>
  </conditionalFormatting>
  <conditionalFormatting sqref="AE510:AE511">
    <cfRule type="containsText" dxfId="11531" priority="4243" operator="containsText" text="VALORAR">
      <formula>NOT(ISERROR(SEARCH("VALORAR",AE510)))</formula>
    </cfRule>
    <cfRule type="containsText" dxfId="11530" priority="4244" operator="containsText" text="Extrema">
      <formula>NOT(ISERROR(SEARCH("Extrema",AE510)))</formula>
    </cfRule>
    <cfRule type="containsText" dxfId="11529" priority="4245" operator="containsText" text="Alta">
      <formula>NOT(ISERROR(SEARCH("Alta",AE510)))</formula>
    </cfRule>
    <cfRule type="containsText" dxfId="11528" priority="4246" operator="containsText" text="Moderada">
      <formula>NOT(ISERROR(SEARCH("Moderada",AE510)))</formula>
    </cfRule>
    <cfRule type="containsText" dxfId="11527" priority="4247" operator="containsText" text="Baja">
      <formula>NOT(ISERROR(SEARCH("Baja",AE510)))</formula>
    </cfRule>
  </conditionalFormatting>
  <conditionalFormatting sqref="AE510:AE511">
    <cfRule type="containsText" dxfId="11526" priority="4248" operator="containsText" text="VALORAR">
      <formula>NOT(ISERROR(SEARCH("VALORAR",AE510)))</formula>
    </cfRule>
    <cfRule type="containsText" dxfId="11525" priority="4249" operator="containsText" text="Extrema">
      <formula>NOT(ISERROR(SEARCH("Extrema",AE510)))</formula>
    </cfRule>
    <cfRule type="containsText" dxfId="11524" priority="4250" operator="containsText" text="Alta">
      <formula>NOT(ISERROR(SEARCH("Alta",AE510)))</formula>
    </cfRule>
    <cfRule type="containsText" dxfId="11523" priority="4251" operator="containsText" text="Moderada">
      <formula>NOT(ISERROR(SEARCH("Moderada",AE510)))</formula>
    </cfRule>
    <cfRule type="containsText" dxfId="11522" priority="4252" operator="containsText" text="Baja">
      <formula>NOT(ISERROR(SEARCH("Baja",AE510)))</formula>
    </cfRule>
  </conditionalFormatting>
  <conditionalFormatting sqref="V510:V511">
    <cfRule type="cellIs" dxfId="11521" priority="4259" stopIfTrue="1" operator="equal">
      <formula>"Alta"</formula>
    </cfRule>
  </conditionalFormatting>
  <conditionalFormatting sqref="V510:V511">
    <cfRule type="cellIs" dxfId="11520" priority="4261" stopIfTrue="1" operator="equal">
      <formula>"Baja"</formula>
    </cfRule>
  </conditionalFormatting>
  <conditionalFormatting sqref="V510:V511">
    <cfRule type="cellIs" dxfId="11519" priority="4260" stopIfTrue="1" operator="equal">
      <formula>"Media"</formula>
    </cfRule>
  </conditionalFormatting>
  <conditionalFormatting sqref="V510:V511">
    <cfRule type="cellIs" dxfId="11518" priority="4258" stopIfTrue="1" operator="equal">
      <formula>"Muy Alta"</formula>
    </cfRule>
  </conditionalFormatting>
  <conditionalFormatting sqref="V510:V511">
    <cfRule type="cellIs" dxfId="11517" priority="4262" stopIfTrue="1" operator="equal">
      <formula>"Muy Baja"</formula>
    </cfRule>
  </conditionalFormatting>
  <conditionalFormatting sqref="AP516">
    <cfRule type="cellIs" dxfId="11516" priority="4099" stopIfTrue="1" operator="equal">
      <formula>"Alta"</formula>
    </cfRule>
  </conditionalFormatting>
  <conditionalFormatting sqref="AP516">
    <cfRule type="cellIs" dxfId="11515" priority="4101" stopIfTrue="1" operator="equal">
      <formula>"Baja"</formula>
    </cfRule>
  </conditionalFormatting>
  <conditionalFormatting sqref="AP516">
    <cfRule type="cellIs" dxfId="11514" priority="4100" stopIfTrue="1" operator="equal">
      <formula>"Media"</formula>
    </cfRule>
  </conditionalFormatting>
  <conditionalFormatting sqref="AP516">
    <cfRule type="cellIs" dxfId="11513" priority="4098" stopIfTrue="1" operator="equal">
      <formula>"Muy Alta"</formula>
    </cfRule>
  </conditionalFormatting>
  <conditionalFormatting sqref="AP516">
    <cfRule type="cellIs" dxfId="11512" priority="4102" stopIfTrue="1" operator="equal">
      <formula>"Muy Baja"</formula>
    </cfRule>
  </conditionalFormatting>
  <conditionalFormatting sqref="AP511">
    <cfRule type="cellIs" dxfId="11511" priority="4221" stopIfTrue="1" operator="equal">
      <formula>"Alta"</formula>
    </cfRule>
  </conditionalFormatting>
  <conditionalFormatting sqref="AP511">
    <cfRule type="cellIs" dxfId="11510" priority="4223" stopIfTrue="1" operator="equal">
      <formula>"Baja"</formula>
    </cfRule>
  </conditionalFormatting>
  <conditionalFormatting sqref="AP511">
    <cfRule type="cellIs" dxfId="11509" priority="4222" stopIfTrue="1" operator="equal">
      <formula>"Media"</formula>
    </cfRule>
  </conditionalFormatting>
  <conditionalFormatting sqref="AP511">
    <cfRule type="cellIs" dxfId="11508" priority="4220" stopIfTrue="1" operator="equal">
      <formula>"Muy Alta"</formula>
    </cfRule>
  </conditionalFormatting>
  <conditionalFormatting sqref="AP511">
    <cfRule type="cellIs" dxfId="11507" priority="4224" stopIfTrue="1" operator="equal">
      <formula>"Muy Baja"</formula>
    </cfRule>
  </conditionalFormatting>
  <conditionalFormatting sqref="V514:V515">
    <cfRule type="cellIs" dxfId="11506" priority="4203" stopIfTrue="1" operator="equal">
      <formula>"Alta"</formula>
    </cfRule>
  </conditionalFormatting>
  <conditionalFormatting sqref="V514:V515">
    <cfRule type="cellIs" dxfId="11505" priority="4205" stopIfTrue="1" operator="equal">
      <formula>"Baja"</formula>
    </cfRule>
  </conditionalFormatting>
  <conditionalFormatting sqref="V514:V515">
    <cfRule type="cellIs" dxfId="11504" priority="4204" stopIfTrue="1" operator="equal">
      <formula>"Media"</formula>
    </cfRule>
  </conditionalFormatting>
  <conditionalFormatting sqref="V514:V515">
    <cfRule type="cellIs" dxfId="11503" priority="4202" stopIfTrue="1" operator="equal">
      <formula>"Muy Alta"</formula>
    </cfRule>
  </conditionalFormatting>
  <conditionalFormatting sqref="V514:V515">
    <cfRule type="cellIs" dxfId="11502" priority="4206" stopIfTrue="1" operator="equal">
      <formula>"Muy Baja"</formula>
    </cfRule>
  </conditionalFormatting>
  <conditionalFormatting sqref="AE520:AE521">
    <cfRule type="containsText" dxfId="11501" priority="4051" operator="containsText" text="VALORAR">
      <formula>NOT(ISERROR(SEARCH("VALORAR",AE520)))</formula>
    </cfRule>
    <cfRule type="containsText" dxfId="11500" priority="4052" operator="containsText" text="Extrema">
      <formula>NOT(ISERROR(SEARCH("Extrema",AE520)))</formula>
    </cfRule>
    <cfRule type="containsText" dxfId="11499" priority="4053" operator="containsText" text="Alta">
      <formula>NOT(ISERROR(SEARCH("Alta",AE520)))</formula>
    </cfRule>
    <cfRule type="containsText" dxfId="11498" priority="4054" operator="containsText" text="Moderada">
      <formula>NOT(ISERROR(SEARCH("Moderada",AE520)))</formula>
    </cfRule>
    <cfRule type="containsText" dxfId="11497" priority="4055" operator="containsText" text="Baja">
      <formula>NOT(ISERROR(SEARCH("Baja",AE520)))</formula>
    </cfRule>
  </conditionalFormatting>
  <conditionalFormatting sqref="AE520:AE521">
    <cfRule type="containsText" dxfId="11496" priority="4056" operator="containsText" text="VALORAR">
      <formula>NOT(ISERROR(SEARCH("VALORAR",AE520)))</formula>
    </cfRule>
    <cfRule type="containsText" dxfId="11495" priority="4057" operator="containsText" text="Extrema">
      <formula>NOT(ISERROR(SEARCH("Extrema",AE520)))</formula>
    </cfRule>
    <cfRule type="containsText" dxfId="11494" priority="4058" operator="containsText" text="Alta">
      <formula>NOT(ISERROR(SEARCH("Alta",AE520)))</formula>
    </cfRule>
    <cfRule type="containsText" dxfId="11493" priority="4059" operator="containsText" text="Moderada">
      <formula>NOT(ISERROR(SEARCH("Moderada",AE520)))</formula>
    </cfRule>
    <cfRule type="containsText" dxfId="11492" priority="4060" operator="containsText" text="Baja">
      <formula>NOT(ISERROR(SEARCH("Baja",AE520)))</formula>
    </cfRule>
  </conditionalFormatting>
  <conditionalFormatting sqref="AW514">
    <cfRule type="containsText" dxfId="11491" priority="4177" operator="containsText" text="VALORAR">
      <formula>NOT(ISERROR(SEARCH("VALORAR",AW514)))</formula>
    </cfRule>
    <cfRule type="containsText" dxfId="11490" priority="4178" operator="containsText" text="Extrema">
      <formula>NOT(ISERROR(SEARCH("Extrema",AW514)))</formula>
    </cfRule>
    <cfRule type="containsText" dxfId="11489" priority="4179" operator="containsText" text="Alta">
      <formula>NOT(ISERROR(SEARCH("Alta",AW514)))</formula>
    </cfRule>
    <cfRule type="containsText" dxfId="11488" priority="4180" operator="containsText" text="Moderada">
      <formula>NOT(ISERROR(SEARCH("Moderada",AW514)))</formula>
    </cfRule>
    <cfRule type="containsText" dxfId="11487" priority="4181" operator="containsText" text="Baja">
      <formula>NOT(ISERROR(SEARCH("Baja",AW514)))</formula>
    </cfRule>
  </conditionalFormatting>
  <conditionalFormatting sqref="AW514">
    <cfRule type="containsText" dxfId="11486" priority="4182" operator="containsText" text="VALORAR">
      <formula>NOT(ISERROR(SEARCH("VALORAR",AW514)))</formula>
    </cfRule>
    <cfRule type="containsText" dxfId="11485" priority="4183" operator="containsText" text="Extrema">
      <formula>NOT(ISERROR(SEARCH("Extrema",AW514)))</formula>
    </cfRule>
    <cfRule type="containsText" dxfId="11484" priority="4184" operator="containsText" text="Alta">
      <formula>NOT(ISERROR(SEARCH("Alta",AW514)))</formula>
    </cfRule>
    <cfRule type="containsText" dxfId="11483" priority="4185" operator="containsText" text="Moderada">
      <formula>NOT(ISERROR(SEARCH("Moderada",AW514)))</formula>
    </cfRule>
    <cfRule type="containsText" dxfId="11482" priority="4186" operator="containsText" text="Baja">
      <formula>NOT(ISERROR(SEARCH("Baja",AW514)))</formula>
    </cfRule>
  </conditionalFormatting>
  <conditionalFormatting sqref="AP514">
    <cfRule type="cellIs" dxfId="11481" priority="4169" stopIfTrue="1" operator="equal">
      <formula>"Alta"</formula>
    </cfRule>
  </conditionalFormatting>
  <conditionalFormatting sqref="AP514">
    <cfRule type="cellIs" dxfId="11480" priority="4171" stopIfTrue="1" operator="equal">
      <formula>"Baja"</formula>
    </cfRule>
  </conditionalFormatting>
  <conditionalFormatting sqref="AP514">
    <cfRule type="cellIs" dxfId="11479" priority="4170" stopIfTrue="1" operator="equal">
      <formula>"Media"</formula>
    </cfRule>
  </conditionalFormatting>
  <conditionalFormatting sqref="AP514">
    <cfRule type="cellIs" dxfId="11478" priority="4168" stopIfTrue="1" operator="equal">
      <formula>"Muy Alta"</formula>
    </cfRule>
  </conditionalFormatting>
  <conditionalFormatting sqref="AP514">
    <cfRule type="cellIs" dxfId="11477" priority="4172" stopIfTrue="1" operator="equal">
      <formula>"Muy Baja"</formula>
    </cfRule>
  </conditionalFormatting>
  <conditionalFormatting sqref="AP515">
    <cfRule type="cellIs" dxfId="11476" priority="4155" stopIfTrue="1" operator="equal">
      <formula>"Alta"</formula>
    </cfRule>
  </conditionalFormatting>
  <conditionalFormatting sqref="AP515">
    <cfRule type="cellIs" dxfId="11475" priority="4157" stopIfTrue="1" operator="equal">
      <formula>"Baja"</formula>
    </cfRule>
  </conditionalFormatting>
  <conditionalFormatting sqref="AP515">
    <cfRule type="cellIs" dxfId="11474" priority="4156" stopIfTrue="1" operator="equal">
      <formula>"Media"</formula>
    </cfRule>
  </conditionalFormatting>
  <conditionalFormatting sqref="AP515">
    <cfRule type="cellIs" dxfId="11473" priority="4154" stopIfTrue="1" operator="equal">
      <formula>"Muy Alta"</formula>
    </cfRule>
  </conditionalFormatting>
  <conditionalFormatting sqref="AP515">
    <cfRule type="cellIs" dxfId="11472" priority="4158" stopIfTrue="1" operator="equal">
      <formula>"Muy Baja"</formula>
    </cfRule>
  </conditionalFormatting>
  <conditionalFormatting sqref="AP525">
    <cfRule type="cellIs" dxfId="11471" priority="4005" stopIfTrue="1" operator="equal">
      <formula>"Alta"</formula>
    </cfRule>
  </conditionalFormatting>
  <conditionalFormatting sqref="AP525">
    <cfRule type="cellIs" dxfId="11470" priority="4007" stopIfTrue="1" operator="equal">
      <formula>"Baja"</formula>
    </cfRule>
  </conditionalFormatting>
  <conditionalFormatting sqref="AP525">
    <cfRule type="cellIs" dxfId="11469" priority="4006" stopIfTrue="1" operator="equal">
      <formula>"Media"</formula>
    </cfRule>
  </conditionalFormatting>
  <conditionalFormatting sqref="AP525">
    <cfRule type="cellIs" dxfId="11468" priority="4004" stopIfTrue="1" operator="equal">
      <formula>"Muy Alta"</formula>
    </cfRule>
  </conditionalFormatting>
  <conditionalFormatting sqref="AP525">
    <cfRule type="cellIs" dxfId="11467" priority="4008" stopIfTrue="1" operator="equal">
      <formula>"Muy Baja"</formula>
    </cfRule>
  </conditionalFormatting>
  <conditionalFormatting sqref="AE516:AE517">
    <cfRule type="containsText" dxfId="11466" priority="4107" operator="containsText" text="VALORAR">
      <formula>NOT(ISERROR(SEARCH("VALORAR",AE516)))</formula>
    </cfRule>
    <cfRule type="containsText" dxfId="11465" priority="4108" operator="containsText" text="Extrema">
      <formula>NOT(ISERROR(SEARCH("Extrema",AE516)))</formula>
    </cfRule>
    <cfRule type="containsText" dxfId="11464" priority="4109" operator="containsText" text="Alta">
      <formula>NOT(ISERROR(SEARCH("Alta",AE516)))</formula>
    </cfRule>
    <cfRule type="containsText" dxfId="11463" priority="4110" operator="containsText" text="Moderada">
      <formula>NOT(ISERROR(SEARCH("Moderada",AE516)))</formula>
    </cfRule>
    <cfRule type="containsText" dxfId="11462" priority="4111" operator="containsText" text="Baja">
      <formula>NOT(ISERROR(SEARCH("Baja",AE516)))</formula>
    </cfRule>
  </conditionalFormatting>
  <conditionalFormatting sqref="AE516:AE517">
    <cfRule type="containsText" dxfId="11461" priority="4112" operator="containsText" text="VALORAR">
      <formula>NOT(ISERROR(SEARCH("VALORAR",AE516)))</formula>
    </cfRule>
    <cfRule type="containsText" dxfId="11460" priority="4113" operator="containsText" text="Extrema">
      <formula>NOT(ISERROR(SEARCH("Extrema",AE516)))</formula>
    </cfRule>
    <cfRule type="containsText" dxfId="11459" priority="4114" operator="containsText" text="Alta">
      <formula>NOT(ISERROR(SEARCH("Alta",AE516)))</formula>
    </cfRule>
    <cfRule type="containsText" dxfId="11458" priority="4115" operator="containsText" text="Moderada">
      <formula>NOT(ISERROR(SEARCH("Moderada",AE516)))</formula>
    </cfRule>
    <cfRule type="containsText" dxfId="11457" priority="4116" operator="containsText" text="Baja">
      <formula>NOT(ISERROR(SEARCH("Baja",AE516)))</formula>
    </cfRule>
  </conditionalFormatting>
  <conditionalFormatting sqref="V516:V517">
    <cfRule type="cellIs" dxfId="11456" priority="4123" stopIfTrue="1" operator="equal">
      <formula>"Alta"</formula>
    </cfRule>
  </conditionalFormatting>
  <conditionalFormatting sqref="V516:V517">
    <cfRule type="cellIs" dxfId="11455" priority="4125" stopIfTrue="1" operator="equal">
      <formula>"Baja"</formula>
    </cfRule>
  </conditionalFormatting>
  <conditionalFormatting sqref="V516:V517">
    <cfRule type="cellIs" dxfId="11454" priority="4124" stopIfTrue="1" operator="equal">
      <formula>"Media"</formula>
    </cfRule>
  </conditionalFormatting>
  <conditionalFormatting sqref="V516:V517">
    <cfRule type="cellIs" dxfId="11453" priority="4122" stopIfTrue="1" operator="equal">
      <formula>"Muy Alta"</formula>
    </cfRule>
  </conditionalFormatting>
  <conditionalFormatting sqref="V516:V517">
    <cfRule type="cellIs" dxfId="11452" priority="4126" stopIfTrue="1" operator="equal">
      <formula>"Muy Baja"</formula>
    </cfRule>
  </conditionalFormatting>
  <conditionalFormatting sqref="AP522">
    <cfRule type="cellIs" dxfId="11451" priority="3963" stopIfTrue="1" operator="equal">
      <formula>"Alta"</formula>
    </cfRule>
  </conditionalFormatting>
  <conditionalFormatting sqref="AP522">
    <cfRule type="cellIs" dxfId="11450" priority="3965" stopIfTrue="1" operator="equal">
      <formula>"Baja"</formula>
    </cfRule>
  </conditionalFormatting>
  <conditionalFormatting sqref="AP522">
    <cfRule type="cellIs" dxfId="11449" priority="3964" stopIfTrue="1" operator="equal">
      <formula>"Media"</formula>
    </cfRule>
  </conditionalFormatting>
  <conditionalFormatting sqref="AP522">
    <cfRule type="cellIs" dxfId="11448" priority="3962" stopIfTrue="1" operator="equal">
      <formula>"Muy Alta"</formula>
    </cfRule>
  </conditionalFormatting>
  <conditionalFormatting sqref="AP522">
    <cfRule type="cellIs" dxfId="11447" priority="3966" stopIfTrue="1" operator="equal">
      <formula>"Muy Baja"</formula>
    </cfRule>
  </conditionalFormatting>
  <conditionalFormatting sqref="AP517">
    <cfRule type="cellIs" dxfId="11446" priority="4085" stopIfTrue="1" operator="equal">
      <formula>"Alta"</formula>
    </cfRule>
  </conditionalFormatting>
  <conditionalFormatting sqref="AP517">
    <cfRule type="cellIs" dxfId="11445" priority="4087" stopIfTrue="1" operator="equal">
      <formula>"Baja"</formula>
    </cfRule>
  </conditionalFormatting>
  <conditionalFormatting sqref="AP517">
    <cfRule type="cellIs" dxfId="11444" priority="4086" stopIfTrue="1" operator="equal">
      <formula>"Media"</formula>
    </cfRule>
  </conditionalFormatting>
  <conditionalFormatting sqref="AP517">
    <cfRule type="cellIs" dxfId="11443" priority="4084" stopIfTrue="1" operator="equal">
      <formula>"Muy Alta"</formula>
    </cfRule>
  </conditionalFormatting>
  <conditionalFormatting sqref="AP517">
    <cfRule type="cellIs" dxfId="11442" priority="4088" stopIfTrue="1" operator="equal">
      <formula>"Muy Baja"</formula>
    </cfRule>
  </conditionalFormatting>
  <conditionalFormatting sqref="V502:V503">
    <cfRule type="cellIs" dxfId="11441" priority="4475" stopIfTrue="1" operator="equal">
      <formula>"Alta"</formula>
    </cfRule>
  </conditionalFormatting>
  <conditionalFormatting sqref="V502:V503">
    <cfRule type="cellIs" dxfId="11440" priority="4477" stopIfTrue="1" operator="equal">
      <formula>"Baja"</formula>
    </cfRule>
  </conditionalFormatting>
  <conditionalFormatting sqref="V502:V503">
    <cfRule type="cellIs" dxfId="11439" priority="4476" stopIfTrue="1" operator="equal">
      <formula>"Media"</formula>
    </cfRule>
  </conditionalFormatting>
  <conditionalFormatting sqref="V502:V503">
    <cfRule type="cellIs" dxfId="11438" priority="4474" stopIfTrue="1" operator="equal">
      <formula>"Muy Alta"</formula>
    </cfRule>
  </conditionalFormatting>
  <conditionalFormatting sqref="V502:V503">
    <cfRule type="cellIs" dxfId="11437" priority="4478" stopIfTrue="1" operator="equal">
      <formula>"Muy Baja"</formula>
    </cfRule>
  </conditionalFormatting>
  <conditionalFormatting sqref="AE502:AE503">
    <cfRule type="containsText" dxfId="11436" priority="4459" operator="containsText" text="VALORAR">
      <formula>NOT(ISERROR(SEARCH("VALORAR",AE502)))</formula>
    </cfRule>
    <cfRule type="containsText" dxfId="11435" priority="4460" operator="containsText" text="Extrema">
      <formula>NOT(ISERROR(SEARCH("Extrema",AE502)))</formula>
    </cfRule>
    <cfRule type="containsText" dxfId="11434" priority="4461" operator="containsText" text="Alta">
      <formula>NOT(ISERROR(SEARCH("Alta",AE502)))</formula>
    </cfRule>
    <cfRule type="containsText" dxfId="11433" priority="4462" operator="containsText" text="Moderada">
      <formula>NOT(ISERROR(SEARCH("Moderada",AE502)))</formula>
    </cfRule>
    <cfRule type="containsText" dxfId="11432" priority="4463" operator="containsText" text="Baja">
      <formula>NOT(ISERROR(SEARCH("Baja",AE502)))</formula>
    </cfRule>
  </conditionalFormatting>
  <conditionalFormatting sqref="AE502:AE503">
    <cfRule type="containsText" dxfId="11431" priority="4464" operator="containsText" text="VALORAR">
      <formula>NOT(ISERROR(SEARCH("VALORAR",AE502)))</formula>
    </cfRule>
    <cfRule type="containsText" dxfId="11430" priority="4465" operator="containsText" text="Extrema">
      <formula>NOT(ISERROR(SEARCH("Extrema",AE502)))</formula>
    </cfRule>
    <cfRule type="containsText" dxfId="11429" priority="4466" operator="containsText" text="Alta">
      <formula>NOT(ISERROR(SEARCH("Alta",AE502)))</formula>
    </cfRule>
    <cfRule type="containsText" dxfId="11428" priority="4467" operator="containsText" text="Moderada">
      <formula>NOT(ISERROR(SEARCH("Moderada",AE502)))</formula>
    </cfRule>
    <cfRule type="containsText" dxfId="11427" priority="4468" operator="containsText" text="Baja">
      <formula>NOT(ISERROR(SEARCH("Baja",AE502)))</formula>
    </cfRule>
  </conditionalFormatting>
  <conditionalFormatting sqref="AW502">
    <cfRule type="containsText" dxfId="11426" priority="4449" operator="containsText" text="VALORAR">
      <formula>NOT(ISERROR(SEARCH("VALORAR",AW502)))</formula>
    </cfRule>
    <cfRule type="containsText" dxfId="11425" priority="4450" operator="containsText" text="Extrema">
      <formula>NOT(ISERROR(SEARCH("Extrema",AW502)))</formula>
    </cfRule>
    <cfRule type="containsText" dxfId="11424" priority="4451" operator="containsText" text="Alta">
      <formula>NOT(ISERROR(SEARCH("Alta",AW502)))</formula>
    </cfRule>
    <cfRule type="containsText" dxfId="11423" priority="4452" operator="containsText" text="Moderada">
      <formula>NOT(ISERROR(SEARCH("Moderada",AW502)))</formula>
    </cfRule>
    <cfRule type="containsText" dxfId="11422" priority="4453" operator="containsText" text="Baja">
      <formula>NOT(ISERROR(SEARCH("Baja",AW502)))</formula>
    </cfRule>
  </conditionalFormatting>
  <conditionalFormatting sqref="AW502">
    <cfRule type="containsText" dxfId="11421" priority="4454" operator="containsText" text="VALORAR">
      <formula>NOT(ISERROR(SEARCH("VALORAR",AW502)))</formula>
    </cfRule>
    <cfRule type="containsText" dxfId="11420" priority="4455" operator="containsText" text="Extrema">
      <formula>NOT(ISERROR(SEARCH("Extrema",AW502)))</formula>
    </cfRule>
    <cfRule type="containsText" dxfId="11419" priority="4456" operator="containsText" text="Alta">
      <formula>NOT(ISERROR(SEARCH("Alta",AW502)))</formula>
    </cfRule>
    <cfRule type="containsText" dxfId="11418" priority="4457" operator="containsText" text="Moderada">
      <formula>NOT(ISERROR(SEARCH("Moderada",AW502)))</formula>
    </cfRule>
    <cfRule type="containsText" dxfId="11417" priority="4458" operator="containsText" text="Baja">
      <formula>NOT(ISERROR(SEARCH("Baja",AW502)))</formula>
    </cfRule>
  </conditionalFormatting>
  <conditionalFormatting sqref="AP502">
    <cfRule type="cellIs" dxfId="11416" priority="4441" stopIfTrue="1" operator="equal">
      <formula>"Alta"</formula>
    </cfRule>
  </conditionalFormatting>
  <conditionalFormatting sqref="AP502">
    <cfRule type="cellIs" dxfId="11415" priority="4443" stopIfTrue="1" operator="equal">
      <formula>"Baja"</formula>
    </cfRule>
  </conditionalFormatting>
  <conditionalFormatting sqref="AP502">
    <cfRule type="cellIs" dxfId="11414" priority="4442" stopIfTrue="1" operator="equal">
      <formula>"Media"</formula>
    </cfRule>
  </conditionalFormatting>
  <conditionalFormatting sqref="AP502">
    <cfRule type="cellIs" dxfId="11413" priority="4440" stopIfTrue="1" operator="equal">
      <formula>"Muy Alta"</formula>
    </cfRule>
  </conditionalFormatting>
  <conditionalFormatting sqref="AP502">
    <cfRule type="cellIs" dxfId="11412" priority="4444" stopIfTrue="1" operator="equal">
      <formula>"Muy Baja"</formula>
    </cfRule>
  </conditionalFormatting>
  <conditionalFormatting sqref="AP503">
    <cfRule type="cellIs" dxfId="11411" priority="4427" stopIfTrue="1" operator="equal">
      <formula>"Alta"</formula>
    </cfRule>
  </conditionalFormatting>
  <conditionalFormatting sqref="AP503">
    <cfRule type="cellIs" dxfId="11410" priority="4429" stopIfTrue="1" operator="equal">
      <formula>"Baja"</formula>
    </cfRule>
  </conditionalFormatting>
  <conditionalFormatting sqref="AP503">
    <cfRule type="cellIs" dxfId="11409" priority="4428" stopIfTrue="1" operator="equal">
      <formula>"Media"</formula>
    </cfRule>
  </conditionalFormatting>
  <conditionalFormatting sqref="AP503">
    <cfRule type="cellIs" dxfId="11408" priority="4426" stopIfTrue="1" operator="equal">
      <formula>"Muy Alta"</formula>
    </cfRule>
  </conditionalFormatting>
  <conditionalFormatting sqref="AP503">
    <cfRule type="cellIs" dxfId="11407" priority="4430" stopIfTrue="1" operator="equal">
      <formula>"Muy Baja"</formula>
    </cfRule>
  </conditionalFormatting>
  <conditionalFormatting sqref="AP507">
    <cfRule type="cellIs" dxfId="11406" priority="4413" stopIfTrue="1" operator="equal">
      <formula>"Alta"</formula>
    </cfRule>
  </conditionalFormatting>
  <conditionalFormatting sqref="AP507">
    <cfRule type="cellIs" dxfId="11405" priority="4415" stopIfTrue="1" operator="equal">
      <formula>"Baja"</formula>
    </cfRule>
  </conditionalFormatting>
  <conditionalFormatting sqref="AP507">
    <cfRule type="cellIs" dxfId="11404" priority="4414" stopIfTrue="1" operator="equal">
      <formula>"Media"</formula>
    </cfRule>
  </conditionalFormatting>
  <conditionalFormatting sqref="AP507">
    <cfRule type="cellIs" dxfId="11403" priority="4412" stopIfTrue="1" operator="equal">
      <formula>"Muy Alta"</formula>
    </cfRule>
  </conditionalFormatting>
  <conditionalFormatting sqref="AP507">
    <cfRule type="cellIs" dxfId="11402" priority="4416" stopIfTrue="1" operator="equal">
      <formula>"Muy Baja"</formula>
    </cfRule>
  </conditionalFormatting>
  <conditionalFormatting sqref="AE504:AE505">
    <cfRule type="containsText" dxfId="11401" priority="4379" operator="containsText" text="VALORAR">
      <formula>NOT(ISERROR(SEARCH("VALORAR",AE504)))</formula>
    </cfRule>
    <cfRule type="containsText" dxfId="11400" priority="4380" operator="containsText" text="Extrema">
      <formula>NOT(ISERROR(SEARCH("Extrema",AE504)))</formula>
    </cfRule>
    <cfRule type="containsText" dxfId="11399" priority="4381" operator="containsText" text="Alta">
      <formula>NOT(ISERROR(SEARCH("Alta",AE504)))</formula>
    </cfRule>
    <cfRule type="containsText" dxfId="11398" priority="4382" operator="containsText" text="Moderada">
      <formula>NOT(ISERROR(SEARCH("Moderada",AE504)))</formula>
    </cfRule>
    <cfRule type="containsText" dxfId="11397" priority="4383" operator="containsText" text="Baja">
      <formula>NOT(ISERROR(SEARCH("Baja",AE504)))</formula>
    </cfRule>
  </conditionalFormatting>
  <conditionalFormatting sqref="AE504:AE505">
    <cfRule type="containsText" dxfId="11396" priority="4384" operator="containsText" text="VALORAR">
      <formula>NOT(ISERROR(SEARCH("VALORAR",AE504)))</formula>
    </cfRule>
    <cfRule type="containsText" dxfId="11395" priority="4385" operator="containsText" text="Extrema">
      <formula>NOT(ISERROR(SEARCH("Extrema",AE504)))</formula>
    </cfRule>
    <cfRule type="containsText" dxfId="11394" priority="4386" operator="containsText" text="Alta">
      <formula>NOT(ISERROR(SEARCH("Alta",AE504)))</formula>
    </cfRule>
    <cfRule type="containsText" dxfId="11393" priority="4387" operator="containsText" text="Moderada">
      <formula>NOT(ISERROR(SEARCH("Moderada",AE504)))</formula>
    </cfRule>
    <cfRule type="containsText" dxfId="11392" priority="4388" operator="containsText" text="Baja">
      <formula>NOT(ISERROR(SEARCH("Baja",AE504)))</formula>
    </cfRule>
  </conditionalFormatting>
  <conditionalFormatting sqref="V504:V505">
    <cfRule type="cellIs" dxfId="11391" priority="4395" stopIfTrue="1" operator="equal">
      <formula>"Alta"</formula>
    </cfRule>
  </conditionalFormatting>
  <conditionalFormatting sqref="V504:V505">
    <cfRule type="cellIs" dxfId="11390" priority="4397" stopIfTrue="1" operator="equal">
      <formula>"Baja"</formula>
    </cfRule>
  </conditionalFormatting>
  <conditionalFormatting sqref="V504:V505">
    <cfRule type="cellIs" dxfId="11389" priority="4396" stopIfTrue="1" operator="equal">
      <formula>"Media"</formula>
    </cfRule>
  </conditionalFormatting>
  <conditionalFormatting sqref="V504:V505">
    <cfRule type="cellIs" dxfId="11388" priority="4394" stopIfTrue="1" operator="equal">
      <formula>"Muy Alta"</formula>
    </cfRule>
  </conditionalFormatting>
  <conditionalFormatting sqref="V504:V505">
    <cfRule type="cellIs" dxfId="11387" priority="4398" stopIfTrue="1" operator="equal">
      <formula>"Muy Baja"</formula>
    </cfRule>
  </conditionalFormatting>
  <conditionalFormatting sqref="AP504">
    <cfRule type="cellIs" dxfId="11386" priority="4371" stopIfTrue="1" operator="equal">
      <formula>"Alta"</formula>
    </cfRule>
  </conditionalFormatting>
  <conditionalFormatting sqref="AP504">
    <cfRule type="cellIs" dxfId="11385" priority="4373" stopIfTrue="1" operator="equal">
      <formula>"Baja"</formula>
    </cfRule>
  </conditionalFormatting>
  <conditionalFormatting sqref="AP504">
    <cfRule type="cellIs" dxfId="11384" priority="4372" stopIfTrue="1" operator="equal">
      <formula>"Media"</formula>
    </cfRule>
  </conditionalFormatting>
  <conditionalFormatting sqref="AP504">
    <cfRule type="cellIs" dxfId="11383" priority="4370" stopIfTrue="1" operator="equal">
      <formula>"Muy Alta"</formula>
    </cfRule>
  </conditionalFormatting>
  <conditionalFormatting sqref="AP504">
    <cfRule type="cellIs" dxfId="11382" priority="4374" stopIfTrue="1" operator="equal">
      <formula>"Muy Baja"</formula>
    </cfRule>
  </conditionalFormatting>
  <conditionalFormatting sqref="AP505">
    <cfRule type="cellIs" dxfId="11381" priority="4357" stopIfTrue="1" operator="equal">
      <formula>"Alta"</formula>
    </cfRule>
  </conditionalFormatting>
  <conditionalFormatting sqref="AP505">
    <cfRule type="cellIs" dxfId="11380" priority="4359" stopIfTrue="1" operator="equal">
      <formula>"Baja"</formula>
    </cfRule>
  </conditionalFormatting>
  <conditionalFormatting sqref="AP505">
    <cfRule type="cellIs" dxfId="11379" priority="4358" stopIfTrue="1" operator="equal">
      <formula>"Media"</formula>
    </cfRule>
  </conditionalFormatting>
  <conditionalFormatting sqref="AP505">
    <cfRule type="cellIs" dxfId="11378" priority="4356" stopIfTrue="1" operator="equal">
      <formula>"Muy Alta"</formula>
    </cfRule>
  </conditionalFormatting>
  <conditionalFormatting sqref="AP505">
    <cfRule type="cellIs" dxfId="11377" priority="4360" stopIfTrue="1" operator="equal">
      <formula>"Muy Baja"</formula>
    </cfRule>
  </conditionalFormatting>
  <conditionalFormatting sqref="V520:V521">
    <cfRule type="cellIs" dxfId="11376" priority="4067" stopIfTrue="1" operator="equal">
      <formula>"Alta"</formula>
    </cfRule>
  </conditionalFormatting>
  <conditionalFormatting sqref="V520:V521">
    <cfRule type="cellIs" dxfId="11375" priority="4069" stopIfTrue="1" operator="equal">
      <formula>"Baja"</formula>
    </cfRule>
  </conditionalFormatting>
  <conditionalFormatting sqref="V520:V521">
    <cfRule type="cellIs" dxfId="11374" priority="4068" stopIfTrue="1" operator="equal">
      <formula>"Media"</formula>
    </cfRule>
  </conditionalFormatting>
  <conditionalFormatting sqref="V520:V521">
    <cfRule type="cellIs" dxfId="11373" priority="4066" stopIfTrue="1" operator="equal">
      <formula>"Muy Alta"</formula>
    </cfRule>
  </conditionalFormatting>
  <conditionalFormatting sqref="V520:V521">
    <cfRule type="cellIs" dxfId="11372" priority="4070" stopIfTrue="1" operator="equal">
      <formula>"Muy Baja"</formula>
    </cfRule>
  </conditionalFormatting>
  <conditionalFormatting sqref="AW520">
    <cfRule type="containsText" dxfId="11371" priority="4041" operator="containsText" text="VALORAR">
      <formula>NOT(ISERROR(SEARCH("VALORAR",AW520)))</formula>
    </cfRule>
    <cfRule type="containsText" dxfId="11370" priority="4042" operator="containsText" text="Extrema">
      <formula>NOT(ISERROR(SEARCH("Extrema",AW520)))</formula>
    </cfRule>
    <cfRule type="containsText" dxfId="11369" priority="4043" operator="containsText" text="Alta">
      <formula>NOT(ISERROR(SEARCH("Alta",AW520)))</formula>
    </cfRule>
    <cfRule type="containsText" dxfId="11368" priority="4044" operator="containsText" text="Moderada">
      <formula>NOT(ISERROR(SEARCH("Moderada",AW520)))</formula>
    </cfRule>
    <cfRule type="containsText" dxfId="11367" priority="4045" operator="containsText" text="Baja">
      <formula>NOT(ISERROR(SEARCH("Baja",AW520)))</formula>
    </cfRule>
  </conditionalFormatting>
  <conditionalFormatting sqref="AW520">
    <cfRule type="containsText" dxfId="11366" priority="4046" operator="containsText" text="VALORAR">
      <formula>NOT(ISERROR(SEARCH("VALORAR",AW520)))</formula>
    </cfRule>
    <cfRule type="containsText" dxfId="11365" priority="4047" operator="containsText" text="Extrema">
      <formula>NOT(ISERROR(SEARCH("Extrema",AW520)))</formula>
    </cfRule>
    <cfRule type="containsText" dxfId="11364" priority="4048" operator="containsText" text="Alta">
      <formula>NOT(ISERROR(SEARCH("Alta",AW520)))</formula>
    </cfRule>
    <cfRule type="containsText" dxfId="11363" priority="4049" operator="containsText" text="Moderada">
      <formula>NOT(ISERROR(SEARCH("Moderada",AW520)))</formula>
    </cfRule>
    <cfRule type="containsText" dxfId="11362" priority="4050" operator="containsText" text="Baja">
      <formula>NOT(ISERROR(SEARCH("Baja",AW520)))</formula>
    </cfRule>
  </conditionalFormatting>
  <conditionalFormatting sqref="AP520">
    <cfRule type="cellIs" dxfId="11361" priority="4033" stopIfTrue="1" operator="equal">
      <formula>"Alta"</formula>
    </cfRule>
  </conditionalFormatting>
  <conditionalFormatting sqref="AP520">
    <cfRule type="cellIs" dxfId="11360" priority="4035" stopIfTrue="1" operator="equal">
      <formula>"Baja"</formula>
    </cfRule>
  </conditionalFormatting>
  <conditionalFormatting sqref="AP520">
    <cfRule type="cellIs" dxfId="11359" priority="4034" stopIfTrue="1" operator="equal">
      <formula>"Media"</formula>
    </cfRule>
  </conditionalFormatting>
  <conditionalFormatting sqref="AP520">
    <cfRule type="cellIs" dxfId="11358" priority="4032" stopIfTrue="1" operator="equal">
      <formula>"Muy Alta"</formula>
    </cfRule>
  </conditionalFormatting>
  <conditionalFormatting sqref="AP520">
    <cfRule type="cellIs" dxfId="11357" priority="4036" stopIfTrue="1" operator="equal">
      <formula>"Muy Baja"</formula>
    </cfRule>
  </conditionalFormatting>
  <conditionalFormatting sqref="AP521">
    <cfRule type="cellIs" dxfId="11356" priority="4019" stopIfTrue="1" operator="equal">
      <formula>"Alta"</formula>
    </cfRule>
  </conditionalFormatting>
  <conditionalFormatting sqref="AP521">
    <cfRule type="cellIs" dxfId="11355" priority="4021" stopIfTrue="1" operator="equal">
      <formula>"Baja"</formula>
    </cfRule>
  </conditionalFormatting>
  <conditionalFormatting sqref="AP521">
    <cfRule type="cellIs" dxfId="11354" priority="4020" stopIfTrue="1" operator="equal">
      <formula>"Media"</formula>
    </cfRule>
  </conditionalFormatting>
  <conditionalFormatting sqref="AP521">
    <cfRule type="cellIs" dxfId="11353" priority="4018" stopIfTrue="1" operator="equal">
      <formula>"Muy Alta"</formula>
    </cfRule>
  </conditionalFormatting>
  <conditionalFormatting sqref="AP521">
    <cfRule type="cellIs" dxfId="11352" priority="4022" stopIfTrue="1" operator="equal">
      <formula>"Muy Baja"</formula>
    </cfRule>
  </conditionalFormatting>
  <conditionalFormatting sqref="AE522:AE523">
    <cfRule type="containsText" dxfId="11351" priority="3971" operator="containsText" text="VALORAR">
      <formula>NOT(ISERROR(SEARCH("VALORAR",AE522)))</formula>
    </cfRule>
    <cfRule type="containsText" dxfId="11350" priority="3972" operator="containsText" text="Extrema">
      <formula>NOT(ISERROR(SEARCH("Extrema",AE522)))</formula>
    </cfRule>
    <cfRule type="containsText" dxfId="11349" priority="3973" operator="containsText" text="Alta">
      <formula>NOT(ISERROR(SEARCH("Alta",AE522)))</formula>
    </cfRule>
    <cfRule type="containsText" dxfId="11348" priority="3974" operator="containsText" text="Moderada">
      <formula>NOT(ISERROR(SEARCH("Moderada",AE522)))</formula>
    </cfRule>
    <cfRule type="containsText" dxfId="11347" priority="3975" operator="containsText" text="Baja">
      <formula>NOT(ISERROR(SEARCH("Baja",AE522)))</formula>
    </cfRule>
  </conditionalFormatting>
  <conditionalFormatting sqref="AE522:AE523">
    <cfRule type="containsText" dxfId="11346" priority="3976" operator="containsText" text="VALORAR">
      <formula>NOT(ISERROR(SEARCH("VALORAR",AE522)))</formula>
    </cfRule>
    <cfRule type="containsText" dxfId="11345" priority="3977" operator="containsText" text="Extrema">
      <formula>NOT(ISERROR(SEARCH("Extrema",AE522)))</formula>
    </cfRule>
    <cfRule type="containsText" dxfId="11344" priority="3978" operator="containsText" text="Alta">
      <formula>NOT(ISERROR(SEARCH("Alta",AE522)))</formula>
    </cfRule>
    <cfRule type="containsText" dxfId="11343" priority="3979" operator="containsText" text="Moderada">
      <formula>NOT(ISERROR(SEARCH("Moderada",AE522)))</formula>
    </cfRule>
    <cfRule type="containsText" dxfId="11342" priority="3980" operator="containsText" text="Baja">
      <formula>NOT(ISERROR(SEARCH("Baja",AE522)))</formula>
    </cfRule>
  </conditionalFormatting>
  <conditionalFormatting sqref="V522:V523">
    <cfRule type="cellIs" dxfId="11341" priority="3987" stopIfTrue="1" operator="equal">
      <formula>"Alta"</formula>
    </cfRule>
  </conditionalFormatting>
  <conditionalFormatting sqref="V522:V523">
    <cfRule type="cellIs" dxfId="11340" priority="3989" stopIfTrue="1" operator="equal">
      <formula>"Baja"</formula>
    </cfRule>
  </conditionalFormatting>
  <conditionalFormatting sqref="V522:V523">
    <cfRule type="cellIs" dxfId="11339" priority="3988" stopIfTrue="1" operator="equal">
      <formula>"Media"</formula>
    </cfRule>
  </conditionalFormatting>
  <conditionalFormatting sqref="V522:V523">
    <cfRule type="cellIs" dxfId="11338" priority="3986" stopIfTrue="1" operator="equal">
      <formula>"Muy Alta"</formula>
    </cfRule>
  </conditionalFormatting>
  <conditionalFormatting sqref="V522:V523">
    <cfRule type="cellIs" dxfId="11337" priority="3990" stopIfTrue="1" operator="equal">
      <formula>"Muy Baja"</formula>
    </cfRule>
  </conditionalFormatting>
  <conditionalFormatting sqref="AP523">
    <cfRule type="cellIs" dxfId="11336" priority="3949" stopIfTrue="1" operator="equal">
      <formula>"Alta"</formula>
    </cfRule>
  </conditionalFormatting>
  <conditionalFormatting sqref="AP523">
    <cfRule type="cellIs" dxfId="11335" priority="3951" stopIfTrue="1" operator="equal">
      <formula>"Baja"</formula>
    </cfRule>
  </conditionalFormatting>
  <conditionalFormatting sqref="AP523">
    <cfRule type="cellIs" dxfId="11334" priority="3950" stopIfTrue="1" operator="equal">
      <formula>"Media"</formula>
    </cfRule>
  </conditionalFormatting>
  <conditionalFormatting sqref="AP523">
    <cfRule type="cellIs" dxfId="11333" priority="3948" stopIfTrue="1" operator="equal">
      <formula>"Muy Alta"</formula>
    </cfRule>
  </conditionalFormatting>
  <conditionalFormatting sqref="AP523">
    <cfRule type="cellIs" dxfId="11332" priority="3952" stopIfTrue="1" operator="equal">
      <formula>"Muy Baja"</formula>
    </cfRule>
  </conditionalFormatting>
  <conditionalFormatting sqref="AE532:AE533">
    <cfRule type="containsText" dxfId="11331" priority="3915" operator="containsText" text="VALORAR">
      <formula>NOT(ISERROR(SEARCH("VALORAR",AE532)))</formula>
    </cfRule>
    <cfRule type="containsText" dxfId="11330" priority="3916" operator="containsText" text="Extrema">
      <formula>NOT(ISERROR(SEARCH("Extrema",AE532)))</formula>
    </cfRule>
    <cfRule type="containsText" dxfId="11329" priority="3917" operator="containsText" text="Alta">
      <formula>NOT(ISERROR(SEARCH("Alta",AE532)))</formula>
    </cfRule>
    <cfRule type="containsText" dxfId="11328" priority="3918" operator="containsText" text="Moderada">
      <formula>NOT(ISERROR(SEARCH("Moderada",AE532)))</formula>
    </cfRule>
    <cfRule type="containsText" dxfId="11327" priority="3919" operator="containsText" text="Baja">
      <formula>NOT(ISERROR(SEARCH("Baja",AE532)))</formula>
    </cfRule>
  </conditionalFormatting>
  <conditionalFormatting sqref="AE532:AE533">
    <cfRule type="containsText" dxfId="11326" priority="3920" operator="containsText" text="VALORAR">
      <formula>NOT(ISERROR(SEARCH("VALORAR",AE532)))</formula>
    </cfRule>
    <cfRule type="containsText" dxfId="11325" priority="3921" operator="containsText" text="Extrema">
      <formula>NOT(ISERROR(SEARCH("Extrema",AE532)))</formula>
    </cfRule>
    <cfRule type="containsText" dxfId="11324" priority="3922" operator="containsText" text="Alta">
      <formula>NOT(ISERROR(SEARCH("Alta",AE532)))</formula>
    </cfRule>
    <cfRule type="containsText" dxfId="11323" priority="3923" operator="containsText" text="Moderada">
      <formula>NOT(ISERROR(SEARCH("Moderada",AE532)))</formula>
    </cfRule>
    <cfRule type="containsText" dxfId="11322" priority="3924" operator="containsText" text="Baja">
      <formula>NOT(ISERROR(SEARCH("Baja",AE532)))</formula>
    </cfRule>
  </conditionalFormatting>
  <conditionalFormatting sqref="AP537">
    <cfRule type="cellIs" dxfId="11321" priority="3869" stopIfTrue="1" operator="equal">
      <formula>"Alta"</formula>
    </cfRule>
  </conditionalFormatting>
  <conditionalFormatting sqref="AP537">
    <cfRule type="cellIs" dxfId="11320" priority="3871" stopIfTrue="1" operator="equal">
      <formula>"Baja"</formula>
    </cfRule>
  </conditionalFormatting>
  <conditionalFormatting sqref="AP537">
    <cfRule type="cellIs" dxfId="11319" priority="3870" stopIfTrue="1" operator="equal">
      <formula>"Media"</formula>
    </cfRule>
  </conditionalFormatting>
  <conditionalFormatting sqref="AP537">
    <cfRule type="cellIs" dxfId="11318" priority="3868" stopIfTrue="1" operator="equal">
      <formula>"Muy Alta"</formula>
    </cfRule>
  </conditionalFormatting>
  <conditionalFormatting sqref="AP537">
    <cfRule type="cellIs" dxfId="11317" priority="3872" stopIfTrue="1" operator="equal">
      <formula>"Muy Baja"</formula>
    </cfRule>
  </conditionalFormatting>
  <conditionalFormatting sqref="AP534">
    <cfRule type="cellIs" dxfId="11316" priority="3827" stopIfTrue="1" operator="equal">
      <formula>"Alta"</formula>
    </cfRule>
  </conditionalFormatting>
  <conditionalFormatting sqref="AP534">
    <cfRule type="cellIs" dxfId="11315" priority="3829" stopIfTrue="1" operator="equal">
      <formula>"Baja"</formula>
    </cfRule>
  </conditionalFormatting>
  <conditionalFormatting sqref="AP534">
    <cfRule type="cellIs" dxfId="11314" priority="3828" stopIfTrue="1" operator="equal">
      <formula>"Media"</formula>
    </cfRule>
  </conditionalFormatting>
  <conditionalFormatting sqref="AP534">
    <cfRule type="cellIs" dxfId="11313" priority="3826" stopIfTrue="1" operator="equal">
      <formula>"Muy Alta"</formula>
    </cfRule>
  </conditionalFormatting>
  <conditionalFormatting sqref="AP534">
    <cfRule type="cellIs" dxfId="11312" priority="3830" stopIfTrue="1" operator="equal">
      <formula>"Muy Baja"</formula>
    </cfRule>
  </conditionalFormatting>
  <conditionalFormatting sqref="V532:V533">
    <cfRule type="cellIs" dxfId="11311" priority="3931" stopIfTrue="1" operator="equal">
      <formula>"Alta"</formula>
    </cfRule>
  </conditionalFormatting>
  <conditionalFormatting sqref="V532:V533">
    <cfRule type="cellIs" dxfId="11310" priority="3933" stopIfTrue="1" operator="equal">
      <formula>"Baja"</formula>
    </cfRule>
  </conditionalFormatting>
  <conditionalFormatting sqref="V532:V533">
    <cfRule type="cellIs" dxfId="11309" priority="3932" stopIfTrue="1" operator="equal">
      <formula>"Media"</formula>
    </cfRule>
  </conditionalFormatting>
  <conditionalFormatting sqref="V532:V533">
    <cfRule type="cellIs" dxfId="11308" priority="3930" stopIfTrue="1" operator="equal">
      <formula>"Muy Alta"</formula>
    </cfRule>
  </conditionalFormatting>
  <conditionalFormatting sqref="V532:V533">
    <cfRule type="cellIs" dxfId="11307" priority="3934" stopIfTrue="1" operator="equal">
      <formula>"Muy Baja"</formula>
    </cfRule>
  </conditionalFormatting>
  <conditionalFormatting sqref="AW532">
    <cfRule type="containsText" dxfId="11306" priority="3905" operator="containsText" text="VALORAR">
      <formula>NOT(ISERROR(SEARCH("VALORAR",AW532)))</formula>
    </cfRule>
    <cfRule type="containsText" dxfId="11305" priority="3906" operator="containsText" text="Extrema">
      <formula>NOT(ISERROR(SEARCH("Extrema",AW532)))</formula>
    </cfRule>
    <cfRule type="containsText" dxfId="11304" priority="3907" operator="containsText" text="Alta">
      <formula>NOT(ISERROR(SEARCH("Alta",AW532)))</formula>
    </cfRule>
    <cfRule type="containsText" dxfId="11303" priority="3908" operator="containsText" text="Moderada">
      <formula>NOT(ISERROR(SEARCH("Moderada",AW532)))</formula>
    </cfRule>
    <cfRule type="containsText" dxfId="11302" priority="3909" operator="containsText" text="Baja">
      <formula>NOT(ISERROR(SEARCH("Baja",AW532)))</formula>
    </cfRule>
  </conditionalFormatting>
  <conditionalFormatting sqref="AW532">
    <cfRule type="containsText" dxfId="11301" priority="3910" operator="containsText" text="VALORAR">
      <formula>NOT(ISERROR(SEARCH("VALORAR",AW532)))</formula>
    </cfRule>
    <cfRule type="containsText" dxfId="11300" priority="3911" operator="containsText" text="Extrema">
      <formula>NOT(ISERROR(SEARCH("Extrema",AW532)))</formula>
    </cfRule>
    <cfRule type="containsText" dxfId="11299" priority="3912" operator="containsText" text="Alta">
      <formula>NOT(ISERROR(SEARCH("Alta",AW532)))</formula>
    </cfRule>
    <cfRule type="containsText" dxfId="11298" priority="3913" operator="containsText" text="Moderada">
      <formula>NOT(ISERROR(SEARCH("Moderada",AW532)))</formula>
    </cfRule>
    <cfRule type="containsText" dxfId="11297" priority="3914" operator="containsText" text="Baja">
      <formula>NOT(ISERROR(SEARCH("Baja",AW532)))</formula>
    </cfRule>
  </conditionalFormatting>
  <conditionalFormatting sqref="AP532">
    <cfRule type="cellIs" dxfId="11296" priority="3897" stopIfTrue="1" operator="equal">
      <formula>"Alta"</formula>
    </cfRule>
  </conditionalFormatting>
  <conditionalFormatting sqref="AP532">
    <cfRule type="cellIs" dxfId="11295" priority="3899" stopIfTrue="1" operator="equal">
      <formula>"Baja"</formula>
    </cfRule>
  </conditionalFormatting>
  <conditionalFormatting sqref="AP532">
    <cfRule type="cellIs" dxfId="11294" priority="3898" stopIfTrue="1" operator="equal">
      <formula>"Media"</formula>
    </cfRule>
  </conditionalFormatting>
  <conditionalFormatting sqref="AP532">
    <cfRule type="cellIs" dxfId="11293" priority="3896" stopIfTrue="1" operator="equal">
      <formula>"Muy Alta"</formula>
    </cfRule>
  </conditionalFormatting>
  <conditionalFormatting sqref="AP532">
    <cfRule type="cellIs" dxfId="11292" priority="3900" stopIfTrue="1" operator="equal">
      <formula>"Muy Baja"</formula>
    </cfRule>
  </conditionalFormatting>
  <conditionalFormatting sqref="AP533">
    <cfRule type="cellIs" dxfId="11291" priority="3883" stopIfTrue="1" operator="equal">
      <formula>"Alta"</formula>
    </cfRule>
  </conditionalFormatting>
  <conditionalFormatting sqref="AP533">
    <cfRule type="cellIs" dxfId="11290" priority="3885" stopIfTrue="1" operator="equal">
      <formula>"Baja"</formula>
    </cfRule>
  </conditionalFormatting>
  <conditionalFormatting sqref="AP533">
    <cfRule type="cellIs" dxfId="11289" priority="3884" stopIfTrue="1" operator="equal">
      <formula>"Media"</formula>
    </cfRule>
  </conditionalFormatting>
  <conditionalFormatting sqref="AP533">
    <cfRule type="cellIs" dxfId="11288" priority="3882" stopIfTrue="1" operator="equal">
      <formula>"Muy Alta"</formula>
    </cfRule>
  </conditionalFormatting>
  <conditionalFormatting sqref="AP533">
    <cfRule type="cellIs" dxfId="11287" priority="3886" stopIfTrue="1" operator="equal">
      <formula>"Muy Baja"</formula>
    </cfRule>
  </conditionalFormatting>
  <conditionalFormatting sqref="AE534:AE535">
    <cfRule type="containsText" dxfId="11286" priority="3835" operator="containsText" text="VALORAR">
      <formula>NOT(ISERROR(SEARCH("VALORAR",AE534)))</formula>
    </cfRule>
    <cfRule type="containsText" dxfId="11285" priority="3836" operator="containsText" text="Extrema">
      <formula>NOT(ISERROR(SEARCH("Extrema",AE534)))</formula>
    </cfRule>
    <cfRule type="containsText" dxfId="11284" priority="3837" operator="containsText" text="Alta">
      <formula>NOT(ISERROR(SEARCH("Alta",AE534)))</formula>
    </cfRule>
    <cfRule type="containsText" dxfId="11283" priority="3838" operator="containsText" text="Moderada">
      <formula>NOT(ISERROR(SEARCH("Moderada",AE534)))</formula>
    </cfRule>
    <cfRule type="containsText" dxfId="11282" priority="3839" operator="containsText" text="Baja">
      <formula>NOT(ISERROR(SEARCH("Baja",AE534)))</formula>
    </cfRule>
  </conditionalFormatting>
  <conditionalFormatting sqref="AE534:AE535">
    <cfRule type="containsText" dxfId="11281" priority="3840" operator="containsText" text="VALORAR">
      <formula>NOT(ISERROR(SEARCH("VALORAR",AE534)))</formula>
    </cfRule>
    <cfRule type="containsText" dxfId="11280" priority="3841" operator="containsText" text="Extrema">
      <formula>NOT(ISERROR(SEARCH("Extrema",AE534)))</formula>
    </cfRule>
    <cfRule type="containsText" dxfId="11279" priority="3842" operator="containsText" text="Alta">
      <formula>NOT(ISERROR(SEARCH("Alta",AE534)))</formula>
    </cfRule>
    <cfRule type="containsText" dxfId="11278" priority="3843" operator="containsText" text="Moderada">
      <formula>NOT(ISERROR(SEARCH("Moderada",AE534)))</formula>
    </cfRule>
    <cfRule type="containsText" dxfId="11277" priority="3844" operator="containsText" text="Baja">
      <formula>NOT(ISERROR(SEARCH("Baja",AE534)))</formula>
    </cfRule>
  </conditionalFormatting>
  <conditionalFormatting sqref="V534:V535">
    <cfRule type="cellIs" dxfId="11276" priority="3851" stopIfTrue="1" operator="equal">
      <formula>"Alta"</formula>
    </cfRule>
  </conditionalFormatting>
  <conditionalFormatting sqref="V534:V535">
    <cfRule type="cellIs" dxfId="11275" priority="3853" stopIfTrue="1" operator="equal">
      <formula>"Baja"</formula>
    </cfRule>
  </conditionalFormatting>
  <conditionalFormatting sqref="V534:V535">
    <cfRule type="cellIs" dxfId="11274" priority="3852" stopIfTrue="1" operator="equal">
      <formula>"Media"</formula>
    </cfRule>
  </conditionalFormatting>
  <conditionalFormatting sqref="V534:V535">
    <cfRule type="cellIs" dxfId="11273" priority="3850" stopIfTrue="1" operator="equal">
      <formula>"Muy Alta"</formula>
    </cfRule>
  </conditionalFormatting>
  <conditionalFormatting sqref="V534:V535">
    <cfRule type="cellIs" dxfId="11272" priority="3854" stopIfTrue="1" operator="equal">
      <formula>"Muy Baja"</formula>
    </cfRule>
  </conditionalFormatting>
  <conditionalFormatting sqref="AP535">
    <cfRule type="cellIs" dxfId="11271" priority="3813" stopIfTrue="1" operator="equal">
      <formula>"Alta"</formula>
    </cfRule>
  </conditionalFormatting>
  <conditionalFormatting sqref="AP535">
    <cfRule type="cellIs" dxfId="11270" priority="3815" stopIfTrue="1" operator="equal">
      <formula>"Baja"</formula>
    </cfRule>
  </conditionalFormatting>
  <conditionalFormatting sqref="AP535">
    <cfRule type="cellIs" dxfId="11269" priority="3814" stopIfTrue="1" operator="equal">
      <formula>"Media"</formula>
    </cfRule>
  </conditionalFormatting>
  <conditionalFormatting sqref="AP535">
    <cfRule type="cellIs" dxfId="11268" priority="3812" stopIfTrue="1" operator="equal">
      <formula>"Muy Alta"</formula>
    </cfRule>
  </conditionalFormatting>
  <conditionalFormatting sqref="AP535">
    <cfRule type="cellIs" dxfId="11267" priority="3816" stopIfTrue="1" operator="equal">
      <formula>"Muy Baja"</formula>
    </cfRule>
  </conditionalFormatting>
  <conditionalFormatting sqref="AE526:AE527">
    <cfRule type="containsText" dxfId="11266" priority="3779" operator="containsText" text="VALORAR">
      <formula>NOT(ISERROR(SEARCH("VALORAR",AE526)))</formula>
    </cfRule>
    <cfRule type="containsText" dxfId="11265" priority="3780" operator="containsText" text="Extrema">
      <formula>NOT(ISERROR(SEARCH("Extrema",AE526)))</formula>
    </cfRule>
    <cfRule type="containsText" dxfId="11264" priority="3781" operator="containsText" text="Alta">
      <formula>NOT(ISERROR(SEARCH("Alta",AE526)))</formula>
    </cfRule>
    <cfRule type="containsText" dxfId="11263" priority="3782" operator="containsText" text="Moderada">
      <formula>NOT(ISERROR(SEARCH("Moderada",AE526)))</formula>
    </cfRule>
    <cfRule type="containsText" dxfId="11262" priority="3783" operator="containsText" text="Baja">
      <formula>NOT(ISERROR(SEARCH("Baja",AE526)))</formula>
    </cfRule>
  </conditionalFormatting>
  <conditionalFormatting sqref="AE526:AE527">
    <cfRule type="containsText" dxfId="11261" priority="3784" operator="containsText" text="VALORAR">
      <formula>NOT(ISERROR(SEARCH("VALORAR",AE526)))</formula>
    </cfRule>
    <cfRule type="containsText" dxfId="11260" priority="3785" operator="containsText" text="Extrema">
      <formula>NOT(ISERROR(SEARCH("Extrema",AE526)))</formula>
    </cfRule>
    <cfRule type="containsText" dxfId="11259" priority="3786" operator="containsText" text="Alta">
      <formula>NOT(ISERROR(SEARCH("Alta",AE526)))</formula>
    </cfRule>
    <cfRule type="containsText" dxfId="11258" priority="3787" operator="containsText" text="Moderada">
      <formula>NOT(ISERROR(SEARCH("Moderada",AE526)))</formula>
    </cfRule>
    <cfRule type="containsText" dxfId="11257" priority="3788" operator="containsText" text="Baja">
      <formula>NOT(ISERROR(SEARCH("Baja",AE526)))</formula>
    </cfRule>
  </conditionalFormatting>
  <conditionalFormatting sqref="AP531">
    <cfRule type="cellIs" dxfId="11256" priority="3733" stopIfTrue="1" operator="equal">
      <formula>"Alta"</formula>
    </cfRule>
  </conditionalFormatting>
  <conditionalFormatting sqref="AP531">
    <cfRule type="cellIs" dxfId="11255" priority="3735" stopIfTrue="1" operator="equal">
      <formula>"Baja"</formula>
    </cfRule>
  </conditionalFormatting>
  <conditionalFormatting sqref="AP531">
    <cfRule type="cellIs" dxfId="11254" priority="3734" stopIfTrue="1" operator="equal">
      <formula>"Media"</formula>
    </cfRule>
  </conditionalFormatting>
  <conditionalFormatting sqref="AP531">
    <cfRule type="cellIs" dxfId="11253" priority="3732" stopIfTrue="1" operator="equal">
      <formula>"Muy Alta"</formula>
    </cfRule>
  </conditionalFormatting>
  <conditionalFormatting sqref="AP531">
    <cfRule type="cellIs" dxfId="11252" priority="3736" stopIfTrue="1" operator="equal">
      <formula>"Muy Baja"</formula>
    </cfRule>
  </conditionalFormatting>
  <conditionalFormatting sqref="AP528">
    <cfRule type="cellIs" dxfId="11251" priority="3691" stopIfTrue="1" operator="equal">
      <formula>"Alta"</formula>
    </cfRule>
  </conditionalFormatting>
  <conditionalFormatting sqref="AP528">
    <cfRule type="cellIs" dxfId="11250" priority="3693" stopIfTrue="1" operator="equal">
      <formula>"Baja"</formula>
    </cfRule>
  </conditionalFormatting>
  <conditionalFormatting sqref="AP528">
    <cfRule type="cellIs" dxfId="11249" priority="3692" stopIfTrue="1" operator="equal">
      <formula>"Media"</formula>
    </cfRule>
  </conditionalFormatting>
  <conditionalFormatting sqref="AP528">
    <cfRule type="cellIs" dxfId="11248" priority="3690" stopIfTrue="1" operator="equal">
      <formula>"Muy Alta"</formula>
    </cfRule>
  </conditionalFormatting>
  <conditionalFormatting sqref="AP528">
    <cfRule type="cellIs" dxfId="11247" priority="3694" stopIfTrue="1" operator="equal">
      <formula>"Muy Baja"</formula>
    </cfRule>
  </conditionalFormatting>
  <conditionalFormatting sqref="V526:V527">
    <cfRule type="cellIs" dxfId="11246" priority="3795" stopIfTrue="1" operator="equal">
      <formula>"Alta"</formula>
    </cfRule>
  </conditionalFormatting>
  <conditionalFormatting sqref="V526:V527">
    <cfRule type="cellIs" dxfId="11245" priority="3797" stopIfTrue="1" operator="equal">
      <formula>"Baja"</formula>
    </cfRule>
  </conditionalFormatting>
  <conditionalFormatting sqref="V526:V527">
    <cfRule type="cellIs" dxfId="11244" priority="3796" stopIfTrue="1" operator="equal">
      <formula>"Media"</formula>
    </cfRule>
  </conditionalFormatting>
  <conditionalFormatting sqref="V526:V527">
    <cfRule type="cellIs" dxfId="11243" priority="3794" stopIfTrue="1" operator="equal">
      <formula>"Muy Alta"</formula>
    </cfRule>
  </conditionalFormatting>
  <conditionalFormatting sqref="V526:V527">
    <cfRule type="cellIs" dxfId="11242" priority="3798" stopIfTrue="1" operator="equal">
      <formula>"Muy Baja"</formula>
    </cfRule>
  </conditionalFormatting>
  <conditionalFormatting sqref="AW526">
    <cfRule type="containsText" dxfId="11241" priority="3769" operator="containsText" text="VALORAR">
      <formula>NOT(ISERROR(SEARCH("VALORAR",AW526)))</formula>
    </cfRule>
    <cfRule type="containsText" dxfId="11240" priority="3770" operator="containsText" text="Extrema">
      <formula>NOT(ISERROR(SEARCH("Extrema",AW526)))</formula>
    </cfRule>
    <cfRule type="containsText" dxfId="11239" priority="3771" operator="containsText" text="Alta">
      <formula>NOT(ISERROR(SEARCH("Alta",AW526)))</formula>
    </cfRule>
    <cfRule type="containsText" dxfId="11238" priority="3772" operator="containsText" text="Moderada">
      <formula>NOT(ISERROR(SEARCH("Moderada",AW526)))</formula>
    </cfRule>
    <cfRule type="containsText" dxfId="11237" priority="3773" operator="containsText" text="Baja">
      <formula>NOT(ISERROR(SEARCH("Baja",AW526)))</formula>
    </cfRule>
  </conditionalFormatting>
  <conditionalFormatting sqref="AW526">
    <cfRule type="containsText" dxfId="11236" priority="3774" operator="containsText" text="VALORAR">
      <formula>NOT(ISERROR(SEARCH("VALORAR",AW526)))</formula>
    </cfRule>
    <cfRule type="containsText" dxfId="11235" priority="3775" operator="containsText" text="Extrema">
      <formula>NOT(ISERROR(SEARCH("Extrema",AW526)))</formula>
    </cfRule>
    <cfRule type="containsText" dxfId="11234" priority="3776" operator="containsText" text="Alta">
      <formula>NOT(ISERROR(SEARCH("Alta",AW526)))</formula>
    </cfRule>
    <cfRule type="containsText" dxfId="11233" priority="3777" operator="containsText" text="Moderada">
      <formula>NOT(ISERROR(SEARCH("Moderada",AW526)))</formula>
    </cfRule>
    <cfRule type="containsText" dxfId="11232" priority="3778" operator="containsText" text="Baja">
      <formula>NOT(ISERROR(SEARCH("Baja",AW526)))</formula>
    </cfRule>
  </conditionalFormatting>
  <conditionalFormatting sqref="AP526">
    <cfRule type="cellIs" dxfId="11231" priority="3761" stopIfTrue="1" operator="equal">
      <formula>"Alta"</formula>
    </cfRule>
  </conditionalFormatting>
  <conditionalFormatting sqref="AP526">
    <cfRule type="cellIs" dxfId="11230" priority="3763" stopIfTrue="1" operator="equal">
      <formula>"Baja"</formula>
    </cfRule>
  </conditionalFormatting>
  <conditionalFormatting sqref="AP526">
    <cfRule type="cellIs" dxfId="11229" priority="3762" stopIfTrue="1" operator="equal">
      <formula>"Media"</formula>
    </cfRule>
  </conditionalFormatting>
  <conditionalFormatting sqref="AP526">
    <cfRule type="cellIs" dxfId="11228" priority="3760" stopIfTrue="1" operator="equal">
      <formula>"Muy Alta"</formula>
    </cfRule>
  </conditionalFormatting>
  <conditionalFormatting sqref="AP526">
    <cfRule type="cellIs" dxfId="11227" priority="3764" stopIfTrue="1" operator="equal">
      <formula>"Muy Baja"</formula>
    </cfRule>
  </conditionalFormatting>
  <conditionalFormatting sqref="AP527">
    <cfRule type="cellIs" dxfId="11226" priority="3747" stopIfTrue="1" operator="equal">
      <formula>"Alta"</formula>
    </cfRule>
  </conditionalFormatting>
  <conditionalFormatting sqref="AP527">
    <cfRule type="cellIs" dxfId="11225" priority="3749" stopIfTrue="1" operator="equal">
      <formula>"Baja"</formula>
    </cfRule>
  </conditionalFormatting>
  <conditionalFormatting sqref="AP527">
    <cfRule type="cellIs" dxfId="11224" priority="3748" stopIfTrue="1" operator="equal">
      <formula>"Media"</formula>
    </cfRule>
  </conditionalFormatting>
  <conditionalFormatting sqref="AP527">
    <cfRule type="cellIs" dxfId="11223" priority="3746" stopIfTrue="1" operator="equal">
      <formula>"Muy Alta"</formula>
    </cfRule>
  </conditionalFormatting>
  <conditionalFormatting sqref="AP527">
    <cfRule type="cellIs" dxfId="11222" priority="3750" stopIfTrue="1" operator="equal">
      <formula>"Muy Baja"</formula>
    </cfRule>
  </conditionalFormatting>
  <conditionalFormatting sqref="AE528:AE529">
    <cfRule type="containsText" dxfId="11221" priority="3699" operator="containsText" text="VALORAR">
      <formula>NOT(ISERROR(SEARCH("VALORAR",AE528)))</formula>
    </cfRule>
    <cfRule type="containsText" dxfId="11220" priority="3700" operator="containsText" text="Extrema">
      <formula>NOT(ISERROR(SEARCH("Extrema",AE528)))</formula>
    </cfRule>
    <cfRule type="containsText" dxfId="11219" priority="3701" operator="containsText" text="Alta">
      <formula>NOT(ISERROR(SEARCH("Alta",AE528)))</formula>
    </cfRule>
    <cfRule type="containsText" dxfId="11218" priority="3702" operator="containsText" text="Moderada">
      <formula>NOT(ISERROR(SEARCH("Moderada",AE528)))</formula>
    </cfRule>
    <cfRule type="containsText" dxfId="11217" priority="3703" operator="containsText" text="Baja">
      <formula>NOT(ISERROR(SEARCH("Baja",AE528)))</formula>
    </cfRule>
  </conditionalFormatting>
  <conditionalFormatting sqref="AE528:AE529">
    <cfRule type="containsText" dxfId="11216" priority="3704" operator="containsText" text="VALORAR">
      <formula>NOT(ISERROR(SEARCH("VALORAR",AE528)))</formula>
    </cfRule>
    <cfRule type="containsText" dxfId="11215" priority="3705" operator="containsText" text="Extrema">
      <formula>NOT(ISERROR(SEARCH("Extrema",AE528)))</formula>
    </cfRule>
    <cfRule type="containsText" dxfId="11214" priority="3706" operator="containsText" text="Alta">
      <formula>NOT(ISERROR(SEARCH("Alta",AE528)))</formula>
    </cfRule>
    <cfRule type="containsText" dxfId="11213" priority="3707" operator="containsText" text="Moderada">
      <formula>NOT(ISERROR(SEARCH("Moderada",AE528)))</formula>
    </cfRule>
    <cfRule type="containsText" dxfId="11212" priority="3708" operator="containsText" text="Baja">
      <formula>NOT(ISERROR(SEARCH("Baja",AE528)))</formula>
    </cfRule>
  </conditionalFormatting>
  <conditionalFormatting sqref="V528:V529">
    <cfRule type="cellIs" dxfId="11211" priority="3715" stopIfTrue="1" operator="equal">
      <formula>"Alta"</formula>
    </cfRule>
  </conditionalFormatting>
  <conditionalFormatting sqref="V528:V529">
    <cfRule type="cellIs" dxfId="11210" priority="3717" stopIfTrue="1" operator="equal">
      <formula>"Baja"</formula>
    </cfRule>
  </conditionalFormatting>
  <conditionalFormatting sqref="V528:V529">
    <cfRule type="cellIs" dxfId="11209" priority="3716" stopIfTrue="1" operator="equal">
      <formula>"Media"</formula>
    </cfRule>
  </conditionalFormatting>
  <conditionalFormatting sqref="V528:V529">
    <cfRule type="cellIs" dxfId="11208" priority="3714" stopIfTrue="1" operator="equal">
      <formula>"Muy Alta"</formula>
    </cfRule>
  </conditionalFormatting>
  <conditionalFormatting sqref="V528:V529">
    <cfRule type="cellIs" dxfId="11207" priority="3718" stopIfTrue="1" operator="equal">
      <formula>"Muy Baja"</formula>
    </cfRule>
  </conditionalFormatting>
  <conditionalFormatting sqref="AP529">
    <cfRule type="cellIs" dxfId="11206" priority="3677" stopIfTrue="1" operator="equal">
      <formula>"Alta"</formula>
    </cfRule>
  </conditionalFormatting>
  <conditionalFormatting sqref="AP529">
    <cfRule type="cellIs" dxfId="11205" priority="3679" stopIfTrue="1" operator="equal">
      <formula>"Baja"</formula>
    </cfRule>
  </conditionalFormatting>
  <conditionalFormatting sqref="AP529">
    <cfRule type="cellIs" dxfId="11204" priority="3678" stopIfTrue="1" operator="equal">
      <formula>"Media"</formula>
    </cfRule>
  </conditionalFormatting>
  <conditionalFormatting sqref="AP529">
    <cfRule type="cellIs" dxfId="11203" priority="3676" stopIfTrue="1" operator="equal">
      <formula>"Muy Alta"</formula>
    </cfRule>
  </conditionalFormatting>
  <conditionalFormatting sqref="AP529">
    <cfRule type="cellIs" dxfId="11202" priority="3680" stopIfTrue="1" operator="equal">
      <formula>"Muy Baja"</formula>
    </cfRule>
  </conditionalFormatting>
  <conditionalFormatting sqref="AE506">
    <cfRule type="containsText" dxfId="11201" priority="3643" operator="containsText" text="VALORAR">
      <formula>NOT(ISERROR(SEARCH("VALORAR",AE506)))</formula>
    </cfRule>
    <cfRule type="containsText" dxfId="11200" priority="3644" operator="containsText" text="Extrema">
      <formula>NOT(ISERROR(SEARCH("Extrema",AE506)))</formula>
    </cfRule>
    <cfRule type="containsText" dxfId="11199" priority="3645" operator="containsText" text="Alta">
      <formula>NOT(ISERROR(SEARCH("Alta",AE506)))</formula>
    </cfRule>
    <cfRule type="containsText" dxfId="11198" priority="3646" operator="containsText" text="Moderada">
      <formula>NOT(ISERROR(SEARCH("Moderada",AE506)))</formula>
    </cfRule>
    <cfRule type="containsText" dxfId="11197" priority="3647" operator="containsText" text="Baja">
      <formula>NOT(ISERROR(SEARCH("Baja",AE506)))</formula>
    </cfRule>
  </conditionalFormatting>
  <conditionalFormatting sqref="AE506">
    <cfRule type="containsText" dxfId="11196" priority="3648" operator="containsText" text="VALORAR">
      <formula>NOT(ISERROR(SEARCH("VALORAR",AE506)))</formula>
    </cfRule>
    <cfRule type="containsText" dxfId="11195" priority="3649" operator="containsText" text="Extrema">
      <formula>NOT(ISERROR(SEARCH("Extrema",AE506)))</formula>
    </cfRule>
    <cfRule type="containsText" dxfId="11194" priority="3650" operator="containsText" text="Alta">
      <formula>NOT(ISERROR(SEARCH("Alta",AE506)))</formula>
    </cfRule>
    <cfRule type="containsText" dxfId="11193" priority="3651" operator="containsText" text="Moderada">
      <formula>NOT(ISERROR(SEARCH("Moderada",AE506)))</formula>
    </cfRule>
    <cfRule type="containsText" dxfId="11192" priority="3652" operator="containsText" text="Baja">
      <formula>NOT(ISERROR(SEARCH("Baja",AE506)))</formula>
    </cfRule>
  </conditionalFormatting>
  <conditionalFormatting sqref="V506">
    <cfRule type="cellIs" dxfId="11191" priority="3659" stopIfTrue="1" operator="equal">
      <formula>"Alta"</formula>
    </cfRule>
  </conditionalFormatting>
  <conditionalFormatting sqref="V506">
    <cfRule type="cellIs" dxfId="11190" priority="3661" stopIfTrue="1" operator="equal">
      <formula>"Baja"</formula>
    </cfRule>
  </conditionalFormatting>
  <conditionalFormatting sqref="V506">
    <cfRule type="cellIs" dxfId="11189" priority="3660" stopIfTrue="1" operator="equal">
      <formula>"Media"</formula>
    </cfRule>
  </conditionalFormatting>
  <conditionalFormatting sqref="V506">
    <cfRule type="cellIs" dxfId="11188" priority="3658" stopIfTrue="1" operator="equal">
      <formula>"Muy Alta"</formula>
    </cfRule>
  </conditionalFormatting>
  <conditionalFormatting sqref="V506">
    <cfRule type="cellIs" dxfId="11187" priority="3662" stopIfTrue="1" operator="equal">
      <formula>"Muy Baja"</formula>
    </cfRule>
  </conditionalFormatting>
  <conditionalFormatting sqref="AP506">
    <cfRule type="cellIs" dxfId="11186" priority="3635" stopIfTrue="1" operator="equal">
      <formula>"Alta"</formula>
    </cfRule>
  </conditionalFormatting>
  <conditionalFormatting sqref="AP506">
    <cfRule type="cellIs" dxfId="11185" priority="3637" stopIfTrue="1" operator="equal">
      <formula>"Baja"</formula>
    </cfRule>
  </conditionalFormatting>
  <conditionalFormatting sqref="AP506">
    <cfRule type="cellIs" dxfId="11184" priority="3636" stopIfTrue="1" operator="equal">
      <formula>"Media"</formula>
    </cfRule>
  </conditionalFormatting>
  <conditionalFormatting sqref="AP506">
    <cfRule type="cellIs" dxfId="11183" priority="3634" stopIfTrue="1" operator="equal">
      <formula>"Muy Alta"</formula>
    </cfRule>
  </conditionalFormatting>
  <conditionalFormatting sqref="AP506">
    <cfRule type="cellIs" dxfId="11182" priority="3638" stopIfTrue="1" operator="equal">
      <formula>"Muy Baja"</formula>
    </cfRule>
  </conditionalFormatting>
  <conditionalFormatting sqref="AE512">
    <cfRule type="containsText" dxfId="11181" priority="3601" operator="containsText" text="VALORAR">
      <formula>NOT(ISERROR(SEARCH("VALORAR",AE512)))</formula>
    </cfRule>
    <cfRule type="containsText" dxfId="11180" priority="3602" operator="containsText" text="Extrema">
      <formula>NOT(ISERROR(SEARCH("Extrema",AE512)))</formula>
    </cfRule>
    <cfRule type="containsText" dxfId="11179" priority="3603" operator="containsText" text="Alta">
      <formula>NOT(ISERROR(SEARCH("Alta",AE512)))</formula>
    </cfRule>
    <cfRule type="containsText" dxfId="11178" priority="3604" operator="containsText" text="Moderada">
      <formula>NOT(ISERROR(SEARCH("Moderada",AE512)))</formula>
    </cfRule>
    <cfRule type="containsText" dxfId="11177" priority="3605" operator="containsText" text="Baja">
      <formula>NOT(ISERROR(SEARCH("Baja",AE512)))</formula>
    </cfRule>
  </conditionalFormatting>
  <conditionalFormatting sqref="AE512">
    <cfRule type="containsText" dxfId="11176" priority="3606" operator="containsText" text="VALORAR">
      <formula>NOT(ISERROR(SEARCH("VALORAR",AE512)))</formula>
    </cfRule>
    <cfRule type="containsText" dxfId="11175" priority="3607" operator="containsText" text="Extrema">
      <formula>NOT(ISERROR(SEARCH("Extrema",AE512)))</formula>
    </cfRule>
    <cfRule type="containsText" dxfId="11174" priority="3608" operator="containsText" text="Alta">
      <formula>NOT(ISERROR(SEARCH("Alta",AE512)))</formula>
    </cfRule>
    <cfRule type="containsText" dxfId="11173" priority="3609" operator="containsText" text="Moderada">
      <formula>NOT(ISERROR(SEARCH("Moderada",AE512)))</formula>
    </cfRule>
    <cfRule type="containsText" dxfId="11172" priority="3610" operator="containsText" text="Baja">
      <formula>NOT(ISERROR(SEARCH("Baja",AE512)))</formula>
    </cfRule>
  </conditionalFormatting>
  <conditionalFormatting sqref="V512">
    <cfRule type="cellIs" dxfId="11171" priority="3617" stopIfTrue="1" operator="equal">
      <formula>"Alta"</formula>
    </cfRule>
  </conditionalFormatting>
  <conditionalFormatting sqref="V512">
    <cfRule type="cellIs" dxfId="11170" priority="3619" stopIfTrue="1" operator="equal">
      <formula>"Baja"</formula>
    </cfRule>
  </conditionalFormatting>
  <conditionalFormatting sqref="V512">
    <cfRule type="cellIs" dxfId="11169" priority="3618" stopIfTrue="1" operator="equal">
      <formula>"Media"</formula>
    </cfRule>
  </conditionalFormatting>
  <conditionalFormatting sqref="V512">
    <cfRule type="cellIs" dxfId="11168" priority="3616" stopIfTrue="1" operator="equal">
      <formula>"Muy Alta"</formula>
    </cfRule>
  </conditionalFormatting>
  <conditionalFormatting sqref="V512">
    <cfRule type="cellIs" dxfId="11167" priority="3620" stopIfTrue="1" operator="equal">
      <formula>"Muy Baja"</formula>
    </cfRule>
  </conditionalFormatting>
  <conditionalFormatting sqref="AP512">
    <cfRule type="cellIs" dxfId="11166" priority="3593" stopIfTrue="1" operator="equal">
      <formula>"Alta"</formula>
    </cfRule>
  </conditionalFormatting>
  <conditionalFormatting sqref="AP512">
    <cfRule type="cellIs" dxfId="11165" priority="3595" stopIfTrue="1" operator="equal">
      <formula>"Baja"</formula>
    </cfRule>
  </conditionalFormatting>
  <conditionalFormatting sqref="AP512">
    <cfRule type="cellIs" dxfId="11164" priority="3594" stopIfTrue="1" operator="equal">
      <formula>"Media"</formula>
    </cfRule>
  </conditionalFormatting>
  <conditionalFormatting sqref="AP512">
    <cfRule type="cellIs" dxfId="11163" priority="3592" stopIfTrue="1" operator="equal">
      <formula>"Muy Alta"</formula>
    </cfRule>
  </conditionalFormatting>
  <conditionalFormatting sqref="AP512">
    <cfRule type="cellIs" dxfId="11162" priority="3596" stopIfTrue="1" operator="equal">
      <formula>"Muy Baja"</formula>
    </cfRule>
  </conditionalFormatting>
  <conditionalFormatting sqref="AE518">
    <cfRule type="containsText" dxfId="11161" priority="3559" operator="containsText" text="VALORAR">
      <formula>NOT(ISERROR(SEARCH("VALORAR",AE518)))</formula>
    </cfRule>
    <cfRule type="containsText" dxfId="11160" priority="3560" operator="containsText" text="Extrema">
      <formula>NOT(ISERROR(SEARCH("Extrema",AE518)))</formula>
    </cfRule>
    <cfRule type="containsText" dxfId="11159" priority="3561" operator="containsText" text="Alta">
      <formula>NOT(ISERROR(SEARCH("Alta",AE518)))</formula>
    </cfRule>
    <cfRule type="containsText" dxfId="11158" priority="3562" operator="containsText" text="Moderada">
      <formula>NOT(ISERROR(SEARCH("Moderada",AE518)))</formula>
    </cfRule>
    <cfRule type="containsText" dxfId="11157" priority="3563" operator="containsText" text="Baja">
      <formula>NOT(ISERROR(SEARCH("Baja",AE518)))</formula>
    </cfRule>
  </conditionalFormatting>
  <conditionalFormatting sqref="AE518">
    <cfRule type="containsText" dxfId="11156" priority="3564" operator="containsText" text="VALORAR">
      <formula>NOT(ISERROR(SEARCH("VALORAR",AE518)))</formula>
    </cfRule>
    <cfRule type="containsText" dxfId="11155" priority="3565" operator="containsText" text="Extrema">
      <formula>NOT(ISERROR(SEARCH("Extrema",AE518)))</formula>
    </cfRule>
    <cfRule type="containsText" dxfId="11154" priority="3566" operator="containsText" text="Alta">
      <formula>NOT(ISERROR(SEARCH("Alta",AE518)))</formula>
    </cfRule>
    <cfRule type="containsText" dxfId="11153" priority="3567" operator="containsText" text="Moderada">
      <formula>NOT(ISERROR(SEARCH("Moderada",AE518)))</formula>
    </cfRule>
    <cfRule type="containsText" dxfId="11152" priority="3568" operator="containsText" text="Baja">
      <formula>NOT(ISERROR(SEARCH("Baja",AE518)))</formula>
    </cfRule>
  </conditionalFormatting>
  <conditionalFormatting sqref="V518">
    <cfRule type="cellIs" dxfId="11151" priority="3575" stopIfTrue="1" operator="equal">
      <formula>"Alta"</formula>
    </cfRule>
  </conditionalFormatting>
  <conditionalFormatting sqref="V518">
    <cfRule type="cellIs" dxfId="11150" priority="3577" stopIfTrue="1" operator="equal">
      <formula>"Baja"</formula>
    </cfRule>
  </conditionalFormatting>
  <conditionalFormatting sqref="V518">
    <cfRule type="cellIs" dxfId="11149" priority="3576" stopIfTrue="1" operator="equal">
      <formula>"Media"</formula>
    </cfRule>
  </conditionalFormatting>
  <conditionalFormatting sqref="V518">
    <cfRule type="cellIs" dxfId="11148" priority="3574" stopIfTrue="1" operator="equal">
      <formula>"Muy Alta"</formula>
    </cfRule>
  </conditionalFormatting>
  <conditionalFormatting sqref="V518">
    <cfRule type="cellIs" dxfId="11147" priority="3578" stopIfTrue="1" operator="equal">
      <formula>"Muy Baja"</formula>
    </cfRule>
  </conditionalFormatting>
  <conditionalFormatting sqref="AP518">
    <cfRule type="cellIs" dxfId="11146" priority="3551" stopIfTrue="1" operator="equal">
      <formula>"Alta"</formula>
    </cfRule>
  </conditionalFormatting>
  <conditionalFormatting sqref="AP518">
    <cfRule type="cellIs" dxfId="11145" priority="3553" stopIfTrue="1" operator="equal">
      <formula>"Baja"</formula>
    </cfRule>
  </conditionalFormatting>
  <conditionalFormatting sqref="AP518">
    <cfRule type="cellIs" dxfId="11144" priority="3552" stopIfTrue="1" operator="equal">
      <formula>"Media"</formula>
    </cfRule>
  </conditionalFormatting>
  <conditionalFormatting sqref="AP518">
    <cfRule type="cellIs" dxfId="11143" priority="3550" stopIfTrue="1" operator="equal">
      <formula>"Muy Alta"</formula>
    </cfRule>
  </conditionalFormatting>
  <conditionalFormatting sqref="AP518">
    <cfRule type="cellIs" dxfId="11142" priority="3554" stopIfTrue="1" operator="equal">
      <formula>"Muy Baja"</formula>
    </cfRule>
  </conditionalFormatting>
  <conditionalFormatting sqref="AE524">
    <cfRule type="containsText" dxfId="11141" priority="3517" operator="containsText" text="VALORAR">
      <formula>NOT(ISERROR(SEARCH("VALORAR",AE524)))</formula>
    </cfRule>
    <cfRule type="containsText" dxfId="11140" priority="3518" operator="containsText" text="Extrema">
      <formula>NOT(ISERROR(SEARCH("Extrema",AE524)))</formula>
    </cfRule>
    <cfRule type="containsText" dxfId="11139" priority="3519" operator="containsText" text="Alta">
      <formula>NOT(ISERROR(SEARCH("Alta",AE524)))</formula>
    </cfRule>
    <cfRule type="containsText" dxfId="11138" priority="3520" operator="containsText" text="Moderada">
      <formula>NOT(ISERROR(SEARCH("Moderada",AE524)))</formula>
    </cfRule>
    <cfRule type="containsText" dxfId="11137" priority="3521" operator="containsText" text="Baja">
      <formula>NOT(ISERROR(SEARCH("Baja",AE524)))</formula>
    </cfRule>
  </conditionalFormatting>
  <conditionalFormatting sqref="AE524">
    <cfRule type="containsText" dxfId="11136" priority="3522" operator="containsText" text="VALORAR">
      <formula>NOT(ISERROR(SEARCH("VALORAR",AE524)))</formula>
    </cfRule>
    <cfRule type="containsText" dxfId="11135" priority="3523" operator="containsText" text="Extrema">
      <formula>NOT(ISERROR(SEARCH("Extrema",AE524)))</formula>
    </cfRule>
    <cfRule type="containsText" dxfId="11134" priority="3524" operator="containsText" text="Alta">
      <formula>NOT(ISERROR(SEARCH("Alta",AE524)))</formula>
    </cfRule>
    <cfRule type="containsText" dxfId="11133" priority="3525" operator="containsText" text="Moderada">
      <formula>NOT(ISERROR(SEARCH("Moderada",AE524)))</formula>
    </cfRule>
    <cfRule type="containsText" dxfId="11132" priority="3526" operator="containsText" text="Baja">
      <formula>NOT(ISERROR(SEARCH("Baja",AE524)))</formula>
    </cfRule>
  </conditionalFormatting>
  <conditionalFormatting sqref="V524">
    <cfRule type="cellIs" dxfId="11131" priority="3533" stopIfTrue="1" operator="equal">
      <formula>"Alta"</formula>
    </cfRule>
  </conditionalFormatting>
  <conditionalFormatting sqref="V524">
    <cfRule type="cellIs" dxfId="11130" priority="3535" stopIfTrue="1" operator="equal">
      <formula>"Baja"</formula>
    </cfRule>
  </conditionalFormatting>
  <conditionalFormatting sqref="V524">
    <cfRule type="cellIs" dxfId="11129" priority="3534" stopIfTrue="1" operator="equal">
      <formula>"Media"</formula>
    </cfRule>
  </conditionalFormatting>
  <conditionalFormatting sqref="V524">
    <cfRule type="cellIs" dxfId="11128" priority="3532" stopIfTrue="1" operator="equal">
      <formula>"Muy Alta"</formula>
    </cfRule>
  </conditionalFormatting>
  <conditionalFormatting sqref="V524">
    <cfRule type="cellIs" dxfId="11127" priority="3536" stopIfTrue="1" operator="equal">
      <formula>"Muy Baja"</formula>
    </cfRule>
  </conditionalFormatting>
  <conditionalFormatting sqref="AP524">
    <cfRule type="cellIs" dxfId="11126" priority="3509" stopIfTrue="1" operator="equal">
      <formula>"Alta"</formula>
    </cfRule>
  </conditionalFormatting>
  <conditionalFormatting sqref="AP524">
    <cfRule type="cellIs" dxfId="11125" priority="3511" stopIfTrue="1" operator="equal">
      <formula>"Baja"</formula>
    </cfRule>
  </conditionalFormatting>
  <conditionalFormatting sqref="AP524">
    <cfRule type="cellIs" dxfId="11124" priority="3510" stopIfTrue="1" operator="equal">
      <formula>"Media"</formula>
    </cfRule>
  </conditionalFormatting>
  <conditionalFormatting sqref="AP524">
    <cfRule type="cellIs" dxfId="11123" priority="3508" stopIfTrue="1" operator="equal">
      <formula>"Muy Alta"</formula>
    </cfRule>
  </conditionalFormatting>
  <conditionalFormatting sqref="AP524">
    <cfRule type="cellIs" dxfId="11122" priority="3512" stopIfTrue="1" operator="equal">
      <formula>"Muy Baja"</formula>
    </cfRule>
  </conditionalFormatting>
  <conditionalFormatting sqref="AE530">
    <cfRule type="containsText" dxfId="11121" priority="3475" operator="containsText" text="VALORAR">
      <formula>NOT(ISERROR(SEARCH("VALORAR",AE530)))</formula>
    </cfRule>
    <cfRule type="containsText" dxfId="11120" priority="3476" operator="containsText" text="Extrema">
      <formula>NOT(ISERROR(SEARCH("Extrema",AE530)))</formula>
    </cfRule>
    <cfRule type="containsText" dxfId="11119" priority="3477" operator="containsText" text="Alta">
      <formula>NOT(ISERROR(SEARCH("Alta",AE530)))</formula>
    </cfRule>
    <cfRule type="containsText" dxfId="11118" priority="3478" operator="containsText" text="Moderada">
      <formula>NOT(ISERROR(SEARCH("Moderada",AE530)))</formula>
    </cfRule>
    <cfRule type="containsText" dxfId="11117" priority="3479" operator="containsText" text="Baja">
      <formula>NOT(ISERROR(SEARCH("Baja",AE530)))</formula>
    </cfRule>
  </conditionalFormatting>
  <conditionalFormatting sqref="AE530">
    <cfRule type="containsText" dxfId="11116" priority="3480" operator="containsText" text="VALORAR">
      <formula>NOT(ISERROR(SEARCH("VALORAR",AE530)))</formula>
    </cfRule>
    <cfRule type="containsText" dxfId="11115" priority="3481" operator="containsText" text="Extrema">
      <formula>NOT(ISERROR(SEARCH("Extrema",AE530)))</formula>
    </cfRule>
    <cfRule type="containsText" dxfId="11114" priority="3482" operator="containsText" text="Alta">
      <formula>NOT(ISERROR(SEARCH("Alta",AE530)))</formula>
    </cfRule>
    <cfRule type="containsText" dxfId="11113" priority="3483" operator="containsText" text="Moderada">
      <formula>NOT(ISERROR(SEARCH("Moderada",AE530)))</formula>
    </cfRule>
    <cfRule type="containsText" dxfId="11112" priority="3484" operator="containsText" text="Baja">
      <formula>NOT(ISERROR(SEARCH("Baja",AE530)))</formula>
    </cfRule>
  </conditionalFormatting>
  <conditionalFormatting sqref="V530">
    <cfRule type="cellIs" dxfId="11111" priority="3491" stopIfTrue="1" operator="equal">
      <formula>"Alta"</formula>
    </cfRule>
  </conditionalFormatting>
  <conditionalFormatting sqref="V530">
    <cfRule type="cellIs" dxfId="11110" priority="3493" stopIfTrue="1" operator="equal">
      <formula>"Baja"</formula>
    </cfRule>
  </conditionalFormatting>
  <conditionalFormatting sqref="V530">
    <cfRule type="cellIs" dxfId="11109" priority="3492" stopIfTrue="1" operator="equal">
      <formula>"Media"</formula>
    </cfRule>
  </conditionalFormatting>
  <conditionalFormatting sqref="V530">
    <cfRule type="cellIs" dxfId="11108" priority="3490" stopIfTrue="1" operator="equal">
      <formula>"Muy Alta"</formula>
    </cfRule>
  </conditionalFormatting>
  <conditionalFormatting sqref="V530">
    <cfRule type="cellIs" dxfId="11107" priority="3494" stopIfTrue="1" operator="equal">
      <formula>"Muy Baja"</formula>
    </cfRule>
  </conditionalFormatting>
  <conditionalFormatting sqref="AP530">
    <cfRule type="cellIs" dxfId="11106" priority="3467" stopIfTrue="1" operator="equal">
      <formula>"Alta"</formula>
    </cfRule>
  </conditionalFormatting>
  <conditionalFormatting sqref="AP530">
    <cfRule type="cellIs" dxfId="11105" priority="3469" stopIfTrue="1" operator="equal">
      <formula>"Baja"</formula>
    </cfRule>
  </conditionalFormatting>
  <conditionalFormatting sqref="AP530">
    <cfRule type="cellIs" dxfId="11104" priority="3468" stopIfTrue="1" operator="equal">
      <formula>"Media"</formula>
    </cfRule>
  </conditionalFormatting>
  <conditionalFormatting sqref="AP530">
    <cfRule type="cellIs" dxfId="11103" priority="3466" stopIfTrue="1" operator="equal">
      <formula>"Muy Alta"</formula>
    </cfRule>
  </conditionalFormatting>
  <conditionalFormatting sqref="AP530">
    <cfRule type="cellIs" dxfId="11102" priority="3470" stopIfTrue="1" operator="equal">
      <formula>"Muy Baja"</formula>
    </cfRule>
  </conditionalFormatting>
  <conditionalFormatting sqref="AE536">
    <cfRule type="containsText" dxfId="11101" priority="3433" operator="containsText" text="VALORAR">
      <formula>NOT(ISERROR(SEARCH("VALORAR",AE536)))</formula>
    </cfRule>
    <cfRule type="containsText" dxfId="11100" priority="3434" operator="containsText" text="Extrema">
      <formula>NOT(ISERROR(SEARCH("Extrema",AE536)))</formula>
    </cfRule>
    <cfRule type="containsText" dxfId="11099" priority="3435" operator="containsText" text="Alta">
      <formula>NOT(ISERROR(SEARCH("Alta",AE536)))</formula>
    </cfRule>
    <cfRule type="containsText" dxfId="11098" priority="3436" operator="containsText" text="Moderada">
      <formula>NOT(ISERROR(SEARCH("Moderada",AE536)))</formula>
    </cfRule>
    <cfRule type="containsText" dxfId="11097" priority="3437" operator="containsText" text="Baja">
      <formula>NOT(ISERROR(SEARCH("Baja",AE536)))</formula>
    </cfRule>
  </conditionalFormatting>
  <conditionalFormatting sqref="AE536">
    <cfRule type="containsText" dxfId="11096" priority="3438" operator="containsText" text="VALORAR">
      <formula>NOT(ISERROR(SEARCH("VALORAR",AE536)))</formula>
    </cfRule>
    <cfRule type="containsText" dxfId="11095" priority="3439" operator="containsText" text="Extrema">
      <formula>NOT(ISERROR(SEARCH("Extrema",AE536)))</formula>
    </cfRule>
    <cfRule type="containsText" dxfId="11094" priority="3440" operator="containsText" text="Alta">
      <formula>NOT(ISERROR(SEARCH("Alta",AE536)))</formula>
    </cfRule>
    <cfRule type="containsText" dxfId="11093" priority="3441" operator="containsText" text="Moderada">
      <formula>NOT(ISERROR(SEARCH("Moderada",AE536)))</formula>
    </cfRule>
    <cfRule type="containsText" dxfId="11092" priority="3442" operator="containsText" text="Baja">
      <formula>NOT(ISERROR(SEARCH("Baja",AE536)))</formula>
    </cfRule>
  </conditionalFormatting>
  <conditionalFormatting sqref="V536">
    <cfRule type="cellIs" dxfId="11091" priority="3449" stopIfTrue="1" operator="equal">
      <formula>"Alta"</formula>
    </cfRule>
  </conditionalFormatting>
  <conditionalFormatting sqref="V536">
    <cfRule type="cellIs" dxfId="11090" priority="3451" stopIfTrue="1" operator="equal">
      <formula>"Baja"</formula>
    </cfRule>
  </conditionalFormatting>
  <conditionalFormatting sqref="V536">
    <cfRule type="cellIs" dxfId="11089" priority="3450" stopIfTrue="1" operator="equal">
      <formula>"Media"</formula>
    </cfRule>
  </conditionalFormatting>
  <conditionalFormatting sqref="V536">
    <cfRule type="cellIs" dxfId="11088" priority="3448" stopIfTrue="1" operator="equal">
      <formula>"Muy Alta"</formula>
    </cfRule>
  </conditionalFormatting>
  <conditionalFormatting sqref="V536">
    <cfRule type="cellIs" dxfId="11087" priority="3452" stopIfTrue="1" operator="equal">
      <formula>"Muy Baja"</formula>
    </cfRule>
  </conditionalFormatting>
  <conditionalFormatting sqref="AP536">
    <cfRule type="cellIs" dxfId="11086" priority="3425" stopIfTrue="1" operator="equal">
      <formula>"Alta"</formula>
    </cfRule>
  </conditionalFormatting>
  <conditionalFormatting sqref="AP536">
    <cfRule type="cellIs" dxfId="11085" priority="3427" stopIfTrue="1" operator="equal">
      <formula>"Baja"</formula>
    </cfRule>
  </conditionalFormatting>
  <conditionalFormatting sqref="AP536">
    <cfRule type="cellIs" dxfId="11084" priority="3426" stopIfTrue="1" operator="equal">
      <formula>"Media"</formula>
    </cfRule>
  </conditionalFormatting>
  <conditionalFormatting sqref="AP536">
    <cfRule type="cellIs" dxfId="11083" priority="3424" stopIfTrue="1" operator="equal">
      <formula>"Muy Alta"</formula>
    </cfRule>
  </conditionalFormatting>
  <conditionalFormatting sqref="AP536">
    <cfRule type="cellIs" dxfId="11082" priority="3428" stopIfTrue="1" operator="equal">
      <formula>"Muy Baja"</formula>
    </cfRule>
  </conditionalFormatting>
  <conditionalFormatting sqref="AE544:AE545">
    <cfRule type="containsText" dxfId="11081" priority="3363" operator="containsText" text="VALORAR">
      <formula>NOT(ISERROR(SEARCH("VALORAR",AE544)))</formula>
    </cfRule>
    <cfRule type="containsText" dxfId="11080" priority="3364" operator="containsText" text="Extrema">
      <formula>NOT(ISERROR(SEARCH("Extrema",AE544)))</formula>
    </cfRule>
    <cfRule type="containsText" dxfId="11079" priority="3365" operator="containsText" text="Alta">
      <formula>NOT(ISERROR(SEARCH("Alta",AE544)))</formula>
    </cfRule>
    <cfRule type="containsText" dxfId="11078" priority="3366" operator="containsText" text="Moderada">
      <formula>NOT(ISERROR(SEARCH("Moderada",AE544)))</formula>
    </cfRule>
    <cfRule type="containsText" dxfId="11077" priority="3367" operator="containsText" text="Baja">
      <formula>NOT(ISERROR(SEARCH("Baja",AE544)))</formula>
    </cfRule>
  </conditionalFormatting>
  <conditionalFormatting sqref="AE544:AE545">
    <cfRule type="containsText" dxfId="11076" priority="3368" operator="containsText" text="VALORAR">
      <formula>NOT(ISERROR(SEARCH("VALORAR",AE544)))</formula>
    </cfRule>
    <cfRule type="containsText" dxfId="11075" priority="3369" operator="containsText" text="Extrema">
      <formula>NOT(ISERROR(SEARCH("Extrema",AE544)))</formula>
    </cfRule>
    <cfRule type="containsText" dxfId="11074" priority="3370" operator="containsText" text="Alta">
      <formula>NOT(ISERROR(SEARCH("Alta",AE544)))</formula>
    </cfRule>
    <cfRule type="containsText" dxfId="11073" priority="3371" operator="containsText" text="Moderada">
      <formula>NOT(ISERROR(SEARCH("Moderada",AE544)))</formula>
    </cfRule>
    <cfRule type="containsText" dxfId="11072" priority="3372" operator="containsText" text="Baja">
      <formula>NOT(ISERROR(SEARCH("Baja",AE544)))</formula>
    </cfRule>
  </conditionalFormatting>
  <conditionalFormatting sqref="AP549">
    <cfRule type="cellIs" dxfId="11071" priority="3317" stopIfTrue="1" operator="equal">
      <formula>"Alta"</formula>
    </cfRule>
  </conditionalFormatting>
  <conditionalFormatting sqref="AP549">
    <cfRule type="cellIs" dxfId="11070" priority="3319" stopIfTrue="1" operator="equal">
      <formula>"Baja"</formula>
    </cfRule>
  </conditionalFormatting>
  <conditionalFormatting sqref="AP549">
    <cfRule type="cellIs" dxfId="11069" priority="3318" stopIfTrue="1" operator="equal">
      <formula>"Media"</formula>
    </cfRule>
  </conditionalFormatting>
  <conditionalFormatting sqref="AP549">
    <cfRule type="cellIs" dxfId="11068" priority="3316" stopIfTrue="1" operator="equal">
      <formula>"Muy Alta"</formula>
    </cfRule>
  </conditionalFormatting>
  <conditionalFormatting sqref="AP549">
    <cfRule type="cellIs" dxfId="11067" priority="3320" stopIfTrue="1" operator="equal">
      <formula>"Muy Baja"</formula>
    </cfRule>
  </conditionalFormatting>
  <conditionalFormatting sqref="AP546">
    <cfRule type="cellIs" dxfId="11066" priority="3275" stopIfTrue="1" operator="equal">
      <formula>"Alta"</formula>
    </cfRule>
  </conditionalFormatting>
  <conditionalFormatting sqref="AP546">
    <cfRule type="cellIs" dxfId="11065" priority="3277" stopIfTrue="1" operator="equal">
      <formula>"Baja"</formula>
    </cfRule>
  </conditionalFormatting>
  <conditionalFormatting sqref="AP546">
    <cfRule type="cellIs" dxfId="11064" priority="3276" stopIfTrue="1" operator="equal">
      <formula>"Media"</formula>
    </cfRule>
  </conditionalFormatting>
  <conditionalFormatting sqref="AP546">
    <cfRule type="cellIs" dxfId="11063" priority="3274" stopIfTrue="1" operator="equal">
      <formula>"Muy Alta"</formula>
    </cfRule>
  </conditionalFormatting>
  <conditionalFormatting sqref="AP546">
    <cfRule type="cellIs" dxfId="11062" priority="3278" stopIfTrue="1" operator="equal">
      <formula>"Muy Baja"</formula>
    </cfRule>
  </conditionalFormatting>
  <conditionalFormatting sqref="V544:V545">
    <cfRule type="cellIs" dxfId="11061" priority="3379" stopIfTrue="1" operator="equal">
      <formula>"Alta"</formula>
    </cfRule>
  </conditionalFormatting>
  <conditionalFormatting sqref="V544:V545">
    <cfRule type="cellIs" dxfId="11060" priority="3381" stopIfTrue="1" operator="equal">
      <formula>"Baja"</formula>
    </cfRule>
  </conditionalFormatting>
  <conditionalFormatting sqref="V544:V545">
    <cfRule type="cellIs" dxfId="11059" priority="3380" stopIfTrue="1" operator="equal">
      <formula>"Media"</formula>
    </cfRule>
  </conditionalFormatting>
  <conditionalFormatting sqref="V544:V545">
    <cfRule type="cellIs" dxfId="11058" priority="3378" stopIfTrue="1" operator="equal">
      <formula>"Muy Alta"</formula>
    </cfRule>
  </conditionalFormatting>
  <conditionalFormatting sqref="V544:V545">
    <cfRule type="cellIs" dxfId="11057" priority="3382" stopIfTrue="1" operator="equal">
      <formula>"Muy Baja"</formula>
    </cfRule>
  </conditionalFormatting>
  <conditionalFormatting sqref="AW544">
    <cfRule type="containsText" dxfId="11056" priority="3353" operator="containsText" text="VALORAR">
      <formula>NOT(ISERROR(SEARCH("VALORAR",AW544)))</formula>
    </cfRule>
    <cfRule type="containsText" dxfId="11055" priority="3354" operator="containsText" text="Extrema">
      <formula>NOT(ISERROR(SEARCH("Extrema",AW544)))</formula>
    </cfRule>
    <cfRule type="containsText" dxfId="11054" priority="3355" operator="containsText" text="Alta">
      <formula>NOT(ISERROR(SEARCH("Alta",AW544)))</formula>
    </cfRule>
    <cfRule type="containsText" dxfId="11053" priority="3356" operator="containsText" text="Moderada">
      <formula>NOT(ISERROR(SEARCH("Moderada",AW544)))</formula>
    </cfRule>
    <cfRule type="containsText" dxfId="11052" priority="3357" operator="containsText" text="Baja">
      <formula>NOT(ISERROR(SEARCH("Baja",AW544)))</formula>
    </cfRule>
  </conditionalFormatting>
  <conditionalFormatting sqref="AW544">
    <cfRule type="containsText" dxfId="11051" priority="3358" operator="containsText" text="VALORAR">
      <formula>NOT(ISERROR(SEARCH("VALORAR",AW544)))</formula>
    </cfRule>
    <cfRule type="containsText" dxfId="11050" priority="3359" operator="containsText" text="Extrema">
      <formula>NOT(ISERROR(SEARCH("Extrema",AW544)))</formula>
    </cfRule>
    <cfRule type="containsText" dxfId="11049" priority="3360" operator="containsText" text="Alta">
      <formula>NOT(ISERROR(SEARCH("Alta",AW544)))</formula>
    </cfRule>
    <cfRule type="containsText" dxfId="11048" priority="3361" operator="containsText" text="Moderada">
      <formula>NOT(ISERROR(SEARCH("Moderada",AW544)))</formula>
    </cfRule>
    <cfRule type="containsText" dxfId="11047" priority="3362" operator="containsText" text="Baja">
      <formula>NOT(ISERROR(SEARCH("Baja",AW544)))</formula>
    </cfRule>
  </conditionalFormatting>
  <conditionalFormatting sqref="AP544">
    <cfRule type="cellIs" dxfId="11046" priority="3345" stopIfTrue="1" operator="equal">
      <formula>"Alta"</formula>
    </cfRule>
  </conditionalFormatting>
  <conditionalFormatting sqref="AP544">
    <cfRule type="cellIs" dxfId="11045" priority="3347" stopIfTrue="1" operator="equal">
      <formula>"Baja"</formula>
    </cfRule>
  </conditionalFormatting>
  <conditionalFormatting sqref="AP544">
    <cfRule type="cellIs" dxfId="11044" priority="3346" stopIfTrue="1" operator="equal">
      <formula>"Media"</formula>
    </cfRule>
  </conditionalFormatting>
  <conditionalFormatting sqref="AP544">
    <cfRule type="cellIs" dxfId="11043" priority="3344" stopIfTrue="1" operator="equal">
      <formula>"Muy Alta"</formula>
    </cfRule>
  </conditionalFormatting>
  <conditionalFormatting sqref="AP544">
    <cfRule type="cellIs" dxfId="11042" priority="3348" stopIfTrue="1" operator="equal">
      <formula>"Muy Baja"</formula>
    </cfRule>
  </conditionalFormatting>
  <conditionalFormatting sqref="AP545">
    <cfRule type="cellIs" dxfId="11041" priority="3331" stopIfTrue="1" operator="equal">
      <formula>"Alta"</formula>
    </cfRule>
  </conditionalFormatting>
  <conditionalFormatting sqref="AP545">
    <cfRule type="cellIs" dxfId="11040" priority="3333" stopIfTrue="1" operator="equal">
      <formula>"Baja"</formula>
    </cfRule>
  </conditionalFormatting>
  <conditionalFormatting sqref="AP545">
    <cfRule type="cellIs" dxfId="11039" priority="3332" stopIfTrue="1" operator="equal">
      <formula>"Media"</formula>
    </cfRule>
  </conditionalFormatting>
  <conditionalFormatting sqref="AP545">
    <cfRule type="cellIs" dxfId="11038" priority="3330" stopIfTrue="1" operator="equal">
      <formula>"Muy Alta"</formula>
    </cfRule>
  </conditionalFormatting>
  <conditionalFormatting sqref="AP545">
    <cfRule type="cellIs" dxfId="11037" priority="3334" stopIfTrue="1" operator="equal">
      <formula>"Muy Baja"</formula>
    </cfRule>
  </conditionalFormatting>
  <conditionalFormatting sqref="AE546:AE547">
    <cfRule type="containsText" dxfId="11036" priority="3283" operator="containsText" text="VALORAR">
      <formula>NOT(ISERROR(SEARCH("VALORAR",AE546)))</formula>
    </cfRule>
    <cfRule type="containsText" dxfId="11035" priority="3284" operator="containsText" text="Extrema">
      <formula>NOT(ISERROR(SEARCH("Extrema",AE546)))</formula>
    </cfRule>
    <cfRule type="containsText" dxfId="11034" priority="3285" operator="containsText" text="Alta">
      <formula>NOT(ISERROR(SEARCH("Alta",AE546)))</formula>
    </cfRule>
    <cfRule type="containsText" dxfId="11033" priority="3286" operator="containsText" text="Moderada">
      <formula>NOT(ISERROR(SEARCH("Moderada",AE546)))</formula>
    </cfRule>
    <cfRule type="containsText" dxfId="11032" priority="3287" operator="containsText" text="Baja">
      <formula>NOT(ISERROR(SEARCH("Baja",AE546)))</formula>
    </cfRule>
  </conditionalFormatting>
  <conditionalFormatting sqref="AE546:AE547">
    <cfRule type="containsText" dxfId="11031" priority="3288" operator="containsText" text="VALORAR">
      <formula>NOT(ISERROR(SEARCH("VALORAR",AE546)))</formula>
    </cfRule>
    <cfRule type="containsText" dxfId="11030" priority="3289" operator="containsText" text="Extrema">
      <formula>NOT(ISERROR(SEARCH("Extrema",AE546)))</formula>
    </cfRule>
    <cfRule type="containsText" dxfId="11029" priority="3290" operator="containsText" text="Alta">
      <formula>NOT(ISERROR(SEARCH("Alta",AE546)))</formula>
    </cfRule>
    <cfRule type="containsText" dxfId="11028" priority="3291" operator="containsText" text="Moderada">
      <formula>NOT(ISERROR(SEARCH("Moderada",AE546)))</formula>
    </cfRule>
    <cfRule type="containsText" dxfId="11027" priority="3292" operator="containsText" text="Baja">
      <formula>NOT(ISERROR(SEARCH("Baja",AE546)))</formula>
    </cfRule>
  </conditionalFormatting>
  <conditionalFormatting sqref="V546:V547">
    <cfRule type="cellIs" dxfId="11026" priority="3299" stopIfTrue="1" operator="equal">
      <formula>"Alta"</formula>
    </cfRule>
  </conditionalFormatting>
  <conditionalFormatting sqref="V546:V547">
    <cfRule type="cellIs" dxfId="11025" priority="3301" stopIfTrue="1" operator="equal">
      <formula>"Baja"</formula>
    </cfRule>
  </conditionalFormatting>
  <conditionalFormatting sqref="V546:V547">
    <cfRule type="cellIs" dxfId="11024" priority="3300" stopIfTrue="1" operator="equal">
      <formula>"Media"</formula>
    </cfRule>
  </conditionalFormatting>
  <conditionalFormatting sqref="V546:V547">
    <cfRule type="cellIs" dxfId="11023" priority="3298" stopIfTrue="1" operator="equal">
      <formula>"Muy Alta"</formula>
    </cfRule>
  </conditionalFormatting>
  <conditionalFormatting sqref="V546:V547">
    <cfRule type="cellIs" dxfId="11022" priority="3302" stopIfTrue="1" operator="equal">
      <formula>"Muy Baja"</formula>
    </cfRule>
  </conditionalFormatting>
  <conditionalFormatting sqref="AP547">
    <cfRule type="cellIs" dxfId="11021" priority="3261" stopIfTrue="1" operator="equal">
      <formula>"Alta"</formula>
    </cfRule>
  </conditionalFormatting>
  <conditionalFormatting sqref="AP547">
    <cfRule type="cellIs" dxfId="11020" priority="3263" stopIfTrue="1" operator="equal">
      <formula>"Baja"</formula>
    </cfRule>
  </conditionalFormatting>
  <conditionalFormatting sqref="AP547">
    <cfRule type="cellIs" dxfId="11019" priority="3262" stopIfTrue="1" operator="equal">
      <formula>"Media"</formula>
    </cfRule>
  </conditionalFormatting>
  <conditionalFormatting sqref="AP547">
    <cfRule type="cellIs" dxfId="11018" priority="3260" stopIfTrue="1" operator="equal">
      <formula>"Muy Alta"</formula>
    </cfRule>
  </conditionalFormatting>
  <conditionalFormatting sqref="AP547">
    <cfRule type="cellIs" dxfId="11017" priority="3264" stopIfTrue="1" operator="equal">
      <formula>"Muy Baja"</formula>
    </cfRule>
  </conditionalFormatting>
  <conditionalFormatting sqref="AE548">
    <cfRule type="containsText" dxfId="11016" priority="3227" operator="containsText" text="VALORAR">
      <formula>NOT(ISERROR(SEARCH("VALORAR",AE548)))</formula>
    </cfRule>
    <cfRule type="containsText" dxfId="11015" priority="3228" operator="containsText" text="Extrema">
      <formula>NOT(ISERROR(SEARCH("Extrema",AE548)))</formula>
    </cfRule>
    <cfRule type="containsText" dxfId="11014" priority="3229" operator="containsText" text="Alta">
      <formula>NOT(ISERROR(SEARCH("Alta",AE548)))</formula>
    </cfRule>
    <cfRule type="containsText" dxfId="11013" priority="3230" operator="containsText" text="Moderada">
      <formula>NOT(ISERROR(SEARCH("Moderada",AE548)))</formula>
    </cfRule>
    <cfRule type="containsText" dxfId="11012" priority="3231" operator="containsText" text="Baja">
      <formula>NOT(ISERROR(SEARCH("Baja",AE548)))</formula>
    </cfRule>
  </conditionalFormatting>
  <conditionalFormatting sqref="AE548">
    <cfRule type="containsText" dxfId="11011" priority="3232" operator="containsText" text="VALORAR">
      <formula>NOT(ISERROR(SEARCH("VALORAR",AE548)))</formula>
    </cfRule>
    <cfRule type="containsText" dxfId="11010" priority="3233" operator="containsText" text="Extrema">
      <formula>NOT(ISERROR(SEARCH("Extrema",AE548)))</formula>
    </cfRule>
    <cfRule type="containsText" dxfId="11009" priority="3234" operator="containsText" text="Alta">
      <formula>NOT(ISERROR(SEARCH("Alta",AE548)))</formula>
    </cfRule>
    <cfRule type="containsText" dxfId="11008" priority="3235" operator="containsText" text="Moderada">
      <formula>NOT(ISERROR(SEARCH("Moderada",AE548)))</formula>
    </cfRule>
    <cfRule type="containsText" dxfId="11007" priority="3236" operator="containsText" text="Baja">
      <formula>NOT(ISERROR(SEARCH("Baja",AE548)))</formula>
    </cfRule>
  </conditionalFormatting>
  <conditionalFormatting sqref="V548">
    <cfRule type="cellIs" dxfId="11006" priority="3243" stopIfTrue="1" operator="equal">
      <formula>"Alta"</formula>
    </cfRule>
  </conditionalFormatting>
  <conditionalFormatting sqref="V548">
    <cfRule type="cellIs" dxfId="11005" priority="3245" stopIfTrue="1" operator="equal">
      <formula>"Baja"</formula>
    </cfRule>
  </conditionalFormatting>
  <conditionalFormatting sqref="V548">
    <cfRule type="cellIs" dxfId="11004" priority="3244" stopIfTrue="1" operator="equal">
      <formula>"Media"</formula>
    </cfRule>
  </conditionalFormatting>
  <conditionalFormatting sqref="V548">
    <cfRule type="cellIs" dxfId="11003" priority="3242" stopIfTrue="1" operator="equal">
      <formula>"Muy Alta"</formula>
    </cfRule>
  </conditionalFormatting>
  <conditionalFormatting sqref="V548">
    <cfRule type="cellIs" dxfId="11002" priority="3246" stopIfTrue="1" operator="equal">
      <formula>"Muy Baja"</formula>
    </cfRule>
  </conditionalFormatting>
  <conditionalFormatting sqref="AP548">
    <cfRule type="cellIs" dxfId="11001" priority="3219" stopIfTrue="1" operator="equal">
      <formula>"Alta"</formula>
    </cfRule>
  </conditionalFormatting>
  <conditionalFormatting sqref="AP548">
    <cfRule type="cellIs" dxfId="11000" priority="3221" stopIfTrue="1" operator="equal">
      <formula>"Baja"</formula>
    </cfRule>
  </conditionalFormatting>
  <conditionalFormatting sqref="AP548">
    <cfRule type="cellIs" dxfId="10999" priority="3220" stopIfTrue="1" operator="equal">
      <formula>"Media"</formula>
    </cfRule>
  </conditionalFormatting>
  <conditionalFormatting sqref="AP548">
    <cfRule type="cellIs" dxfId="10998" priority="3218" stopIfTrue="1" operator="equal">
      <formula>"Muy Alta"</formula>
    </cfRule>
  </conditionalFormatting>
  <conditionalFormatting sqref="AP548">
    <cfRule type="cellIs" dxfId="10997" priority="3222" stopIfTrue="1" operator="equal">
      <formula>"Muy Baja"</formula>
    </cfRule>
  </conditionalFormatting>
  <conditionalFormatting sqref="AE538:AE539">
    <cfRule type="containsText" dxfId="10996" priority="3171" operator="containsText" text="VALORAR">
      <formula>NOT(ISERROR(SEARCH("VALORAR",AE538)))</formula>
    </cfRule>
    <cfRule type="containsText" dxfId="10995" priority="3172" operator="containsText" text="Extrema">
      <formula>NOT(ISERROR(SEARCH("Extrema",AE538)))</formula>
    </cfRule>
    <cfRule type="containsText" dxfId="10994" priority="3173" operator="containsText" text="Alta">
      <formula>NOT(ISERROR(SEARCH("Alta",AE538)))</formula>
    </cfRule>
    <cfRule type="containsText" dxfId="10993" priority="3174" operator="containsText" text="Moderada">
      <formula>NOT(ISERROR(SEARCH("Moderada",AE538)))</formula>
    </cfRule>
    <cfRule type="containsText" dxfId="10992" priority="3175" operator="containsText" text="Baja">
      <formula>NOT(ISERROR(SEARCH("Baja",AE538)))</formula>
    </cfRule>
  </conditionalFormatting>
  <conditionalFormatting sqref="AE538:AE539">
    <cfRule type="containsText" dxfId="10991" priority="3176" operator="containsText" text="VALORAR">
      <formula>NOT(ISERROR(SEARCH("VALORAR",AE538)))</formula>
    </cfRule>
    <cfRule type="containsText" dxfId="10990" priority="3177" operator="containsText" text="Extrema">
      <formula>NOT(ISERROR(SEARCH("Extrema",AE538)))</formula>
    </cfRule>
    <cfRule type="containsText" dxfId="10989" priority="3178" operator="containsText" text="Alta">
      <formula>NOT(ISERROR(SEARCH("Alta",AE538)))</formula>
    </cfRule>
    <cfRule type="containsText" dxfId="10988" priority="3179" operator="containsText" text="Moderada">
      <formula>NOT(ISERROR(SEARCH("Moderada",AE538)))</formula>
    </cfRule>
    <cfRule type="containsText" dxfId="10987" priority="3180" operator="containsText" text="Baja">
      <formula>NOT(ISERROR(SEARCH("Baja",AE538)))</formula>
    </cfRule>
  </conditionalFormatting>
  <conditionalFormatting sqref="AP543">
    <cfRule type="cellIs" dxfId="10986" priority="3125" stopIfTrue="1" operator="equal">
      <formula>"Alta"</formula>
    </cfRule>
  </conditionalFormatting>
  <conditionalFormatting sqref="AP543">
    <cfRule type="cellIs" dxfId="10985" priority="3127" stopIfTrue="1" operator="equal">
      <formula>"Baja"</formula>
    </cfRule>
  </conditionalFormatting>
  <conditionalFormatting sqref="AP543">
    <cfRule type="cellIs" dxfId="10984" priority="3126" stopIfTrue="1" operator="equal">
      <formula>"Media"</formula>
    </cfRule>
  </conditionalFormatting>
  <conditionalFormatting sqref="AP543">
    <cfRule type="cellIs" dxfId="10983" priority="3124" stopIfTrue="1" operator="equal">
      <formula>"Muy Alta"</formula>
    </cfRule>
  </conditionalFormatting>
  <conditionalFormatting sqref="AP543">
    <cfRule type="cellIs" dxfId="10982" priority="3128" stopIfTrue="1" operator="equal">
      <formula>"Muy Baja"</formula>
    </cfRule>
  </conditionalFormatting>
  <conditionalFormatting sqref="AP540">
    <cfRule type="cellIs" dxfId="10981" priority="3083" stopIfTrue="1" operator="equal">
      <formula>"Alta"</formula>
    </cfRule>
  </conditionalFormatting>
  <conditionalFormatting sqref="AP540">
    <cfRule type="cellIs" dxfId="10980" priority="3085" stopIfTrue="1" operator="equal">
      <formula>"Baja"</formula>
    </cfRule>
  </conditionalFormatting>
  <conditionalFormatting sqref="AP540">
    <cfRule type="cellIs" dxfId="10979" priority="3084" stopIfTrue="1" operator="equal">
      <formula>"Media"</formula>
    </cfRule>
  </conditionalFormatting>
  <conditionalFormatting sqref="AP540">
    <cfRule type="cellIs" dxfId="10978" priority="3082" stopIfTrue="1" operator="equal">
      <formula>"Muy Alta"</formula>
    </cfRule>
  </conditionalFormatting>
  <conditionalFormatting sqref="AP540">
    <cfRule type="cellIs" dxfId="10977" priority="3086" stopIfTrue="1" operator="equal">
      <formula>"Muy Baja"</formula>
    </cfRule>
  </conditionalFormatting>
  <conditionalFormatting sqref="V538:V539">
    <cfRule type="cellIs" dxfId="10976" priority="3187" stopIfTrue="1" operator="equal">
      <formula>"Alta"</formula>
    </cfRule>
  </conditionalFormatting>
  <conditionalFormatting sqref="V538:V539">
    <cfRule type="cellIs" dxfId="10975" priority="3189" stopIfTrue="1" operator="equal">
      <formula>"Baja"</formula>
    </cfRule>
  </conditionalFormatting>
  <conditionalFormatting sqref="V538:V539">
    <cfRule type="cellIs" dxfId="10974" priority="3188" stopIfTrue="1" operator="equal">
      <formula>"Media"</formula>
    </cfRule>
  </conditionalFormatting>
  <conditionalFormatting sqref="V538:V539">
    <cfRule type="cellIs" dxfId="10973" priority="3186" stopIfTrue="1" operator="equal">
      <formula>"Muy Alta"</formula>
    </cfRule>
  </conditionalFormatting>
  <conditionalFormatting sqref="V538:V539">
    <cfRule type="cellIs" dxfId="10972" priority="3190" stopIfTrue="1" operator="equal">
      <formula>"Muy Baja"</formula>
    </cfRule>
  </conditionalFormatting>
  <conditionalFormatting sqref="AW538">
    <cfRule type="containsText" dxfId="10971" priority="3161" operator="containsText" text="VALORAR">
      <formula>NOT(ISERROR(SEARCH("VALORAR",AW538)))</formula>
    </cfRule>
    <cfRule type="containsText" dxfId="10970" priority="3162" operator="containsText" text="Extrema">
      <formula>NOT(ISERROR(SEARCH("Extrema",AW538)))</formula>
    </cfRule>
    <cfRule type="containsText" dxfId="10969" priority="3163" operator="containsText" text="Alta">
      <formula>NOT(ISERROR(SEARCH("Alta",AW538)))</formula>
    </cfRule>
    <cfRule type="containsText" dxfId="10968" priority="3164" operator="containsText" text="Moderada">
      <formula>NOT(ISERROR(SEARCH("Moderada",AW538)))</formula>
    </cfRule>
    <cfRule type="containsText" dxfId="10967" priority="3165" operator="containsText" text="Baja">
      <formula>NOT(ISERROR(SEARCH("Baja",AW538)))</formula>
    </cfRule>
  </conditionalFormatting>
  <conditionalFormatting sqref="AW538">
    <cfRule type="containsText" dxfId="10966" priority="3166" operator="containsText" text="VALORAR">
      <formula>NOT(ISERROR(SEARCH("VALORAR",AW538)))</formula>
    </cfRule>
    <cfRule type="containsText" dxfId="10965" priority="3167" operator="containsText" text="Extrema">
      <formula>NOT(ISERROR(SEARCH("Extrema",AW538)))</formula>
    </cfRule>
    <cfRule type="containsText" dxfId="10964" priority="3168" operator="containsText" text="Alta">
      <formula>NOT(ISERROR(SEARCH("Alta",AW538)))</formula>
    </cfRule>
    <cfRule type="containsText" dxfId="10963" priority="3169" operator="containsText" text="Moderada">
      <formula>NOT(ISERROR(SEARCH("Moderada",AW538)))</formula>
    </cfRule>
    <cfRule type="containsText" dxfId="10962" priority="3170" operator="containsText" text="Baja">
      <formula>NOT(ISERROR(SEARCH("Baja",AW538)))</formula>
    </cfRule>
  </conditionalFormatting>
  <conditionalFormatting sqref="AP538">
    <cfRule type="cellIs" dxfId="10961" priority="3153" stopIfTrue="1" operator="equal">
      <formula>"Alta"</formula>
    </cfRule>
  </conditionalFormatting>
  <conditionalFormatting sqref="AP538">
    <cfRule type="cellIs" dxfId="10960" priority="3155" stopIfTrue="1" operator="equal">
      <formula>"Baja"</formula>
    </cfRule>
  </conditionalFormatting>
  <conditionalFormatting sqref="AP538">
    <cfRule type="cellIs" dxfId="10959" priority="3154" stopIfTrue="1" operator="equal">
      <formula>"Media"</formula>
    </cfRule>
  </conditionalFormatting>
  <conditionalFormatting sqref="AP538">
    <cfRule type="cellIs" dxfId="10958" priority="3152" stopIfTrue="1" operator="equal">
      <formula>"Muy Alta"</formula>
    </cfRule>
  </conditionalFormatting>
  <conditionalFormatting sqref="AP538">
    <cfRule type="cellIs" dxfId="10957" priority="3156" stopIfTrue="1" operator="equal">
      <formula>"Muy Baja"</formula>
    </cfRule>
  </conditionalFormatting>
  <conditionalFormatting sqref="AP539">
    <cfRule type="cellIs" dxfId="10956" priority="3139" stopIfTrue="1" operator="equal">
      <formula>"Alta"</formula>
    </cfRule>
  </conditionalFormatting>
  <conditionalFormatting sqref="AP539">
    <cfRule type="cellIs" dxfId="10955" priority="3141" stopIfTrue="1" operator="equal">
      <formula>"Baja"</formula>
    </cfRule>
  </conditionalFormatting>
  <conditionalFormatting sqref="AP539">
    <cfRule type="cellIs" dxfId="10954" priority="3140" stopIfTrue="1" operator="equal">
      <formula>"Media"</formula>
    </cfRule>
  </conditionalFormatting>
  <conditionalFormatting sqref="AP539">
    <cfRule type="cellIs" dxfId="10953" priority="3138" stopIfTrue="1" operator="equal">
      <formula>"Muy Alta"</formula>
    </cfRule>
  </conditionalFormatting>
  <conditionalFormatting sqref="AP539">
    <cfRule type="cellIs" dxfId="10952" priority="3142" stopIfTrue="1" operator="equal">
      <formula>"Muy Baja"</formula>
    </cfRule>
  </conditionalFormatting>
  <conditionalFormatting sqref="AE540:AE541">
    <cfRule type="containsText" dxfId="10951" priority="3091" operator="containsText" text="VALORAR">
      <formula>NOT(ISERROR(SEARCH("VALORAR",AE540)))</formula>
    </cfRule>
    <cfRule type="containsText" dxfId="10950" priority="3092" operator="containsText" text="Extrema">
      <formula>NOT(ISERROR(SEARCH("Extrema",AE540)))</formula>
    </cfRule>
    <cfRule type="containsText" dxfId="10949" priority="3093" operator="containsText" text="Alta">
      <formula>NOT(ISERROR(SEARCH("Alta",AE540)))</formula>
    </cfRule>
    <cfRule type="containsText" dxfId="10948" priority="3094" operator="containsText" text="Moderada">
      <formula>NOT(ISERROR(SEARCH("Moderada",AE540)))</formula>
    </cfRule>
    <cfRule type="containsText" dxfId="10947" priority="3095" operator="containsText" text="Baja">
      <formula>NOT(ISERROR(SEARCH("Baja",AE540)))</formula>
    </cfRule>
  </conditionalFormatting>
  <conditionalFormatting sqref="AE540:AE541">
    <cfRule type="containsText" dxfId="10946" priority="3096" operator="containsText" text="VALORAR">
      <formula>NOT(ISERROR(SEARCH("VALORAR",AE540)))</formula>
    </cfRule>
    <cfRule type="containsText" dxfId="10945" priority="3097" operator="containsText" text="Extrema">
      <formula>NOT(ISERROR(SEARCH("Extrema",AE540)))</formula>
    </cfRule>
    <cfRule type="containsText" dxfId="10944" priority="3098" operator="containsText" text="Alta">
      <formula>NOT(ISERROR(SEARCH("Alta",AE540)))</formula>
    </cfRule>
    <cfRule type="containsText" dxfId="10943" priority="3099" operator="containsText" text="Moderada">
      <formula>NOT(ISERROR(SEARCH("Moderada",AE540)))</formula>
    </cfRule>
    <cfRule type="containsText" dxfId="10942" priority="3100" operator="containsText" text="Baja">
      <formula>NOT(ISERROR(SEARCH("Baja",AE540)))</formula>
    </cfRule>
  </conditionalFormatting>
  <conditionalFormatting sqref="V540:V541">
    <cfRule type="cellIs" dxfId="10941" priority="3107" stopIfTrue="1" operator="equal">
      <formula>"Alta"</formula>
    </cfRule>
  </conditionalFormatting>
  <conditionalFormatting sqref="V540:V541">
    <cfRule type="cellIs" dxfId="10940" priority="3109" stopIfTrue="1" operator="equal">
      <formula>"Baja"</formula>
    </cfRule>
  </conditionalFormatting>
  <conditionalFormatting sqref="V540:V541">
    <cfRule type="cellIs" dxfId="10939" priority="3108" stopIfTrue="1" operator="equal">
      <formula>"Media"</formula>
    </cfRule>
  </conditionalFormatting>
  <conditionalFormatting sqref="V540:V541">
    <cfRule type="cellIs" dxfId="10938" priority="3106" stopIfTrue="1" operator="equal">
      <formula>"Muy Alta"</formula>
    </cfRule>
  </conditionalFormatting>
  <conditionalFormatting sqref="V540:V541">
    <cfRule type="cellIs" dxfId="10937" priority="3110" stopIfTrue="1" operator="equal">
      <formula>"Muy Baja"</formula>
    </cfRule>
  </conditionalFormatting>
  <conditionalFormatting sqref="AP541">
    <cfRule type="cellIs" dxfId="10936" priority="3069" stopIfTrue="1" operator="equal">
      <formula>"Alta"</formula>
    </cfRule>
  </conditionalFormatting>
  <conditionalFormatting sqref="AP541">
    <cfRule type="cellIs" dxfId="10935" priority="3071" stopIfTrue="1" operator="equal">
      <formula>"Baja"</formula>
    </cfRule>
  </conditionalFormatting>
  <conditionalFormatting sqref="AP541">
    <cfRule type="cellIs" dxfId="10934" priority="3070" stopIfTrue="1" operator="equal">
      <formula>"Media"</formula>
    </cfRule>
  </conditionalFormatting>
  <conditionalFormatting sqref="AP541">
    <cfRule type="cellIs" dxfId="10933" priority="3068" stopIfTrue="1" operator="equal">
      <formula>"Muy Alta"</formula>
    </cfRule>
  </conditionalFormatting>
  <conditionalFormatting sqref="AP541">
    <cfRule type="cellIs" dxfId="10932" priority="3072" stopIfTrue="1" operator="equal">
      <formula>"Muy Baja"</formula>
    </cfRule>
  </conditionalFormatting>
  <conditionalFormatting sqref="AE542">
    <cfRule type="containsText" dxfId="10931" priority="3035" operator="containsText" text="VALORAR">
      <formula>NOT(ISERROR(SEARCH("VALORAR",AE542)))</formula>
    </cfRule>
    <cfRule type="containsText" dxfId="10930" priority="3036" operator="containsText" text="Extrema">
      <formula>NOT(ISERROR(SEARCH("Extrema",AE542)))</formula>
    </cfRule>
    <cfRule type="containsText" dxfId="10929" priority="3037" operator="containsText" text="Alta">
      <formula>NOT(ISERROR(SEARCH("Alta",AE542)))</formula>
    </cfRule>
    <cfRule type="containsText" dxfId="10928" priority="3038" operator="containsText" text="Moderada">
      <formula>NOT(ISERROR(SEARCH("Moderada",AE542)))</formula>
    </cfRule>
    <cfRule type="containsText" dxfId="10927" priority="3039" operator="containsText" text="Baja">
      <formula>NOT(ISERROR(SEARCH("Baja",AE542)))</formula>
    </cfRule>
  </conditionalFormatting>
  <conditionalFormatting sqref="AE542">
    <cfRule type="containsText" dxfId="10926" priority="3040" operator="containsText" text="VALORAR">
      <formula>NOT(ISERROR(SEARCH("VALORAR",AE542)))</formula>
    </cfRule>
    <cfRule type="containsText" dxfId="10925" priority="3041" operator="containsText" text="Extrema">
      <formula>NOT(ISERROR(SEARCH("Extrema",AE542)))</formula>
    </cfRule>
    <cfRule type="containsText" dxfId="10924" priority="3042" operator="containsText" text="Alta">
      <formula>NOT(ISERROR(SEARCH("Alta",AE542)))</formula>
    </cfRule>
    <cfRule type="containsText" dxfId="10923" priority="3043" operator="containsText" text="Moderada">
      <formula>NOT(ISERROR(SEARCH("Moderada",AE542)))</formula>
    </cfRule>
    <cfRule type="containsText" dxfId="10922" priority="3044" operator="containsText" text="Baja">
      <formula>NOT(ISERROR(SEARCH("Baja",AE542)))</formula>
    </cfRule>
  </conditionalFormatting>
  <conditionalFormatting sqref="V542">
    <cfRule type="cellIs" dxfId="10921" priority="3051" stopIfTrue="1" operator="equal">
      <formula>"Alta"</formula>
    </cfRule>
  </conditionalFormatting>
  <conditionalFormatting sqref="V542">
    <cfRule type="cellIs" dxfId="10920" priority="3053" stopIfTrue="1" operator="equal">
      <formula>"Baja"</formula>
    </cfRule>
  </conditionalFormatting>
  <conditionalFormatting sqref="V542">
    <cfRule type="cellIs" dxfId="10919" priority="3052" stopIfTrue="1" operator="equal">
      <formula>"Media"</formula>
    </cfRule>
  </conditionalFormatting>
  <conditionalFormatting sqref="V542">
    <cfRule type="cellIs" dxfId="10918" priority="3050" stopIfTrue="1" operator="equal">
      <formula>"Muy Alta"</formula>
    </cfRule>
  </conditionalFormatting>
  <conditionalFormatting sqref="V542">
    <cfRule type="cellIs" dxfId="10917" priority="3054" stopIfTrue="1" operator="equal">
      <formula>"Muy Baja"</formula>
    </cfRule>
  </conditionalFormatting>
  <conditionalFormatting sqref="AP542">
    <cfRule type="cellIs" dxfId="10916" priority="3027" stopIfTrue="1" operator="equal">
      <formula>"Alta"</formula>
    </cfRule>
  </conditionalFormatting>
  <conditionalFormatting sqref="AP542">
    <cfRule type="cellIs" dxfId="10915" priority="3029" stopIfTrue="1" operator="equal">
      <formula>"Baja"</formula>
    </cfRule>
  </conditionalFormatting>
  <conditionalFormatting sqref="AP542">
    <cfRule type="cellIs" dxfId="10914" priority="3028" stopIfTrue="1" operator="equal">
      <formula>"Media"</formula>
    </cfRule>
  </conditionalFormatting>
  <conditionalFormatting sqref="AP542">
    <cfRule type="cellIs" dxfId="10913" priority="3026" stopIfTrue="1" operator="equal">
      <formula>"Muy Alta"</formula>
    </cfRule>
  </conditionalFormatting>
  <conditionalFormatting sqref="AP542">
    <cfRule type="cellIs" dxfId="10912" priority="3030" stopIfTrue="1" operator="equal">
      <formula>"Muy Baja"</formula>
    </cfRule>
  </conditionalFormatting>
  <conditionalFormatting sqref="AE550:AE551">
    <cfRule type="containsText" dxfId="10911" priority="2979" operator="containsText" text="VALORAR">
      <formula>NOT(ISERROR(SEARCH("VALORAR",AE550)))</formula>
    </cfRule>
    <cfRule type="containsText" dxfId="10910" priority="2980" operator="containsText" text="Extrema">
      <formula>NOT(ISERROR(SEARCH("Extrema",AE550)))</formula>
    </cfRule>
    <cfRule type="containsText" dxfId="10909" priority="2981" operator="containsText" text="Alta">
      <formula>NOT(ISERROR(SEARCH("Alta",AE550)))</formula>
    </cfRule>
    <cfRule type="containsText" dxfId="10908" priority="2982" operator="containsText" text="Moderada">
      <formula>NOT(ISERROR(SEARCH("Moderada",AE550)))</formula>
    </cfRule>
    <cfRule type="containsText" dxfId="10907" priority="2983" operator="containsText" text="Baja">
      <formula>NOT(ISERROR(SEARCH("Baja",AE550)))</formula>
    </cfRule>
  </conditionalFormatting>
  <conditionalFormatting sqref="AE550:AE551">
    <cfRule type="containsText" dxfId="10906" priority="2984" operator="containsText" text="VALORAR">
      <formula>NOT(ISERROR(SEARCH("VALORAR",AE550)))</formula>
    </cfRule>
    <cfRule type="containsText" dxfId="10905" priority="2985" operator="containsText" text="Extrema">
      <formula>NOT(ISERROR(SEARCH("Extrema",AE550)))</formula>
    </cfRule>
    <cfRule type="containsText" dxfId="10904" priority="2986" operator="containsText" text="Alta">
      <formula>NOT(ISERROR(SEARCH("Alta",AE550)))</formula>
    </cfRule>
    <cfRule type="containsText" dxfId="10903" priority="2987" operator="containsText" text="Moderada">
      <formula>NOT(ISERROR(SEARCH("Moderada",AE550)))</formula>
    </cfRule>
    <cfRule type="containsText" dxfId="10902" priority="2988" operator="containsText" text="Baja">
      <formula>NOT(ISERROR(SEARCH("Baja",AE550)))</formula>
    </cfRule>
  </conditionalFormatting>
  <conditionalFormatting sqref="AP555">
    <cfRule type="cellIs" dxfId="10901" priority="2933" stopIfTrue="1" operator="equal">
      <formula>"Alta"</formula>
    </cfRule>
  </conditionalFormatting>
  <conditionalFormatting sqref="AP555">
    <cfRule type="cellIs" dxfId="10900" priority="2935" stopIfTrue="1" operator="equal">
      <formula>"Baja"</formula>
    </cfRule>
  </conditionalFormatting>
  <conditionalFormatting sqref="AP555">
    <cfRule type="cellIs" dxfId="10899" priority="2934" stopIfTrue="1" operator="equal">
      <formula>"Media"</formula>
    </cfRule>
  </conditionalFormatting>
  <conditionalFormatting sqref="AP555">
    <cfRule type="cellIs" dxfId="10898" priority="2932" stopIfTrue="1" operator="equal">
      <formula>"Muy Alta"</formula>
    </cfRule>
  </conditionalFormatting>
  <conditionalFormatting sqref="AP555">
    <cfRule type="cellIs" dxfId="10897" priority="2936" stopIfTrue="1" operator="equal">
      <formula>"Muy Baja"</formula>
    </cfRule>
  </conditionalFormatting>
  <conditionalFormatting sqref="AP552">
    <cfRule type="cellIs" dxfId="10896" priority="2891" stopIfTrue="1" operator="equal">
      <formula>"Alta"</formula>
    </cfRule>
  </conditionalFormatting>
  <conditionalFormatting sqref="AP552">
    <cfRule type="cellIs" dxfId="10895" priority="2893" stopIfTrue="1" operator="equal">
      <formula>"Baja"</formula>
    </cfRule>
  </conditionalFormatting>
  <conditionalFormatting sqref="AP552">
    <cfRule type="cellIs" dxfId="10894" priority="2892" stopIfTrue="1" operator="equal">
      <formula>"Media"</formula>
    </cfRule>
  </conditionalFormatting>
  <conditionalFormatting sqref="AP552">
    <cfRule type="cellIs" dxfId="10893" priority="2890" stopIfTrue="1" operator="equal">
      <formula>"Muy Alta"</formula>
    </cfRule>
  </conditionalFormatting>
  <conditionalFormatting sqref="AP552">
    <cfRule type="cellIs" dxfId="10892" priority="2894" stopIfTrue="1" operator="equal">
      <formula>"Muy Baja"</formula>
    </cfRule>
  </conditionalFormatting>
  <conditionalFormatting sqref="V550:V551">
    <cfRule type="cellIs" dxfId="10891" priority="2995" stopIfTrue="1" operator="equal">
      <formula>"Alta"</formula>
    </cfRule>
  </conditionalFormatting>
  <conditionalFormatting sqref="V550:V551">
    <cfRule type="cellIs" dxfId="10890" priority="2997" stopIfTrue="1" operator="equal">
      <formula>"Baja"</formula>
    </cfRule>
  </conditionalFormatting>
  <conditionalFormatting sqref="V550:V551">
    <cfRule type="cellIs" dxfId="10889" priority="2996" stopIfTrue="1" operator="equal">
      <formula>"Media"</formula>
    </cfRule>
  </conditionalFormatting>
  <conditionalFormatting sqref="V550:V551">
    <cfRule type="cellIs" dxfId="10888" priority="2994" stopIfTrue="1" operator="equal">
      <formula>"Muy Alta"</formula>
    </cfRule>
  </conditionalFormatting>
  <conditionalFormatting sqref="V550:V551">
    <cfRule type="cellIs" dxfId="10887" priority="2998" stopIfTrue="1" operator="equal">
      <formula>"Muy Baja"</formula>
    </cfRule>
  </conditionalFormatting>
  <conditionalFormatting sqref="AW550">
    <cfRule type="containsText" dxfId="10886" priority="2969" operator="containsText" text="VALORAR">
      <formula>NOT(ISERROR(SEARCH("VALORAR",AW550)))</formula>
    </cfRule>
    <cfRule type="containsText" dxfId="10885" priority="2970" operator="containsText" text="Extrema">
      <formula>NOT(ISERROR(SEARCH("Extrema",AW550)))</formula>
    </cfRule>
    <cfRule type="containsText" dxfId="10884" priority="2971" operator="containsText" text="Alta">
      <formula>NOT(ISERROR(SEARCH("Alta",AW550)))</formula>
    </cfRule>
    <cfRule type="containsText" dxfId="10883" priority="2972" operator="containsText" text="Moderada">
      <formula>NOT(ISERROR(SEARCH("Moderada",AW550)))</formula>
    </cfRule>
    <cfRule type="containsText" dxfId="10882" priority="2973" operator="containsText" text="Baja">
      <formula>NOT(ISERROR(SEARCH("Baja",AW550)))</formula>
    </cfRule>
  </conditionalFormatting>
  <conditionalFormatting sqref="AW550">
    <cfRule type="containsText" dxfId="10881" priority="2974" operator="containsText" text="VALORAR">
      <formula>NOT(ISERROR(SEARCH("VALORAR",AW550)))</formula>
    </cfRule>
    <cfRule type="containsText" dxfId="10880" priority="2975" operator="containsText" text="Extrema">
      <formula>NOT(ISERROR(SEARCH("Extrema",AW550)))</formula>
    </cfRule>
    <cfRule type="containsText" dxfId="10879" priority="2976" operator="containsText" text="Alta">
      <formula>NOT(ISERROR(SEARCH("Alta",AW550)))</formula>
    </cfRule>
    <cfRule type="containsText" dxfId="10878" priority="2977" operator="containsText" text="Moderada">
      <formula>NOT(ISERROR(SEARCH("Moderada",AW550)))</formula>
    </cfRule>
    <cfRule type="containsText" dxfId="10877" priority="2978" operator="containsText" text="Baja">
      <formula>NOT(ISERROR(SEARCH("Baja",AW550)))</formula>
    </cfRule>
  </conditionalFormatting>
  <conditionalFormatting sqref="AP550">
    <cfRule type="cellIs" dxfId="10876" priority="2961" stopIfTrue="1" operator="equal">
      <formula>"Alta"</formula>
    </cfRule>
  </conditionalFormatting>
  <conditionalFormatting sqref="AP550">
    <cfRule type="cellIs" dxfId="10875" priority="2963" stopIfTrue="1" operator="equal">
      <formula>"Baja"</formula>
    </cfRule>
  </conditionalFormatting>
  <conditionalFormatting sqref="AP550">
    <cfRule type="cellIs" dxfId="10874" priority="2962" stopIfTrue="1" operator="equal">
      <formula>"Media"</formula>
    </cfRule>
  </conditionalFormatting>
  <conditionalFormatting sqref="AP550">
    <cfRule type="cellIs" dxfId="10873" priority="2960" stopIfTrue="1" operator="equal">
      <formula>"Muy Alta"</formula>
    </cfRule>
  </conditionalFormatting>
  <conditionalFormatting sqref="AP550">
    <cfRule type="cellIs" dxfId="10872" priority="2964" stopIfTrue="1" operator="equal">
      <formula>"Muy Baja"</formula>
    </cfRule>
  </conditionalFormatting>
  <conditionalFormatting sqref="AP551">
    <cfRule type="cellIs" dxfId="10871" priority="2947" stopIfTrue="1" operator="equal">
      <formula>"Alta"</formula>
    </cfRule>
  </conditionalFormatting>
  <conditionalFormatting sqref="AP551">
    <cfRule type="cellIs" dxfId="10870" priority="2949" stopIfTrue="1" operator="equal">
      <formula>"Baja"</formula>
    </cfRule>
  </conditionalFormatting>
  <conditionalFormatting sqref="AP551">
    <cfRule type="cellIs" dxfId="10869" priority="2948" stopIfTrue="1" operator="equal">
      <formula>"Media"</formula>
    </cfRule>
  </conditionalFormatting>
  <conditionalFormatting sqref="AP551">
    <cfRule type="cellIs" dxfId="10868" priority="2946" stopIfTrue="1" operator="equal">
      <formula>"Muy Alta"</formula>
    </cfRule>
  </conditionalFormatting>
  <conditionalFormatting sqref="AP551">
    <cfRule type="cellIs" dxfId="10867" priority="2950" stopIfTrue="1" operator="equal">
      <formula>"Muy Baja"</formula>
    </cfRule>
  </conditionalFormatting>
  <conditionalFormatting sqref="AE552:AE553">
    <cfRule type="containsText" dxfId="10866" priority="2899" operator="containsText" text="VALORAR">
      <formula>NOT(ISERROR(SEARCH("VALORAR",AE552)))</formula>
    </cfRule>
    <cfRule type="containsText" dxfId="10865" priority="2900" operator="containsText" text="Extrema">
      <formula>NOT(ISERROR(SEARCH("Extrema",AE552)))</formula>
    </cfRule>
    <cfRule type="containsText" dxfId="10864" priority="2901" operator="containsText" text="Alta">
      <formula>NOT(ISERROR(SEARCH("Alta",AE552)))</formula>
    </cfRule>
    <cfRule type="containsText" dxfId="10863" priority="2902" operator="containsText" text="Moderada">
      <formula>NOT(ISERROR(SEARCH("Moderada",AE552)))</formula>
    </cfRule>
    <cfRule type="containsText" dxfId="10862" priority="2903" operator="containsText" text="Baja">
      <formula>NOT(ISERROR(SEARCH("Baja",AE552)))</formula>
    </cfRule>
  </conditionalFormatting>
  <conditionalFormatting sqref="AE552:AE553">
    <cfRule type="containsText" dxfId="10861" priority="2904" operator="containsText" text="VALORAR">
      <formula>NOT(ISERROR(SEARCH("VALORAR",AE552)))</formula>
    </cfRule>
    <cfRule type="containsText" dxfId="10860" priority="2905" operator="containsText" text="Extrema">
      <formula>NOT(ISERROR(SEARCH("Extrema",AE552)))</formula>
    </cfRule>
    <cfRule type="containsText" dxfId="10859" priority="2906" operator="containsText" text="Alta">
      <formula>NOT(ISERROR(SEARCH("Alta",AE552)))</formula>
    </cfRule>
    <cfRule type="containsText" dxfId="10858" priority="2907" operator="containsText" text="Moderada">
      <formula>NOT(ISERROR(SEARCH("Moderada",AE552)))</formula>
    </cfRule>
    <cfRule type="containsText" dxfId="10857" priority="2908" operator="containsText" text="Baja">
      <formula>NOT(ISERROR(SEARCH("Baja",AE552)))</formula>
    </cfRule>
  </conditionalFormatting>
  <conditionalFormatting sqref="V552:V553">
    <cfRule type="cellIs" dxfId="10856" priority="2915" stopIfTrue="1" operator="equal">
      <formula>"Alta"</formula>
    </cfRule>
  </conditionalFormatting>
  <conditionalFormatting sqref="V552:V553">
    <cfRule type="cellIs" dxfId="10855" priority="2917" stopIfTrue="1" operator="equal">
      <formula>"Baja"</formula>
    </cfRule>
  </conditionalFormatting>
  <conditionalFormatting sqref="V552:V553">
    <cfRule type="cellIs" dxfId="10854" priority="2916" stopIfTrue="1" operator="equal">
      <formula>"Media"</formula>
    </cfRule>
  </conditionalFormatting>
  <conditionalFormatting sqref="V552:V553">
    <cfRule type="cellIs" dxfId="10853" priority="2914" stopIfTrue="1" operator="equal">
      <formula>"Muy Alta"</formula>
    </cfRule>
  </conditionalFormatting>
  <conditionalFormatting sqref="V552:V553">
    <cfRule type="cellIs" dxfId="10852" priority="2918" stopIfTrue="1" operator="equal">
      <formula>"Muy Baja"</formula>
    </cfRule>
  </conditionalFormatting>
  <conditionalFormatting sqref="AP553">
    <cfRule type="cellIs" dxfId="10851" priority="2877" stopIfTrue="1" operator="equal">
      <formula>"Alta"</formula>
    </cfRule>
  </conditionalFormatting>
  <conditionalFormatting sqref="AP553">
    <cfRule type="cellIs" dxfId="10850" priority="2879" stopIfTrue="1" operator="equal">
      <formula>"Baja"</formula>
    </cfRule>
  </conditionalFormatting>
  <conditionalFormatting sqref="AP553">
    <cfRule type="cellIs" dxfId="10849" priority="2878" stopIfTrue="1" operator="equal">
      <formula>"Media"</formula>
    </cfRule>
  </conditionalFormatting>
  <conditionalFormatting sqref="AP553">
    <cfRule type="cellIs" dxfId="10848" priority="2876" stopIfTrue="1" operator="equal">
      <formula>"Muy Alta"</formula>
    </cfRule>
  </conditionalFormatting>
  <conditionalFormatting sqref="AP553">
    <cfRule type="cellIs" dxfId="10847" priority="2880" stopIfTrue="1" operator="equal">
      <formula>"Muy Baja"</formula>
    </cfRule>
  </conditionalFormatting>
  <conditionalFormatting sqref="AE554">
    <cfRule type="containsText" dxfId="10846" priority="2843" operator="containsText" text="VALORAR">
      <formula>NOT(ISERROR(SEARCH("VALORAR",AE554)))</formula>
    </cfRule>
    <cfRule type="containsText" dxfId="10845" priority="2844" operator="containsText" text="Extrema">
      <formula>NOT(ISERROR(SEARCH("Extrema",AE554)))</formula>
    </cfRule>
    <cfRule type="containsText" dxfId="10844" priority="2845" operator="containsText" text="Alta">
      <formula>NOT(ISERROR(SEARCH("Alta",AE554)))</formula>
    </cfRule>
    <cfRule type="containsText" dxfId="10843" priority="2846" operator="containsText" text="Moderada">
      <formula>NOT(ISERROR(SEARCH("Moderada",AE554)))</formula>
    </cfRule>
    <cfRule type="containsText" dxfId="10842" priority="2847" operator="containsText" text="Baja">
      <formula>NOT(ISERROR(SEARCH("Baja",AE554)))</formula>
    </cfRule>
  </conditionalFormatting>
  <conditionalFormatting sqref="AE554">
    <cfRule type="containsText" dxfId="10841" priority="2848" operator="containsText" text="VALORAR">
      <formula>NOT(ISERROR(SEARCH("VALORAR",AE554)))</formula>
    </cfRule>
    <cfRule type="containsText" dxfId="10840" priority="2849" operator="containsText" text="Extrema">
      <formula>NOT(ISERROR(SEARCH("Extrema",AE554)))</formula>
    </cfRule>
    <cfRule type="containsText" dxfId="10839" priority="2850" operator="containsText" text="Alta">
      <formula>NOT(ISERROR(SEARCH("Alta",AE554)))</formula>
    </cfRule>
    <cfRule type="containsText" dxfId="10838" priority="2851" operator="containsText" text="Moderada">
      <formula>NOT(ISERROR(SEARCH("Moderada",AE554)))</formula>
    </cfRule>
    <cfRule type="containsText" dxfId="10837" priority="2852" operator="containsText" text="Baja">
      <formula>NOT(ISERROR(SEARCH("Baja",AE554)))</formula>
    </cfRule>
  </conditionalFormatting>
  <conditionalFormatting sqref="V554">
    <cfRule type="cellIs" dxfId="10836" priority="2859" stopIfTrue="1" operator="equal">
      <formula>"Alta"</formula>
    </cfRule>
  </conditionalFormatting>
  <conditionalFormatting sqref="V554">
    <cfRule type="cellIs" dxfId="10835" priority="2861" stopIfTrue="1" operator="equal">
      <formula>"Baja"</formula>
    </cfRule>
  </conditionalFormatting>
  <conditionalFormatting sqref="V554">
    <cfRule type="cellIs" dxfId="10834" priority="2860" stopIfTrue="1" operator="equal">
      <formula>"Media"</formula>
    </cfRule>
  </conditionalFormatting>
  <conditionalFormatting sqref="V554">
    <cfRule type="cellIs" dxfId="10833" priority="2858" stopIfTrue="1" operator="equal">
      <formula>"Muy Alta"</formula>
    </cfRule>
  </conditionalFormatting>
  <conditionalFormatting sqref="V554">
    <cfRule type="cellIs" dxfId="10832" priority="2862" stopIfTrue="1" operator="equal">
      <formula>"Muy Baja"</formula>
    </cfRule>
  </conditionalFormatting>
  <conditionalFormatting sqref="AP554">
    <cfRule type="cellIs" dxfId="10831" priority="2835" stopIfTrue="1" operator="equal">
      <formula>"Alta"</formula>
    </cfRule>
  </conditionalFormatting>
  <conditionalFormatting sqref="AP554">
    <cfRule type="cellIs" dxfId="10830" priority="2837" stopIfTrue="1" operator="equal">
      <formula>"Baja"</formula>
    </cfRule>
  </conditionalFormatting>
  <conditionalFormatting sqref="AP554">
    <cfRule type="cellIs" dxfId="10829" priority="2836" stopIfTrue="1" operator="equal">
      <formula>"Media"</formula>
    </cfRule>
  </conditionalFormatting>
  <conditionalFormatting sqref="AP554">
    <cfRule type="cellIs" dxfId="10828" priority="2834" stopIfTrue="1" operator="equal">
      <formula>"Muy Alta"</formula>
    </cfRule>
  </conditionalFormatting>
  <conditionalFormatting sqref="AP554">
    <cfRule type="cellIs" dxfId="10827" priority="2838" stopIfTrue="1" operator="equal">
      <formula>"Muy Baja"</formula>
    </cfRule>
  </conditionalFormatting>
  <conditionalFormatting sqref="AE556:AE557">
    <cfRule type="containsText" dxfId="10826" priority="2787" operator="containsText" text="VALORAR">
      <formula>NOT(ISERROR(SEARCH("VALORAR",AE556)))</formula>
    </cfRule>
    <cfRule type="containsText" dxfId="10825" priority="2788" operator="containsText" text="Extrema">
      <formula>NOT(ISERROR(SEARCH("Extrema",AE556)))</formula>
    </cfRule>
    <cfRule type="containsText" dxfId="10824" priority="2789" operator="containsText" text="Alta">
      <formula>NOT(ISERROR(SEARCH("Alta",AE556)))</formula>
    </cfRule>
    <cfRule type="containsText" dxfId="10823" priority="2790" operator="containsText" text="Moderada">
      <formula>NOT(ISERROR(SEARCH("Moderada",AE556)))</formula>
    </cfRule>
    <cfRule type="containsText" dxfId="10822" priority="2791" operator="containsText" text="Baja">
      <formula>NOT(ISERROR(SEARCH("Baja",AE556)))</formula>
    </cfRule>
  </conditionalFormatting>
  <conditionalFormatting sqref="AE556:AE557">
    <cfRule type="containsText" dxfId="10821" priority="2792" operator="containsText" text="VALORAR">
      <formula>NOT(ISERROR(SEARCH("VALORAR",AE556)))</formula>
    </cfRule>
    <cfRule type="containsText" dxfId="10820" priority="2793" operator="containsText" text="Extrema">
      <formula>NOT(ISERROR(SEARCH("Extrema",AE556)))</formula>
    </cfRule>
    <cfRule type="containsText" dxfId="10819" priority="2794" operator="containsText" text="Alta">
      <formula>NOT(ISERROR(SEARCH("Alta",AE556)))</formula>
    </cfRule>
    <cfRule type="containsText" dxfId="10818" priority="2795" operator="containsText" text="Moderada">
      <formula>NOT(ISERROR(SEARCH("Moderada",AE556)))</formula>
    </cfRule>
    <cfRule type="containsText" dxfId="10817" priority="2796" operator="containsText" text="Baja">
      <formula>NOT(ISERROR(SEARCH("Baja",AE556)))</formula>
    </cfRule>
  </conditionalFormatting>
  <conditionalFormatting sqref="AP561">
    <cfRule type="cellIs" dxfId="10816" priority="2741" stopIfTrue="1" operator="equal">
      <formula>"Alta"</formula>
    </cfRule>
  </conditionalFormatting>
  <conditionalFormatting sqref="AP561">
    <cfRule type="cellIs" dxfId="10815" priority="2743" stopIfTrue="1" operator="equal">
      <formula>"Baja"</formula>
    </cfRule>
  </conditionalFormatting>
  <conditionalFormatting sqref="AP561">
    <cfRule type="cellIs" dxfId="10814" priority="2742" stopIfTrue="1" operator="equal">
      <formula>"Media"</formula>
    </cfRule>
  </conditionalFormatting>
  <conditionalFormatting sqref="AP561">
    <cfRule type="cellIs" dxfId="10813" priority="2740" stopIfTrue="1" operator="equal">
      <formula>"Muy Alta"</formula>
    </cfRule>
  </conditionalFormatting>
  <conditionalFormatting sqref="AP561">
    <cfRule type="cellIs" dxfId="10812" priority="2744" stopIfTrue="1" operator="equal">
      <formula>"Muy Baja"</formula>
    </cfRule>
  </conditionalFormatting>
  <conditionalFormatting sqref="AP558">
    <cfRule type="cellIs" dxfId="10811" priority="2699" stopIfTrue="1" operator="equal">
      <formula>"Alta"</formula>
    </cfRule>
  </conditionalFormatting>
  <conditionalFormatting sqref="AP558">
    <cfRule type="cellIs" dxfId="10810" priority="2701" stopIfTrue="1" operator="equal">
      <formula>"Baja"</formula>
    </cfRule>
  </conditionalFormatting>
  <conditionalFormatting sqref="AP558">
    <cfRule type="cellIs" dxfId="10809" priority="2700" stopIfTrue="1" operator="equal">
      <formula>"Media"</formula>
    </cfRule>
  </conditionalFormatting>
  <conditionalFormatting sqref="AP558">
    <cfRule type="cellIs" dxfId="10808" priority="2698" stopIfTrue="1" operator="equal">
      <formula>"Muy Alta"</formula>
    </cfRule>
  </conditionalFormatting>
  <conditionalFormatting sqref="AP558">
    <cfRule type="cellIs" dxfId="10807" priority="2702" stopIfTrue="1" operator="equal">
      <formula>"Muy Baja"</formula>
    </cfRule>
  </conditionalFormatting>
  <conditionalFormatting sqref="V556:V557">
    <cfRule type="cellIs" dxfId="10806" priority="2803" stopIfTrue="1" operator="equal">
      <formula>"Alta"</formula>
    </cfRule>
  </conditionalFormatting>
  <conditionalFormatting sqref="V556:V557">
    <cfRule type="cellIs" dxfId="10805" priority="2805" stopIfTrue="1" operator="equal">
      <formula>"Baja"</formula>
    </cfRule>
  </conditionalFormatting>
  <conditionalFormatting sqref="V556:V557">
    <cfRule type="cellIs" dxfId="10804" priority="2804" stopIfTrue="1" operator="equal">
      <formula>"Media"</formula>
    </cfRule>
  </conditionalFormatting>
  <conditionalFormatting sqref="V556:V557">
    <cfRule type="cellIs" dxfId="10803" priority="2802" stopIfTrue="1" operator="equal">
      <formula>"Muy Alta"</formula>
    </cfRule>
  </conditionalFormatting>
  <conditionalFormatting sqref="V556:V557">
    <cfRule type="cellIs" dxfId="10802" priority="2806" stopIfTrue="1" operator="equal">
      <formula>"Muy Baja"</formula>
    </cfRule>
  </conditionalFormatting>
  <conditionalFormatting sqref="AW556">
    <cfRule type="containsText" dxfId="10801" priority="2777" operator="containsText" text="VALORAR">
      <formula>NOT(ISERROR(SEARCH("VALORAR",AW556)))</formula>
    </cfRule>
    <cfRule type="containsText" dxfId="10800" priority="2778" operator="containsText" text="Extrema">
      <formula>NOT(ISERROR(SEARCH("Extrema",AW556)))</formula>
    </cfRule>
    <cfRule type="containsText" dxfId="10799" priority="2779" operator="containsText" text="Alta">
      <formula>NOT(ISERROR(SEARCH("Alta",AW556)))</formula>
    </cfRule>
    <cfRule type="containsText" dxfId="10798" priority="2780" operator="containsText" text="Moderada">
      <formula>NOT(ISERROR(SEARCH("Moderada",AW556)))</formula>
    </cfRule>
    <cfRule type="containsText" dxfId="10797" priority="2781" operator="containsText" text="Baja">
      <formula>NOT(ISERROR(SEARCH("Baja",AW556)))</formula>
    </cfRule>
  </conditionalFormatting>
  <conditionalFormatting sqref="AW556">
    <cfRule type="containsText" dxfId="10796" priority="2782" operator="containsText" text="VALORAR">
      <formula>NOT(ISERROR(SEARCH("VALORAR",AW556)))</formula>
    </cfRule>
    <cfRule type="containsText" dxfId="10795" priority="2783" operator="containsText" text="Extrema">
      <formula>NOT(ISERROR(SEARCH("Extrema",AW556)))</formula>
    </cfRule>
    <cfRule type="containsText" dxfId="10794" priority="2784" operator="containsText" text="Alta">
      <formula>NOT(ISERROR(SEARCH("Alta",AW556)))</formula>
    </cfRule>
    <cfRule type="containsText" dxfId="10793" priority="2785" operator="containsText" text="Moderada">
      <formula>NOT(ISERROR(SEARCH("Moderada",AW556)))</formula>
    </cfRule>
    <cfRule type="containsText" dxfId="10792" priority="2786" operator="containsText" text="Baja">
      <formula>NOT(ISERROR(SEARCH("Baja",AW556)))</formula>
    </cfRule>
  </conditionalFormatting>
  <conditionalFormatting sqref="AP556">
    <cfRule type="cellIs" dxfId="10791" priority="2769" stopIfTrue="1" operator="equal">
      <formula>"Alta"</formula>
    </cfRule>
  </conditionalFormatting>
  <conditionalFormatting sqref="AP556">
    <cfRule type="cellIs" dxfId="10790" priority="2771" stopIfTrue="1" operator="equal">
      <formula>"Baja"</formula>
    </cfRule>
  </conditionalFormatting>
  <conditionalFormatting sqref="AP556">
    <cfRule type="cellIs" dxfId="10789" priority="2770" stopIfTrue="1" operator="equal">
      <formula>"Media"</formula>
    </cfRule>
  </conditionalFormatting>
  <conditionalFormatting sqref="AP556">
    <cfRule type="cellIs" dxfId="10788" priority="2768" stopIfTrue="1" operator="equal">
      <formula>"Muy Alta"</formula>
    </cfRule>
  </conditionalFormatting>
  <conditionalFormatting sqref="AP556">
    <cfRule type="cellIs" dxfId="10787" priority="2772" stopIfTrue="1" operator="equal">
      <formula>"Muy Baja"</formula>
    </cfRule>
  </conditionalFormatting>
  <conditionalFormatting sqref="AP557">
    <cfRule type="cellIs" dxfId="10786" priority="2755" stopIfTrue="1" operator="equal">
      <formula>"Alta"</formula>
    </cfRule>
  </conditionalFormatting>
  <conditionalFormatting sqref="AP557">
    <cfRule type="cellIs" dxfId="10785" priority="2757" stopIfTrue="1" operator="equal">
      <formula>"Baja"</formula>
    </cfRule>
  </conditionalFormatting>
  <conditionalFormatting sqref="AP557">
    <cfRule type="cellIs" dxfId="10784" priority="2756" stopIfTrue="1" operator="equal">
      <formula>"Media"</formula>
    </cfRule>
  </conditionalFormatting>
  <conditionalFormatting sqref="AP557">
    <cfRule type="cellIs" dxfId="10783" priority="2754" stopIfTrue="1" operator="equal">
      <formula>"Muy Alta"</formula>
    </cfRule>
  </conditionalFormatting>
  <conditionalFormatting sqref="AP557">
    <cfRule type="cellIs" dxfId="10782" priority="2758" stopIfTrue="1" operator="equal">
      <formula>"Muy Baja"</formula>
    </cfRule>
  </conditionalFormatting>
  <conditionalFormatting sqref="AE558:AE559">
    <cfRule type="containsText" dxfId="10781" priority="2707" operator="containsText" text="VALORAR">
      <formula>NOT(ISERROR(SEARCH("VALORAR",AE558)))</formula>
    </cfRule>
    <cfRule type="containsText" dxfId="10780" priority="2708" operator="containsText" text="Extrema">
      <formula>NOT(ISERROR(SEARCH("Extrema",AE558)))</formula>
    </cfRule>
    <cfRule type="containsText" dxfId="10779" priority="2709" operator="containsText" text="Alta">
      <formula>NOT(ISERROR(SEARCH("Alta",AE558)))</formula>
    </cfRule>
    <cfRule type="containsText" dxfId="10778" priority="2710" operator="containsText" text="Moderada">
      <formula>NOT(ISERROR(SEARCH("Moderada",AE558)))</formula>
    </cfRule>
    <cfRule type="containsText" dxfId="10777" priority="2711" operator="containsText" text="Baja">
      <formula>NOT(ISERROR(SEARCH("Baja",AE558)))</formula>
    </cfRule>
  </conditionalFormatting>
  <conditionalFormatting sqref="AE558:AE559">
    <cfRule type="containsText" dxfId="10776" priority="2712" operator="containsText" text="VALORAR">
      <formula>NOT(ISERROR(SEARCH("VALORAR",AE558)))</formula>
    </cfRule>
    <cfRule type="containsText" dxfId="10775" priority="2713" operator="containsText" text="Extrema">
      <formula>NOT(ISERROR(SEARCH("Extrema",AE558)))</formula>
    </cfRule>
    <cfRule type="containsText" dxfId="10774" priority="2714" operator="containsText" text="Alta">
      <formula>NOT(ISERROR(SEARCH("Alta",AE558)))</formula>
    </cfRule>
    <cfRule type="containsText" dxfId="10773" priority="2715" operator="containsText" text="Moderada">
      <formula>NOT(ISERROR(SEARCH("Moderada",AE558)))</formula>
    </cfRule>
    <cfRule type="containsText" dxfId="10772" priority="2716" operator="containsText" text="Baja">
      <formula>NOT(ISERROR(SEARCH("Baja",AE558)))</formula>
    </cfRule>
  </conditionalFormatting>
  <conditionalFormatting sqref="V558:V559">
    <cfRule type="cellIs" dxfId="10771" priority="2723" stopIfTrue="1" operator="equal">
      <formula>"Alta"</formula>
    </cfRule>
  </conditionalFormatting>
  <conditionalFormatting sqref="V558:V559">
    <cfRule type="cellIs" dxfId="10770" priority="2725" stopIfTrue="1" operator="equal">
      <formula>"Baja"</formula>
    </cfRule>
  </conditionalFormatting>
  <conditionalFormatting sqref="V558:V559">
    <cfRule type="cellIs" dxfId="10769" priority="2724" stopIfTrue="1" operator="equal">
      <formula>"Media"</formula>
    </cfRule>
  </conditionalFormatting>
  <conditionalFormatting sqref="V558:V559">
    <cfRule type="cellIs" dxfId="10768" priority="2722" stopIfTrue="1" operator="equal">
      <formula>"Muy Alta"</formula>
    </cfRule>
  </conditionalFormatting>
  <conditionalFormatting sqref="V558:V559">
    <cfRule type="cellIs" dxfId="10767" priority="2726" stopIfTrue="1" operator="equal">
      <formula>"Muy Baja"</formula>
    </cfRule>
  </conditionalFormatting>
  <conditionalFormatting sqref="AP559">
    <cfRule type="cellIs" dxfId="10766" priority="2685" stopIfTrue="1" operator="equal">
      <formula>"Alta"</formula>
    </cfRule>
  </conditionalFormatting>
  <conditionalFormatting sqref="AP559">
    <cfRule type="cellIs" dxfId="10765" priority="2687" stopIfTrue="1" operator="equal">
      <formula>"Baja"</formula>
    </cfRule>
  </conditionalFormatting>
  <conditionalFormatting sqref="AP559">
    <cfRule type="cellIs" dxfId="10764" priority="2686" stopIfTrue="1" operator="equal">
      <formula>"Media"</formula>
    </cfRule>
  </conditionalFormatting>
  <conditionalFormatting sqref="AP559">
    <cfRule type="cellIs" dxfId="10763" priority="2684" stopIfTrue="1" operator="equal">
      <formula>"Muy Alta"</formula>
    </cfRule>
  </conditionalFormatting>
  <conditionalFormatting sqref="AP559">
    <cfRule type="cellIs" dxfId="10762" priority="2688" stopIfTrue="1" operator="equal">
      <formula>"Muy Baja"</formula>
    </cfRule>
  </conditionalFormatting>
  <conditionalFormatting sqref="AE560">
    <cfRule type="containsText" dxfId="10761" priority="2651" operator="containsText" text="VALORAR">
      <formula>NOT(ISERROR(SEARCH("VALORAR",AE560)))</formula>
    </cfRule>
    <cfRule type="containsText" dxfId="10760" priority="2652" operator="containsText" text="Extrema">
      <formula>NOT(ISERROR(SEARCH("Extrema",AE560)))</formula>
    </cfRule>
    <cfRule type="containsText" dxfId="10759" priority="2653" operator="containsText" text="Alta">
      <formula>NOT(ISERROR(SEARCH("Alta",AE560)))</formula>
    </cfRule>
    <cfRule type="containsText" dxfId="10758" priority="2654" operator="containsText" text="Moderada">
      <formula>NOT(ISERROR(SEARCH("Moderada",AE560)))</formula>
    </cfRule>
    <cfRule type="containsText" dxfId="10757" priority="2655" operator="containsText" text="Baja">
      <formula>NOT(ISERROR(SEARCH("Baja",AE560)))</formula>
    </cfRule>
  </conditionalFormatting>
  <conditionalFormatting sqref="AE560">
    <cfRule type="containsText" dxfId="10756" priority="2656" operator="containsText" text="VALORAR">
      <formula>NOT(ISERROR(SEARCH("VALORAR",AE560)))</formula>
    </cfRule>
    <cfRule type="containsText" dxfId="10755" priority="2657" operator="containsText" text="Extrema">
      <formula>NOT(ISERROR(SEARCH("Extrema",AE560)))</formula>
    </cfRule>
    <cfRule type="containsText" dxfId="10754" priority="2658" operator="containsText" text="Alta">
      <formula>NOT(ISERROR(SEARCH("Alta",AE560)))</formula>
    </cfRule>
    <cfRule type="containsText" dxfId="10753" priority="2659" operator="containsText" text="Moderada">
      <formula>NOT(ISERROR(SEARCH("Moderada",AE560)))</formula>
    </cfRule>
    <cfRule type="containsText" dxfId="10752" priority="2660" operator="containsText" text="Baja">
      <formula>NOT(ISERROR(SEARCH("Baja",AE560)))</formula>
    </cfRule>
  </conditionalFormatting>
  <conditionalFormatting sqref="V560">
    <cfRule type="cellIs" dxfId="10751" priority="2667" stopIfTrue="1" operator="equal">
      <formula>"Alta"</formula>
    </cfRule>
  </conditionalFormatting>
  <conditionalFormatting sqref="V560">
    <cfRule type="cellIs" dxfId="10750" priority="2669" stopIfTrue="1" operator="equal">
      <formula>"Baja"</formula>
    </cfRule>
  </conditionalFormatting>
  <conditionalFormatting sqref="V560">
    <cfRule type="cellIs" dxfId="10749" priority="2668" stopIfTrue="1" operator="equal">
      <formula>"Media"</formula>
    </cfRule>
  </conditionalFormatting>
  <conditionalFormatting sqref="V560">
    <cfRule type="cellIs" dxfId="10748" priority="2666" stopIfTrue="1" operator="equal">
      <formula>"Muy Alta"</formula>
    </cfRule>
  </conditionalFormatting>
  <conditionalFormatting sqref="V560">
    <cfRule type="cellIs" dxfId="10747" priority="2670" stopIfTrue="1" operator="equal">
      <formula>"Muy Baja"</formula>
    </cfRule>
  </conditionalFormatting>
  <conditionalFormatting sqref="AP560">
    <cfRule type="cellIs" dxfId="10746" priority="2643" stopIfTrue="1" operator="equal">
      <formula>"Alta"</formula>
    </cfRule>
  </conditionalFormatting>
  <conditionalFormatting sqref="AP560">
    <cfRule type="cellIs" dxfId="10745" priority="2645" stopIfTrue="1" operator="equal">
      <formula>"Baja"</formula>
    </cfRule>
  </conditionalFormatting>
  <conditionalFormatting sqref="AP560">
    <cfRule type="cellIs" dxfId="10744" priority="2644" stopIfTrue="1" operator="equal">
      <formula>"Media"</formula>
    </cfRule>
  </conditionalFormatting>
  <conditionalFormatting sqref="AP560">
    <cfRule type="cellIs" dxfId="10743" priority="2642" stopIfTrue="1" operator="equal">
      <formula>"Muy Alta"</formula>
    </cfRule>
  </conditionalFormatting>
  <conditionalFormatting sqref="AP560">
    <cfRule type="cellIs" dxfId="10742" priority="2646" stopIfTrue="1" operator="equal">
      <formula>"Muy Baja"</formula>
    </cfRule>
  </conditionalFormatting>
  <conditionalFormatting sqref="AE568:AE569">
    <cfRule type="containsText" dxfId="10741" priority="2459" operator="containsText" text="VALORAR">
      <formula>NOT(ISERROR(SEARCH("VALORAR",AE568)))</formula>
    </cfRule>
    <cfRule type="containsText" dxfId="10740" priority="2460" operator="containsText" text="Extrema">
      <formula>NOT(ISERROR(SEARCH("Extrema",AE568)))</formula>
    </cfRule>
    <cfRule type="containsText" dxfId="10739" priority="2461" operator="containsText" text="Alta">
      <formula>NOT(ISERROR(SEARCH("Alta",AE568)))</formula>
    </cfRule>
    <cfRule type="containsText" dxfId="10738" priority="2462" operator="containsText" text="Moderada">
      <formula>NOT(ISERROR(SEARCH("Moderada",AE568)))</formula>
    </cfRule>
    <cfRule type="containsText" dxfId="10737" priority="2463" operator="containsText" text="Baja">
      <formula>NOT(ISERROR(SEARCH("Baja",AE568)))</formula>
    </cfRule>
  </conditionalFormatting>
  <conditionalFormatting sqref="AE568:AE569">
    <cfRule type="containsText" dxfId="10736" priority="2464" operator="containsText" text="VALORAR">
      <formula>NOT(ISERROR(SEARCH("VALORAR",AE568)))</formula>
    </cfRule>
    <cfRule type="containsText" dxfId="10735" priority="2465" operator="containsText" text="Extrema">
      <formula>NOT(ISERROR(SEARCH("Extrema",AE568)))</formula>
    </cfRule>
    <cfRule type="containsText" dxfId="10734" priority="2466" operator="containsText" text="Alta">
      <formula>NOT(ISERROR(SEARCH("Alta",AE568)))</formula>
    </cfRule>
    <cfRule type="containsText" dxfId="10733" priority="2467" operator="containsText" text="Moderada">
      <formula>NOT(ISERROR(SEARCH("Moderada",AE568)))</formula>
    </cfRule>
    <cfRule type="containsText" dxfId="10732" priority="2468" operator="containsText" text="Baja">
      <formula>NOT(ISERROR(SEARCH("Baja",AE568)))</formula>
    </cfRule>
  </conditionalFormatting>
  <conditionalFormatting sqref="AP573">
    <cfRule type="cellIs" dxfId="10731" priority="2413" stopIfTrue="1" operator="equal">
      <formula>"Alta"</formula>
    </cfRule>
  </conditionalFormatting>
  <conditionalFormatting sqref="AP573">
    <cfRule type="cellIs" dxfId="10730" priority="2415" stopIfTrue="1" operator="equal">
      <formula>"Baja"</formula>
    </cfRule>
  </conditionalFormatting>
  <conditionalFormatting sqref="AP573">
    <cfRule type="cellIs" dxfId="10729" priority="2414" stopIfTrue="1" operator="equal">
      <formula>"Media"</formula>
    </cfRule>
  </conditionalFormatting>
  <conditionalFormatting sqref="AP573">
    <cfRule type="cellIs" dxfId="10728" priority="2412" stopIfTrue="1" operator="equal">
      <formula>"Muy Alta"</formula>
    </cfRule>
  </conditionalFormatting>
  <conditionalFormatting sqref="AP573">
    <cfRule type="cellIs" dxfId="10727" priority="2416" stopIfTrue="1" operator="equal">
      <formula>"Muy Baja"</formula>
    </cfRule>
  </conditionalFormatting>
  <conditionalFormatting sqref="AP570">
    <cfRule type="cellIs" dxfId="10726" priority="2371" stopIfTrue="1" operator="equal">
      <formula>"Alta"</formula>
    </cfRule>
  </conditionalFormatting>
  <conditionalFormatting sqref="AP570">
    <cfRule type="cellIs" dxfId="10725" priority="2373" stopIfTrue="1" operator="equal">
      <formula>"Baja"</formula>
    </cfRule>
  </conditionalFormatting>
  <conditionalFormatting sqref="AP570">
    <cfRule type="cellIs" dxfId="10724" priority="2372" stopIfTrue="1" operator="equal">
      <formula>"Media"</formula>
    </cfRule>
  </conditionalFormatting>
  <conditionalFormatting sqref="AP570">
    <cfRule type="cellIs" dxfId="10723" priority="2370" stopIfTrue="1" operator="equal">
      <formula>"Muy Alta"</formula>
    </cfRule>
  </conditionalFormatting>
  <conditionalFormatting sqref="AP570">
    <cfRule type="cellIs" dxfId="10722" priority="2374" stopIfTrue="1" operator="equal">
      <formula>"Muy Baja"</formula>
    </cfRule>
  </conditionalFormatting>
  <conditionalFormatting sqref="V568:V569">
    <cfRule type="cellIs" dxfId="10721" priority="2475" stopIfTrue="1" operator="equal">
      <formula>"Alta"</formula>
    </cfRule>
  </conditionalFormatting>
  <conditionalFormatting sqref="V568:V569">
    <cfRule type="cellIs" dxfId="10720" priority="2477" stopIfTrue="1" operator="equal">
      <formula>"Baja"</formula>
    </cfRule>
  </conditionalFormatting>
  <conditionalFormatting sqref="V568:V569">
    <cfRule type="cellIs" dxfId="10719" priority="2476" stopIfTrue="1" operator="equal">
      <formula>"Media"</formula>
    </cfRule>
  </conditionalFormatting>
  <conditionalFormatting sqref="V568:V569">
    <cfRule type="cellIs" dxfId="10718" priority="2474" stopIfTrue="1" operator="equal">
      <formula>"Muy Alta"</formula>
    </cfRule>
  </conditionalFormatting>
  <conditionalFormatting sqref="V568:V569">
    <cfRule type="cellIs" dxfId="10717" priority="2478" stopIfTrue="1" operator="equal">
      <formula>"Muy Baja"</formula>
    </cfRule>
  </conditionalFormatting>
  <conditionalFormatting sqref="AE574:AE575">
    <cfRule type="containsText" dxfId="10716" priority="2323" operator="containsText" text="VALORAR">
      <formula>NOT(ISERROR(SEARCH("VALORAR",AE574)))</formula>
    </cfRule>
    <cfRule type="containsText" dxfId="10715" priority="2324" operator="containsText" text="Extrema">
      <formula>NOT(ISERROR(SEARCH("Extrema",AE574)))</formula>
    </cfRule>
    <cfRule type="containsText" dxfId="10714" priority="2325" operator="containsText" text="Alta">
      <formula>NOT(ISERROR(SEARCH("Alta",AE574)))</formula>
    </cfRule>
    <cfRule type="containsText" dxfId="10713" priority="2326" operator="containsText" text="Moderada">
      <formula>NOT(ISERROR(SEARCH("Moderada",AE574)))</formula>
    </cfRule>
    <cfRule type="containsText" dxfId="10712" priority="2327" operator="containsText" text="Baja">
      <formula>NOT(ISERROR(SEARCH("Baja",AE574)))</formula>
    </cfRule>
  </conditionalFormatting>
  <conditionalFormatting sqref="AE574:AE575">
    <cfRule type="containsText" dxfId="10711" priority="2328" operator="containsText" text="VALORAR">
      <formula>NOT(ISERROR(SEARCH("VALORAR",AE574)))</formula>
    </cfRule>
    <cfRule type="containsText" dxfId="10710" priority="2329" operator="containsText" text="Extrema">
      <formula>NOT(ISERROR(SEARCH("Extrema",AE574)))</formula>
    </cfRule>
    <cfRule type="containsText" dxfId="10709" priority="2330" operator="containsText" text="Alta">
      <formula>NOT(ISERROR(SEARCH("Alta",AE574)))</formula>
    </cfRule>
    <cfRule type="containsText" dxfId="10708" priority="2331" operator="containsText" text="Moderada">
      <formula>NOT(ISERROR(SEARCH("Moderada",AE574)))</formula>
    </cfRule>
    <cfRule type="containsText" dxfId="10707" priority="2332" operator="containsText" text="Baja">
      <formula>NOT(ISERROR(SEARCH("Baja",AE574)))</formula>
    </cfRule>
  </conditionalFormatting>
  <conditionalFormatting sqref="AW568">
    <cfRule type="containsText" dxfId="10706" priority="2449" operator="containsText" text="VALORAR">
      <formula>NOT(ISERROR(SEARCH("VALORAR",AW568)))</formula>
    </cfRule>
    <cfRule type="containsText" dxfId="10705" priority="2450" operator="containsText" text="Extrema">
      <formula>NOT(ISERROR(SEARCH("Extrema",AW568)))</formula>
    </cfRule>
    <cfRule type="containsText" dxfId="10704" priority="2451" operator="containsText" text="Alta">
      <formula>NOT(ISERROR(SEARCH("Alta",AW568)))</formula>
    </cfRule>
    <cfRule type="containsText" dxfId="10703" priority="2452" operator="containsText" text="Moderada">
      <formula>NOT(ISERROR(SEARCH("Moderada",AW568)))</formula>
    </cfRule>
    <cfRule type="containsText" dxfId="10702" priority="2453" operator="containsText" text="Baja">
      <formula>NOT(ISERROR(SEARCH("Baja",AW568)))</formula>
    </cfRule>
  </conditionalFormatting>
  <conditionalFormatting sqref="AW568">
    <cfRule type="containsText" dxfId="10701" priority="2454" operator="containsText" text="VALORAR">
      <formula>NOT(ISERROR(SEARCH("VALORAR",AW568)))</formula>
    </cfRule>
    <cfRule type="containsText" dxfId="10700" priority="2455" operator="containsText" text="Extrema">
      <formula>NOT(ISERROR(SEARCH("Extrema",AW568)))</formula>
    </cfRule>
    <cfRule type="containsText" dxfId="10699" priority="2456" operator="containsText" text="Alta">
      <formula>NOT(ISERROR(SEARCH("Alta",AW568)))</formula>
    </cfRule>
    <cfRule type="containsText" dxfId="10698" priority="2457" operator="containsText" text="Moderada">
      <formula>NOT(ISERROR(SEARCH("Moderada",AW568)))</formula>
    </cfRule>
    <cfRule type="containsText" dxfId="10697" priority="2458" operator="containsText" text="Baja">
      <formula>NOT(ISERROR(SEARCH("Baja",AW568)))</formula>
    </cfRule>
  </conditionalFormatting>
  <conditionalFormatting sqref="AP568">
    <cfRule type="cellIs" dxfId="10696" priority="2441" stopIfTrue="1" operator="equal">
      <formula>"Alta"</formula>
    </cfRule>
  </conditionalFormatting>
  <conditionalFormatting sqref="AP568">
    <cfRule type="cellIs" dxfId="10695" priority="2443" stopIfTrue="1" operator="equal">
      <formula>"Baja"</formula>
    </cfRule>
  </conditionalFormatting>
  <conditionalFormatting sqref="AP568">
    <cfRule type="cellIs" dxfId="10694" priority="2442" stopIfTrue="1" operator="equal">
      <formula>"Media"</formula>
    </cfRule>
  </conditionalFormatting>
  <conditionalFormatting sqref="AP568">
    <cfRule type="cellIs" dxfId="10693" priority="2440" stopIfTrue="1" operator="equal">
      <formula>"Muy Alta"</formula>
    </cfRule>
  </conditionalFormatting>
  <conditionalFormatting sqref="AP568">
    <cfRule type="cellIs" dxfId="10692" priority="2444" stopIfTrue="1" operator="equal">
      <formula>"Muy Baja"</formula>
    </cfRule>
  </conditionalFormatting>
  <conditionalFormatting sqref="AP569">
    <cfRule type="cellIs" dxfId="10691" priority="2427" stopIfTrue="1" operator="equal">
      <formula>"Alta"</formula>
    </cfRule>
  </conditionalFormatting>
  <conditionalFormatting sqref="AP569">
    <cfRule type="cellIs" dxfId="10690" priority="2429" stopIfTrue="1" operator="equal">
      <formula>"Baja"</formula>
    </cfRule>
  </conditionalFormatting>
  <conditionalFormatting sqref="AP569">
    <cfRule type="cellIs" dxfId="10689" priority="2428" stopIfTrue="1" operator="equal">
      <formula>"Media"</formula>
    </cfRule>
  </conditionalFormatting>
  <conditionalFormatting sqref="AP569">
    <cfRule type="cellIs" dxfId="10688" priority="2426" stopIfTrue="1" operator="equal">
      <formula>"Muy Alta"</formula>
    </cfRule>
  </conditionalFormatting>
  <conditionalFormatting sqref="AP569">
    <cfRule type="cellIs" dxfId="10687" priority="2430" stopIfTrue="1" operator="equal">
      <formula>"Muy Baja"</formula>
    </cfRule>
  </conditionalFormatting>
  <conditionalFormatting sqref="AP579">
    <cfRule type="cellIs" dxfId="10686" priority="2277" stopIfTrue="1" operator="equal">
      <formula>"Alta"</formula>
    </cfRule>
  </conditionalFormatting>
  <conditionalFormatting sqref="AP579">
    <cfRule type="cellIs" dxfId="10685" priority="2279" stopIfTrue="1" operator="equal">
      <formula>"Baja"</formula>
    </cfRule>
  </conditionalFormatting>
  <conditionalFormatting sqref="AP579">
    <cfRule type="cellIs" dxfId="10684" priority="2278" stopIfTrue="1" operator="equal">
      <formula>"Media"</formula>
    </cfRule>
  </conditionalFormatting>
  <conditionalFormatting sqref="AP579">
    <cfRule type="cellIs" dxfId="10683" priority="2276" stopIfTrue="1" operator="equal">
      <formula>"Muy Alta"</formula>
    </cfRule>
  </conditionalFormatting>
  <conditionalFormatting sqref="AP579">
    <cfRule type="cellIs" dxfId="10682" priority="2280" stopIfTrue="1" operator="equal">
      <formula>"Muy Baja"</formula>
    </cfRule>
  </conditionalFormatting>
  <conditionalFormatting sqref="AE570:AE571">
    <cfRule type="containsText" dxfId="10681" priority="2379" operator="containsText" text="VALORAR">
      <formula>NOT(ISERROR(SEARCH("VALORAR",AE570)))</formula>
    </cfRule>
    <cfRule type="containsText" dxfId="10680" priority="2380" operator="containsText" text="Extrema">
      <formula>NOT(ISERROR(SEARCH("Extrema",AE570)))</formula>
    </cfRule>
    <cfRule type="containsText" dxfId="10679" priority="2381" operator="containsText" text="Alta">
      <formula>NOT(ISERROR(SEARCH("Alta",AE570)))</formula>
    </cfRule>
    <cfRule type="containsText" dxfId="10678" priority="2382" operator="containsText" text="Moderada">
      <formula>NOT(ISERROR(SEARCH("Moderada",AE570)))</formula>
    </cfRule>
    <cfRule type="containsText" dxfId="10677" priority="2383" operator="containsText" text="Baja">
      <formula>NOT(ISERROR(SEARCH("Baja",AE570)))</formula>
    </cfRule>
  </conditionalFormatting>
  <conditionalFormatting sqref="AE570:AE571">
    <cfRule type="containsText" dxfId="10676" priority="2384" operator="containsText" text="VALORAR">
      <formula>NOT(ISERROR(SEARCH("VALORAR",AE570)))</formula>
    </cfRule>
    <cfRule type="containsText" dxfId="10675" priority="2385" operator="containsText" text="Extrema">
      <formula>NOT(ISERROR(SEARCH("Extrema",AE570)))</formula>
    </cfRule>
    <cfRule type="containsText" dxfId="10674" priority="2386" operator="containsText" text="Alta">
      <formula>NOT(ISERROR(SEARCH("Alta",AE570)))</formula>
    </cfRule>
    <cfRule type="containsText" dxfId="10673" priority="2387" operator="containsText" text="Moderada">
      <formula>NOT(ISERROR(SEARCH("Moderada",AE570)))</formula>
    </cfRule>
    <cfRule type="containsText" dxfId="10672" priority="2388" operator="containsText" text="Baja">
      <formula>NOT(ISERROR(SEARCH("Baja",AE570)))</formula>
    </cfRule>
  </conditionalFormatting>
  <conditionalFormatting sqref="V570:V571">
    <cfRule type="cellIs" dxfId="10671" priority="2395" stopIfTrue="1" operator="equal">
      <formula>"Alta"</formula>
    </cfRule>
  </conditionalFormatting>
  <conditionalFormatting sqref="V570:V571">
    <cfRule type="cellIs" dxfId="10670" priority="2397" stopIfTrue="1" operator="equal">
      <formula>"Baja"</formula>
    </cfRule>
  </conditionalFormatting>
  <conditionalFormatting sqref="V570:V571">
    <cfRule type="cellIs" dxfId="10669" priority="2396" stopIfTrue="1" operator="equal">
      <formula>"Media"</formula>
    </cfRule>
  </conditionalFormatting>
  <conditionalFormatting sqref="V570:V571">
    <cfRule type="cellIs" dxfId="10668" priority="2394" stopIfTrue="1" operator="equal">
      <formula>"Muy Alta"</formula>
    </cfRule>
  </conditionalFormatting>
  <conditionalFormatting sqref="V570:V571">
    <cfRule type="cellIs" dxfId="10667" priority="2398" stopIfTrue="1" operator="equal">
      <formula>"Muy Baja"</formula>
    </cfRule>
  </conditionalFormatting>
  <conditionalFormatting sqref="AP576">
    <cfRule type="cellIs" dxfId="10666" priority="2235" stopIfTrue="1" operator="equal">
      <formula>"Alta"</formula>
    </cfRule>
  </conditionalFormatting>
  <conditionalFormatting sqref="AP576">
    <cfRule type="cellIs" dxfId="10665" priority="2237" stopIfTrue="1" operator="equal">
      <formula>"Baja"</formula>
    </cfRule>
  </conditionalFormatting>
  <conditionalFormatting sqref="AP576">
    <cfRule type="cellIs" dxfId="10664" priority="2236" stopIfTrue="1" operator="equal">
      <formula>"Media"</formula>
    </cfRule>
  </conditionalFormatting>
  <conditionalFormatting sqref="AP576">
    <cfRule type="cellIs" dxfId="10663" priority="2234" stopIfTrue="1" operator="equal">
      <formula>"Muy Alta"</formula>
    </cfRule>
  </conditionalFormatting>
  <conditionalFormatting sqref="AP576">
    <cfRule type="cellIs" dxfId="10662" priority="2238" stopIfTrue="1" operator="equal">
      <formula>"Muy Baja"</formula>
    </cfRule>
  </conditionalFormatting>
  <conditionalFormatting sqref="AP571">
    <cfRule type="cellIs" dxfId="10661" priority="2357" stopIfTrue="1" operator="equal">
      <formula>"Alta"</formula>
    </cfRule>
  </conditionalFormatting>
  <conditionalFormatting sqref="AP571">
    <cfRule type="cellIs" dxfId="10660" priority="2359" stopIfTrue="1" operator="equal">
      <formula>"Baja"</formula>
    </cfRule>
  </conditionalFormatting>
  <conditionalFormatting sqref="AP571">
    <cfRule type="cellIs" dxfId="10659" priority="2358" stopIfTrue="1" operator="equal">
      <formula>"Media"</formula>
    </cfRule>
  </conditionalFormatting>
  <conditionalFormatting sqref="AP571">
    <cfRule type="cellIs" dxfId="10658" priority="2356" stopIfTrue="1" operator="equal">
      <formula>"Muy Alta"</formula>
    </cfRule>
  </conditionalFormatting>
  <conditionalFormatting sqref="AP571">
    <cfRule type="cellIs" dxfId="10657" priority="2360" stopIfTrue="1" operator="equal">
      <formula>"Muy Baja"</formula>
    </cfRule>
  </conditionalFormatting>
  <conditionalFormatting sqref="V574:V575">
    <cfRule type="cellIs" dxfId="10656" priority="2339" stopIfTrue="1" operator="equal">
      <formula>"Alta"</formula>
    </cfRule>
  </conditionalFormatting>
  <conditionalFormatting sqref="V574:V575">
    <cfRule type="cellIs" dxfId="10655" priority="2341" stopIfTrue="1" operator="equal">
      <formula>"Baja"</formula>
    </cfRule>
  </conditionalFormatting>
  <conditionalFormatting sqref="V574:V575">
    <cfRule type="cellIs" dxfId="10654" priority="2340" stopIfTrue="1" operator="equal">
      <formula>"Media"</formula>
    </cfRule>
  </conditionalFormatting>
  <conditionalFormatting sqref="V574:V575">
    <cfRule type="cellIs" dxfId="10653" priority="2338" stopIfTrue="1" operator="equal">
      <formula>"Muy Alta"</formula>
    </cfRule>
  </conditionalFormatting>
  <conditionalFormatting sqref="V574:V575">
    <cfRule type="cellIs" dxfId="10652" priority="2342" stopIfTrue="1" operator="equal">
      <formula>"Muy Baja"</formula>
    </cfRule>
  </conditionalFormatting>
  <conditionalFormatting sqref="AE580:AE581">
    <cfRule type="containsText" dxfId="10651" priority="2187" operator="containsText" text="VALORAR">
      <formula>NOT(ISERROR(SEARCH("VALORAR",AE580)))</formula>
    </cfRule>
    <cfRule type="containsText" dxfId="10650" priority="2188" operator="containsText" text="Extrema">
      <formula>NOT(ISERROR(SEARCH("Extrema",AE580)))</formula>
    </cfRule>
    <cfRule type="containsText" dxfId="10649" priority="2189" operator="containsText" text="Alta">
      <formula>NOT(ISERROR(SEARCH("Alta",AE580)))</formula>
    </cfRule>
    <cfRule type="containsText" dxfId="10648" priority="2190" operator="containsText" text="Moderada">
      <formula>NOT(ISERROR(SEARCH("Moderada",AE580)))</formula>
    </cfRule>
    <cfRule type="containsText" dxfId="10647" priority="2191" operator="containsText" text="Baja">
      <formula>NOT(ISERROR(SEARCH("Baja",AE580)))</formula>
    </cfRule>
  </conditionalFormatting>
  <conditionalFormatting sqref="AE580:AE581">
    <cfRule type="containsText" dxfId="10646" priority="2192" operator="containsText" text="VALORAR">
      <formula>NOT(ISERROR(SEARCH("VALORAR",AE580)))</formula>
    </cfRule>
    <cfRule type="containsText" dxfId="10645" priority="2193" operator="containsText" text="Extrema">
      <formula>NOT(ISERROR(SEARCH("Extrema",AE580)))</formula>
    </cfRule>
    <cfRule type="containsText" dxfId="10644" priority="2194" operator="containsText" text="Alta">
      <formula>NOT(ISERROR(SEARCH("Alta",AE580)))</formula>
    </cfRule>
    <cfRule type="containsText" dxfId="10643" priority="2195" operator="containsText" text="Moderada">
      <formula>NOT(ISERROR(SEARCH("Moderada",AE580)))</formula>
    </cfRule>
    <cfRule type="containsText" dxfId="10642" priority="2196" operator="containsText" text="Baja">
      <formula>NOT(ISERROR(SEARCH("Baja",AE580)))</formula>
    </cfRule>
  </conditionalFormatting>
  <conditionalFormatting sqref="AW574">
    <cfRule type="containsText" dxfId="10641" priority="2313" operator="containsText" text="VALORAR">
      <formula>NOT(ISERROR(SEARCH("VALORAR",AW574)))</formula>
    </cfRule>
    <cfRule type="containsText" dxfId="10640" priority="2314" operator="containsText" text="Extrema">
      <formula>NOT(ISERROR(SEARCH("Extrema",AW574)))</formula>
    </cfRule>
    <cfRule type="containsText" dxfId="10639" priority="2315" operator="containsText" text="Alta">
      <formula>NOT(ISERROR(SEARCH("Alta",AW574)))</formula>
    </cfRule>
    <cfRule type="containsText" dxfId="10638" priority="2316" operator="containsText" text="Moderada">
      <formula>NOT(ISERROR(SEARCH("Moderada",AW574)))</formula>
    </cfRule>
    <cfRule type="containsText" dxfId="10637" priority="2317" operator="containsText" text="Baja">
      <formula>NOT(ISERROR(SEARCH("Baja",AW574)))</formula>
    </cfRule>
  </conditionalFormatting>
  <conditionalFormatting sqref="AW574">
    <cfRule type="containsText" dxfId="10636" priority="2318" operator="containsText" text="VALORAR">
      <formula>NOT(ISERROR(SEARCH("VALORAR",AW574)))</formula>
    </cfRule>
    <cfRule type="containsText" dxfId="10635" priority="2319" operator="containsText" text="Extrema">
      <formula>NOT(ISERROR(SEARCH("Extrema",AW574)))</formula>
    </cfRule>
    <cfRule type="containsText" dxfId="10634" priority="2320" operator="containsText" text="Alta">
      <formula>NOT(ISERROR(SEARCH("Alta",AW574)))</formula>
    </cfRule>
    <cfRule type="containsText" dxfId="10633" priority="2321" operator="containsText" text="Moderada">
      <formula>NOT(ISERROR(SEARCH("Moderada",AW574)))</formula>
    </cfRule>
    <cfRule type="containsText" dxfId="10632" priority="2322" operator="containsText" text="Baja">
      <formula>NOT(ISERROR(SEARCH("Baja",AW574)))</formula>
    </cfRule>
  </conditionalFormatting>
  <conditionalFormatting sqref="AP574">
    <cfRule type="cellIs" dxfId="10631" priority="2305" stopIfTrue="1" operator="equal">
      <formula>"Alta"</formula>
    </cfRule>
  </conditionalFormatting>
  <conditionalFormatting sqref="AP574">
    <cfRule type="cellIs" dxfId="10630" priority="2307" stopIfTrue="1" operator="equal">
      <formula>"Baja"</formula>
    </cfRule>
  </conditionalFormatting>
  <conditionalFormatting sqref="AP574">
    <cfRule type="cellIs" dxfId="10629" priority="2306" stopIfTrue="1" operator="equal">
      <formula>"Media"</formula>
    </cfRule>
  </conditionalFormatting>
  <conditionalFormatting sqref="AP574">
    <cfRule type="cellIs" dxfId="10628" priority="2304" stopIfTrue="1" operator="equal">
      <formula>"Muy Alta"</formula>
    </cfRule>
  </conditionalFormatting>
  <conditionalFormatting sqref="AP574">
    <cfRule type="cellIs" dxfId="10627" priority="2308" stopIfTrue="1" operator="equal">
      <formula>"Muy Baja"</formula>
    </cfRule>
  </conditionalFormatting>
  <conditionalFormatting sqref="AP575">
    <cfRule type="cellIs" dxfId="10626" priority="2291" stopIfTrue="1" operator="equal">
      <formula>"Alta"</formula>
    </cfRule>
  </conditionalFormatting>
  <conditionalFormatting sqref="AP575">
    <cfRule type="cellIs" dxfId="10625" priority="2293" stopIfTrue="1" operator="equal">
      <formula>"Baja"</formula>
    </cfRule>
  </conditionalFormatting>
  <conditionalFormatting sqref="AP575">
    <cfRule type="cellIs" dxfId="10624" priority="2292" stopIfTrue="1" operator="equal">
      <formula>"Media"</formula>
    </cfRule>
  </conditionalFormatting>
  <conditionalFormatting sqref="AP575">
    <cfRule type="cellIs" dxfId="10623" priority="2290" stopIfTrue="1" operator="equal">
      <formula>"Muy Alta"</formula>
    </cfRule>
  </conditionalFormatting>
  <conditionalFormatting sqref="AP575">
    <cfRule type="cellIs" dxfId="10622" priority="2294" stopIfTrue="1" operator="equal">
      <formula>"Muy Baja"</formula>
    </cfRule>
  </conditionalFormatting>
  <conditionalFormatting sqref="AP585">
    <cfRule type="cellIs" dxfId="10621" priority="2141" stopIfTrue="1" operator="equal">
      <formula>"Alta"</formula>
    </cfRule>
  </conditionalFormatting>
  <conditionalFormatting sqref="AP585">
    <cfRule type="cellIs" dxfId="10620" priority="2143" stopIfTrue="1" operator="equal">
      <formula>"Baja"</formula>
    </cfRule>
  </conditionalFormatting>
  <conditionalFormatting sqref="AP585">
    <cfRule type="cellIs" dxfId="10619" priority="2142" stopIfTrue="1" operator="equal">
      <formula>"Media"</formula>
    </cfRule>
  </conditionalFormatting>
  <conditionalFormatting sqref="AP585">
    <cfRule type="cellIs" dxfId="10618" priority="2140" stopIfTrue="1" operator="equal">
      <formula>"Muy Alta"</formula>
    </cfRule>
  </conditionalFormatting>
  <conditionalFormatting sqref="AP585">
    <cfRule type="cellIs" dxfId="10617" priority="2144" stopIfTrue="1" operator="equal">
      <formula>"Muy Baja"</formula>
    </cfRule>
  </conditionalFormatting>
  <conditionalFormatting sqref="AE576:AE577">
    <cfRule type="containsText" dxfId="10616" priority="2243" operator="containsText" text="VALORAR">
      <formula>NOT(ISERROR(SEARCH("VALORAR",AE576)))</formula>
    </cfRule>
    <cfRule type="containsText" dxfId="10615" priority="2244" operator="containsText" text="Extrema">
      <formula>NOT(ISERROR(SEARCH("Extrema",AE576)))</formula>
    </cfRule>
    <cfRule type="containsText" dxfId="10614" priority="2245" operator="containsText" text="Alta">
      <formula>NOT(ISERROR(SEARCH("Alta",AE576)))</formula>
    </cfRule>
    <cfRule type="containsText" dxfId="10613" priority="2246" operator="containsText" text="Moderada">
      <formula>NOT(ISERROR(SEARCH("Moderada",AE576)))</formula>
    </cfRule>
    <cfRule type="containsText" dxfId="10612" priority="2247" operator="containsText" text="Baja">
      <formula>NOT(ISERROR(SEARCH("Baja",AE576)))</formula>
    </cfRule>
  </conditionalFormatting>
  <conditionalFormatting sqref="AE576:AE577">
    <cfRule type="containsText" dxfId="10611" priority="2248" operator="containsText" text="VALORAR">
      <formula>NOT(ISERROR(SEARCH("VALORAR",AE576)))</formula>
    </cfRule>
    <cfRule type="containsText" dxfId="10610" priority="2249" operator="containsText" text="Extrema">
      <formula>NOT(ISERROR(SEARCH("Extrema",AE576)))</formula>
    </cfRule>
    <cfRule type="containsText" dxfId="10609" priority="2250" operator="containsText" text="Alta">
      <formula>NOT(ISERROR(SEARCH("Alta",AE576)))</formula>
    </cfRule>
    <cfRule type="containsText" dxfId="10608" priority="2251" operator="containsText" text="Moderada">
      <formula>NOT(ISERROR(SEARCH("Moderada",AE576)))</formula>
    </cfRule>
    <cfRule type="containsText" dxfId="10607" priority="2252" operator="containsText" text="Baja">
      <formula>NOT(ISERROR(SEARCH("Baja",AE576)))</formula>
    </cfRule>
  </conditionalFormatting>
  <conditionalFormatting sqref="V576:V577">
    <cfRule type="cellIs" dxfId="10606" priority="2259" stopIfTrue="1" operator="equal">
      <formula>"Alta"</formula>
    </cfRule>
  </conditionalFormatting>
  <conditionalFormatting sqref="V576:V577">
    <cfRule type="cellIs" dxfId="10605" priority="2261" stopIfTrue="1" operator="equal">
      <formula>"Baja"</formula>
    </cfRule>
  </conditionalFormatting>
  <conditionalFormatting sqref="V576:V577">
    <cfRule type="cellIs" dxfId="10604" priority="2260" stopIfTrue="1" operator="equal">
      <formula>"Media"</formula>
    </cfRule>
  </conditionalFormatting>
  <conditionalFormatting sqref="V576:V577">
    <cfRule type="cellIs" dxfId="10603" priority="2258" stopIfTrue="1" operator="equal">
      <formula>"Muy Alta"</formula>
    </cfRule>
  </conditionalFormatting>
  <conditionalFormatting sqref="V576:V577">
    <cfRule type="cellIs" dxfId="10602" priority="2262" stopIfTrue="1" operator="equal">
      <formula>"Muy Baja"</formula>
    </cfRule>
  </conditionalFormatting>
  <conditionalFormatting sqref="AP582">
    <cfRule type="cellIs" dxfId="10601" priority="2099" stopIfTrue="1" operator="equal">
      <formula>"Alta"</formula>
    </cfRule>
  </conditionalFormatting>
  <conditionalFormatting sqref="AP582">
    <cfRule type="cellIs" dxfId="10600" priority="2101" stopIfTrue="1" operator="equal">
      <formula>"Baja"</formula>
    </cfRule>
  </conditionalFormatting>
  <conditionalFormatting sqref="AP582">
    <cfRule type="cellIs" dxfId="10599" priority="2100" stopIfTrue="1" operator="equal">
      <formula>"Media"</formula>
    </cfRule>
  </conditionalFormatting>
  <conditionalFormatting sqref="AP582">
    <cfRule type="cellIs" dxfId="10598" priority="2098" stopIfTrue="1" operator="equal">
      <formula>"Muy Alta"</formula>
    </cfRule>
  </conditionalFormatting>
  <conditionalFormatting sqref="AP582">
    <cfRule type="cellIs" dxfId="10597" priority="2102" stopIfTrue="1" operator="equal">
      <formula>"Muy Baja"</formula>
    </cfRule>
  </conditionalFormatting>
  <conditionalFormatting sqref="AP577">
    <cfRule type="cellIs" dxfId="10596" priority="2221" stopIfTrue="1" operator="equal">
      <formula>"Alta"</formula>
    </cfRule>
  </conditionalFormatting>
  <conditionalFormatting sqref="AP577">
    <cfRule type="cellIs" dxfId="10595" priority="2223" stopIfTrue="1" operator="equal">
      <formula>"Baja"</formula>
    </cfRule>
  </conditionalFormatting>
  <conditionalFormatting sqref="AP577">
    <cfRule type="cellIs" dxfId="10594" priority="2222" stopIfTrue="1" operator="equal">
      <formula>"Media"</formula>
    </cfRule>
  </conditionalFormatting>
  <conditionalFormatting sqref="AP577">
    <cfRule type="cellIs" dxfId="10593" priority="2220" stopIfTrue="1" operator="equal">
      <formula>"Muy Alta"</formula>
    </cfRule>
  </conditionalFormatting>
  <conditionalFormatting sqref="AP577">
    <cfRule type="cellIs" dxfId="10592" priority="2224" stopIfTrue="1" operator="equal">
      <formula>"Muy Baja"</formula>
    </cfRule>
  </conditionalFormatting>
  <conditionalFormatting sqref="V562:V563">
    <cfRule type="cellIs" dxfId="10591" priority="2611" stopIfTrue="1" operator="equal">
      <formula>"Alta"</formula>
    </cfRule>
  </conditionalFormatting>
  <conditionalFormatting sqref="V562:V563">
    <cfRule type="cellIs" dxfId="10590" priority="2613" stopIfTrue="1" operator="equal">
      <formula>"Baja"</formula>
    </cfRule>
  </conditionalFormatting>
  <conditionalFormatting sqref="V562:V563">
    <cfRule type="cellIs" dxfId="10589" priority="2612" stopIfTrue="1" operator="equal">
      <formula>"Media"</formula>
    </cfRule>
  </conditionalFormatting>
  <conditionalFormatting sqref="V562:V563">
    <cfRule type="cellIs" dxfId="10588" priority="2610" stopIfTrue="1" operator="equal">
      <formula>"Muy Alta"</formula>
    </cfRule>
  </conditionalFormatting>
  <conditionalFormatting sqref="V562:V563">
    <cfRule type="cellIs" dxfId="10587" priority="2614" stopIfTrue="1" operator="equal">
      <formula>"Muy Baja"</formula>
    </cfRule>
  </conditionalFormatting>
  <conditionalFormatting sqref="AE562:AE563">
    <cfRule type="containsText" dxfId="10586" priority="2595" operator="containsText" text="VALORAR">
      <formula>NOT(ISERROR(SEARCH("VALORAR",AE562)))</formula>
    </cfRule>
    <cfRule type="containsText" dxfId="10585" priority="2596" operator="containsText" text="Extrema">
      <formula>NOT(ISERROR(SEARCH("Extrema",AE562)))</formula>
    </cfRule>
    <cfRule type="containsText" dxfId="10584" priority="2597" operator="containsText" text="Alta">
      <formula>NOT(ISERROR(SEARCH("Alta",AE562)))</formula>
    </cfRule>
    <cfRule type="containsText" dxfId="10583" priority="2598" operator="containsText" text="Moderada">
      <formula>NOT(ISERROR(SEARCH("Moderada",AE562)))</formula>
    </cfRule>
    <cfRule type="containsText" dxfId="10582" priority="2599" operator="containsText" text="Baja">
      <formula>NOT(ISERROR(SEARCH("Baja",AE562)))</formula>
    </cfRule>
  </conditionalFormatting>
  <conditionalFormatting sqref="AE562:AE563">
    <cfRule type="containsText" dxfId="10581" priority="2600" operator="containsText" text="VALORAR">
      <formula>NOT(ISERROR(SEARCH("VALORAR",AE562)))</formula>
    </cfRule>
    <cfRule type="containsText" dxfId="10580" priority="2601" operator="containsText" text="Extrema">
      <formula>NOT(ISERROR(SEARCH("Extrema",AE562)))</formula>
    </cfRule>
    <cfRule type="containsText" dxfId="10579" priority="2602" operator="containsText" text="Alta">
      <formula>NOT(ISERROR(SEARCH("Alta",AE562)))</formula>
    </cfRule>
    <cfRule type="containsText" dxfId="10578" priority="2603" operator="containsText" text="Moderada">
      <formula>NOT(ISERROR(SEARCH("Moderada",AE562)))</formula>
    </cfRule>
    <cfRule type="containsText" dxfId="10577" priority="2604" operator="containsText" text="Baja">
      <formula>NOT(ISERROR(SEARCH("Baja",AE562)))</formula>
    </cfRule>
  </conditionalFormatting>
  <conditionalFormatting sqref="AW562">
    <cfRule type="containsText" dxfId="10576" priority="2585" operator="containsText" text="VALORAR">
      <formula>NOT(ISERROR(SEARCH("VALORAR",AW562)))</formula>
    </cfRule>
    <cfRule type="containsText" dxfId="10575" priority="2586" operator="containsText" text="Extrema">
      <formula>NOT(ISERROR(SEARCH("Extrema",AW562)))</formula>
    </cfRule>
    <cfRule type="containsText" dxfId="10574" priority="2587" operator="containsText" text="Alta">
      <formula>NOT(ISERROR(SEARCH("Alta",AW562)))</formula>
    </cfRule>
    <cfRule type="containsText" dxfId="10573" priority="2588" operator="containsText" text="Moderada">
      <formula>NOT(ISERROR(SEARCH("Moderada",AW562)))</formula>
    </cfRule>
    <cfRule type="containsText" dxfId="10572" priority="2589" operator="containsText" text="Baja">
      <formula>NOT(ISERROR(SEARCH("Baja",AW562)))</formula>
    </cfRule>
  </conditionalFormatting>
  <conditionalFormatting sqref="AW562">
    <cfRule type="containsText" dxfId="10571" priority="2590" operator="containsText" text="VALORAR">
      <formula>NOT(ISERROR(SEARCH("VALORAR",AW562)))</formula>
    </cfRule>
    <cfRule type="containsText" dxfId="10570" priority="2591" operator="containsText" text="Extrema">
      <formula>NOT(ISERROR(SEARCH("Extrema",AW562)))</formula>
    </cfRule>
    <cfRule type="containsText" dxfId="10569" priority="2592" operator="containsText" text="Alta">
      <formula>NOT(ISERROR(SEARCH("Alta",AW562)))</formula>
    </cfRule>
    <cfRule type="containsText" dxfId="10568" priority="2593" operator="containsText" text="Moderada">
      <formula>NOT(ISERROR(SEARCH("Moderada",AW562)))</formula>
    </cfRule>
    <cfRule type="containsText" dxfId="10567" priority="2594" operator="containsText" text="Baja">
      <formula>NOT(ISERROR(SEARCH("Baja",AW562)))</formula>
    </cfRule>
  </conditionalFormatting>
  <conditionalFormatting sqref="AP562">
    <cfRule type="cellIs" dxfId="10566" priority="2577" stopIfTrue="1" operator="equal">
      <formula>"Alta"</formula>
    </cfRule>
  </conditionalFormatting>
  <conditionalFormatting sqref="AP562">
    <cfRule type="cellIs" dxfId="10565" priority="2579" stopIfTrue="1" operator="equal">
      <formula>"Baja"</formula>
    </cfRule>
  </conditionalFormatting>
  <conditionalFormatting sqref="AP562">
    <cfRule type="cellIs" dxfId="10564" priority="2578" stopIfTrue="1" operator="equal">
      <formula>"Media"</formula>
    </cfRule>
  </conditionalFormatting>
  <conditionalFormatting sqref="AP562">
    <cfRule type="cellIs" dxfId="10563" priority="2576" stopIfTrue="1" operator="equal">
      <formula>"Muy Alta"</formula>
    </cfRule>
  </conditionalFormatting>
  <conditionalFormatting sqref="AP562">
    <cfRule type="cellIs" dxfId="10562" priority="2580" stopIfTrue="1" operator="equal">
      <formula>"Muy Baja"</formula>
    </cfRule>
  </conditionalFormatting>
  <conditionalFormatting sqref="AP563">
    <cfRule type="cellIs" dxfId="10561" priority="2563" stopIfTrue="1" operator="equal">
      <formula>"Alta"</formula>
    </cfRule>
  </conditionalFormatting>
  <conditionalFormatting sqref="AP563">
    <cfRule type="cellIs" dxfId="10560" priority="2565" stopIfTrue="1" operator="equal">
      <formula>"Baja"</formula>
    </cfRule>
  </conditionalFormatting>
  <conditionalFormatting sqref="AP563">
    <cfRule type="cellIs" dxfId="10559" priority="2564" stopIfTrue="1" operator="equal">
      <formula>"Media"</formula>
    </cfRule>
  </conditionalFormatting>
  <conditionalFormatting sqref="AP563">
    <cfRule type="cellIs" dxfId="10558" priority="2562" stopIfTrue="1" operator="equal">
      <formula>"Muy Alta"</formula>
    </cfRule>
  </conditionalFormatting>
  <conditionalFormatting sqref="AP563">
    <cfRule type="cellIs" dxfId="10557" priority="2566" stopIfTrue="1" operator="equal">
      <formula>"Muy Baja"</formula>
    </cfRule>
  </conditionalFormatting>
  <conditionalFormatting sqref="AP567">
    <cfRule type="cellIs" dxfId="10556" priority="2549" stopIfTrue="1" operator="equal">
      <formula>"Alta"</formula>
    </cfRule>
  </conditionalFormatting>
  <conditionalFormatting sqref="AP567">
    <cfRule type="cellIs" dxfId="10555" priority="2551" stopIfTrue="1" operator="equal">
      <formula>"Baja"</formula>
    </cfRule>
  </conditionalFormatting>
  <conditionalFormatting sqref="AP567">
    <cfRule type="cellIs" dxfId="10554" priority="2550" stopIfTrue="1" operator="equal">
      <formula>"Media"</formula>
    </cfRule>
  </conditionalFormatting>
  <conditionalFormatting sqref="AP567">
    <cfRule type="cellIs" dxfId="10553" priority="2548" stopIfTrue="1" operator="equal">
      <formula>"Muy Alta"</formula>
    </cfRule>
  </conditionalFormatting>
  <conditionalFormatting sqref="AP567">
    <cfRule type="cellIs" dxfId="10552" priority="2552" stopIfTrue="1" operator="equal">
      <formula>"Muy Baja"</formula>
    </cfRule>
  </conditionalFormatting>
  <conditionalFormatting sqref="AE564:AE565">
    <cfRule type="containsText" dxfId="10551" priority="2515" operator="containsText" text="VALORAR">
      <formula>NOT(ISERROR(SEARCH("VALORAR",AE564)))</formula>
    </cfRule>
    <cfRule type="containsText" dxfId="10550" priority="2516" operator="containsText" text="Extrema">
      <formula>NOT(ISERROR(SEARCH("Extrema",AE564)))</formula>
    </cfRule>
    <cfRule type="containsText" dxfId="10549" priority="2517" operator="containsText" text="Alta">
      <formula>NOT(ISERROR(SEARCH("Alta",AE564)))</formula>
    </cfRule>
    <cfRule type="containsText" dxfId="10548" priority="2518" operator="containsText" text="Moderada">
      <formula>NOT(ISERROR(SEARCH("Moderada",AE564)))</formula>
    </cfRule>
    <cfRule type="containsText" dxfId="10547" priority="2519" operator="containsText" text="Baja">
      <formula>NOT(ISERROR(SEARCH("Baja",AE564)))</formula>
    </cfRule>
  </conditionalFormatting>
  <conditionalFormatting sqref="AE564:AE565">
    <cfRule type="containsText" dxfId="10546" priority="2520" operator="containsText" text="VALORAR">
      <formula>NOT(ISERROR(SEARCH("VALORAR",AE564)))</formula>
    </cfRule>
    <cfRule type="containsText" dxfId="10545" priority="2521" operator="containsText" text="Extrema">
      <formula>NOT(ISERROR(SEARCH("Extrema",AE564)))</formula>
    </cfRule>
    <cfRule type="containsText" dxfId="10544" priority="2522" operator="containsText" text="Alta">
      <formula>NOT(ISERROR(SEARCH("Alta",AE564)))</formula>
    </cfRule>
    <cfRule type="containsText" dxfId="10543" priority="2523" operator="containsText" text="Moderada">
      <formula>NOT(ISERROR(SEARCH("Moderada",AE564)))</formula>
    </cfRule>
    <cfRule type="containsText" dxfId="10542" priority="2524" operator="containsText" text="Baja">
      <formula>NOT(ISERROR(SEARCH("Baja",AE564)))</formula>
    </cfRule>
  </conditionalFormatting>
  <conditionalFormatting sqref="V564:V565">
    <cfRule type="cellIs" dxfId="10541" priority="2531" stopIfTrue="1" operator="equal">
      <formula>"Alta"</formula>
    </cfRule>
  </conditionalFormatting>
  <conditionalFormatting sqref="V564:V565">
    <cfRule type="cellIs" dxfId="10540" priority="2533" stopIfTrue="1" operator="equal">
      <formula>"Baja"</formula>
    </cfRule>
  </conditionalFormatting>
  <conditionalFormatting sqref="V564:V565">
    <cfRule type="cellIs" dxfId="10539" priority="2532" stopIfTrue="1" operator="equal">
      <formula>"Media"</formula>
    </cfRule>
  </conditionalFormatting>
  <conditionalFormatting sqref="V564:V565">
    <cfRule type="cellIs" dxfId="10538" priority="2530" stopIfTrue="1" operator="equal">
      <formula>"Muy Alta"</formula>
    </cfRule>
  </conditionalFormatting>
  <conditionalFormatting sqref="V564:V565">
    <cfRule type="cellIs" dxfId="10537" priority="2534" stopIfTrue="1" operator="equal">
      <formula>"Muy Baja"</formula>
    </cfRule>
  </conditionalFormatting>
  <conditionalFormatting sqref="AP564">
    <cfRule type="cellIs" dxfId="10536" priority="2507" stopIfTrue="1" operator="equal">
      <formula>"Alta"</formula>
    </cfRule>
  </conditionalFormatting>
  <conditionalFormatting sqref="AP564">
    <cfRule type="cellIs" dxfId="10535" priority="2509" stopIfTrue="1" operator="equal">
      <formula>"Baja"</formula>
    </cfRule>
  </conditionalFormatting>
  <conditionalFormatting sqref="AP564">
    <cfRule type="cellIs" dxfId="10534" priority="2508" stopIfTrue="1" operator="equal">
      <formula>"Media"</formula>
    </cfRule>
  </conditionalFormatting>
  <conditionalFormatting sqref="AP564">
    <cfRule type="cellIs" dxfId="10533" priority="2506" stopIfTrue="1" operator="equal">
      <formula>"Muy Alta"</formula>
    </cfRule>
  </conditionalFormatting>
  <conditionalFormatting sqref="AP564">
    <cfRule type="cellIs" dxfId="10532" priority="2510" stopIfTrue="1" operator="equal">
      <formula>"Muy Baja"</formula>
    </cfRule>
  </conditionalFormatting>
  <conditionalFormatting sqref="AP565">
    <cfRule type="cellIs" dxfId="10531" priority="2493" stopIfTrue="1" operator="equal">
      <formula>"Alta"</formula>
    </cfRule>
  </conditionalFormatting>
  <conditionalFormatting sqref="AP565">
    <cfRule type="cellIs" dxfId="10530" priority="2495" stopIfTrue="1" operator="equal">
      <formula>"Baja"</formula>
    </cfRule>
  </conditionalFormatting>
  <conditionalFormatting sqref="AP565">
    <cfRule type="cellIs" dxfId="10529" priority="2494" stopIfTrue="1" operator="equal">
      <formula>"Media"</formula>
    </cfRule>
  </conditionalFormatting>
  <conditionalFormatting sqref="AP565">
    <cfRule type="cellIs" dxfId="10528" priority="2492" stopIfTrue="1" operator="equal">
      <formula>"Muy Alta"</formula>
    </cfRule>
  </conditionalFormatting>
  <conditionalFormatting sqref="AP565">
    <cfRule type="cellIs" dxfId="10527" priority="2496" stopIfTrue="1" operator="equal">
      <formula>"Muy Baja"</formula>
    </cfRule>
  </conditionalFormatting>
  <conditionalFormatting sqref="V580:V581">
    <cfRule type="cellIs" dxfId="10526" priority="2203" stopIfTrue="1" operator="equal">
      <formula>"Alta"</formula>
    </cfRule>
  </conditionalFormatting>
  <conditionalFormatting sqref="V580:V581">
    <cfRule type="cellIs" dxfId="10525" priority="2205" stopIfTrue="1" operator="equal">
      <formula>"Baja"</formula>
    </cfRule>
  </conditionalFormatting>
  <conditionalFormatting sqref="V580:V581">
    <cfRule type="cellIs" dxfId="10524" priority="2204" stopIfTrue="1" operator="equal">
      <formula>"Media"</formula>
    </cfRule>
  </conditionalFormatting>
  <conditionalFormatting sqref="V580:V581">
    <cfRule type="cellIs" dxfId="10523" priority="2202" stopIfTrue="1" operator="equal">
      <formula>"Muy Alta"</formula>
    </cfRule>
  </conditionalFormatting>
  <conditionalFormatting sqref="V580:V581">
    <cfRule type="cellIs" dxfId="10522" priority="2206" stopIfTrue="1" operator="equal">
      <formula>"Muy Baja"</formula>
    </cfRule>
  </conditionalFormatting>
  <conditionalFormatting sqref="AW580">
    <cfRule type="containsText" dxfId="10521" priority="2177" operator="containsText" text="VALORAR">
      <formula>NOT(ISERROR(SEARCH("VALORAR",AW580)))</formula>
    </cfRule>
    <cfRule type="containsText" dxfId="10520" priority="2178" operator="containsText" text="Extrema">
      <formula>NOT(ISERROR(SEARCH("Extrema",AW580)))</formula>
    </cfRule>
    <cfRule type="containsText" dxfId="10519" priority="2179" operator="containsText" text="Alta">
      <formula>NOT(ISERROR(SEARCH("Alta",AW580)))</formula>
    </cfRule>
    <cfRule type="containsText" dxfId="10518" priority="2180" operator="containsText" text="Moderada">
      <formula>NOT(ISERROR(SEARCH("Moderada",AW580)))</formula>
    </cfRule>
    <cfRule type="containsText" dxfId="10517" priority="2181" operator="containsText" text="Baja">
      <formula>NOT(ISERROR(SEARCH("Baja",AW580)))</formula>
    </cfRule>
  </conditionalFormatting>
  <conditionalFormatting sqref="AW580">
    <cfRule type="containsText" dxfId="10516" priority="2182" operator="containsText" text="VALORAR">
      <formula>NOT(ISERROR(SEARCH("VALORAR",AW580)))</formula>
    </cfRule>
    <cfRule type="containsText" dxfId="10515" priority="2183" operator="containsText" text="Extrema">
      <formula>NOT(ISERROR(SEARCH("Extrema",AW580)))</formula>
    </cfRule>
    <cfRule type="containsText" dxfId="10514" priority="2184" operator="containsText" text="Alta">
      <formula>NOT(ISERROR(SEARCH("Alta",AW580)))</formula>
    </cfRule>
    <cfRule type="containsText" dxfId="10513" priority="2185" operator="containsText" text="Moderada">
      <formula>NOT(ISERROR(SEARCH("Moderada",AW580)))</formula>
    </cfRule>
    <cfRule type="containsText" dxfId="10512" priority="2186" operator="containsText" text="Baja">
      <formula>NOT(ISERROR(SEARCH("Baja",AW580)))</formula>
    </cfRule>
  </conditionalFormatting>
  <conditionalFormatting sqref="AP580">
    <cfRule type="cellIs" dxfId="10511" priority="2169" stopIfTrue="1" operator="equal">
      <formula>"Alta"</formula>
    </cfRule>
  </conditionalFormatting>
  <conditionalFormatting sqref="AP580">
    <cfRule type="cellIs" dxfId="10510" priority="2171" stopIfTrue="1" operator="equal">
      <formula>"Baja"</formula>
    </cfRule>
  </conditionalFormatting>
  <conditionalFormatting sqref="AP580">
    <cfRule type="cellIs" dxfId="10509" priority="2170" stopIfTrue="1" operator="equal">
      <formula>"Media"</formula>
    </cfRule>
  </conditionalFormatting>
  <conditionalFormatting sqref="AP580">
    <cfRule type="cellIs" dxfId="10508" priority="2168" stopIfTrue="1" operator="equal">
      <formula>"Muy Alta"</formula>
    </cfRule>
  </conditionalFormatting>
  <conditionalFormatting sqref="AP580">
    <cfRule type="cellIs" dxfId="10507" priority="2172" stopIfTrue="1" operator="equal">
      <formula>"Muy Baja"</formula>
    </cfRule>
  </conditionalFormatting>
  <conditionalFormatting sqref="AP581">
    <cfRule type="cellIs" dxfId="10506" priority="2155" stopIfTrue="1" operator="equal">
      <formula>"Alta"</formula>
    </cfRule>
  </conditionalFormatting>
  <conditionalFormatting sqref="AP581">
    <cfRule type="cellIs" dxfId="10505" priority="2157" stopIfTrue="1" operator="equal">
      <formula>"Baja"</formula>
    </cfRule>
  </conditionalFormatting>
  <conditionalFormatting sqref="AP581">
    <cfRule type="cellIs" dxfId="10504" priority="2156" stopIfTrue="1" operator="equal">
      <formula>"Media"</formula>
    </cfRule>
  </conditionalFormatting>
  <conditionalFormatting sqref="AP581">
    <cfRule type="cellIs" dxfId="10503" priority="2154" stopIfTrue="1" operator="equal">
      <formula>"Muy Alta"</formula>
    </cfRule>
  </conditionalFormatting>
  <conditionalFormatting sqref="AP581">
    <cfRule type="cellIs" dxfId="10502" priority="2158" stopIfTrue="1" operator="equal">
      <formula>"Muy Baja"</formula>
    </cfRule>
  </conditionalFormatting>
  <conditionalFormatting sqref="AE582:AE583">
    <cfRule type="containsText" dxfId="10501" priority="2107" operator="containsText" text="VALORAR">
      <formula>NOT(ISERROR(SEARCH("VALORAR",AE582)))</formula>
    </cfRule>
    <cfRule type="containsText" dxfId="10500" priority="2108" operator="containsText" text="Extrema">
      <formula>NOT(ISERROR(SEARCH("Extrema",AE582)))</formula>
    </cfRule>
    <cfRule type="containsText" dxfId="10499" priority="2109" operator="containsText" text="Alta">
      <formula>NOT(ISERROR(SEARCH("Alta",AE582)))</formula>
    </cfRule>
    <cfRule type="containsText" dxfId="10498" priority="2110" operator="containsText" text="Moderada">
      <formula>NOT(ISERROR(SEARCH("Moderada",AE582)))</formula>
    </cfRule>
    <cfRule type="containsText" dxfId="10497" priority="2111" operator="containsText" text="Baja">
      <formula>NOT(ISERROR(SEARCH("Baja",AE582)))</formula>
    </cfRule>
  </conditionalFormatting>
  <conditionalFormatting sqref="AE582:AE583">
    <cfRule type="containsText" dxfId="10496" priority="2112" operator="containsText" text="VALORAR">
      <formula>NOT(ISERROR(SEARCH("VALORAR",AE582)))</formula>
    </cfRule>
    <cfRule type="containsText" dxfId="10495" priority="2113" operator="containsText" text="Extrema">
      <formula>NOT(ISERROR(SEARCH("Extrema",AE582)))</formula>
    </cfRule>
    <cfRule type="containsText" dxfId="10494" priority="2114" operator="containsText" text="Alta">
      <formula>NOT(ISERROR(SEARCH("Alta",AE582)))</formula>
    </cfRule>
    <cfRule type="containsText" dxfId="10493" priority="2115" operator="containsText" text="Moderada">
      <formula>NOT(ISERROR(SEARCH("Moderada",AE582)))</formula>
    </cfRule>
    <cfRule type="containsText" dxfId="10492" priority="2116" operator="containsText" text="Baja">
      <formula>NOT(ISERROR(SEARCH("Baja",AE582)))</formula>
    </cfRule>
  </conditionalFormatting>
  <conditionalFormatting sqref="V582:V583">
    <cfRule type="cellIs" dxfId="10491" priority="2123" stopIfTrue="1" operator="equal">
      <formula>"Alta"</formula>
    </cfRule>
  </conditionalFormatting>
  <conditionalFormatting sqref="V582:V583">
    <cfRule type="cellIs" dxfId="10490" priority="2125" stopIfTrue="1" operator="equal">
      <formula>"Baja"</formula>
    </cfRule>
  </conditionalFormatting>
  <conditionalFormatting sqref="V582:V583">
    <cfRule type="cellIs" dxfId="10489" priority="2124" stopIfTrue="1" operator="equal">
      <formula>"Media"</formula>
    </cfRule>
  </conditionalFormatting>
  <conditionalFormatting sqref="V582:V583">
    <cfRule type="cellIs" dxfId="10488" priority="2122" stopIfTrue="1" operator="equal">
      <formula>"Muy Alta"</formula>
    </cfRule>
  </conditionalFormatting>
  <conditionalFormatting sqref="V582:V583">
    <cfRule type="cellIs" dxfId="10487" priority="2126" stopIfTrue="1" operator="equal">
      <formula>"Muy Baja"</formula>
    </cfRule>
  </conditionalFormatting>
  <conditionalFormatting sqref="AP583">
    <cfRule type="cellIs" dxfId="10486" priority="2085" stopIfTrue="1" operator="equal">
      <formula>"Alta"</formula>
    </cfRule>
  </conditionalFormatting>
  <conditionalFormatting sqref="AP583">
    <cfRule type="cellIs" dxfId="10485" priority="2087" stopIfTrue="1" operator="equal">
      <formula>"Baja"</formula>
    </cfRule>
  </conditionalFormatting>
  <conditionalFormatting sqref="AP583">
    <cfRule type="cellIs" dxfId="10484" priority="2086" stopIfTrue="1" operator="equal">
      <formula>"Media"</formula>
    </cfRule>
  </conditionalFormatting>
  <conditionalFormatting sqref="AP583">
    <cfRule type="cellIs" dxfId="10483" priority="2084" stopIfTrue="1" operator="equal">
      <formula>"Muy Alta"</formula>
    </cfRule>
  </conditionalFormatting>
  <conditionalFormatting sqref="AP583">
    <cfRule type="cellIs" dxfId="10482" priority="2088" stopIfTrue="1" operator="equal">
      <formula>"Muy Baja"</formula>
    </cfRule>
  </conditionalFormatting>
  <conditionalFormatting sqref="AE592:AE593">
    <cfRule type="containsText" dxfId="10481" priority="2051" operator="containsText" text="VALORAR">
      <formula>NOT(ISERROR(SEARCH("VALORAR",AE592)))</formula>
    </cfRule>
    <cfRule type="containsText" dxfId="10480" priority="2052" operator="containsText" text="Extrema">
      <formula>NOT(ISERROR(SEARCH("Extrema",AE592)))</formula>
    </cfRule>
    <cfRule type="containsText" dxfId="10479" priority="2053" operator="containsText" text="Alta">
      <formula>NOT(ISERROR(SEARCH("Alta",AE592)))</formula>
    </cfRule>
    <cfRule type="containsText" dxfId="10478" priority="2054" operator="containsText" text="Moderada">
      <formula>NOT(ISERROR(SEARCH("Moderada",AE592)))</formula>
    </cfRule>
    <cfRule type="containsText" dxfId="10477" priority="2055" operator="containsText" text="Baja">
      <formula>NOT(ISERROR(SEARCH("Baja",AE592)))</formula>
    </cfRule>
  </conditionalFormatting>
  <conditionalFormatting sqref="AE592:AE593">
    <cfRule type="containsText" dxfId="10476" priority="2056" operator="containsText" text="VALORAR">
      <formula>NOT(ISERROR(SEARCH("VALORAR",AE592)))</formula>
    </cfRule>
    <cfRule type="containsText" dxfId="10475" priority="2057" operator="containsText" text="Extrema">
      <formula>NOT(ISERROR(SEARCH("Extrema",AE592)))</formula>
    </cfRule>
    <cfRule type="containsText" dxfId="10474" priority="2058" operator="containsText" text="Alta">
      <formula>NOT(ISERROR(SEARCH("Alta",AE592)))</formula>
    </cfRule>
    <cfRule type="containsText" dxfId="10473" priority="2059" operator="containsText" text="Moderada">
      <formula>NOT(ISERROR(SEARCH("Moderada",AE592)))</formula>
    </cfRule>
    <cfRule type="containsText" dxfId="10472" priority="2060" operator="containsText" text="Baja">
      <formula>NOT(ISERROR(SEARCH("Baja",AE592)))</formula>
    </cfRule>
  </conditionalFormatting>
  <conditionalFormatting sqref="AP597">
    <cfRule type="cellIs" dxfId="10471" priority="2005" stopIfTrue="1" operator="equal">
      <formula>"Alta"</formula>
    </cfRule>
  </conditionalFormatting>
  <conditionalFormatting sqref="AP597">
    <cfRule type="cellIs" dxfId="10470" priority="2007" stopIfTrue="1" operator="equal">
      <formula>"Baja"</formula>
    </cfRule>
  </conditionalFormatting>
  <conditionalFormatting sqref="AP597">
    <cfRule type="cellIs" dxfId="10469" priority="2006" stopIfTrue="1" operator="equal">
      <formula>"Media"</formula>
    </cfRule>
  </conditionalFormatting>
  <conditionalFormatting sqref="AP597">
    <cfRule type="cellIs" dxfId="10468" priority="2004" stopIfTrue="1" operator="equal">
      <formula>"Muy Alta"</formula>
    </cfRule>
  </conditionalFormatting>
  <conditionalFormatting sqref="AP597">
    <cfRule type="cellIs" dxfId="10467" priority="2008" stopIfTrue="1" operator="equal">
      <formula>"Muy Baja"</formula>
    </cfRule>
  </conditionalFormatting>
  <conditionalFormatting sqref="AP594">
    <cfRule type="cellIs" dxfId="10466" priority="1963" stopIfTrue="1" operator="equal">
      <formula>"Alta"</formula>
    </cfRule>
  </conditionalFormatting>
  <conditionalFormatting sqref="AP594">
    <cfRule type="cellIs" dxfId="10465" priority="1965" stopIfTrue="1" operator="equal">
      <formula>"Baja"</formula>
    </cfRule>
  </conditionalFormatting>
  <conditionalFormatting sqref="AP594">
    <cfRule type="cellIs" dxfId="10464" priority="1964" stopIfTrue="1" operator="equal">
      <formula>"Media"</formula>
    </cfRule>
  </conditionalFormatting>
  <conditionalFormatting sqref="AP594">
    <cfRule type="cellIs" dxfId="10463" priority="1962" stopIfTrue="1" operator="equal">
      <formula>"Muy Alta"</formula>
    </cfRule>
  </conditionalFormatting>
  <conditionalFormatting sqref="AP594">
    <cfRule type="cellIs" dxfId="10462" priority="1966" stopIfTrue="1" operator="equal">
      <formula>"Muy Baja"</formula>
    </cfRule>
  </conditionalFormatting>
  <conditionalFormatting sqref="V592:V593">
    <cfRule type="cellIs" dxfId="10461" priority="2067" stopIfTrue="1" operator="equal">
      <formula>"Alta"</formula>
    </cfRule>
  </conditionalFormatting>
  <conditionalFormatting sqref="V592:V593">
    <cfRule type="cellIs" dxfId="10460" priority="2069" stopIfTrue="1" operator="equal">
      <formula>"Baja"</formula>
    </cfRule>
  </conditionalFormatting>
  <conditionalFormatting sqref="V592:V593">
    <cfRule type="cellIs" dxfId="10459" priority="2068" stopIfTrue="1" operator="equal">
      <formula>"Media"</formula>
    </cfRule>
  </conditionalFormatting>
  <conditionalFormatting sqref="V592:V593">
    <cfRule type="cellIs" dxfId="10458" priority="2066" stopIfTrue="1" operator="equal">
      <formula>"Muy Alta"</formula>
    </cfRule>
  </conditionalFormatting>
  <conditionalFormatting sqref="V592:V593">
    <cfRule type="cellIs" dxfId="10457" priority="2070" stopIfTrue="1" operator="equal">
      <formula>"Muy Baja"</formula>
    </cfRule>
  </conditionalFormatting>
  <conditionalFormatting sqref="AW592">
    <cfRule type="containsText" dxfId="10456" priority="2041" operator="containsText" text="VALORAR">
      <formula>NOT(ISERROR(SEARCH("VALORAR",AW592)))</formula>
    </cfRule>
    <cfRule type="containsText" dxfId="10455" priority="2042" operator="containsText" text="Extrema">
      <formula>NOT(ISERROR(SEARCH("Extrema",AW592)))</formula>
    </cfRule>
    <cfRule type="containsText" dxfId="10454" priority="2043" operator="containsText" text="Alta">
      <formula>NOT(ISERROR(SEARCH("Alta",AW592)))</formula>
    </cfRule>
    <cfRule type="containsText" dxfId="10453" priority="2044" operator="containsText" text="Moderada">
      <formula>NOT(ISERROR(SEARCH("Moderada",AW592)))</formula>
    </cfRule>
    <cfRule type="containsText" dxfId="10452" priority="2045" operator="containsText" text="Baja">
      <formula>NOT(ISERROR(SEARCH("Baja",AW592)))</formula>
    </cfRule>
  </conditionalFormatting>
  <conditionalFormatting sqref="AW592">
    <cfRule type="containsText" dxfId="10451" priority="2046" operator="containsText" text="VALORAR">
      <formula>NOT(ISERROR(SEARCH("VALORAR",AW592)))</formula>
    </cfRule>
    <cfRule type="containsText" dxfId="10450" priority="2047" operator="containsText" text="Extrema">
      <formula>NOT(ISERROR(SEARCH("Extrema",AW592)))</formula>
    </cfRule>
    <cfRule type="containsText" dxfId="10449" priority="2048" operator="containsText" text="Alta">
      <formula>NOT(ISERROR(SEARCH("Alta",AW592)))</formula>
    </cfRule>
    <cfRule type="containsText" dxfId="10448" priority="2049" operator="containsText" text="Moderada">
      <formula>NOT(ISERROR(SEARCH("Moderada",AW592)))</formula>
    </cfRule>
    <cfRule type="containsText" dxfId="10447" priority="2050" operator="containsText" text="Baja">
      <formula>NOT(ISERROR(SEARCH("Baja",AW592)))</formula>
    </cfRule>
  </conditionalFormatting>
  <conditionalFormatting sqref="AP592">
    <cfRule type="cellIs" dxfId="10446" priority="2033" stopIfTrue="1" operator="equal">
      <formula>"Alta"</formula>
    </cfRule>
  </conditionalFormatting>
  <conditionalFormatting sqref="AP592">
    <cfRule type="cellIs" dxfId="10445" priority="2035" stopIfTrue="1" operator="equal">
      <formula>"Baja"</formula>
    </cfRule>
  </conditionalFormatting>
  <conditionalFormatting sqref="AP592">
    <cfRule type="cellIs" dxfId="10444" priority="2034" stopIfTrue="1" operator="equal">
      <formula>"Media"</formula>
    </cfRule>
  </conditionalFormatting>
  <conditionalFormatting sqref="AP592">
    <cfRule type="cellIs" dxfId="10443" priority="2032" stopIfTrue="1" operator="equal">
      <formula>"Muy Alta"</formula>
    </cfRule>
  </conditionalFormatting>
  <conditionalFormatting sqref="AP592">
    <cfRule type="cellIs" dxfId="10442" priority="2036" stopIfTrue="1" operator="equal">
      <formula>"Muy Baja"</formula>
    </cfRule>
  </conditionalFormatting>
  <conditionalFormatting sqref="AP593">
    <cfRule type="cellIs" dxfId="10441" priority="2019" stopIfTrue="1" operator="equal">
      <formula>"Alta"</formula>
    </cfRule>
  </conditionalFormatting>
  <conditionalFormatting sqref="AP593">
    <cfRule type="cellIs" dxfId="10440" priority="2021" stopIfTrue="1" operator="equal">
      <formula>"Baja"</formula>
    </cfRule>
  </conditionalFormatting>
  <conditionalFormatting sqref="AP593">
    <cfRule type="cellIs" dxfId="10439" priority="2020" stopIfTrue="1" operator="equal">
      <formula>"Media"</formula>
    </cfRule>
  </conditionalFormatting>
  <conditionalFormatting sqref="AP593">
    <cfRule type="cellIs" dxfId="10438" priority="2018" stopIfTrue="1" operator="equal">
      <formula>"Muy Alta"</formula>
    </cfRule>
  </conditionalFormatting>
  <conditionalFormatting sqref="AP593">
    <cfRule type="cellIs" dxfId="10437" priority="2022" stopIfTrue="1" operator="equal">
      <formula>"Muy Baja"</formula>
    </cfRule>
  </conditionalFormatting>
  <conditionalFormatting sqref="AE594:AE595">
    <cfRule type="containsText" dxfId="10436" priority="1971" operator="containsText" text="VALORAR">
      <formula>NOT(ISERROR(SEARCH("VALORAR",AE594)))</formula>
    </cfRule>
    <cfRule type="containsText" dxfId="10435" priority="1972" operator="containsText" text="Extrema">
      <formula>NOT(ISERROR(SEARCH("Extrema",AE594)))</formula>
    </cfRule>
    <cfRule type="containsText" dxfId="10434" priority="1973" operator="containsText" text="Alta">
      <formula>NOT(ISERROR(SEARCH("Alta",AE594)))</formula>
    </cfRule>
    <cfRule type="containsText" dxfId="10433" priority="1974" operator="containsText" text="Moderada">
      <formula>NOT(ISERROR(SEARCH("Moderada",AE594)))</formula>
    </cfRule>
    <cfRule type="containsText" dxfId="10432" priority="1975" operator="containsText" text="Baja">
      <formula>NOT(ISERROR(SEARCH("Baja",AE594)))</formula>
    </cfRule>
  </conditionalFormatting>
  <conditionalFormatting sqref="AE594:AE595">
    <cfRule type="containsText" dxfId="10431" priority="1976" operator="containsText" text="VALORAR">
      <formula>NOT(ISERROR(SEARCH("VALORAR",AE594)))</formula>
    </cfRule>
    <cfRule type="containsText" dxfId="10430" priority="1977" operator="containsText" text="Extrema">
      <formula>NOT(ISERROR(SEARCH("Extrema",AE594)))</formula>
    </cfRule>
    <cfRule type="containsText" dxfId="10429" priority="1978" operator="containsText" text="Alta">
      <formula>NOT(ISERROR(SEARCH("Alta",AE594)))</formula>
    </cfRule>
    <cfRule type="containsText" dxfId="10428" priority="1979" operator="containsText" text="Moderada">
      <formula>NOT(ISERROR(SEARCH("Moderada",AE594)))</formula>
    </cfRule>
    <cfRule type="containsText" dxfId="10427" priority="1980" operator="containsText" text="Baja">
      <formula>NOT(ISERROR(SEARCH("Baja",AE594)))</formula>
    </cfRule>
  </conditionalFormatting>
  <conditionalFormatting sqref="V594:V595">
    <cfRule type="cellIs" dxfId="10426" priority="1987" stopIfTrue="1" operator="equal">
      <formula>"Alta"</formula>
    </cfRule>
  </conditionalFormatting>
  <conditionalFormatting sqref="V594:V595">
    <cfRule type="cellIs" dxfId="10425" priority="1989" stopIfTrue="1" operator="equal">
      <formula>"Baja"</formula>
    </cfRule>
  </conditionalFormatting>
  <conditionalFormatting sqref="V594:V595">
    <cfRule type="cellIs" dxfId="10424" priority="1988" stopIfTrue="1" operator="equal">
      <formula>"Media"</formula>
    </cfRule>
  </conditionalFormatting>
  <conditionalFormatting sqref="V594:V595">
    <cfRule type="cellIs" dxfId="10423" priority="1986" stopIfTrue="1" operator="equal">
      <formula>"Muy Alta"</formula>
    </cfRule>
  </conditionalFormatting>
  <conditionalFormatting sqref="V594:V595">
    <cfRule type="cellIs" dxfId="10422" priority="1990" stopIfTrue="1" operator="equal">
      <formula>"Muy Baja"</formula>
    </cfRule>
  </conditionalFormatting>
  <conditionalFormatting sqref="AP595">
    <cfRule type="cellIs" dxfId="10421" priority="1949" stopIfTrue="1" operator="equal">
      <formula>"Alta"</formula>
    </cfRule>
  </conditionalFormatting>
  <conditionalFormatting sqref="AP595">
    <cfRule type="cellIs" dxfId="10420" priority="1951" stopIfTrue="1" operator="equal">
      <formula>"Baja"</formula>
    </cfRule>
  </conditionalFormatting>
  <conditionalFormatting sqref="AP595">
    <cfRule type="cellIs" dxfId="10419" priority="1950" stopIfTrue="1" operator="equal">
      <formula>"Media"</formula>
    </cfRule>
  </conditionalFormatting>
  <conditionalFormatting sqref="AP595">
    <cfRule type="cellIs" dxfId="10418" priority="1948" stopIfTrue="1" operator="equal">
      <formula>"Muy Alta"</formula>
    </cfRule>
  </conditionalFormatting>
  <conditionalFormatting sqref="AP595">
    <cfRule type="cellIs" dxfId="10417" priority="1952" stopIfTrue="1" operator="equal">
      <formula>"Muy Baja"</formula>
    </cfRule>
  </conditionalFormatting>
  <conditionalFormatting sqref="AE586:AE587">
    <cfRule type="containsText" dxfId="10416" priority="1915" operator="containsText" text="VALORAR">
      <formula>NOT(ISERROR(SEARCH("VALORAR",AE586)))</formula>
    </cfRule>
    <cfRule type="containsText" dxfId="10415" priority="1916" operator="containsText" text="Extrema">
      <formula>NOT(ISERROR(SEARCH("Extrema",AE586)))</formula>
    </cfRule>
    <cfRule type="containsText" dxfId="10414" priority="1917" operator="containsText" text="Alta">
      <formula>NOT(ISERROR(SEARCH("Alta",AE586)))</formula>
    </cfRule>
    <cfRule type="containsText" dxfId="10413" priority="1918" operator="containsText" text="Moderada">
      <formula>NOT(ISERROR(SEARCH("Moderada",AE586)))</formula>
    </cfRule>
    <cfRule type="containsText" dxfId="10412" priority="1919" operator="containsText" text="Baja">
      <formula>NOT(ISERROR(SEARCH("Baja",AE586)))</formula>
    </cfRule>
  </conditionalFormatting>
  <conditionalFormatting sqref="AE586:AE587">
    <cfRule type="containsText" dxfId="10411" priority="1920" operator="containsText" text="VALORAR">
      <formula>NOT(ISERROR(SEARCH("VALORAR",AE586)))</formula>
    </cfRule>
    <cfRule type="containsText" dxfId="10410" priority="1921" operator="containsText" text="Extrema">
      <formula>NOT(ISERROR(SEARCH("Extrema",AE586)))</formula>
    </cfRule>
    <cfRule type="containsText" dxfId="10409" priority="1922" operator="containsText" text="Alta">
      <formula>NOT(ISERROR(SEARCH("Alta",AE586)))</formula>
    </cfRule>
    <cfRule type="containsText" dxfId="10408" priority="1923" operator="containsText" text="Moderada">
      <formula>NOT(ISERROR(SEARCH("Moderada",AE586)))</formula>
    </cfRule>
    <cfRule type="containsText" dxfId="10407" priority="1924" operator="containsText" text="Baja">
      <formula>NOT(ISERROR(SEARCH("Baja",AE586)))</formula>
    </cfRule>
  </conditionalFormatting>
  <conditionalFormatting sqref="AP591">
    <cfRule type="cellIs" dxfId="10406" priority="1869" stopIfTrue="1" operator="equal">
      <formula>"Alta"</formula>
    </cfRule>
  </conditionalFormatting>
  <conditionalFormatting sqref="AP591">
    <cfRule type="cellIs" dxfId="10405" priority="1871" stopIfTrue="1" operator="equal">
      <formula>"Baja"</formula>
    </cfRule>
  </conditionalFormatting>
  <conditionalFormatting sqref="AP591">
    <cfRule type="cellIs" dxfId="10404" priority="1870" stopIfTrue="1" operator="equal">
      <formula>"Media"</formula>
    </cfRule>
  </conditionalFormatting>
  <conditionalFormatting sqref="AP591">
    <cfRule type="cellIs" dxfId="10403" priority="1868" stopIfTrue="1" operator="equal">
      <formula>"Muy Alta"</formula>
    </cfRule>
  </conditionalFormatting>
  <conditionalFormatting sqref="AP591">
    <cfRule type="cellIs" dxfId="10402" priority="1872" stopIfTrue="1" operator="equal">
      <formula>"Muy Baja"</formula>
    </cfRule>
  </conditionalFormatting>
  <conditionalFormatting sqref="AP588">
    <cfRule type="cellIs" dxfId="10401" priority="1827" stopIfTrue="1" operator="equal">
      <formula>"Alta"</formula>
    </cfRule>
  </conditionalFormatting>
  <conditionalFormatting sqref="AP588">
    <cfRule type="cellIs" dxfId="10400" priority="1829" stopIfTrue="1" operator="equal">
      <formula>"Baja"</formula>
    </cfRule>
  </conditionalFormatting>
  <conditionalFormatting sqref="AP588">
    <cfRule type="cellIs" dxfId="10399" priority="1828" stopIfTrue="1" operator="equal">
      <formula>"Media"</formula>
    </cfRule>
  </conditionalFormatting>
  <conditionalFormatting sqref="AP588">
    <cfRule type="cellIs" dxfId="10398" priority="1826" stopIfTrue="1" operator="equal">
      <formula>"Muy Alta"</formula>
    </cfRule>
  </conditionalFormatting>
  <conditionalFormatting sqref="AP588">
    <cfRule type="cellIs" dxfId="10397" priority="1830" stopIfTrue="1" operator="equal">
      <formula>"Muy Baja"</formula>
    </cfRule>
  </conditionalFormatting>
  <conditionalFormatting sqref="V586:V587">
    <cfRule type="cellIs" dxfId="10396" priority="1931" stopIfTrue="1" operator="equal">
      <formula>"Alta"</formula>
    </cfRule>
  </conditionalFormatting>
  <conditionalFormatting sqref="V586:V587">
    <cfRule type="cellIs" dxfId="10395" priority="1933" stopIfTrue="1" operator="equal">
      <formula>"Baja"</formula>
    </cfRule>
  </conditionalFormatting>
  <conditionalFormatting sqref="V586:V587">
    <cfRule type="cellIs" dxfId="10394" priority="1932" stopIfTrue="1" operator="equal">
      <formula>"Media"</formula>
    </cfRule>
  </conditionalFormatting>
  <conditionalFormatting sqref="V586:V587">
    <cfRule type="cellIs" dxfId="10393" priority="1930" stopIfTrue="1" operator="equal">
      <formula>"Muy Alta"</formula>
    </cfRule>
  </conditionalFormatting>
  <conditionalFormatting sqref="V586:V587">
    <cfRule type="cellIs" dxfId="10392" priority="1934" stopIfTrue="1" operator="equal">
      <formula>"Muy Baja"</formula>
    </cfRule>
  </conditionalFormatting>
  <conditionalFormatting sqref="AW586">
    <cfRule type="containsText" dxfId="10391" priority="1905" operator="containsText" text="VALORAR">
      <formula>NOT(ISERROR(SEARCH("VALORAR",AW586)))</formula>
    </cfRule>
    <cfRule type="containsText" dxfId="10390" priority="1906" operator="containsText" text="Extrema">
      <formula>NOT(ISERROR(SEARCH("Extrema",AW586)))</formula>
    </cfRule>
    <cfRule type="containsText" dxfId="10389" priority="1907" operator="containsText" text="Alta">
      <formula>NOT(ISERROR(SEARCH("Alta",AW586)))</formula>
    </cfRule>
    <cfRule type="containsText" dxfId="10388" priority="1908" operator="containsText" text="Moderada">
      <formula>NOT(ISERROR(SEARCH("Moderada",AW586)))</formula>
    </cfRule>
    <cfRule type="containsText" dxfId="10387" priority="1909" operator="containsText" text="Baja">
      <formula>NOT(ISERROR(SEARCH("Baja",AW586)))</formula>
    </cfRule>
  </conditionalFormatting>
  <conditionalFormatting sqref="AW586">
    <cfRule type="containsText" dxfId="10386" priority="1910" operator="containsText" text="VALORAR">
      <formula>NOT(ISERROR(SEARCH("VALORAR",AW586)))</formula>
    </cfRule>
    <cfRule type="containsText" dxfId="10385" priority="1911" operator="containsText" text="Extrema">
      <formula>NOT(ISERROR(SEARCH("Extrema",AW586)))</formula>
    </cfRule>
    <cfRule type="containsText" dxfId="10384" priority="1912" operator="containsText" text="Alta">
      <formula>NOT(ISERROR(SEARCH("Alta",AW586)))</formula>
    </cfRule>
    <cfRule type="containsText" dxfId="10383" priority="1913" operator="containsText" text="Moderada">
      <formula>NOT(ISERROR(SEARCH("Moderada",AW586)))</formula>
    </cfRule>
    <cfRule type="containsText" dxfId="10382" priority="1914" operator="containsText" text="Baja">
      <formula>NOT(ISERROR(SEARCH("Baja",AW586)))</formula>
    </cfRule>
  </conditionalFormatting>
  <conditionalFormatting sqref="AP586">
    <cfRule type="cellIs" dxfId="10381" priority="1897" stopIfTrue="1" operator="equal">
      <formula>"Alta"</formula>
    </cfRule>
  </conditionalFormatting>
  <conditionalFormatting sqref="AP586">
    <cfRule type="cellIs" dxfId="10380" priority="1899" stopIfTrue="1" operator="equal">
      <formula>"Baja"</formula>
    </cfRule>
  </conditionalFormatting>
  <conditionalFormatting sqref="AP586">
    <cfRule type="cellIs" dxfId="10379" priority="1898" stopIfTrue="1" operator="equal">
      <formula>"Media"</formula>
    </cfRule>
  </conditionalFormatting>
  <conditionalFormatting sqref="AP586">
    <cfRule type="cellIs" dxfId="10378" priority="1896" stopIfTrue="1" operator="equal">
      <formula>"Muy Alta"</formula>
    </cfRule>
  </conditionalFormatting>
  <conditionalFormatting sqref="AP586">
    <cfRule type="cellIs" dxfId="10377" priority="1900" stopIfTrue="1" operator="equal">
      <formula>"Muy Baja"</formula>
    </cfRule>
  </conditionalFormatting>
  <conditionalFormatting sqref="AP587">
    <cfRule type="cellIs" dxfId="10376" priority="1883" stopIfTrue="1" operator="equal">
      <formula>"Alta"</formula>
    </cfRule>
  </conditionalFormatting>
  <conditionalFormatting sqref="AP587">
    <cfRule type="cellIs" dxfId="10375" priority="1885" stopIfTrue="1" operator="equal">
      <formula>"Baja"</formula>
    </cfRule>
  </conditionalFormatting>
  <conditionalFormatting sqref="AP587">
    <cfRule type="cellIs" dxfId="10374" priority="1884" stopIfTrue="1" operator="equal">
      <formula>"Media"</formula>
    </cfRule>
  </conditionalFormatting>
  <conditionalFormatting sqref="AP587">
    <cfRule type="cellIs" dxfId="10373" priority="1882" stopIfTrue="1" operator="equal">
      <formula>"Muy Alta"</formula>
    </cfRule>
  </conditionalFormatting>
  <conditionalFormatting sqref="AP587">
    <cfRule type="cellIs" dxfId="10372" priority="1886" stopIfTrue="1" operator="equal">
      <formula>"Muy Baja"</formula>
    </cfRule>
  </conditionalFormatting>
  <conditionalFormatting sqref="AE588:AE589">
    <cfRule type="containsText" dxfId="10371" priority="1835" operator="containsText" text="VALORAR">
      <formula>NOT(ISERROR(SEARCH("VALORAR",AE588)))</formula>
    </cfRule>
    <cfRule type="containsText" dxfId="10370" priority="1836" operator="containsText" text="Extrema">
      <formula>NOT(ISERROR(SEARCH("Extrema",AE588)))</formula>
    </cfRule>
    <cfRule type="containsText" dxfId="10369" priority="1837" operator="containsText" text="Alta">
      <formula>NOT(ISERROR(SEARCH("Alta",AE588)))</formula>
    </cfRule>
    <cfRule type="containsText" dxfId="10368" priority="1838" operator="containsText" text="Moderada">
      <formula>NOT(ISERROR(SEARCH("Moderada",AE588)))</formula>
    </cfRule>
    <cfRule type="containsText" dxfId="10367" priority="1839" operator="containsText" text="Baja">
      <formula>NOT(ISERROR(SEARCH("Baja",AE588)))</formula>
    </cfRule>
  </conditionalFormatting>
  <conditionalFormatting sqref="AE588:AE589">
    <cfRule type="containsText" dxfId="10366" priority="1840" operator="containsText" text="VALORAR">
      <formula>NOT(ISERROR(SEARCH("VALORAR",AE588)))</formula>
    </cfRule>
    <cfRule type="containsText" dxfId="10365" priority="1841" operator="containsText" text="Extrema">
      <formula>NOT(ISERROR(SEARCH("Extrema",AE588)))</formula>
    </cfRule>
    <cfRule type="containsText" dxfId="10364" priority="1842" operator="containsText" text="Alta">
      <formula>NOT(ISERROR(SEARCH("Alta",AE588)))</formula>
    </cfRule>
    <cfRule type="containsText" dxfId="10363" priority="1843" operator="containsText" text="Moderada">
      <formula>NOT(ISERROR(SEARCH("Moderada",AE588)))</formula>
    </cfRule>
    <cfRule type="containsText" dxfId="10362" priority="1844" operator="containsText" text="Baja">
      <formula>NOT(ISERROR(SEARCH("Baja",AE588)))</formula>
    </cfRule>
  </conditionalFormatting>
  <conditionalFormatting sqref="V588:V589">
    <cfRule type="cellIs" dxfId="10361" priority="1851" stopIfTrue="1" operator="equal">
      <formula>"Alta"</formula>
    </cfRule>
  </conditionalFormatting>
  <conditionalFormatting sqref="V588:V589">
    <cfRule type="cellIs" dxfId="10360" priority="1853" stopIfTrue="1" operator="equal">
      <formula>"Baja"</formula>
    </cfRule>
  </conditionalFormatting>
  <conditionalFormatting sqref="V588:V589">
    <cfRule type="cellIs" dxfId="10359" priority="1852" stopIfTrue="1" operator="equal">
      <formula>"Media"</formula>
    </cfRule>
  </conditionalFormatting>
  <conditionalFormatting sqref="V588:V589">
    <cfRule type="cellIs" dxfId="10358" priority="1850" stopIfTrue="1" operator="equal">
      <formula>"Muy Alta"</formula>
    </cfRule>
  </conditionalFormatting>
  <conditionalFormatting sqref="V588:V589">
    <cfRule type="cellIs" dxfId="10357" priority="1854" stopIfTrue="1" operator="equal">
      <formula>"Muy Baja"</formula>
    </cfRule>
  </conditionalFormatting>
  <conditionalFormatting sqref="AP589">
    <cfRule type="cellIs" dxfId="10356" priority="1813" stopIfTrue="1" operator="equal">
      <formula>"Alta"</formula>
    </cfRule>
  </conditionalFormatting>
  <conditionalFormatting sqref="AP589">
    <cfRule type="cellIs" dxfId="10355" priority="1815" stopIfTrue="1" operator="equal">
      <formula>"Baja"</formula>
    </cfRule>
  </conditionalFormatting>
  <conditionalFormatting sqref="AP589">
    <cfRule type="cellIs" dxfId="10354" priority="1814" stopIfTrue="1" operator="equal">
      <formula>"Media"</formula>
    </cfRule>
  </conditionalFormatting>
  <conditionalFormatting sqref="AP589">
    <cfRule type="cellIs" dxfId="10353" priority="1812" stopIfTrue="1" operator="equal">
      <formula>"Muy Alta"</formula>
    </cfRule>
  </conditionalFormatting>
  <conditionalFormatting sqref="AP589">
    <cfRule type="cellIs" dxfId="10352" priority="1816" stopIfTrue="1" operator="equal">
      <formula>"Muy Baja"</formula>
    </cfRule>
  </conditionalFormatting>
  <conditionalFormatting sqref="AE566">
    <cfRule type="containsText" dxfId="10351" priority="1779" operator="containsText" text="VALORAR">
      <formula>NOT(ISERROR(SEARCH("VALORAR",AE566)))</formula>
    </cfRule>
    <cfRule type="containsText" dxfId="10350" priority="1780" operator="containsText" text="Extrema">
      <formula>NOT(ISERROR(SEARCH("Extrema",AE566)))</formula>
    </cfRule>
    <cfRule type="containsText" dxfId="10349" priority="1781" operator="containsText" text="Alta">
      <formula>NOT(ISERROR(SEARCH("Alta",AE566)))</formula>
    </cfRule>
    <cfRule type="containsText" dxfId="10348" priority="1782" operator="containsText" text="Moderada">
      <formula>NOT(ISERROR(SEARCH("Moderada",AE566)))</formula>
    </cfRule>
    <cfRule type="containsText" dxfId="10347" priority="1783" operator="containsText" text="Baja">
      <formula>NOT(ISERROR(SEARCH("Baja",AE566)))</formula>
    </cfRule>
  </conditionalFormatting>
  <conditionalFormatting sqref="AE566">
    <cfRule type="containsText" dxfId="10346" priority="1784" operator="containsText" text="VALORAR">
      <formula>NOT(ISERROR(SEARCH("VALORAR",AE566)))</formula>
    </cfRule>
    <cfRule type="containsText" dxfId="10345" priority="1785" operator="containsText" text="Extrema">
      <formula>NOT(ISERROR(SEARCH("Extrema",AE566)))</formula>
    </cfRule>
    <cfRule type="containsText" dxfId="10344" priority="1786" operator="containsText" text="Alta">
      <formula>NOT(ISERROR(SEARCH("Alta",AE566)))</formula>
    </cfRule>
    <cfRule type="containsText" dxfId="10343" priority="1787" operator="containsText" text="Moderada">
      <formula>NOT(ISERROR(SEARCH("Moderada",AE566)))</formula>
    </cfRule>
    <cfRule type="containsText" dxfId="10342" priority="1788" operator="containsText" text="Baja">
      <formula>NOT(ISERROR(SEARCH("Baja",AE566)))</formula>
    </cfRule>
  </conditionalFormatting>
  <conditionalFormatting sqref="V566">
    <cfRule type="cellIs" dxfId="10341" priority="1795" stopIfTrue="1" operator="equal">
      <formula>"Alta"</formula>
    </cfRule>
  </conditionalFormatting>
  <conditionalFormatting sqref="V566">
    <cfRule type="cellIs" dxfId="10340" priority="1797" stopIfTrue="1" operator="equal">
      <formula>"Baja"</formula>
    </cfRule>
  </conditionalFormatting>
  <conditionalFormatting sqref="V566">
    <cfRule type="cellIs" dxfId="10339" priority="1796" stopIfTrue="1" operator="equal">
      <formula>"Media"</formula>
    </cfRule>
  </conditionalFormatting>
  <conditionalFormatting sqref="V566">
    <cfRule type="cellIs" dxfId="10338" priority="1794" stopIfTrue="1" operator="equal">
      <formula>"Muy Alta"</formula>
    </cfRule>
  </conditionalFormatting>
  <conditionalFormatting sqref="V566">
    <cfRule type="cellIs" dxfId="10337" priority="1798" stopIfTrue="1" operator="equal">
      <formula>"Muy Baja"</formula>
    </cfRule>
  </conditionalFormatting>
  <conditionalFormatting sqref="AP566">
    <cfRule type="cellIs" dxfId="10336" priority="1771" stopIfTrue="1" operator="equal">
      <formula>"Alta"</formula>
    </cfRule>
  </conditionalFormatting>
  <conditionalFormatting sqref="AP566">
    <cfRule type="cellIs" dxfId="10335" priority="1773" stopIfTrue="1" operator="equal">
      <formula>"Baja"</formula>
    </cfRule>
  </conditionalFormatting>
  <conditionalFormatting sqref="AP566">
    <cfRule type="cellIs" dxfId="10334" priority="1772" stopIfTrue="1" operator="equal">
      <formula>"Media"</formula>
    </cfRule>
  </conditionalFormatting>
  <conditionalFormatting sqref="AP566">
    <cfRule type="cellIs" dxfId="10333" priority="1770" stopIfTrue="1" operator="equal">
      <formula>"Muy Alta"</formula>
    </cfRule>
  </conditionalFormatting>
  <conditionalFormatting sqref="AP566">
    <cfRule type="cellIs" dxfId="10332" priority="1774" stopIfTrue="1" operator="equal">
      <formula>"Muy Baja"</formula>
    </cfRule>
  </conditionalFormatting>
  <conditionalFormatting sqref="AE572">
    <cfRule type="containsText" dxfId="10331" priority="1737" operator="containsText" text="VALORAR">
      <formula>NOT(ISERROR(SEARCH("VALORAR",AE572)))</formula>
    </cfRule>
    <cfRule type="containsText" dxfId="10330" priority="1738" operator="containsText" text="Extrema">
      <formula>NOT(ISERROR(SEARCH("Extrema",AE572)))</formula>
    </cfRule>
    <cfRule type="containsText" dxfId="10329" priority="1739" operator="containsText" text="Alta">
      <formula>NOT(ISERROR(SEARCH("Alta",AE572)))</formula>
    </cfRule>
    <cfRule type="containsText" dxfId="10328" priority="1740" operator="containsText" text="Moderada">
      <formula>NOT(ISERROR(SEARCH("Moderada",AE572)))</formula>
    </cfRule>
    <cfRule type="containsText" dxfId="10327" priority="1741" operator="containsText" text="Baja">
      <formula>NOT(ISERROR(SEARCH("Baja",AE572)))</formula>
    </cfRule>
  </conditionalFormatting>
  <conditionalFormatting sqref="AE572">
    <cfRule type="containsText" dxfId="10326" priority="1742" operator="containsText" text="VALORAR">
      <formula>NOT(ISERROR(SEARCH("VALORAR",AE572)))</formula>
    </cfRule>
    <cfRule type="containsText" dxfId="10325" priority="1743" operator="containsText" text="Extrema">
      <formula>NOT(ISERROR(SEARCH("Extrema",AE572)))</formula>
    </cfRule>
    <cfRule type="containsText" dxfId="10324" priority="1744" operator="containsText" text="Alta">
      <formula>NOT(ISERROR(SEARCH("Alta",AE572)))</formula>
    </cfRule>
    <cfRule type="containsText" dxfId="10323" priority="1745" operator="containsText" text="Moderada">
      <formula>NOT(ISERROR(SEARCH("Moderada",AE572)))</formula>
    </cfRule>
    <cfRule type="containsText" dxfId="10322" priority="1746" operator="containsText" text="Baja">
      <formula>NOT(ISERROR(SEARCH("Baja",AE572)))</formula>
    </cfRule>
  </conditionalFormatting>
  <conditionalFormatting sqref="V572">
    <cfRule type="cellIs" dxfId="10321" priority="1753" stopIfTrue="1" operator="equal">
      <formula>"Alta"</formula>
    </cfRule>
  </conditionalFormatting>
  <conditionalFormatting sqref="V572">
    <cfRule type="cellIs" dxfId="10320" priority="1755" stopIfTrue="1" operator="equal">
      <formula>"Baja"</formula>
    </cfRule>
  </conditionalFormatting>
  <conditionalFormatting sqref="V572">
    <cfRule type="cellIs" dxfId="10319" priority="1754" stopIfTrue="1" operator="equal">
      <formula>"Media"</formula>
    </cfRule>
  </conditionalFormatting>
  <conditionalFormatting sqref="V572">
    <cfRule type="cellIs" dxfId="10318" priority="1752" stopIfTrue="1" operator="equal">
      <formula>"Muy Alta"</formula>
    </cfRule>
  </conditionalFormatting>
  <conditionalFormatting sqref="V572">
    <cfRule type="cellIs" dxfId="10317" priority="1756" stopIfTrue="1" operator="equal">
      <formula>"Muy Baja"</formula>
    </cfRule>
  </conditionalFormatting>
  <conditionalFormatting sqref="AP572">
    <cfRule type="cellIs" dxfId="10316" priority="1729" stopIfTrue="1" operator="equal">
      <formula>"Alta"</formula>
    </cfRule>
  </conditionalFormatting>
  <conditionalFormatting sqref="AP572">
    <cfRule type="cellIs" dxfId="10315" priority="1731" stopIfTrue="1" operator="equal">
      <formula>"Baja"</formula>
    </cfRule>
  </conditionalFormatting>
  <conditionalFormatting sqref="AP572">
    <cfRule type="cellIs" dxfId="10314" priority="1730" stopIfTrue="1" operator="equal">
      <formula>"Media"</formula>
    </cfRule>
  </conditionalFormatting>
  <conditionalFormatting sqref="AP572">
    <cfRule type="cellIs" dxfId="10313" priority="1728" stopIfTrue="1" operator="equal">
      <formula>"Muy Alta"</formula>
    </cfRule>
  </conditionalFormatting>
  <conditionalFormatting sqref="AP572">
    <cfRule type="cellIs" dxfId="10312" priority="1732" stopIfTrue="1" operator="equal">
      <formula>"Muy Baja"</formula>
    </cfRule>
  </conditionalFormatting>
  <conditionalFormatting sqref="AE578">
    <cfRule type="containsText" dxfId="10311" priority="1695" operator="containsText" text="VALORAR">
      <formula>NOT(ISERROR(SEARCH("VALORAR",AE578)))</formula>
    </cfRule>
    <cfRule type="containsText" dxfId="10310" priority="1696" operator="containsText" text="Extrema">
      <formula>NOT(ISERROR(SEARCH("Extrema",AE578)))</formula>
    </cfRule>
    <cfRule type="containsText" dxfId="10309" priority="1697" operator="containsText" text="Alta">
      <formula>NOT(ISERROR(SEARCH("Alta",AE578)))</formula>
    </cfRule>
    <cfRule type="containsText" dxfId="10308" priority="1698" operator="containsText" text="Moderada">
      <formula>NOT(ISERROR(SEARCH("Moderada",AE578)))</formula>
    </cfRule>
    <cfRule type="containsText" dxfId="10307" priority="1699" operator="containsText" text="Baja">
      <formula>NOT(ISERROR(SEARCH("Baja",AE578)))</formula>
    </cfRule>
  </conditionalFormatting>
  <conditionalFormatting sqref="AE578">
    <cfRule type="containsText" dxfId="10306" priority="1700" operator="containsText" text="VALORAR">
      <formula>NOT(ISERROR(SEARCH("VALORAR",AE578)))</formula>
    </cfRule>
    <cfRule type="containsText" dxfId="10305" priority="1701" operator="containsText" text="Extrema">
      <formula>NOT(ISERROR(SEARCH("Extrema",AE578)))</formula>
    </cfRule>
    <cfRule type="containsText" dxfId="10304" priority="1702" operator="containsText" text="Alta">
      <formula>NOT(ISERROR(SEARCH("Alta",AE578)))</formula>
    </cfRule>
    <cfRule type="containsText" dxfId="10303" priority="1703" operator="containsText" text="Moderada">
      <formula>NOT(ISERROR(SEARCH("Moderada",AE578)))</formula>
    </cfRule>
    <cfRule type="containsText" dxfId="10302" priority="1704" operator="containsText" text="Baja">
      <formula>NOT(ISERROR(SEARCH("Baja",AE578)))</formula>
    </cfRule>
  </conditionalFormatting>
  <conditionalFormatting sqref="V578">
    <cfRule type="cellIs" dxfId="10301" priority="1711" stopIfTrue="1" operator="equal">
      <formula>"Alta"</formula>
    </cfRule>
  </conditionalFormatting>
  <conditionalFormatting sqref="V578">
    <cfRule type="cellIs" dxfId="10300" priority="1713" stopIfTrue="1" operator="equal">
      <formula>"Baja"</formula>
    </cfRule>
  </conditionalFormatting>
  <conditionalFormatting sqref="V578">
    <cfRule type="cellIs" dxfId="10299" priority="1712" stopIfTrue="1" operator="equal">
      <formula>"Media"</formula>
    </cfRule>
  </conditionalFormatting>
  <conditionalFormatting sqref="V578">
    <cfRule type="cellIs" dxfId="10298" priority="1710" stopIfTrue="1" operator="equal">
      <formula>"Muy Alta"</formula>
    </cfRule>
  </conditionalFormatting>
  <conditionalFormatting sqref="V578">
    <cfRule type="cellIs" dxfId="10297" priority="1714" stopIfTrue="1" operator="equal">
      <formula>"Muy Baja"</formula>
    </cfRule>
  </conditionalFormatting>
  <conditionalFormatting sqref="AP578">
    <cfRule type="cellIs" dxfId="10296" priority="1687" stopIfTrue="1" operator="equal">
      <formula>"Alta"</formula>
    </cfRule>
  </conditionalFormatting>
  <conditionalFormatting sqref="AP578">
    <cfRule type="cellIs" dxfId="10295" priority="1689" stopIfTrue="1" operator="equal">
      <formula>"Baja"</formula>
    </cfRule>
  </conditionalFormatting>
  <conditionalFormatting sqref="AP578">
    <cfRule type="cellIs" dxfId="10294" priority="1688" stopIfTrue="1" operator="equal">
      <formula>"Media"</formula>
    </cfRule>
  </conditionalFormatting>
  <conditionalFormatting sqref="AP578">
    <cfRule type="cellIs" dxfId="10293" priority="1686" stopIfTrue="1" operator="equal">
      <formula>"Muy Alta"</formula>
    </cfRule>
  </conditionalFormatting>
  <conditionalFormatting sqref="AP578">
    <cfRule type="cellIs" dxfId="10292" priority="1690" stopIfTrue="1" operator="equal">
      <formula>"Muy Baja"</formula>
    </cfRule>
  </conditionalFormatting>
  <conditionalFormatting sqref="AE584">
    <cfRule type="containsText" dxfId="10291" priority="1653" operator="containsText" text="VALORAR">
      <formula>NOT(ISERROR(SEARCH("VALORAR",AE584)))</formula>
    </cfRule>
    <cfRule type="containsText" dxfId="10290" priority="1654" operator="containsText" text="Extrema">
      <formula>NOT(ISERROR(SEARCH("Extrema",AE584)))</formula>
    </cfRule>
    <cfRule type="containsText" dxfId="10289" priority="1655" operator="containsText" text="Alta">
      <formula>NOT(ISERROR(SEARCH("Alta",AE584)))</formula>
    </cfRule>
    <cfRule type="containsText" dxfId="10288" priority="1656" operator="containsText" text="Moderada">
      <formula>NOT(ISERROR(SEARCH("Moderada",AE584)))</formula>
    </cfRule>
    <cfRule type="containsText" dxfId="10287" priority="1657" operator="containsText" text="Baja">
      <formula>NOT(ISERROR(SEARCH("Baja",AE584)))</formula>
    </cfRule>
  </conditionalFormatting>
  <conditionalFormatting sqref="AE584">
    <cfRule type="containsText" dxfId="10286" priority="1658" operator="containsText" text="VALORAR">
      <formula>NOT(ISERROR(SEARCH("VALORAR",AE584)))</formula>
    </cfRule>
    <cfRule type="containsText" dxfId="10285" priority="1659" operator="containsText" text="Extrema">
      <formula>NOT(ISERROR(SEARCH("Extrema",AE584)))</formula>
    </cfRule>
    <cfRule type="containsText" dxfId="10284" priority="1660" operator="containsText" text="Alta">
      <formula>NOT(ISERROR(SEARCH("Alta",AE584)))</formula>
    </cfRule>
    <cfRule type="containsText" dxfId="10283" priority="1661" operator="containsText" text="Moderada">
      <formula>NOT(ISERROR(SEARCH("Moderada",AE584)))</formula>
    </cfRule>
    <cfRule type="containsText" dxfId="10282" priority="1662" operator="containsText" text="Baja">
      <formula>NOT(ISERROR(SEARCH("Baja",AE584)))</formula>
    </cfRule>
  </conditionalFormatting>
  <conditionalFormatting sqref="V584">
    <cfRule type="cellIs" dxfId="10281" priority="1669" stopIfTrue="1" operator="equal">
      <formula>"Alta"</formula>
    </cfRule>
  </conditionalFormatting>
  <conditionalFormatting sqref="V584">
    <cfRule type="cellIs" dxfId="10280" priority="1671" stopIfTrue="1" operator="equal">
      <formula>"Baja"</formula>
    </cfRule>
  </conditionalFormatting>
  <conditionalFormatting sqref="V584">
    <cfRule type="cellIs" dxfId="10279" priority="1670" stopIfTrue="1" operator="equal">
      <formula>"Media"</formula>
    </cfRule>
  </conditionalFormatting>
  <conditionalFormatting sqref="V584">
    <cfRule type="cellIs" dxfId="10278" priority="1668" stopIfTrue="1" operator="equal">
      <formula>"Muy Alta"</formula>
    </cfRule>
  </conditionalFormatting>
  <conditionalFormatting sqref="V584">
    <cfRule type="cellIs" dxfId="10277" priority="1672" stopIfTrue="1" operator="equal">
      <formula>"Muy Baja"</formula>
    </cfRule>
  </conditionalFormatting>
  <conditionalFormatting sqref="AP584">
    <cfRule type="cellIs" dxfId="10276" priority="1645" stopIfTrue="1" operator="equal">
      <formula>"Alta"</formula>
    </cfRule>
  </conditionalFormatting>
  <conditionalFormatting sqref="AP584">
    <cfRule type="cellIs" dxfId="10275" priority="1647" stopIfTrue="1" operator="equal">
      <formula>"Baja"</formula>
    </cfRule>
  </conditionalFormatting>
  <conditionalFormatting sqref="AP584">
    <cfRule type="cellIs" dxfId="10274" priority="1646" stopIfTrue="1" operator="equal">
      <formula>"Media"</formula>
    </cfRule>
  </conditionalFormatting>
  <conditionalFormatting sqref="AP584">
    <cfRule type="cellIs" dxfId="10273" priority="1644" stopIfTrue="1" operator="equal">
      <formula>"Muy Alta"</formula>
    </cfRule>
  </conditionalFormatting>
  <conditionalFormatting sqref="AP584">
    <cfRule type="cellIs" dxfId="10272" priority="1648" stopIfTrue="1" operator="equal">
      <formula>"Muy Baja"</formula>
    </cfRule>
  </conditionalFormatting>
  <conditionalFormatting sqref="AE590">
    <cfRule type="containsText" dxfId="10271" priority="1611" operator="containsText" text="VALORAR">
      <formula>NOT(ISERROR(SEARCH("VALORAR",AE590)))</formula>
    </cfRule>
    <cfRule type="containsText" dxfId="10270" priority="1612" operator="containsText" text="Extrema">
      <formula>NOT(ISERROR(SEARCH("Extrema",AE590)))</formula>
    </cfRule>
    <cfRule type="containsText" dxfId="10269" priority="1613" operator="containsText" text="Alta">
      <formula>NOT(ISERROR(SEARCH("Alta",AE590)))</formula>
    </cfRule>
    <cfRule type="containsText" dxfId="10268" priority="1614" operator="containsText" text="Moderada">
      <formula>NOT(ISERROR(SEARCH("Moderada",AE590)))</formula>
    </cfRule>
    <cfRule type="containsText" dxfId="10267" priority="1615" operator="containsText" text="Baja">
      <formula>NOT(ISERROR(SEARCH("Baja",AE590)))</formula>
    </cfRule>
  </conditionalFormatting>
  <conditionalFormatting sqref="AE590">
    <cfRule type="containsText" dxfId="10266" priority="1616" operator="containsText" text="VALORAR">
      <formula>NOT(ISERROR(SEARCH("VALORAR",AE590)))</formula>
    </cfRule>
    <cfRule type="containsText" dxfId="10265" priority="1617" operator="containsText" text="Extrema">
      <formula>NOT(ISERROR(SEARCH("Extrema",AE590)))</formula>
    </cfRule>
    <cfRule type="containsText" dxfId="10264" priority="1618" operator="containsText" text="Alta">
      <formula>NOT(ISERROR(SEARCH("Alta",AE590)))</formula>
    </cfRule>
    <cfRule type="containsText" dxfId="10263" priority="1619" operator="containsText" text="Moderada">
      <formula>NOT(ISERROR(SEARCH("Moderada",AE590)))</formula>
    </cfRule>
    <cfRule type="containsText" dxfId="10262" priority="1620" operator="containsText" text="Baja">
      <formula>NOT(ISERROR(SEARCH("Baja",AE590)))</formula>
    </cfRule>
  </conditionalFormatting>
  <conditionalFormatting sqref="V590">
    <cfRule type="cellIs" dxfId="10261" priority="1627" stopIfTrue="1" operator="equal">
      <formula>"Alta"</formula>
    </cfRule>
  </conditionalFormatting>
  <conditionalFormatting sqref="V590">
    <cfRule type="cellIs" dxfId="10260" priority="1629" stopIfTrue="1" operator="equal">
      <formula>"Baja"</formula>
    </cfRule>
  </conditionalFormatting>
  <conditionalFormatting sqref="V590">
    <cfRule type="cellIs" dxfId="10259" priority="1628" stopIfTrue="1" operator="equal">
      <formula>"Media"</formula>
    </cfRule>
  </conditionalFormatting>
  <conditionalFormatting sqref="V590">
    <cfRule type="cellIs" dxfId="10258" priority="1626" stopIfTrue="1" operator="equal">
      <formula>"Muy Alta"</formula>
    </cfRule>
  </conditionalFormatting>
  <conditionalFormatting sqref="V590">
    <cfRule type="cellIs" dxfId="10257" priority="1630" stopIfTrue="1" operator="equal">
      <formula>"Muy Baja"</formula>
    </cfRule>
  </conditionalFormatting>
  <conditionalFormatting sqref="AP590">
    <cfRule type="cellIs" dxfId="10256" priority="1603" stopIfTrue="1" operator="equal">
      <formula>"Alta"</formula>
    </cfRule>
  </conditionalFormatting>
  <conditionalFormatting sqref="AP590">
    <cfRule type="cellIs" dxfId="10255" priority="1605" stopIfTrue="1" operator="equal">
      <formula>"Baja"</formula>
    </cfRule>
  </conditionalFormatting>
  <conditionalFormatting sqref="AP590">
    <cfRule type="cellIs" dxfId="10254" priority="1604" stopIfTrue="1" operator="equal">
      <formula>"Media"</formula>
    </cfRule>
  </conditionalFormatting>
  <conditionalFormatting sqref="AP590">
    <cfRule type="cellIs" dxfId="10253" priority="1602" stopIfTrue="1" operator="equal">
      <formula>"Muy Alta"</formula>
    </cfRule>
  </conditionalFormatting>
  <conditionalFormatting sqref="AP590">
    <cfRule type="cellIs" dxfId="10252" priority="1606" stopIfTrue="1" operator="equal">
      <formula>"Muy Baja"</formula>
    </cfRule>
  </conditionalFormatting>
  <conditionalFormatting sqref="AE596">
    <cfRule type="containsText" dxfId="10251" priority="1569" operator="containsText" text="VALORAR">
      <formula>NOT(ISERROR(SEARCH("VALORAR",AE596)))</formula>
    </cfRule>
    <cfRule type="containsText" dxfId="10250" priority="1570" operator="containsText" text="Extrema">
      <formula>NOT(ISERROR(SEARCH("Extrema",AE596)))</formula>
    </cfRule>
    <cfRule type="containsText" dxfId="10249" priority="1571" operator="containsText" text="Alta">
      <formula>NOT(ISERROR(SEARCH("Alta",AE596)))</formula>
    </cfRule>
    <cfRule type="containsText" dxfId="10248" priority="1572" operator="containsText" text="Moderada">
      <formula>NOT(ISERROR(SEARCH("Moderada",AE596)))</formula>
    </cfRule>
    <cfRule type="containsText" dxfId="10247" priority="1573" operator="containsText" text="Baja">
      <formula>NOT(ISERROR(SEARCH("Baja",AE596)))</formula>
    </cfRule>
  </conditionalFormatting>
  <conditionalFormatting sqref="AE596">
    <cfRule type="containsText" dxfId="10246" priority="1574" operator="containsText" text="VALORAR">
      <formula>NOT(ISERROR(SEARCH("VALORAR",AE596)))</formula>
    </cfRule>
    <cfRule type="containsText" dxfId="10245" priority="1575" operator="containsText" text="Extrema">
      <formula>NOT(ISERROR(SEARCH("Extrema",AE596)))</formula>
    </cfRule>
    <cfRule type="containsText" dxfId="10244" priority="1576" operator="containsText" text="Alta">
      <formula>NOT(ISERROR(SEARCH("Alta",AE596)))</formula>
    </cfRule>
    <cfRule type="containsText" dxfId="10243" priority="1577" operator="containsText" text="Moderada">
      <formula>NOT(ISERROR(SEARCH("Moderada",AE596)))</formula>
    </cfRule>
    <cfRule type="containsText" dxfId="10242" priority="1578" operator="containsText" text="Baja">
      <formula>NOT(ISERROR(SEARCH("Baja",AE596)))</formula>
    </cfRule>
  </conditionalFormatting>
  <conditionalFormatting sqref="V596">
    <cfRule type="cellIs" dxfId="10241" priority="1585" stopIfTrue="1" operator="equal">
      <formula>"Alta"</formula>
    </cfRule>
  </conditionalFormatting>
  <conditionalFormatting sqref="V596">
    <cfRule type="cellIs" dxfId="10240" priority="1587" stopIfTrue="1" operator="equal">
      <formula>"Baja"</formula>
    </cfRule>
  </conditionalFormatting>
  <conditionalFormatting sqref="V596">
    <cfRule type="cellIs" dxfId="10239" priority="1586" stopIfTrue="1" operator="equal">
      <formula>"Media"</formula>
    </cfRule>
  </conditionalFormatting>
  <conditionalFormatting sqref="V596">
    <cfRule type="cellIs" dxfId="10238" priority="1584" stopIfTrue="1" operator="equal">
      <formula>"Muy Alta"</formula>
    </cfRule>
  </conditionalFormatting>
  <conditionalFormatting sqref="V596">
    <cfRule type="cellIs" dxfId="10237" priority="1588" stopIfTrue="1" operator="equal">
      <formula>"Muy Baja"</formula>
    </cfRule>
  </conditionalFormatting>
  <conditionalFormatting sqref="AP596">
    <cfRule type="cellIs" dxfId="10236" priority="1561" stopIfTrue="1" operator="equal">
      <formula>"Alta"</formula>
    </cfRule>
  </conditionalFormatting>
  <conditionalFormatting sqref="AP596">
    <cfRule type="cellIs" dxfId="10235" priority="1563" stopIfTrue="1" operator="equal">
      <formula>"Baja"</formula>
    </cfRule>
  </conditionalFormatting>
  <conditionalFormatting sqref="AP596">
    <cfRule type="cellIs" dxfId="10234" priority="1562" stopIfTrue="1" operator="equal">
      <formula>"Media"</formula>
    </cfRule>
  </conditionalFormatting>
  <conditionalFormatting sqref="AP596">
    <cfRule type="cellIs" dxfId="10233" priority="1560" stopIfTrue="1" operator="equal">
      <formula>"Muy Alta"</formula>
    </cfRule>
  </conditionalFormatting>
  <conditionalFormatting sqref="AP596">
    <cfRule type="cellIs" dxfId="10232" priority="1564" stopIfTrue="1" operator="equal">
      <formula>"Muy Baja"</formula>
    </cfRule>
  </conditionalFormatting>
  <conditionalFormatting sqref="AE604:AE605">
    <cfRule type="containsText" dxfId="10231" priority="1499" operator="containsText" text="VALORAR">
      <formula>NOT(ISERROR(SEARCH("VALORAR",AE604)))</formula>
    </cfRule>
    <cfRule type="containsText" dxfId="10230" priority="1500" operator="containsText" text="Extrema">
      <formula>NOT(ISERROR(SEARCH("Extrema",AE604)))</formula>
    </cfRule>
    <cfRule type="containsText" dxfId="10229" priority="1501" operator="containsText" text="Alta">
      <formula>NOT(ISERROR(SEARCH("Alta",AE604)))</formula>
    </cfRule>
    <cfRule type="containsText" dxfId="10228" priority="1502" operator="containsText" text="Moderada">
      <formula>NOT(ISERROR(SEARCH("Moderada",AE604)))</formula>
    </cfRule>
    <cfRule type="containsText" dxfId="10227" priority="1503" operator="containsText" text="Baja">
      <formula>NOT(ISERROR(SEARCH("Baja",AE604)))</formula>
    </cfRule>
  </conditionalFormatting>
  <conditionalFormatting sqref="AE604:AE605">
    <cfRule type="containsText" dxfId="10226" priority="1504" operator="containsText" text="VALORAR">
      <formula>NOT(ISERROR(SEARCH("VALORAR",AE604)))</formula>
    </cfRule>
    <cfRule type="containsText" dxfId="10225" priority="1505" operator="containsText" text="Extrema">
      <formula>NOT(ISERROR(SEARCH("Extrema",AE604)))</formula>
    </cfRule>
    <cfRule type="containsText" dxfId="10224" priority="1506" operator="containsText" text="Alta">
      <formula>NOT(ISERROR(SEARCH("Alta",AE604)))</formula>
    </cfRule>
    <cfRule type="containsText" dxfId="10223" priority="1507" operator="containsText" text="Moderada">
      <formula>NOT(ISERROR(SEARCH("Moderada",AE604)))</formula>
    </cfRule>
    <cfRule type="containsText" dxfId="10222" priority="1508" operator="containsText" text="Baja">
      <formula>NOT(ISERROR(SEARCH("Baja",AE604)))</formula>
    </cfRule>
  </conditionalFormatting>
  <conditionalFormatting sqref="AP609">
    <cfRule type="cellIs" dxfId="10221" priority="1453" stopIfTrue="1" operator="equal">
      <formula>"Alta"</formula>
    </cfRule>
  </conditionalFormatting>
  <conditionalFormatting sqref="AP609">
    <cfRule type="cellIs" dxfId="10220" priority="1455" stopIfTrue="1" operator="equal">
      <formula>"Baja"</formula>
    </cfRule>
  </conditionalFormatting>
  <conditionalFormatting sqref="AP609">
    <cfRule type="cellIs" dxfId="10219" priority="1454" stopIfTrue="1" operator="equal">
      <formula>"Media"</formula>
    </cfRule>
  </conditionalFormatting>
  <conditionalFormatting sqref="AP609">
    <cfRule type="cellIs" dxfId="10218" priority="1452" stopIfTrue="1" operator="equal">
      <formula>"Muy Alta"</formula>
    </cfRule>
  </conditionalFormatting>
  <conditionalFormatting sqref="AP609">
    <cfRule type="cellIs" dxfId="10217" priority="1456" stopIfTrue="1" operator="equal">
      <formula>"Muy Baja"</formula>
    </cfRule>
  </conditionalFormatting>
  <conditionalFormatting sqref="AP606">
    <cfRule type="cellIs" dxfId="10216" priority="1411" stopIfTrue="1" operator="equal">
      <formula>"Alta"</formula>
    </cfRule>
  </conditionalFormatting>
  <conditionalFormatting sqref="AP606">
    <cfRule type="cellIs" dxfId="10215" priority="1413" stopIfTrue="1" operator="equal">
      <formula>"Baja"</formula>
    </cfRule>
  </conditionalFormatting>
  <conditionalFormatting sqref="AP606">
    <cfRule type="cellIs" dxfId="10214" priority="1412" stopIfTrue="1" operator="equal">
      <formula>"Media"</formula>
    </cfRule>
  </conditionalFormatting>
  <conditionalFormatting sqref="AP606">
    <cfRule type="cellIs" dxfId="10213" priority="1410" stopIfTrue="1" operator="equal">
      <formula>"Muy Alta"</formula>
    </cfRule>
  </conditionalFormatting>
  <conditionalFormatting sqref="AP606">
    <cfRule type="cellIs" dxfId="10212" priority="1414" stopIfTrue="1" operator="equal">
      <formula>"Muy Baja"</formula>
    </cfRule>
  </conditionalFormatting>
  <conditionalFormatting sqref="V604:V605">
    <cfRule type="cellIs" dxfId="10211" priority="1515" stopIfTrue="1" operator="equal">
      <formula>"Alta"</formula>
    </cfRule>
  </conditionalFormatting>
  <conditionalFormatting sqref="V604:V605">
    <cfRule type="cellIs" dxfId="10210" priority="1517" stopIfTrue="1" operator="equal">
      <formula>"Baja"</formula>
    </cfRule>
  </conditionalFormatting>
  <conditionalFormatting sqref="V604:V605">
    <cfRule type="cellIs" dxfId="10209" priority="1516" stopIfTrue="1" operator="equal">
      <formula>"Media"</formula>
    </cfRule>
  </conditionalFormatting>
  <conditionalFormatting sqref="V604:V605">
    <cfRule type="cellIs" dxfId="10208" priority="1514" stopIfTrue="1" operator="equal">
      <formula>"Muy Alta"</formula>
    </cfRule>
  </conditionalFormatting>
  <conditionalFormatting sqref="V604:V605">
    <cfRule type="cellIs" dxfId="10207" priority="1518" stopIfTrue="1" operator="equal">
      <formula>"Muy Baja"</formula>
    </cfRule>
  </conditionalFormatting>
  <conditionalFormatting sqref="AW604">
    <cfRule type="containsText" dxfId="10206" priority="1489" operator="containsText" text="VALORAR">
      <formula>NOT(ISERROR(SEARCH("VALORAR",AW604)))</formula>
    </cfRule>
    <cfRule type="containsText" dxfId="10205" priority="1490" operator="containsText" text="Extrema">
      <formula>NOT(ISERROR(SEARCH("Extrema",AW604)))</formula>
    </cfRule>
    <cfRule type="containsText" dxfId="10204" priority="1491" operator="containsText" text="Alta">
      <formula>NOT(ISERROR(SEARCH("Alta",AW604)))</formula>
    </cfRule>
    <cfRule type="containsText" dxfId="10203" priority="1492" operator="containsText" text="Moderada">
      <formula>NOT(ISERROR(SEARCH("Moderada",AW604)))</formula>
    </cfRule>
    <cfRule type="containsText" dxfId="10202" priority="1493" operator="containsText" text="Baja">
      <formula>NOT(ISERROR(SEARCH("Baja",AW604)))</formula>
    </cfRule>
  </conditionalFormatting>
  <conditionalFormatting sqref="AW604">
    <cfRule type="containsText" dxfId="10201" priority="1494" operator="containsText" text="VALORAR">
      <formula>NOT(ISERROR(SEARCH("VALORAR",AW604)))</formula>
    </cfRule>
    <cfRule type="containsText" dxfId="10200" priority="1495" operator="containsText" text="Extrema">
      <formula>NOT(ISERROR(SEARCH("Extrema",AW604)))</formula>
    </cfRule>
    <cfRule type="containsText" dxfId="10199" priority="1496" operator="containsText" text="Alta">
      <formula>NOT(ISERROR(SEARCH("Alta",AW604)))</formula>
    </cfRule>
    <cfRule type="containsText" dxfId="10198" priority="1497" operator="containsText" text="Moderada">
      <formula>NOT(ISERROR(SEARCH("Moderada",AW604)))</formula>
    </cfRule>
    <cfRule type="containsText" dxfId="10197" priority="1498" operator="containsText" text="Baja">
      <formula>NOT(ISERROR(SEARCH("Baja",AW604)))</formula>
    </cfRule>
  </conditionalFormatting>
  <conditionalFormatting sqref="AP604">
    <cfRule type="cellIs" dxfId="10196" priority="1481" stopIfTrue="1" operator="equal">
      <formula>"Alta"</formula>
    </cfRule>
  </conditionalFormatting>
  <conditionalFormatting sqref="AP604">
    <cfRule type="cellIs" dxfId="10195" priority="1483" stopIfTrue="1" operator="equal">
      <formula>"Baja"</formula>
    </cfRule>
  </conditionalFormatting>
  <conditionalFormatting sqref="AP604">
    <cfRule type="cellIs" dxfId="10194" priority="1482" stopIfTrue="1" operator="equal">
      <formula>"Media"</formula>
    </cfRule>
  </conditionalFormatting>
  <conditionalFormatting sqref="AP604">
    <cfRule type="cellIs" dxfId="10193" priority="1480" stopIfTrue="1" operator="equal">
      <formula>"Muy Alta"</formula>
    </cfRule>
  </conditionalFormatting>
  <conditionalFormatting sqref="AP604">
    <cfRule type="cellIs" dxfId="10192" priority="1484" stopIfTrue="1" operator="equal">
      <formula>"Muy Baja"</formula>
    </cfRule>
  </conditionalFormatting>
  <conditionalFormatting sqref="AP605">
    <cfRule type="cellIs" dxfId="10191" priority="1467" stopIfTrue="1" operator="equal">
      <formula>"Alta"</formula>
    </cfRule>
  </conditionalFormatting>
  <conditionalFormatting sqref="AP605">
    <cfRule type="cellIs" dxfId="10190" priority="1469" stopIfTrue="1" operator="equal">
      <formula>"Baja"</formula>
    </cfRule>
  </conditionalFormatting>
  <conditionalFormatting sqref="AP605">
    <cfRule type="cellIs" dxfId="10189" priority="1468" stopIfTrue="1" operator="equal">
      <formula>"Media"</formula>
    </cfRule>
  </conditionalFormatting>
  <conditionalFormatting sqref="AP605">
    <cfRule type="cellIs" dxfId="10188" priority="1466" stopIfTrue="1" operator="equal">
      <formula>"Muy Alta"</formula>
    </cfRule>
  </conditionalFormatting>
  <conditionalFormatting sqref="AP605">
    <cfRule type="cellIs" dxfId="10187" priority="1470" stopIfTrue="1" operator="equal">
      <formula>"Muy Baja"</formula>
    </cfRule>
  </conditionalFormatting>
  <conditionalFormatting sqref="AE606:AE607">
    <cfRule type="containsText" dxfId="10186" priority="1419" operator="containsText" text="VALORAR">
      <formula>NOT(ISERROR(SEARCH("VALORAR",AE606)))</formula>
    </cfRule>
    <cfRule type="containsText" dxfId="10185" priority="1420" operator="containsText" text="Extrema">
      <formula>NOT(ISERROR(SEARCH("Extrema",AE606)))</formula>
    </cfRule>
    <cfRule type="containsText" dxfId="10184" priority="1421" operator="containsText" text="Alta">
      <formula>NOT(ISERROR(SEARCH("Alta",AE606)))</formula>
    </cfRule>
    <cfRule type="containsText" dxfId="10183" priority="1422" operator="containsText" text="Moderada">
      <formula>NOT(ISERROR(SEARCH("Moderada",AE606)))</formula>
    </cfRule>
    <cfRule type="containsText" dxfId="10182" priority="1423" operator="containsText" text="Baja">
      <formula>NOT(ISERROR(SEARCH("Baja",AE606)))</formula>
    </cfRule>
  </conditionalFormatting>
  <conditionalFormatting sqref="AE606:AE607">
    <cfRule type="containsText" dxfId="10181" priority="1424" operator="containsText" text="VALORAR">
      <formula>NOT(ISERROR(SEARCH("VALORAR",AE606)))</formula>
    </cfRule>
    <cfRule type="containsText" dxfId="10180" priority="1425" operator="containsText" text="Extrema">
      <formula>NOT(ISERROR(SEARCH("Extrema",AE606)))</formula>
    </cfRule>
    <cfRule type="containsText" dxfId="10179" priority="1426" operator="containsText" text="Alta">
      <formula>NOT(ISERROR(SEARCH("Alta",AE606)))</formula>
    </cfRule>
    <cfRule type="containsText" dxfId="10178" priority="1427" operator="containsText" text="Moderada">
      <formula>NOT(ISERROR(SEARCH("Moderada",AE606)))</formula>
    </cfRule>
    <cfRule type="containsText" dxfId="10177" priority="1428" operator="containsText" text="Baja">
      <formula>NOT(ISERROR(SEARCH("Baja",AE606)))</formula>
    </cfRule>
  </conditionalFormatting>
  <conditionalFormatting sqref="V606:V607">
    <cfRule type="cellIs" dxfId="10176" priority="1435" stopIfTrue="1" operator="equal">
      <formula>"Alta"</formula>
    </cfRule>
  </conditionalFormatting>
  <conditionalFormatting sqref="V606:V607">
    <cfRule type="cellIs" dxfId="10175" priority="1437" stopIfTrue="1" operator="equal">
      <formula>"Baja"</formula>
    </cfRule>
  </conditionalFormatting>
  <conditionalFormatting sqref="V606:V607">
    <cfRule type="cellIs" dxfId="10174" priority="1436" stopIfTrue="1" operator="equal">
      <formula>"Media"</formula>
    </cfRule>
  </conditionalFormatting>
  <conditionalFormatting sqref="V606:V607">
    <cfRule type="cellIs" dxfId="10173" priority="1434" stopIfTrue="1" operator="equal">
      <formula>"Muy Alta"</formula>
    </cfRule>
  </conditionalFormatting>
  <conditionalFormatting sqref="V606:V607">
    <cfRule type="cellIs" dxfId="10172" priority="1438" stopIfTrue="1" operator="equal">
      <formula>"Muy Baja"</formula>
    </cfRule>
  </conditionalFormatting>
  <conditionalFormatting sqref="AP607">
    <cfRule type="cellIs" dxfId="10171" priority="1397" stopIfTrue="1" operator="equal">
      <formula>"Alta"</formula>
    </cfRule>
  </conditionalFormatting>
  <conditionalFormatting sqref="AP607">
    <cfRule type="cellIs" dxfId="10170" priority="1399" stopIfTrue="1" operator="equal">
      <formula>"Baja"</formula>
    </cfRule>
  </conditionalFormatting>
  <conditionalFormatting sqref="AP607">
    <cfRule type="cellIs" dxfId="10169" priority="1398" stopIfTrue="1" operator="equal">
      <formula>"Media"</formula>
    </cfRule>
  </conditionalFormatting>
  <conditionalFormatting sqref="AP607">
    <cfRule type="cellIs" dxfId="10168" priority="1396" stopIfTrue="1" operator="equal">
      <formula>"Muy Alta"</formula>
    </cfRule>
  </conditionalFormatting>
  <conditionalFormatting sqref="AP607">
    <cfRule type="cellIs" dxfId="10167" priority="1400" stopIfTrue="1" operator="equal">
      <formula>"Muy Baja"</formula>
    </cfRule>
  </conditionalFormatting>
  <conditionalFormatting sqref="AE608">
    <cfRule type="containsText" dxfId="10166" priority="1363" operator="containsText" text="VALORAR">
      <formula>NOT(ISERROR(SEARCH("VALORAR",AE608)))</formula>
    </cfRule>
    <cfRule type="containsText" dxfId="10165" priority="1364" operator="containsText" text="Extrema">
      <formula>NOT(ISERROR(SEARCH("Extrema",AE608)))</formula>
    </cfRule>
    <cfRule type="containsText" dxfId="10164" priority="1365" operator="containsText" text="Alta">
      <formula>NOT(ISERROR(SEARCH("Alta",AE608)))</formula>
    </cfRule>
    <cfRule type="containsText" dxfId="10163" priority="1366" operator="containsText" text="Moderada">
      <formula>NOT(ISERROR(SEARCH("Moderada",AE608)))</formula>
    </cfRule>
    <cfRule type="containsText" dxfId="10162" priority="1367" operator="containsText" text="Baja">
      <formula>NOT(ISERROR(SEARCH("Baja",AE608)))</formula>
    </cfRule>
  </conditionalFormatting>
  <conditionalFormatting sqref="AE608">
    <cfRule type="containsText" dxfId="10161" priority="1368" operator="containsText" text="VALORAR">
      <formula>NOT(ISERROR(SEARCH("VALORAR",AE608)))</formula>
    </cfRule>
    <cfRule type="containsText" dxfId="10160" priority="1369" operator="containsText" text="Extrema">
      <formula>NOT(ISERROR(SEARCH("Extrema",AE608)))</formula>
    </cfRule>
    <cfRule type="containsText" dxfId="10159" priority="1370" operator="containsText" text="Alta">
      <formula>NOT(ISERROR(SEARCH("Alta",AE608)))</formula>
    </cfRule>
    <cfRule type="containsText" dxfId="10158" priority="1371" operator="containsText" text="Moderada">
      <formula>NOT(ISERROR(SEARCH("Moderada",AE608)))</formula>
    </cfRule>
    <cfRule type="containsText" dxfId="10157" priority="1372" operator="containsText" text="Baja">
      <formula>NOT(ISERROR(SEARCH("Baja",AE608)))</formula>
    </cfRule>
  </conditionalFormatting>
  <conditionalFormatting sqref="V608">
    <cfRule type="cellIs" dxfId="10156" priority="1379" stopIfTrue="1" operator="equal">
      <formula>"Alta"</formula>
    </cfRule>
  </conditionalFormatting>
  <conditionalFormatting sqref="V608">
    <cfRule type="cellIs" dxfId="10155" priority="1381" stopIfTrue="1" operator="equal">
      <formula>"Baja"</formula>
    </cfRule>
  </conditionalFormatting>
  <conditionalFormatting sqref="V608">
    <cfRule type="cellIs" dxfId="10154" priority="1380" stopIfTrue="1" operator="equal">
      <formula>"Media"</formula>
    </cfRule>
  </conditionalFormatting>
  <conditionalFormatting sqref="V608">
    <cfRule type="cellIs" dxfId="10153" priority="1378" stopIfTrue="1" operator="equal">
      <formula>"Muy Alta"</formula>
    </cfRule>
  </conditionalFormatting>
  <conditionalFormatting sqref="V608">
    <cfRule type="cellIs" dxfId="10152" priority="1382" stopIfTrue="1" operator="equal">
      <formula>"Muy Baja"</formula>
    </cfRule>
  </conditionalFormatting>
  <conditionalFormatting sqref="AP608">
    <cfRule type="cellIs" dxfId="10151" priority="1355" stopIfTrue="1" operator="equal">
      <formula>"Alta"</formula>
    </cfRule>
  </conditionalFormatting>
  <conditionalFormatting sqref="AP608">
    <cfRule type="cellIs" dxfId="10150" priority="1357" stopIfTrue="1" operator="equal">
      <formula>"Baja"</formula>
    </cfRule>
  </conditionalFormatting>
  <conditionalFormatting sqref="AP608">
    <cfRule type="cellIs" dxfId="10149" priority="1356" stopIfTrue="1" operator="equal">
      <formula>"Media"</formula>
    </cfRule>
  </conditionalFormatting>
  <conditionalFormatting sqref="AP608">
    <cfRule type="cellIs" dxfId="10148" priority="1354" stopIfTrue="1" operator="equal">
      <formula>"Muy Alta"</formula>
    </cfRule>
  </conditionalFormatting>
  <conditionalFormatting sqref="AP608">
    <cfRule type="cellIs" dxfId="10147" priority="1358" stopIfTrue="1" operator="equal">
      <formula>"Muy Baja"</formula>
    </cfRule>
  </conditionalFormatting>
  <conditionalFormatting sqref="AE598:AE599">
    <cfRule type="containsText" dxfId="10146" priority="1307" operator="containsText" text="VALORAR">
      <formula>NOT(ISERROR(SEARCH("VALORAR",AE598)))</formula>
    </cfRule>
    <cfRule type="containsText" dxfId="10145" priority="1308" operator="containsText" text="Extrema">
      <formula>NOT(ISERROR(SEARCH("Extrema",AE598)))</formula>
    </cfRule>
    <cfRule type="containsText" dxfId="10144" priority="1309" operator="containsText" text="Alta">
      <formula>NOT(ISERROR(SEARCH("Alta",AE598)))</formula>
    </cfRule>
    <cfRule type="containsText" dxfId="10143" priority="1310" operator="containsText" text="Moderada">
      <formula>NOT(ISERROR(SEARCH("Moderada",AE598)))</formula>
    </cfRule>
    <cfRule type="containsText" dxfId="10142" priority="1311" operator="containsText" text="Baja">
      <formula>NOT(ISERROR(SEARCH("Baja",AE598)))</formula>
    </cfRule>
  </conditionalFormatting>
  <conditionalFormatting sqref="AE598:AE599">
    <cfRule type="containsText" dxfId="10141" priority="1312" operator="containsText" text="VALORAR">
      <formula>NOT(ISERROR(SEARCH("VALORAR",AE598)))</formula>
    </cfRule>
    <cfRule type="containsText" dxfId="10140" priority="1313" operator="containsText" text="Extrema">
      <formula>NOT(ISERROR(SEARCH("Extrema",AE598)))</formula>
    </cfRule>
    <cfRule type="containsText" dxfId="10139" priority="1314" operator="containsText" text="Alta">
      <formula>NOT(ISERROR(SEARCH("Alta",AE598)))</formula>
    </cfRule>
    <cfRule type="containsText" dxfId="10138" priority="1315" operator="containsText" text="Moderada">
      <formula>NOT(ISERROR(SEARCH("Moderada",AE598)))</formula>
    </cfRule>
    <cfRule type="containsText" dxfId="10137" priority="1316" operator="containsText" text="Baja">
      <formula>NOT(ISERROR(SEARCH("Baja",AE598)))</formula>
    </cfRule>
  </conditionalFormatting>
  <conditionalFormatting sqref="AP603">
    <cfRule type="cellIs" dxfId="10136" priority="1261" stopIfTrue="1" operator="equal">
      <formula>"Alta"</formula>
    </cfRule>
  </conditionalFormatting>
  <conditionalFormatting sqref="AP603">
    <cfRule type="cellIs" dxfId="10135" priority="1263" stopIfTrue="1" operator="equal">
      <formula>"Baja"</formula>
    </cfRule>
  </conditionalFormatting>
  <conditionalFormatting sqref="AP603">
    <cfRule type="cellIs" dxfId="10134" priority="1262" stopIfTrue="1" operator="equal">
      <formula>"Media"</formula>
    </cfRule>
  </conditionalFormatting>
  <conditionalFormatting sqref="AP603">
    <cfRule type="cellIs" dxfId="10133" priority="1260" stopIfTrue="1" operator="equal">
      <formula>"Muy Alta"</formula>
    </cfRule>
  </conditionalFormatting>
  <conditionalFormatting sqref="AP603">
    <cfRule type="cellIs" dxfId="10132" priority="1264" stopIfTrue="1" operator="equal">
      <formula>"Muy Baja"</formula>
    </cfRule>
  </conditionalFormatting>
  <conditionalFormatting sqref="AP600">
    <cfRule type="cellIs" dxfId="10131" priority="1219" stopIfTrue="1" operator="equal">
      <formula>"Alta"</formula>
    </cfRule>
  </conditionalFormatting>
  <conditionalFormatting sqref="AP600">
    <cfRule type="cellIs" dxfId="10130" priority="1221" stopIfTrue="1" operator="equal">
      <formula>"Baja"</formula>
    </cfRule>
  </conditionalFormatting>
  <conditionalFormatting sqref="AP600">
    <cfRule type="cellIs" dxfId="10129" priority="1220" stopIfTrue="1" operator="equal">
      <formula>"Media"</formula>
    </cfRule>
  </conditionalFormatting>
  <conditionalFormatting sqref="AP600">
    <cfRule type="cellIs" dxfId="10128" priority="1218" stopIfTrue="1" operator="equal">
      <formula>"Muy Alta"</formula>
    </cfRule>
  </conditionalFormatting>
  <conditionalFormatting sqref="AP600">
    <cfRule type="cellIs" dxfId="10127" priority="1222" stopIfTrue="1" operator="equal">
      <formula>"Muy Baja"</formula>
    </cfRule>
  </conditionalFormatting>
  <conditionalFormatting sqref="V598:V599">
    <cfRule type="cellIs" dxfId="10126" priority="1323" stopIfTrue="1" operator="equal">
      <formula>"Alta"</formula>
    </cfRule>
  </conditionalFormatting>
  <conditionalFormatting sqref="V598:V599">
    <cfRule type="cellIs" dxfId="10125" priority="1325" stopIfTrue="1" operator="equal">
      <formula>"Baja"</formula>
    </cfRule>
  </conditionalFormatting>
  <conditionalFormatting sqref="V598:V599">
    <cfRule type="cellIs" dxfId="10124" priority="1324" stopIfTrue="1" operator="equal">
      <formula>"Media"</formula>
    </cfRule>
  </conditionalFormatting>
  <conditionalFormatting sqref="V598:V599">
    <cfRule type="cellIs" dxfId="10123" priority="1322" stopIfTrue="1" operator="equal">
      <formula>"Muy Alta"</formula>
    </cfRule>
  </conditionalFormatting>
  <conditionalFormatting sqref="V598:V599">
    <cfRule type="cellIs" dxfId="10122" priority="1326" stopIfTrue="1" operator="equal">
      <formula>"Muy Baja"</formula>
    </cfRule>
  </conditionalFormatting>
  <conditionalFormatting sqref="AW598">
    <cfRule type="containsText" dxfId="10121" priority="1297" operator="containsText" text="VALORAR">
      <formula>NOT(ISERROR(SEARCH("VALORAR",AW598)))</formula>
    </cfRule>
    <cfRule type="containsText" dxfId="10120" priority="1298" operator="containsText" text="Extrema">
      <formula>NOT(ISERROR(SEARCH("Extrema",AW598)))</formula>
    </cfRule>
    <cfRule type="containsText" dxfId="10119" priority="1299" operator="containsText" text="Alta">
      <formula>NOT(ISERROR(SEARCH("Alta",AW598)))</formula>
    </cfRule>
    <cfRule type="containsText" dxfId="10118" priority="1300" operator="containsText" text="Moderada">
      <formula>NOT(ISERROR(SEARCH("Moderada",AW598)))</formula>
    </cfRule>
    <cfRule type="containsText" dxfId="10117" priority="1301" operator="containsText" text="Baja">
      <formula>NOT(ISERROR(SEARCH("Baja",AW598)))</formula>
    </cfRule>
  </conditionalFormatting>
  <conditionalFormatting sqref="AW598">
    <cfRule type="containsText" dxfId="10116" priority="1302" operator="containsText" text="VALORAR">
      <formula>NOT(ISERROR(SEARCH("VALORAR",AW598)))</formula>
    </cfRule>
    <cfRule type="containsText" dxfId="10115" priority="1303" operator="containsText" text="Extrema">
      <formula>NOT(ISERROR(SEARCH("Extrema",AW598)))</formula>
    </cfRule>
    <cfRule type="containsText" dxfId="10114" priority="1304" operator="containsText" text="Alta">
      <formula>NOT(ISERROR(SEARCH("Alta",AW598)))</formula>
    </cfRule>
    <cfRule type="containsText" dxfId="10113" priority="1305" operator="containsText" text="Moderada">
      <formula>NOT(ISERROR(SEARCH("Moderada",AW598)))</formula>
    </cfRule>
    <cfRule type="containsText" dxfId="10112" priority="1306" operator="containsText" text="Baja">
      <formula>NOT(ISERROR(SEARCH("Baja",AW598)))</formula>
    </cfRule>
  </conditionalFormatting>
  <conditionalFormatting sqref="AP598">
    <cfRule type="cellIs" dxfId="10111" priority="1289" stopIfTrue="1" operator="equal">
      <formula>"Alta"</formula>
    </cfRule>
  </conditionalFormatting>
  <conditionalFormatting sqref="AP598">
    <cfRule type="cellIs" dxfId="10110" priority="1291" stopIfTrue="1" operator="equal">
      <formula>"Baja"</formula>
    </cfRule>
  </conditionalFormatting>
  <conditionalFormatting sqref="AP598">
    <cfRule type="cellIs" dxfId="10109" priority="1290" stopIfTrue="1" operator="equal">
      <formula>"Media"</formula>
    </cfRule>
  </conditionalFormatting>
  <conditionalFormatting sqref="AP598">
    <cfRule type="cellIs" dxfId="10108" priority="1288" stopIfTrue="1" operator="equal">
      <formula>"Muy Alta"</formula>
    </cfRule>
  </conditionalFormatting>
  <conditionalFormatting sqref="AP598">
    <cfRule type="cellIs" dxfId="10107" priority="1292" stopIfTrue="1" operator="equal">
      <formula>"Muy Baja"</formula>
    </cfRule>
  </conditionalFormatting>
  <conditionalFormatting sqref="AP599">
    <cfRule type="cellIs" dxfId="10106" priority="1275" stopIfTrue="1" operator="equal">
      <formula>"Alta"</formula>
    </cfRule>
  </conditionalFormatting>
  <conditionalFormatting sqref="AP599">
    <cfRule type="cellIs" dxfId="10105" priority="1277" stopIfTrue="1" operator="equal">
      <formula>"Baja"</formula>
    </cfRule>
  </conditionalFormatting>
  <conditionalFormatting sqref="AP599">
    <cfRule type="cellIs" dxfId="10104" priority="1276" stopIfTrue="1" operator="equal">
      <formula>"Media"</formula>
    </cfRule>
  </conditionalFormatting>
  <conditionalFormatting sqref="AP599">
    <cfRule type="cellIs" dxfId="10103" priority="1274" stopIfTrue="1" operator="equal">
      <formula>"Muy Alta"</formula>
    </cfRule>
  </conditionalFormatting>
  <conditionalFormatting sqref="AP599">
    <cfRule type="cellIs" dxfId="10102" priority="1278" stopIfTrue="1" operator="equal">
      <formula>"Muy Baja"</formula>
    </cfRule>
  </conditionalFormatting>
  <conditionalFormatting sqref="AE600:AE601">
    <cfRule type="containsText" dxfId="10101" priority="1227" operator="containsText" text="VALORAR">
      <formula>NOT(ISERROR(SEARCH("VALORAR",AE600)))</formula>
    </cfRule>
    <cfRule type="containsText" dxfId="10100" priority="1228" operator="containsText" text="Extrema">
      <formula>NOT(ISERROR(SEARCH("Extrema",AE600)))</formula>
    </cfRule>
    <cfRule type="containsText" dxfId="10099" priority="1229" operator="containsText" text="Alta">
      <formula>NOT(ISERROR(SEARCH("Alta",AE600)))</formula>
    </cfRule>
    <cfRule type="containsText" dxfId="10098" priority="1230" operator="containsText" text="Moderada">
      <formula>NOT(ISERROR(SEARCH("Moderada",AE600)))</formula>
    </cfRule>
    <cfRule type="containsText" dxfId="10097" priority="1231" operator="containsText" text="Baja">
      <formula>NOT(ISERROR(SEARCH("Baja",AE600)))</formula>
    </cfRule>
  </conditionalFormatting>
  <conditionalFormatting sqref="AE600:AE601">
    <cfRule type="containsText" dxfId="10096" priority="1232" operator="containsText" text="VALORAR">
      <formula>NOT(ISERROR(SEARCH("VALORAR",AE600)))</formula>
    </cfRule>
    <cfRule type="containsText" dxfId="10095" priority="1233" operator="containsText" text="Extrema">
      <formula>NOT(ISERROR(SEARCH("Extrema",AE600)))</formula>
    </cfRule>
    <cfRule type="containsText" dxfId="10094" priority="1234" operator="containsText" text="Alta">
      <formula>NOT(ISERROR(SEARCH("Alta",AE600)))</formula>
    </cfRule>
    <cfRule type="containsText" dxfId="10093" priority="1235" operator="containsText" text="Moderada">
      <formula>NOT(ISERROR(SEARCH("Moderada",AE600)))</formula>
    </cfRule>
    <cfRule type="containsText" dxfId="10092" priority="1236" operator="containsText" text="Baja">
      <formula>NOT(ISERROR(SEARCH("Baja",AE600)))</formula>
    </cfRule>
  </conditionalFormatting>
  <conditionalFormatting sqref="V600:V601">
    <cfRule type="cellIs" dxfId="10091" priority="1243" stopIfTrue="1" operator="equal">
      <formula>"Alta"</formula>
    </cfRule>
  </conditionalFormatting>
  <conditionalFormatting sqref="V600:V601">
    <cfRule type="cellIs" dxfId="10090" priority="1245" stopIfTrue="1" operator="equal">
      <formula>"Baja"</formula>
    </cfRule>
  </conditionalFormatting>
  <conditionalFormatting sqref="V600:V601">
    <cfRule type="cellIs" dxfId="10089" priority="1244" stopIfTrue="1" operator="equal">
      <formula>"Media"</formula>
    </cfRule>
  </conditionalFormatting>
  <conditionalFormatting sqref="V600:V601">
    <cfRule type="cellIs" dxfId="10088" priority="1242" stopIfTrue="1" operator="equal">
      <formula>"Muy Alta"</formula>
    </cfRule>
  </conditionalFormatting>
  <conditionalFormatting sqref="V600:V601">
    <cfRule type="cellIs" dxfId="10087" priority="1246" stopIfTrue="1" operator="equal">
      <formula>"Muy Baja"</formula>
    </cfRule>
  </conditionalFormatting>
  <conditionalFormatting sqref="AP601">
    <cfRule type="cellIs" dxfId="10086" priority="1205" stopIfTrue="1" operator="equal">
      <formula>"Alta"</formula>
    </cfRule>
  </conditionalFormatting>
  <conditionalFormatting sqref="AP601">
    <cfRule type="cellIs" dxfId="10085" priority="1207" stopIfTrue="1" operator="equal">
      <formula>"Baja"</formula>
    </cfRule>
  </conditionalFormatting>
  <conditionalFormatting sqref="AP601">
    <cfRule type="cellIs" dxfId="10084" priority="1206" stopIfTrue="1" operator="equal">
      <formula>"Media"</formula>
    </cfRule>
  </conditionalFormatting>
  <conditionalFormatting sqref="AP601">
    <cfRule type="cellIs" dxfId="10083" priority="1204" stopIfTrue="1" operator="equal">
      <formula>"Muy Alta"</formula>
    </cfRule>
  </conditionalFormatting>
  <conditionalFormatting sqref="AP601">
    <cfRule type="cellIs" dxfId="10082" priority="1208" stopIfTrue="1" operator="equal">
      <formula>"Muy Baja"</formula>
    </cfRule>
  </conditionalFormatting>
  <conditionalFormatting sqref="AE602">
    <cfRule type="containsText" dxfId="10081" priority="1171" operator="containsText" text="VALORAR">
      <formula>NOT(ISERROR(SEARCH("VALORAR",AE602)))</formula>
    </cfRule>
    <cfRule type="containsText" dxfId="10080" priority="1172" operator="containsText" text="Extrema">
      <formula>NOT(ISERROR(SEARCH("Extrema",AE602)))</formula>
    </cfRule>
    <cfRule type="containsText" dxfId="10079" priority="1173" operator="containsText" text="Alta">
      <formula>NOT(ISERROR(SEARCH("Alta",AE602)))</formula>
    </cfRule>
    <cfRule type="containsText" dxfId="10078" priority="1174" operator="containsText" text="Moderada">
      <formula>NOT(ISERROR(SEARCH("Moderada",AE602)))</formula>
    </cfRule>
    <cfRule type="containsText" dxfId="10077" priority="1175" operator="containsText" text="Baja">
      <formula>NOT(ISERROR(SEARCH("Baja",AE602)))</formula>
    </cfRule>
  </conditionalFormatting>
  <conditionalFormatting sqref="AE602">
    <cfRule type="containsText" dxfId="10076" priority="1176" operator="containsText" text="VALORAR">
      <formula>NOT(ISERROR(SEARCH("VALORAR",AE602)))</formula>
    </cfRule>
    <cfRule type="containsText" dxfId="10075" priority="1177" operator="containsText" text="Extrema">
      <formula>NOT(ISERROR(SEARCH("Extrema",AE602)))</formula>
    </cfRule>
    <cfRule type="containsText" dxfId="10074" priority="1178" operator="containsText" text="Alta">
      <formula>NOT(ISERROR(SEARCH("Alta",AE602)))</formula>
    </cfRule>
    <cfRule type="containsText" dxfId="10073" priority="1179" operator="containsText" text="Moderada">
      <formula>NOT(ISERROR(SEARCH("Moderada",AE602)))</formula>
    </cfRule>
    <cfRule type="containsText" dxfId="10072" priority="1180" operator="containsText" text="Baja">
      <formula>NOT(ISERROR(SEARCH("Baja",AE602)))</formula>
    </cfRule>
  </conditionalFormatting>
  <conditionalFormatting sqref="V602">
    <cfRule type="cellIs" dxfId="10071" priority="1187" stopIfTrue="1" operator="equal">
      <formula>"Alta"</formula>
    </cfRule>
  </conditionalFormatting>
  <conditionalFormatting sqref="V602">
    <cfRule type="cellIs" dxfId="10070" priority="1189" stopIfTrue="1" operator="equal">
      <formula>"Baja"</formula>
    </cfRule>
  </conditionalFormatting>
  <conditionalFormatting sqref="V602">
    <cfRule type="cellIs" dxfId="10069" priority="1188" stopIfTrue="1" operator="equal">
      <formula>"Media"</formula>
    </cfRule>
  </conditionalFormatting>
  <conditionalFormatting sqref="V602">
    <cfRule type="cellIs" dxfId="10068" priority="1186" stopIfTrue="1" operator="equal">
      <formula>"Muy Alta"</formula>
    </cfRule>
  </conditionalFormatting>
  <conditionalFormatting sqref="V602">
    <cfRule type="cellIs" dxfId="10067" priority="1190" stopIfTrue="1" operator="equal">
      <formula>"Muy Baja"</formula>
    </cfRule>
  </conditionalFormatting>
  <conditionalFormatting sqref="AP602">
    <cfRule type="cellIs" dxfId="10066" priority="1163" stopIfTrue="1" operator="equal">
      <formula>"Alta"</formula>
    </cfRule>
  </conditionalFormatting>
  <conditionalFormatting sqref="AP602">
    <cfRule type="cellIs" dxfId="10065" priority="1165" stopIfTrue="1" operator="equal">
      <formula>"Baja"</formula>
    </cfRule>
  </conditionalFormatting>
  <conditionalFormatting sqref="AP602">
    <cfRule type="cellIs" dxfId="10064" priority="1164" stopIfTrue="1" operator="equal">
      <formula>"Media"</formula>
    </cfRule>
  </conditionalFormatting>
  <conditionalFormatting sqref="AP602">
    <cfRule type="cellIs" dxfId="10063" priority="1162" stopIfTrue="1" operator="equal">
      <formula>"Muy Alta"</formula>
    </cfRule>
  </conditionalFormatting>
  <conditionalFormatting sqref="AP602">
    <cfRule type="cellIs" dxfId="10062" priority="1166" stopIfTrue="1" operator="equal">
      <formula>"Muy Baja"</formula>
    </cfRule>
  </conditionalFormatting>
  <conditionalFormatting sqref="AE610:AE611">
    <cfRule type="containsText" dxfId="10061" priority="1115" operator="containsText" text="VALORAR">
      <formula>NOT(ISERROR(SEARCH("VALORAR",AE610)))</formula>
    </cfRule>
    <cfRule type="containsText" dxfId="10060" priority="1116" operator="containsText" text="Extrema">
      <formula>NOT(ISERROR(SEARCH("Extrema",AE610)))</formula>
    </cfRule>
    <cfRule type="containsText" dxfId="10059" priority="1117" operator="containsText" text="Alta">
      <formula>NOT(ISERROR(SEARCH("Alta",AE610)))</formula>
    </cfRule>
    <cfRule type="containsText" dxfId="10058" priority="1118" operator="containsText" text="Moderada">
      <formula>NOT(ISERROR(SEARCH("Moderada",AE610)))</formula>
    </cfRule>
    <cfRule type="containsText" dxfId="10057" priority="1119" operator="containsText" text="Baja">
      <formula>NOT(ISERROR(SEARCH("Baja",AE610)))</formula>
    </cfRule>
  </conditionalFormatting>
  <conditionalFormatting sqref="AE610:AE611">
    <cfRule type="containsText" dxfId="10056" priority="1120" operator="containsText" text="VALORAR">
      <formula>NOT(ISERROR(SEARCH("VALORAR",AE610)))</formula>
    </cfRule>
    <cfRule type="containsText" dxfId="10055" priority="1121" operator="containsText" text="Extrema">
      <formula>NOT(ISERROR(SEARCH("Extrema",AE610)))</formula>
    </cfRule>
    <cfRule type="containsText" dxfId="10054" priority="1122" operator="containsText" text="Alta">
      <formula>NOT(ISERROR(SEARCH("Alta",AE610)))</formula>
    </cfRule>
    <cfRule type="containsText" dxfId="10053" priority="1123" operator="containsText" text="Moderada">
      <formula>NOT(ISERROR(SEARCH("Moderada",AE610)))</formula>
    </cfRule>
    <cfRule type="containsText" dxfId="10052" priority="1124" operator="containsText" text="Baja">
      <formula>NOT(ISERROR(SEARCH("Baja",AE610)))</formula>
    </cfRule>
  </conditionalFormatting>
  <conditionalFormatting sqref="AP615">
    <cfRule type="cellIs" dxfId="10051" priority="1069" stopIfTrue="1" operator="equal">
      <formula>"Alta"</formula>
    </cfRule>
  </conditionalFormatting>
  <conditionalFormatting sqref="AP615">
    <cfRule type="cellIs" dxfId="10050" priority="1071" stopIfTrue="1" operator="equal">
      <formula>"Baja"</formula>
    </cfRule>
  </conditionalFormatting>
  <conditionalFormatting sqref="AP615">
    <cfRule type="cellIs" dxfId="10049" priority="1070" stopIfTrue="1" operator="equal">
      <formula>"Media"</formula>
    </cfRule>
  </conditionalFormatting>
  <conditionalFormatting sqref="AP615">
    <cfRule type="cellIs" dxfId="10048" priority="1068" stopIfTrue="1" operator="equal">
      <formula>"Muy Alta"</formula>
    </cfRule>
  </conditionalFormatting>
  <conditionalFormatting sqref="AP615">
    <cfRule type="cellIs" dxfId="10047" priority="1072" stopIfTrue="1" operator="equal">
      <formula>"Muy Baja"</formula>
    </cfRule>
  </conditionalFormatting>
  <conditionalFormatting sqref="AP612">
    <cfRule type="cellIs" dxfId="10046" priority="1027" stopIfTrue="1" operator="equal">
      <formula>"Alta"</formula>
    </cfRule>
  </conditionalFormatting>
  <conditionalFormatting sqref="AP612">
    <cfRule type="cellIs" dxfId="10045" priority="1029" stopIfTrue="1" operator="equal">
      <formula>"Baja"</formula>
    </cfRule>
  </conditionalFormatting>
  <conditionalFormatting sqref="AP612">
    <cfRule type="cellIs" dxfId="10044" priority="1028" stopIfTrue="1" operator="equal">
      <formula>"Media"</formula>
    </cfRule>
  </conditionalFormatting>
  <conditionalFormatting sqref="AP612">
    <cfRule type="cellIs" dxfId="10043" priority="1026" stopIfTrue="1" operator="equal">
      <formula>"Muy Alta"</formula>
    </cfRule>
  </conditionalFormatting>
  <conditionalFormatting sqref="AP612">
    <cfRule type="cellIs" dxfId="10042" priority="1030" stopIfTrue="1" operator="equal">
      <formula>"Muy Baja"</formula>
    </cfRule>
  </conditionalFormatting>
  <conditionalFormatting sqref="V610:V611">
    <cfRule type="cellIs" dxfId="10041" priority="1131" stopIfTrue="1" operator="equal">
      <formula>"Alta"</formula>
    </cfRule>
  </conditionalFormatting>
  <conditionalFormatting sqref="V610:V611">
    <cfRule type="cellIs" dxfId="10040" priority="1133" stopIfTrue="1" operator="equal">
      <formula>"Baja"</formula>
    </cfRule>
  </conditionalFormatting>
  <conditionalFormatting sqref="V610:V611">
    <cfRule type="cellIs" dxfId="10039" priority="1132" stopIfTrue="1" operator="equal">
      <formula>"Media"</formula>
    </cfRule>
  </conditionalFormatting>
  <conditionalFormatting sqref="V610:V611">
    <cfRule type="cellIs" dxfId="10038" priority="1130" stopIfTrue="1" operator="equal">
      <formula>"Muy Alta"</formula>
    </cfRule>
  </conditionalFormatting>
  <conditionalFormatting sqref="V610:V611">
    <cfRule type="cellIs" dxfId="10037" priority="1134" stopIfTrue="1" operator="equal">
      <formula>"Muy Baja"</formula>
    </cfRule>
  </conditionalFormatting>
  <conditionalFormatting sqref="AW610">
    <cfRule type="containsText" dxfId="10036" priority="1105" operator="containsText" text="VALORAR">
      <formula>NOT(ISERROR(SEARCH("VALORAR",AW610)))</formula>
    </cfRule>
    <cfRule type="containsText" dxfId="10035" priority="1106" operator="containsText" text="Extrema">
      <formula>NOT(ISERROR(SEARCH("Extrema",AW610)))</formula>
    </cfRule>
    <cfRule type="containsText" dxfId="10034" priority="1107" operator="containsText" text="Alta">
      <formula>NOT(ISERROR(SEARCH("Alta",AW610)))</formula>
    </cfRule>
    <cfRule type="containsText" dxfId="10033" priority="1108" operator="containsText" text="Moderada">
      <formula>NOT(ISERROR(SEARCH("Moderada",AW610)))</formula>
    </cfRule>
    <cfRule type="containsText" dxfId="10032" priority="1109" operator="containsText" text="Baja">
      <formula>NOT(ISERROR(SEARCH("Baja",AW610)))</formula>
    </cfRule>
  </conditionalFormatting>
  <conditionalFormatting sqref="AW610">
    <cfRule type="containsText" dxfId="10031" priority="1110" operator="containsText" text="VALORAR">
      <formula>NOT(ISERROR(SEARCH("VALORAR",AW610)))</formula>
    </cfRule>
    <cfRule type="containsText" dxfId="10030" priority="1111" operator="containsText" text="Extrema">
      <formula>NOT(ISERROR(SEARCH("Extrema",AW610)))</formula>
    </cfRule>
    <cfRule type="containsText" dxfId="10029" priority="1112" operator="containsText" text="Alta">
      <formula>NOT(ISERROR(SEARCH("Alta",AW610)))</formula>
    </cfRule>
    <cfRule type="containsText" dxfId="10028" priority="1113" operator="containsText" text="Moderada">
      <formula>NOT(ISERROR(SEARCH("Moderada",AW610)))</formula>
    </cfRule>
    <cfRule type="containsText" dxfId="10027" priority="1114" operator="containsText" text="Baja">
      <formula>NOT(ISERROR(SEARCH("Baja",AW610)))</formula>
    </cfRule>
  </conditionalFormatting>
  <conditionalFormatting sqref="AP610">
    <cfRule type="cellIs" dxfId="10026" priority="1097" stopIfTrue="1" operator="equal">
      <formula>"Alta"</formula>
    </cfRule>
  </conditionalFormatting>
  <conditionalFormatting sqref="AP610">
    <cfRule type="cellIs" dxfId="10025" priority="1099" stopIfTrue="1" operator="equal">
      <formula>"Baja"</formula>
    </cfRule>
  </conditionalFormatting>
  <conditionalFormatting sqref="AP610">
    <cfRule type="cellIs" dxfId="10024" priority="1098" stopIfTrue="1" operator="equal">
      <formula>"Media"</formula>
    </cfRule>
  </conditionalFormatting>
  <conditionalFormatting sqref="AP610">
    <cfRule type="cellIs" dxfId="10023" priority="1096" stopIfTrue="1" operator="equal">
      <formula>"Muy Alta"</formula>
    </cfRule>
  </conditionalFormatting>
  <conditionalFormatting sqref="AP610">
    <cfRule type="cellIs" dxfId="10022" priority="1100" stopIfTrue="1" operator="equal">
      <formula>"Muy Baja"</formula>
    </cfRule>
  </conditionalFormatting>
  <conditionalFormatting sqref="AP611">
    <cfRule type="cellIs" dxfId="10021" priority="1083" stopIfTrue="1" operator="equal">
      <formula>"Alta"</formula>
    </cfRule>
  </conditionalFormatting>
  <conditionalFormatting sqref="AP611">
    <cfRule type="cellIs" dxfId="10020" priority="1085" stopIfTrue="1" operator="equal">
      <formula>"Baja"</formula>
    </cfRule>
  </conditionalFormatting>
  <conditionalFormatting sqref="AP611">
    <cfRule type="cellIs" dxfId="10019" priority="1084" stopIfTrue="1" operator="equal">
      <formula>"Media"</formula>
    </cfRule>
  </conditionalFormatting>
  <conditionalFormatting sqref="AP611">
    <cfRule type="cellIs" dxfId="10018" priority="1082" stopIfTrue="1" operator="equal">
      <formula>"Muy Alta"</formula>
    </cfRule>
  </conditionalFormatting>
  <conditionalFormatting sqref="AP611">
    <cfRule type="cellIs" dxfId="10017" priority="1086" stopIfTrue="1" operator="equal">
      <formula>"Muy Baja"</formula>
    </cfRule>
  </conditionalFormatting>
  <conditionalFormatting sqref="AE612:AE613">
    <cfRule type="containsText" dxfId="10016" priority="1035" operator="containsText" text="VALORAR">
      <formula>NOT(ISERROR(SEARCH("VALORAR",AE612)))</formula>
    </cfRule>
    <cfRule type="containsText" dxfId="10015" priority="1036" operator="containsText" text="Extrema">
      <formula>NOT(ISERROR(SEARCH("Extrema",AE612)))</formula>
    </cfRule>
    <cfRule type="containsText" dxfId="10014" priority="1037" operator="containsText" text="Alta">
      <formula>NOT(ISERROR(SEARCH("Alta",AE612)))</formula>
    </cfRule>
    <cfRule type="containsText" dxfId="10013" priority="1038" operator="containsText" text="Moderada">
      <formula>NOT(ISERROR(SEARCH("Moderada",AE612)))</formula>
    </cfRule>
    <cfRule type="containsText" dxfId="10012" priority="1039" operator="containsText" text="Baja">
      <formula>NOT(ISERROR(SEARCH("Baja",AE612)))</formula>
    </cfRule>
  </conditionalFormatting>
  <conditionalFormatting sqref="AE612:AE613">
    <cfRule type="containsText" dxfId="10011" priority="1040" operator="containsText" text="VALORAR">
      <formula>NOT(ISERROR(SEARCH("VALORAR",AE612)))</formula>
    </cfRule>
    <cfRule type="containsText" dxfId="10010" priority="1041" operator="containsText" text="Extrema">
      <formula>NOT(ISERROR(SEARCH("Extrema",AE612)))</formula>
    </cfRule>
    <cfRule type="containsText" dxfId="10009" priority="1042" operator="containsText" text="Alta">
      <formula>NOT(ISERROR(SEARCH("Alta",AE612)))</formula>
    </cfRule>
    <cfRule type="containsText" dxfId="10008" priority="1043" operator="containsText" text="Moderada">
      <formula>NOT(ISERROR(SEARCH("Moderada",AE612)))</formula>
    </cfRule>
    <cfRule type="containsText" dxfId="10007" priority="1044" operator="containsText" text="Baja">
      <formula>NOT(ISERROR(SEARCH("Baja",AE612)))</formula>
    </cfRule>
  </conditionalFormatting>
  <conditionalFormatting sqref="V612:V613">
    <cfRule type="cellIs" dxfId="10006" priority="1051" stopIfTrue="1" operator="equal">
      <formula>"Alta"</formula>
    </cfRule>
  </conditionalFormatting>
  <conditionalFormatting sqref="V612:V613">
    <cfRule type="cellIs" dxfId="10005" priority="1053" stopIfTrue="1" operator="equal">
      <formula>"Baja"</formula>
    </cfRule>
  </conditionalFormatting>
  <conditionalFormatting sqref="V612:V613">
    <cfRule type="cellIs" dxfId="10004" priority="1052" stopIfTrue="1" operator="equal">
      <formula>"Media"</formula>
    </cfRule>
  </conditionalFormatting>
  <conditionalFormatting sqref="V612:V613">
    <cfRule type="cellIs" dxfId="10003" priority="1050" stopIfTrue="1" operator="equal">
      <formula>"Muy Alta"</formula>
    </cfRule>
  </conditionalFormatting>
  <conditionalFormatting sqref="V612:V613">
    <cfRule type="cellIs" dxfId="10002" priority="1054" stopIfTrue="1" operator="equal">
      <formula>"Muy Baja"</formula>
    </cfRule>
  </conditionalFormatting>
  <conditionalFormatting sqref="AP613">
    <cfRule type="cellIs" dxfId="10001" priority="1013" stopIfTrue="1" operator="equal">
      <formula>"Alta"</formula>
    </cfRule>
  </conditionalFormatting>
  <conditionalFormatting sqref="AP613">
    <cfRule type="cellIs" dxfId="10000" priority="1015" stopIfTrue="1" operator="equal">
      <formula>"Baja"</formula>
    </cfRule>
  </conditionalFormatting>
  <conditionalFormatting sqref="AP613">
    <cfRule type="cellIs" dxfId="9999" priority="1014" stopIfTrue="1" operator="equal">
      <formula>"Media"</formula>
    </cfRule>
  </conditionalFormatting>
  <conditionalFormatting sqref="AP613">
    <cfRule type="cellIs" dxfId="9998" priority="1012" stopIfTrue="1" operator="equal">
      <formula>"Muy Alta"</formula>
    </cfRule>
  </conditionalFormatting>
  <conditionalFormatting sqref="AP613">
    <cfRule type="cellIs" dxfId="9997" priority="1016" stopIfTrue="1" operator="equal">
      <formula>"Muy Baja"</formula>
    </cfRule>
  </conditionalFormatting>
  <conditionalFormatting sqref="AE614">
    <cfRule type="containsText" dxfId="9996" priority="979" operator="containsText" text="VALORAR">
      <formula>NOT(ISERROR(SEARCH("VALORAR",AE614)))</formula>
    </cfRule>
    <cfRule type="containsText" dxfId="9995" priority="980" operator="containsText" text="Extrema">
      <formula>NOT(ISERROR(SEARCH("Extrema",AE614)))</formula>
    </cfRule>
    <cfRule type="containsText" dxfId="9994" priority="981" operator="containsText" text="Alta">
      <formula>NOT(ISERROR(SEARCH("Alta",AE614)))</formula>
    </cfRule>
    <cfRule type="containsText" dxfId="9993" priority="982" operator="containsText" text="Moderada">
      <formula>NOT(ISERROR(SEARCH("Moderada",AE614)))</formula>
    </cfRule>
    <cfRule type="containsText" dxfId="9992" priority="983" operator="containsText" text="Baja">
      <formula>NOT(ISERROR(SEARCH("Baja",AE614)))</formula>
    </cfRule>
  </conditionalFormatting>
  <conditionalFormatting sqref="AE614">
    <cfRule type="containsText" dxfId="9991" priority="984" operator="containsText" text="VALORAR">
      <formula>NOT(ISERROR(SEARCH("VALORAR",AE614)))</formula>
    </cfRule>
    <cfRule type="containsText" dxfId="9990" priority="985" operator="containsText" text="Extrema">
      <formula>NOT(ISERROR(SEARCH("Extrema",AE614)))</formula>
    </cfRule>
    <cfRule type="containsText" dxfId="9989" priority="986" operator="containsText" text="Alta">
      <formula>NOT(ISERROR(SEARCH("Alta",AE614)))</formula>
    </cfRule>
    <cfRule type="containsText" dxfId="9988" priority="987" operator="containsText" text="Moderada">
      <formula>NOT(ISERROR(SEARCH("Moderada",AE614)))</formula>
    </cfRule>
    <cfRule type="containsText" dxfId="9987" priority="988" operator="containsText" text="Baja">
      <formula>NOT(ISERROR(SEARCH("Baja",AE614)))</formula>
    </cfRule>
  </conditionalFormatting>
  <conditionalFormatting sqref="V614">
    <cfRule type="cellIs" dxfId="9986" priority="995" stopIfTrue="1" operator="equal">
      <formula>"Alta"</formula>
    </cfRule>
  </conditionalFormatting>
  <conditionalFormatting sqref="V614">
    <cfRule type="cellIs" dxfId="9985" priority="997" stopIfTrue="1" operator="equal">
      <formula>"Baja"</formula>
    </cfRule>
  </conditionalFormatting>
  <conditionalFormatting sqref="V614">
    <cfRule type="cellIs" dxfId="9984" priority="996" stopIfTrue="1" operator="equal">
      <formula>"Media"</formula>
    </cfRule>
  </conditionalFormatting>
  <conditionalFormatting sqref="V614">
    <cfRule type="cellIs" dxfId="9983" priority="994" stopIfTrue="1" operator="equal">
      <formula>"Muy Alta"</formula>
    </cfRule>
  </conditionalFormatting>
  <conditionalFormatting sqref="V614">
    <cfRule type="cellIs" dxfId="9982" priority="998" stopIfTrue="1" operator="equal">
      <formula>"Muy Baja"</formula>
    </cfRule>
  </conditionalFormatting>
  <conditionalFormatting sqref="AP614">
    <cfRule type="cellIs" dxfId="9981" priority="971" stopIfTrue="1" operator="equal">
      <formula>"Alta"</formula>
    </cfRule>
  </conditionalFormatting>
  <conditionalFormatting sqref="AP614">
    <cfRule type="cellIs" dxfId="9980" priority="973" stopIfTrue="1" operator="equal">
      <formula>"Baja"</formula>
    </cfRule>
  </conditionalFormatting>
  <conditionalFormatting sqref="AP614">
    <cfRule type="cellIs" dxfId="9979" priority="972" stopIfTrue="1" operator="equal">
      <formula>"Media"</formula>
    </cfRule>
  </conditionalFormatting>
  <conditionalFormatting sqref="AP614">
    <cfRule type="cellIs" dxfId="9978" priority="970" stopIfTrue="1" operator="equal">
      <formula>"Muy Alta"</formula>
    </cfRule>
  </conditionalFormatting>
  <conditionalFormatting sqref="AP614">
    <cfRule type="cellIs" dxfId="9977" priority="974" stopIfTrue="1" operator="equal">
      <formula>"Muy Baja"</formula>
    </cfRule>
  </conditionalFormatting>
  <conditionalFormatting sqref="AE616:AE617">
    <cfRule type="containsText" dxfId="9976" priority="923" operator="containsText" text="VALORAR">
      <formula>NOT(ISERROR(SEARCH("VALORAR",AE616)))</formula>
    </cfRule>
    <cfRule type="containsText" dxfId="9975" priority="924" operator="containsText" text="Extrema">
      <formula>NOT(ISERROR(SEARCH("Extrema",AE616)))</formula>
    </cfRule>
    <cfRule type="containsText" dxfId="9974" priority="925" operator="containsText" text="Alta">
      <formula>NOT(ISERROR(SEARCH("Alta",AE616)))</formula>
    </cfRule>
    <cfRule type="containsText" dxfId="9973" priority="926" operator="containsText" text="Moderada">
      <formula>NOT(ISERROR(SEARCH("Moderada",AE616)))</formula>
    </cfRule>
    <cfRule type="containsText" dxfId="9972" priority="927" operator="containsText" text="Baja">
      <formula>NOT(ISERROR(SEARCH("Baja",AE616)))</formula>
    </cfRule>
  </conditionalFormatting>
  <conditionalFormatting sqref="AE616:AE617">
    <cfRule type="containsText" dxfId="9971" priority="928" operator="containsText" text="VALORAR">
      <formula>NOT(ISERROR(SEARCH("VALORAR",AE616)))</formula>
    </cfRule>
    <cfRule type="containsText" dxfId="9970" priority="929" operator="containsText" text="Extrema">
      <formula>NOT(ISERROR(SEARCH("Extrema",AE616)))</formula>
    </cfRule>
    <cfRule type="containsText" dxfId="9969" priority="930" operator="containsText" text="Alta">
      <formula>NOT(ISERROR(SEARCH("Alta",AE616)))</formula>
    </cfRule>
    <cfRule type="containsText" dxfId="9968" priority="931" operator="containsText" text="Moderada">
      <formula>NOT(ISERROR(SEARCH("Moderada",AE616)))</formula>
    </cfRule>
    <cfRule type="containsText" dxfId="9967" priority="932" operator="containsText" text="Baja">
      <formula>NOT(ISERROR(SEARCH("Baja",AE616)))</formula>
    </cfRule>
  </conditionalFormatting>
  <conditionalFormatting sqref="AP621">
    <cfRule type="cellIs" dxfId="9966" priority="877" stopIfTrue="1" operator="equal">
      <formula>"Alta"</formula>
    </cfRule>
  </conditionalFormatting>
  <conditionalFormatting sqref="AP621">
    <cfRule type="cellIs" dxfId="9965" priority="879" stopIfTrue="1" operator="equal">
      <formula>"Baja"</formula>
    </cfRule>
  </conditionalFormatting>
  <conditionalFormatting sqref="AP621">
    <cfRule type="cellIs" dxfId="9964" priority="878" stopIfTrue="1" operator="equal">
      <formula>"Media"</formula>
    </cfRule>
  </conditionalFormatting>
  <conditionalFormatting sqref="AP621">
    <cfRule type="cellIs" dxfId="9963" priority="876" stopIfTrue="1" operator="equal">
      <formula>"Muy Alta"</formula>
    </cfRule>
  </conditionalFormatting>
  <conditionalFormatting sqref="AP621">
    <cfRule type="cellIs" dxfId="9962" priority="880" stopIfTrue="1" operator="equal">
      <formula>"Muy Baja"</formula>
    </cfRule>
  </conditionalFormatting>
  <conditionalFormatting sqref="AP618">
    <cfRule type="cellIs" dxfId="9961" priority="835" stopIfTrue="1" operator="equal">
      <formula>"Alta"</formula>
    </cfRule>
  </conditionalFormatting>
  <conditionalFormatting sqref="AP618">
    <cfRule type="cellIs" dxfId="9960" priority="837" stopIfTrue="1" operator="equal">
      <formula>"Baja"</formula>
    </cfRule>
  </conditionalFormatting>
  <conditionalFormatting sqref="AP618">
    <cfRule type="cellIs" dxfId="9959" priority="836" stopIfTrue="1" operator="equal">
      <formula>"Media"</formula>
    </cfRule>
  </conditionalFormatting>
  <conditionalFormatting sqref="AP618">
    <cfRule type="cellIs" dxfId="9958" priority="834" stopIfTrue="1" operator="equal">
      <formula>"Muy Alta"</formula>
    </cfRule>
  </conditionalFormatting>
  <conditionalFormatting sqref="AP618">
    <cfRule type="cellIs" dxfId="9957" priority="838" stopIfTrue="1" operator="equal">
      <formula>"Muy Baja"</formula>
    </cfRule>
  </conditionalFormatting>
  <conditionalFormatting sqref="V616:V617">
    <cfRule type="cellIs" dxfId="9956" priority="939" stopIfTrue="1" operator="equal">
      <formula>"Alta"</formula>
    </cfRule>
  </conditionalFormatting>
  <conditionalFormatting sqref="V616:V617">
    <cfRule type="cellIs" dxfId="9955" priority="941" stopIfTrue="1" operator="equal">
      <formula>"Baja"</formula>
    </cfRule>
  </conditionalFormatting>
  <conditionalFormatting sqref="V616:V617">
    <cfRule type="cellIs" dxfId="9954" priority="940" stopIfTrue="1" operator="equal">
      <formula>"Media"</formula>
    </cfRule>
  </conditionalFormatting>
  <conditionalFormatting sqref="V616:V617">
    <cfRule type="cellIs" dxfId="9953" priority="938" stopIfTrue="1" operator="equal">
      <formula>"Muy Alta"</formula>
    </cfRule>
  </conditionalFormatting>
  <conditionalFormatting sqref="V616:V617">
    <cfRule type="cellIs" dxfId="9952" priority="942" stopIfTrue="1" operator="equal">
      <formula>"Muy Baja"</formula>
    </cfRule>
  </conditionalFormatting>
  <conditionalFormatting sqref="AW616">
    <cfRule type="containsText" dxfId="9951" priority="913" operator="containsText" text="VALORAR">
      <formula>NOT(ISERROR(SEARCH("VALORAR",AW616)))</formula>
    </cfRule>
    <cfRule type="containsText" dxfId="9950" priority="914" operator="containsText" text="Extrema">
      <formula>NOT(ISERROR(SEARCH("Extrema",AW616)))</formula>
    </cfRule>
    <cfRule type="containsText" dxfId="9949" priority="915" operator="containsText" text="Alta">
      <formula>NOT(ISERROR(SEARCH("Alta",AW616)))</formula>
    </cfRule>
    <cfRule type="containsText" dxfId="9948" priority="916" operator="containsText" text="Moderada">
      <formula>NOT(ISERROR(SEARCH("Moderada",AW616)))</formula>
    </cfRule>
    <cfRule type="containsText" dxfId="9947" priority="917" operator="containsText" text="Baja">
      <formula>NOT(ISERROR(SEARCH("Baja",AW616)))</formula>
    </cfRule>
  </conditionalFormatting>
  <conditionalFormatting sqref="AW616">
    <cfRule type="containsText" dxfId="9946" priority="918" operator="containsText" text="VALORAR">
      <formula>NOT(ISERROR(SEARCH("VALORAR",AW616)))</formula>
    </cfRule>
    <cfRule type="containsText" dxfId="9945" priority="919" operator="containsText" text="Extrema">
      <formula>NOT(ISERROR(SEARCH("Extrema",AW616)))</formula>
    </cfRule>
    <cfRule type="containsText" dxfId="9944" priority="920" operator="containsText" text="Alta">
      <formula>NOT(ISERROR(SEARCH("Alta",AW616)))</formula>
    </cfRule>
    <cfRule type="containsText" dxfId="9943" priority="921" operator="containsText" text="Moderada">
      <formula>NOT(ISERROR(SEARCH("Moderada",AW616)))</formula>
    </cfRule>
    <cfRule type="containsText" dxfId="9942" priority="922" operator="containsText" text="Baja">
      <formula>NOT(ISERROR(SEARCH("Baja",AW616)))</formula>
    </cfRule>
  </conditionalFormatting>
  <conditionalFormatting sqref="AP616">
    <cfRule type="cellIs" dxfId="9941" priority="905" stopIfTrue="1" operator="equal">
      <formula>"Alta"</formula>
    </cfRule>
  </conditionalFormatting>
  <conditionalFormatting sqref="AP616">
    <cfRule type="cellIs" dxfId="9940" priority="907" stopIfTrue="1" operator="equal">
      <formula>"Baja"</formula>
    </cfRule>
  </conditionalFormatting>
  <conditionalFormatting sqref="AP616">
    <cfRule type="cellIs" dxfId="9939" priority="906" stopIfTrue="1" operator="equal">
      <formula>"Media"</formula>
    </cfRule>
  </conditionalFormatting>
  <conditionalFormatting sqref="AP616">
    <cfRule type="cellIs" dxfId="9938" priority="904" stopIfTrue="1" operator="equal">
      <formula>"Muy Alta"</formula>
    </cfRule>
  </conditionalFormatting>
  <conditionalFormatting sqref="AP616">
    <cfRule type="cellIs" dxfId="9937" priority="908" stopIfTrue="1" operator="equal">
      <formula>"Muy Baja"</formula>
    </cfRule>
  </conditionalFormatting>
  <conditionalFormatting sqref="AP617">
    <cfRule type="cellIs" dxfId="9936" priority="891" stopIfTrue="1" operator="equal">
      <formula>"Alta"</formula>
    </cfRule>
  </conditionalFormatting>
  <conditionalFormatting sqref="AP617">
    <cfRule type="cellIs" dxfId="9935" priority="893" stopIfTrue="1" operator="equal">
      <formula>"Baja"</formula>
    </cfRule>
  </conditionalFormatting>
  <conditionalFormatting sqref="AP617">
    <cfRule type="cellIs" dxfId="9934" priority="892" stopIfTrue="1" operator="equal">
      <formula>"Media"</formula>
    </cfRule>
  </conditionalFormatting>
  <conditionalFormatting sqref="AP617">
    <cfRule type="cellIs" dxfId="9933" priority="890" stopIfTrue="1" operator="equal">
      <formula>"Muy Alta"</formula>
    </cfRule>
  </conditionalFormatting>
  <conditionalFormatting sqref="AP617">
    <cfRule type="cellIs" dxfId="9932" priority="894" stopIfTrue="1" operator="equal">
      <formula>"Muy Baja"</formula>
    </cfRule>
  </conditionalFormatting>
  <conditionalFormatting sqref="AE618:AE619">
    <cfRule type="containsText" dxfId="9931" priority="843" operator="containsText" text="VALORAR">
      <formula>NOT(ISERROR(SEARCH("VALORAR",AE618)))</formula>
    </cfRule>
    <cfRule type="containsText" dxfId="9930" priority="844" operator="containsText" text="Extrema">
      <formula>NOT(ISERROR(SEARCH("Extrema",AE618)))</formula>
    </cfRule>
    <cfRule type="containsText" dxfId="9929" priority="845" operator="containsText" text="Alta">
      <formula>NOT(ISERROR(SEARCH("Alta",AE618)))</formula>
    </cfRule>
    <cfRule type="containsText" dxfId="9928" priority="846" operator="containsText" text="Moderada">
      <formula>NOT(ISERROR(SEARCH("Moderada",AE618)))</formula>
    </cfRule>
    <cfRule type="containsText" dxfId="9927" priority="847" operator="containsText" text="Baja">
      <formula>NOT(ISERROR(SEARCH("Baja",AE618)))</formula>
    </cfRule>
  </conditionalFormatting>
  <conditionalFormatting sqref="AE618:AE619">
    <cfRule type="containsText" dxfId="9926" priority="848" operator="containsText" text="VALORAR">
      <formula>NOT(ISERROR(SEARCH("VALORAR",AE618)))</formula>
    </cfRule>
    <cfRule type="containsText" dxfId="9925" priority="849" operator="containsText" text="Extrema">
      <formula>NOT(ISERROR(SEARCH("Extrema",AE618)))</formula>
    </cfRule>
    <cfRule type="containsText" dxfId="9924" priority="850" operator="containsText" text="Alta">
      <formula>NOT(ISERROR(SEARCH("Alta",AE618)))</formula>
    </cfRule>
    <cfRule type="containsText" dxfId="9923" priority="851" operator="containsText" text="Moderada">
      <formula>NOT(ISERROR(SEARCH("Moderada",AE618)))</formula>
    </cfRule>
    <cfRule type="containsText" dxfId="9922" priority="852" operator="containsText" text="Baja">
      <formula>NOT(ISERROR(SEARCH("Baja",AE618)))</formula>
    </cfRule>
  </conditionalFormatting>
  <conditionalFormatting sqref="V618:V619">
    <cfRule type="cellIs" dxfId="9921" priority="859" stopIfTrue="1" operator="equal">
      <formula>"Alta"</formula>
    </cfRule>
  </conditionalFormatting>
  <conditionalFormatting sqref="V618:V619">
    <cfRule type="cellIs" dxfId="9920" priority="861" stopIfTrue="1" operator="equal">
      <formula>"Baja"</formula>
    </cfRule>
  </conditionalFormatting>
  <conditionalFormatting sqref="V618:V619">
    <cfRule type="cellIs" dxfId="9919" priority="860" stopIfTrue="1" operator="equal">
      <formula>"Media"</formula>
    </cfRule>
  </conditionalFormatting>
  <conditionalFormatting sqref="V618:V619">
    <cfRule type="cellIs" dxfId="9918" priority="858" stopIfTrue="1" operator="equal">
      <formula>"Muy Alta"</formula>
    </cfRule>
  </conditionalFormatting>
  <conditionalFormatting sqref="V618:V619">
    <cfRule type="cellIs" dxfId="9917" priority="862" stopIfTrue="1" operator="equal">
      <formula>"Muy Baja"</formula>
    </cfRule>
  </conditionalFormatting>
  <conditionalFormatting sqref="AP619">
    <cfRule type="cellIs" dxfId="9916" priority="821" stopIfTrue="1" operator="equal">
      <formula>"Alta"</formula>
    </cfRule>
  </conditionalFormatting>
  <conditionalFormatting sqref="AP619">
    <cfRule type="cellIs" dxfId="9915" priority="823" stopIfTrue="1" operator="equal">
      <formula>"Baja"</formula>
    </cfRule>
  </conditionalFormatting>
  <conditionalFormatting sqref="AP619">
    <cfRule type="cellIs" dxfId="9914" priority="822" stopIfTrue="1" operator="equal">
      <formula>"Media"</formula>
    </cfRule>
  </conditionalFormatting>
  <conditionalFormatting sqref="AP619">
    <cfRule type="cellIs" dxfId="9913" priority="820" stopIfTrue="1" operator="equal">
      <formula>"Muy Alta"</formula>
    </cfRule>
  </conditionalFormatting>
  <conditionalFormatting sqref="AP619">
    <cfRule type="cellIs" dxfId="9912" priority="824" stopIfTrue="1" operator="equal">
      <formula>"Muy Baja"</formula>
    </cfRule>
  </conditionalFormatting>
  <conditionalFormatting sqref="AE620">
    <cfRule type="containsText" dxfId="9911" priority="787" operator="containsText" text="VALORAR">
      <formula>NOT(ISERROR(SEARCH("VALORAR",AE620)))</formula>
    </cfRule>
    <cfRule type="containsText" dxfId="9910" priority="788" operator="containsText" text="Extrema">
      <formula>NOT(ISERROR(SEARCH("Extrema",AE620)))</formula>
    </cfRule>
    <cfRule type="containsText" dxfId="9909" priority="789" operator="containsText" text="Alta">
      <formula>NOT(ISERROR(SEARCH("Alta",AE620)))</formula>
    </cfRule>
    <cfRule type="containsText" dxfId="9908" priority="790" operator="containsText" text="Moderada">
      <formula>NOT(ISERROR(SEARCH("Moderada",AE620)))</formula>
    </cfRule>
    <cfRule type="containsText" dxfId="9907" priority="791" operator="containsText" text="Baja">
      <formula>NOT(ISERROR(SEARCH("Baja",AE620)))</formula>
    </cfRule>
  </conditionalFormatting>
  <conditionalFormatting sqref="AE620">
    <cfRule type="containsText" dxfId="9906" priority="792" operator="containsText" text="VALORAR">
      <formula>NOT(ISERROR(SEARCH("VALORAR",AE620)))</formula>
    </cfRule>
    <cfRule type="containsText" dxfId="9905" priority="793" operator="containsText" text="Extrema">
      <formula>NOT(ISERROR(SEARCH("Extrema",AE620)))</formula>
    </cfRule>
    <cfRule type="containsText" dxfId="9904" priority="794" operator="containsText" text="Alta">
      <formula>NOT(ISERROR(SEARCH("Alta",AE620)))</formula>
    </cfRule>
    <cfRule type="containsText" dxfId="9903" priority="795" operator="containsText" text="Moderada">
      <formula>NOT(ISERROR(SEARCH("Moderada",AE620)))</formula>
    </cfRule>
    <cfRule type="containsText" dxfId="9902" priority="796" operator="containsText" text="Baja">
      <formula>NOT(ISERROR(SEARCH("Baja",AE620)))</formula>
    </cfRule>
  </conditionalFormatting>
  <conditionalFormatting sqref="V620">
    <cfRule type="cellIs" dxfId="9901" priority="803" stopIfTrue="1" operator="equal">
      <formula>"Alta"</formula>
    </cfRule>
  </conditionalFormatting>
  <conditionalFormatting sqref="V620">
    <cfRule type="cellIs" dxfId="9900" priority="805" stopIfTrue="1" operator="equal">
      <formula>"Baja"</formula>
    </cfRule>
  </conditionalFormatting>
  <conditionalFormatting sqref="V620">
    <cfRule type="cellIs" dxfId="9899" priority="804" stopIfTrue="1" operator="equal">
      <formula>"Media"</formula>
    </cfRule>
  </conditionalFormatting>
  <conditionalFormatting sqref="V620">
    <cfRule type="cellIs" dxfId="9898" priority="802" stopIfTrue="1" operator="equal">
      <formula>"Muy Alta"</formula>
    </cfRule>
  </conditionalFormatting>
  <conditionalFormatting sqref="V620">
    <cfRule type="cellIs" dxfId="9897" priority="806" stopIfTrue="1" operator="equal">
      <formula>"Muy Baja"</formula>
    </cfRule>
  </conditionalFormatting>
  <conditionalFormatting sqref="AP620">
    <cfRule type="cellIs" dxfId="9896" priority="779" stopIfTrue="1" operator="equal">
      <formula>"Alta"</formula>
    </cfRule>
  </conditionalFormatting>
  <conditionalFormatting sqref="AP620">
    <cfRule type="cellIs" dxfId="9895" priority="781" stopIfTrue="1" operator="equal">
      <formula>"Baja"</formula>
    </cfRule>
  </conditionalFormatting>
  <conditionalFormatting sqref="AP620">
    <cfRule type="cellIs" dxfId="9894" priority="780" stopIfTrue="1" operator="equal">
      <formula>"Media"</formula>
    </cfRule>
  </conditionalFormatting>
  <conditionalFormatting sqref="AP620">
    <cfRule type="cellIs" dxfId="9893" priority="778" stopIfTrue="1" operator="equal">
      <formula>"Muy Alta"</formula>
    </cfRule>
  </conditionalFormatting>
  <conditionalFormatting sqref="AP620">
    <cfRule type="cellIs" dxfId="9892" priority="782" stopIfTrue="1" operator="equal">
      <formula>"Muy Baja"</formula>
    </cfRule>
  </conditionalFormatting>
  <conditionalFormatting sqref="V130:V131">
    <cfRule type="cellIs" dxfId="9891" priority="327" stopIfTrue="1" operator="equal">
      <formula>"Alta"</formula>
    </cfRule>
  </conditionalFormatting>
  <conditionalFormatting sqref="V130:V131">
    <cfRule type="cellIs" dxfId="9890" priority="329" stopIfTrue="1" operator="equal">
      <formula>"Baja"</formula>
    </cfRule>
  </conditionalFormatting>
  <conditionalFormatting sqref="V130:V131">
    <cfRule type="cellIs" dxfId="9889" priority="328" stopIfTrue="1" operator="equal">
      <formula>"Media"</formula>
    </cfRule>
  </conditionalFormatting>
  <conditionalFormatting sqref="V130:V131">
    <cfRule type="cellIs" dxfId="9888" priority="326" stopIfTrue="1" operator="equal">
      <formula>"Muy Alta"</formula>
    </cfRule>
  </conditionalFormatting>
  <conditionalFormatting sqref="V130:V131">
    <cfRule type="cellIs" dxfId="9887" priority="330" stopIfTrue="1" operator="equal">
      <formula>"Muy Baja"</formula>
    </cfRule>
  </conditionalFormatting>
  <conditionalFormatting sqref="AE130:AE131">
    <cfRule type="containsText" dxfId="9886" priority="311" operator="containsText" text="VALORAR">
      <formula>NOT(ISERROR(SEARCH("VALORAR",AE130)))</formula>
    </cfRule>
    <cfRule type="containsText" dxfId="9885" priority="312" operator="containsText" text="Extrema">
      <formula>NOT(ISERROR(SEARCH("Extrema",AE130)))</formula>
    </cfRule>
    <cfRule type="containsText" dxfId="9884" priority="313" operator="containsText" text="Alta">
      <formula>NOT(ISERROR(SEARCH("Alta",AE130)))</formula>
    </cfRule>
    <cfRule type="containsText" dxfId="9883" priority="314" operator="containsText" text="Moderada">
      <formula>NOT(ISERROR(SEARCH("Moderada",AE130)))</formula>
    </cfRule>
    <cfRule type="containsText" dxfId="9882" priority="315" operator="containsText" text="Baja">
      <formula>NOT(ISERROR(SEARCH("Baja",AE130)))</formula>
    </cfRule>
  </conditionalFormatting>
  <conditionalFormatting sqref="AE130:AE131">
    <cfRule type="containsText" dxfId="9881" priority="316" operator="containsText" text="VALORAR">
      <formula>NOT(ISERROR(SEARCH("VALORAR",AE130)))</formula>
    </cfRule>
    <cfRule type="containsText" dxfId="9880" priority="317" operator="containsText" text="Extrema">
      <formula>NOT(ISERROR(SEARCH("Extrema",AE130)))</formula>
    </cfRule>
    <cfRule type="containsText" dxfId="9879" priority="318" operator="containsText" text="Alta">
      <formula>NOT(ISERROR(SEARCH("Alta",AE130)))</formula>
    </cfRule>
    <cfRule type="containsText" dxfId="9878" priority="319" operator="containsText" text="Moderada">
      <formula>NOT(ISERROR(SEARCH("Moderada",AE130)))</formula>
    </cfRule>
    <cfRule type="containsText" dxfId="9877" priority="320" operator="containsText" text="Baja">
      <formula>NOT(ISERROR(SEARCH("Baja",AE130)))</formula>
    </cfRule>
  </conditionalFormatting>
  <conditionalFormatting sqref="AW130">
    <cfRule type="containsText" dxfId="9876" priority="301" operator="containsText" text="VALORAR">
      <formula>NOT(ISERROR(SEARCH("VALORAR",AW130)))</formula>
    </cfRule>
    <cfRule type="containsText" dxfId="9875" priority="302" operator="containsText" text="Extrema">
      <formula>NOT(ISERROR(SEARCH("Extrema",AW130)))</formula>
    </cfRule>
    <cfRule type="containsText" dxfId="9874" priority="303" operator="containsText" text="Alta">
      <formula>NOT(ISERROR(SEARCH("Alta",AW130)))</formula>
    </cfRule>
    <cfRule type="containsText" dxfId="9873" priority="304" operator="containsText" text="Moderada">
      <formula>NOT(ISERROR(SEARCH("Moderada",AW130)))</formula>
    </cfRule>
    <cfRule type="containsText" dxfId="9872" priority="305" operator="containsText" text="Baja">
      <formula>NOT(ISERROR(SEARCH("Baja",AW130)))</formula>
    </cfRule>
  </conditionalFormatting>
  <conditionalFormatting sqref="AW130">
    <cfRule type="containsText" dxfId="9871" priority="306" operator="containsText" text="VALORAR">
      <formula>NOT(ISERROR(SEARCH("VALORAR",AW130)))</formula>
    </cfRule>
    <cfRule type="containsText" dxfId="9870" priority="307" operator="containsText" text="Extrema">
      <formula>NOT(ISERROR(SEARCH("Extrema",AW130)))</formula>
    </cfRule>
    <cfRule type="containsText" dxfId="9869" priority="308" operator="containsText" text="Alta">
      <formula>NOT(ISERROR(SEARCH("Alta",AW130)))</formula>
    </cfRule>
    <cfRule type="containsText" dxfId="9868" priority="309" operator="containsText" text="Moderada">
      <formula>NOT(ISERROR(SEARCH("Moderada",AW130)))</formula>
    </cfRule>
    <cfRule type="containsText" dxfId="9867" priority="310" operator="containsText" text="Baja">
      <formula>NOT(ISERROR(SEARCH("Baja",AW130)))</formula>
    </cfRule>
  </conditionalFormatting>
  <conditionalFormatting sqref="AP130">
    <cfRule type="cellIs" dxfId="9866" priority="293" stopIfTrue="1" operator="equal">
      <formula>"Alta"</formula>
    </cfRule>
  </conditionalFormatting>
  <conditionalFormatting sqref="AP130">
    <cfRule type="cellIs" dxfId="9865" priority="295" stopIfTrue="1" operator="equal">
      <formula>"Baja"</formula>
    </cfRule>
  </conditionalFormatting>
  <conditionalFormatting sqref="AP130">
    <cfRule type="cellIs" dxfId="9864" priority="294" stopIfTrue="1" operator="equal">
      <formula>"Media"</formula>
    </cfRule>
  </conditionalFormatting>
  <conditionalFormatting sqref="AP130">
    <cfRule type="cellIs" dxfId="9863" priority="292" stopIfTrue="1" operator="equal">
      <formula>"Muy Alta"</formula>
    </cfRule>
  </conditionalFormatting>
  <conditionalFormatting sqref="AP130">
    <cfRule type="cellIs" dxfId="9862" priority="296" stopIfTrue="1" operator="equal">
      <formula>"Muy Baja"</formula>
    </cfRule>
  </conditionalFormatting>
  <conditionalFormatting sqref="AP131">
    <cfRule type="cellIs" dxfId="9861" priority="279" stopIfTrue="1" operator="equal">
      <formula>"Alta"</formula>
    </cfRule>
  </conditionalFormatting>
  <conditionalFormatting sqref="AP131">
    <cfRule type="cellIs" dxfId="9860" priority="281" stopIfTrue="1" operator="equal">
      <formula>"Baja"</formula>
    </cfRule>
  </conditionalFormatting>
  <conditionalFormatting sqref="AP131">
    <cfRule type="cellIs" dxfId="9859" priority="280" stopIfTrue="1" operator="equal">
      <formula>"Media"</formula>
    </cfRule>
  </conditionalFormatting>
  <conditionalFormatting sqref="AP131">
    <cfRule type="cellIs" dxfId="9858" priority="278" stopIfTrue="1" operator="equal">
      <formula>"Muy Alta"</formula>
    </cfRule>
  </conditionalFormatting>
  <conditionalFormatting sqref="AP131">
    <cfRule type="cellIs" dxfId="9857" priority="282" stopIfTrue="1" operator="equal">
      <formula>"Muy Baja"</formula>
    </cfRule>
  </conditionalFormatting>
  <conditionalFormatting sqref="AP135">
    <cfRule type="cellIs" dxfId="9856" priority="265" stopIfTrue="1" operator="equal">
      <formula>"Alta"</formula>
    </cfRule>
  </conditionalFormatting>
  <conditionalFormatting sqref="AP135">
    <cfRule type="cellIs" dxfId="9855" priority="267" stopIfTrue="1" operator="equal">
      <formula>"Baja"</formula>
    </cfRule>
  </conditionalFormatting>
  <conditionalFormatting sqref="AP135">
    <cfRule type="cellIs" dxfId="9854" priority="266" stopIfTrue="1" operator="equal">
      <formula>"Media"</formula>
    </cfRule>
  </conditionalFormatting>
  <conditionalFormatting sqref="AP135">
    <cfRule type="cellIs" dxfId="9853" priority="264" stopIfTrue="1" operator="equal">
      <formula>"Muy Alta"</formula>
    </cfRule>
  </conditionalFormatting>
  <conditionalFormatting sqref="AP135">
    <cfRule type="cellIs" dxfId="9852" priority="268" stopIfTrue="1" operator="equal">
      <formula>"Muy Baja"</formula>
    </cfRule>
  </conditionalFormatting>
  <conditionalFormatting sqref="AE132:AE133">
    <cfRule type="containsText" dxfId="9851" priority="231" operator="containsText" text="VALORAR">
      <formula>NOT(ISERROR(SEARCH("VALORAR",AE132)))</formula>
    </cfRule>
    <cfRule type="containsText" dxfId="9850" priority="232" operator="containsText" text="Extrema">
      <formula>NOT(ISERROR(SEARCH("Extrema",AE132)))</formula>
    </cfRule>
    <cfRule type="containsText" dxfId="9849" priority="233" operator="containsText" text="Alta">
      <formula>NOT(ISERROR(SEARCH("Alta",AE132)))</formula>
    </cfRule>
    <cfRule type="containsText" dxfId="9848" priority="234" operator="containsText" text="Moderada">
      <formula>NOT(ISERROR(SEARCH("Moderada",AE132)))</formula>
    </cfRule>
    <cfRule type="containsText" dxfId="9847" priority="235" operator="containsText" text="Baja">
      <formula>NOT(ISERROR(SEARCH("Baja",AE132)))</formula>
    </cfRule>
  </conditionalFormatting>
  <conditionalFormatting sqref="AE132:AE133">
    <cfRule type="containsText" dxfId="9846" priority="236" operator="containsText" text="VALORAR">
      <formula>NOT(ISERROR(SEARCH("VALORAR",AE132)))</formula>
    </cfRule>
    <cfRule type="containsText" dxfId="9845" priority="237" operator="containsText" text="Extrema">
      <formula>NOT(ISERROR(SEARCH("Extrema",AE132)))</formula>
    </cfRule>
    <cfRule type="containsText" dxfId="9844" priority="238" operator="containsText" text="Alta">
      <formula>NOT(ISERROR(SEARCH("Alta",AE132)))</formula>
    </cfRule>
    <cfRule type="containsText" dxfId="9843" priority="239" operator="containsText" text="Moderada">
      <formula>NOT(ISERROR(SEARCH("Moderada",AE132)))</formula>
    </cfRule>
    <cfRule type="containsText" dxfId="9842" priority="240" operator="containsText" text="Baja">
      <formula>NOT(ISERROR(SEARCH("Baja",AE132)))</formula>
    </cfRule>
  </conditionalFormatting>
  <conditionalFormatting sqref="V132:V133">
    <cfRule type="cellIs" dxfId="9841" priority="247" stopIfTrue="1" operator="equal">
      <formula>"Alta"</formula>
    </cfRule>
  </conditionalFormatting>
  <conditionalFormatting sqref="V132:V133">
    <cfRule type="cellIs" dxfId="9840" priority="249" stopIfTrue="1" operator="equal">
      <formula>"Baja"</formula>
    </cfRule>
  </conditionalFormatting>
  <conditionalFormatting sqref="V132:V133">
    <cfRule type="cellIs" dxfId="9839" priority="248" stopIfTrue="1" operator="equal">
      <formula>"Media"</formula>
    </cfRule>
  </conditionalFormatting>
  <conditionalFormatting sqref="V132:V133">
    <cfRule type="cellIs" dxfId="9838" priority="246" stopIfTrue="1" operator="equal">
      <formula>"Muy Alta"</formula>
    </cfRule>
  </conditionalFormatting>
  <conditionalFormatting sqref="V132:V133">
    <cfRule type="cellIs" dxfId="9837" priority="250" stopIfTrue="1" operator="equal">
      <formula>"Muy Baja"</formula>
    </cfRule>
  </conditionalFormatting>
  <conditionalFormatting sqref="AP132">
    <cfRule type="cellIs" dxfId="9836" priority="223" stopIfTrue="1" operator="equal">
      <formula>"Alta"</formula>
    </cfRule>
  </conditionalFormatting>
  <conditionalFormatting sqref="AP132">
    <cfRule type="cellIs" dxfId="9835" priority="225" stopIfTrue="1" operator="equal">
      <formula>"Baja"</formula>
    </cfRule>
  </conditionalFormatting>
  <conditionalFormatting sqref="AP132">
    <cfRule type="cellIs" dxfId="9834" priority="224" stopIfTrue="1" operator="equal">
      <formula>"Media"</formula>
    </cfRule>
  </conditionalFormatting>
  <conditionalFormatting sqref="AP132">
    <cfRule type="cellIs" dxfId="9833" priority="222" stopIfTrue="1" operator="equal">
      <formula>"Muy Alta"</formula>
    </cfRule>
  </conditionalFormatting>
  <conditionalFormatting sqref="AP132">
    <cfRule type="cellIs" dxfId="9832" priority="226" stopIfTrue="1" operator="equal">
      <formula>"Muy Baja"</formula>
    </cfRule>
  </conditionalFormatting>
  <conditionalFormatting sqref="AP133">
    <cfRule type="cellIs" dxfId="9831" priority="209" stopIfTrue="1" operator="equal">
      <formula>"Alta"</formula>
    </cfRule>
  </conditionalFormatting>
  <conditionalFormatting sqref="AP133">
    <cfRule type="cellIs" dxfId="9830" priority="211" stopIfTrue="1" operator="equal">
      <formula>"Baja"</formula>
    </cfRule>
  </conditionalFormatting>
  <conditionalFormatting sqref="AP133">
    <cfRule type="cellIs" dxfId="9829" priority="210" stopIfTrue="1" operator="equal">
      <formula>"Media"</formula>
    </cfRule>
  </conditionalFormatting>
  <conditionalFormatting sqref="AP133">
    <cfRule type="cellIs" dxfId="9828" priority="208" stopIfTrue="1" operator="equal">
      <formula>"Muy Alta"</formula>
    </cfRule>
  </conditionalFormatting>
  <conditionalFormatting sqref="AP133">
    <cfRule type="cellIs" dxfId="9827" priority="212" stopIfTrue="1" operator="equal">
      <formula>"Muy Baja"</formula>
    </cfRule>
  </conditionalFormatting>
  <conditionalFormatting sqref="AE134">
    <cfRule type="containsText" dxfId="9826" priority="175" operator="containsText" text="VALORAR">
      <formula>NOT(ISERROR(SEARCH("VALORAR",AE134)))</formula>
    </cfRule>
    <cfRule type="containsText" dxfId="9825" priority="176" operator="containsText" text="Extrema">
      <formula>NOT(ISERROR(SEARCH("Extrema",AE134)))</formula>
    </cfRule>
    <cfRule type="containsText" dxfId="9824" priority="177" operator="containsText" text="Alta">
      <formula>NOT(ISERROR(SEARCH("Alta",AE134)))</formula>
    </cfRule>
    <cfRule type="containsText" dxfId="9823" priority="178" operator="containsText" text="Moderada">
      <formula>NOT(ISERROR(SEARCH("Moderada",AE134)))</formula>
    </cfRule>
    <cfRule type="containsText" dxfId="9822" priority="179" operator="containsText" text="Baja">
      <formula>NOT(ISERROR(SEARCH("Baja",AE134)))</formula>
    </cfRule>
  </conditionalFormatting>
  <conditionalFormatting sqref="AE134">
    <cfRule type="containsText" dxfId="9821" priority="180" operator="containsText" text="VALORAR">
      <formula>NOT(ISERROR(SEARCH("VALORAR",AE134)))</formula>
    </cfRule>
    <cfRule type="containsText" dxfId="9820" priority="181" operator="containsText" text="Extrema">
      <formula>NOT(ISERROR(SEARCH("Extrema",AE134)))</formula>
    </cfRule>
    <cfRule type="containsText" dxfId="9819" priority="182" operator="containsText" text="Alta">
      <formula>NOT(ISERROR(SEARCH("Alta",AE134)))</formula>
    </cfRule>
    <cfRule type="containsText" dxfId="9818" priority="183" operator="containsText" text="Moderada">
      <formula>NOT(ISERROR(SEARCH("Moderada",AE134)))</formula>
    </cfRule>
    <cfRule type="containsText" dxfId="9817" priority="184" operator="containsText" text="Baja">
      <formula>NOT(ISERROR(SEARCH("Baja",AE134)))</formula>
    </cfRule>
  </conditionalFormatting>
  <conditionalFormatting sqref="V134">
    <cfRule type="cellIs" dxfId="9816" priority="191" stopIfTrue="1" operator="equal">
      <formula>"Alta"</formula>
    </cfRule>
  </conditionalFormatting>
  <conditionalFormatting sqref="V134">
    <cfRule type="cellIs" dxfId="9815" priority="193" stopIfTrue="1" operator="equal">
      <formula>"Baja"</formula>
    </cfRule>
  </conditionalFormatting>
  <conditionalFormatting sqref="V134">
    <cfRule type="cellIs" dxfId="9814" priority="192" stopIfTrue="1" operator="equal">
      <formula>"Media"</formula>
    </cfRule>
  </conditionalFormatting>
  <conditionalFormatting sqref="V134">
    <cfRule type="cellIs" dxfId="9813" priority="190" stopIfTrue="1" operator="equal">
      <formula>"Muy Alta"</formula>
    </cfRule>
  </conditionalFormatting>
  <conditionalFormatting sqref="V134">
    <cfRule type="cellIs" dxfId="9812" priority="194" stopIfTrue="1" operator="equal">
      <formula>"Muy Baja"</formula>
    </cfRule>
  </conditionalFormatting>
  <conditionalFormatting sqref="AP134">
    <cfRule type="cellIs" dxfId="9811" priority="167" stopIfTrue="1" operator="equal">
      <formula>"Alta"</formula>
    </cfRule>
  </conditionalFormatting>
  <conditionalFormatting sqref="AP134">
    <cfRule type="cellIs" dxfId="9810" priority="169" stopIfTrue="1" operator="equal">
      <formula>"Baja"</formula>
    </cfRule>
  </conditionalFormatting>
  <conditionalFormatting sqref="AP134">
    <cfRule type="cellIs" dxfId="9809" priority="168" stopIfTrue="1" operator="equal">
      <formula>"Media"</formula>
    </cfRule>
  </conditionalFormatting>
  <conditionalFormatting sqref="AP134">
    <cfRule type="cellIs" dxfId="9808" priority="166" stopIfTrue="1" operator="equal">
      <formula>"Muy Alta"</formula>
    </cfRule>
  </conditionalFormatting>
  <conditionalFormatting sqref="AP134">
    <cfRule type="cellIs" dxfId="9807" priority="170" stopIfTrue="1" operator="equal">
      <formula>"Muy Baja"</formula>
    </cfRule>
  </conditionalFormatting>
  <conditionalFormatting sqref="AE226:AE227">
    <cfRule type="containsText" dxfId="9806" priority="137" operator="containsText" text="VALORAR">
      <formula>NOT(ISERROR(SEARCH("VALORAR",AE226)))</formula>
    </cfRule>
    <cfRule type="containsText" dxfId="9805" priority="138" operator="containsText" text="Extrema">
      <formula>NOT(ISERROR(SEARCH("Extrema",AE226)))</formula>
    </cfRule>
    <cfRule type="containsText" dxfId="9804" priority="139" operator="containsText" text="Alta">
      <formula>NOT(ISERROR(SEARCH("Alta",AE226)))</formula>
    </cfRule>
    <cfRule type="containsText" dxfId="9803" priority="140" operator="containsText" text="Moderada">
      <formula>NOT(ISERROR(SEARCH("Moderada",AE226)))</formula>
    </cfRule>
    <cfRule type="containsText" dxfId="9802" priority="141" operator="containsText" text="Baja">
      <formula>NOT(ISERROR(SEARCH("Baja",AE226)))</formula>
    </cfRule>
  </conditionalFormatting>
  <conditionalFormatting sqref="AE226:AE227">
    <cfRule type="containsText" dxfId="9801" priority="142" operator="containsText" text="VALORAR">
      <formula>NOT(ISERROR(SEARCH("VALORAR",AE226)))</formula>
    </cfRule>
    <cfRule type="containsText" dxfId="9800" priority="143" operator="containsText" text="Extrema">
      <formula>NOT(ISERROR(SEARCH("Extrema",AE226)))</formula>
    </cfRule>
    <cfRule type="containsText" dxfId="9799" priority="144" operator="containsText" text="Alta">
      <formula>NOT(ISERROR(SEARCH("Alta",AE226)))</formula>
    </cfRule>
    <cfRule type="containsText" dxfId="9798" priority="145" operator="containsText" text="Moderada">
      <formula>NOT(ISERROR(SEARCH("Moderada",AE226)))</formula>
    </cfRule>
    <cfRule type="containsText" dxfId="9797" priority="146" operator="containsText" text="Baja">
      <formula>NOT(ISERROR(SEARCH("Baja",AE226)))</formula>
    </cfRule>
  </conditionalFormatting>
  <conditionalFormatting sqref="AP228">
    <cfRule type="cellIs" dxfId="9796" priority="63" stopIfTrue="1" operator="equal">
      <formula>"Alta"</formula>
    </cfRule>
  </conditionalFormatting>
  <conditionalFormatting sqref="AP228">
    <cfRule type="cellIs" dxfId="9795" priority="65" stopIfTrue="1" operator="equal">
      <formula>"Baja"</formula>
    </cfRule>
  </conditionalFormatting>
  <conditionalFormatting sqref="AP228">
    <cfRule type="cellIs" dxfId="9794" priority="64" stopIfTrue="1" operator="equal">
      <formula>"Media"</formula>
    </cfRule>
  </conditionalFormatting>
  <conditionalFormatting sqref="AP228">
    <cfRule type="cellIs" dxfId="9793" priority="62" stopIfTrue="1" operator="equal">
      <formula>"Muy Alta"</formula>
    </cfRule>
  </conditionalFormatting>
  <conditionalFormatting sqref="AP228">
    <cfRule type="cellIs" dxfId="9792" priority="66" stopIfTrue="1" operator="equal">
      <formula>"Muy Baja"</formula>
    </cfRule>
  </conditionalFormatting>
  <conditionalFormatting sqref="V226:V227">
    <cfRule type="cellIs" dxfId="9791" priority="153" stopIfTrue="1" operator="equal">
      <formula>"Alta"</formula>
    </cfRule>
  </conditionalFormatting>
  <conditionalFormatting sqref="V226:V227">
    <cfRule type="cellIs" dxfId="9790" priority="155" stopIfTrue="1" operator="equal">
      <formula>"Baja"</formula>
    </cfRule>
  </conditionalFormatting>
  <conditionalFormatting sqref="V226:V227">
    <cfRule type="cellIs" dxfId="9789" priority="154" stopIfTrue="1" operator="equal">
      <formula>"Media"</formula>
    </cfRule>
  </conditionalFormatting>
  <conditionalFormatting sqref="V226:V227">
    <cfRule type="cellIs" dxfId="9788" priority="152" stopIfTrue="1" operator="equal">
      <formula>"Muy Alta"</formula>
    </cfRule>
  </conditionalFormatting>
  <conditionalFormatting sqref="V226:V227">
    <cfRule type="cellIs" dxfId="9787" priority="156" stopIfTrue="1" operator="equal">
      <formula>"Muy Baja"</formula>
    </cfRule>
  </conditionalFormatting>
  <conditionalFormatting sqref="AW226">
    <cfRule type="containsText" dxfId="9786" priority="127" operator="containsText" text="VALORAR">
      <formula>NOT(ISERROR(SEARCH("VALORAR",AW226)))</formula>
    </cfRule>
    <cfRule type="containsText" dxfId="9785" priority="128" operator="containsText" text="Extrema">
      <formula>NOT(ISERROR(SEARCH("Extrema",AW226)))</formula>
    </cfRule>
    <cfRule type="containsText" dxfId="9784" priority="129" operator="containsText" text="Alta">
      <formula>NOT(ISERROR(SEARCH("Alta",AW226)))</formula>
    </cfRule>
    <cfRule type="containsText" dxfId="9783" priority="130" operator="containsText" text="Moderada">
      <formula>NOT(ISERROR(SEARCH("Moderada",AW226)))</formula>
    </cfRule>
    <cfRule type="containsText" dxfId="9782" priority="131" operator="containsText" text="Baja">
      <formula>NOT(ISERROR(SEARCH("Baja",AW226)))</formula>
    </cfRule>
  </conditionalFormatting>
  <conditionalFormatting sqref="AW226">
    <cfRule type="containsText" dxfId="9781" priority="132" operator="containsText" text="VALORAR">
      <formula>NOT(ISERROR(SEARCH("VALORAR",AW226)))</formula>
    </cfRule>
    <cfRule type="containsText" dxfId="9780" priority="133" operator="containsText" text="Extrema">
      <formula>NOT(ISERROR(SEARCH("Extrema",AW226)))</formula>
    </cfRule>
    <cfRule type="containsText" dxfId="9779" priority="134" operator="containsText" text="Alta">
      <formula>NOT(ISERROR(SEARCH("Alta",AW226)))</formula>
    </cfRule>
    <cfRule type="containsText" dxfId="9778" priority="135" operator="containsText" text="Moderada">
      <formula>NOT(ISERROR(SEARCH("Moderada",AW226)))</formula>
    </cfRule>
    <cfRule type="containsText" dxfId="9777" priority="136" operator="containsText" text="Baja">
      <formula>NOT(ISERROR(SEARCH("Baja",AW226)))</formula>
    </cfRule>
  </conditionalFormatting>
  <conditionalFormatting sqref="AP226">
    <cfRule type="cellIs" dxfId="9776" priority="119" stopIfTrue="1" operator="equal">
      <formula>"Alta"</formula>
    </cfRule>
  </conditionalFormatting>
  <conditionalFormatting sqref="AP226">
    <cfRule type="cellIs" dxfId="9775" priority="121" stopIfTrue="1" operator="equal">
      <formula>"Baja"</formula>
    </cfRule>
  </conditionalFormatting>
  <conditionalFormatting sqref="AP226">
    <cfRule type="cellIs" dxfId="9774" priority="120" stopIfTrue="1" operator="equal">
      <formula>"Media"</formula>
    </cfRule>
  </conditionalFormatting>
  <conditionalFormatting sqref="AP226">
    <cfRule type="cellIs" dxfId="9773" priority="118" stopIfTrue="1" operator="equal">
      <formula>"Muy Alta"</formula>
    </cfRule>
  </conditionalFormatting>
  <conditionalFormatting sqref="AP226">
    <cfRule type="cellIs" dxfId="9772" priority="122" stopIfTrue="1" operator="equal">
      <formula>"Muy Baja"</formula>
    </cfRule>
  </conditionalFormatting>
  <conditionalFormatting sqref="AP227">
    <cfRule type="cellIs" dxfId="9771" priority="105" stopIfTrue="1" operator="equal">
      <formula>"Alta"</formula>
    </cfRule>
  </conditionalFormatting>
  <conditionalFormatting sqref="AP227">
    <cfRule type="cellIs" dxfId="9770" priority="107" stopIfTrue="1" operator="equal">
      <formula>"Baja"</formula>
    </cfRule>
  </conditionalFormatting>
  <conditionalFormatting sqref="AP227">
    <cfRule type="cellIs" dxfId="9769" priority="106" stopIfTrue="1" operator="equal">
      <formula>"Media"</formula>
    </cfRule>
  </conditionalFormatting>
  <conditionalFormatting sqref="AP227">
    <cfRule type="cellIs" dxfId="9768" priority="104" stopIfTrue="1" operator="equal">
      <formula>"Muy Alta"</formula>
    </cfRule>
  </conditionalFormatting>
  <conditionalFormatting sqref="AP227">
    <cfRule type="cellIs" dxfId="9767" priority="108" stopIfTrue="1" operator="equal">
      <formula>"Muy Baja"</formula>
    </cfRule>
  </conditionalFormatting>
  <conditionalFormatting sqref="AE228:AE229">
    <cfRule type="containsText" dxfId="9766" priority="71" operator="containsText" text="VALORAR">
      <formula>NOT(ISERROR(SEARCH("VALORAR",AE228)))</formula>
    </cfRule>
    <cfRule type="containsText" dxfId="9765" priority="72" operator="containsText" text="Extrema">
      <formula>NOT(ISERROR(SEARCH("Extrema",AE228)))</formula>
    </cfRule>
    <cfRule type="containsText" dxfId="9764" priority="73" operator="containsText" text="Alta">
      <formula>NOT(ISERROR(SEARCH("Alta",AE228)))</formula>
    </cfRule>
    <cfRule type="containsText" dxfId="9763" priority="74" operator="containsText" text="Moderada">
      <formula>NOT(ISERROR(SEARCH("Moderada",AE228)))</formula>
    </cfRule>
    <cfRule type="containsText" dxfId="9762" priority="75" operator="containsText" text="Baja">
      <formula>NOT(ISERROR(SEARCH("Baja",AE228)))</formula>
    </cfRule>
  </conditionalFormatting>
  <conditionalFormatting sqref="AE228:AE229">
    <cfRule type="containsText" dxfId="9761" priority="76" operator="containsText" text="VALORAR">
      <formula>NOT(ISERROR(SEARCH("VALORAR",AE228)))</formula>
    </cfRule>
    <cfRule type="containsText" dxfId="9760" priority="77" operator="containsText" text="Extrema">
      <formula>NOT(ISERROR(SEARCH("Extrema",AE228)))</formula>
    </cfRule>
    <cfRule type="containsText" dxfId="9759" priority="78" operator="containsText" text="Alta">
      <formula>NOT(ISERROR(SEARCH("Alta",AE228)))</formula>
    </cfRule>
    <cfRule type="containsText" dxfId="9758" priority="79" operator="containsText" text="Moderada">
      <formula>NOT(ISERROR(SEARCH("Moderada",AE228)))</formula>
    </cfRule>
    <cfRule type="containsText" dxfId="9757" priority="80" operator="containsText" text="Baja">
      <formula>NOT(ISERROR(SEARCH("Baja",AE228)))</formula>
    </cfRule>
  </conditionalFormatting>
  <conditionalFormatting sqref="V228:V229">
    <cfRule type="cellIs" dxfId="9756" priority="87" stopIfTrue="1" operator="equal">
      <formula>"Alta"</formula>
    </cfRule>
  </conditionalFormatting>
  <conditionalFormatting sqref="V228:V229">
    <cfRule type="cellIs" dxfId="9755" priority="89" stopIfTrue="1" operator="equal">
      <formula>"Baja"</formula>
    </cfRule>
  </conditionalFormatting>
  <conditionalFormatting sqref="V228:V229">
    <cfRule type="cellIs" dxfId="9754" priority="88" stopIfTrue="1" operator="equal">
      <formula>"Media"</formula>
    </cfRule>
  </conditionalFormatting>
  <conditionalFormatting sqref="V228:V229">
    <cfRule type="cellIs" dxfId="9753" priority="86" stopIfTrue="1" operator="equal">
      <formula>"Muy Alta"</formula>
    </cfRule>
  </conditionalFormatting>
  <conditionalFormatting sqref="V228:V229">
    <cfRule type="cellIs" dxfId="9752" priority="90" stopIfTrue="1" operator="equal">
      <formula>"Muy Baja"</formula>
    </cfRule>
  </conditionalFormatting>
  <conditionalFormatting sqref="AP229">
    <cfRule type="cellIs" dxfId="9751" priority="49" stopIfTrue="1" operator="equal">
      <formula>"Alta"</formula>
    </cfRule>
  </conditionalFormatting>
  <conditionalFormatting sqref="AP229">
    <cfRule type="cellIs" dxfId="9750" priority="51" stopIfTrue="1" operator="equal">
      <formula>"Baja"</formula>
    </cfRule>
  </conditionalFormatting>
  <conditionalFormatting sqref="AP229">
    <cfRule type="cellIs" dxfId="9749" priority="50" stopIfTrue="1" operator="equal">
      <formula>"Media"</formula>
    </cfRule>
  </conditionalFormatting>
  <conditionalFormatting sqref="AP229">
    <cfRule type="cellIs" dxfId="9748" priority="48" stopIfTrue="1" operator="equal">
      <formula>"Muy Alta"</formula>
    </cfRule>
  </conditionalFormatting>
  <conditionalFormatting sqref="AP229">
    <cfRule type="cellIs" dxfId="9747" priority="52" stopIfTrue="1" operator="equal">
      <formula>"Muy Baja"</formula>
    </cfRule>
  </conditionalFormatting>
  <conditionalFormatting sqref="AE230">
    <cfRule type="containsText" dxfId="9746" priority="15" operator="containsText" text="VALORAR">
      <formula>NOT(ISERROR(SEARCH("VALORAR",AE230)))</formula>
    </cfRule>
    <cfRule type="containsText" dxfId="9745" priority="16" operator="containsText" text="Extrema">
      <formula>NOT(ISERROR(SEARCH("Extrema",AE230)))</formula>
    </cfRule>
    <cfRule type="containsText" dxfId="9744" priority="17" operator="containsText" text="Alta">
      <formula>NOT(ISERROR(SEARCH("Alta",AE230)))</formula>
    </cfRule>
    <cfRule type="containsText" dxfId="9743" priority="18" operator="containsText" text="Moderada">
      <formula>NOT(ISERROR(SEARCH("Moderada",AE230)))</formula>
    </cfRule>
    <cfRule type="containsText" dxfId="9742" priority="19" operator="containsText" text="Baja">
      <formula>NOT(ISERROR(SEARCH("Baja",AE230)))</formula>
    </cfRule>
  </conditionalFormatting>
  <conditionalFormatting sqref="AE230">
    <cfRule type="containsText" dxfId="9741" priority="20" operator="containsText" text="VALORAR">
      <formula>NOT(ISERROR(SEARCH("VALORAR",AE230)))</formula>
    </cfRule>
    <cfRule type="containsText" dxfId="9740" priority="21" operator="containsText" text="Extrema">
      <formula>NOT(ISERROR(SEARCH("Extrema",AE230)))</formula>
    </cfRule>
    <cfRule type="containsText" dxfId="9739" priority="22" operator="containsText" text="Alta">
      <formula>NOT(ISERROR(SEARCH("Alta",AE230)))</formula>
    </cfRule>
    <cfRule type="containsText" dxfId="9738" priority="23" operator="containsText" text="Moderada">
      <formula>NOT(ISERROR(SEARCH("Moderada",AE230)))</formula>
    </cfRule>
    <cfRule type="containsText" dxfId="9737" priority="24" operator="containsText" text="Baja">
      <formula>NOT(ISERROR(SEARCH("Baja",AE230)))</formula>
    </cfRule>
  </conditionalFormatting>
  <conditionalFormatting sqref="V230">
    <cfRule type="cellIs" dxfId="9736" priority="31" stopIfTrue="1" operator="equal">
      <formula>"Alta"</formula>
    </cfRule>
  </conditionalFormatting>
  <conditionalFormatting sqref="V230">
    <cfRule type="cellIs" dxfId="9735" priority="33" stopIfTrue="1" operator="equal">
      <formula>"Baja"</formula>
    </cfRule>
  </conditionalFormatting>
  <conditionalFormatting sqref="V230">
    <cfRule type="cellIs" dxfId="9734" priority="32" stopIfTrue="1" operator="equal">
      <formula>"Media"</formula>
    </cfRule>
  </conditionalFormatting>
  <conditionalFormatting sqref="V230">
    <cfRule type="cellIs" dxfId="9733" priority="30" stopIfTrue="1" operator="equal">
      <formula>"Muy Alta"</formula>
    </cfRule>
  </conditionalFormatting>
  <conditionalFormatting sqref="V230">
    <cfRule type="cellIs" dxfId="9732" priority="34" stopIfTrue="1" operator="equal">
      <formula>"Muy Baja"</formula>
    </cfRule>
  </conditionalFormatting>
  <conditionalFormatting sqref="AP230">
    <cfRule type="cellIs" dxfId="9731" priority="7" stopIfTrue="1" operator="equal">
      <formula>"Alta"</formula>
    </cfRule>
  </conditionalFormatting>
  <conditionalFormatting sqref="AP230">
    <cfRule type="cellIs" dxfId="9730" priority="9" stopIfTrue="1" operator="equal">
      <formula>"Baja"</formula>
    </cfRule>
  </conditionalFormatting>
  <conditionalFormatting sqref="AP230">
    <cfRule type="cellIs" dxfId="9729" priority="8" stopIfTrue="1" operator="equal">
      <formula>"Media"</formula>
    </cfRule>
  </conditionalFormatting>
  <conditionalFormatting sqref="AP230">
    <cfRule type="cellIs" dxfId="9728" priority="6" stopIfTrue="1" operator="equal">
      <formula>"Muy Alta"</formula>
    </cfRule>
  </conditionalFormatting>
  <conditionalFormatting sqref="AP230">
    <cfRule type="cellIs" dxfId="9727" priority="10" stopIfTrue="1" operator="equal">
      <formula>"Muy Baja"</formula>
    </cfRule>
  </conditionalFormatting>
  <hyperlinks>
    <hyperlink ref="BM10" r:id="rId1" display="https://www.dadep.gov.co/planeacion/mipg" xr:uid="{903E6A87-E998-4B88-935B-7643CF2E9801}"/>
    <hyperlink ref="BM16" r:id="rId2" xr:uid="{11133E08-6C19-4D46-B2C1-2059F8D19514}"/>
    <hyperlink ref="BM22" r:id="rId3" xr:uid="{FBD37FDC-4613-43BD-8689-FBE9BFEEE213}"/>
    <hyperlink ref="BM23" r:id="rId4" display="https://www.dadep.gov.co/planeacion/mipg" xr:uid="{8987A6C6-F912-4BC4-AB93-8EABD30337B7}"/>
    <hyperlink ref="BM466" r:id="rId5" xr:uid="{4377CB37-A822-41F7-AFA7-961E157D113A}"/>
    <hyperlink ref="BM472" r:id="rId6" xr:uid="{09F9698C-EEA5-46EA-8FC0-AA6CBB8F0E64}"/>
    <hyperlink ref="BM484" r:id="rId7" xr:uid="{40667376-CFB1-43C3-ACAD-EF51068BC157}"/>
    <hyperlink ref="BM76" r:id="rId8" xr:uid="{2F2FA12E-9526-4C19-8CA5-8BBDFC56A3E6}"/>
    <hyperlink ref="BM142" r:id="rId9" xr:uid="{283E5A5B-1349-4932-A08A-00237CA78B4B}"/>
    <hyperlink ref="BM143" r:id="rId10" xr:uid="{220B9C74-5D0D-4A7C-AECD-397EF057809B}"/>
    <hyperlink ref="BM148" r:id="rId11" xr:uid="{13114380-00AA-40B5-B153-DE1084C540D0}"/>
    <hyperlink ref="BM154" r:id="rId12" xr:uid="{69DE836C-78E7-423D-93F8-B12DD62538B6}"/>
    <hyperlink ref="BM160" r:id="rId13" xr:uid="{6191D0D5-7664-46CD-A934-547DBEBC0766}"/>
    <hyperlink ref="BM166" r:id="rId14" xr:uid="{61EAEC7D-EEBA-4A91-BB60-33F097545A4C}"/>
    <hyperlink ref="BM196" r:id="rId15" xr:uid="{FC7CB6D8-9F4E-41DD-ACA2-E418C895260E}"/>
    <hyperlink ref="BM202" r:id="rId16" xr:uid="{0073E921-230F-4B1D-9633-7D776829CEA5}"/>
    <hyperlink ref="BM208" r:id="rId17" xr:uid="{9AB7D2AC-DEF8-4A9A-99A0-C0C0F8FA2308}"/>
    <hyperlink ref="BM406" r:id="rId18" xr:uid="{EE3E2F15-C37A-4AB7-BD7C-DCF539F1DA1A}"/>
    <hyperlink ref="BM412" r:id="rId19" xr:uid="{13B608F0-CA53-435F-8B39-354E7C8BE17D}"/>
    <hyperlink ref="BM418" r:id="rId20" xr:uid="{D186304D-352D-4D87-A1CF-A785DA6C41BF}"/>
    <hyperlink ref="BM424" r:id="rId21" xr:uid="{C4750492-17AE-4EFE-8A97-89F1548730DD}"/>
    <hyperlink ref="BM436" r:id="rId22" xr:uid="{B61F399E-6DB5-4DCE-9652-2DB02B4A5885}"/>
    <hyperlink ref="BM442" r:id="rId23" xr:uid="{B361F89E-02C5-491B-9AE6-F02426CF8718}"/>
    <hyperlink ref="BM454" r:id="rId24" xr:uid="{9BB85311-E3AD-4CAC-8E65-1B91BE505A83}"/>
    <hyperlink ref="BM460" r:id="rId25" xr:uid="{F78CD43E-293E-4DC4-BCFF-0B85C61A787E}"/>
    <hyperlink ref="BM376" r:id="rId26" xr:uid="{15383621-9255-4BBC-8975-2A91C4677E4D}"/>
    <hyperlink ref="BM245" r:id="rId27" xr:uid="{2F8773E2-3D35-4738-B868-7B3CDC0304E5}"/>
    <hyperlink ref="BM268" r:id="rId28" xr:uid="{ADD5FFA1-B316-451A-9A87-8789F2959110}"/>
    <hyperlink ref="BM130" r:id="rId29" xr:uid="{31D5380A-4406-4AB6-A682-C8929A75958C}"/>
    <hyperlink ref="BM46" r:id="rId30" xr:uid="{0B91E700-30EA-480A-AB49-090FF9CECE20}"/>
    <hyperlink ref="BM47" r:id="rId31" xr:uid="{CA1BE6D5-6E81-4DAD-BDDE-E538465ABEDF}"/>
    <hyperlink ref="BM58" r:id="rId32" xr:uid="{4DEE296A-1F63-458F-BFDC-761A0DAE0DBA}"/>
    <hyperlink ref="BM52" r:id="rId33" xr:uid="{77785FB2-A299-4B96-907C-1A10A4FC8B16}"/>
    <hyperlink ref="BM70" r:id="rId34" xr:uid="{6C3BB698-E8D5-4199-BB2F-C3A8C943B6A5}"/>
    <hyperlink ref="BM274" r:id="rId35" xr:uid="{283F6B36-56F3-4A3F-93B7-C2A9B02A28F4}"/>
    <hyperlink ref="BM280" r:id="rId36" xr:uid="{6DE933E0-462D-40DD-AC95-D3D71554ECF6}"/>
    <hyperlink ref="BM286" r:id="rId37" xr:uid="{A7D59ECE-1023-436A-ACEC-2B2A771B295F}"/>
    <hyperlink ref="BM298" r:id="rId38" xr:uid="{892FB109-E667-46E7-AC0A-2872658A4264}"/>
    <hyperlink ref="BM310" r:id="rId39" xr:uid="{ACDC4F76-0ADB-4508-AFD0-CE835322A36E}"/>
    <hyperlink ref="BM340" r:id="rId40" display="https://www.colombiacompra.gov.co/secop-ii_x000a__x000a_Z:\RIESGOS 2023\1er Cuatrimestre 2023\Gestión Jurídica Carpeta Evidencia riesgo 55" xr:uid="{4CE2A3FD-8C73-4190-BDEA-91ED1B10BB74}"/>
    <hyperlink ref="BM334" r:id="rId41" xr:uid="{C1BDFB31-E862-4FFB-BED6-90677734FB42}"/>
    <hyperlink ref="BM328" r:id="rId42" xr:uid="{E20C1D72-8ECF-4941-B908-D8FF59E848B0}"/>
    <hyperlink ref="BM64" r:id="rId43" xr:uid="{BF6D1FA3-6102-4F67-8D76-FD428FF3D0ED}"/>
    <hyperlink ref="BM394" r:id="rId44" xr:uid="{10EFEBF2-0484-40A3-A5B9-F31B833703DE}"/>
    <hyperlink ref="BM388" r:id="rId45" xr:uid="{89A1E8FD-3B63-4690-A567-0837992F92F7}"/>
    <hyperlink ref="BM400" r:id="rId46" xr:uid="{2775C14C-0C29-4000-B300-F237259F46D3}"/>
    <hyperlink ref="BM262" r:id="rId47" xr:uid="{A38C44FF-78C9-4BD9-A6A6-0715B826AD72}"/>
    <hyperlink ref="BM28" r:id="rId48" xr:uid="{BF7CA45A-910C-403D-BC52-293CCBD96061}"/>
    <hyperlink ref="BM40" r:id="rId49" xr:uid="{0061AB9B-FB0B-4E14-8AA0-B126AC1D8F3D}"/>
    <hyperlink ref="BM220" r:id="rId50" xr:uid="{4B6F1601-105D-495D-AABF-D9366F5215B8}"/>
    <hyperlink ref="BM226" r:id="rId51" xr:uid="{42273EC0-3241-4ABA-958D-7AA85CD8BD22}"/>
    <hyperlink ref="BM244" r:id="rId52" xr:uid="{FF6D46D4-76BD-4466-AF9D-C15C03AD0E21}"/>
    <hyperlink ref="BM250" r:id="rId53" xr:uid="{629CEC75-5DBC-4F1E-A20F-4C48F45105A6}"/>
    <hyperlink ref="BM252" r:id="rId54" xr:uid="{E61E635C-09D6-4D6E-9DEE-10C56B266135}"/>
    <hyperlink ref="BM448" r:id="rId55" xr:uid="{2A0664BB-2913-4064-B01D-8018B0384B0A}"/>
    <hyperlink ref="BM364" r:id="rId56" xr:uid="{1DF2C590-5B6B-437B-B8A9-9F5E7EB88BCE}"/>
    <hyperlink ref="BM490" r:id="rId57" xr:uid="{EE73FDAB-56A2-4DFC-8C13-66BBD306F399}"/>
    <hyperlink ref="BX226" r:id="rId58" display="https://sgc.dadep.gov.co/6/127-FORGI-09.php_x000a_" xr:uid="{E7FEC2CE-10D5-4E7B-9518-0FEFB04211D4}"/>
    <hyperlink ref="BX346" r:id="rId59" xr:uid="{B1A6D841-B21D-46E2-8DD8-EF09AEFBB9EF}"/>
    <hyperlink ref="BX202" r:id="rId60" xr:uid="{591670FB-1804-4428-A87B-D910DA984645}"/>
    <hyperlink ref="BX47" r:id="rId61" xr:uid="{DFD460CC-984F-4B49-A29A-4737148302D1}"/>
    <hyperlink ref="BX58" r:id="rId62" xr:uid="{AC2199AF-DA17-4B45-8D91-03CBE22919A2}"/>
    <hyperlink ref="BX70" r:id="rId63" xr:uid="{31B3D7FA-8A00-4657-A2B8-A0B3B28AFFCE}"/>
    <hyperlink ref="BX52" r:id="rId64" xr:uid="{86CEEF27-558C-4825-A332-468895635E48}"/>
    <hyperlink ref="BX76" r:id="rId65" xr:uid="{E1B96F70-61AB-4617-8907-0103D1EF5866}"/>
    <hyperlink ref="BX142" r:id="rId66" xr:uid="{B7931EB6-4997-43AC-971F-1634A8A0A7DC}"/>
    <hyperlink ref="BX148" r:id="rId67" xr:uid="{10B31E87-9AA6-4C4C-A290-7182E624C5E7}"/>
    <hyperlink ref="BX143" r:id="rId68" xr:uid="{699A5DFF-424E-4481-9771-32D9E8117775}"/>
    <hyperlink ref="BX166" r:id="rId69" xr:uid="{579FC29B-4AD6-4A34-AEAB-9BED30456B94}"/>
    <hyperlink ref="BX196" r:id="rId70" xr:uid="{8BAFC200-445D-4457-8BDB-C504781A99C3}"/>
    <hyperlink ref="BX208" r:id="rId71" xr:uid="{03AAED30-3DEE-4F41-8480-C5E50C4B8A37}"/>
    <hyperlink ref="BX364" r:id="rId72" xr:uid="{C1045D10-BE89-4406-9F12-00E7D228BD7C}"/>
    <hyperlink ref="BM370" r:id="rId73" xr:uid="{F5ECB4EF-C353-4FD2-ACC3-82CA09047F24}"/>
    <hyperlink ref="BX370" r:id="rId74" xr:uid="{D87E21C1-9AFD-4D77-A626-DFB876C6C2D4}"/>
    <hyperlink ref="BX376" r:id="rId75" xr:uid="{956A2CA9-C085-4EC4-94D9-8F5A6FCC2BD8}"/>
    <hyperlink ref="BX388" r:id="rId76" xr:uid="{C3BAB131-2B41-4960-BC34-3E58BC076BFC}"/>
    <hyperlink ref="BX424" r:id="rId77" xr:uid="{8C70DFB1-5DDB-4ADE-9E8C-66541E2058B9}"/>
    <hyperlink ref="BX244" r:id="rId78" xr:uid="{3CB4B2B5-752F-4429-8E70-3B2D721D6610}"/>
    <hyperlink ref="BX245" r:id="rId79" xr:uid="{EC8A9DF2-26CD-411B-BF42-44E24CCBD474}"/>
    <hyperlink ref="BX250" r:id="rId80" xr:uid="{54D6E372-A365-4A7E-8222-D3CCDCA88AF4}"/>
    <hyperlink ref="BX252" r:id="rId81" xr:uid="{77B3D563-E54A-42BE-8254-63AC51A46914}"/>
    <hyperlink ref="BX256" r:id="rId82" xr:uid="{69D28455-31AF-4FA0-A527-678ED3463FD6}"/>
    <hyperlink ref="BX257" r:id="rId83" xr:uid="{B230E167-58CD-40C9-B795-F417103EE609}"/>
    <hyperlink ref="BX274" r:id="rId84" xr:uid="{ACB7D089-B963-47C8-844F-B67B8E9F2A65}"/>
    <hyperlink ref="BX280" r:id="rId85" xr:uid="{C3C243E4-2CE1-4E82-9670-BD8461EDE439}"/>
    <hyperlink ref="BX286" r:id="rId86" xr:uid="{78303F3B-D94F-4D0B-8514-73A35894FCE4}"/>
    <hyperlink ref="BX460" r:id="rId87" xr:uid="{ECE0F3A8-7E8D-4113-9CAB-B84731F5E806}"/>
    <hyperlink ref="BX448" r:id="rId88" xr:uid="{50778138-DE6D-4D5C-AA91-FBAA68587524}"/>
    <hyperlink ref="BX442" r:id="rId89" xr:uid="{C5CE5A04-1F6A-4B4D-9C38-1621D8E897BA}"/>
    <hyperlink ref="BX436" r:id="rId90" xr:uid="{45C21926-AA15-4B7A-9CF1-32DCF29D6633}"/>
    <hyperlink ref="BX406" r:id="rId91" xr:uid="{4BA53F76-7879-4375-A7CF-F02CA18E8B13}"/>
    <hyperlink ref="BX334" r:id="rId92" xr:uid="{7F80DD4F-D92A-45A5-9C44-6060BE3D52BB}"/>
    <hyperlink ref="BX328" r:id="rId93" xr:uid="{87A241F1-D634-43CC-BB02-B51A51504AAE}"/>
    <hyperlink ref="BX310" r:id="rId94" xr:uid="{88FB7013-13BF-4829-981D-F957428DBC0D}"/>
    <hyperlink ref="BX154" r:id="rId95" xr:uid="{28189757-D67C-454B-A8D6-16D061526C50}"/>
    <hyperlink ref="BX298" r:id="rId96" xr:uid="{BCBFC997-DA6A-4FD7-9039-AD8205F4EA54}"/>
    <hyperlink ref="BX394" r:id="rId97" xr:uid="{21A0CD10-7F23-4DD5-8322-55FF3AB1B71E}"/>
    <hyperlink ref="BX400" r:id="rId98" xr:uid="{8E6F4737-EC0A-4299-A1E4-5617400567EB}"/>
    <hyperlink ref="BX412" r:id="rId99" xr:uid="{B98C1F91-977E-40C9-AA1C-0D065AB93803}"/>
    <hyperlink ref="BX418" r:id="rId100" xr:uid="{D7D1A8B2-7722-496E-B8B4-E980584C7225}"/>
    <hyperlink ref="BX220" r:id="rId101" xr:uid="{244C9D05-EBF5-445C-96C7-2F295539DDA9}"/>
    <hyperlink ref="BX262" r:id="rId102" xr:uid="{C49B30EA-9D42-4DA1-B5DC-45474979BE26}"/>
    <hyperlink ref="BX268" r:id="rId103" xr:uid="{74344CCA-D72C-468B-BEAE-8E8B992FA343}"/>
    <hyperlink ref="BX10" r:id="rId104" display="https://www.dadep.gov.co/sites/default/files/sig/1-Acta-Comite-InstitucionaldeGestionyDesempe-o2023-SesionOrdinaria%E2%80%93DADEP.pdf" xr:uid="{307E6FE9-03DA-4377-A687-33BD621443C5}"/>
    <hyperlink ref="BX16" r:id="rId105" display="https://www.dadep.gov.co/sites/default/files/sig/1-Acta-Comite-InstitucionaldeGestionyDesempe-o2023-SesionOrdinaria%E2%80%93DADEP.pdf" xr:uid="{8749549C-A267-47E7-A395-702BFD3F2FF2}"/>
    <hyperlink ref="BX23" r:id="rId106" display="https://www.dadep.gov.co/sites/default/files/sig/1-Acta-Comite-InstitucionaldeGestionyDesempe-o2023-SesionOrdinaria%E2%80%93DADEP.pdf" xr:uid="{974C66CD-1C9F-40B5-B7F9-AF10BD05BA68}"/>
    <hyperlink ref="BX28" r:id="rId107" xr:uid="{2D98C9F2-0202-4DDA-87D2-991D939AFCA2}"/>
    <hyperlink ref="BX40" r:id="rId108" xr:uid="{FBB1E1D7-6DF7-48A7-B9A4-EAAC6D3B981D}"/>
    <hyperlink ref="BX22" r:id="rId109" xr:uid="{CA5B70B4-4E8D-46EE-ADE4-13A41A93342D}"/>
    <hyperlink ref="BX484" r:id="rId110" xr:uid="{C33C7F94-908D-4F39-B706-3E41E2257C1F}"/>
    <hyperlink ref="BX472" r:id="rId111" xr:uid="{0D035080-8493-482F-915F-C3F8E3F3D628}"/>
    <hyperlink ref="BX466" r:id="rId112" xr:uid="{01D78A1B-3AC2-4241-91F2-BED177E14540}"/>
    <hyperlink ref="BX490" r:id="rId113" xr:uid="{72D2E189-CFAA-41A3-BCCD-E44E7340229A}"/>
  </hyperlinks>
  <printOptions horizontalCentered="1"/>
  <pageMargins left="0.39370078740157483" right="0.39370078740157483" top="0.39370078740157483" bottom="0.39370078740157483" header="0" footer="0"/>
  <pageSetup paperSize="14" scale="11" fitToWidth="2" fitToHeight="0" orientation="landscape" r:id="rId114"/>
  <rowBreaks count="9" manualBreakCount="9">
    <brk id="75" max="77" man="1"/>
    <brk id="141" max="77" man="1"/>
    <brk id="213" max="77" man="1"/>
    <brk id="231" max="77" man="1"/>
    <brk id="297" max="77" man="1"/>
    <brk id="375" max="77" man="1"/>
    <brk id="429" max="77" man="1"/>
    <brk id="519" max="77" man="1"/>
    <brk id="537" max="77" man="1"/>
  </rowBreaks>
  <colBreaks count="1" manualBreakCount="1">
    <brk id="58" max="625" man="1"/>
  </colBreaks>
  <drawing r:id="rId115"/>
  <legacyDrawing r:id="rId116"/>
  <extLst>
    <ext xmlns:x14="http://schemas.microsoft.com/office/spreadsheetml/2009/9/main" uri="{78C0D931-6437-407d-A8EE-F0AAD7539E65}">
      <x14:conditionalFormattings>
        <x14:conditionalFormatting xmlns:xm="http://schemas.microsoft.com/office/excel/2006/main">
          <x14:cfRule type="containsText" priority="22460" operator="containsText" id="{B606A3A5-75E5-48D5-BD37-BED8688B18E5}">
            <xm:f>NOT(ISERROR(SEARCH('Listados Datos'!$T$3,AB10)))</xm:f>
            <xm:f>'Listados Datos'!$T$3</xm:f>
            <x14:dxf>
              <fill>
                <patternFill patternType="solid">
                  <bgColor rgb="FFC00000"/>
                </patternFill>
              </fill>
            </x14:dxf>
          </x14:cfRule>
          <x14:cfRule type="containsText" priority="22461" operator="containsText" id="{3CB8F164-36F3-403D-BB77-71BD96736034}">
            <xm:f>NOT(ISERROR(SEARCH('Listados Datos'!$T$4,AB10)))</xm:f>
            <xm:f>'Listados Datos'!$T$4</xm:f>
            <x14:dxf>
              <font>
                <b/>
                <i val="0"/>
                <color theme="0"/>
              </font>
              <fill>
                <patternFill>
                  <bgColor rgb="FFE26B0A"/>
                </patternFill>
              </fill>
            </x14:dxf>
          </x14:cfRule>
          <x14:cfRule type="containsText" priority="22462" operator="containsText" id="{3CBF0FE2-43DA-426F-B23E-FDFBD228E4FB}">
            <xm:f>NOT(ISERROR(SEARCH('Listados Datos'!$T$5,AB10)))</xm:f>
            <xm:f>'Listados Datos'!$T$5</xm:f>
            <x14:dxf>
              <font>
                <b/>
                <i val="0"/>
                <color auto="1"/>
              </font>
              <fill>
                <patternFill>
                  <bgColor rgb="FFFFFF00"/>
                </patternFill>
              </fill>
            </x14:dxf>
          </x14:cfRule>
          <x14:cfRule type="containsText" priority="2246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461" operator="containsText" id="{E2AA4A48-E9E2-4F84-93B3-7ABE496B2DE8}">
            <xm:f>NOT(ISERROR(SEARCH('Listados Datos'!$D$3,B10)))</xm:f>
            <xm:f>'Listados Datos'!$D$3</xm:f>
            <x14:dxf>
              <font>
                <b/>
                <i val="0"/>
                <color theme="0"/>
              </font>
              <fill>
                <patternFill>
                  <bgColor rgb="FFC00000"/>
                </patternFill>
              </fill>
            </x14:dxf>
          </x14:cfRule>
          <x14:cfRule type="containsText" priority="20462" operator="containsText" id="{03C8D67D-B5EC-470F-A944-6B59A3D401BD}">
            <xm:f>NOT(ISERROR(SEARCH('Listados Datos'!$D$4,B10)))</xm:f>
            <xm:f>'Listados Datos'!$D$4</xm:f>
            <x14:dxf>
              <font>
                <b/>
                <i val="0"/>
                <color theme="0"/>
              </font>
              <fill>
                <patternFill>
                  <bgColor rgb="FFC00000"/>
                </patternFill>
              </fill>
            </x14:dxf>
          </x14:cfRule>
          <x14:cfRule type="containsText" priority="22090" operator="containsText" id="{BFC4F79F-2CE3-4D46-B17C-553647A4B1BA}">
            <xm:f>NOT(ISERROR(SEARCH('Listados Datos'!$D$5,B10)))</xm:f>
            <xm:f>'Listados Datos'!$D$5</xm:f>
            <x14:dxf>
              <font>
                <b/>
                <i val="0"/>
                <color theme="0"/>
              </font>
              <fill>
                <patternFill>
                  <bgColor rgb="FFC00000"/>
                </patternFill>
              </fill>
            </x14:dxf>
          </x14:cfRule>
          <x14:cfRule type="containsText" priority="22091" operator="containsText" id="{D924A5CD-8EF9-41D4-89F9-505F6C94B629}">
            <xm:f>NOT(ISERROR(SEARCH('Listados Datos'!$D$6,B10)))</xm:f>
            <xm:f>'Listados Datos'!$D$6</xm:f>
            <x14:dxf>
              <font>
                <b/>
                <i val="0"/>
                <color theme="0"/>
              </font>
              <fill>
                <patternFill>
                  <bgColor rgb="FFE3351F"/>
                </patternFill>
              </fill>
            </x14:dxf>
          </x14:cfRule>
          <x14:cfRule type="containsText" priority="22092" operator="containsText" id="{AB42D5C0-45BD-4F5E-9381-64B8AFD231A2}">
            <xm:f>NOT(ISERROR(SEARCH('Listados Datos'!$D$7,B10)))</xm:f>
            <xm:f>'Listados Datos'!$D$7</xm:f>
            <x14:dxf>
              <font>
                <b/>
                <i val="0"/>
                <color theme="0"/>
              </font>
              <fill>
                <patternFill>
                  <bgColor rgb="FFE3351F"/>
                </patternFill>
              </fill>
            </x14:dxf>
          </x14:cfRule>
          <x14:cfRule type="containsText" priority="22093" operator="containsText" id="{28395127-5C69-4315-B921-6D37B6182F9E}">
            <xm:f>NOT(ISERROR(SEARCH('Listados Datos'!$D$8,B10)))</xm:f>
            <xm:f>'Listados Datos'!$D$8</xm:f>
            <x14:dxf>
              <font>
                <b/>
                <i val="0"/>
                <color theme="0"/>
              </font>
              <fill>
                <patternFill>
                  <bgColor rgb="FFE3351F"/>
                </patternFill>
              </fill>
            </x14:dxf>
          </x14:cfRule>
          <x14:cfRule type="containsText" priority="22094" operator="containsText" id="{BFD0F7E0-EBC5-40B1-BD6B-40153EEB929F}">
            <xm:f>NOT(ISERROR(SEARCH('Listados Datos'!$D$9,B10)))</xm:f>
            <xm:f>'Listados Datos'!$D$9</xm:f>
            <x14:dxf>
              <font>
                <b/>
                <i val="0"/>
                <color theme="0"/>
              </font>
              <fill>
                <patternFill>
                  <bgColor rgb="FFFFC000"/>
                </patternFill>
              </fill>
            </x14:dxf>
          </x14:cfRule>
          <x14:cfRule type="containsText" priority="22095" operator="containsText" id="{AF05A512-127F-47B0-BC72-2177FD64E74D}">
            <xm:f>NOT(ISERROR(SEARCH('Listados Datos'!$D$10,B10)))</xm:f>
            <xm:f>'Listados Datos'!$D$10</xm:f>
            <x14:dxf>
              <font>
                <b/>
                <i val="0"/>
                <color theme="0"/>
              </font>
              <fill>
                <patternFill>
                  <bgColor rgb="FFFFC000"/>
                </patternFill>
              </fill>
            </x14:dxf>
          </x14:cfRule>
          <x14:cfRule type="containsText" priority="22096" operator="containsText" id="{9D3D6431-7187-464E-A1E9-F2A764815CC5}">
            <xm:f>NOT(ISERROR(SEARCH('Listados Datos'!$D$11,B10)))</xm:f>
            <xm:f>'Listados Datos'!$D$11</xm:f>
            <x14:dxf>
              <font>
                <b/>
                <i val="0"/>
                <color theme="0"/>
              </font>
              <fill>
                <patternFill>
                  <bgColor rgb="FFFFC000"/>
                </patternFill>
              </fill>
            </x14:dxf>
          </x14:cfRule>
          <x14:cfRule type="containsText" priority="22097" operator="containsText" id="{92C86049-B452-491E-BCBA-A6B15C9535B8}">
            <xm:f>NOT(ISERROR(SEARCH('Listados Datos'!$D$12,B10)))</xm:f>
            <xm:f>'Listados Datos'!$D$12</xm:f>
            <x14:dxf>
              <font>
                <b/>
                <i val="0"/>
                <color theme="0"/>
              </font>
              <fill>
                <patternFill>
                  <bgColor rgb="FFFFC000"/>
                </patternFill>
              </fill>
            </x14:dxf>
          </x14:cfRule>
          <x14:cfRule type="containsText" priority="22098" operator="containsText" id="{8DA81D81-BA1D-497F-BBB9-848F3659D14A}">
            <xm:f>NOT(ISERROR(SEARCH('Listados Datos'!$D$13,B10)))</xm:f>
            <xm:f>'Listados Datos'!$D$13</xm:f>
            <x14:dxf>
              <font>
                <b/>
                <i val="0"/>
                <color theme="0"/>
              </font>
              <fill>
                <patternFill>
                  <bgColor rgb="FFFFC000"/>
                </patternFill>
              </fill>
            </x14:dxf>
          </x14:cfRule>
          <x14:cfRule type="containsText" priority="22099" operator="containsText" id="{6AA497CC-E139-40E1-A51F-B954678A0B71}">
            <xm:f>NOT(ISERROR(SEARCH('Listados Datos'!$D$14,B10)))</xm:f>
            <xm:f>'Listados Datos'!$D$14</xm:f>
            <x14:dxf>
              <font>
                <b/>
                <i val="0"/>
                <color theme="0"/>
              </font>
              <fill>
                <patternFill>
                  <bgColor rgb="FFFF0000"/>
                </patternFill>
              </fill>
            </x14:dxf>
          </x14:cfRule>
          <x14:cfRule type="containsText" priority="22100" operator="containsText" id="{DE731CC5-39CE-4AA2-900B-CF5674B7E9A3}">
            <xm:f>NOT(ISERROR(SEARCH('Listados Datos'!$D$15,B10)))</xm:f>
            <xm:f>'Listados Datos'!$D$15</xm:f>
            <x14:dxf>
              <font>
                <b/>
                <i val="0"/>
                <color theme="0"/>
              </font>
              <fill>
                <patternFill>
                  <bgColor rgb="FFFF0000"/>
                </patternFill>
              </fill>
            </x14:dxf>
          </x14:cfRule>
          <x14:cfRule type="containsText" priority="2210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80" operator="containsText" id="{166265D8-401D-4C30-812F-9886E2B1FEDC}">
            <xm:f>NOT(ISERROR(SEARCH('Listados Datos'!$P$3,Z10)))</xm:f>
            <xm:f>'Listados Datos'!$P$3</xm:f>
            <x14:dxf>
              <fill>
                <patternFill>
                  <bgColor rgb="FF99CC00"/>
                </patternFill>
              </fill>
            </x14:dxf>
          </x14:cfRule>
          <x14:cfRule type="containsText" priority="22081" operator="containsText" id="{3A46A26F-E9EE-4805-AC28-9344F3C895C2}">
            <xm:f>NOT(ISERROR(SEARCH('Listados Datos'!$P$4,Z10)))</xm:f>
            <xm:f>'Listados Datos'!$P$4</xm:f>
            <x14:dxf>
              <fill>
                <patternFill>
                  <bgColor rgb="FF33CC33"/>
                </patternFill>
              </fill>
            </x14:dxf>
          </x14:cfRule>
          <x14:cfRule type="containsText" priority="22082" operator="containsText" id="{A139C544-03E8-4C73-BC08-1800F6F470D9}">
            <xm:f>NOT(ISERROR(SEARCH('Listados Datos'!$P$5,Z10)))</xm:f>
            <xm:f>'Listados Datos'!$P$5</xm:f>
            <x14:dxf>
              <fill>
                <patternFill>
                  <bgColor rgb="FFFFFF00"/>
                </patternFill>
              </fill>
            </x14:dxf>
          </x14:cfRule>
          <x14:cfRule type="containsText" priority="22083" operator="containsText" id="{84DF69C2-DBFC-4E67-A38B-69ED4EEEEB9D}">
            <xm:f>NOT(ISERROR(SEARCH('Listados Datos'!$P$6,Z10)))</xm:f>
            <xm:f>'Listados Datos'!$P$6</xm:f>
            <x14:dxf>
              <fill>
                <patternFill>
                  <bgColor rgb="FFFFC000"/>
                </patternFill>
              </fill>
            </x14:dxf>
          </x14:cfRule>
          <x14:cfRule type="containsText" priority="2208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2032" operator="containsText" id="{B1763C97-C3F5-413F-BFD3-21326AF86702}">
            <xm:f>NOT(ISERROR(SEARCH('Listados Datos'!$T$3,AT10)))</xm:f>
            <xm:f>'Listados Datos'!$T$3</xm:f>
            <x14:dxf>
              <fill>
                <patternFill patternType="solid">
                  <bgColor rgb="FFC00000"/>
                </patternFill>
              </fill>
            </x14:dxf>
          </x14:cfRule>
          <x14:cfRule type="containsText" priority="22033" operator="containsText" id="{E7CB3021-3E7A-4BD7-A306-1F2C7A68DBA4}">
            <xm:f>NOT(ISERROR(SEARCH('Listados Datos'!$T$4,AT10)))</xm:f>
            <xm:f>'Listados Datos'!$T$4</xm:f>
            <x14:dxf>
              <font>
                <b/>
                <i val="0"/>
                <color theme="0"/>
              </font>
              <fill>
                <patternFill>
                  <bgColor rgb="FFE26B0A"/>
                </patternFill>
              </fill>
            </x14:dxf>
          </x14:cfRule>
          <x14:cfRule type="containsText" priority="22034" operator="containsText" id="{235DA258-1993-4D91-97F2-5C51B65CDE81}">
            <xm:f>NOT(ISERROR(SEARCH('Listados Datos'!$T$5,AT10)))</xm:f>
            <xm:f>'Listados Datos'!$T$5</xm:f>
            <x14:dxf>
              <font>
                <b/>
                <i val="0"/>
                <color auto="1"/>
              </font>
              <fill>
                <patternFill>
                  <bgColor rgb="FFFFFF00"/>
                </patternFill>
              </fill>
            </x14:dxf>
          </x14:cfRule>
          <x14:cfRule type="containsText" priority="2203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2022" operator="containsText" id="{F5EA6A84-E53D-46DF-9DAA-A61617C5E756}">
            <xm:f>NOT(ISERROR(SEARCH('Listados Datos'!$P$3,AR10)))</xm:f>
            <xm:f>'Listados Datos'!$P$3</xm:f>
            <x14:dxf>
              <fill>
                <patternFill>
                  <bgColor rgb="FF99CC00"/>
                </patternFill>
              </fill>
            </x14:dxf>
          </x14:cfRule>
          <x14:cfRule type="containsText" priority="22023" operator="containsText" id="{F9F1EBF2-9B2E-4BB3-BA81-D9A1CB13940E}">
            <xm:f>NOT(ISERROR(SEARCH('Listados Datos'!$P$4,AR10)))</xm:f>
            <xm:f>'Listados Datos'!$P$4</xm:f>
            <x14:dxf>
              <fill>
                <patternFill>
                  <bgColor rgb="FF33CC33"/>
                </patternFill>
              </fill>
            </x14:dxf>
          </x14:cfRule>
          <x14:cfRule type="containsText" priority="22024" operator="containsText" id="{BDF9A9D8-DC79-4F9A-A392-AAA7DA799FB5}">
            <xm:f>NOT(ISERROR(SEARCH('Listados Datos'!$P$5,AR10)))</xm:f>
            <xm:f>'Listados Datos'!$P$5</xm:f>
            <x14:dxf>
              <fill>
                <patternFill>
                  <bgColor rgb="FFFFFF00"/>
                </patternFill>
              </fill>
            </x14:dxf>
          </x14:cfRule>
          <x14:cfRule type="containsText" priority="22025" operator="containsText" id="{F2D4FF75-3F73-4583-A716-C0ED097C7BBD}">
            <xm:f>NOT(ISERROR(SEARCH('Listados Datos'!$P$6,AR10)))</xm:f>
            <xm:f>'Listados Datos'!$P$6</xm:f>
            <x14:dxf>
              <fill>
                <patternFill>
                  <bgColor rgb="FFFFC000"/>
                </patternFill>
              </fill>
            </x14:dxf>
          </x14:cfRule>
          <x14:cfRule type="containsText" priority="2202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869" operator="containsText" id="{9913F0C5-D86D-4907-A8E9-F4FC1B7582A7}">
            <xm:f>NOT(ISERROR(SEARCH('Listados Datos'!$T$3,AT11)))</xm:f>
            <xm:f>'Listados Datos'!$T$3</xm:f>
            <x14:dxf>
              <fill>
                <patternFill patternType="solid">
                  <bgColor rgb="FFC00000"/>
                </patternFill>
              </fill>
            </x14:dxf>
          </x14:cfRule>
          <x14:cfRule type="containsText" priority="21870" operator="containsText" id="{360E2F90-D0CB-48F6-B085-9482143BDBA0}">
            <xm:f>NOT(ISERROR(SEARCH('Listados Datos'!$T$4,AT11)))</xm:f>
            <xm:f>'Listados Datos'!$T$4</xm:f>
            <x14:dxf>
              <font>
                <b/>
                <i val="0"/>
                <color theme="0"/>
              </font>
              <fill>
                <patternFill>
                  <bgColor rgb="FFE26B0A"/>
                </patternFill>
              </fill>
            </x14:dxf>
          </x14:cfRule>
          <x14:cfRule type="containsText" priority="21871" operator="containsText" id="{B199ADE2-4587-4BF3-ABB2-F1249F5BBDD7}">
            <xm:f>NOT(ISERROR(SEARCH('Listados Datos'!$T$5,AT11)))</xm:f>
            <xm:f>'Listados Datos'!$T$5</xm:f>
            <x14:dxf>
              <font>
                <b/>
                <i val="0"/>
                <color auto="1"/>
              </font>
              <fill>
                <patternFill>
                  <bgColor rgb="FFFFFF00"/>
                </patternFill>
              </fill>
            </x14:dxf>
          </x14:cfRule>
          <x14:cfRule type="containsText" priority="2187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859" operator="containsText" id="{A5D69C26-8CFB-4AB5-81C6-DD056F2CBCB9}">
            <xm:f>NOT(ISERROR(SEARCH('Listados Datos'!$P$3,AR11)))</xm:f>
            <xm:f>'Listados Datos'!$P$3</xm:f>
            <x14:dxf>
              <fill>
                <patternFill>
                  <bgColor rgb="FF99CC00"/>
                </patternFill>
              </fill>
            </x14:dxf>
          </x14:cfRule>
          <x14:cfRule type="containsText" priority="21860" operator="containsText" id="{239F5177-EE66-4F32-9AA2-DB8AC8268D39}">
            <xm:f>NOT(ISERROR(SEARCH('Listados Datos'!$P$4,AR11)))</xm:f>
            <xm:f>'Listados Datos'!$P$4</xm:f>
            <x14:dxf>
              <fill>
                <patternFill>
                  <bgColor rgb="FF33CC33"/>
                </patternFill>
              </fill>
            </x14:dxf>
          </x14:cfRule>
          <x14:cfRule type="containsText" priority="21861" operator="containsText" id="{5BB059C4-B568-4A8A-800B-0896AB98E819}">
            <xm:f>NOT(ISERROR(SEARCH('Listados Datos'!$P$5,AR11)))</xm:f>
            <xm:f>'Listados Datos'!$P$5</xm:f>
            <x14:dxf>
              <fill>
                <patternFill>
                  <bgColor rgb="FFFFFF00"/>
                </patternFill>
              </fill>
            </x14:dxf>
          </x14:cfRule>
          <x14:cfRule type="containsText" priority="21862" operator="containsText" id="{8445DAC1-29F9-48C6-BA33-3A68608215FD}">
            <xm:f>NOT(ISERROR(SEARCH('Listados Datos'!$P$6,AR11)))</xm:f>
            <xm:f>'Listados Datos'!$P$6</xm:f>
            <x14:dxf>
              <fill>
                <patternFill>
                  <bgColor rgb="FFFFC000"/>
                </patternFill>
              </fill>
            </x14:dxf>
          </x14:cfRule>
          <x14:cfRule type="containsText" priority="2186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807" operator="containsText" id="{28B2F546-9D66-4114-9205-21B37AFB4E1C}">
            <xm:f>NOT(ISERROR(SEARCH('Listados Datos'!$T$3,AB16)))</xm:f>
            <xm:f>'Listados Datos'!$T$3</xm:f>
            <x14:dxf>
              <fill>
                <patternFill patternType="solid">
                  <bgColor rgb="FFC00000"/>
                </patternFill>
              </fill>
            </x14:dxf>
          </x14:cfRule>
          <x14:cfRule type="containsText" priority="21808" operator="containsText" id="{9085D0F7-FADA-49DD-949D-DE60CC4BACF7}">
            <xm:f>NOT(ISERROR(SEARCH('Listados Datos'!$T$4,AB16)))</xm:f>
            <xm:f>'Listados Datos'!$T$4</xm:f>
            <x14:dxf>
              <font>
                <b/>
                <i val="0"/>
                <color theme="0"/>
              </font>
              <fill>
                <patternFill>
                  <bgColor rgb="FFE26B0A"/>
                </patternFill>
              </fill>
            </x14:dxf>
          </x14:cfRule>
          <x14:cfRule type="containsText" priority="21809" operator="containsText" id="{F4FF4C34-ECCA-4BC8-91B8-25E0519DC175}">
            <xm:f>NOT(ISERROR(SEARCH('Listados Datos'!$T$5,AB16)))</xm:f>
            <xm:f>'Listados Datos'!$T$5</xm:f>
            <x14:dxf>
              <font>
                <b/>
                <i val="0"/>
                <color auto="1"/>
              </font>
              <fill>
                <patternFill>
                  <bgColor rgb="FFFFFF00"/>
                </patternFill>
              </fill>
            </x14:dxf>
          </x14:cfRule>
          <x14:cfRule type="containsText" priority="2181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797" operator="containsText" id="{394A2CEE-C800-4995-B040-3EE468E7D37F}">
            <xm:f>NOT(ISERROR(SEARCH('Listados Datos'!$P$3,Z16)))</xm:f>
            <xm:f>'Listados Datos'!$P$3</xm:f>
            <x14:dxf>
              <fill>
                <patternFill>
                  <bgColor rgb="FF99CC00"/>
                </patternFill>
              </fill>
            </x14:dxf>
          </x14:cfRule>
          <x14:cfRule type="containsText" priority="21798" operator="containsText" id="{08C6DF25-8C31-4379-BBC5-AAF818516A8E}">
            <xm:f>NOT(ISERROR(SEARCH('Listados Datos'!$P$4,Z16)))</xm:f>
            <xm:f>'Listados Datos'!$P$4</xm:f>
            <x14:dxf>
              <fill>
                <patternFill>
                  <bgColor rgb="FF33CC33"/>
                </patternFill>
              </fill>
            </x14:dxf>
          </x14:cfRule>
          <x14:cfRule type="containsText" priority="21799" operator="containsText" id="{93B3A8CA-F107-4D13-89A3-E8179ABE5787}">
            <xm:f>NOT(ISERROR(SEARCH('Listados Datos'!$P$5,Z16)))</xm:f>
            <xm:f>'Listados Datos'!$P$5</xm:f>
            <x14:dxf>
              <fill>
                <patternFill>
                  <bgColor rgb="FFFFFF00"/>
                </patternFill>
              </fill>
            </x14:dxf>
          </x14:cfRule>
          <x14:cfRule type="containsText" priority="21800" operator="containsText" id="{4F3FE9D8-192A-4C00-8DD4-D1B09CA3A3E2}">
            <xm:f>NOT(ISERROR(SEARCH('Listados Datos'!$P$6,Z16)))</xm:f>
            <xm:f>'Listados Datos'!$P$6</xm:f>
            <x14:dxf>
              <fill>
                <patternFill>
                  <bgColor rgb="FFFFC000"/>
                </patternFill>
              </fill>
            </x14:dxf>
          </x14:cfRule>
          <x14:cfRule type="containsText" priority="2180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647" operator="containsText" id="{C958F836-354B-4795-B0FF-F9217E9F8816}">
            <xm:f>NOT(ISERROR(SEARCH('Listados Datos'!$T$3,AF34)))</xm:f>
            <xm:f>'Listados Datos'!$T$3</xm:f>
            <x14:dxf>
              <fill>
                <patternFill patternType="solid">
                  <bgColor rgb="FFC00000"/>
                </patternFill>
              </fill>
            </x14:dxf>
          </x14:cfRule>
          <x14:cfRule type="containsText" priority="19648" operator="containsText" id="{F987F890-B27A-4890-A825-9E1738CD798A}">
            <xm:f>NOT(ISERROR(SEARCH('Listados Datos'!$T$4,AF34)))</xm:f>
            <xm:f>'Listados Datos'!$T$4</xm:f>
            <x14:dxf>
              <font>
                <b/>
                <i val="0"/>
                <color theme="0"/>
              </font>
              <fill>
                <patternFill>
                  <bgColor rgb="FFE26B0A"/>
                </patternFill>
              </fill>
            </x14:dxf>
          </x14:cfRule>
          <x14:cfRule type="containsText" priority="19649" operator="containsText" id="{BA97537B-D936-42DD-B363-22A7E405B3EE}">
            <xm:f>NOT(ISERROR(SEARCH('Listados Datos'!$T$5,AF34)))</xm:f>
            <xm:f>'Listados Datos'!$T$5</xm:f>
            <x14:dxf>
              <font>
                <b/>
                <i val="0"/>
                <color auto="1"/>
              </font>
              <fill>
                <patternFill>
                  <bgColor rgb="FFFFFF00"/>
                </patternFill>
              </fill>
            </x14:dxf>
          </x14:cfRule>
          <x14:cfRule type="containsText" priority="1965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583" operator="containsText" id="{8B83ADCD-86BC-4469-950B-C2BA3F086632}">
            <xm:f>NOT(ISERROR(SEARCH('Listados Datos'!$P$3,AR34)))</xm:f>
            <xm:f>'Listados Datos'!$P$3</xm:f>
            <x14:dxf>
              <fill>
                <patternFill>
                  <bgColor rgb="FF99CC00"/>
                </patternFill>
              </fill>
            </x14:dxf>
          </x14:cfRule>
          <x14:cfRule type="containsText" priority="19584" operator="containsText" id="{D7D14DDF-33D0-4CDF-BCD5-E9D7EC7743F3}">
            <xm:f>NOT(ISERROR(SEARCH('Listados Datos'!$P$4,AR34)))</xm:f>
            <xm:f>'Listados Datos'!$P$4</xm:f>
            <x14:dxf>
              <fill>
                <patternFill>
                  <bgColor rgb="FF33CC33"/>
                </patternFill>
              </fill>
            </x14:dxf>
          </x14:cfRule>
          <x14:cfRule type="containsText" priority="19585" operator="containsText" id="{0B10B076-04C6-476E-B911-DF772652D621}">
            <xm:f>NOT(ISERROR(SEARCH('Listados Datos'!$P$5,AR34)))</xm:f>
            <xm:f>'Listados Datos'!$P$5</xm:f>
            <x14:dxf>
              <fill>
                <patternFill>
                  <bgColor rgb="FFFFFF00"/>
                </patternFill>
              </fill>
            </x14:dxf>
          </x14:cfRule>
          <x14:cfRule type="containsText" priority="19586" operator="containsText" id="{8B451490-E5F8-401D-9D95-06CBFD417CC9}">
            <xm:f>NOT(ISERROR(SEARCH('Listados Datos'!$P$6,AR34)))</xm:f>
            <xm:f>'Listados Datos'!$P$6</xm:f>
            <x14:dxf>
              <fill>
                <patternFill>
                  <bgColor rgb="FFFFC000"/>
                </patternFill>
              </fill>
            </x14:dxf>
          </x14:cfRule>
          <x14:cfRule type="containsText" priority="1958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697" operator="containsText" id="{6576E372-613E-44C6-A3A0-72C568EA4FA2}">
            <xm:f>NOT(ISERROR(SEARCH('Listados Datos'!$T$3,AB22)))</xm:f>
            <xm:f>'Listados Datos'!$T$3</xm:f>
            <x14:dxf>
              <fill>
                <patternFill patternType="solid">
                  <bgColor rgb="FFC00000"/>
                </patternFill>
              </fill>
            </x14:dxf>
          </x14:cfRule>
          <x14:cfRule type="containsText" priority="21698" operator="containsText" id="{663CD3A7-FB17-45A9-84C0-39BCEBDD5F08}">
            <xm:f>NOT(ISERROR(SEARCH('Listados Datos'!$T$4,AB22)))</xm:f>
            <xm:f>'Listados Datos'!$T$4</xm:f>
            <x14:dxf>
              <font>
                <b/>
                <i val="0"/>
                <color theme="0"/>
              </font>
              <fill>
                <patternFill>
                  <bgColor rgb="FFE26B0A"/>
                </patternFill>
              </fill>
            </x14:dxf>
          </x14:cfRule>
          <x14:cfRule type="containsText" priority="21699" operator="containsText" id="{43EE654D-AE2C-4AFE-906D-6446F0B1F3CA}">
            <xm:f>NOT(ISERROR(SEARCH('Listados Datos'!$T$5,AB22)))</xm:f>
            <xm:f>'Listados Datos'!$T$5</xm:f>
            <x14:dxf>
              <font>
                <b/>
                <i val="0"/>
                <color auto="1"/>
              </font>
              <fill>
                <patternFill>
                  <bgColor rgb="FFFFFF00"/>
                </patternFill>
              </fill>
            </x14:dxf>
          </x14:cfRule>
          <x14:cfRule type="containsText" priority="2170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687" operator="containsText" id="{A6806A8F-088E-46D2-B678-213930B5A35C}">
            <xm:f>NOT(ISERROR(SEARCH('Listados Datos'!$P$3,Z22)))</xm:f>
            <xm:f>'Listados Datos'!$P$3</xm:f>
            <x14:dxf>
              <fill>
                <patternFill>
                  <bgColor rgb="FF99CC00"/>
                </patternFill>
              </fill>
            </x14:dxf>
          </x14:cfRule>
          <x14:cfRule type="containsText" priority="21688" operator="containsText" id="{1578B7CF-7D5D-49FF-8D32-BE1E9450ED96}">
            <xm:f>NOT(ISERROR(SEARCH('Listados Datos'!$P$4,Z22)))</xm:f>
            <xm:f>'Listados Datos'!$P$4</xm:f>
            <x14:dxf>
              <fill>
                <patternFill>
                  <bgColor rgb="FF33CC33"/>
                </patternFill>
              </fill>
            </x14:dxf>
          </x14:cfRule>
          <x14:cfRule type="containsText" priority="21689" operator="containsText" id="{7B59C5A4-2050-47D7-970C-07E2ED55F07F}">
            <xm:f>NOT(ISERROR(SEARCH('Listados Datos'!$P$5,Z22)))</xm:f>
            <xm:f>'Listados Datos'!$P$5</xm:f>
            <x14:dxf>
              <fill>
                <patternFill>
                  <bgColor rgb="FFFFFF00"/>
                </patternFill>
              </fill>
            </x14:dxf>
          </x14:cfRule>
          <x14:cfRule type="containsText" priority="21690" operator="containsText" id="{46CB4BD5-CD51-49BD-9BB3-C8301226C3F6}">
            <xm:f>NOT(ISERROR(SEARCH('Listados Datos'!$P$6,Z22)))</xm:f>
            <xm:f>'Listados Datos'!$P$6</xm:f>
            <x14:dxf>
              <fill>
                <patternFill>
                  <bgColor rgb="FFFFC000"/>
                </patternFill>
              </fill>
            </x14:dxf>
          </x14:cfRule>
          <x14:cfRule type="containsText" priority="2169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593" operator="containsText" id="{BFE8C9D1-522D-4CC6-B4E8-A1C815BD759F}">
            <xm:f>NOT(ISERROR(SEARCH('Listados Datos'!$T$3,AT34)))</xm:f>
            <xm:f>'Listados Datos'!$T$3</xm:f>
            <x14:dxf>
              <fill>
                <patternFill patternType="solid">
                  <bgColor rgb="FFC00000"/>
                </patternFill>
              </fill>
            </x14:dxf>
          </x14:cfRule>
          <x14:cfRule type="containsText" priority="19594" operator="containsText" id="{6A4300B8-950A-4A59-BD05-522049BF8282}">
            <xm:f>NOT(ISERROR(SEARCH('Listados Datos'!$T$4,AT34)))</xm:f>
            <xm:f>'Listados Datos'!$T$4</xm:f>
            <x14:dxf>
              <font>
                <b/>
                <i val="0"/>
                <color theme="0"/>
              </font>
              <fill>
                <patternFill>
                  <bgColor rgb="FFE26B0A"/>
                </patternFill>
              </fill>
            </x14:dxf>
          </x14:cfRule>
          <x14:cfRule type="containsText" priority="19595" operator="containsText" id="{7D61EBC0-A73F-4CC1-8300-D764BC741767}">
            <xm:f>NOT(ISERROR(SEARCH('Listados Datos'!$T$5,AT34)))</xm:f>
            <xm:f>'Listados Datos'!$T$5</xm:f>
            <x14:dxf>
              <font>
                <b/>
                <i val="0"/>
                <color auto="1"/>
              </font>
              <fill>
                <patternFill>
                  <bgColor rgb="FFFFFF00"/>
                </patternFill>
              </fill>
            </x14:dxf>
          </x14:cfRule>
          <x14:cfRule type="containsText" priority="1959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587" operator="containsText" id="{B537AB51-6800-4B43-951E-321F9213C33D}">
            <xm:f>NOT(ISERROR(SEARCH('Listados Datos'!$T$3,AB28)))</xm:f>
            <xm:f>'Listados Datos'!$T$3</xm:f>
            <x14:dxf>
              <fill>
                <patternFill patternType="solid">
                  <bgColor rgb="FFC00000"/>
                </patternFill>
              </fill>
            </x14:dxf>
          </x14:cfRule>
          <x14:cfRule type="containsText" priority="21588" operator="containsText" id="{31187692-EFDF-4A07-84DD-BE7D0CA4C3B7}">
            <xm:f>NOT(ISERROR(SEARCH('Listados Datos'!$T$4,AB28)))</xm:f>
            <xm:f>'Listados Datos'!$T$4</xm:f>
            <x14:dxf>
              <font>
                <b/>
                <i val="0"/>
                <color theme="0"/>
              </font>
              <fill>
                <patternFill>
                  <bgColor rgb="FFE26B0A"/>
                </patternFill>
              </fill>
            </x14:dxf>
          </x14:cfRule>
          <x14:cfRule type="containsText" priority="21589" operator="containsText" id="{D6D3C97E-DC4E-45FD-A1A6-CB8E1F31490A}">
            <xm:f>NOT(ISERROR(SEARCH('Listados Datos'!$T$5,AB28)))</xm:f>
            <xm:f>'Listados Datos'!$T$5</xm:f>
            <x14:dxf>
              <font>
                <b/>
                <i val="0"/>
                <color auto="1"/>
              </font>
              <fill>
                <patternFill>
                  <bgColor rgb="FFFFFF00"/>
                </patternFill>
              </fill>
            </x14:dxf>
          </x14:cfRule>
          <x14:cfRule type="containsText" priority="2159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577" operator="containsText" id="{8B675902-4FAF-4228-A2EE-15338A498763}">
            <xm:f>NOT(ISERROR(SEARCH('Listados Datos'!$P$3,Z28)))</xm:f>
            <xm:f>'Listados Datos'!$P$3</xm:f>
            <x14:dxf>
              <fill>
                <patternFill>
                  <bgColor rgb="FF99CC00"/>
                </patternFill>
              </fill>
            </x14:dxf>
          </x14:cfRule>
          <x14:cfRule type="containsText" priority="21578" operator="containsText" id="{81655804-2E81-4E2E-8879-B2E2B373D792}">
            <xm:f>NOT(ISERROR(SEARCH('Listados Datos'!$P$4,Z28)))</xm:f>
            <xm:f>'Listados Datos'!$P$4</xm:f>
            <x14:dxf>
              <fill>
                <patternFill>
                  <bgColor rgb="FF33CC33"/>
                </patternFill>
              </fill>
            </x14:dxf>
          </x14:cfRule>
          <x14:cfRule type="containsText" priority="21579" operator="containsText" id="{B24E652B-858C-4957-97AF-FD977925C016}">
            <xm:f>NOT(ISERROR(SEARCH('Listados Datos'!$P$5,Z28)))</xm:f>
            <xm:f>'Listados Datos'!$P$5</xm:f>
            <x14:dxf>
              <fill>
                <patternFill>
                  <bgColor rgb="FFFFFF00"/>
                </patternFill>
              </fill>
            </x14:dxf>
          </x14:cfRule>
          <x14:cfRule type="containsText" priority="21580" operator="containsText" id="{77DF5368-3FB0-49F9-9E7F-61D256A2F61B}">
            <xm:f>NOT(ISERROR(SEARCH('Listados Datos'!$P$6,Z28)))</xm:f>
            <xm:f>'Listados Datos'!$P$6</xm:f>
            <x14:dxf>
              <fill>
                <patternFill>
                  <bgColor rgb="FFFFC000"/>
                </patternFill>
              </fill>
            </x14:dxf>
          </x14:cfRule>
          <x14:cfRule type="containsText" priority="2158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20139" operator="containsText" id="{D577C7F3-9CC1-4879-94D1-97CBDC9B1C88}">
            <xm:f>NOT(ISERROR(SEARCH('Listados Datos'!$T$3,AT24)))</xm:f>
            <xm:f>'Listados Datos'!$T$3</xm:f>
            <x14:dxf>
              <fill>
                <patternFill patternType="solid">
                  <bgColor rgb="FFC00000"/>
                </patternFill>
              </fill>
            </x14:dxf>
          </x14:cfRule>
          <x14:cfRule type="containsText" priority="20140" operator="containsText" id="{B0B7F4C8-40FC-4D16-B96A-4016FB815420}">
            <xm:f>NOT(ISERROR(SEARCH('Listados Datos'!$T$4,AT24)))</xm:f>
            <xm:f>'Listados Datos'!$T$4</xm:f>
            <x14:dxf>
              <font>
                <b/>
                <i val="0"/>
                <color theme="0"/>
              </font>
              <fill>
                <patternFill>
                  <bgColor rgb="FFE26B0A"/>
                </patternFill>
              </fill>
            </x14:dxf>
          </x14:cfRule>
          <x14:cfRule type="containsText" priority="20141" operator="containsText" id="{78CAE59A-4822-45DE-B842-9B9196FF706C}">
            <xm:f>NOT(ISERROR(SEARCH('Listados Datos'!$T$5,AT24)))</xm:f>
            <xm:f>'Listados Datos'!$T$5</xm:f>
            <x14:dxf>
              <font>
                <b/>
                <i val="0"/>
                <color auto="1"/>
              </font>
              <fill>
                <patternFill>
                  <bgColor rgb="FFFFFF00"/>
                </patternFill>
              </fill>
            </x14:dxf>
          </x14:cfRule>
          <x14:cfRule type="containsText" priority="2014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20129" operator="containsText" id="{0AE127EE-235C-48DF-8AB2-F05EA457BEB9}">
            <xm:f>NOT(ISERROR(SEARCH('Listados Datos'!$P$3,AR24)))</xm:f>
            <xm:f>'Listados Datos'!$P$3</xm:f>
            <x14:dxf>
              <fill>
                <patternFill>
                  <bgColor rgb="FF99CC00"/>
                </patternFill>
              </fill>
            </x14:dxf>
          </x14:cfRule>
          <x14:cfRule type="containsText" priority="20130" operator="containsText" id="{F12AA109-C51B-4584-8888-0AF868684CFD}">
            <xm:f>NOT(ISERROR(SEARCH('Listados Datos'!$P$4,AR24)))</xm:f>
            <xm:f>'Listados Datos'!$P$4</xm:f>
            <x14:dxf>
              <fill>
                <patternFill>
                  <bgColor rgb="FF33CC33"/>
                </patternFill>
              </fill>
            </x14:dxf>
          </x14:cfRule>
          <x14:cfRule type="containsText" priority="20131" operator="containsText" id="{B457CB62-2E3C-44CC-9F3A-779B36AEA3A4}">
            <xm:f>NOT(ISERROR(SEARCH('Listados Datos'!$P$5,AR24)))</xm:f>
            <xm:f>'Listados Datos'!$P$5</xm:f>
            <x14:dxf>
              <fill>
                <patternFill>
                  <bgColor rgb="FFFFFF00"/>
                </patternFill>
              </fill>
            </x14:dxf>
          </x14:cfRule>
          <x14:cfRule type="containsText" priority="20132" operator="containsText" id="{58A7AE56-3FF3-4157-A877-D042912EB280}">
            <xm:f>NOT(ISERROR(SEARCH('Listados Datos'!$P$6,AR24)))</xm:f>
            <xm:f>'Listados Datos'!$P$6</xm:f>
            <x14:dxf>
              <fill>
                <patternFill>
                  <bgColor rgb="FFFFC000"/>
                </patternFill>
              </fill>
            </x14:dxf>
          </x14:cfRule>
          <x14:cfRule type="containsText" priority="2013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20115" operator="containsText" id="{513C04AF-30F3-44D2-8A76-6595B483A896}">
            <xm:f>NOT(ISERROR(SEARCH('Listados Datos'!$P$3,AR25)))</xm:f>
            <xm:f>'Listados Datos'!$P$3</xm:f>
            <x14:dxf>
              <fill>
                <patternFill>
                  <bgColor rgb="FF99CC00"/>
                </patternFill>
              </fill>
            </x14:dxf>
          </x14:cfRule>
          <x14:cfRule type="containsText" priority="20116" operator="containsText" id="{D20027FE-B6E4-4717-BEA9-4F0F379F1918}">
            <xm:f>NOT(ISERROR(SEARCH('Listados Datos'!$P$4,AR25)))</xm:f>
            <xm:f>'Listados Datos'!$P$4</xm:f>
            <x14:dxf>
              <fill>
                <patternFill>
                  <bgColor rgb="FF33CC33"/>
                </patternFill>
              </fill>
            </x14:dxf>
          </x14:cfRule>
          <x14:cfRule type="containsText" priority="20117" operator="containsText" id="{828208B7-75CD-46CD-B4E6-A323CE3E6EA6}">
            <xm:f>NOT(ISERROR(SEARCH('Listados Datos'!$P$5,AR25)))</xm:f>
            <xm:f>'Listados Datos'!$P$5</xm:f>
            <x14:dxf>
              <fill>
                <patternFill>
                  <bgColor rgb="FFFFFF00"/>
                </patternFill>
              </fill>
            </x14:dxf>
          </x14:cfRule>
          <x14:cfRule type="containsText" priority="20118" operator="containsText" id="{B70D0AD8-0159-46A7-96F3-29F870946411}">
            <xm:f>NOT(ISERROR(SEARCH('Listados Datos'!$P$6,AR25)))</xm:f>
            <xm:f>'Listados Datos'!$P$6</xm:f>
            <x14:dxf>
              <fill>
                <patternFill>
                  <bgColor rgb="FFFFC000"/>
                </patternFill>
              </fill>
            </x14:dxf>
          </x14:cfRule>
          <x14:cfRule type="containsText" priority="2011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20125" operator="containsText" id="{E790A1D5-1FF4-40F5-9560-C18FB936B25A}">
            <xm:f>NOT(ISERROR(SEARCH('Listados Datos'!$T$3,AT25)))</xm:f>
            <xm:f>'Listados Datos'!$T$3</xm:f>
            <x14:dxf>
              <fill>
                <patternFill patternType="solid">
                  <bgColor rgb="FFC00000"/>
                </patternFill>
              </fill>
            </x14:dxf>
          </x14:cfRule>
          <x14:cfRule type="containsText" priority="20126" operator="containsText" id="{B6BD9524-10E5-4AF3-84C3-90294985CE0D}">
            <xm:f>NOT(ISERROR(SEARCH('Listados Datos'!$T$4,AT25)))</xm:f>
            <xm:f>'Listados Datos'!$T$4</xm:f>
            <x14:dxf>
              <font>
                <b/>
                <i val="0"/>
                <color theme="0"/>
              </font>
              <fill>
                <patternFill>
                  <bgColor rgb="FFE26B0A"/>
                </patternFill>
              </fill>
            </x14:dxf>
          </x14:cfRule>
          <x14:cfRule type="containsText" priority="20127" operator="containsText" id="{10D28B8F-FD8B-48E8-B9CA-BDD84BE816A7}">
            <xm:f>NOT(ISERROR(SEARCH('Listados Datos'!$T$5,AT25)))</xm:f>
            <xm:f>'Listados Datos'!$T$5</xm:f>
            <x14:dxf>
              <font>
                <b/>
                <i val="0"/>
                <color auto="1"/>
              </font>
              <fill>
                <patternFill>
                  <bgColor rgb="FFFFFF00"/>
                </patternFill>
              </fill>
            </x14:dxf>
          </x14:cfRule>
          <x14:cfRule type="containsText" priority="2012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20097" operator="containsText" id="{9FE9EF71-5182-4565-B79B-5FC1448E66F3}">
            <xm:f>NOT(ISERROR(SEARCH('Listados Datos'!$T$3,AT29)))</xm:f>
            <xm:f>'Listados Datos'!$T$3</xm:f>
            <x14:dxf>
              <fill>
                <patternFill patternType="solid">
                  <bgColor rgb="FFC00000"/>
                </patternFill>
              </fill>
            </x14:dxf>
          </x14:cfRule>
          <x14:cfRule type="containsText" priority="20098" operator="containsText" id="{38223450-FFCB-4AE2-A4B9-9E89D01079B8}">
            <xm:f>NOT(ISERROR(SEARCH('Listados Datos'!$T$4,AT29)))</xm:f>
            <xm:f>'Listados Datos'!$T$4</xm:f>
            <x14:dxf>
              <font>
                <b/>
                <i val="0"/>
                <color theme="0"/>
              </font>
              <fill>
                <patternFill>
                  <bgColor rgb="FFE26B0A"/>
                </patternFill>
              </fill>
            </x14:dxf>
          </x14:cfRule>
          <x14:cfRule type="containsText" priority="20099" operator="containsText" id="{D9562559-4F69-4B6D-8FE5-E8040B0ED977}">
            <xm:f>NOT(ISERROR(SEARCH('Listados Datos'!$T$5,AT29)))</xm:f>
            <xm:f>'Listados Datos'!$T$5</xm:f>
            <x14:dxf>
              <font>
                <b/>
                <i val="0"/>
                <color auto="1"/>
              </font>
              <fill>
                <patternFill>
                  <bgColor rgb="FFFFFF00"/>
                </patternFill>
              </fill>
            </x14:dxf>
          </x14:cfRule>
          <x14:cfRule type="containsText" priority="2010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20087" operator="containsText" id="{B3FC4E85-4141-4399-BBB3-AFD7B297DBF6}">
            <xm:f>NOT(ISERROR(SEARCH('Listados Datos'!$P$3,AR29)))</xm:f>
            <xm:f>'Listados Datos'!$P$3</xm:f>
            <x14:dxf>
              <fill>
                <patternFill>
                  <bgColor rgb="FF99CC00"/>
                </patternFill>
              </fill>
            </x14:dxf>
          </x14:cfRule>
          <x14:cfRule type="containsText" priority="20088" operator="containsText" id="{10485AD5-70AB-41A6-8D6B-AE8ACB790BF0}">
            <xm:f>NOT(ISERROR(SEARCH('Listados Datos'!$P$4,AR29)))</xm:f>
            <xm:f>'Listados Datos'!$P$4</xm:f>
            <x14:dxf>
              <fill>
                <patternFill>
                  <bgColor rgb="FF33CC33"/>
                </patternFill>
              </fill>
            </x14:dxf>
          </x14:cfRule>
          <x14:cfRule type="containsText" priority="20089" operator="containsText" id="{416D807C-2CE5-49F2-AF7A-360BB9725A46}">
            <xm:f>NOT(ISERROR(SEARCH('Listados Datos'!$P$5,AR29)))</xm:f>
            <xm:f>'Listados Datos'!$P$5</xm:f>
            <x14:dxf>
              <fill>
                <patternFill>
                  <bgColor rgb="FFFFFF00"/>
                </patternFill>
              </fill>
            </x14:dxf>
          </x14:cfRule>
          <x14:cfRule type="containsText" priority="20090" operator="containsText" id="{A1F600D5-C340-47C1-87C3-E58C82FB81F9}">
            <xm:f>NOT(ISERROR(SEARCH('Listados Datos'!$P$6,AR29)))</xm:f>
            <xm:f>'Listados Datos'!$P$6</xm:f>
            <x14:dxf>
              <fill>
                <patternFill>
                  <bgColor rgb="FFFFC000"/>
                </patternFill>
              </fill>
            </x14:dxf>
          </x14:cfRule>
          <x14:cfRule type="containsText" priority="2009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371" operator="containsText" id="{2664CDEC-0CDE-47FF-A2AF-B3C3F7259DE6}">
            <xm:f>NOT(ISERROR(SEARCH('Listados Datos'!$T$3,AT12)))</xm:f>
            <xm:f>'Listados Datos'!$T$3</xm:f>
            <x14:dxf>
              <fill>
                <patternFill patternType="solid">
                  <bgColor rgb="FFC00000"/>
                </patternFill>
              </fill>
            </x14:dxf>
          </x14:cfRule>
          <x14:cfRule type="containsText" priority="20372" operator="containsText" id="{98E64DA5-0FB4-4ACC-9820-C5B868402215}">
            <xm:f>NOT(ISERROR(SEARCH('Listados Datos'!$T$4,AT12)))</xm:f>
            <xm:f>'Listados Datos'!$T$4</xm:f>
            <x14:dxf>
              <font>
                <b/>
                <i val="0"/>
                <color theme="0"/>
              </font>
              <fill>
                <patternFill>
                  <bgColor rgb="FFE26B0A"/>
                </patternFill>
              </fill>
            </x14:dxf>
          </x14:cfRule>
          <x14:cfRule type="containsText" priority="20373" operator="containsText" id="{69149369-AF6F-474C-A4B5-F8397AFBA53C}">
            <xm:f>NOT(ISERROR(SEARCH('Listados Datos'!$T$5,AT12)))</xm:f>
            <xm:f>'Listados Datos'!$T$5</xm:f>
            <x14:dxf>
              <font>
                <b/>
                <i val="0"/>
                <color auto="1"/>
              </font>
              <fill>
                <patternFill>
                  <bgColor rgb="FFFFFF00"/>
                </patternFill>
              </fill>
            </x14:dxf>
          </x14:cfRule>
          <x14:cfRule type="containsText" priority="2037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361" operator="containsText" id="{11EDDB87-13AB-4BC1-9E9B-74A27B945109}">
            <xm:f>NOT(ISERROR(SEARCH('Listados Datos'!$P$3,AR12)))</xm:f>
            <xm:f>'Listados Datos'!$P$3</xm:f>
            <x14:dxf>
              <fill>
                <patternFill>
                  <bgColor rgb="FF99CC00"/>
                </patternFill>
              </fill>
            </x14:dxf>
          </x14:cfRule>
          <x14:cfRule type="containsText" priority="20362" operator="containsText" id="{786AEEA5-AE45-4DBC-9CDA-99B50C71686A}">
            <xm:f>NOT(ISERROR(SEARCH('Listados Datos'!$P$4,AR12)))</xm:f>
            <xm:f>'Listados Datos'!$P$4</xm:f>
            <x14:dxf>
              <fill>
                <patternFill>
                  <bgColor rgb="FF33CC33"/>
                </patternFill>
              </fill>
            </x14:dxf>
          </x14:cfRule>
          <x14:cfRule type="containsText" priority="20363" operator="containsText" id="{4A891729-0C10-4828-A306-147BE5B11DFF}">
            <xm:f>NOT(ISERROR(SEARCH('Listados Datos'!$P$5,AR12)))</xm:f>
            <xm:f>'Listados Datos'!$P$5</xm:f>
            <x14:dxf>
              <fill>
                <patternFill>
                  <bgColor rgb="FFFFFF00"/>
                </patternFill>
              </fill>
            </x14:dxf>
          </x14:cfRule>
          <x14:cfRule type="containsText" priority="20364" operator="containsText" id="{7D881198-DB9B-465D-ADDC-BE66B6AE8133}">
            <xm:f>NOT(ISERROR(SEARCH('Listados Datos'!$P$6,AR12)))</xm:f>
            <xm:f>'Listados Datos'!$P$6</xm:f>
            <x14:dxf>
              <fill>
                <patternFill>
                  <bgColor rgb="FFFFC000"/>
                </patternFill>
              </fill>
            </x14:dxf>
          </x14:cfRule>
          <x14:cfRule type="containsText" priority="2036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20011" operator="containsText" id="{5E9BC800-F857-434B-B80E-0B2E59764E34}">
            <xm:f>NOT(ISERROR(SEARCH('Listados Datos'!$T$3,AT30)))</xm:f>
            <xm:f>'Listados Datos'!$T$3</xm:f>
            <x14:dxf>
              <fill>
                <patternFill patternType="solid">
                  <bgColor rgb="FFC00000"/>
                </patternFill>
              </fill>
            </x14:dxf>
          </x14:cfRule>
          <x14:cfRule type="containsText" priority="20012" operator="containsText" id="{F6696103-F1C4-489C-BBE4-50934E6D2A13}">
            <xm:f>NOT(ISERROR(SEARCH('Listados Datos'!$T$4,AT30)))</xm:f>
            <xm:f>'Listados Datos'!$T$4</xm:f>
            <x14:dxf>
              <font>
                <b/>
                <i val="0"/>
                <color theme="0"/>
              </font>
              <fill>
                <patternFill>
                  <bgColor rgb="FFE26B0A"/>
                </patternFill>
              </fill>
            </x14:dxf>
          </x14:cfRule>
          <x14:cfRule type="containsText" priority="20013" operator="containsText" id="{FE183A7B-C7D7-44F0-8504-0A4D63BFB337}">
            <xm:f>NOT(ISERROR(SEARCH('Listados Datos'!$T$5,AT30)))</xm:f>
            <xm:f>'Listados Datos'!$T$5</xm:f>
            <x14:dxf>
              <font>
                <b/>
                <i val="0"/>
                <color auto="1"/>
              </font>
              <fill>
                <patternFill>
                  <bgColor rgb="FFFFFF00"/>
                </patternFill>
              </fill>
            </x14:dxf>
          </x14:cfRule>
          <x14:cfRule type="containsText" priority="2001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20001" operator="containsText" id="{52076888-8D7C-4F6F-B001-6C8622EE6BE0}">
            <xm:f>NOT(ISERROR(SEARCH('Listados Datos'!$P$3,AR30)))</xm:f>
            <xm:f>'Listados Datos'!$P$3</xm:f>
            <x14:dxf>
              <fill>
                <patternFill>
                  <bgColor rgb="FF99CC00"/>
                </patternFill>
              </fill>
            </x14:dxf>
          </x14:cfRule>
          <x14:cfRule type="containsText" priority="20002" operator="containsText" id="{4F8FAC04-4265-4852-BEEE-D6D136AD86FC}">
            <xm:f>NOT(ISERROR(SEARCH('Listados Datos'!$P$4,AR30)))</xm:f>
            <xm:f>'Listados Datos'!$P$4</xm:f>
            <x14:dxf>
              <fill>
                <patternFill>
                  <bgColor rgb="FF33CC33"/>
                </patternFill>
              </fill>
            </x14:dxf>
          </x14:cfRule>
          <x14:cfRule type="containsText" priority="20003" operator="containsText" id="{864C4DA6-6142-4506-A2C3-B5F4169736A4}">
            <xm:f>NOT(ISERROR(SEARCH('Listados Datos'!$P$5,AR30)))</xm:f>
            <xm:f>'Listados Datos'!$P$5</xm:f>
            <x14:dxf>
              <fill>
                <patternFill>
                  <bgColor rgb="FFFFFF00"/>
                </patternFill>
              </fill>
            </x14:dxf>
          </x14:cfRule>
          <x14:cfRule type="containsText" priority="20004" operator="containsText" id="{47286D85-AB7F-4FD8-BF02-CC68FB69349C}">
            <xm:f>NOT(ISERROR(SEARCH('Listados Datos'!$P$6,AR30)))</xm:f>
            <xm:f>'Listados Datos'!$P$6</xm:f>
            <x14:dxf>
              <fill>
                <patternFill>
                  <bgColor rgb="FFFFC000"/>
                </patternFill>
              </fill>
            </x14:dxf>
          </x14:cfRule>
          <x14:cfRule type="containsText" priority="2000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20069" operator="containsText" id="{7A45879B-6CBE-4561-936B-E81753010293}">
            <xm:f>NOT(ISERROR(SEARCH('Listados Datos'!$T$3,AT33)))</xm:f>
            <xm:f>'Listados Datos'!$T$3</xm:f>
            <x14:dxf>
              <fill>
                <patternFill patternType="solid">
                  <bgColor rgb="FFC00000"/>
                </patternFill>
              </fill>
            </x14:dxf>
          </x14:cfRule>
          <x14:cfRule type="containsText" priority="20070" operator="containsText" id="{02F96459-5668-4C20-A8EB-0EBD65E11C4D}">
            <xm:f>NOT(ISERROR(SEARCH('Listados Datos'!$T$4,AT33)))</xm:f>
            <xm:f>'Listados Datos'!$T$4</xm:f>
            <x14:dxf>
              <font>
                <b/>
                <i val="0"/>
                <color theme="0"/>
              </font>
              <fill>
                <patternFill>
                  <bgColor rgb="FFE26B0A"/>
                </patternFill>
              </fill>
            </x14:dxf>
          </x14:cfRule>
          <x14:cfRule type="containsText" priority="20071" operator="containsText" id="{198118FA-5D09-41B6-8D96-462F03B42E29}">
            <xm:f>NOT(ISERROR(SEARCH('Listados Datos'!$T$5,AT33)))</xm:f>
            <xm:f>'Listados Datos'!$T$5</xm:f>
            <x14:dxf>
              <font>
                <b/>
                <i val="0"/>
                <color auto="1"/>
              </font>
              <fill>
                <patternFill>
                  <bgColor rgb="FFFFFF00"/>
                </patternFill>
              </fill>
            </x14:dxf>
          </x14:cfRule>
          <x14:cfRule type="containsText" priority="2007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20059" operator="containsText" id="{2415E6B4-4EB0-42EA-BA42-1AAD840408F1}">
            <xm:f>NOT(ISERROR(SEARCH('Listados Datos'!$P$3,AR33)))</xm:f>
            <xm:f>'Listados Datos'!$P$3</xm:f>
            <x14:dxf>
              <fill>
                <patternFill>
                  <bgColor rgb="FF99CC00"/>
                </patternFill>
              </fill>
            </x14:dxf>
          </x14:cfRule>
          <x14:cfRule type="containsText" priority="20060" operator="containsText" id="{D5A5CE8D-6861-4964-B500-96046555A7AB}">
            <xm:f>NOT(ISERROR(SEARCH('Listados Datos'!$P$4,AR33)))</xm:f>
            <xm:f>'Listados Datos'!$P$4</xm:f>
            <x14:dxf>
              <fill>
                <patternFill>
                  <bgColor rgb="FF33CC33"/>
                </patternFill>
              </fill>
            </x14:dxf>
          </x14:cfRule>
          <x14:cfRule type="containsText" priority="20061" operator="containsText" id="{B0B59701-9349-4771-B0BC-CD887135B972}">
            <xm:f>NOT(ISERROR(SEARCH('Listados Datos'!$P$5,AR33)))</xm:f>
            <xm:f>'Listados Datos'!$P$5</xm:f>
            <x14:dxf>
              <fill>
                <patternFill>
                  <bgColor rgb="FFFFFF00"/>
                </patternFill>
              </fill>
            </x14:dxf>
          </x14:cfRule>
          <x14:cfRule type="containsText" priority="20062" operator="containsText" id="{A47CC175-081D-4204-9C31-86C3D4EAEC9D}">
            <xm:f>NOT(ISERROR(SEARCH('Listados Datos'!$P$6,AR33)))</xm:f>
            <xm:f>'Listados Datos'!$P$6</xm:f>
            <x14:dxf>
              <fill>
                <patternFill>
                  <bgColor rgb="FFFFC000"/>
                </patternFill>
              </fill>
            </x14:dxf>
          </x14:cfRule>
          <x14:cfRule type="containsText" priority="2006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353" operator="containsText" id="{74803615-1023-4A77-8C41-86A2DCEC923A}">
            <xm:f>NOT(ISERROR(SEARCH('Listados Datos'!$T$3,AT13)))</xm:f>
            <xm:f>'Listados Datos'!$T$3</xm:f>
            <x14:dxf>
              <fill>
                <patternFill patternType="solid">
                  <bgColor rgb="FFC00000"/>
                </patternFill>
              </fill>
            </x14:dxf>
          </x14:cfRule>
          <x14:cfRule type="containsText" priority="20354" operator="containsText" id="{A1B53B5B-D863-47CE-9DE9-89B908AC2213}">
            <xm:f>NOT(ISERROR(SEARCH('Listados Datos'!$T$4,AT13)))</xm:f>
            <xm:f>'Listados Datos'!$T$4</xm:f>
            <x14:dxf>
              <font>
                <b/>
                <i val="0"/>
                <color theme="0"/>
              </font>
              <fill>
                <patternFill>
                  <bgColor rgb="FFE26B0A"/>
                </patternFill>
              </fill>
            </x14:dxf>
          </x14:cfRule>
          <x14:cfRule type="containsText" priority="20355" operator="containsText" id="{0A0420AF-E26D-4526-B4FD-AD58DBDD785E}">
            <xm:f>NOT(ISERROR(SEARCH('Listados Datos'!$T$5,AT13)))</xm:f>
            <xm:f>'Listados Datos'!$T$5</xm:f>
            <x14:dxf>
              <font>
                <b/>
                <i val="0"/>
                <color auto="1"/>
              </font>
              <fill>
                <patternFill>
                  <bgColor rgb="FFFFFF00"/>
                </patternFill>
              </fill>
            </x14:dxf>
          </x14:cfRule>
          <x14:cfRule type="containsText" priority="2035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343" operator="containsText" id="{58E1FD39-5121-4D61-94A4-97843C16076D}">
            <xm:f>NOT(ISERROR(SEARCH('Listados Datos'!$P$3,AR13)))</xm:f>
            <xm:f>'Listados Datos'!$P$3</xm:f>
            <x14:dxf>
              <fill>
                <patternFill>
                  <bgColor rgb="FF99CC00"/>
                </patternFill>
              </fill>
            </x14:dxf>
          </x14:cfRule>
          <x14:cfRule type="containsText" priority="20344" operator="containsText" id="{2D3E7224-E870-405C-9F8F-C3F1CF2790C1}">
            <xm:f>NOT(ISERROR(SEARCH('Listados Datos'!$P$4,AR13)))</xm:f>
            <xm:f>'Listados Datos'!$P$4</xm:f>
            <x14:dxf>
              <fill>
                <patternFill>
                  <bgColor rgb="FF33CC33"/>
                </patternFill>
              </fill>
            </x14:dxf>
          </x14:cfRule>
          <x14:cfRule type="containsText" priority="20345" operator="containsText" id="{348A9134-3E87-40DC-80DE-A6FC82461F25}">
            <xm:f>NOT(ISERROR(SEARCH('Listados Datos'!$P$5,AR13)))</xm:f>
            <xm:f>'Listados Datos'!$P$5</xm:f>
            <x14:dxf>
              <fill>
                <patternFill>
                  <bgColor rgb="FFFFFF00"/>
                </patternFill>
              </fill>
            </x14:dxf>
          </x14:cfRule>
          <x14:cfRule type="containsText" priority="20346" operator="containsText" id="{6691DAF7-713B-491B-AD49-2139A0B4867B}">
            <xm:f>NOT(ISERROR(SEARCH('Listados Datos'!$P$6,AR13)))</xm:f>
            <xm:f>'Listados Datos'!$P$6</xm:f>
            <x14:dxf>
              <fill>
                <patternFill>
                  <bgColor rgb="FFFFC000"/>
                </patternFill>
              </fill>
            </x14:dxf>
          </x14:cfRule>
          <x14:cfRule type="containsText" priority="2034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339" operator="containsText" id="{D300B217-C1D9-4A6C-BBBA-6A3851F8B464}">
            <xm:f>NOT(ISERROR(SEARCH('Listados Datos'!$T$3,AF18)))</xm:f>
            <xm:f>'Listados Datos'!$T$3</xm:f>
            <x14:dxf>
              <fill>
                <patternFill patternType="solid">
                  <bgColor rgb="FFC00000"/>
                </patternFill>
              </fill>
            </x14:dxf>
          </x14:cfRule>
          <x14:cfRule type="containsText" priority="20340" operator="containsText" id="{07B9681D-9C36-434C-AC4D-F74696BFFDC9}">
            <xm:f>NOT(ISERROR(SEARCH('Listados Datos'!$T$4,AF18)))</xm:f>
            <xm:f>'Listados Datos'!$T$4</xm:f>
            <x14:dxf>
              <font>
                <b/>
                <i val="0"/>
                <color theme="0"/>
              </font>
              <fill>
                <patternFill>
                  <bgColor rgb="FFE26B0A"/>
                </patternFill>
              </fill>
            </x14:dxf>
          </x14:cfRule>
          <x14:cfRule type="containsText" priority="20341" operator="containsText" id="{4124F5DC-1EC9-4460-A8F1-827D7E95152E}">
            <xm:f>NOT(ISERROR(SEARCH('Listados Datos'!$T$5,AF18)))</xm:f>
            <xm:f>'Listados Datos'!$T$5</xm:f>
            <x14:dxf>
              <font>
                <b/>
                <i val="0"/>
                <color auto="1"/>
              </font>
              <fill>
                <patternFill>
                  <bgColor rgb="FFFFFF00"/>
                </patternFill>
              </fill>
            </x14:dxf>
          </x14:cfRule>
          <x14:cfRule type="containsText" priority="2034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335" operator="containsText" id="{FA30F8AC-0C14-4314-8424-1C93E36C930D}">
            <xm:f>NOT(ISERROR(SEARCH('Listados Datos'!$T$3,AB18)))</xm:f>
            <xm:f>'Listados Datos'!$T$3</xm:f>
            <x14:dxf>
              <fill>
                <patternFill patternType="solid">
                  <bgColor rgb="FFC00000"/>
                </patternFill>
              </fill>
            </x14:dxf>
          </x14:cfRule>
          <x14:cfRule type="containsText" priority="20336" operator="containsText" id="{496FB7C6-1099-4792-87EA-938BEBAB8B78}">
            <xm:f>NOT(ISERROR(SEARCH('Listados Datos'!$T$4,AB18)))</xm:f>
            <xm:f>'Listados Datos'!$T$4</xm:f>
            <x14:dxf>
              <font>
                <b/>
                <i val="0"/>
                <color theme="0"/>
              </font>
              <fill>
                <patternFill>
                  <bgColor rgb="FFE26B0A"/>
                </patternFill>
              </fill>
            </x14:dxf>
          </x14:cfRule>
          <x14:cfRule type="containsText" priority="20337" operator="containsText" id="{901DF2DC-CDEE-4377-8DE4-FF80B9D6D429}">
            <xm:f>NOT(ISERROR(SEARCH('Listados Datos'!$T$5,AB18)))</xm:f>
            <xm:f>'Listados Datos'!$T$5</xm:f>
            <x14:dxf>
              <font>
                <b/>
                <i val="0"/>
                <color auto="1"/>
              </font>
              <fill>
                <patternFill>
                  <bgColor rgb="FFFFFF00"/>
                </patternFill>
              </fill>
            </x14:dxf>
          </x14:cfRule>
          <x14:cfRule type="containsText" priority="2033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325" operator="containsText" id="{8EB17898-5E58-4313-856A-A46F876DB2FC}">
            <xm:f>NOT(ISERROR(SEARCH('Listados Datos'!$P$3,Z18)))</xm:f>
            <xm:f>'Listados Datos'!$P$3</xm:f>
            <x14:dxf>
              <fill>
                <patternFill>
                  <bgColor rgb="FF99CC00"/>
                </patternFill>
              </fill>
            </x14:dxf>
          </x14:cfRule>
          <x14:cfRule type="containsText" priority="20326" operator="containsText" id="{38BF1A36-077F-4FDF-8260-C02850AEA0E3}">
            <xm:f>NOT(ISERROR(SEARCH('Listados Datos'!$P$4,Z18)))</xm:f>
            <xm:f>'Listados Datos'!$P$4</xm:f>
            <x14:dxf>
              <fill>
                <patternFill>
                  <bgColor rgb="FF33CC33"/>
                </patternFill>
              </fill>
            </x14:dxf>
          </x14:cfRule>
          <x14:cfRule type="containsText" priority="20327" operator="containsText" id="{0B033459-F6DB-442C-B390-A74CDF82EB2E}">
            <xm:f>NOT(ISERROR(SEARCH('Listados Datos'!$P$5,Z18)))</xm:f>
            <xm:f>'Listados Datos'!$P$5</xm:f>
            <x14:dxf>
              <fill>
                <patternFill>
                  <bgColor rgb="FFFFFF00"/>
                </patternFill>
              </fill>
            </x14:dxf>
          </x14:cfRule>
          <x14:cfRule type="containsText" priority="20328" operator="containsText" id="{47849A31-2AC5-47C1-A995-6F5B838F2B13}">
            <xm:f>NOT(ISERROR(SEARCH('Listados Datos'!$P$6,Z18)))</xm:f>
            <xm:f>'Listados Datos'!$P$6</xm:f>
            <x14:dxf>
              <fill>
                <patternFill>
                  <bgColor rgb="FFFFC000"/>
                </patternFill>
              </fill>
            </x14:dxf>
          </x14:cfRule>
          <x14:cfRule type="containsText" priority="2032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281" operator="containsText" id="{002CCC56-9652-476A-B1D5-4539D35ACC56}">
            <xm:f>NOT(ISERROR(SEARCH('Listados Datos'!$T$3,AF24)))</xm:f>
            <xm:f>'Listados Datos'!$T$3</xm:f>
            <x14:dxf>
              <fill>
                <patternFill patternType="solid">
                  <bgColor rgb="FFC00000"/>
                </patternFill>
              </fill>
            </x14:dxf>
          </x14:cfRule>
          <x14:cfRule type="containsText" priority="20282" operator="containsText" id="{E5CEF7F2-7148-43FD-872F-4DA6081238E2}">
            <xm:f>NOT(ISERROR(SEARCH('Listados Datos'!$T$4,AF24)))</xm:f>
            <xm:f>'Listados Datos'!$T$4</xm:f>
            <x14:dxf>
              <font>
                <b/>
                <i val="0"/>
                <color theme="0"/>
              </font>
              <fill>
                <patternFill>
                  <bgColor rgb="FFE26B0A"/>
                </patternFill>
              </fill>
            </x14:dxf>
          </x14:cfRule>
          <x14:cfRule type="containsText" priority="20283" operator="containsText" id="{9FDA5507-6C05-436F-B61E-F83A6018715B}">
            <xm:f>NOT(ISERROR(SEARCH('Listados Datos'!$T$5,AF24)))</xm:f>
            <xm:f>'Listados Datos'!$T$5</xm:f>
            <x14:dxf>
              <font>
                <b/>
                <i val="0"/>
                <color auto="1"/>
              </font>
              <fill>
                <patternFill>
                  <bgColor rgb="FFFFFF00"/>
                </patternFill>
              </fill>
            </x14:dxf>
          </x14:cfRule>
          <x14:cfRule type="containsText" priority="2028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379" operator="containsText" id="{B0458026-EE1D-4BD6-A6CA-FF1EFE7182CF}">
            <xm:f>NOT(ISERROR(SEARCH('Listados Datos'!$P$3,AR81)))</xm:f>
            <xm:f>'Listados Datos'!$P$3</xm:f>
            <x14:dxf>
              <fill>
                <patternFill>
                  <bgColor rgb="FF99CC00"/>
                </patternFill>
              </fill>
            </x14:dxf>
          </x14:cfRule>
          <x14:cfRule type="containsText" priority="18380" operator="containsText" id="{356B81BA-E1DA-470B-8E62-831A7E65A73E}">
            <xm:f>NOT(ISERROR(SEARCH('Listados Datos'!$P$4,AR81)))</xm:f>
            <xm:f>'Listados Datos'!$P$4</xm:f>
            <x14:dxf>
              <fill>
                <patternFill>
                  <bgColor rgb="FF33CC33"/>
                </patternFill>
              </fill>
            </x14:dxf>
          </x14:cfRule>
          <x14:cfRule type="containsText" priority="18381" operator="containsText" id="{22A47A7F-7DFB-457E-AD4E-53E8EDDF1118}">
            <xm:f>NOT(ISERROR(SEARCH('Listados Datos'!$P$5,AR81)))</xm:f>
            <xm:f>'Listados Datos'!$P$5</xm:f>
            <x14:dxf>
              <fill>
                <patternFill>
                  <bgColor rgb="FFFFFF00"/>
                </patternFill>
              </fill>
            </x14:dxf>
          </x14:cfRule>
          <x14:cfRule type="containsText" priority="18382" operator="containsText" id="{7F410398-044B-4822-8C74-280B9A2C1F5E}">
            <xm:f>NOT(ISERROR(SEARCH('Listados Datos'!$P$6,AR81)))</xm:f>
            <xm:f>'Listados Datos'!$P$6</xm:f>
            <x14:dxf>
              <fill>
                <patternFill>
                  <bgColor rgb="FFFFC000"/>
                </patternFill>
              </fill>
            </x14:dxf>
          </x14:cfRule>
          <x14:cfRule type="containsText" priority="1838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277" operator="containsText" id="{792E70E6-34FB-4682-8C0A-3D6069DE1905}">
            <xm:f>NOT(ISERROR(SEARCH('Listados Datos'!$T$3,AB24)))</xm:f>
            <xm:f>'Listados Datos'!$T$3</xm:f>
            <x14:dxf>
              <fill>
                <patternFill patternType="solid">
                  <bgColor rgb="FFC00000"/>
                </patternFill>
              </fill>
            </x14:dxf>
          </x14:cfRule>
          <x14:cfRule type="containsText" priority="20278" operator="containsText" id="{E631E791-1404-4EB2-ACB9-961317D3D548}">
            <xm:f>NOT(ISERROR(SEARCH('Listados Datos'!$T$4,AB24)))</xm:f>
            <xm:f>'Listados Datos'!$T$4</xm:f>
            <x14:dxf>
              <font>
                <b/>
                <i val="0"/>
                <color theme="0"/>
              </font>
              <fill>
                <patternFill>
                  <bgColor rgb="FFE26B0A"/>
                </patternFill>
              </fill>
            </x14:dxf>
          </x14:cfRule>
          <x14:cfRule type="containsText" priority="20279" operator="containsText" id="{B12C5A4A-6A70-429B-B7F7-02748550E6ED}">
            <xm:f>NOT(ISERROR(SEARCH('Listados Datos'!$T$5,AB24)))</xm:f>
            <xm:f>'Listados Datos'!$T$5</xm:f>
            <x14:dxf>
              <font>
                <b/>
                <i val="0"/>
                <color auto="1"/>
              </font>
              <fill>
                <patternFill>
                  <bgColor rgb="FFFFFF00"/>
                </patternFill>
              </fill>
            </x14:dxf>
          </x14:cfRule>
          <x14:cfRule type="containsText" priority="2028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267" operator="containsText" id="{8C246AFE-A64A-4B9A-812C-3A76FD7C32AF}">
            <xm:f>NOT(ISERROR(SEARCH('Listados Datos'!$P$3,Z24)))</xm:f>
            <xm:f>'Listados Datos'!$P$3</xm:f>
            <x14:dxf>
              <fill>
                <patternFill>
                  <bgColor rgb="FF99CC00"/>
                </patternFill>
              </fill>
            </x14:dxf>
          </x14:cfRule>
          <x14:cfRule type="containsText" priority="20268" operator="containsText" id="{F2FE048A-76E0-49DB-8568-8FB6F79961FA}">
            <xm:f>NOT(ISERROR(SEARCH('Listados Datos'!$P$4,Z24)))</xm:f>
            <xm:f>'Listados Datos'!$P$4</xm:f>
            <x14:dxf>
              <fill>
                <patternFill>
                  <bgColor rgb="FF33CC33"/>
                </patternFill>
              </fill>
            </x14:dxf>
          </x14:cfRule>
          <x14:cfRule type="containsText" priority="20269" operator="containsText" id="{8E3CDED5-7BD1-496B-B6B7-2350741A85F8}">
            <xm:f>NOT(ISERROR(SEARCH('Listados Datos'!$P$5,Z24)))</xm:f>
            <xm:f>'Listados Datos'!$P$5</xm:f>
            <x14:dxf>
              <fill>
                <patternFill>
                  <bgColor rgb="FFFFFF00"/>
                </patternFill>
              </fill>
            </x14:dxf>
          </x14:cfRule>
          <x14:cfRule type="containsText" priority="20270" operator="containsText" id="{A8693A53-32A9-44F6-83E8-794A071E088F}">
            <xm:f>NOT(ISERROR(SEARCH('Listados Datos'!$P$6,Z24)))</xm:f>
            <xm:f>'Listados Datos'!$P$6</xm:f>
            <x14:dxf>
              <fill>
                <patternFill>
                  <bgColor rgb="FFFFC000"/>
                </patternFill>
              </fill>
            </x14:dxf>
          </x14:cfRule>
          <x14:cfRule type="containsText" priority="2027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389" operator="containsText" id="{1C069471-D1BB-4937-BE40-57191F656CB4}">
            <xm:f>NOT(ISERROR(SEARCH('Listados Datos'!$T$3,AT81)))</xm:f>
            <xm:f>'Listados Datos'!$T$3</xm:f>
            <x14:dxf>
              <fill>
                <patternFill patternType="solid">
                  <bgColor rgb="FFC00000"/>
                </patternFill>
              </fill>
            </x14:dxf>
          </x14:cfRule>
          <x14:cfRule type="containsText" priority="18390" operator="containsText" id="{5EC114FF-1F27-4703-AD12-407CE6E03E17}">
            <xm:f>NOT(ISERROR(SEARCH('Listados Datos'!$T$4,AT81)))</xm:f>
            <xm:f>'Listados Datos'!$T$4</xm:f>
            <x14:dxf>
              <font>
                <b/>
                <i val="0"/>
                <color theme="0"/>
              </font>
              <fill>
                <patternFill>
                  <bgColor rgb="FFE26B0A"/>
                </patternFill>
              </fill>
            </x14:dxf>
          </x14:cfRule>
          <x14:cfRule type="containsText" priority="18391" operator="containsText" id="{33B765A2-2272-4CF7-85A8-EBA3A8A4680A}">
            <xm:f>NOT(ISERROR(SEARCH('Listados Datos'!$T$5,AT81)))</xm:f>
            <xm:f>'Listados Datos'!$T$5</xm:f>
            <x14:dxf>
              <font>
                <b/>
                <i val="0"/>
                <color auto="1"/>
              </font>
              <fill>
                <patternFill>
                  <bgColor rgb="FFFFFF00"/>
                </patternFill>
              </fill>
            </x14:dxf>
          </x14:cfRule>
          <x14:cfRule type="containsText" priority="1839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223" operator="containsText" id="{8E0650CB-D048-4962-958B-45C090A5E584}">
            <xm:f>NOT(ISERROR(SEARCH('Listados Datos'!$T$3,AT16)))</xm:f>
            <xm:f>'Listados Datos'!$T$3</xm:f>
            <x14:dxf>
              <fill>
                <patternFill patternType="solid">
                  <bgColor rgb="FFC00000"/>
                </patternFill>
              </fill>
            </x14:dxf>
          </x14:cfRule>
          <x14:cfRule type="containsText" priority="20224" operator="containsText" id="{7E947C8F-65AF-48E7-92FB-165C344E7BE4}">
            <xm:f>NOT(ISERROR(SEARCH('Listados Datos'!$T$4,AT16)))</xm:f>
            <xm:f>'Listados Datos'!$T$4</xm:f>
            <x14:dxf>
              <font>
                <b/>
                <i val="0"/>
                <color theme="0"/>
              </font>
              <fill>
                <patternFill>
                  <bgColor rgb="FFE26B0A"/>
                </patternFill>
              </fill>
            </x14:dxf>
          </x14:cfRule>
          <x14:cfRule type="containsText" priority="20225" operator="containsText" id="{0B8FB6E5-1594-45B7-BAEE-717F20296F8B}">
            <xm:f>NOT(ISERROR(SEARCH('Listados Datos'!$T$5,AT16)))</xm:f>
            <xm:f>'Listados Datos'!$T$5</xm:f>
            <x14:dxf>
              <font>
                <b/>
                <i val="0"/>
                <color auto="1"/>
              </font>
              <fill>
                <patternFill>
                  <bgColor rgb="FFFFFF00"/>
                </patternFill>
              </fill>
            </x14:dxf>
          </x14:cfRule>
          <x14:cfRule type="containsText" priority="2022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213" operator="containsText" id="{50EE7A58-1FF0-4201-BDE6-FCA917F4DD15}">
            <xm:f>NOT(ISERROR(SEARCH('Listados Datos'!$P$3,AR16)))</xm:f>
            <xm:f>'Listados Datos'!$P$3</xm:f>
            <x14:dxf>
              <fill>
                <patternFill>
                  <bgColor rgb="FF99CC00"/>
                </patternFill>
              </fill>
            </x14:dxf>
          </x14:cfRule>
          <x14:cfRule type="containsText" priority="20214" operator="containsText" id="{462347D5-5226-4240-BBC6-3A573C262441}">
            <xm:f>NOT(ISERROR(SEARCH('Listados Datos'!$P$4,AR16)))</xm:f>
            <xm:f>'Listados Datos'!$P$4</xm:f>
            <x14:dxf>
              <fill>
                <patternFill>
                  <bgColor rgb="FF33CC33"/>
                </patternFill>
              </fill>
            </x14:dxf>
          </x14:cfRule>
          <x14:cfRule type="containsText" priority="20215" operator="containsText" id="{D24C389C-C34E-4555-BE21-EE1841898E48}">
            <xm:f>NOT(ISERROR(SEARCH('Listados Datos'!$P$5,AR16)))</xm:f>
            <xm:f>'Listados Datos'!$P$5</xm:f>
            <x14:dxf>
              <fill>
                <patternFill>
                  <bgColor rgb="FFFFFF00"/>
                </patternFill>
              </fill>
            </x14:dxf>
          </x14:cfRule>
          <x14:cfRule type="containsText" priority="20216" operator="containsText" id="{15041485-22C3-4E33-90F4-3623EDC2C443}">
            <xm:f>NOT(ISERROR(SEARCH('Listados Datos'!$P$6,AR16)))</xm:f>
            <xm:f>'Listados Datos'!$P$6</xm:f>
            <x14:dxf>
              <fill>
                <patternFill>
                  <bgColor rgb="FFFFC000"/>
                </patternFill>
              </fill>
            </x14:dxf>
          </x14:cfRule>
          <x14:cfRule type="containsText" priority="2021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209" operator="containsText" id="{B2B4FFA3-7EE8-455D-B828-E233623B3995}">
            <xm:f>NOT(ISERROR(SEARCH('Listados Datos'!$T$3,AT17)))</xm:f>
            <xm:f>'Listados Datos'!$T$3</xm:f>
            <x14:dxf>
              <fill>
                <patternFill patternType="solid">
                  <bgColor rgb="FFC00000"/>
                </patternFill>
              </fill>
            </x14:dxf>
          </x14:cfRule>
          <x14:cfRule type="containsText" priority="20210" operator="containsText" id="{D20075EE-102F-48DA-917B-3AC31DF881E0}">
            <xm:f>NOT(ISERROR(SEARCH('Listados Datos'!$T$4,AT17)))</xm:f>
            <xm:f>'Listados Datos'!$T$4</xm:f>
            <x14:dxf>
              <font>
                <b/>
                <i val="0"/>
                <color theme="0"/>
              </font>
              <fill>
                <patternFill>
                  <bgColor rgb="FFE26B0A"/>
                </patternFill>
              </fill>
            </x14:dxf>
          </x14:cfRule>
          <x14:cfRule type="containsText" priority="20211" operator="containsText" id="{55DCA7DA-21A2-481F-971B-F5C4D8AC7E86}">
            <xm:f>NOT(ISERROR(SEARCH('Listados Datos'!$T$5,AT17)))</xm:f>
            <xm:f>'Listados Datos'!$T$5</xm:f>
            <x14:dxf>
              <font>
                <b/>
                <i val="0"/>
                <color auto="1"/>
              </font>
              <fill>
                <patternFill>
                  <bgColor rgb="FFFFFF00"/>
                </patternFill>
              </fill>
            </x14:dxf>
          </x14:cfRule>
          <x14:cfRule type="containsText" priority="2021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199" operator="containsText" id="{3861A6B3-F490-44C4-9C35-DE4E15120FBE}">
            <xm:f>NOT(ISERROR(SEARCH('Listados Datos'!$P$3,AR17)))</xm:f>
            <xm:f>'Listados Datos'!$P$3</xm:f>
            <x14:dxf>
              <fill>
                <patternFill>
                  <bgColor rgb="FF99CC00"/>
                </patternFill>
              </fill>
            </x14:dxf>
          </x14:cfRule>
          <x14:cfRule type="containsText" priority="20200" operator="containsText" id="{5B3EA242-0EFA-4FE7-851F-A42375357F60}">
            <xm:f>NOT(ISERROR(SEARCH('Listados Datos'!$P$4,AR17)))</xm:f>
            <xm:f>'Listados Datos'!$P$4</xm:f>
            <x14:dxf>
              <fill>
                <patternFill>
                  <bgColor rgb="FF33CC33"/>
                </patternFill>
              </fill>
            </x14:dxf>
          </x14:cfRule>
          <x14:cfRule type="containsText" priority="20201" operator="containsText" id="{EE5AB3EE-372B-4566-8E8C-D06C64AABF38}">
            <xm:f>NOT(ISERROR(SEARCH('Listados Datos'!$P$5,AR17)))</xm:f>
            <xm:f>'Listados Datos'!$P$5</xm:f>
            <x14:dxf>
              <fill>
                <patternFill>
                  <bgColor rgb="FFFFFF00"/>
                </patternFill>
              </fill>
            </x14:dxf>
          </x14:cfRule>
          <x14:cfRule type="containsText" priority="20202" operator="containsText" id="{DB2E78B1-72CD-46B0-BBC9-7F1CCD1C8E80}">
            <xm:f>NOT(ISERROR(SEARCH('Listados Datos'!$P$6,AR17)))</xm:f>
            <xm:f>'Listados Datos'!$P$6</xm:f>
            <x14:dxf>
              <fill>
                <patternFill>
                  <bgColor rgb="FFFFC000"/>
                </patternFill>
              </fill>
            </x14:dxf>
          </x14:cfRule>
          <x14:cfRule type="containsText" priority="2020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195" operator="containsText" id="{A086AF00-D7FE-44E5-BFCD-8BE0D0F71C27}">
            <xm:f>NOT(ISERROR(SEARCH('Listados Datos'!$T$3,AT18)))</xm:f>
            <xm:f>'Listados Datos'!$T$3</xm:f>
            <x14:dxf>
              <fill>
                <patternFill patternType="solid">
                  <bgColor rgb="FFC00000"/>
                </patternFill>
              </fill>
            </x14:dxf>
          </x14:cfRule>
          <x14:cfRule type="containsText" priority="20196" operator="containsText" id="{0B47583F-204A-4F85-816B-F114EACFA1D4}">
            <xm:f>NOT(ISERROR(SEARCH('Listados Datos'!$T$4,AT18)))</xm:f>
            <xm:f>'Listados Datos'!$T$4</xm:f>
            <x14:dxf>
              <font>
                <b/>
                <i val="0"/>
                <color theme="0"/>
              </font>
              <fill>
                <patternFill>
                  <bgColor rgb="FFE26B0A"/>
                </patternFill>
              </fill>
            </x14:dxf>
          </x14:cfRule>
          <x14:cfRule type="containsText" priority="20197" operator="containsText" id="{25F63745-EE08-4C65-818D-D082B45DA571}">
            <xm:f>NOT(ISERROR(SEARCH('Listados Datos'!$T$5,AT18)))</xm:f>
            <xm:f>'Listados Datos'!$T$5</xm:f>
            <x14:dxf>
              <font>
                <b/>
                <i val="0"/>
                <color auto="1"/>
              </font>
              <fill>
                <patternFill>
                  <bgColor rgb="FFFFFF00"/>
                </patternFill>
              </fill>
            </x14:dxf>
          </x14:cfRule>
          <x14:cfRule type="containsText" priority="2019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185" operator="containsText" id="{213914E4-2A29-4BF3-9B97-77DE3EC8DA81}">
            <xm:f>NOT(ISERROR(SEARCH('Listados Datos'!$P$3,AR18)))</xm:f>
            <xm:f>'Listados Datos'!$P$3</xm:f>
            <x14:dxf>
              <fill>
                <patternFill>
                  <bgColor rgb="FF99CC00"/>
                </patternFill>
              </fill>
            </x14:dxf>
          </x14:cfRule>
          <x14:cfRule type="containsText" priority="20186" operator="containsText" id="{FB0632EA-05C9-4261-B6E7-C5FFEA0D8A1D}">
            <xm:f>NOT(ISERROR(SEARCH('Listados Datos'!$P$4,AR18)))</xm:f>
            <xm:f>'Listados Datos'!$P$4</xm:f>
            <x14:dxf>
              <fill>
                <patternFill>
                  <bgColor rgb="FF33CC33"/>
                </patternFill>
              </fill>
            </x14:dxf>
          </x14:cfRule>
          <x14:cfRule type="containsText" priority="20187" operator="containsText" id="{267AB4AC-D21B-4311-B1BD-A453027A0470}">
            <xm:f>NOT(ISERROR(SEARCH('Listados Datos'!$P$5,AR18)))</xm:f>
            <xm:f>'Listados Datos'!$P$5</xm:f>
            <x14:dxf>
              <fill>
                <patternFill>
                  <bgColor rgb="FFFFFF00"/>
                </patternFill>
              </fill>
            </x14:dxf>
          </x14:cfRule>
          <x14:cfRule type="containsText" priority="20188" operator="containsText" id="{1B379AA2-0EB8-4463-A430-F7C93FE70847}">
            <xm:f>NOT(ISERROR(SEARCH('Listados Datos'!$P$6,AR18)))</xm:f>
            <xm:f>'Listados Datos'!$P$6</xm:f>
            <x14:dxf>
              <fill>
                <patternFill>
                  <bgColor rgb="FFFFC000"/>
                </patternFill>
              </fill>
            </x14:dxf>
          </x14:cfRule>
          <x14:cfRule type="containsText" priority="2018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181" operator="containsText" id="{7348E962-25FE-44A9-9006-7FABDD6DBC48}">
            <xm:f>NOT(ISERROR(SEARCH('Listados Datos'!$T$3,AT19)))</xm:f>
            <xm:f>'Listados Datos'!$T$3</xm:f>
            <x14:dxf>
              <fill>
                <patternFill patternType="solid">
                  <bgColor rgb="FFC00000"/>
                </patternFill>
              </fill>
            </x14:dxf>
          </x14:cfRule>
          <x14:cfRule type="containsText" priority="20182" operator="containsText" id="{EE1FD65B-BF38-4664-BAB7-06396E817435}">
            <xm:f>NOT(ISERROR(SEARCH('Listados Datos'!$T$4,AT19)))</xm:f>
            <xm:f>'Listados Datos'!$T$4</xm:f>
            <x14:dxf>
              <font>
                <b/>
                <i val="0"/>
                <color theme="0"/>
              </font>
              <fill>
                <patternFill>
                  <bgColor rgb="FFE26B0A"/>
                </patternFill>
              </fill>
            </x14:dxf>
          </x14:cfRule>
          <x14:cfRule type="containsText" priority="20183" operator="containsText" id="{DCD96D31-C61D-4B40-BA3F-F267F7C740F9}">
            <xm:f>NOT(ISERROR(SEARCH('Listados Datos'!$T$5,AT19)))</xm:f>
            <xm:f>'Listados Datos'!$T$5</xm:f>
            <x14:dxf>
              <font>
                <b/>
                <i val="0"/>
                <color auto="1"/>
              </font>
              <fill>
                <patternFill>
                  <bgColor rgb="FFFFFF00"/>
                </patternFill>
              </fill>
            </x14:dxf>
          </x14:cfRule>
          <x14:cfRule type="containsText" priority="2018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171" operator="containsText" id="{EB922E98-6C1E-4000-B792-780DD933733B}">
            <xm:f>NOT(ISERROR(SEARCH('Listados Datos'!$P$3,AR19)))</xm:f>
            <xm:f>'Listados Datos'!$P$3</xm:f>
            <x14:dxf>
              <fill>
                <patternFill>
                  <bgColor rgb="FF99CC00"/>
                </patternFill>
              </fill>
            </x14:dxf>
          </x14:cfRule>
          <x14:cfRule type="containsText" priority="20172" operator="containsText" id="{95FB72CE-6CE2-40C9-B739-F5223ECB2975}">
            <xm:f>NOT(ISERROR(SEARCH('Listados Datos'!$P$4,AR19)))</xm:f>
            <xm:f>'Listados Datos'!$P$4</xm:f>
            <x14:dxf>
              <fill>
                <patternFill>
                  <bgColor rgb="FF33CC33"/>
                </patternFill>
              </fill>
            </x14:dxf>
          </x14:cfRule>
          <x14:cfRule type="containsText" priority="20173" operator="containsText" id="{CA48499C-C7CE-48F4-ABFA-4266FCE3B98B}">
            <xm:f>NOT(ISERROR(SEARCH('Listados Datos'!$P$5,AR19)))</xm:f>
            <xm:f>'Listados Datos'!$P$5</xm:f>
            <x14:dxf>
              <fill>
                <patternFill>
                  <bgColor rgb="FFFFFF00"/>
                </patternFill>
              </fill>
            </x14:dxf>
          </x14:cfRule>
          <x14:cfRule type="containsText" priority="20174" operator="containsText" id="{028E33F8-DEA1-4819-BE41-AFF78F00529F}">
            <xm:f>NOT(ISERROR(SEARCH('Listados Datos'!$P$6,AR19)))</xm:f>
            <xm:f>'Listados Datos'!$P$6</xm:f>
            <x14:dxf>
              <fill>
                <patternFill>
                  <bgColor rgb="FFFFC000"/>
                </patternFill>
              </fill>
            </x14:dxf>
          </x14:cfRule>
          <x14:cfRule type="containsText" priority="2017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167" operator="containsText" id="{7835CBA8-0C23-4A03-AD2F-8B8C126927F2}">
            <xm:f>NOT(ISERROR(SEARCH('Listados Datos'!$T$3,AT22)))</xm:f>
            <xm:f>'Listados Datos'!$T$3</xm:f>
            <x14:dxf>
              <fill>
                <patternFill patternType="solid">
                  <bgColor rgb="FFC00000"/>
                </patternFill>
              </fill>
            </x14:dxf>
          </x14:cfRule>
          <x14:cfRule type="containsText" priority="20168" operator="containsText" id="{22D41B9E-B11A-41AE-A05C-F21276478CC6}">
            <xm:f>NOT(ISERROR(SEARCH('Listados Datos'!$T$4,AT22)))</xm:f>
            <xm:f>'Listados Datos'!$T$4</xm:f>
            <x14:dxf>
              <font>
                <b/>
                <i val="0"/>
                <color theme="0"/>
              </font>
              <fill>
                <patternFill>
                  <bgColor rgb="FFE26B0A"/>
                </patternFill>
              </fill>
            </x14:dxf>
          </x14:cfRule>
          <x14:cfRule type="containsText" priority="20169" operator="containsText" id="{B8987586-02BD-4065-8362-3A4DB7630DF8}">
            <xm:f>NOT(ISERROR(SEARCH('Listados Datos'!$T$5,AT22)))</xm:f>
            <xm:f>'Listados Datos'!$T$5</xm:f>
            <x14:dxf>
              <font>
                <b/>
                <i val="0"/>
                <color auto="1"/>
              </font>
              <fill>
                <patternFill>
                  <bgColor rgb="FFFFFF00"/>
                </patternFill>
              </fill>
            </x14:dxf>
          </x14:cfRule>
          <x14:cfRule type="containsText" priority="2017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20157" operator="containsText" id="{EDDBE4CC-5B6B-414F-8689-1B3A52544E62}">
            <xm:f>NOT(ISERROR(SEARCH('Listados Datos'!$P$3,AR22)))</xm:f>
            <xm:f>'Listados Datos'!$P$3</xm:f>
            <x14:dxf>
              <fill>
                <patternFill>
                  <bgColor rgb="FF99CC00"/>
                </patternFill>
              </fill>
            </x14:dxf>
          </x14:cfRule>
          <x14:cfRule type="containsText" priority="20158" operator="containsText" id="{3613D940-97B7-4F1E-85CF-1CD667419F37}">
            <xm:f>NOT(ISERROR(SEARCH('Listados Datos'!$P$4,AR22)))</xm:f>
            <xm:f>'Listados Datos'!$P$4</xm:f>
            <x14:dxf>
              <fill>
                <patternFill>
                  <bgColor rgb="FF33CC33"/>
                </patternFill>
              </fill>
            </x14:dxf>
          </x14:cfRule>
          <x14:cfRule type="containsText" priority="20159" operator="containsText" id="{4FC8A9FE-EF74-45B5-9909-B5B0BFE94282}">
            <xm:f>NOT(ISERROR(SEARCH('Listados Datos'!$P$5,AR22)))</xm:f>
            <xm:f>'Listados Datos'!$P$5</xm:f>
            <x14:dxf>
              <fill>
                <patternFill>
                  <bgColor rgb="FFFFFF00"/>
                </patternFill>
              </fill>
            </x14:dxf>
          </x14:cfRule>
          <x14:cfRule type="containsText" priority="20160" operator="containsText" id="{44345F06-528E-4CE5-95E0-32A01DBB3203}">
            <xm:f>NOT(ISERROR(SEARCH('Listados Datos'!$P$6,AR22)))</xm:f>
            <xm:f>'Listados Datos'!$P$6</xm:f>
            <x14:dxf>
              <fill>
                <patternFill>
                  <bgColor rgb="FFFFC000"/>
                </patternFill>
              </fill>
            </x14:dxf>
          </x14:cfRule>
          <x14:cfRule type="containsText" priority="2016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20153" operator="containsText" id="{53A6B648-1620-4474-86C4-D61176F1D67D}">
            <xm:f>NOT(ISERROR(SEARCH('Listados Datos'!$T$3,AT23)))</xm:f>
            <xm:f>'Listados Datos'!$T$3</xm:f>
            <x14:dxf>
              <fill>
                <patternFill patternType="solid">
                  <bgColor rgb="FFC00000"/>
                </patternFill>
              </fill>
            </x14:dxf>
          </x14:cfRule>
          <x14:cfRule type="containsText" priority="20154" operator="containsText" id="{8CC15592-090C-43CF-9439-B355D10B614A}">
            <xm:f>NOT(ISERROR(SEARCH('Listados Datos'!$T$4,AT23)))</xm:f>
            <xm:f>'Listados Datos'!$T$4</xm:f>
            <x14:dxf>
              <font>
                <b/>
                <i val="0"/>
                <color theme="0"/>
              </font>
              <fill>
                <patternFill>
                  <bgColor rgb="FFE26B0A"/>
                </patternFill>
              </fill>
            </x14:dxf>
          </x14:cfRule>
          <x14:cfRule type="containsText" priority="20155" operator="containsText" id="{5F7E5BDA-5EAF-4DD2-8B27-7176D0400E19}">
            <xm:f>NOT(ISERROR(SEARCH('Listados Datos'!$T$5,AT23)))</xm:f>
            <xm:f>'Listados Datos'!$T$5</xm:f>
            <x14:dxf>
              <font>
                <b/>
                <i val="0"/>
                <color auto="1"/>
              </font>
              <fill>
                <patternFill>
                  <bgColor rgb="FFFFFF00"/>
                </patternFill>
              </fill>
            </x14:dxf>
          </x14:cfRule>
          <x14:cfRule type="containsText" priority="2015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20143" operator="containsText" id="{7BB1FF56-4056-47DB-B553-78196D494D48}">
            <xm:f>NOT(ISERROR(SEARCH('Listados Datos'!$P$3,AR23)))</xm:f>
            <xm:f>'Listados Datos'!$P$3</xm:f>
            <x14:dxf>
              <fill>
                <patternFill>
                  <bgColor rgb="FF99CC00"/>
                </patternFill>
              </fill>
            </x14:dxf>
          </x14:cfRule>
          <x14:cfRule type="containsText" priority="20144" operator="containsText" id="{28D37ECE-0AD9-4C78-86BA-C8C0A75BF5A9}">
            <xm:f>NOT(ISERROR(SEARCH('Listados Datos'!$P$4,AR23)))</xm:f>
            <xm:f>'Listados Datos'!$P$4</xm:f>
            <x14:dxf>
              <fill>
                <patternFill>
                  <bgColor rgb="FF33CC33"/>
                </patternFill>
              </fill>
            </x14:dxf>
          </x14:cfRule>
          <x14:cfRule type="containsText" priority="20145" operator="containsText" id="{5B4E6AC6-6BAE-47DF-8BFF-2CB930E774E3}">
            <xm:f>NOT(ISERROR(SEARCH('Listados Datos'!$P$5,AR23)))</xm:f>
            <xm:f>'Listados Datos'!$P$5</xm:f>
            <x14:dxf>
              <fill>
                <patternFill>
                  <bgColor rgb="FFFFFF00"/>
                </patternFill>
              </fill>
            </x14:dxf>
          </x14:cfRule>
          <x14:cfRule type="containsText" priority="20146" operator="containsText" id="{AD6EB847-7A21-4E76-8B0E-D97CB6D410D1}">
            <xm:f>NOT(ISERROR(SEARCH('Listados Datos'!$P$6,AR23)))</xm:f>
            <xm:f>'Listados Datos'!$P$6</xm:f>
            <x14:dxf>
              <fill>
                <patternFill>
                  <bgColor rgb="FFFFC000"/>
                </patternFill>
              </fill>
            </x14:dxf>
          </x14:cfRule>
          <x14:cfRule type="containsText" priority="2014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20111" operator="containsText" id="{E93DEFC0-C08E-4F1E-AA3C-4CE9DAF262C1}">
            <xm:f>NOT(ISERROR(SEARCH('Listados Datos'!$T$3,AT28)))</xm:f>
            <xm:f>'Listados Datos'!$T$3</xm:f>
            <x14:dxf>
              <fill>
                <patternFill patternType="solid">
                  <bgColor rgb="FFC00000"/>
                </patternFill>
              </fill>
            </x14:dxf>
          </x14:cfRule>
          <x14:cfRule type="containsText" priority="20112" operator="containsText" id="{3943858D-9505-4126-9C6E-9AF54221AE6B}">
            <xm:f>NOT(ISERROR(SEARCH('Listados Datos'!$T$4,AT28)))</xm:f>
            <xm:f>'Listados Datos'!$T$4</xm:f>
            <x14:dxf>
              <font>
                <b/>
                <i val="0"/>
                <color theme="0"/>
              </font>
              <fill>
                <patternFill>
                  <bgColor rgb="FFE26B0A"/>
                </patternFill>
              </fill>
            </x14:dxf>
          </x14:cfRule>
          <x14:cfRule type="containsText" priority="20113" operator="containsText" id="{A6145F5E-C115-4239-9DCE-68AA43B67E68}">
            <xm:f>NOT(ISERROR(SEARCH('Listados Datos'!$T$5,AT28)))</xm:f>
            <xm:f>'Listados Datos'!$T$5</xm:f>
            <x14:dxf>
              <font>
                <b/>
                <i val="0"/>
                <color auto="1"/>
              </font>
              <fill>
                <patternFill>
                  <bgColor rgb="FFFFFF00"/>
                </patternFill>
              </fill>
            </x14:dxf>
          </x14:cfRule>
          <x14:cfRule type="containsText" priority="2011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20101" operator="containsText" id="{B7CC35F4-BA28-4B32-971C-211E50E4BA54}">
            <xm:f>NOT(ISERROR(SEARCH('Listados Datos'!$P$3,AR28)))</xm:f>
            <xm:f>'Listados Datos'!$P$3</xm:f>
            <x14:dxf>
              <fill>
                <patternFill>
                  <bgColor rgb="FF99CC00"/>
                </patternFill>
              </fill>
            </x14:dxf>
          </x14:cfRule>
          <x14:cfRule type="containsText" priority="20102" operator="containsText" id="{A741CB00-E721-4C92-B00A-A07C4173760E}">
            <xm:f>NOT(ISERROR(SEARCH('Listados Datos'!$P$4,AR28)))</xm:f>
            <xm:f>'Listados Datos'!$P$4</xm:f>
            <x14:dxf>
              <fill>
                <patternFill>
                  <bgColor rgb="FF33CC33"/>
                </patternFill>
              </fill>
            </x14:dxf>
          </x14:cfRule>
          <x14:cfRule type="containsText" priority="20103" operator="containsText" id="{021A3737-AA4B-4B42-9DF1-363BE0B9348F}">
            <xm:f>NOT(ISERROR(SEARCH('Listados Datos'!$P$5,AR28)))</xm:f>
            <xm:f>'Listados Datos'!$P$5</xm:f>
            <x14:dxf>
              <fill>
                <patternFill>
                  <bgColor rgb="FFFFFF00"/>
                </patternFill>
              </fill>
            </x14:dxf>
          </x14:cfRule>
          <x14:cfRule type="containsText" priority="20104" operator="containsText" id="{233309EE-D158-40C9-9676-940C5A82D864}">
            <xm:f>NOT(ISERROR(SEARCH('Listados Datos'!$P$6,AR28)))</xm:f>
            <xm:f>'Listados Datos'!$P$6</xm:f>
            <x14:dxf>
              <fill>
                <patternFill>
                  <bgColor rgb="FFFFC000"/>
                </patternFill>
              </fill>
            </x14:dxf>
          </x14:cfRule>
          <x14:cfRule type="containsText" priority="2010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331" operator="containsText" id="{98EF70A3-B4F6-44DF-A109-D63E35AD4399}">
            <xm:f>NOT(ISERROR(SEARCH('Listados Datos'!$T$3,AT78)))</xm:f>
            <xm:f>'Listados Datos'!$T$3</xm:f>
            <x14:dxf>
              <fill>
                <patternFill patternType="solid">
                  <bgColor rgb="FFC00000"/>
                </patternFill>
              </fill>
            </x14:dxf>
          </x14:cfRule>
          <x14:cfRule type="containsText" priority="18332" operator="containsText" id="{359C9AD9-26DC-4145-8890-33F5969787A3}">
            <xm:f>NOT(ISERROR(SEARCH('Listados Datos'!$T$4,AT78)))</xm:f>
            <xm:f>'Listados Datos'!$T$4</xm:f>
            <x14:dxf>
              <font>
                <b/>
                <i val="0"/>
                <color theme="0"/>
              </font>
              <fill>
                <patternFill>
                  <bgColor rgb="FFE26B0A"/>
                </patternFill>
              </fill>
            </x14:dxf>
          </x14:cfRule>
          <x14:cfRule type="containsText" priority="18333" operator="containsText" id="{A023D64F-7965-4644-9B02-D1E18B8B83C2}">
            <xm:f>NOT(ISERROR(SEARCH('Listados Datos'!$T$5,AT78)))</xm:f>
            <xm:f>'Listados Datos'!$T$5</xm:f>
            <x14:dxf>
              <font>
                <b/>
                <i val="0"/>
                <color auto="1"/>
              </font>
              <fill>
                <patternFill>
                  <bgColor rgb="FFFFFF00"/>
                </patternFill>
              </fill>
            </x14:dxf>
          </x14:cfRule>
          <x14:cfRule type="containsText" priority="1833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321" operator="containsText" id="{66408EF8-96AB-4AF5-A020-EF094627555B}">
            <xm:f>NOT(ISERROR(SEARCH('Listados Datos'!$P$3,AR78)))</xm:f>
            <xm:f>'Listados Datos'!$P$3</xm:f>
            <x14:dxf>
              <fill>
                <patternFill>
                  <bgColor rgb="FF99CC00"/>
                </patternFill>
              </fill>
            </x14:dxf>
          </x14:cfRule>
          <x14:cfRule type="containsText" priority="18322" operator="containsText" id="{CDF5DEBC-EACF-4796-8CFD-E547160F8DE9}">
            <xm:f>NOT(ISERROR(SEARCH('Listados Datos'!$P$4,AR78)))</xm:f>
            <xm:f>'Listados Datos'!$P$4</xm:f>
            <x14:dxf>
              <fill>
                <patternFill>
                  <bgColor rgb="FF33CC33"/>
                </patternFill>
              </fill>
            </x14:dxf>
          </x14:cfRule>
          <x14:cfRule type="containsText" priority="18323" operator="containsText" id="{4E15A11B-62C7-4835-9F0D-07E2AE10CACD}">
            <xm:f>NOT(ISERROR(SEARCH('Listados Datos'!$P$5,AR78)))</xm:f>
            <xm:f>'Listados Datos'!$P$5</xm:f>
            <x14:dxf>
              <fill>
                <patternFill>
                  <bgColor rgb="FFFFFF00"/>
                </patternFill>
              </fill>
            </x14:dxf>
          </x14:cfRule>
          <x14:cfRule type="containsText" priority="18324" operator="containsText" id="{01466A5F-42B4-43AA-AFAF-C1235E066E9A}">
            <xm:f>NOT(ISERROR(SEARCH('Listados Datos'!$P$6,AR78)))</xm:f>
            <xm:f>'Listados Datos'!$P$6</xm:f>
            <x14:dxf>
              <fill>
                <patternFill>
                  <bgColor rgb="FFFFC000"/>
                </patternFill>
              </fill>
            </x14:dxf>
          </x14:cfRule>
          <x14:cfRule type="containsText" priority="1832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20055" operator="containsText" id="{9B35DAC9-4930-44B5-8393-DFFE99870B04}">
            <xm:f>NOT(ISERROR(SEARCH('Listados Datos'!$T$3,AF30)))</xm:f>
            <xm:f>'Listados Datos'!$T$3</xm:f>
            <x14:dxf>
              <fill>
                <patternFill patternType="solid">
                  <bgColor rgb="FFC00000"/>
                </patternFill>
              </fill>
            </x14:dxf>
          </x14:cfRule>
          <x14:cfRule type="containsText" priority="20056" operator="containsText" id="{408CC6B0-0335-463D-9B94-F0D0FDED0CD3}">
            <xm:f>NOT(ISERROR(SEARCH('Listados Datos'!$T$4,AF30)))</xm:f>
            <xm:f>'Listados Datos'!$T$4</xm:f>
            <x14:dxf>
              <font>
                <b/>
                <i val="0"/>
                <color theme="0"/>
              </font>
              <fill>
                <patternFill>
                  <bgColor rgb="FFE26B0A"/>
                </patternFill>
              </fill>
            </x14:dxf>
          </x14:cfRule>
          <x14:cfRule type="containsText" priority="20057" operator="containsText" id="{6C9105F0-7666-48BC-931F-2CB423A3A1A3}">
            <xm:f>NOT(ISERROR(SEARCH('Listados Datos'!$T$5,AF30)))</xm:f>
            <xm:f>'Listados Datos'!$T$5</xm:f>
            <x14:dxf>
              <font>
                <b/>
                <i val="0"/>
                <color auto="1"/>
              </font>
              <fill>
                <patternFill>
                  <bgColor rgb="FFFFFF00"/>
                </patternFill>
              </fill>
            </x14:dxf>
          </x14:cfRule>
          <x14:cfRule type="containsText" priority="2005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20051" operator="containsText" id="{B7F5CD6B-4AE6-4E6A-BCA4-105E9639298D}">
            <xm:f>NOT(ISERROR(SEARCH('Listados Datos'!$T$3,AB30)))</xm:f>
            <xm:f>'Listados Datos'!$T$3</xm:f>
            <x14:dxf>
              <fill>
                <patternFill patternType="solid">
                  <bgColor rgb="FFC00000"/>
                </patternFill>
              </fill>
            </x14:dxf>
          </x14:cfRule>
          <x14:cfRule type="containsText" priority="20052" operator="containsText" id="{ECA39A7B-B288-4425-912A-4594CEE742D7}">
            <xm:f>NOT(ISERROR(SEARCH('Listados Datos'!$T$4,AB30)))</xm:f>
            <xm:f>'Listados Datos'!$T$4</xm:f>
            <x14:dxf>
              <font>
                <b/>
                <i val="0"/>
                <color theme="0"/>
              </font>
              <fill>
                <patternFill>
                  <bgColor rgb="FFE26B0A"/>
                </patternFill>
              </fill>
            </x14:dxf>
          </x14:cfRule>
          <x14:cfRule type="containsText" priority="20053" operator="containsText" id="{13CB2E7F-8655-4D0B-B6D0-2A2E9B3CADD5}">
            <xm:f>NOT(ISERROR(SEARCH('Listados Datos'!$T$5,AB30)))</xm:f>
            <xm:f>'Listados Datos'!$T$5</xm:f>
            <x14:dxf>
              <font>
                <b/>
                <i val="0"/>
                <color auto="1"/>
              </font>
              <fill>
                <patternFill>
                  <bgColor rgb="FFFFFF00"/>
                </patternFill>
              </fill>
            </x14:dxf>
          </x14:cfRule>
          <x14:cfRule type="containsText" priority="2005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20041" operator="containsText" id="{70C97C79-42AA-40A1-BA3F-51548D8D835E}">
            <xm:f>NOT(ISERROR(SEARCH('Listados Datos'!$P$3,Z30)))</xm:f>
            <xm:f>'Listados Datos'!$P$3</xm:f>
            <x14:dxf>
              <fill>
                <patternFill>
                  <bgColor rgb="FF99CC00"/>
                </patternFill>
              </fill>
            </x14:dxf>
          </x14:cfRule>
          <x14:cfRule type="containsText" priority="20042" operator="containsText" id="{ECF435DF-B296-4EED-A7BC-1E97B72DA6B6}">
            <xm:f>NOT(ISERROR(SEARCH('Listados Datos'!$P$4,Z30)))</xm:f>
            <xm:f>'Listados Datos'!$P$4</xm:f>
            <x14:dxf>
              <fill>
                <patternFill>
                  <bgColor rgb="FF33CC33"/>
                </patternFill>
              </fill>
            </x14:dxf>
          </x14:cfRule>
          <x14:cfRule type="containsText" priority="20043" operator="containsText" id="{7C910FC3-1C3D-4159-9D0C-61F4048DE55F}">
            <xm:f>NOT(ISERROR(SEARCH('Listados Datos'!$P$5,Z30)))</xm:f>
            <xm:f>'Listados Datos'!$P$5</xm:f>
            <x14:dxf>
              <fill>
                <patternFill>
                  <bgColor rgb="FFFFFF00"/>
                </patternFill>
              </fill>
            </x14:dxf>
          </x14:cfRule>
          <x14:cfRule type="containsText" priority="20044" operator="containsText" id="{2A2B2B35-EC88-486E-8D4B-BA0D8D971277}">
            <xm:f>NOT(ISERROR(SEARCH('Listados Datos'!$P$6,Z30)))</xm:f>
            <xm:f>'Listados Datos'!$P$6</xm:f>
            <x14:dxf>
              <fill>
                <patternFill>
                  <bgColor rgb="FFFFC000"/>
                </patternFill>
              </fill>
            </x14:dxf>
          </x14:cfRule>
          <x14:cfRule type="containsText" priority="2004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997" operator="containsText" id="{31CE9099-98C8-4FE3-970B-AE33D726FB85}">
            <xm:f>NOT(ISERROR(SEARCH('Listados Datos'!$T$3,AT31)))</xm:f>
            <xm:f>'Listados Datos'!$T$3</xm:f>
            <x14:dxf>
              <fill>
                <patternFill patternType="solid">
                  <bgColor rgb="FFC00000"/>
                </patternFill>
              </fill>
            </x14:dxf>
          </x14:cfRule>
          <x14:cfRule type="containsText" priority="19998" operator="containsText" id="{C00FD45B-DC5B-4347-9C6A-9E0389F6ACE6}">
            <xm:f>NOT(ISERROR(SEARCH('Listados Datos'!$T$4,AT31)))</xm:f>
            <xm:f>'Listados Datos'!$T$4</xm:f>
            <x14:dxf>
              <font>
                <b/>
                <i val="0"/>
                <color theme="0"/>
              </font>
              <fill>
                <patternFill>
                  <bgColor rgb="FFE26B0A"/>
                </patternFill>
              </fill>
            </x14:dxf>
          </x14:cfRule>
          <x14:cfRule type="containsText" priority="19999" operator="containsText" id="{E180E13D-C320-45D0-B436-CF27DF6B2F10}">
            <xm:f>NOT(ISERROR(SEARCH('Listados Datos'!$T$5,AT31)))</xm:f>
            <xm:f>'Listados Datos'!$T$5</xm:f>
            <x14:dxf>
              <font>
                <b/>
                <i val="0"/>
                <color auto="1"/>
              </font>
              <fill>
                <patternFill>
                  <bgColor rgb="FFFFFF00"/>
                </patternFill>
              </fill>
            </x14:dxf>
          </x14:cfRule>
          <x14:cfRule type="containsText" priority="2000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987" operator="containsText" id="{791A4D97-1003-4168-9DDD-C58FA91A4801}">
            <xm:f>NOT(ISERROR(SEARCH('Listados Datos'!$P$3,AR31)))</xm:f>
            <xm:f>'Listados Datos'!$P$3</xm:f>
            <x14:dxf>
              <fill>
                <patternFill>
                  <bgColor rgb="FF99CC00"/>
                </patternFill>
              </fill>
            </x14:dxf>
          </x14:cfRule>
          <x14:cfRule type="containsText" priority="19988" operator="containsText" id="{DAFD7982-28FE-4F4F-8B78-C17BA85EDA25}">
            <xm:f>NOT(ISERROR(SEARCH('Listados Datos'!$P$4,AR31)))</xm:f>
            <xm:f>'Listados Datos'!$P$4</xm:f>
            <x14:dxf>
              <fill>
                <patternFill>
                  <bgColor rgb="FF33CC33"/>
                </patternFill>
              </fill>
            </x14:dxf>
          </x14:cfRule>
          <x14:cfRule type="containsText" priority="19989" operator="containsText" id="{469117D1-437B-4996-82AA-B2356C1AFE98}">
            <xm:f>NOT(ISERROR(SEARCH('Listados Datos'!$P$5,AR31)))</xm:f>
            <xm:f>'Listados Datos'!$P$5</xm:f>
            <x14:dxf>
              <fill>
                <patternFill>
                  <bgColor rgb="FFFFFF00"/>
                </patternFill>
              </fill>
            </x14:dxf>
          </x14:cfRule>
          <x14:cfRule type="containsText" priority="19990" operator="containsText" id="{D8371806-252D-472F-92C0-23450BA615E7}">
            <xm:f>NOT(ISERROR(SEARCH('Listados Datos'!$P$6,AR31)))</xm:f>
            <xm:f>'Listados Datos'!$P$6</xm:f>
            <x14:dxf>
              <fill>
                <patternFill>
                  <bgColor rgb="FFFFC000"/>
                </patternFill>
              </fill>
            </x14:dxf>
          </x14:cfRule>
          <x14:cfRule type="containsText" priority="1999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471" operator="containsText" id="{74F3C6DB-7307-49C4-9C7F-1ADE1ACF0E13}">
            <xm:f>NOT(ISERROR(SEARCH('Listados Datos'!$T$3,AF76)))</xm:f>
            <xm:f>'Listados Datos'!$T$3</xm:f>
            <x14:dxf>
              <fill>
                <patternFill patternType="solid">
                  <bgColor rgb="FFC00000"/>
                </patternFill>
              </fill>
            </x14:dxf>
          </x14:cfRule>
          <x14:cfRule type="containsText" priority="18472" operator="containsText" id="{7D8EDF00-27AC-45C9-9B73-7656254CBBBF}">
            <xm:f>NOT(ISERROR(SEARCH('Listados Datos'!$T$4,AF76)))</xm:f>
            <xm:f>'Listados Datos'!$T$4</xm:f>
            <x14:dxf>
              <font>
                <b/>
                <i val="0"/>
                <color theme="0"/>
              </font>
              <fill>
                <patternFill>
                  <bgColor rgb="FFE26B0A"/>
                </patternFill>
              </fill>
            </x14:dxf>
          </x14:cfRule>
          <x14:cfRule type="containsText" priority="18473" operator="containsText" id="{47B7FC74-CCB1-466B-A09F-C41191CE43D4}">
            <xm:f>NOT(ISERROR(SEARCH('Listados Datos'!$T$5,AF76)))</xm:f>
            <xm:f>'Listados Datos'!$T$5</xm:f>
            <x14:dxf>
              <font>
                <b/>
                <i val="0"/>
                <color auto="1"/>
              </font>
              <fill>
                <patternFill>
                  <bgColor rgb="FFFFFF00"/>
                </patternFill>
              </fill>
            </x14:dxf>
          </x14:cfRule>
          <x14:cfRule type="containsText" priority="1847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467" operator="containsText" id="{D4C8BA2E-734E-4692-A367-D9604D36D621}">
            <xm:f>NOT(ISERROR(SEARCH('Listados Datos'!$T$3,AB76)))</xm:f>
            <xm:f>'Listados Datos'!$T$3</xm:f>
            <x14:dxf>
              <fill>
                <patternFill patternType="solid">
                  <bgColor rgb="FFC00000"/>
                </patternFill>
              </fill>
            </x14:dxf>
          </x14:cfRule>
          <x14:cfRule type="containsText" priority="18468" operator="containsText" id="{8DD2CDD5-C40B-4885-8EDB-FEE077D30A14}">
            <xm:f>NOT(ISERROR(SEARCH('Listados Datos'!$T$4,AB76)))</xm:f>
            <xm:f>'Listados Datos'!$T$4</xm:f>
            <x14:dxf>
              <font>
                <b/>
                <i val="0"/>
                <color theme="0"/>
              </font>
              <fill>
                <patternFill>
                  <bgColor rgb="FFE26B0A"/>
                </patternFill>
              </fill>
            </x14:dxf>
          </x14:cfRule>
          <x14:cfRule type="containsText" priority="18469" operator="containsText" id="{F48ECBFE-C6C2-4E1C-91DB-45FEE362E2F5}">
            <xm:f>NOT(ISERROR(SEARCH('Listados Datos'!$T$5,AB76)))</xm:f>
            <xm:f>'Listados Datos'!$T$5</xm:f>
            <x14:dxf>
              <font>
                <b/>
                <i val="0"/>
                <color auto="1"/>
              </font>
              <fill>
                <patternFill>
                  <bgColor rgb="FFFFFF00"/>
                </patternFill>
              </fill>
            </x14:dxf>
          </x14:cfRule>
          <x14:cfRule type="containsText" priority="1847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457" operator="containsText" id="{5503F0A2-CB9B-4B6C-973C-89249E27D307}">
            <xm:f>NOT(ISERROR(SEARCH('Listados Datos'!$P$3,Z76)))</xm:f>
            <xm:f>'Listados Datos'!$P$3</xm:f>
            <x14:dxf>
              <fill>
                <patternFill>
                  <bgColor rgb="FF99CC00"/>
                </patternFill>
              </fill>
            </x14:dxf>
          </x14:cfRule>
          <x14:cfRule type="containsText" priority="18458" operator="containsText" id="{A03D17B2-3685-4A27-9D19-D408F2E20CA9}">
            <xm:f>NOT(ISERROR(SEARCH('Listados Datos'!$P$4,Z76)))</xm:f>
            <xm:f>'Listados Datos'!$P$4</xm:f>
            <x14:dxf>
              <fill>
                <patternFill>
                  <bgColor rgb="FF33CC33"/>
                </patternFill>
              </fill>
            </x14:dxf>
          </x14:cfRule>
          <x14:cfRule type="containsText" priority="18459" operator="containsText" id="{4EEC2518-BB4F-4DB7-8C24-344F51156C34}">
            <xm:f>NOT(ISERROR(SEARCH('Listados Datos'!$P$5,Z76)))</xm:f>
            <xm:f>'Listados Datos'!$P$5</xm:f>
            <x14:dxf>
              <fill>
                <patternFill>
                  <bgColor rgb="FFFFFF00"/>
                </patternFill>
              </fill>
            </x14:dxf>
          </x14:cfRule>
          <x14:cfRule type="containsText" priority="18460" operator="containsText" id="{C2B7B6B3-6D69-445A-B626-1C3FA1C9F192}">
            <xm:f>NOT(ISERROR(SEARCH('Listados Datos'!$P$6,Z76)))</xm:f>
            <xm:f>'Listados Datos'!$P$6</xm:f>
            <x14:dxf>
              <fill>
                <patternFill>
                  <bgColor rgb="FFFFC000"/>
                </patternFill>
              </fill>
            </x14:dxf>
          </x14:cfRule>
          <x14:cfRule type="containsText" priority="1846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417" operator="containsText" id="{F41957F1-3527-4BCF-984D-89F99C8945DC}">
            <xm:f>NOT(ISERROR(SEARCH('Listados Datos'!$T$3,AT76)))</xm:f>
            <xm:f>'Listados Datos'!$T$3</xm:f>
            <x14:dxf>
              <fill>
                <patternFill patternType="solid">
                  <bgColor rgb="FFC00000"/>
                </patternFill>
              </fill>
            </x14:dxf>
          </x14:cfRule>
          <x14:cfRule type="containsText" priority="18418" operator="containsText" id="{C4EB7BDD-574E-4C71-B604-DA89A54C1479}">
            <xm:f>NOT(ISERROR(SEARCH('Listados Datos'!$T$4,AT76)))</xm:f>
            <xm:f>'Listados Datos'!$T$4</xm:f>
            <x14:dxf>
              <font>
                <b/>
                <i val="0"/>
                <color theme="0"/>
              </font>
              <fill>
                <patternFill>
                  <bgColor rgb="FFE26B0A"/>
                </patternFill>
              </fill>
            </x14:dxf>
          </x14:cfRule>
          <x14:cfRule type="containsText" priority="18419" operator="containsText" id="{985963B2-964D-4061-979C-2E637CE63EB8}">
            <xm:f>NOT(ISERROR(SEARCH('Listados Datos'!$T$5,AT76)))</xm:f>
            <xm:f>'Listados Datos'!$T$5</xm:f>
            <x14:dxf>
              <font>
                <b/>
                <i val="0"/>
                <color auto="1"/>
              </font>
              <fill>
                <patternFill>
                  <bgColor rgb="FFFFFF00"/>
                </patternFill>
              </fill>
            </x14:dxf>
          </x14:cfRule>
          <x14:cfRule type="containsText" priority="1842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407" operator="containsText" id="{52FA8642-1906-45C7-8E2D-6CA417827720}">
            <xm:f>NOT(ISERROR(SEARCH('Listados Datos'!$P$3,AR76)))</xm:f>
            <xm:f>'Listados Datos'!$P$3</xm:f>
            <x14:dxf>
              <fill>
                <patternFill>
                  <bgColor rgb="FF99CC00"/>
                </patternFill>
              </fill>
            </x14:dxf>
          </x14:cfRule>
          <x14:cfRule type="containsText" priority="18408" operator="containsText" id="{C0BB9409-0AB4-4C01-92CF-E7B38FBCCB8C}">
            <xm:f>NOT(ISERROR(SEARCH('Listados Datos'!$P$4,AR76)))</xm:f>
            <xm:f>'Listados Datos'!$P$4</xm:f>
            <x14:dxf>
              <fill>
                <patternFill>
                  <bgColor rgb="FF33CC33"/>
                </patternFill>
              </fill>
            </x14:dxf>
          </x14:cfRule>
          <x14:cfRule type="containsText" priority="18409" operator="containsText" id="{511AD6AB-0CA0-43B0-9CE2-FF11EDD3B637}">
            <xm:f>NOT(ISERROR(SEARCH('Listados Datos'!$P$5,AR76)))</xm:f>
            <xm:f>'Listados Datos'!$P$5</xm:f>
            <x14:dxf>
              <fill>
                <patternFill>
                  <bgColor rgb="FFFFFF00"/>
                </patternFill>
              </fill>
            </x14:dxf>
          </x14:cfRule>
          <x14:cfRule type="containsText" priority="18410" operator="containsText" id="{90A87DB3-1A3C-4D01-8F06-21E5EA07E947}">
            <xm:f>NOT(ISERROR(SEARCH('Listados Datos'!$P$6,AR76)))</xm:f>
            <xm:f>'Listados Datos'!$P$6</xm:f>
            <x14:dxf>
              <fill>
                <patternFill>
                  <bgColor rgb="FFFFC000"/>
                </patternFill>
              </fill>
            </x14:dxf>
          </x14:cfRule>
          <x14:cfRule type="containsText" priority="1841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403" operator="containsText" id="{5D80095E-9B30-400F-A202-DCFB238046DF}">
            <xm:f>NOT(ISERROR(SEARCH('Listados Datos'!$T$3,AT77)))</xm:f>
            <xm:f>'Listados Datos'!$T$3</xm:f>
            <x14:dxf>
              <fill>
                <patternFill patternType="solid">
                  <bgColor rgb="FFC00000"/>
                </patternFill>
              </fill>
            </x14:dxf>
          </x14:cfRule>
          <x14:cfRule type="containsText" priority="18404" operator="containsText" id="{AF8020C8-71B8-46A1-BA81-DE022280D00E}">
            <xm:f>NOT(ISERROR(SEARCH('Listados Datos'!$T$4,AT77)))</xm:f>
            <xm:f>'Listados Datos'!$T$4</xm:f>
            <x14:dxf>
              <font>
                <b/>
                <i val="0"/>
                <color theme="0"/>
              </font>
              <fill>
                <patternFill>
                  <bgColor rgb="FFE26B0A"/>
                </patternFill>
              </fill>
            </x14:dxf>
          </x14:cfRule>
          <x14:cfRule type="containsText" priority="18405" operator="containsText" id="{298F2576-AA4B-4B04-B114-760879863C8A}">
            <xm:f>NOT(ISERROR(SEARCH('Listados Datos'!$T$5,AT77)))</xm:f>
            <xm:f>'Listados Datos'!$T$5</xm:f>
            <x14:dxf>
              <font>
                <b/>
                <i val="0"/>
                <color auto="1"/>
              </font>
              <fill>
                <patternFill>
                  <bgColor rgb="FFFFFF00"/>
                </patternFill>
              </fill>
            </x14:dxf>
          </x14:cfRule>
          <x14:cfRule type="containsText" priority="1840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393" operator="containsText" id="{EE4C5B0C-450D-4B11-BD0F-64369162BB03}">
            <xm:f>NOT(ISERROR(SEARCH('Listados Datos'!$P$3,AR77)))</xm:f>
            <xm:f>'Listados Datos'!$P$3</xm:f>
            <x14:dxf>
              <fill>
                <patternFill>
                  <bgColor rgb="FF99CC00"/>
                </patternFill>
              </fill>
            </x14:dxf>
          </x14:cfRule>
          <x14:cfRule type="containsText" priority="18394" operator="containsText" id="{AE48146C-5F44-413A-8C74-F69160673FD0}">
            <xm:f>NOT(ISERROR(SEARCH('Listados Datos'!$P$4,AR77)))</xm:f>
            <xm:f>'Listados Datos'!$P$4</xm:f>
            <x14:dxf>
              <fill>
                <patternFill>
                  <bgColor rgb="FF33CC33"/>
                </patternFill>
              </fill>
            </x14:dxf>
          </x14:cfRule>
          <x14:cfRule type="containsText" priority="18395" operator="containsText" id="{55306DE9-02E1-44B0-B1FA-457F701C648B}">
            <xm:f>NOT(ISERROR(SEARCH('Listados Datos'!$P$5,AR77)))</xm:f>
            <xm:f>'Listados Datos'!$P$5</xm:f>
            <x14:dxf>
              <fill>
                <patternFill>
                  <bgColor rgb="FFFFFF00"/>
                </patternFill>
              </fill>
            </x14:dxf>
          </x14:cfRule>
          <x14:cfRule type="containsText" priority="18396" operator="containsText" id="{C542A2F3-C299-4BE5-BD04-EA507EF1D9B3}">
            <xm:f>NOT(ISERROR(SEARCH('Listados Datos'!$P$6,AR77)))</xm:f>
            <xm:f>'Listados Datos'!$P$6</xm:f>
            <x14:dxf>
              <fill>
                <patternFill>
                  <bgColor rgb="FFFFC000"/>
                </patternFill>
              </fill>
            </x14:dxf>
          </x14:cfRule>
          <x14:cfRule type="containsText" priority="1839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221" operator="containsText" id="{1671E7D7-7593-403B-BD80-A1E9681B02CD}">
            <xm:f>NOT(ISERROR(SEARCH('Listados Datos'!$T$3,AT87)))</xm:f>
            <xm:f>'Listados Datos'!$T$3</xm:f>
            <x14:dxf>
              <fill>
                <patternFill patternType="solid">
                  <bgColor rgb="FFC00000"/>
                </patternFill>
              </fill>
            </x14:dxf>
          </x14:cfRule>
          <x14:cfRule type="containsText" priority="18222" operator="containsText" id="{2599C029-7729-413D-8C85-CEF4F77D39A2}">
            <xm:f>NOT(ISERROR(SEARCH('Listados Datos'!$T$4,AT87)))</xm:f>
            <xm:f>'Listados Datos'!$T$4</xm:f>
            <x14:dxf>
              <font>
                <b/>
                <i val="0"/>
                <color theme="0"/>
              </font>
              <fill>
                <patternFill>
                  <bgColor rgb="FFE26B0A"/>
                </patternFill>
              </fill>
            </x14:dxf>
          </x14:cfRule>
          <x14:cfRule type="containsText" priority="18223" operator="containsText" id="{2FB176A5-D598-4AE8-9803-E8EC0D5217FD}">
            <xm:f>NOT(ISERROR(SEARCH('Listados Datos'!$T$5,AT87)))</xm:f>
            <xm:f>'Listados Datos'!$T$5</xm:f>
            <x14:dxf>
              <font>
                <b/>
                <i val="0"/>
                <color auto="1"/>
              </font>
              <fill>
                <patternFill>
                  <bgColor rgb="FFFFFF00"/>
                </patternFill>
              </fill>
            </x14:dxf>
          </x14:cfRule>
          <x14:cfRule type="containsText" priority="1822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211" operator="containsText" id="{C7D1CF8A-035E-4FD6-81ED-730786B1E3A8}">
            <xm:f>NOT(ISERROR(SEARCH('Listados Datos'!$P$3,AR87)))</xm:f>
            <xm:f>'Listados Datos'!$P$3</xm:f>
            <x14:dxf>
              <fill>
                <patternFill>
                  <bgColor rgb="FF99CC00"/>
                </patternFill>
              </fill>
            </x14:dxf>
          </x14:cfRule>
          <x14:cfRule type="containsText" priority="18212" operator="containsText" id="{B8619E57-B116-4446-87EC-30B93A42F98A}">
            <xm:f>NOT(ISERROR(SEARCH('Listados Datos'!$P$4,AR87)))</xm:f>
            <xm:f>'Listados Datos'!$P$4</xm:f>
            <x14:dxf>
              <fill>
                <patternFill>
                  <bgColor rgb="FF33CC33"/>
                </patternFill>
              </fill>
            </x14:dxf>
          </x14:cfRule>
          <x14:cfRule type="containsText" priority="18213" operator="containsText" id="{334BA434-4420-4D81-875B-68240F4317A7}">
            <xm:f>NOT(ISERROR(SEARCH('Listados Datos'!$P$5,AR87)))</xm:f>
            <xm:f>'Listados Datos'!$P$5</xm:f>
            <x14:dxf>
              <fill>
                <patternFill>
                  <bgColor rgb="FFFFFF00"/>
                </patternFill>
              </fill>
            </x14:dxf>
          </x14:cfRule>
          <x14:cfRule type="containsText" priority="18214" operator="containsText" id="{630E7D27-707B-4114-856E-916F2D2BAFD6}">
            <xm:f>NOT(ISERROR(SEARCH('Listados Datos'!$P$6,AR87)))</xm:f>
            <xm:f>'Listados Datos'!$P$6</xm:f>
            <x14:dxf>
              <fill>
                <patternFill>
                  <bgColor rgb="FFFFC000"/>
                </patternFill>
              </fill>
            </x14:dxf>
          </x14:cfRule>
          <x14:cfRule type="containsText" priority="1821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375" operator="containsText" id="{A93B0136-E003-4057-BB00-D439263F35C0}">
            <xm:f>NOT(ISERROR(SEARCH('Listados Datos'!$T$3,AF78)))</xm:f>
            <xm:f>'Listados Datos'!$T$3</xm:f>
            <x14:dxf>
              <fill>
                <patternFill patternType="solid">
                  <bgColor rgb="FFC00000"/>
                </patternFill>
              </fill>
            </x14:dxf>
          </x14:cfRule>
          <x14:cfRule type="containsText" priority="18376" operator="containsText" id="{D0401000-A23F-4D48-8F6E-EE43B31FF2E6}">
            <xm:f>NOT(ISERROR(SEARCH('Listados Datos'!$T$4,AF78)))</xm:f>
            <xm:f>'Listados Datos'!$T$4</xm:f>
            <x14:dxf>
              <font>
                <b/>
                <i val="0"/>
                <color theme="0"/>
              </font>
              <fill>
                <patternFill>
                  <bgColor rgb="FFE26B0A"/>
                </patternFill>
              </fill>
            </x14:dxf>
          </x14:cfRule>
          <x14:cfRule type="containsText" priority="18377" operator="containsText" id="{BCB91D8A-E5DE-419F-BEB9-2435F6B0633A}">
            <xm:f>NOT(ISERROR(SEARCH('Listados Datos'!$T$5,AF78)))</xm:f>
            <xm:f>'Listados Datos'!$T$5</xm:f>
            <x14:dxf>
              <font>
                <b/>
                <i val="0"/>
                <color auto="1"/>
              </font>
              <fill>
                <patternFill>
                  <bgColor rgb="FFFFFF00"/>
                </patternFill>
              </fill>
            </x14:dxf>
          </x14:cfRule>
          <x14:cfRule type="containsText" priority="1837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371" operator="containsText" id="{1EB89D62-E254-453F-B6A2-7A994B1764F9}">
            <xm:f>NOT(ISERROR(SEARCH('Listados Datos'!$T$3,AB78)))</xm:f>
            <xm:f>'Listados Datos'!$T$3</xm:f>
            <x14:dxf>
              <fill>
                <patternFill patternType="solid">
                  <bgColor rgb="FFC00000"/>
                </patternFill>
              </fill>
            </x14:dxf>
          </x14:cfRule>
          <x14:cfRule type="containsText" priority="18372" operator="containsText" id="{5D57579B-4527-4301-9564-A765B0C29A0E}">
            <xm:f>NOT(ISERROR(SEARCH('Listados Datos'!$T$4,AB78)))</xm:f>
            <xm:f>'Listados Datos'!$T$4</xm:f>
            <x14:dxf>
              <font>
                <b/>
                <i val="0"/>
                <color theme="0"/>
              </font>
              <fill>
                <patternFill>
                  <bgColor rgb="FFE26B0A"/>
                </patternFill>
              </fill>
            </x14:dxf>
          </x14:cfRule>
          <x14:cfRule type="containsText" priority="18373" operator="containsText" id="{361F7DAF-5040-4E35-A798-9D0B5E70D574}">
            <xm:f>NOT(ISERROR(SEARCH('Listados Datos'!$T$5,AB78)))</xm:f>
            <xm:f>'Listados Datos'!$T$5</xm:f>
            <x14:dxf>
              <font>
                <b/>
                <i val="0"/>
                <color auto="1"/>
              </font>
              <fill>
                <patternFill>
                  <bgColor rgb="FFFFFF00"/>
                </patternFill>
              </fill>
            </x14:dxf>
          </x14:cfRule>
          <x14:cfRule type="containsText" priority="1837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361" operator="containsText" id="{DCBE54CE-5E87-400F-810F-232C80DE14D3}">
            <xm:f>NOT(ISERROR(SEARCH('Listados Datos'!$P$3,Z78)))</xm:f>
            <xm:f>'Listados Datos'!$P$3</xm:f>
            <x14:dxf>
              <fill>
                <patternFill>
                  <bgColor rgb="FF99CC00"/>
                </patternFill>
              </fill>
            </x14:dxf>
          </x14:cfRule>
          <x14:cfRule type="containsText" priority="18362" operator="containsText" id="{37515A19-C029-44C3-94C7-6C990BCB6EB7}">
            <xm:f>NOT(ISERROR(SEARCH('Listados Datos'!$P$4,Z78)))</xm:f>
            <xm:f>'Listados Datos'!$P$4</xm:f>
            <x14:dxf>
              <fill>
                <patternFill>
                  <bgColor rgb="FF33CC33"/>
                </patternFill>
              </fill>
            </x14:dxf>
          </x14:cfRule>
          <x14:cfRule type="containsText" priority="18363" operator="containsText" id="{5C4DD607-7A95-453A-B869-BFD98E734F13}">
            <xm:f>NOT(ISERROR(SEARCH('Listados Datos'!$P$5,Z78)))</xm:f>
            <xm:f>'Listados Datos'!$P$5</xm:f>
            <x14:dxf>
              <fill>
                <patternFill>
                  <bgColor rgb="FFFFFF00"/>
                </patternFill>
              </fill>
            </x14:dxf>
          </x14:cfRule>
          <x14:cfRule type="containsText" priority="18364" operator="containsText" id="{751A562D-9DDC-4ADE-8D60-28464F5DC23E}">
            <xm:f>NOT(ISERROR(SEARCH('Listados Datos'!$P$6,Z78)))</xm:f>
            <xm:f>'Listados Datos'!$P$6</xm:f>
            <x14:dxf>
              <fill>
                <patternFill>
                  <bgColor rgb="FFFFC000"/>
                </patternFill>
              </fill>
            </x14:dxf>
          </x14:cfRule>
          <x14:cfRule type="containsText" priority="1836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163" operator="containsText" id="{52A09919-2DD5-4116-9C6C-3F09B9D822BC}">
            <xm:f>NOT(ISERROR(SEARCH('Listados Datos'!$T$3,AT84)))</xm:f>
            <xm:f>'Listados Datos'!$T$3</xm:f>
            <x14:dxf>
              <fill>
                <patternFill patternType="solid">
                  <bgColor rgb="FFC00000"/>
                </patternFill>
              </fill>
            </x14:dxf>
          </x14:cfRule>
          <x14:cfRule type="containsText" priority="18164" operator="containsText" id="{84FAE59D-2C8F-4FD2-9E89-2CB86E55A47E}">
            <xm:f>NOT(ISERROR(SEARCH('Listados Datos'!$T$4,AT84)))</xm:f>
            <xm:f>'Listados Datos'!$T$4</xm:f>
            <x14:dxf>
              <font>
                <b/>
                <i val="0"/>
                <color theme="0"/>
              </font>
              <fill>
                <patternFill>
                  <bgColor rgb="FFE26B0A"/>
                </patternFill>
              </fill>
            </x14:dxf>
          </x14:cfRule>
          <x14:cfRule type="containsText" priority="18165" operator="containsText" id="{0EF1AD8C-DA9F-48AD-BBCA-93FB3D947347}">
            <xm:f>NOT(ISERROR(SEARCH('Listados Datos'!$T$5,AT84)))</xm:f>
            <xm:f>'Listados Datos'!$T$5</xm:f>
            <x14:dxf>
              <font>
                <b/>
                <i val="0"/>
                <color auto="1"/>
              </font>
              <fill>
                <patternFill>
                  <bgColor rgb="FFFFFF00"/>
                </patternFill>
              </fill>
            </x14:dxf>
          </x14:cfRule>
          <x14:cfRule type="containsText" priority="1816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8153" operator="containsText" id="{8A25C888-7137-4903-B5D2-0E8BEE69BDE4}">
            <xm:f>NOT(ISERROR(SEARCH('Listados Datos'!$P$3,AR84)))</xm:f>
            <xm:f>'Listados Datos'!$P$3</xm:f>
            <x14:dxf>
              <fill>
                <patternFill>
                  <bgColor rgb="FF99CC00"/>
                </patternFill>
              </fill>
            </x14:dxf>
          </x14:cfRule>
          <x14:cfRule type="containsText" priority="18154" operator="containsText" id="{4D3DF8A8-BFE1-40BE-B111-CD726313E235}">
            <xm:f>NOT(ISERROR(SEARCH('Listados Datos'!$P$4,AR84)))</xm:f>
            <xm:f>'Listados Datos'!$P$4</xm:f>
            <x14:dxf>
              <fill>
                <patternFill>
                  <bgColor rgb="FF33CC33"/>
                </patternFill>
              </fill>
            </x14:dxf>
          </x14:cfRule>
          <x14:cfRule type="containsText" priority="18155" operator="containsText" id="{9181F63B-4DB6-4E18-8E9A-173E73BE7A31}">
            <xm:f>NOT(ISERROR(SEARCH('Listados Datos'!$P$5,AR84)))</xm:f>
            <xm:f>'Listados Datos'!$P$5</xm:f>
            <x14:dxf>
              <fill>
                <patternFill>
                  <bgColor rgb="FFFFFF00"/>
                </patternFill>
              </fill>
            </x14:dxf>
          </x14:cfRule>
          <x14:cfRule type="containsText" priority="18156" operator="containsText" id="{483F82B2-18B8-456C-B3F7-DF6C33820A37}">
            <xm:f>NOT(ISERROR(SEARCH('Listados Datos'!$P$6,AR84)))</xm:f>
            <xm:f>'Listados Datos'!$P$6</xm:f>
            <x14:dxf>
              <fill>
                <patternFill>
                  <bgColor rgb="FFFFC000"/>
                </patternFill>
              </fill>
            </x14:dxf>
          </x14:cfRule>
          <x14:cfRule type="containsText" priority="1815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317" operator="containsText" id="{492BE6DD-F48B-4A02-83AD-14E037F8FBB3}">
            <xm:f>NOT(ISERROR(SEARCH('Listados Datos'!$T$3,AT79)))</xm:f>
            <xm:f>'Listados Datos'!$T$3</xm:f>
            <x14:dxf>
              <fill>
                <patternFill patternType="solid">
                  <bgColor rgb="FFC00000"/>
                </patternFill>
              </fill>
            </x14:dxf>
          </x14:cfRule>
          <x14:cfRule type="containsText" priority="18318" operator="containsText" id="{8E918FFF-AA68-4E1A-86C1-44D6E6EA5513}">
            <xm:f>NOT(ISERROR(SEARCH('Listados Datos'!$T$4,AT79)))</xm:f>
            <xm:f>'Listados Datos'!$T$4</xm:f>
            <x14:dxf>
              <font>
                <b/>
                <i val="0"/>
                <color theme="0"/>
              </font>
              <fill>
                <patternFill>
                  <bgColor rgb="FFE26B0A"/>
                </patternFill>
              </fill>
            </x14:dxf>
          </x14:cfRule>
          <x14:cfRule type="containsText" priority="18319" operator="containsText" id="{008961F1-F0B6-4678-8CC3-73FEEDC091C4}">
            <xm:f>NOT(ISERROR(SEARCH('Listados Datos'!$T$5,AT79)))</xm:f>
            <xm:f>'Listados Datos'!$T$5</xm:f>
            <x14:dxf>
              <font>
                <b/>
                <i val="0"/>
                <color auto="1"/>
              </font>
              <fill>
                <patternFill>
                  <bgColor rgb="FFFFFF00"/>
                </patternFill>
              </fill>
            </x14:dxf>
          </x14:cfRule>
          <x14:cfRule type="containsText" priority="1832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307" operator="containsText" id="{7BB93117-F76E-445A-9A29-AB6DA46A1B9D}">
            <xm:f>NOT(ISERROR(SEARCH('Listados Datos'!$P$3,AR79)))</xm:f>
            <xm:f>'Listados Datos'!$P$3</xm:f>
            <x14:dxf>
              <fill>
                <patternFill>
                  <bgColor rgb="FF99CC00"/>
                </patternFill>
              </fill>
            </x14:dxf>
          </x14:cfRule>
          <x14:cfRule type="containsText" priority="18308" operator="containsText" id="{E08E5BF2-8615-4978-BCA0-CD6903281C34}">
            <xm:f>NOT(ISERROR(SEARCH('Listados Datos'!$P$4,AR79)))</xm:f>
            <xm:f>'Listados Datos'!$P$4</xm:f>
            <x14:dxf>
              <fill>
                <patternFill>
                  <bgColor rgb="FF33CC33"/>
                </patternFill>
              </fill>
            </x14:dxf>
          </x14:cfRule>
          <x14:cfRule type="containsText" priority="18309" operator="containsText" id="{33AF8D55-9097-4646-8CEB-66E3F1CB560C}">
            <xm:f>NOT(ISERROR(SEARCH('Listados Datos'!$P$5,AR79)))</xm:f>
            <xm:f>'Listados Datos'!$P$5</xm:f>
            <x14:dxf>
              <fill>
                <patternFill>
                  <bgColor rgb="FFFFFF00"/>
                </patternFill>
              </fill>
            </x14:dxf>
          </x14:cfRule>
          <x14:cfRule type="containsText" priority="18310" operator="containsText" id="{9D6F3E9A-2E20-4C23-ABC0-58D91BC00BE3}">
            <xm:f>NOT(ISERROR(SEARCH('Listados Datos'!$P$6,AR79)))</xm:f>
            <xm:f>'Listados Datos'!$P$6</xm:f>
            <x14:dxf>
              <fill>
                <patternFill>
                  <bgColor rgb="FFFFC000"/>
                </patternFill>
              </fill>
            </x14:dxf>
          </x14:cfRule>
          <x14:cfRule type="containsText" priority="1831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303" operator="containsText" id="{AB47A2CF-AE0F-4C57-82D8-9D8FB1BCA05A}">
            <xm:f>NOT(ISERROR(SEARCH('Listados Datos'!$T$3,AF82)))</xm:f>
            <xm:f>'Listados Datos'!$T$3</xm:f>
            <x14:dxf>
              <fill>
                <patternFill patternType="solid">
                  <bgColor rgb="FFC00000"/>
                </patternFill>
              </fill>
            </x14:dxf>
          </x14:cfRule>
          <x14:cfRule type="containsText" priority="18304" operator="containsText" id="{36D61AA4-BD1B-4FDF-BFA3-8BD4411AB8F6}">
            <xm:f>NOT(ISERROR(SEARCH('Listados Datos'!$T$4,AF82)))</xm:f>
            <xm:f>'Listados Datos'!$T$4</xm:f>
            <x14:dxf>
              <font>
                <b/>
                <i val="0"/>
                <color theme="0"/>
              </font>
              <fill>
                <patternFill>
                  <bgColor rgb="FFE26B0A"/>
                </patternFill>
              </fill>
            </x14:dxf>
          </x14:cfRule>
          <x14:cfRule type="containsText" priority="18305" operator="containsText" id="{311F37BD-279F-494B-9197-B53B0BCAD1AB}">
            <xm:f>NOT(ISERROR(SEARCH('Listados Datos'!$T$5,AF82)))</xm:f>
            <xm:f>'Listados Datos'!$T$5</xm:f>
            <x14:dxf>
              <font>
                <b/>
                <i val="0"/>
                <color auto="1"/>
              </font>
              <fill>
                <patternFill>
                  <bgColor rgb="FFFFFF00"/>
                </patternFill>
              </fill>
            </x14:dxf>
          </x14:cfRule>
          <x14:cfRule type="containsText" priority="1830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299" operator="containsText" id="{A5B62AEB-6D2A-4CFD-AC40-6809BEBE646C}">
            <xm:f>NOT(ISERROR(SEARCH('Listados Datos'!$T$3,AB82)))</xm:f>
            <xm:f>'Listados Datos'!$T$3</xm:f>
            <x14:dxf>
              <fill>
                <patternFill patternType="solid">
                  <bgColor rgb="FFC00000"/>
                </patternFill>
              </fill>
            </x14:dxf>
          </x14:cfRule>
          <x14:cfRule type="containsText" priority="18300" operator="containsText" id="{BFCF03A3-BAFA-4DAB-8A33-9027564F0412}">
            <xm:f>NOT(ISERROR(SEARCH('Listados Datos'!$T$4,AB82)))</xm:f>
            <xm:f>'Listados Datos'!$T$4</xm:f>
            <x14:dxf>
              <font>
                <b/>
                <i val="0"/>
                <color theme="0"/>
              </font>
              <fill>
                <patternFill>
                  <bgColor rgb="FFE26B0A"/>
                </patternFill>
              </fill>
            </x14:dxf>
          </x14:cfRule>
          <x14:cfRule type="containsText" priority="18301" operator="containsText" id="{C312FDFB-7381-45F2-80E2-E87A255101CB}">
            <xm:f>NOT(ISERROR(SEARCH('Listados Datos'!$T$5,AB82)))</xm:f>
            <xm:f>'Listados Datos'!$T$5</xm:f>
            <x14:dxf>
              <font>
                <b/>
                <i val="0"/>
                <color auto="1"/>
              </font>
              <fill>
                <patternFill>
                  <bgColor rgb="FFFFFF00"/>
                </patternFill>
              </fill>
            </x14:dxf>
          </x14:cfRule>
          <x14:cfRule type="containsText" priority="1830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289" operator="containsText" id="{31D2BC80-E094-441C-9ED1-F716F7F4CD55}">
            <xm:f>NOT(ISERROR(SEARCH('Listados Datos'!$P$3,Z82)))</xm:f>
            <xm:f>'Listados Datos'!$P$3</xm:f>
            <x14:dxf>
              <fill>
                <patternFill>
                  <bgColor rgb="FF99CC00"/>
                </patternFill>
              </fill>
            </x14:dxf>
          </x14:cfRule>
          <x14:cfRule type="containsText" priority="18290" operator="containsText" id="{AAE4A3D3-CD0B-4908-B918-B1B1DA72DC56}">
            <xm:f>NOT(ISERROR(SEARCH('Listados Datos'!$P$4,Z82)))</xm:f>
            <xm:f>'Listados Datos'!$P$4</xm:f>
            <x14:dxf>
              <fill>
                <patternFill>
                  <bgColor rgb="FF33CC33"/>
                </patternFill>
              </fill>
            </x14:dxf>
          </x14:cfRule>
          <x14:cfRule type="containsText" priority="18291" operator="containsText" id="{F9FE06EA-8FBA-4221-B9A2-AB13F09ADB85}">
            <xm:f>NOT(ISERROR(SEARCH('Listados Datos'!$P$5,Z82)))</xm:f>
            <xm:f>'Listados Datos'!$P$5</xm:f>
            <x14:dxf>
              <fill>
                <patternFill>
                  <bgColor rgb="FFFFFF00"/>
                </patternFill>
              </fill>
            </x14:dxf>
          </x14:cfRule>
          <x14:cfRule type="containsText" priority="18292" operator="containsText" id="{22CCC5B5-A90E-4EC6-A95D-87F4D814FDD2}">
            <xm:f>NOT(ISERROR(SEARCH('Listados Datos'!$P$6,Z82)))</xm:f>
            <xm:f>'Listados Datos'!$P$6</xm:f>
            <x14:dxf>
              <fill>
                <patternFill>
                  <bgColor rgb="FFFFC000"/>
                </patternFill>
              </fill>
            </x14:dxf>
          </x14:cfRule>
          <x14:cfRule type="containsText" priority="1829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249" operator="containsText" id="{54EA953A-99DE-4643-86CC-EB13D7CCE50F}">
            <xm:f>NOT(ISERROR(SEARCH('Listados Datos'!$T$3,AT82)))</xm:f>
            <xm:f>'Listados Datos'!$T$3</xm:f>
            <x14:dxf>
              <fill>
                <patternFill patternType="solid">
                  <bgColor rgb="FFC00000"/>
                </patternFill>
              </fill>
            </x14:dxf>
          </x14:cfRule>
          <x14:cfRule type="containsText" priority="18250" operator="containsText" id="{B53A77C5-4DC2-488B-A00F-720DBA5D1D84}">
            <xm:f>NOT(ISERROR(SEARCH('Listados Datos'!$T$4,AT82)))</xm:f>
            <xm:f>'Listados Datos'!$T$4</xm:f>
            <x14:dxf>
              <font>
                <b/>
                <i val="0"/>
                <color theme="0"/>
              </font>
              <fill>
                <patternFill>
                  <bgColor rgb="FFE26B0A"/>
                </patternFill>
              </fill>
            </x14:dxf>
          </x14:cfRule>
          <x14:cfRule type="containsText" priority="18251" operator="containsText" id="{3DC16E3B-D897-4A6F-AA1C-A433FD90EB00}">
            <xm:f>NOT(ISERROR(SEARCH('Listados Datos'!$T$5,AT82)))</xm:f>
            <xm:f>'Listados Datos'!$T$5</xm:f>
            <x14:dxf>
              <font>
                <b/>
                <i val="0"/>
                <color auto="1"/>
              </font>
              <fill>
                <patternFill>
                  <bgColor rgb="FFFFFF00"/>
                </patternFill>
              </fill>
            </x14:dxf>
          </x14:cfRule>
          <x14:cfRule type="containsText" priority="1825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239" operator="containsText" id="{EDC0498C-5A75-44F0-BEFD-04416BF6441C}">
            <xm:f>NOT(ISERROR(SEARCH('Listados Datos'!$P$3,AR82)))</xm:f>
            <xm:f>'Listados Datos'!$P$3</xm:f>
            <x14:dxf>
              <fill>
                <patternFill>
                  <bgColor rgb="FF99CC00"/>
                </patternFill>
              </fill>
            </x14:dxf>
          </x14:cfRule>
          <x14:cfRule type="containsText" priority="18240" operator="containsText" id="{829AD07E-C14A-438C-A0B2-F9141514C845}">
            <xm:f>NOT(ISERROR(SEARCH('Listados Datos'!$P$4,AR82)))</xm:f>
            <xm:f>'Listados Datos'!$P$4</xm:f>
            <x14:dxf>
              <fill>
                <patternFill>
                  <bgColor rgb="FF33CC33"/>
                </patternFill>
              </fill>
            </x14:dxf>
          </x14:cfRule>
          <x14:cfRule type="containsText" priority="18241" operator="containsText" id="{39AD6699-DEFE-44D0-AE8D-7305FE8703EC}">
            <xm:f>NOT(ISERROR(SEARCH('Listados Datos'!$P$5,AR82)))</xm:f>
            <xm:f>'Listados Datos'!$P$5</xm:f>
            <x14:dxf>
              <fill>
                <patternFill>
                  <bgColor rgb="FFFFFF00"/>
                </patternFill>
              </fill>
            </x14:dxf>
          </x14:cfRule>
          <x14:cfRule type="containsText" priority="18242" operator="containsText" id="{6A891DA8-06B1-4F7A-B109-90FF651406E6}">
            <xm:f>NOT(ISERROR(SEARCH('Listados Datos'!$P$6,AR82)))</xm:f>
            <xm:f>'Listados Datos'!$P$6</xm:f>
            <x14:dxf>
              <fill>
                <patternFill>
                  <bgColor rgb="FFFFC000"/>
                </patternFill>
              </fill>
            </x14:dxf>
          </x14:cfRule>
          <x14:cfRule type="containsText" priority="1824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235" operator="containsText" id="{2D1A9A28-0212-4F7B-A4C8-76DC0646B1F6}">
            <xm:f>NOT(ISERROR(SEARCH('Listados Datos'!$T$3,AT83)))</xm:f>
            <xm:f>'Listados Datos'!$T$3</xm:f>
            <x14:dxf>
              <fill>
                <patternFill patternType="solid">
                  <bgColor rgb="FFC00000"/>
                </patternFill>
              </fill>
            </x14:dxf>
          </x14:cfRule>
          <x14:cfRule type="containsText" priority="18236" operator="containsText" id="{E3C3024F-E9D7-465D-9C0D-62B2467DA048}">
            <xm:f>NOT(ISERROR(SEARCH('Listados Datos'!$T$4,AT83)))</xm:f>
            <xm:f>'Listados Datos'!$T$4</xm:f>
            <x14:dxf>
              <font>
                <b/>
                <i val="0"/>
                <color theme="0"/>
              </font>
              <fill>
                <patternFill>
                  <bgColor rgb="FFE26B0A"/>
                </patternFill>
              </fill>
            </x14:dxf>
          </x14:cfRule>
          <x14:cfRule type="containsText" priority="18237" operator="containsText" id="{6C92272B-441A-45B2-87DC-2AFE1D38DB82}">
            <xm:f>NOT(ISERROR(SEARCH('Listados Datos'!$T$5,AT83)))</xm:f>
            <xm:f>'Listados Datos'!$T$5</xm:f>
            <x14:dxf>
              <font>
                <b/>
                <i val="0"/>
                <color auto="1"/>
              </font>
              <fill>
                <patternFill>
                  <bgColor rgb="FFFFFF00"/>
                </patternFill>
              </fill>
            </x14:dxf>
          </x14:cfRule>
          <x14:cfRule type="containsText" priority="1823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225" operator="containsText" id="{D996C9FD-3D7F-4D60-817B-C27B4730BC08}">
            <xm:f>NOT(ISERROR(SEARCH('Listados Datos'!$P$3,AR83)))</xm:f>
            <xm:f>'Listados Datos'!$P$3</xm:f>
            <x14:dxf>
              <fill>
                <patternFill>
                  <bgColor rgb="FF99CC00"/>
                </patternFill>
              </fill>
            </x14:dxf>
          </x14:cfRule>
          <x14:cfRule type="containsText" priority="18226" operator="containsText" id="{7345F0C0-2DBE-4BE4-A32C-43B13A32B1A0}">
            <xm:f>NOT(ISERROR(SEARCH('Listados Datos'!$P$4,AR83)))</xm:f>
            <xm:f>'Listados Datos'!$P$4</xm:f>
            <x14:dxf>
              <fill>
                <patternFill>
                  <bgColor rgb="FF33CC33"/>
                </patternFill>
              </fill>
            </x14:dxf>
          </x14:cfRule>
          <x14:cfRule type="containsText" priority="18227" operator="containsText" id="{9C13ABDB-3897-412D-A926-F7DB35CE4C40}">
            <xm:f>NOT(ISERROR(SEARCH('Listados Datos'!$P$5,AR83)))</xm:f>
            <xm:f>'Listados Datos'!$P$5</xm:f>
            <x14:dxf>
              <fill>
                <patternFill>
                  <bgColor rgb="FFFFFF00"/>
                </patternFill>
              </fill>
            </x14:dxf>
          </x14:cfRule>
          <x14:cfRule type="containsText" priority="18228" operator="containsText" id="{DB0C8E79-186B-4F77-BA34-FB3B5ABA9956}">
            <xm:f>NOT(ISERROR(SEARCH('Listados Datos'!$P$6,AR83)))</xm:f>
            <xm:f>'Listados Datos'!$P$6</xm:f>
            <x14:dxf>
              <fill>
                <patternFill>
                  <bgColor rgb="FFFFC000"/>
                </patternFill>
              </fill>
            </x14:dxf>
          </x14:cfRule>
          <x14:cfRule type="containsText" priority="1822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8053" operator="containsText" id="{8C23C004-6328-4CB3-B3F5-3289C1752E0F}">
            <xm:f>NOT(ISERROR(SEARCH('Listados Datos'!$T$3,AT93)))</xm:f>
            <xm:f>'Listados Datos'!$T$3</xm:f>
            <x14:dxf>
              <fill>
                <patternFill patternType="solid">
                  <bgColor rgb="FFC00000"/>
                </patternFill>
              </fill>
            </x14:dxf>
          </x14:cfRule>
          <x14:cfRule type="containsText" priority="18054" operator="containsText" id="{2F3E7DB8-0FFC-4B2D-8F19-8C462AC1FFF8}">
            <xm:f>NOT(ISERROR(SEARCH('Listados Datos'!$T$4,AT93)))</xm:f>
            <xm:f>'Listados Datos'!$T$4</xm:f>
            <x14:dxf>
              <font>
                <b/>
                <i val="0"/>
                <color theme="0"/>
              </font>
              <fill>
                <patternFill>
                  <bgColor rgb="FFE26B0A"/>
                </patternFill>
              </fill>
            </x14:dxf>
          </x14:cfRule>
          <x14:cfRule type="containsText" priority="18055" operator="containsText" id="{3E2A386B-F8D5-49E3-898B-7CB7D3EBE7D7}">
            <xm:f>NOT(ISERROR(SEARCH('Listados Datos'!$T$5,AT93)))</xm:f>
            <xm:f>'Listados Datos'!$T$5</xm:f>
            <x14:dxf>
              <font>
                <b/>
                <i val="0"/>
                <color auto="1"/>
              </font>
              <fill>
                <patternFill>
                  <bgColor rgb="FFFFFF00"/>
                </patternFill>
              </fill>
            </x14:dxf>
          </x14:cfRule>
          <x14:cfRule type="containsText" priority="1805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8043" operator="containsText" id="{CF0BC584-CDA1-49EE-BFA3-93A3C8115F0E}">
            <xm:f>NOT(ISERROR(SEARCH('Listados Datos'!$P$3,AR93)))</xm:f>
            <xm:f>'Listados Datos'!$P$3</xm:f>
            <x14:dxf>
              <fill>
                <patternFill>
                  <bgColor rgb="FF99CC00"/>
                </patternFill>
              </fill>
            </x14:dxf>
          </x14:cfRule>
          <x14:cfRule type="containsText" priority="18044" operator="containsText" id="{BAEBEBA6-AD69-4BA6-A69D-C186B89BF39D}">
            <xm:f>NOT(ISERROR(SEARCH('Listados Datos'!$P$4,AR93)))</xm:f>
            <xm:f>'Listados Datos'!$P$4</xm:f>
            <x14:dxf>
              <fill>
                <patternFill>
                  <bgColor rgb="FF33CC33"/>
                </patternFill>
              </fill>
            </x14:dxf>
          </x14:cfRule>
          <x14:cfRule type="containsText" priority="18045" operator="containsText" id="{A4A92C20-AC19-4CDB-B08A-04775698DE27}">
            <xm:f>NOT(ISERROR(SEARCH('Listados Datos'!$P$5,AR93)))</xm:f>
            <xm:f>'Listados Datos'!$P$5</xm:f>
            <x14:dxf>
              <fill>
                <patternFill>
                  <bgColor rgb="FFFFFF00"/>
                </patternFill>
              </fill>
            </x14:dxf>
          </x14:cfRule>
          <x14:cfRule type="containsText" priority="18046" operator="containsText" id="{BA7FD718-E33D-4F9A-AFE9-4B6642F774EF}">
            <xm:f>NOT(ISERROR(SEARCH('Listados Datos'!$P$6,AR93)))</xm:f>
            <xm:f>'Listados Datos'!$P$6</xm:f>
            <x14:dxf>
              <fill>
                <patternFill>
                  <bgColor rgb="FFFFC000"/>
                </patternFill>
              </fill>
            </x14:dxf>
          </x14:cfRule>
          <x14:cfRule type="containsText" priority="1804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207" operator="containsText" id="{C2AFBCF4-C0EF-4980-BF7A-7610B961AE1E}">
            <xm:f>NOT(ISERROR(SEARCH('Listados Datos'!$T$3,AF84)))</xm:f>
            <xm:f>'Listados Datos'!$T$3</xm:f>
            <x14:dxf>
              <fill>
                <patternFill patternType="solid">
                  <bgColor rgb="FFC00000"/>
                </patternFill>
              </fill>
            </x14:dxf>
          </x14:cfRule>
          <x14:cfRule type="containsText" priority="18208" operator="containsText" id="{41D7BA63-1E1F-424A-B98A-EA757BA5B7A3}">
            <xm:f>NOT(ISERROR(SEARCH('Listados Datos'!$T$4,AF84)))</xm:f>
            <xm:f>'Listados Datos'!$T$4</xm:f>
            <x14:dxf>
              <font>
                <b/>
                <i val="0"/>
                <color theme="0"/>
              </font>
              <fill>
                <patternFill>
                  <bgColor rgb="FFE26B0A"/>
                </patternFill>
              </fill>
            </x14:dxf>
          </x14:cfRule>
          <x14:cfRule type="containsText" priority="18209" operator="containsText" id="{F66B879D-8E71-41E5-B213-9209CEEE8616}">
            <xm:f>NOT(ISERROR(SEARCH('Listados Datos'!$T$5,AF84)))</xm:f>
            <xm:f>'Listados Datos'!$T$5</xm:f>
            <x14:dxf>
              <font>
                <b/>
                <i val="0"/>
                <color auto="1"/>
              </font>
              <fill>
                <patternFill>
                  <bgColor rgb="FFFFFF00"/>
                </patternFill>
              </fill>
            </x14:dxf>
          </x14:cfRule>
          <x14:cfRule type="containsText" priority="1821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203" operator="containsText" id="{29A7CE6E-E2CE-44CF-AA28-21D278CCEC9D}">
            <xm:f>NOT(ISERROR(SEARCH('Listados Datos'!$T$3,AB84)))</xm:f>
            <xm:f>'Listados Datos'!$T$3</xm:f>
            <x14:dxf>
              <fill>
                <patternFill patternType="solid">
                  <bgColor rgb="FFC00000"/>
                </patternFill>
              </fill>
            </x14:dxf>
          </x14:cfRule>
          <x14:cfRule type="containsText" priority="18204" operator="containsText" id="{269413FC-8EC9-4CBC-A378-37FD4DF24242}">
            <xm:f>NOT(ISERROR(SEARCH('Listados Datos'!$T$4,AB84)))</xm:f>
            <xm:f>'Listados Datos'!$T$4</xm:f>
            <x14:dxf>
              <font>
                <b/>
                <i val="0"/>
                <color theme="0"/>
              </font>
              <fill>
                <patternFill>
                  <bgColor rgb="FFE26B0A"/>
                </patternFill>
              </fill>
            </x14:dxf>
          </x14:cfRule>
          <x14:cfRule type="containsText" priority="18205" operator="containsText" id="{55DBBEAE-3D88-4A09-ACFD-BC264B9EB510}">
            <xm:f>NOT(ISERROR(SEARCH('Listados Datos'!$T$5,AB84)))</xm:f>
            <xm:f>'Listados Datos'!$T$5</xm:f>
            <x14:dxf>
              <font>
                <b/>
                <i val="0"/>
                <color auto="1"/>
              </font>
              <fill>
                <patternFill>
                  <bgColor rgb="FFFFFF00"/>
                </patternFill>
              </fill>
            </x14:dxf>
          </x14:cfRule>
          <x14:cfRule type="containsText" priority="1820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193" operator="containsText" id="{2D2D48B2-6A52-4E33-96EC-7E414CFF4862}">
            <xm:f>NOT(ISERROR(SEARCH('Listados Datos'!$P$3,Z84)))</xm:f>
            <xm:f>'Listados Datos'!$P$3</xm:f>
            <x14:dxf>
              <fill>
                <patternFill>
                  <bgColor rgb="FF99CC00"/>
                </patternFill>
              </fill>
            </x14:dxf>
          </x14:cfRule>
          <x14:cfRule type="containsText" priority="18194" operator="containsText" id="{04131498-834F-4BF8-9911-4FCC50B31309}">
            <xm:f>NOT(ISERROR(SEARCH('Listados Datos'!$P$4,Z84)))</xm:f>
            <xm:f>'Listados Datos'!$P$4</xm:f>
            <x14:dxf>
              <fill>
                <patternFill>
                  <bgColor rgb="FF33CC33"/>
                </patternFill>
              </fill>
            </x14:dxf>
          </x14:cfRule>
          <x14:cfRule type="containsText" priority="18195" operator="containsText" id="{11176884-7F7C-4AD8-9387-A42DC75EB2D7}">
            <xm:f>NOT(ISERROR(SEARCH('Listados Datos'!$P$5,Z84)))</xm:f>
            <xm:f>'Listados Datos'!$P$5</xm:f>
            <x14:dxf>
              <fill>
                <patternFill>
                  <bgColor rgb="FFFFFF00"/>
                </patternFill>
              </fill>
            </x14:dxf>
          </x14:cfRule>
          <x14:cfRule type="containsText" priority="18196" operator="containsText" id="{20311E82-E41C-4BC8-A2A1-EEA5C08842C5}">
            <xm:f>NOT(ISERROR(SEARCH('Listados Datos'!$P$6,Z84)))</xm:f>
            <xm:f>'Listados Datos'!$P$6</xm:f>
            <x14:dxf>
              <fill>
                <patternFill>
                  <bgColor rgb="FFFFC000"/>
                </patternFill>
              </fill>
            </x14:dxf>
          </x14:cfRule>
          <x14:cfRule type="containsText" priority="1819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995" operator="containsText" id="{EB2CEC4A-717E-4E8B-9BA7-F9134EA1C71A}">
            <xm:f>NOT(ISERROR(SEARCH('Listados Datos'!$T$3,AT90)))</xm:f>
            <xm:f>'Listados Datos'!$T$3</xm:f>
            <x14:dxf>
              <fill>
                <patternFill patternType="solid">
                  <bgColor rgb="FFC00000"/>
                </patternFill>
              </fill>
            </x14:dxf>
          </x14:cfRule>
          <x14:cfRule type="containsText" priority="17996" operator="containsText" id="{2A438B57-8201-4859-B276-6848CF215F38}">
            <xm:f>NOT(ISERROR(SEARCH('Listados Datos'!$T$4,AT90)))</xm:f>
            <xm:f>'Listados Datos'!$T$4</xm:f>
            <x14:dxf>
              <font>
                <b/>
                <i val="0"/>
                <color theme="0"/>
              </font>
              <fill>
                <patternFill>
                  <bgColor rgb="FFE26B0A"/>
                </patternFill>
              </fill>
            </x14:dxf>
          </x14:cfRule>
          <x14:cfRule type="containsText" priority="17997" operator="containsText" id="{DCCBFA58-0A85-4F01-B889-1FCD57855DB8}">
            <xm:f>NOT(ISERROR(SEARCH('Listados Datos'!$T$5,AT90)))</xm:f>
            <xm:f>'Listados Datos'!$T$5</xm:f>
            <x14:dxf>
              <font>
                <b/>
                <i val="0"/>
                <color auto="1"/>
              </font>
              <fill>
                <patternFill>
                  <bgColor rgb="FFFFFF00"/>
                </patternFill>
              </fill>
            </x14:dxf>
          </x14:cfRule>
          <x14:cfRule type="containsText" priority="1799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985" operator="containsText" id="{B614226A-8F0D-465C-90F5-BF35826CB8E2}">
            <xm:f>NOT(ISERROR(SEARCH('Listados Datos'!$P$3,AR90)))</xm:f>
            <xm:f>'Listados Datos'!$P$3</xm:f>
            <x14:dxf>
              <fill>
                <patternFill>
                  <bgColor rgb="FF99CC00"/>
                </patternFill>
              </fill>
            </x14:dxf>
          </x14:cfRule>
          <x14:cfRule type="containsText" priority="17986" operator="containsText" id="{7874B781-DCB1-4F09-8D52-22AA9417A5D7}">
            <xm:f>NOT(ISERROR(SEARCH('Listados Datos'!$P$4,AR90)))</xm:f>
            <xm:f>'Listados Datos'!$P$4</xm:f>
            <x14:dxf>
              <fill>
                <patternFill>
                  <bgColor rgb="FF33CC33"/>
                </patternFill>
              </fill>
            </x14:dxf>
          </x14:cfRule>
          <x14:cfRule type="containsText" priority="17987" operator="containsText" id="{24CDE285-2DF5-4455-A452-DFBB875A879A}">
            <xm:f>NOT(ISERROR(SEARCH('Listados Datos'!$P$5,AR90)))</xm:f>
            <xm:f>'Listados Datos'!$P$5</xm:f>
            <x14:dxf>
              <fill>
                <patternFill>
                  <bgColor rgb="FFFFFF00"/>
                </patternFill>
              </fill>
            </x14:dxf>
          </x14:cfRule>
          <x14:cfRule type="containsText" priority="17988" operator="containsText" id="{F5BE0B26-6603-4A6D-A793-913D1DB40C2E}">
            <xm:f>NOT(ISERROR(SEARCH('Listados Datos'!$P$6,AR90)))</xm:f>
            <xm:f>'Listados Datos'!$P$6</xm:f>
            <x14:dxf>
              <fill>
                <patternFill>
                  <bgColor rgb="FFFFC000"/>
                </patternFill>
              </fill>
            </x14:dxf>
          </x14:cfRule>
          <x14:cfRule type="containsText" priority="1798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8149" operator="containsText" id="{18EE8EB6-D723-4211-8272-457A500028FE}">
            <xm:f>NOT(ISERROR(SEARCH('Listados Datos'!$T$3,AT85)))</xm:f>
            <xm:f>'Listados Datos'!$T$3</xm:f>
            <x14:dxf>
              <fill>
                <patternFill patternType="solid">
                  <bgColor rgb="FFC00000"/>
                </patternFill>
              </fill>
            </x14:dxf>
          </x14:cfRule>
          <x14:cfRule type="containsText" priority="18150" operator="containsText" id="{4226EE53-84FC-4754-90A8-2BF981BEC652}">
            <xm:f>NOT(ISERROR(SEARCH('Listados Datos'!$T$4,AT85)))</xm:f>
            <xm:f>'Listados Datos'!$T$4</xm:f>
            <x14:dxf>
              <font>
                <b/>
                <i val="0"/>
                <color theme="0"/>
              </font>
              <fill>
                <patternFill>
                  <bgColor rgb="FFE26B0A"/>
                </patternFill>
              </fill>
            </x14:dxf>
          </x14:cfRule>
          <x14:cfRule type="containsText" priority="18151" operator="containsText" id="{F577422C-FBE0-40D6-AA2E-9A8FBCC0AA8F}">
            <xm:f>NOT(ISERROR(SEARCH('Listados Datos'!$T$5,AT85)))</xm:f>
            <xm:f>'Listados Datos'!$T$5</xm:f>
            <x14:dxf>
              <font>
                <b/>
                <i val="0"/>
                <color auto="1"/>
              </font>
              <fill>
                <patternFill>
                  <bgColor rgb="FFFFFF00"/>
                </patternFill>
              </fill>
            </x14:dxf>
          </x14:cfRule>
          <x14:cfRule type="containsText" priority="1815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8139" operator="containsText" id="{36823027-B560-490E-81B3-93272E3B4D9F}">
            <xm:f>NOT(ISERROR(SEARCH('Listados Datos'!$P$3,AR85)))</xm:f>
            <xm:f>'Listados Datos'!$P$3</xm:f>
            <x14:dxf>
              <fill>
                <patternFill>
                  <bgColor rgb="FF99CC00"/>
                </patternFill>
              </fill>
            </x14:dxf>
          </x14:cfRule>
          <x14:cfRule type="containsText" priority="18140" operator="containsText" id="{A3895FB9-186C-441B-A9EA-C70FBA953029}">
            <xm:f>NOT(ISERROR(SEARCH('Listados Datos'!$P$4,AR85)))</xm:f>
            <xm:f>'Listados Datos'!$P$4</xm:f>
            <x14:dxf>
              <fill>
                <patternFill>
                  <bgColor rgb="FF33CC33"/>
                </patternFill>
              </fill>
            </x14:dxf>
          </x14:cfRule>
          <x14:cfRule type="containsText" priority="18141" operator="containsText" id="{7DAA0E8B-29F4-4D14-9840-059D600B6DC3}">
            <xm:f>NOT(ISERROR(SEARCH('Listados Datos'!$P$5,AR85)))</xm:f>
            <xm:f>'Listados Datos'!$P$5</xm:f>
            <x14:dxf>
              <fill>
                <patternFill>
                  <bgColor rgb="FFFFFF00"/>
                </patternFill>
              </fill>
            </x14:dxf>
          </x14:cfRule>
          <x14:cfRule type="containsText" priority="18142" operator="containsText" id="{89FE644C-B93F-478E-97AE-763DCE3C2F1D}">
            <xm:f>NOT(ISERROR(SEARCH('Listados Datos'!$P$6,AR85)))</xm:f>
            <xm:f>'Listados Datos'!$P$6</xm:f>
            <x14:dxf>
              <fill>
                <patternFill>
                  <bgColor rgb="FFFFC000"/>
                </patternFill>
              </fill>
            </x14:dxf>
          </x14:cfRule>
          <x14:cfRule type="containsText" priority="1814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971" operator="containsText" id="{A9F34339-12B5-41D3-87ED-059BCD43D3E0}">
            <xm:f>NOT(ISERROR(SEARCH('Listados Datos'!$P$3,AR91)))</xm:f>
            <xm:f>'Listados Datos'!$P$3</xm:f>
            <x14:dxf>
              <fill>
                <patternFill>
                  <bgColor rgb="FF99CC00"/>
                </patternFill>
              </fill>
            </x14:dxf>
          </x14:cfRule>
          <x14:cfRule type="containsText" priority="17972" operator="containsText" id="{96322B1B-EE81-479E-9F17-050B22566E63}">
            <xm:f>NOT(ISERROR(SEARCH('Listados Datos'!$P$4,AR91)))</xm:f>
            <xm:f>'Listados Datos'!$P$4</xm:f>
            <x14:dxf>
              <fill>
                <patternFill>
                  <bgColor rgb="FF33CC33"/>
                </patternFill>
              </fill>
            </x14:dxf>
          </x14:cfRule>
          <x14:cfRule type="containsText" priority="17973" operator="containsText" id="{E86301F2-CA3F-46AC-92F3-1C664880D659}">
            <xm:f>NOT(ISERROR(SEARCH('Listados Datos'!$P$5,AR91)))</xm:f>
            <xm:f>'Listados Datos'!$P$5</xm:f>
            <x14:dxf>
              <fill>
                <patternFill>
                  <bgColor rgb="FFFFFF00"/>
                </patternFill>
              </fill>
            </x14:dxf>
          </x14:cfRule>
          <x14:cfRule type="containsText" priority="17974" operator="containsText" id="{D528563E-299C-4D00-BE48-21AC35363772}">
            <xm:f>NOT(ISERROR(SEARCH('Listados Datos'!$P$6,AR91)))</xm:f>
            <xm:f>'Listados Datos'!$P$6</xm:f>
            <x14:dxf>
              <fill>
                <patternFill>
                  <bgColor rgb="FFFFC000"/>
                </patternFill>
              </fill>
            </x14:dxf>
          </x14:cfRule>
          <x14:cfRule type="containsText" priority="1797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803" operator="containsText" id="{64DEE783-B9D5-40EC-9CA0-7DA74592E0E1}">
            <xm:f>NOT(ISERROR(SEARCH('Listados Datos'!$P$3,AR103)))</xm:f>
            <xm:f>'Listados Datos'!$P$3</xm:f>
            <x14:dxf>
              <fill>
                <patternFill>
                  <bgColor rgb="FF99CC00"/>
                </patternFill>
              </fill>
            </x14:dxf>
          </x14:cfRule>
          <x14:cfRule type="containsText" priority="17804" operator="containsText" id="{66751FD7-988C-4190-B97B-EE1B373D9452}">
            <xm:f>NOT(ISERROR(SEARCH('Listados Datos'!$P$4,AR103)))</xm:f>
            <xm:f>'Listados Datos'!$P$4</xm:f>
            <x14:dxf>
              <fill>
                <patternFill>
                  <bgColor rgb="FF33CC33"/>
                </patternFill>
              </fill>
            </x14:dxf>
          </x14:cfRule>
          <x14:cfRule type="containsText" priority="17805" operator="containsText" id="{62B461BA-2DDD-4A1B-B623-77F87E2CC461}">
            <xm:f>NOT(ISERROR(SEARCH('Listados Datos'!$P$5,AR103)))</xm:f>
            <xm:f>'Listados Datos'!$P$5</xm:f>
            <x14:dxf>
              <fill>
                <patternFill>
                  <bgColor rgb="FFFFFF00"/>
                </patternFill>
              </fill>
            </x14:dxf>
          </x14:cfRule>
          <x14:cfRule type="containsText" priority="17806" operator="containsText" id="{66DD565B-64C6-4CE3-85A5-51EEC7B9A8B5}">
            <xm:f>NOT(ISERROR(SEARCH('Listados Datos'!$P$6,AR103)))</xm:f>
            <xm:f>'Listados Datos'!$P$6</xm:f>
            <x14:dxf>
              <fill>
                <patternFill>
                  <bgColor rgb="FFFFC000"/>
                </patternFill>
              </fill>
            </x14:dxf>
          </x14:cfRule>
          <x14:cfRule type="containsText" priority="1780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479" operator="containsText" id="{2F18BD11-A886-4786-8B98-174883A21C8F}">
            <xm:f>NOT(ISERROR(SEARCH('Listados Datos'!$T$3,AF40)))</xm:f>
            <xm:f>'Listados Datos'!$T$3</xm:f>
            <x14:dxf>
              <fill>
                <patternFill patternType="solid">
                  <bgColor rgb="FFC00000"/>
                </patternFill>
              </fill>
            </x14:dxf>
          </x14:cfRule>
          <x14:cfRule type="containsText" priority="19480" operator="containsText" id="{00F84A8A-998F-453A-B6F2-ACAF03E664C5}">
            <xm:f>NOT(ISERROR(SEARCH('Listados Datos'!$T$4,AF40)))</xm:f>
            <xm:f>'Listados Datos'!$T$4</xm:f>
            <x14:dxf>
              <font>
                <b/>
                <i val="0"/>
                <color theme="0"/>
              </font>
              <fill>
                <patternFill>
                  <bgColor rgb="FFE26B0A"/>
                </patternFill>
              </fill>
            </x14:dxf>
          </x14:cfRule>
          <x14:cfRule type="containsText" priority="19481" operator="containsText" id="{A2838B0E-E8EC-4B83-8A6A-FA3BC08F8863}">
            <xm:f>NOT(ISERROR(SEARCH('Listados Datos'!$T$5,AF40)))</xm:f>
            <xm:f>'Listados Datos'!$T$5</xm:f>
            <x14:dxf>
              <font>
                <b/>
                <i val="0"/>
                <color auto="1"/>
              </font>
              <fill>
                <patternFill>
                  <bgColor rgb="FFFFFF00"/>
                </patternFill>
              </fill>
            </x14:dxf>
          </x14:cfRule>
          <x14:cfRule type="containsText" priority="1948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643" operator="containsText" id="{2C0E3AC3-36D5-49F6-9C1C-858287358FAD}">
            <xm:f>NOT(ISERROR(SEARCH('Listados Datos'!$T$3,AB34)))</xm:f>
            <xm:f>'Listados Datos'!$T$3</xm:f>
            <x14:dxf>
              <fill>
                <patternFill patternType="solid">
                  <bgColor rgb="FFC00000"/>
                </patternFill>
              </fill>
            </x14:dxf>
          </x14:cfRule>
          <x14:cfRule type="containsText" priority="19644" operator="containsText" id="{06A1AF06-C446-4FC6-BB40-254153BFDB71}">
            <xm:f>NOT(ISERROR(SEARCH('Listados Datos'!$T$4,AB34)))</xm:f>
            <xm:f>'Listados Datos'!$T$4</xm:f>
            <x14:dxf>
              <font>
                <b/>
                <i val="0"/>
                <color theme="0"/>
              </font>
              <fill>
                <patternFill>
                  <bgColor rgb="FFE26B0A"/>
                </patternFill>
              </fill>
            </x14:dxf>
          </x14:cfRule>
          <x14:cfRule type="containsText" priority="19645" operator="containsText" id="{C8116207-0380-4093-A611-2943977814F7}">
            <xm:f>NOT(ISERROR(SEARCH('Listados Datos'!$T$5,AB34)))</xm:f>
            <xm:f>'Listados Datos'!$T$5</xm:f>
            <x14:dxf>
              <font>
                <b/>
                <i val="0"/>
                <color auto="1"/>
              </font>
              <fill>
                <patternFill>
                  <bgColor rgb="FFFFFF00"/>
                </patternFill>
              </fill>
            </x14:dxf>
          </x14:cfRule>
          <x14:cfRule type="containsText" priority="1964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633" operator="containsText" id="{5AE5CD29-459F-4CBB-9C81-067294C6FAF3}">
            <xm:f>NOT(ISERROR(SEARCH('Listados Datos'!$P$3,Z34)))</xm:f>
            <xm:f>'Listados Datos'!$P$3</xm:f>
            <x14:dxf>
              <fill>
                <patternFill>
                  <bgColor rgb="FF99CC00"/>
                </patternFill>
              </fill>
            </x14:dxf>
          </x14:cfRule>
          <x14:cfRule type="containsText" priority="19634" operator="containsText" id="{876204F6-50CA-4A54-9E76-707D0B6D00A9}">
            <xm:f>NOT(ISERROR(SEARCH('Listados Datos'!$P$4,Z34)))</xm:f>
            <xm:f>'Listados Datos'!$P$4</xm:f>
            <x14:dxf>
              <fill>
                <patternFill>
                  <bgColor rgb="FF33CC33"/>
                </patternFill>
              </fill>
            </x14:dxf>
          </x14:cfRule>
          <x14:cfRule type="containsText" priority="19635" operator="containsText" id="{256EB7DB-7A14-4651-9759-BCDE6F5A6205}">
            <xm:f>NOT(ISERROR(SEARCH('Listados Datos'!$P$5,Z34)))</xm:f>
            <xm:f>'Listados Datos'!$P$5</xm:f>
            <x14:dxf>
              <fill>
                <patternFill>
                  <bgColor rgb="FFFFFF00"/>
                </patternFill>
              </fill>
            </x14:dxf>
          </x14:cfRule>
          <x14:cfRule type="containsText" priority="19636" operator="containsText" id="{E4E7ECB5-604D-43A9-A3EE-24E04D40AE75}">
            <xm:f>NOT(ISERROR(SEARCH('Listados Datos'!$P$6,Z34)))</xm:f>
            <xm:f>'Listados Datos'!$P$6</xm:f>
            <x14:dxf>
              <fill>
                <patternFill>
                  <bgColor rgb="FFFFC000"/>
                </patternFill>
              </fill>
            </x14:dxf>
          </x14:cfRule>
          <x14:cfRule type="containsText" priority="1963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425" operator="containsText" id="{8A9CC816-036C-423B-9334-DAF818EE1F1A}">
            <xm:f>NOT(ISERROR(SEARCH('Listados Datos'!$T$3,AT40)))</xm:f>
            <xm:f>'Listados Datos'!$T$3</xm:f>
            <x14:dxf>
              <fill>
                <patternFill patternType="solid">
                  <bgColor rgb="FFC00000"/>
                </patternFill>
              </fill>
            </x14:dxf>
          </x14:cfRule>
          <x14:cfRule type="containsText" priority="19426" operator="containsText" id="{8DDB896B-DE3E-4480-AF95-9D8172ADBE5F}">
            <xm:f>NOT(ISERROR(SEARCH('Listados Datos'!$T$4,AT40)))</xm:f>
            <xm:f>'Listados Datos'!$T$4</xm:f>
            <x14:dxf>
              <font>
                <b/>
                <i val="0"/>
                <color theme="0"/>
              </font>
              <fill>
                <patternFill>
                  <bgColor rgb="FFE26B0A"/>
                </patternFill>
              </fill>
            </x14:dxf>
          </x14:cfRule>
          <x14:cfRule type="containsText" priority="19427" operator="containsText" id="{35C27330-0CF2-4EAE-B611-AD4BEEF8B76A}">
            <xm:f>NOT(ISERROR(SEARCH('Listados Datos'!$T$5,AT40)))</xm:f>
            <xm:f>'Listados Datos'!$T$5</xm:f>
            <x14:dxf>
              <font>
                <b/>
                <i val="0"/>
                <color auto="1"/>
              </font>
              <fill>
                <patternFill>
                  <bgColor rgb="FFFFFF00"/>
                </patternFill>
              </fill>
            </x14:dxf>
          </x14:cfRule>
          <x14:cfRule type="containsText" priority="1942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415" operator="containsText" id="{363C5196-BB98-4E08-AC69-20D0A1D72051}">
            <xm:f>NOT(ISERROR(SEARCH('Listados Datos'!$P$3,AR40)))</xm:f>
            <xm:f>'Listados Datos'!$P$3</xm:f>
            <x14:dxf>
              <fill>
                <patternFill>
                  <bgColor rgb="FF99CC00"/>
                </patternFill>
              </fill>
            </x14:dxf>
          </x14:cfRule>
          <x14:cfRule type="containsText" priority="19416" operator="containsText" id="{A6330DBC-AF13-46CE-A1F3-E216C0179965}">
            <xm:f>NOT(ISERROR(SEARCH('Listados Datos'!$P$4,AR40)))</xm:f>
            <xm:f>'Listados Datos'!$P$4</xm:f>
            <x14:dxf>
              <fill>
                <patternFill>
                  <bgColor rgb="FF33CC33"/>
                </patternFill>
              </fill>
            </x14:dxf>
          </x14:cfRule>
          <x14:cfRule type="containsText" priority="19417" operator="containsText" id="{4FEAB77A-0F63-40A3-A7AF-902E40F9C366}">
            <xm:f>NOT(ISERROR(SEARCH('Listados Datos'!$P$5,AR40)))</xm:f>
            <xm:f>'Listados Datos'!$P$5</xm:f>
            <x14:dxf>
              <fill>
                <patternFill>
                  <bgColor rgb="FFFFFF00"/>
                </patternFill>
              </fill>
            </x14:dxf>
          </x14:cfRule>
          <x14:cfRule type="containsText" priority="19418" operator="containsText" id="{4C48F503-3F26-4281-AE68-5025515953FF}">
            <xm:f>NOT(ISERROR(SEARCH('Listados Datos'!$P$6,AR40)))</xm:f>
            <xm:f>'Listados Datos'!$P$6</xm:f>
            <x14:dxf>
              <fill>
                <patternFill>
                  <bgColor rgb="FFFFC000"/>
                </patternFill>
              </fill>
            </x14:dxf>
          </x14:cfRule>
          <x14:cfRule type="containsText" priority="1941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579" operator="containsText" id="{B0DC2E9D-8246-4745-9AF2-EC5E34C9B79B}">
            <xm:f>NOT(ISERROR(SEARCH('Listados Datos'!$T$3,AT35)))</xm:f>
            <xm:f>'Listados Datos'!$T$3</xm:f>
            <x14:dxf>
              <fill>
                <patternFill patternType="solid">
                  <bgColor rgb="FFC00000"/>
                </patternFill>
              </fill>
            </x14:dxf>
          </x14:cfRule>
          <x14:cfRule type="containsText" priority="19580" operator="containsText" id="{B8854605-7A74-4D38-A9D5-C04E10FA4D8E}">
            <xm:f>NOT(ISERROR(SEARCH('Listados Datos'!$T$4,AT35)))</xm:f>
            <xm:f>'Listados Datos'!$T$4</xm:f>
            <x14:dxf>
              <font>
                <b/>
                <i val="0"/>
                <color theme="0"/>
              </font>
              <fill>
                <patternFill>
                  <bgColor rgb="FFE26B0A"/>
                </patternFill>
              </fill>
            </x14:dxf>
          </x14:cfRule>
          <x14:cfRule type="containsText" priority="19581" operator="containsText" id="{EA3246C6-3E21-42A3-B4E2-47CC6AF62508}">
            <xm:f>NOT(ISERROR(SEARCH('Listados Datos'!$T$5,AT35)))</xm:f>
            <xm:f>'Listados Datos'!$T$5</xm:f>
            <x14:dxf>
              <font>
                <b/>
                <i val="0"/>
                <color auto="1"/>
              </font>
              <fill>
                <patternFill>
                  <bgColor rgb="FFFFFF00"/>
                </patternFill>
              </fill>
            </x14:dxf>
          </x14:cfRule>
          <x14:cfRule type="containsText" priority="1958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569" operator="containsText" id="{FC43C29B-CC51-4159-A6BF-1055630DC868}">
            <xm:f>NOT(ISERROR(SEARCH('Listados Datos'!$P$3,AR35)))</xm:f>
            <xm:f>'Listados Datos'!$P$3</xm:f>
            <x14:dxf>
              <fill>
                <patternFill>
                  <bgColor rgb="FF99CC00"/>
                </patternFill>
              </fill>
            </x14:dxf>
          </x14:cfRule>
          <x14:cfRule type="containsText" priority="19570" operator="containsText" id="{EA46D07A-274E-4798-869E-6E60773682AD}">
            <xm:f>NOT(ISERROR(SEARCH('Listados Datos'!$P$4,AR35)))</xm:f>
            <xm:f>'Listados Datos'!$P$4</xm:f>
            <x14:dxf>
              <fill>
                <patternFill>
                  <bgColor rgb="FF33CC33"/>
                </patternFill>
              </fill>
            </x14:dxf>
          </x14:cfRule>
          <x14:cfRule type="containsText" priority="19571" operator="containsText" id="{5E6CBEFF-C842-4625-AD57-1C027A557DEE}">
            <xm:f>NOT(ISERROR(SEARCH('Listados Datos'!$P$5,AR35)))</xm:f>
            <xm:f>'Listados Datos'!$P$5</xm:f>
            <x14:dxf>
              <fill>
                <patternFill>
                  <bgColor rgb="FFFFFF00"/>
                </patternFill>
              </fill>
            </x14:dxf>
          </x14:cfRule>
          <x14:cfRule type="containsText" priority="19572" operator="containsText" id="{E26B2712-A782-45DC-8EF1-F6358E3DC18F}">
            <xm:f>NOT(ISERROR(SEARCH('Listados Datos'!$P$6,AR35)))</xm:f>
            <xm:f>'Listados Datos'!$P$6</xm:f>
            <x14:dxf>
              <fill>
                <patternFill>
                  <bgColor rgb="FFFFC000"/>
                </patternFill>
              </fill>
            </x14:dxf>
          </x14:cfRule>
          <x14:cfRule type="containsText" priority="1957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565" operator="containsText" id="{3D297594-10C3-4D2E-8C03-574F08B66FDE}">
            <xm:f>NOT(ISERROR(SEARCH('Listados Datos'!$T$3,AT39)))</xm:f>
            <xm:f>'Listados Datos'!$T$3</xm:f>
            <x14:dxf>
              <fill>
                <patternFill patternType="solid">
                  <bgColor rgb="FFC00000"/>
                </patternFill>
              </fill>
            </x14:dxf>
          </x14:cfRule>
          <x14:cfRule type="containsText" priority="19566" operator="containsText" id="{51B19B12-1014-4F67-B987-2A9C22C0E1CC}">
            <xm:f>NOT(ISERROR(SEARCH('Listados Datos'!$T$4,AT39)))</xm:f>
            <xm:f>'Listados Datos'!$T$4</xm:f>
            <x14:dxf>
              <font>
                <b/>
                <i val="0"/>
                <color theme="0"/>
              </font>
              <fill>
                <patternFill>
                  <bgColor rgb="FFE26B0A"/>
                </patternFill>
              </fill>
            </x14:dxf>
          </x14:cfRule>
          <x14:cfRule type="containsText" priority="19567" operator="containsText" id="{D1E80A15-C543-4EA0-82E7-0E789B5C3640}">
            <xm:f>NOT(ISERROR(SEARCH('Listados Datos'!$T$5,AT39)))</xm:f>
            <xm:f>'Listados Datos'!$T$5</xm:f>
            <x14:dxf>
              <font>
                <b/>
                <i val="0"/>
                <color auto="1"/>
              </font>
              <fill>
                <patternFill>
                  <bgColor rgb="FFFFFF00"/>
                </patternFill>
              </fill>
            </x14:dxf>
          </x14:cfRule>
          <x14:cfRule type="containsText" priority="1956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555" operator="containsText" id="{B3B901A7-B5FC-45A4-992A-0FAE26AD50F8}">
            <xm:f>NOT(ISERROR(SEARCH('Listados Datos'!$P$3,AR39)))</xm:f>
            <xm:f>'Listados Datos'!$P$3</xm:f>
            <x14:dxf>
              <fill>
                <patternFill>
                  <bgColor rgb="FF99CC00"/>
                </patternFill>
              </fill>
            </x14:dxf>
          </x14:cfRule>
          <x14:cfRule type="containsText" priority="19556" operator="containsText" id="{715BFA44-1E74-49E0-93A8-4368515096DD}">
            <xm:f>NOT(ISERROR(SEARCH('Listados Datos'!$P$4,AR39)))</xm:f>
            <xm:f>'Listados Datos'!$P$4</xm:f>
            <x14:dxf>
              <fill>
                <patternFill>
                  <bgColor rgb="FF33CC33"/>
                </patternFill>
              </fill>
            </x14:dxf>
          </x14:cfRule>
          <x14:cfRule type="containsText" priority="19557" operator="containsText" id="{2DFF1FEF-66E9-46A9-BD22-8F6051A1D40E}">
            <xm:f>NOT(ISERROR(SEARCH('Listados Datos'!$P$5,AR39)))</xm:f>
            <xm:f>'Listados Datos'!$P$5</xm:f>
            <x14:dxf>
              <fill>
                <patternFill>
                  <bgColor rgb="FFFFFF00"/>
                </patternFill>
              </fill>
            </x14:dxf>
          </x14:cfRule>
          <x14:cfRule type="containsText" priority="19558" operator="containsText" id="{4E0119F4-008D-4672-B2DC-80617C5C67B7}">
            <xm:f>NOT(ISERROR(SEARCH('Listados Datos'!$P$6,AR39)))</xm:f>
            <xm:f>'Listados Datos'!$P$6</xm:f>
            <x14:dxf>
              <fill>
                <patternFill>
                  <bgColor rgb="FFFFC000"/>
                </patternFill>
              </fill>
            </x14:dxf>
          </x14:cfRule>
          <x14:cfRule type="containsText" priority="1955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551" operator="containsText" id="{6FC3D32F-FFCE-42AB-A7ED-188B62F9F566}">
            <xm:f>NOT(ISERROR(SEARCH('Listados Datos'!$T$3,AF36)))</xm:f>
            <xm:f>'Listados Datos'!$T$3</xm:f>
            <x14:dxf>
              <fill>
                <patternFill patternType="solid">
                  <bgColor rgb="FFC00000"/>
                </patternFill>
              </fill>
            </x14:dxf>
          </x14:cfRule>
          <x14:cfRule type="containsText" priority="19552" operator="containsText" id="{D6C4EAE6-E7EF-4BF3-AF75-8B4645A21853}">
            <xm:f>NOT(ISERROR(SEARCH('Listados Datos'!$T$4,AF36)))</xm:f>
            <xm:f>'Listados Datos'!$T$4</xm:f>
            <x14:dxf>
              <font>
                <b/>
                <i val="0"/>
                <color theme="0"/>
              </font>
              <fill>
                <patternFill>
                  <bgColor rgb="FFE26B0A"/>
                </patternFill>
              </fill>
            </x14:dxf>
          </x14:cfRule>
          <x14:cfRule type="containsText" priority="19553" operator="containsText" id="{8FBFF2BB-638E-4BF9-985E-B14D5B614476}">
            <xm:f>NOT(ISERROR(SEARCH('Listados Datos'!$T$5,AF36)))</xm:f>
            <xm:f>'Listados Datos'!$T$5</xm:f>
            <x14:dxf>
              <font>
                <b/>
                <i val="0"/>
                <color auto="1"/>
              </font>
              <fill>
                <patternFill>
                  <bgColor rgb="FFFFFF00"/>
                </patternFill>
              </fill>
            </x14:dxf>
          </x14:cfRule>
          <x14:cfRule type="containsText" priority="1955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547" operator="containsText" id="{D975C24C-BFBA-48C5-8A57-9835CE2679F1}">
            <xm:f>NOT(ISERROR(SEARCH('Listados Datos'!$T$3,AB36)))</xm:f>
            <xm:f>'Listados Datos'!$T$3</xm:f>
            <x14:dxf>
              <fill>
                <patternFill patternType="solid">
                  <bgColor rgb="FFC00000"/>
                </patternFill>
              </fill>
            </x14:dxf>
          </x14:cfRule>
          <x14:cfRule type="containsText" priority="19548" operator="containsText" id="{801D45B7-8F36-4161-B9F1-1A5C53D3A419}">
            <xm:f>NOT(ISERROR(SEARCH('Listados Datos'!$T$4,AB36)))</xm:f>
            <xm:f>'Listados Datos'!$T$4</xm:f>
            <x14:dxf>
              <font>
                <b/>
                <i val="0"/>
                <color theme="0"/>
              </font>
              <fill>
                <patternFill>
                  <bgColor rgb="FFE26B0A"/>
                </patternFill>
              </fill>
            </x14:dxf>
          </x14:cfRule>
          <x14:cfRule type="containsText" priority="19549" operator="containsText" id="{36AFBDC5-90A2-442C-BEFB-D3310174882B}">
            <xm:f>NOT(ISERROR(SEARCH('Listados Datos'!$T$5,AB36)))</xm:f>
            <xm:f>'Listados Datos'!$T$5</xm:f>
            <x14:dxf>
              <font>
                <b/>
                <i val="0"/>
                <color auto="1"/>
              </font>
              <fill>
                <patternFill>
                  <bgColor rgb="FFFFFF00"/>
                </patternFill>
              </fill>
            </x14:dxf>
          </x14:cfRule>
          <x14:cfRule type="containsText" priority="1955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537" operator="containsText" id="{59D4D698-C004-4A93-86AF-6D29046117C9}">
            <xm:f>NOT(ISERROR(SEARCH('Listados Datos'!$P$3,Z36)))</xm:f>
            <xm:f>'Listados Datos'!$P$3</xm:f>
            <x14:dxf>
              <fill>
                <patternFill>
                  <bgColor rgb="FF99CC00"/>
                </patternFill>
              </fill>
            </x14:dxf>
          </x14:cfRule>
          <x14:cfRule type="containsText" priority="19538" operator="containsText" id="{CAF538BE-9D96-4B21-8A43-D6FD5CFD1C72}">
            <xm:f>NOT(ISERROR(SEARCH('Listados Datos'!$P$4,Z36)))</xm:f>
            <xm:f>'Listados Datos'!$P$4</xm:f>
            <x14:dxf>
              <fill>
                <patternFill>
                  <bgColor rgb="FF33CC33"/>
                </patternFill>
              </fill>
            </x14:dxf>
          </x14:cfRule>
          <x14:cfRule type="containsText" priority="19539" operator="containsText" id="{865DD92C-A9FD-4579-9310-A2FB0A7C99D3}">
            <xm:f>NOT(ISERROR(SEARCH('Listados Datos'!$P$5,Z36)))</xm:f>
            <xm:f>'Listados Datos'!$P$5</xm:f>
            <x14:dxf>
              <fill>
                <patternFill>
                  <bgColor rgb="FFFFFF00"/>
                </patternFill>
              </fill>
            </x14:dxf>
          </x14:cfRule>
          <x14:cfRule type="containsText" priority="19540" operator="containsText" id="{16D2D78B-BA9F-46DE-8119-D440C3AB74B2}">
            <xm:f>NOT(ISERROR(SEARCH('Listados Datos'!$P$6,Z36)))</xm:f>
            <xm:f>'Listados Datos'!$P$6</xm:f>
            <x14:dxf>
              <fill>
                <patternFill>
                  <bgColor rgb="FFFFC000"/>
                </patternFill>
              </fill>
            </x14:dxf>
          </x14:cfRule>
          <x14:cfRule type="containsText" priority="1954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507" operator="containsText" id="{1BD3347A-14E9-4497-A67F-DAE83CF5D3EE}">
            <xm:f>NOT(ISERROR(SEARCH('Listados Datos'!$T$3,AT36)))</xm:f>
            <xm:f>'Listados Datos'!$T$3</xm:f>
            <x14:dxf>
              <fill>
                <patternFill patternType="solid">
                  <bgColor rgb="FFC00000"/>
                </patternFill>
              </fill>
            </x14:dxf>
          </x14:cfRule>
          <x14:cfRule type="containsText" priority="19508" operator="containsText" id="{03046F10-3843-466E-A974-5E9E0AC3A398}">
            <xm:f>NOT(ISERROR(SEARCH('Listados Datos'!$T$4,AT36)))</xm:f>
            <xm:f>'Listados Datos'!$T$4</xm:f>
            <x14:dxf>
              <font>
                <b/>
                <i val="0"/>
                <color theme="0"/>
              </font>
              <fill>
                <patternFill>
                  <bgColor rgb="FFE26B0A"/>
                </patternFill>
              </fill>
            </x14:dxf>
          </x14:cfRule>
          <x14:cfRule type="containsText" priority="19509" operator="containsText" id="{48ED5A17-A890-42DA-9514-B256BE466E3D}">
            <xm:f>NOT(ISERROR(SEARCH('Listados Datos'!$T$5,AT36)))</xm:f>
            <xm:f>'Listados Datos'!$T$5</xm:f>
            <x14:dxf>
              <font>
                <b/>
                <i val="0"/>
                <color auto="1"/>
              </font>
              <fill>
                <patternFill>
                  <bgColor rgb="FFFFFF00"/>
                </patternFill>
              </fill>
            </x14:dxf>
          </x14:cfRule>
          <x14:cfRule type="containsText" priority="1951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497" operator="containsText" id="{3B9AD68B-2E21-4F77-A82E-A567F6A09A62}">
            <xm:f>NOT(ISERROR(SEARCH('Listados Datos'!$P$3,AR36)))</xm:f>
            <xm:f>'Listados Datos'!$P$3</xm:f>
            <x14:dxf>
              <fill>
                <patternFill>
                  <bgColor rgb="FF99CC00"/>
                </patternFill>
              </fill>
            </x14:dxf>
          </x14:cfRule>
          <x14:cfRule type="containsText" priority="19498" operator="containsText" id="{4BAE9D03-1A53-47F7-8C3B-F7A2048C74CA}">
            <xm:f>NOT(ISERROR(SEARCH('Listados Datos'!$P$4,AR36)))</xm:f>
            <xm:f>'Listados Datos'!$P$4</xm:f>
            <x14:dxf>
              <fill>
                <patternFill>
                  <bgColor rgb="FF33CC33"/>
                </patternFill>
              </fill>
            </x14:dxf>
          </x14:cfRule>
          <x14:cfRule type="containsText" priority="19499" operator="containsText" id="{EACEAA7D-C6E4-465E-B93A-B88E59595607}">
            <xm:f>NOT(ISERROR(SEARCH('Listados Datos'!$P$5,AR36)))</xm:f>
            <xm:f>'Listados Datos'!$P$5</xm:f>
            <x14:dxf>
              <fill>
                <patternFill>
                  <bgColor rgb="FFFFFF00"/>
                </patternFill>
              </fill>
            </x14:dxf>
          </x14:cfRule>
          <x14:cfRule type="containsText" priority="19500" operator="containsText" id="{83631495-A360-4046-9023-2825D91F6ADA}">
            <xm:f>NOT(ISERROR(SEARCH('Listados Datos'!$P$6,AR36)))</xm:f>
            <xm:f>'Listados Datos'!$P$6</xm:f>
            <x14:dxf>
              <fill>
                <patternFill>
                  <bgColor rgb="FFFFC000"/>
                </patternFill>
              </fill>
            </x14:dxf>
          </x14:cfRule>
          <x14:cfRule type="containsText" priority="1950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493" operator="containsText" id="{889268B0-06F8-42B4-A3D8-6007623F7CA8}">
            <xm:f>NOT(ISERROR(SEARCH('Listados Datos'!$T$3,AT37)))</xm:f>
            <xm:f>'Listados Datos'!$T$3</xm:f>
            <x14:dxf>
              <fill>
                <patternFill patternType="solid">
                  <bgColor rgb="FFC00000"/>
                </patternFill>
              </fill>
            </x14:dxf>
          </x14:cfRule>
          <x14:cfRule type="containsText" priority="19494" operator="containsText" id="{3BDE3B23-99DA-4669-AAF6-C215B6F98FBE}">
            <xm:f>NOT(ISERROR(SEARCH('Listados Datos'!$T$4,AT37)))</xm:f>
            <xm:f>'Listados Datos'!$T$4</xm:f>
            <x14:dxf>
              <font>
                <b/>
                <i val="0"/>
                <color theme="0"/>
              </font>
              <fill>
                <patternFill>
                  <bgColor rgb="FFE26B0A"/>
                </patternFill>
              </fill>
            </x14:dxf>
          </x14:cfRule>
          <x14:cfRule type="containsText" priority="19495" operator="containsText" id="{E3DB0ADB-5153-4BD0-8979-95604A9A3E80}">
            <xm:f>NOT(ISERROR(SEARCH('Listados Datos'!$T$5,AT37)))</xm:f>
            <xm:f>'Listados Datos'!$T$5</xm:f>
            <x14:dxf>
              <font>
                <b/>
                <i val="0"/>
                <color auto="1"/>
              </font>
              <fill>
                <patternFill>
                  <bgColor rgb="FFFFFF00"/>
                </patternFill>
              </fill>
            </x14:dxf>
          </x14:cfRule>
          <x14:cfRule type="containsText" priority="1949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483" operator="containsText" id="{FA1FC46E-AF33-4C5B-8624-14774A123BA7}">
            <xm:f>NOT(ISERROR(SEARCH('Listados Datos'!$P$3,AR37)))</xm:f>
            <xm:f>'Listados Datos'!$P$3</xm:f>
            <x14:dxf>
              <fill>
                <patternFill>
                  <bgColor rgb="FF99CC00"/>
                </patternFill>
              </fill>
            </x14:dxf>
          </x14:cfRule>
          <x14:cfRule type="containsText" priority="19484" operator="containsText" id="{513422F8-8207-4618-99EF-AFFAE40DE45F}">
            <xm:f>NOT(ISERROR(SEARCH('Listados Datos'!$P$4,AR37)))</xm:f>
            <xm:f>'Listados Datos'!$P$4</xm:f>
            <x14:dxf>
              <fill>
                <patternFill>
                  <bgColor rgb="FF33CC33"/>
                </patternFill>
              </fill>
            </x14:dxf>
          </x14:cfRule>
          <x14:cfRule type="containsText" priority="19485" operator="containsText" id="{44062A30-7338-49A2-83DA-2737D39F57AB}">
            <xm:f>NOT(ISERROR(SEARCH('Listados Datos'!$P$5,AR37)))</xm:f>
            <xm:f>'Listados Datos'!$P$5</xm:f>
            <x14:dxf>
              <fill>
                <patternFill>
                  <bgColor rgb="FFFFFF00"/>
                </patternFill>
              </fill>
            </x14:dxf>
          </x14:cfRule>
          <x14:cfRule type="containsText" priority="19486" operator="containsText" id="{7A87BCB8-4D79-4303-A3F5-472D66101F6C}">
            <xm:f>NOT(ISERROR(SEARCH('Listados Datos'!$P$6,AR37)))</xm:f>
            <xm:f>'Listados Datos'!$P$6</xm:f>
            <x14:dxf>
              <fill>
                <patternFill>
                  <bgColor rgb="FFFFC000"/>
                </patternFill>
              </fill>
            </x14:dxf>
          </x14:cfRule>
          <x14:cfRule type="containsText" priority="1948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311" operator="containsText" id="{7504F41D-C9F1-48B7-8C30-0EBAEA84F00D}">
            <xm:f>NOT(ISERROR(SEARCH('Listados Datos'!$T$3,AF46)))</xm:f>
            <xm:f>'Listados Datos'!$T$3</xm:f>
            <x14:dxf>
              <fill>
                <patternFill patternType="solid">
                  <bgColor rgb="FFC00000"/>
                </patternFill>
              </fill>
            </x14:dxf>
          </x14:cfRule>
          <x14:cfRule type="containsText" priority="19312" operator="containsText" id="{FE32C61D-4469-40CA-94E0-01DA5252FCCD}">
            <xm:f>NOT(ISERROR(SEARCH('Listados Datos'!$T$4,AF46)))</xm:f>
            <xm:f>'Listados Datos'!$T$4</xm:f>
            <x14:dxf>
              <font>
                <b/>
                <i val="0"/>
                <color theme="0"/>
              </font>
              <fill>
                <patternFill>
                  <bgColor rgb="FFE26B0A"/>
                </patternFill>
              </fill>
            </x14:dxf>
          </x14:cfRule>
          <x14:cfRule type="containsText" priority="19313" operator="containsText" id="{5FAF530C-3E02-41E6-BE0E-AE80028DD95F}">
            <xm:f>NOT(ISERROR(SEARCH('Listados Datos'!$T$5,AF46)))</xm:f>
            <xm:f>'Listados Datos'!$T$5</xm:f>
            <x14:dxf>
              <font>
                <b/>
                <i val="0"/>
                <color auto="1"/>
              </font>
              <fill>
                <patternFill>
                  <bgColor rgb="FFFFFF00"/>
                </patternFill>
              </fill>
            </x14:dxf>
          </x14:cfRule>
          <x14:cfRule type="containsText" priority="1931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475" operator="containsText" id="{62EFC965-0B74-4AB2-B7D5-F278A69C1824}">
            <xm:f>NOT(ISERROR(SEARCH('Listados Datos'!$T$3,AB40)))</xm:f>
            <xm:f>'Listados Datos'!$T$3</xm:f>
            <x14:dxf>
              <fill>
                <patternFill patternType="solid">
                  <bgColor rgb="FFC00000"/>
                </patternFill>
              </fill>
            </x14:dxf>
          </x14:cfRule>
          <x14:cfRule type="containsText" priority="19476" operator="containsText" id="{40BDDB8D-F25F-478A-B054-EA5C7C403AF1}">
            <xm:f>NOT(ISERROR(SEARCH('Listados Datos'!$T$4,AB40)))</xm:f>
            <xm:f>'Listados Datos'!$T$4</xm:f>
            <x14:dxf>
              <font>
                <b/>
                <i val="0"/>
                <color theme="0"/>
              </font>
              <fill>
                <patternFill>
                  <bgColor rgb="FFE26B0A"/>
                </patternFill>
              </fill>
            </x14:dxf>
          </x14:cfRule>
          <x14:cfRule type="containsText" priority="19477" operator="containsText" id="{34DBCF2E-8CE1-41FC-BF70-5D1829E1C1F2}">
            <xm:f>NOT(ISERROR(SEARCH('Listados Datos'!$T$5,AB40)))</xm:f>
            <xm:f>'Listados Datos'!$T$5</xm:f>
            <x14:dxf>
              <font>
                <b/>
                <i val="0"/>
                <color auto="1"/>
              </font>
              <fill>
                <patternFill>
                  <bgColor rgb="FFFFFF00"/>
                </patternFill>
              </fill>
            </x14:dxf>
          </x14:cfRule>
          <x14:cfRule type="containsText" priority="1947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465" operator="containsText" id="{61EF1D4A-7730-45EA-ADB9-E23571AB5DFB}">
            <xm:f>NOT(ISERROR(SEARCH('Listados Datos'!$P$3,Z40)))</xm:f>
            <xm:f>'Listados Datos'!$P$3</xm:f>
            <x14:dxf>
              <fill>
                <patternFill>
                  <bgColor rgb="FF99CC00"/>
                </patternFill>
              </fill>
            </x14:dxf>
          </x14:cfRule>
          <x14:cfRule type="containsText" priority="19466" operator="containsText" id="{9793E394-07C8-43A2-B138-02A0767D294E}">
            <xm:f>NOT(ISERROR(SEARCH('Listados Datos'!$P$4,Z40)))</xm:f>
            <xm:f>'Listados Datos'!$P$4</xm:f>
            <x14:dxf>
              <fill>
                <patternFill>
                  <bgColor rgb="FF33CC33"/>
                </patternFill>
              </fill>
            </x14:dxf>
          </x14:cfRule>
          <x14:cfRule type="containsText" priority="19467" operator="containsText" id="{5490055C-819A-4EEC-8EB6-34AAB88B3415}">
            <xm:f>NOT(ISERROR(SEARCH('Listados Datos'!$P$5,Z40)))</xm:f>
            <xm:f>'Listados Datos'!$P$5</xm:f>
            <x14:dxf>
              <fill>
                <patternFill>
                  <bgColor rgb="FFFFFF00"/>
                </patternFill>
              </fill>
            </x14:dxf>
          </x14:cfRule>
          <x14:cfRule type="containsText" priority="19468" operator="containsText" id="{6888ADC1-C231-478D-AFA7-DD7624E3F0F5}">
            <xm:f>NOT(ISERROR(SEARCH('Listados Datos'!$P$6,Z40)))</xm:f>
            <xm:f>'Listados Datos'!$P$6</xm:f>
            <x14:dxf>
              <fill>
                <patternFill>
                  <bgColor rgb="FFFFC000"/>
                </patternFill>
              </fill>
            </x14:dxf>
          </x14:cfRule>
          <x14:cfRule type="containsText" priority="1946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257" operator="containsText" id="{D8AEF834-4D2B-4E5C-8CD7-06993A2E33AA}">
            <xm:f>NOT(ISERROR(SEARCH('Listados Datos'!$T$3,AT46)))</xm:f>
            <xm:f>'Listados Datos'!$T$3</xm:f>
            <x14:dxf>
              <fill>
                <patternFill patternType="solid">
                  <bgColor rgb="FFC00000"/>
                </patternFill>
              </fill>
            </x14:dxf>
          </x14:cfRule>
          <x14:cfRule type="containsText" priority="19258" operator="containsText" id="{2A625B58-A67D-4CB3-A4F8-25E878C37889}">
            <xm:f>NOT(ISERROR(SEARCH('Listados Datos'!$T$4,AT46)))</xm:f>
            <xm:f>'Listados Datos'!$T$4</xm:f>
            <x14:dxf>
              <font>
                <b/>
                <i val="0"/>
                <color theme="0"/>
              </font>
              <fill>
                <patternFill>
                  <bgColor rgb="FFE26B0A"/>
                </patternFill>
              </fill>
            </x14:dxf>
          </x14:cfRule>
          <x14:cfRule type="containsText" priority="19259" operator="containsText" id="{09BAA43A-0940-422B-A797-EE4BEFA51558}">
            <xm:f>NOT(ISERROR(SEARCH('Listados Datos'!$T$5,AT46)))</xm:f>
            <xm:f>'Listados Datos'!$T$5</xm:f>
            <x14:dxf>
              <font>
                <b/>
                <i val="0"/>
                <color auto="1"/>
              </font>
              <fill>
                <patternFill>
                  <bgColor rgb="FFFFFF00"/>
                </patternFill>
              </fill>
            </x14:dxf>
          </x14:cfRule>
          <x14:cfRule type="containsText" priority="1926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247" operator="containsText" id="{0393B0D1-1795-4696-947F-113EDA63F93D}">
            <xm:f>NOT(ISERROR(SEARCH('Listados Datos'!$P$3,AR46)))</xm:f>
            <xm:f>'Listados Datos'!$P$3</xm:f>
            <x14:dxf>
              <fill>
                <patternFill>
                  <bgColor rgb="FF99CC00"/>
                </patternFill>
              </fill>
            </x14:dxf>
          </x14:cfRule>
          <x14:cfRule type="containsText" priority="19248" operator="containsText" id="{B5552976-D670-4ED5-A45D-CCDE4AF05EA7}">
            <xm:f>NOT(ISERROR(SEARCH('Listados Datos'!$P$4,AR46)))</xm:f>
            <xm:f>'Listados Datos'!$P$4</xm:f>
            <x14:dxf>
              <fill>
                <patternFill>
                  <bgColor rgb="FF33CC33"/>
                </patternFill>
              </fill>
            </x14:dxf>
          </x14:cfRule>
          <x14:cfRule type="containsText" priority="19249" operator="containsText" id="{606328FE-43CF-4166-8F61-10AA613E140F}">
            <xm:f>NOT(ISERROR(SEARCH('Listados Datos'!$P$5,AR46)))</xm:f>
            <xm:f>'Listados Datos'!$P$5</xm:f>
            <x14:dxf>
              <fill>
                <patternFill>
                  <bgColor rgb="FFFFFF00"/>
                </patternFill>
              </fill>
            </x14:dxf>
          </x14:cfRule>
          <x14:cfRule type="containsText" priority="19250" operator="containsText" id="{C2ABD7AE-946C-4F70-A2EB-D1801FCAE88B}">
            <xm:f>NOT(ISERROR(SEARCH('Listados Datos'!$P$6,AR46)))</xm:f>
            <xm:f>'Listados Datos'!$P$6</xm:f>
            <x14:dxf>
              <fill>
                <patternFill>
                  <bgColor rgb="FFFFC000"/>
                </patternFill>
              </fill>
            </x14:dxf>
          </x14:cfRule>
          <x14:cfRule type="containsText" priority="1925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411" operator="containsText" id="{681CF19A-E98F-4B11-978E-5A42D429CD07}">
            <xm:f>NOT(ISERROR(SEARCH('Listados Datos'!$T$3,AT41)))</xm:f>
            <xm:f>'Listados Datos'!$T$3</xm:f>
            <x14:dxf>
              <fill>
                <patternFill patternType="solid">
                  <bgColor rgb="FFC00000"/>
                </patternFill>
              </fill>
            </x14:dxf>
          </x14:cfRule>
          <x14:cfRule type="containsText" priority="19412" operator="containsText" id="{8A1FEB7F-D494-4F89-BDF6-C42A63A759EC}">
            <xm:f>NOT(ISERROR(SEARCH('Listados Datos'!$T$4,AT41)))</xm:f>
            <xm:f>'Listados Datos'!$T$4</xm:f>
            <x14:dxf>
              <font>
                <b/>
                <i val="0"/>
                <color theme="0"/>
              </font>
              <fill>
                <patternFill>
                  <bgColor rgb="FFE26B0A"/>
                </patternFill>
              </fill>
            </x14:dxf>
          </x14:cfRule>
          <x14:cfRule type="containsText" priority="19413" operator="containsText" id="{ACB3EBEE-874A-4347-8CA8-5C7F096165A3}">
            <xm:f>NOT(ISERROR(SEARCH('Listados Datos'!$T$5,AT41)))</xm:f>
            <xm:f>'Listados Datos'!$T$5</xm:f>
            <x14:dxf>
              <font>
                <b/>
                <i val="0"/>
                <color auto="1"/>
              </font>
              <fill>
                <patternFill>
                  <bgColor rgb="FFFFFF00"/>
                </patternFill>
              </fill>
            </x14:dxf>
          </x14:cfRule>
          <x14:cfRule type="containsText" priority="1941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401" operator="containsText" id="{03D9423A-6FBC-4390-A803-CE279D6EEC44}">
            <xm:f>NOT(ISERROR(SEARCH('Listados Datos'!$P$3,AR41)))</xm:f>
            <xm:f>'Listados Datos'!$P$3</xm:f>
            <x14:dxf>
              <fill>
                <patternFill>
                  <bgColor rgb="FF99CC00"/>
                </patternFill>
              </fill>
            </x14:dxf>
          </x14:cfRule>
          <x14:cfRule type="containsText" priority="19402" operator="containsText" id="{805266B5-5FC1-4E37-9586-88621D040B40}">
            <xm:f>NOT(ISERROR(SEARCH('Listados Datos'!$P$4,AR41)))</xm:f>
            <xm:f>'Listados Datos'!$P$4</xm:f>
            <x14:dxf>
              <fill>
                <patternFill>
                  <bgColor rgb="FF33CC33"/>
                </patternFill>
              </fill>
            </x14:dxf>
          </x14:cfRule>
          <x14:cfRule type="containsText" priority="19403" operator="containsText" id="{CFD984C6-1666-468F-9AE5-23B75477E76C}">
            <xm:f>NOT(ISERROR(SEARCH('Listados Datos'!$P$5,AR41)))</xm:f>
            <xm:f>'Listados Datos'!$P$5</xm:f>
            <x14:dxf>
              <fill>
                <patternFill>
                  <bgColor rgb="FFFFFF00"/>
                </patternFill>
              </fill>
            </x14:dxf>
          </x14:cfRule>
          <x14:cfRule type="containsText" priority="19404" operator="containsText" id="{E1B15D1F-E969-48A7-A7D3-586B80D451FF}">
            <xm:f>NOT(ISERROR(SEARCH('Listados Datos'!$P$6,AR41)))</xm:f>
            <xm:f>'Listados Datos'!$P$6</xm:f>
            <x14:dxf>
              <fill>
                <patternFill>
                  <bgColor rgb="FFFFC000"/>
                </patternFill>
              </fill>
            </x14:dxf>
          </x14:cfRule>
          <x14:cfRule type="containsText" priority="1940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397" operator="containsText" id="{1B1444C2-B934-40AB-869A-1C99CF4BDC03}">
            <xm:f>NOT(ISERROR(SEARCH('Listados Datos'!$T$3,AT45)))</xm:f>
            <xm:f>'Listados Datos'!$T$3</xm:f>
            <x14:dxf>
              <fill>
                <patternFill patternType="solid">
                  <bgColor rgb="FFC00000"/>
                </patternFill>
              </fill>
            </x14:dxf>
          </x14:cfRule>
          <x14:cfRule type="containsText" priority="19398" operator="containsText" id="{9C542FA9-4327-493F-B638-C6DFEEA77FB2}">
            <xm:f>NOT(ISERROR(SEARCH('Listados Datos'!$T$4,AT45)))</xm:f>
            <xm:f>'Listados Datos'!$T$4</xm:f>
            <x14:dxf>
              <font>
                <b/>
                <i val="0"/>
                <color theme="0"/>
              </font>
              <fill>
                <patternFill>
                  <bgColor rgb="FFE26B0A"/>
                </patternFill>
              </fill>
            </x14:dxf>
          </x14:cfRule>
          <x14:cfRule type="containsText" priority="19399" operator="containsText" id="{151FFA61-B183-4694-A6FD-B5723A4872B4}">
            <xm:f>NOT(ISERROR(SEARCH('Listados Datos'!$T$5,AT45)))</xm:f>
            <xm:f>'Listados Datos'!$T$5</xm:f>
            <x14:dxf>
              <font>
                <b/>
                <i val="0"/>
                <color auto="1"/>
              </font>
              <fill>
                <patternFill>
                  <bgColor rgb="FFFFFF00"/>
                </patternFill>
              </fill>
            </x14:dxf>
          </x14:cfRule>
          <x14:cfRule type="containsText" priority="1940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387" operator="containsText" id="{9F93F923-A58C-4D5A-A6FF-E76ED869F210}">
            <xm:f>NOT(ISERROR(SEARCH('Listados Datos'!$P$3,AR45)))</xm:f>
            <xm:f>'Listados Datos'!$P$3</xm:f>
            <x14:dxf>
              <fill>
                <patternFill>
                  <bgColor rgb="FF99CC00"/>
                </patternFill>
              </fill>
            </x14:dxf>
          </x14:cfRule>
          <x14:cfRule type="containsText" priority="19388" operator="containsText" id="{12790F42-8C61-44BA-A20A-25641D46C2D0}">
            <xm:f>NOT(ISERROR(SEARCH('Listados Datos'!$P$4,AR45)))</xm:f>
            <xm:f>'Listados Datos'!$P$4</xm:f>
            <x14:dxf>
              <fill>
                <patternFill>
                  <bgColor rgb="FF33CC33"/>
                </patternFill>
              </fill>
            </x14:dxf>
          </x14:cfRule>
          <x14:cfRule type="containsText" priority="19389" operator="containsText" id="{4D480013-6E3F-463B-AA58-F1621B7291D8}">
            <xm:f>NOT(ISERROR(SEARCH('Listados Datos'!$P$5,AR45)))</xm:f>
            <xm:f>'Listados Datos'!$P$5</xm:f>
            <x14:dxf>
              <fill>
                <patternFill>
                  <bgColor rgb="FFFFFF00"/>
                </patternFill>
              </fill>
            </x14:dxf>
          </x14:cfRule>
          <x14:cfRule type="containsText" priority="19390" operator="containsText" id="{AB3C8034-2FE4-47AD-B642-04D5FD76E994}">
            <xm:f>NOT(ISERROR(SEARCH('Listados Datos'!$P$6,AR45)))</xm:f>
            <xm:f>'Listados Datos'!$P$6</xm:f>
            <x14:dxf>
              <fill>
                <patternFill>
                  <bgColor rgb="FFFFC000"/>
                </patternFill>
              </fill>
            </x14:dxf>
          </x14:cfRule>
          <x14:cfRule type="containsText" priority="1939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383" operator="containsText" id="{F62F8092-BCAA-4534-85DD-41570F4F9D39}">
            <xm:f>NOT(ISERROR(SEARCH('Listados Datos'!$T$3,AF42)))</xm:f>
            <xm:f>'Listados Datos'!$T$3</xm:f>
            <x14:dxf>
              <fill>
                <patternFill patternType="solid">
                  <bgColor rgb="FFC00000"/>
                </patternFill>
              </fill>
            </x14:dxf>
          </x14:cfRule>
          <x14:cfRule type="containsText" priority="19384" operator="containsText" id="{B074EB9C-D9E4-4508-B9E5-5D0CF8E5A79C}">
            <xm:f>NOT(ISERROR(SEARCH('Listados Datos'!$T$4,AF42)))</xm:f>
            <xm:f>'Listados Datos'!$T$4</xm:f>
            <x14:dxf>
              <font>
                <b/>
                <i val="0"/>
                <color theme="0"/>
              </font>
              <fill>
                <patternFill>
                  <bgColor rgb="FFE26B0A"/>
                </patternFill>
              </fill>
            </x14:dxf>
          </x14:cfRule>
          <x14:cfRule type="containsText" priority="19385" operator="containsText" id="{3BAA08D8-E3D3-45A0-BE89-9D2ECE23EDE1}">
            <xm:f>NOT(ISERROR(SEARCH('Listados Datos'!$T$5,AF42)))</xm:f>
            <xm:f>'Listados Datos'!$T$5</xm:f>
            <x14:dxf>
              <font>
                <b/>
                <i val="0"/>
                <color auto="1"/>
              </font>
              <fill>
                <patternFill>
                  <bgColor rgb="FFFFFF00"/>
                </patternFill>
              </fill>
            </x14:dxf>
          </x14:cfRule>
          <x14:cfRule type="containsText" priority="1938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379" operator="containsText" id="{48FEA2BD-BBA4-463C-A93B-8F9AF382924A}">
            <xm:f>NOT(ISERROR(SEARCH('Listados Datos'!$T$3,AB42)))</xm:f>
            <xm:f>'Listados Datos'!$T$3</xm:f>
            <x14:dxf>
              <fill>
                <patternFill patternType="solid">
                  <bgColor rgb="FFC00000"/>
                </patternFill>
              </fill>
            </x14:dxf>
          </x14:cfRule>
          <x14:cfRule type="containsText" priority="19380" operator="containsText" id="{74AD12A3-D0B1-41B4-97F2-06627595C993}">
            <xm:f>NOT(ISERROR(SEARCH('Listados Datos'!$T$4,AB42)))</xm:f>
            <xm:f>'Listados Datos'!$T$4</xm:f>
            <x14:dxf>
              <font>
                <b/>
                <i val="0"/>
                <color theme="0"/>
              </font>
              <fill>
                <patternFill>
                  <bgColor rgb="FFE26B0A"/>
                </patternFill>
              </fill>
            </x14:dxf>
          </x14:cfRule>
          <x14:cfRule type="containsText" priority="19381" operator="containsText" id="{6D748A0F-78A9-4028-A575-4676DE8021CF}">
            <xm:f>NOT(ISERROR(SEARCH('Listados Datos'!$T$5,AB42)))</xm:f>
            <xm:f>'Listados Datos'!$T$5</xm:f>
            <x14:dxf>
              <font>
                <b/>
                <i val="0"/>
                <color auto="1"/>
              </font>
              <fill>
                <patternFill>
                  <bgColor rgb="FFFFFF00"/>
                </patternFill>
              </fill>
            </x14:dxf>
          </x14:cfRule>
          <x14:cfRule type="containsText" priority="1938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369" operator="containsText" id="{8312E75C-6CE6-461E-BEA2-78B004C4A776}">
            <xm:f>NOT(ISERROR(SEARCH('Listados Datos'!$P$3,Z42)))</xm:f>
            <xm:f>'Listados Datos'!$P$3</xm:f>
            <x14:dxf>
              <fill>
                <patternFill>
                  <bgColor rgb="FF99CC00"/>
                </patternFill>
              </fill>
            </x14:dxf>
          </x14:cfRule>
          <x14:cfRule type="containsText" priority="19370" operator="containsText" id="{BF327C6B-D7F0-4836-87EE-E1C5E0A9F038}">
            <xm:f>NOT(ISERROR(SEARCH('Listados Datos'!$P$4,Z42)))</xm:f>
            <xm:f>'Listados Datos'!$P$4</xm:f>
            <x14:dxf>
              <fill>
                <patternFill>
                  <bgColor rgb="FF33CC33"/>
                </patternFill>
              </fill>
            </x14:dxf>
          </x14:cfRule>
          <x14:cfRule type="containsText" priority="19371" operator="containsText" id="{FE1306B6-B8C5-4BB4-BF3B-29E9483F0F95}">
            <xm:f>NOT(ISERROR(SEARCH('Listados Datos'!$P$5,Z42)))</xm:f>
            <xm:f>'Listados Datos'!$P$5</xm:f>
            <x14:dxf>
              <fill>
                <patternFill>
                  <bgColor rgb="FFFFFF00"/>
                </patternFill>
              </fill>
            </x14:dxf>
          </x14:cfRule>
          <x14:cfRule type="containsText" priority="19372" operator="containsText" id="{BFDFAFF3-D53E-467B-8975-66B3E340C3A0}">
            <xm:f>NOT(ISERROR(SEARCH('Listados Datos'!$P$6,Z42)))</xm:f>
            <xm:f>'Listados Datos'!$P$6</xm:f>
            <x14:dxf>
              <fill>
                <patternFill>
                  <bgColor rgb="FFFFC000"/>
                </patternFill>
              </fill>
            </x14:dxf>
          </x14:cfRule>
          <x14:cfRule type="containsText" priority="1937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339" operator="containsText" id="{FD39239B-9171-4110-87BB-5502DA61D8B6}">
            <xm:f>NOT(ISERROR(SEARCH('Listados Datos'!$T$3,AT42)))</xm:f>
            <xm:f>'Listados Datos'!$T$3</xm:f>
            <x14:dxf>
              <fill>
                <patternFill patternType="solid">
                  <bgColor rgb="FFC00000"/>
                </patternFill>
              </fill>
            </x14:dxf>
          </x14:cfRule>
          <x14:cfRule type="containsText" priority="19340" operator="containsText" id="{844C610C-ABC2-4D8B-A340-6BAE04A2756E}">
            <xm:f>NOT(ISERROR(SEARCH('Listados Datos'!$T$4,AT42)))</xm:f>
            <xm:f>'Listados Datos'!$T$4</xm:f>
            <x14:dxf>
              <font>
                <b/>
                <i val="0"/>
                <color theme="0"/>
              </font>
              <fill>
                <patternFill>
                  <bgColor rgb="FFE26B0A"/>
                </patternFill>
              </fill>
            </x14:dxf>
          </x14:cfRule>
          <x14:cfRule type="containsText" priority="19341" operator="containsText" id="{6CA522F3-E03D-4948-BC24-CABBFBE01577}">
            <xm:f>NOT(ISERROR(SEARCH('Listados Datos'!$T$5,AT42)))</xm:f>
            <xm:f>'Listados Datos'!$T$5</xm:f>
            <x14:dxf>
              <font>
                <b/>
                <i val="0"/>
                <color auto="1"/>
              </font>
              <fill>
                <patternFill>
                  <bgColor rgb="FFFFFF00"/>
                </patternFill>
              </fill>
            </x14:dxf>
          </x14:cfRule>
          <x14:cfRule type="containsText" priority="1934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329" operator="containsText" id="{F56B3B42-F433-48D5-8089-4EFCAF1048D7}">
            <xm:f>NOT(ISERROR(SEARCH('Listados Datos'!$P$3,AR42)))</xm:f>
            <xm:f>'Listados Datos'!$P$3</xm:f>
            <x14:dxf>
              <fill>
                <patternFill>
                  <bgColor rgb="FF99CC00"/>
                </patternFill>
              </fill>
            </x14:dxf>
          </x14:cfRule>
          <x14:cfRule type="containsText" priority="19330" operator="containsText" id="{42FC223E-EBE3-434D-9BA8-0FFC2D5D56B4}">
            <xm:f>NOT(ISERROR(SEARCH('Listados Datos'!$P$4,AR42)))</xm:f>
            <xm:f>'Listados Datos'!$P$4</xm:f>
            <x14:dxf>
              <fill>
                <patternFill>
                  <bgColor rgb="FF33CC33"/>
                </patternFill>
              </fill>
            </x14:dxf>
          </x14:cfRule>
          <x14:cfRule type="containsText" priority="19331" operator="containsText" id="{F01F5C49-D820-404A-A78F-83D6B877F9A7}">
            <xm:f>NOT(ISERROR(SEARCH('Listados Datos'!$P$5,AR42)))</xm:f>
            <xm:f>'Listados Datos'!$P$5</xm:f>
            <x14:dxf>
              <fill>
                <patternFill>
                  <bgColor rgb="FFFFFF00"/>
                </patternFill>
              </fill>
            </x14:dxf>
          </x14:cfRule>
          <x14:cfRule type="containsText" priority="19332" operator="containsText" id="{E202DB24-5F0E-45A8-951C-1FD847C13CA8}">
            <xm:f>NOT(ISERROR(SEARCH('Listados Datos'!$P$6,AR42)))</xm:f>
            <xm:f>'Listados Datos'!$P$6</xm:f>
            <x14:dxf>
              <fill>
                <patternFill>
                  <bgColor rgb="FFFFC000"/>
                </patternFill>
              </fill>
            </x14:dxf>
          </x14:cfRule>
          <x14:cfRule type="containsText" priority="1933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325" operator="containsText" id="{49FBC013-D608-4AFF-9F02-A990A0B54ED5}">
            <xm:f>NOT(ISERROR(SEARCH('Listados Datos'!$T$3,AT43)))</xm:f>
            <xm:f>'Listados Datos'!$T$3</xm:f>
            <x14:dxf>
              <fill>
                <patternFill patternType="solid">
                  <bgColor rgb="FFC00000"/>
                </patternFill>
              </fill>
            </x14:dxf>
          </x14:cfRule>
          <x14:cfRule type="containsText" priority="19326" operator="containsText" id="{0C268478-17B7-442C-9304-42D3C76C4D3F}">
            <xm:f>NOT(ISERROR(SEARCH('Listados Datos'!$T$4,AT43)))</xm:f>
            <xm:f>'Listados Datos'!$T$4</xm:f>
            <x14:dxf>
              <font>
                <b/>
                <i val="0"/>
                <color theme="0"/>
              </font>
              <fill>
                <patternFill>
                  <bgColor rgb="FFE26B0A"/>
                </patternFill>
              </fill>
            </x14:dxf>
          </x14:cfRule>
          <x14:cfRule type="containsText" priority="19327" operator="containsText" id="{13A21B3F-56A1-4A59-8D8E-EBD63A9E0ED8}">
            <xm:f>NOT(ISERROR(SEARCH('Listados Datos'!$T$5,AT43)))</xm:f>
            <xm:f>'Listados Datos'!$T$5</xm:f>
            <x14:dxf>
              <font>
                <b/>
                <i val="0"/>
                <color auto="1"/>
              </font>
              <fill>
                <patternFill>
                  <bgColor rgb="FFFFFF00"/>
                </patternFill>
              </fill>
            </x14:dxf>
          </x14:cfRule>
          <x14:cfRule type="containsText" priority="1932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315" operator="containsText" id="{B1232C12-1AE4-443B-B6A4-4D1CE6376DD1}">
            <xm:f>NOT(ISERROR(SEARCH('Listados Datos'!$P$3,AR43)))</xm:f>
            <xm:f>'Listados Datos'!$P$3</xm:f>
            <x14:dxf>
              <fill>
                <patternFill>
                  <bgColor rgb="FF99CC00"/>
                </patternFill>
              </fill>
            </x14:dxf>
          </x14:cfRule>
          <x14:cfRule type="containsText" priority="19316" operator="containsText" id="{B3D56A5F-909A-4E03-95C3-21E4360D1FDA}">
            <xm:f>NOT(ISERROR(SEARCH('Listados Datos'!$P$4,AR43)))</xm:f>
            <xm:f>'Listados Datos'!$P$4</xm:f>
            <x14:dxf>
              <fill>
                <patternFill>
                  <bgColor rgb="FF33CC33"/>
                </patternFill>
              </fill>
            </x14:dxf>
          </x14:cfRule>
          <x14:cfRule type="containsText" priority="19317" operator="containsText" id="{E8CFDE63-CC71-42CD-BF91-2610D58AC8EF}">
            <xm:f>NOT(ISERROR(SEARCH('Listados Datos'!$P$5,AR43)))</xm:f>
            <xm:f>'Listados Datos'!$P$5</xm:f>
            <x14:dxf>
              <fill>
                <patternFill>
                  <bgColor rgb="FFFFFF00"/>
                </patternFill>
              </fill>
            </x14:dxf>
          </x14:cfRule>
          <x14:cfRule type="containsText" priority="19318" operator="containsText" id="{C0F8A3D0-501B-4395-92A0-8D48C2166310}">
            <xm:f>NOT(ISERROR(SEARCH('Listados Datos'!$P$6,AR43)))</xm:f>
            <xm:f>'Listados Datos'!$P$6</xm:f>
            <x14:dxf>
              <fill>
                <patternFill>
                  <bgColor rgb="FFFFC000"/>
                </patternFill>
              </fill>
            </x14:dxf>
          </x14:cfRule>
          <x14:cfRule type="containsText" priority="1931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307" operator="containsText" id="{6D3240F4-FEF8-4F43-9589-3C2329A7D719}">
            <xm:f>NOT(ISERROR(SEARCH('Listados Datos'!$T$3,AB46)))</xm:f>
            <xm:f>'Listados Datos'!$T$3</xm:f>
            <x14:dxf>
              <fill>
                <patternFill patternType="solid">
                  <bgColor rgb="FFC00000"/>
                </patternFill>
              </fill>
            </x14:dxf>
          </x14:cfRule>
          <x14:cfRule type="containsText" priority="19308" operator="containsText" id="{9669642A-429C-41C3-BA2F-4396E0C406BA}">
            <xm:f>NOT(ISERROR(SEARCH('Listados Datos'!$T$4,AB46)))</xm:f>
            <xm:f>'Listados Datos'!$T$4</xm:f>
            <x14:dxf>
              <font>
                <b/>
                <i val="0"/>
                <color theme="0"/>
              </font>
              <fill>
                <patternFill>
                  <bgColor rgb="FFE26B0A"/>
                </patternFill>
              </fill>
            </x14:dxf>
          </x14:cfRule>
          <x14:cfRule type="containsText" priority="19309" operator="containsText" id="{1BF35DB9-9C15-448D-BB18-52373DEFE1BD}">
            <xm:f>NOT(ISERROR(SEARCH('Listados Datos'!$T$5,AB46)))</xm:f>
            <xm:f>'Listados Datos'!$T$5</xm:f>
            <x14:dxf>
              <font>
                <b/>
                <i val="0"/>
                <color auto="1"/>
              </font>
              <fill>
                <patternFill>
                  <bgColor rgb="FFFFFF00"/>
                </patternFill>
              </fill>
            </x14:dxf>
          </x14:cfRule>
          <x14:cfRule type="containsText" priority="1931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297" operator="containsText" id="{C840D831-B9DE-4271-A1EB-E47959ADF804}">
            <xm:f>NOT(ISERROR(SEARCH('Listados Datos'!$P$3,Z46)))</xm:f>
            <xm:f>'Listados Datos'!$P$3</xm:f>
            <x14:dxf>
              <fill>
                <patternFill>
                  <bgColor rgb="FF99CC00"/>
                </patternFill>
              </fill>
            </x14:dxf>
          </x14:cfRule>
          <x14:cfRule type="containsText" priority="19298" operator="containsText" id="{BB244876-B83A-473A-9443-62867DA2B49C}">
            <xm:f>NOT(ISERROR(SEARCH('Listados Datos'!$P$4,Z46)))</xm:f>
            <xm:f>'Listados Datos'!$P$4</xm:f>
            <x14:dxf>
              <fill>
                <patternFill>
                  <bgColor rgb="FF33CC33"/>
                </patternFill>
              </fill>
            </x14:dxf>
          </x14:cfRule>
          <x14:cfRule type="containsText" priority="19299" operator="containsText" id="{2E664694-68AA-41C4-A51D-6E2CAC5F010F}">
            <xm:f>NOT(ISERROR(SEARCH('Listados Datos'!$P$5,Z46)))</xm:f>
            <xm:f>'Listados Datos'!$P$5</xm:f>
            <x14:dxf>
              <fill>
                <patternFill>
                  <bgColor rgb="FFFFFF00"/>
                </patternFill>
              </fill>
            </x14:dxf>
          </x14:cfRule>
          <x14:cfRule type="containsText" priority="19300" operator="containsText" id="{5AF5E637-48DE-402F-B247-3B7038F0A8A6}">
            <xm:f>NOT(ISERROR(SEARCH('Listados Datos'!$P$6,Z46)))</xm:f>
            <xm:f>'Listados Datos'!$P$6</xm:f>
            <x14:dxf>
              <fill>
                <patternFill>
                  <bgColor rgb="FFFFC000"/>
                </patternFill>
              </fill>
            </x14:dxf>
          </x14:cfRule>
          <x14:cfRule type="containsText" priority="1930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243" operator="containsText" id="{97F70E70-AAA1-4871-810C-81119C31E12C}">
            <xm:f>NOT(ISERROR(SEARCH('Listados Datos'!$T$3,AT47)))</xm:f>
            <xm:f>'Listados Datos'!$T$3</xm:f>
            <x14:dxf>
              <fill>
                <patternFill patternType="solid">
                  <bgColor rgb="FFC00000"/>
                </patternFill>
              </fill>
            </x14:dxf>
          </x14:cfRule>
          <x14:cfRule type="containsText" priority="19244" operator="containsText" id="{4BFA4BE3-22C0-4875-9169-4BA3CE6250DD}">
            <xm:f>NOT(ISERROR(SEARCH('Listados Datos'!$T$4,AT47)))</xm:f>
            <xm:f>'Listados Datos'!$T$4</xm:f>
            <x14:dxf>
              <font>
                <b/>
                <i val="0"/>
                <color theme="0"/>
              </font>
              <fill>
                <patternFill>
                  <bgColor rgb="FFE26B0A"/>
                </patternFill>
              </fill>
            </x14:dxf>
          </x14:cfRule>
          <x14:cfRule type="containsText" priority="19245" operator="containsText" id="{65A00C61-01AD-438D-9652-A4CB8B6C95B4}">
            <xm:f>NOT(ISERROR(SEARCH('Listados Datos'!$T$5,AT47)))</xm:f>
            <xm:f>'Listados Datos'!$T$5</xm:f>
            <x14:dxf>
              <font>
                <b/>
                <i val="0"/>
                <color auto="1"/>
              </font>
              <fill>
                <patternFill>
                  <bgColor rgb="FFFFFF00"/>
                </patternFill>
              </fill>
            </x14:dxf>
          </x14:cfRule>
          <x14:cfRule type="containsText" priority="1924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233" operator="containsText" id="{293E17E0-0186-49E2-AA7C-3FF554003FEA}">
            <xm:f>NOT(ISERROR(SEARCH('Listados Datos'!$P$3,AR47)))</xm:f>
            <xm:f>'Listados Datos'!$P$3</xm:f>
            <x14:dxf>
              <fill>
                <patternFill>
                  <bgColor rgb="FF99CC00"/>
                </patternFill>
              </fill>
            </x14:dxf>
          </x14:cfRule>
          <x14:cfRule type="containsText" priority="19234" operator="containsText" id="{598E084A-DD43-4A17-9332-2645B83897BE}">
            <xm:f>NOT(ISERROR(SEARCH('Listados Datos'!$P$4,AR47)))</xm:f>
            <xm:f>'Listados Datos'!$P$4</xm:f>
            <x14:dxf>
              <fill>
                <patternFill>
                  <bgColor rgb="FF33CC33"/>
                </patternFill>
              </fill>
            </x14:dxf>
          </x14:cfRule>
          <x14:cfRule type="containsText" priority="19235" operator="containsText" id="{CE152039-9A67-42CF-8C58-65CAED3C3D4D}">
            <xm:f>NOT(ISERROR(SEARCH('Listados Datos'!$P$5,AR47)))</xm:f>
            <xm:f>'Listados Datos'!$P$5</xm:f>
            <x14:dxf>
              <fill>
                <patternFill>
                  <bgColor rgb="FFFFFF00"/>
                </patternFill>
              </fill>
            </x14:dxf>
          </x14:cfRule>
          <x14:cfRule type="containsText" priority="19236" operator="containsText" id="{B29C481A-B62B-41C8-A5A4-E7E731DD578D}">
            <xm:f>NOT(ISERROR(SEARCH('Listados Datos'!$P$6,AR47)))</xm:f>
            <xm:f>'Listados Datos'!$P$6</xm:f>
            <x14:dxf>
              <fill>
                <patternFill>
                  <bgColor rgb="FFFFC000"/>
                </patternFill>
              </fill>
            </x14:dxf>
          </x14:cfRule>
          <x14:cfRule type="containsText" priority="1923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229" operator="containsText" id="{520CE582-607D-45AC-AACE-DEE1DEA0619B}">
            <xm:f>NOT(ISERROR(SEARCH('Listados Datos'!$T$3,AT51)))</xm:f>
            <xm:f>'Listados Datos'!$T$3</xm:f>
            <x14:dxf>
              <fill>
                <patternFill patternType="solid">
                  <bgColor rgb="FFC00000"/>
                </patternFill>
              </fill>
            </x14:dxf>
          </x14:cfRule>
          <x14:cfRule type="containsText" priority="19230" operator="containsText" id="{902A1C4B-1437-4967-8BC1-BC9263B9C90B}">
            <xm:f>NOT(ISERROR(SEARCH('Listados Datos'!$T$4,AT51)))</xm:f>
            <xm:f>'Listados Datos'!$T$4</xm:f>
            <x14:dxf>
              <font>
                <b/>
                <i val="0"/>
                <color theme="0"/>
              </font>
              <fill>
                <patternFill>
                  <bgColor rgb="FFE26B0A"/>
                </patternFill>
              </fill>
            </x14:dxf>
          </x14:cfRule>
          <x14:cfRule type="containsText" priority="19231" operator="containsText" id="{17FE66C8-26BA-4000-A4B9-1756735159C5}">
            <xm:f>NOT(ISERROR(SEARCH('Listados Datos'!$T$5,AT51)))</xm:f>
            <xm:f>'Listados Datos'!$T$5</xm:f>
            <x14:dxf>
              <font>
                <b/>
                <i val="0"/>
                <color auto="1"/>
              </font>
              <fill>
                <patternFill>
                  <bgColor rgb="FFFFFF00"/>
                </patternFill>
              </fill>
            </x14:dxf>
          </x14:cfRule>
          <x14:cfRule type="containsText" priority="1923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219" operator="containsText" id="{C83207D9-ED1E-461F-AADC-65C24D7CC442}">
            <xm:f>NOT(ISERROR(SEARCH('Listados Datos'!$P$3,AR51)))</xm:f>
            <xm:f>'Listados Datos'!$P$3</xm:f>
            <x14:dxf>
              <fill>
                <patternFill>
                  <bgColor rgb="FF99CC00"/>
                </patternFill>
              </fill>
            </x14:dxf>
          </x14:cfRule>
          <x14:cfRule type="containsText" priority="19220" operator="containsText" id="{28B193B1-589C-4624-88B0-F095AF7F13D1}">
            <xm:f>NOT(ISERROR(SEARCH('Listados Datos'!$P$4,AR51)))</xm:f>
            <xm:f>'Listados Datos'!$P$4</xm:f>
            <x14:dxf>
              <fill>
                <patternFill>
                  <bgColor rgb="FF33CC33"/>
                </patternFill>
              </fill>
            </x14:dxf>
          </x14:cfRule>
          <x14:cfRule type="containsText" priority="19221" operator="containsText" id="{F9342DB5-C604-41E4-95D1-16878FF49EC1}">
            <xm:f>NOT(ISERROR(SEARCH('Listados Datos'!$P$5,AR51)))</xm:f>
            <xm:f>'Listados Datos'!$P$5</xm:f>
            <x14:dxf>
              <fill>
                <patternFill>
                  <bgColor rgb="FFFFFF00"/>
                </patternFill>
              </fill>
            </x14:dxf>
          </x14:cfRule>
          <x14:cfRule type="containsText" priority="19222" operator="containsText" id="{DF89290B-BBED-4C44-8923-3600AEF20BDD}">
            <xm:f>NOT(ISERROR(SEARCH('Listados Datos'!$P$6,AR51)))</xm:f>
            <xm:f>'Listados Datos'!$P$6</xm:f>
            <x14:dxf>
              <fill>
                <patternFill>
                  <bgColor rgb="FFFFC000"/>
                </patternFill>
              </fill>
            </x14:dxf>
          </x14:cfRule>
          <x14:cfRule type="containsText" priority="1922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215" operator="containsText" id="{96C3027A-9938-44C0-8EF1-036CC36B749B}">
            <xm:f>NOT(ISERROR(SEARCH('Listados Datos'!$T$3,AF48)))</xm:f>
            <xm:f>'Listados Datos'!$T$3</xm:f>
            <x14:dxf>
              <fill>
                <patternFill patternType="solid">
                  <bgColor rgb="FFC00000"/>
                </patternFill>
              </fill>
            </x14:dxf>
          </x14:cfRule>
          <x14:cfRule type="containsText" priority="19216" operator="containsText" id="{1903F2B7-0993-480A-A28D-1AFE224B8AE2}">
            <xm:f>NOT(ISERROR(SEARCH('Listados Datos'!$T$4,AF48)))</xm:f>
            <xm:f>'Listados Datos'!$T$4</xm:f>
            <x14:dxf>
              <font>
                <b/>
                <i val="0"/>
                <color theme="0"/>
              </font>
              <fill>
                <patternFill>
                  <bgColor rgb="FFE26B0A"/>
                </patternFill>
              </fill>
            </x14:dxf>
          </x14:cfRule>
          <x14:cfRule type="containsText" priority="19217" operator="containsText" id="{6AE2134F-D60C-49B1-87F8-27AC468CE8C3}">
            <xm:f>NOT(ISERROR(SEARCH('Listados Datos'!$T$5,AF48)))</xm:f>
            <xm:f>'Listados Datos'!$T$5</xm:f>
            <x14:dxf>
              <font>
                <b/>
                <i val="0"/>
                <color auto="1"/>
              </font>
              <fill>
                <patternFill>
                  <bgColor rgb="FFFFFF00"/>
                </patternFill>
              </fill>
            </x14:dxf>
          </x14:cfRule>
          <x14:cfRule type="containsText" priority="1921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211" operator="containsText" id="{992D0404-090F-4D59-BE77-D78455A2714E}">
            <xm:f>NOT(ISERROR(SEARCH('Listados Datos'!$T$3,AB48)))</xm:f>
            <xm:f>'Listados Datos'!$T$3</xm:f>
            <x14:dxf>
              <fill>
                <patternFill patternType="solid">
                  <bgColor rgb="FFC00000"/>
                </patternFill>
              </fill>
            </x14:dxf>
          </x14:cfRule>
          <x14:cfRule type="containsText" priority="19212" operator="containsText" id="{A192098C-E3ED-46E6-BDD6-5E1AA23E4D93}">
            <xm:f>NOT(ISERROR(SEARCH('Listados Datos'!$T$4,AB48)))</xm:f>
            <xm:f>'Listados Datos'!$T$4</xm:f>
            <x14:dxf>
              <font>
                <b/>
                <i val="0"/>
                <color theme="0"/>
              </font>
              <fill>
                <patternFill>
                  <bgColor rgb="FFE26B0A"/>
                </patternFill>
              </fill>
            </x14:dxf>
          </x14:cfRule>
          <x14:cfRule type="containsText" priority="19213" operator="containsText" id="{0BA2CCD9-8F3E-4BD5-B023-422B4C0F090D}">
            <xm:f>NOT(ISERROR(SEARCH('Listados Datos'!$T$5,AB48)))</xm:f>
            <xm:f>'Listados Datos'!$T$5</xm:f>
            <x14:dxf>
              <font>
                <b/>
                <i val="0"/>
                <color auto="1"/>
              </font>
              <fill>
                <patternFill>
                  <bgColor rgb="FFFFFF00"/>
                </patternFill>
              </fill>
            </x14:dxf>
          </x14:cfRule>
          <x14:cfRule type="containsText" priority="1921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201" operator="containsText" id="{6BD8B165-A56F-446E-9588-9CE0DC7F5637}">
            <xm:f>NOT(ISERROR(SEARCH('Listados Datos'!$P$3,Z48)))</xm:f>
            <xm:f>'Listados Datos'!$P$3</xm:f>
            <x14:dxf>
              <fill>
                <patternFill>
                  <bgColor rgb="FF99CC00"/>
                </patternFill>
              </fill>
            </x14:dxf>
          </x14:cfRule>
          <x14:cfRule type="containsText" priority="19202" operator="containsText" id="{551EF1B2-FC55-4577-8A2A-49C397864E42}">
            <xm:f>NOT(ISERROR(SEARCH('Listados Datos'!$P$4,Z48)))</xm:f>
            <xm:f>'Listados Datos'!$P$4</xm:f>
            <x14:dxf>
              <fill>
                <patternFill>
                  <bgColor rgb="FF33CC33"/>
                </patternFill>
              </fill>
            </x14:dxf>
          </x14:cfRule>
          <x14:cfRule type="containsText" priority="19203" operator="containsText" id="{04CEF606-6742-4AC2-AFB6-89CDC4F7A783}">
            <xm:f>NOT(ISERROR(SEARCH('Listados Datos'!$P$5,Z48)))</xm:f>
            <xm:f>'Listados Datos'!$P$5</xm:f>
            <x14:dxf>
              <fill>
                <patternFill>
                  <bgColor rgb="FFFFFF00"/>
                </patternFill>
              </fill>
            </x14:dxf>
          </x14:cfRule>
          <x14:cfRule type="containsText" priority="19204" operator="containsText" id="{E3DF8710-5978-4DF8-A3AE-2241ED969C51}">
            <xm:f>NOT(ISERROR(SEARCH('Listados Datos'!$P$6,Z48)))</xm:f>
            <xm:f>'Listados Datos'!$P$6</xm:f>
            <x14:dxf>
              <fill>
                <patternFill>
                  <bgColor rgb="FFFFC000"/>
                </patternFill>
              </fill>
            </x14:dxf>
          </x14:cfRule>
          <x14:cfRule type="containsText" priority="1920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171" operator="containsText" id="{6DD39D8F-4068-4821-807C-3DBDEACFAFF5}">
            <xm:f>NOT(ISERROR(SEARCH('Listados Datos'!$T$3,AT48)))</xm:f>
            <xm:f>'Listados Datos'!$T$3</xm:f>
            <x14:dxf>
              <fill>
                <patternFill patternType="solid">
                  <bgColor rgb="FFC00000"/>
                </patternFill>
              </fill>
            </x14:dxf>
          </x14:cfRule>
          <x14:cfRule type="containsText" priority="19172" operator="containsText" id="{0E4BEE45-E715-48EB-B456-154A75B2A939}">
            <xm:f>NOT(ISERROR(SEARCH('Listados Datos'!$T$4,AT48)))</xm:f>
            <xm:f>'Listados Datos'!$T$4</xm:f>
            <x14:dxf>
              <font>
                <b/>
                <i val="0"/>
                <color theme="0"/>
              </font>
              <fill>
                <patternFill>
                  <bgColor rgb="FFE26B0A"/>
                </patternFill>
              </fill>
            </x14:dxf>
          </x14:cfRule>
          <x14:cfRule type="containsText" priority="19173" operator="containsText" id="{9BB57536-315C-44F6-B058-5C57D9E0687D}">
            <xm:f>NOT(ISERROR(SEARCH('Listados Datos'!$T$5,AT48)))</xm:f>
            <xm:f>'Listados Datos'!$T$5</xm:f>
            <x14:dxf>
              <font>
                <b/>
                <i val="0"/>
                <color auto="1"/>
              </font>
              <fill>
                <patternFill>
                  <bgColor rgb="FFFFFF00"/>
                </patternFill>
              </fill>
            </x14:dxf>
          </x14:cfRule>
          <x14:cfRule type="containsText" priority="1917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161" operator="containsText" id="{522B426A-5B1B-4837-BF2F-B20F1D1FE0B9}">
            <xm:f>NOT(ISERROR(SEARCH('Listados Datos'!$P$3,AR48)))</xm:f>
            <xm:f>'Listados Datos'!$P$3</xm:f>
            <x14:dxf>
              <fill>
                <patternFill>
                  <bgColor rgb="FF99CC00"/>
                </patternFill>
              </fill>
            </x14:dxf>
          </x14:cfRule>
          <x14:cfRule type="containsText" priority="19162" operator="containsText" id="{0B503C2A-CD87-4AF6-BB52-73BC8DF761A8}">
            <xm:f>NOT(ISERROR(SEARCH('Listados Datos'!$P$4,AR48)))</xm:f>
            <xm:f>'Listados Datos'!$P$4</xm:f>
            <x14:dxf>
              <fill>
                <patternFill>
                  <bgColor rgb="FF33CC33"/>
                </patternFill>
              </fill>
            </x14:dxf>
          </x14:cfRule>
          <x14:cfRule type="containsText" priority="19163" operator="containsText" id="{42E81C6B-EF96-43EB-B148-8D5AEC4644DD}">
            <xm:f>NOT(ISERROR(SEARCH('Listados Datos'!$P$5,AR48)))</xm:f>
            <xm:f>'Listados Datos'!$P$5</xm:f>
            <x14:dxf>
              <fill>
                <patternFill>
                  <bgColor rgb="FFFFFF00"/>
                </patternFill>
              </fill>
            </x14:dxf>
          </x14:cfRule>
          <x14:cfRule type="containsText" priority="19164" operator="containsText" id="{5AA3BDD4-9FE0-4951-8C2B-D9B4459D98C7}">
            <xm:f>NOT(ISERROR(SEARCH('Listados Datos'!$P$6,AR48)))</xm:f>
            <xm:f>'Listados Datos'!$P$6</xm:f>
            <x14:dxf>
              <fill>
                <patternFill>
                  <bgColor rgb="FFFFC000"/>
                </patternFill>
              </fill>
            </x14:dxf>
          </x14:cfRule>
          <x14:cfRule type="containsText" priority="1916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9157" operator="containsText" id="{5F952441-0190-4DB1-A7FD-810B5E255F5F}">
            <xm:f>NOT(ISERROR(SEARCH('Listados Datos'!$T$3,AT49)))</xm:f>
            <xm:f>'Listados Datos'!$T$3</xm:f>
            <x14:dxf>
              <fill>
                <patternFill patternType="solid">
                  <bgColor rgb="FFC00000"/>
                </patternFill>
              </fill>
            </x14:dxf>
          </x14:cfRule>
          <x14:cfRule type="containsText" priority="19158" operator="containsText" id="{C9292285-6A5C-4434-965F-735DD3C0DB37}">
            <xm:f>NOT(ISERROR(SEARCH('Listados Datos'!$T$4,AT49)))</xm:f>
            <xm:f>'Listados Datos'!$T$4</xm:f>
            <x14:dxf>
              <font>
                <b/>
                <i val="0"/>
                <color theme="0"/>
              </font>
              <fill>
                <patternFill>
                  <bgColor rgb="FFE26B0A"/>
                </patternFill>
              </fill>
            </x14:dxf>
          </x14:cfRule>
          <x14:cfRule type="containsText" priority="19159" operator="containsText" id="{D16FB360-13AC-4B58-8AED-B36B57AF3DF4}">
            <xm:f>NOT(ISERROR(SEARCH('Listados Datos'!$T$5,AT49)))</xm:f>
            <xm:f>'Listados Datos'!$T$5</xm:f>
            <x14:dxf>
              <font>
                <b/>
                <i val="0"/>
                <color auto="1"/>
              </font>
              <fill>
                <patternFill>
                  <bgColor rgb="FFFFFF00"/>
                </patternFill>
              </fill>
            </x14:dxf>
          </x14:cfRule>
          <x14:cfRule type="containsText" priority="1916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9147" operator="containsText" id="{CB373D3A-F084-4526-A7EC-54497C8F3681}">
            <xm:f>NOT(ISERROR(SEARCH('Listados Datos'!$P$3,AR49)))</xm:f>
            <xm:f>'Listados Datos'!$P$3</xm:f>
            <x14:dxf>
              <fill>
                <patternFill>
                  <bgColor rgb="FF99CC00"/>
                </patternFill>
              </fill>
            </x14:dxf>
          </x14:cfRule>
          <x14:cfRule type="containsText" priority="19148" operator="containsText" id="{CFC314A2-0873-45D2-B39D-6BA0CB90D68F}">
            <xm:f>NOT(ISERROR(SEARCH('Listados Datos'!$P$4,AR49)))</xm:f>
            <xm:f>'Listados Datos'!$P$4</xm:f>
            <x14:dxf>
              <fill>
                <patternFill>
                  <bgColor rgb="FF33CC33"/>
                </patternFill>
              </fill>
            </x14:dxf>
          </x14:cfRule>
          <x14:cfRule type="containsText" priority="19149" operator="containsText" id="{E5FD24C6-48D7-4BF9-85E0-6552F6F88CE3}">
            <xm:f>NOT(ISERROR(SEARCH('Listados Datos'!$P$5,AR49)))</xm:f>
            <xm:f>'Listados Datos'!$P$5</xm:f>
            <x14:dxf>
              <fill>
                <patternFill>
                  <bgColor rgb="FFFFFF00"/>
                </patternFill>
              </fill>
            </x14:dxf>
          </x14:cfRule>
          <x14:cfRule type="containsText" priority="19150" operator="containsText" id="{15C94379-2BD8-4444-8F25-8B558F865B16}">
            <xm:f>NOT(ISERROR(SEARCH('Listados Datos'!$P$6,AR49)))</xm:f>
            <xm:f>'Listados Datos'!$P$6</xm:f>
            <x14:dxf>
              <fill>
                <patternFill>
                  <bgColor rgb="FFFFC000"/>
                </patternFill>
              </fill>
            </x14:dxf>
          </x14:cfRule>
          <x14:cfRule type="containsText" priority="1915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9143" operator="containsText" id="{F043754D-6BE6-4D01-80D0-753DB28FD1FE}">
            <xm:f>NOT(ISERROR(SEARCH('Listados Datos'!$T$3,AF52)))</xm:f>
            <xm:f>'Listados Datos'!$T$3</xm:f>
            <x14:dxf>
              <fill>
                <patternFill patternType="solid">
                  <bgColor rgb="FFC00000"/>
                </patternFill>
              </fill>
            </x14:dxf>
          </x14:cfRule>
          <x14:cfRule type="containsText" priority="19144" operator="containsText" id="{338FE765-BD87-4C6C-858C-F97E3508D943}">
            <xm:f>NOT(ISERROR(SEARCH('Listados Datos'!$T$4,AF52)))</xm:f>
            <xm:f>'Listados Datos'!$T$4</xm:f>
            <x14:dxf>
              <font>
                <b/>
                <i val="0"/>
                <color theme="0"/>
              </font>
              <fill>
                <patternFill>
                  <bgColor rgb="FFE26B0A"/>
                </patternFill>
              </fill>
            </x14:dxf>
          </x14:cfRule>
          <x14:cfRule type="containsText" priority="19145" operator="containsText" id="{60D756BD-B524-4C16-9E0E-8601E4C7BEB4}">
            <xm:f>NOT(ISERROR(SEARCH('Listados Datos'!$T$5,AF52)))</xm:f>
            <xm:f>'Listados Datos'!$T$5</xm:f>
            <x14:dxf>
              <font>
                <b/>
                <i val="0"/>
                <color auto="1"/>
              </font>
              <fill>
                <patternFill>
                  <bgColor rgb="FFFFFF00"/>
                </patternFill>
              </fill>
            </x14:dxf>
          </x14:cfRule>
          <x14:cfRule type="containsText" priority="1914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9139" operator="containsText" id="{53761484-63AF-45AE-9BB0-C1AAB03A96C3}">
            <xm:f>NOT(ISERROR(SEARCH('Listados Datos'!$T$3,AB52)))</xm:f>
            <xm:f>'Listados Datos'!$T$3</xm:f>
            <x14:dxf>
              <fill>
                <patternFill patternType="solid">
                  <bgColor rgb="FFC00000"/>
                </patternFill>
              </fill>
            </x14:dxf>
          </x14:cfRule>
          <x14:cfRule type="containsText" priority="19140" operator="containsText" id="{3AC4F31E-C894-4142-9A09-A6D73BE455E2}">
            <xm:f>NOT(ISERROR(SEARCH('Listados Datos'!$T$4,AB52)))</xm:f>
            <xm:f>'Listados Datos'!$T$4</xm:f>
            <x14:dxf>
              <font>
                <b/>
                <i val="0"/>
                <color theme="0"/>
              </font>
              <fill>
                <patternFill>
                  <bgColor rgb="FFE26B0A"/>
                </patternFill>
              </fill>
            </x14:dxf>
          </x14:cfRule>
          <x14:cfRule type="containsText" priority="19141" operator="containsText" id="{02AECB26-8FD9-429D-A599-70D4C4AC0CD3}">
            <xm:f>NOT(ISERROR(SEARCH('Listados Datos'!$T$5,AB52)))</xm:f>
            <xm:f>'Listados Datos'!$T$5</xm:f>
            <x14:dxf>
              <font>
                <b/>
                <i val="0"/>
                <color auto="1"/>
              </font>
              <fill>
                <patternFill>
                  <bgColor rgb="FFFFFF00"/>
                </patternFill>
              </fill>
            </x14:dxf>
          </x14:cfRule>
          <x14:cfRule type="containsText" priority="1914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9129" operator="containsText" id="{C31277AB-0AB8-445A-A2B7-4A6F854A5658}">
            <xm:f>NOT(ISERROR(SEARCH('Listados Datos'!$P$3,Z52)))</xm:f>
            <xm:f>'Listados Datos'!$P$3</xm:f>
            <x14:dxf>
              <fill>
                <patternFill>
                  <bgColor rgb="FF99CC00"/>
                </patternFill>
              </fill>
            </x14:dxf>
          </x14:cfRule>
          <x14:cfRule type="containsText" priority="19130" operator="containsText" id="{8A1CB49A-F94A-4E1E-A47A-C77331978D24}">
            <xm:f>NOT(ISERROR(SEARCH('Listados Datos'!$P$4,Z52)))</xm:f>
            <xm:f>'Listados Datos'!$P$4</xm:f>
            <x14:dxf>
              <fill>
                <patternFill>
                  <bgColor rgb="FF33CC33"/>
                </patternFill>
              </fill>
            </x14:dxf>
          </x14:cfRule>
          <x14:cfRule type="containsText" priority="19131" operator="containsText" id="{04A49D14-A898-4C0C-8685-D8AEA716A66C}">
            <xm:f>NOT(ISERROR(SEARCH('Listados Datos'!$P$5,Z52)))</xm:f>
            <xm:f>'Listados Datos'!$P$5</xm:f>
            <x14:dxf>
              <fill>
                <patternFill>
                  <bgColor rgb="FFFFFF00"/>
                </patternFill>
              </fill>
            </x14:dxf>
          </x14:cfRule>
          <x14:cfRule type="containsText" priority="19132" operator="containsText" id="{561F09A2-29DF-44AF-A866-4BCA448C67A0}">
            <xm:f>NOT(ISERROR(SEARCH('Listados Datos'!$P$6,Z52)))</xm:f>
            <xm:f>'Listados Datos'!$P$6</xm:f>
            <x14:dxf>
              <fill>
                <patternFill>
                  <bgColor rgb="FFFFC000"/>
                </patternFill>
              </fill>
            </x14:dxf>
          </x14:cfRule>
          <x14:cfRule type="containsText" priority="1913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9089" operator="containsText" id="{EC3618FD-5D41-40FC-9824-FFD126A8E5BE}">
            <xm:f>NOT(ISERROR(SEARCH('Listados Datos'!$T$3,AT52)))</xm:f>
            <xm:f>'Listados Datos'!$T$3</xm:f>
            <x14:dxf>
              <fill>
                <patternFill patternType="solid">
                  <bgColor rgb="FFC00000"/>
                </patternFill>
              </fill>
            </x14:dxf>
          </x14:cfRule>
          <x14:cfRule type="containsText" priority="19090" operator="containsText" id="{E2780392-4848-42B1-8AE2-9E165778DBA5}">
            <xm:f>NOT(ISERROR(SEARCH('Listados Datos'!$T$4,AT52)))</xm:f>
            <xm:f>'Listados Datos'!$T$4</xm:f>
            <x14:dxf>
              <font>
                <b/>
                <i val="0"/>
                <color theme="0"/>
              </font>
              <fill>
                <patternFill>
                  <bgColor rgb="FFE26B0A"/>
                </patternFill>
              </fill>
            </x14:dxf>
          </x14:cfRule>
          <x14:cfRule type="containsText" priority="19091" operator="containsText" id="{827A3A89-5A1C-47F4-A459-1432E8BF0FB4}">
            <xm:f>NOT(ISERROR(SEARCH('Listados Datos'!$T$5,AT52)))</xm:f>
            <xm:f>'Listados Datos'!$T$5</xm:f>
            <x14:dxf>
              <font>
                <b/>
                <i val="0"/>
                <color auto="1"/>
              </font>
              <fill>
                <patternFill>
                  <bgColor rgb="FFFFFF00"/>
                </patternFill>
              </fill>
            </x14:dxf>
          </x14:cfRule>
          <x14:cfRule type="containsText" priority="1909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9079" operator="containsText" id="{C3C41A29-8BA9-4E96-A3B5-A6C1B30C2DF7}">
            <xm:f>NOT(ISERROR(SEARCH('Listados Datos'!$P$3,AR52)))</xm:f>
            <xm:f>'Listados Datos'!$P$3</xm:f>
            <x14:dxf>
              <fill>
                <patternFill>
                  <bgColor rgb="FF99CC00"/>
                </patternFill>
              </fill>
            </x14:dxf>
          </x14:cfRule>
          <x14:cfRule type="containsText" priority="19080" operator="containsText" id="{41801CD9-6EDE-492F-8CA1-CBFC73113F2A}">
            <xm:f>NOT(ISERROR(SEARCH('Listados Datos'!$P$4,AR52)))</xm:f>
            <xm:f>'Listados Datos'!$P$4</xm:f>
            <x14:dxf>
              <fill>
                <patternFill>
                  <bgColor rgb="FF33CC33"/>
                </patternFill>
              </fill>
            </x14:dxf>
          </x14:cfRule>
          <x14:cfRule type="containsText" priority="19081" operator="containsText" id="{9943B4BC-841E-442D-8845-3ABCECCF2B1A}">
            <xm:f>NOT(ISERROR(SEARCH('Listados Datos'!$P$5,AR52)))</xm:f>
            <xm:f>'Listados Datos'!$P$5</xm:f>
            <x14:dxf>
              <fill>
                <patternFill>
                  <bgColor rgb="FFFFFF00"/>
                </patternFill>
              </fill>
            </x14:dxf>
          </x14:cfRule>
          <x14:cfRule type="containsText" priority="19082" operator="containsText" id="{CC6AFAC5-B1A8-4511-972B-02BBD5B7037E}">
            <xm:f>NOT(ISERROR(SEARCH('Listados Datos'!$P$6,AR52)))</xm:f>
            <xm:f>'Listados Datos'!$P$6</xm:f>
            <x14:dxf>
              <fill>
                <patternFill>
                  <bgColor rgb="FFFFC000"/>
                </patternFill>
              </fill>
            </x14:dxf>
          </x14:cfRule>
          <x14:cfRule type="containsText" priority="1908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9075" operator="containsText" id="{835EA978-B4D0-450F-B7ED-4CE2566D240C}">
            <xm:f>NOT(ISERROR(SEARCH('Listados Datos'!$T$3,AT53)))</xm:f>
            <xm:f>'Listados Datos'!$T$3</xm:f>
            <x14:dxf>
              <fill>
                <patternFill patternType="solid">
                  <bgColor rgb="FFC00000"/>
                </patternFill>
              </fill>
            </x14:dxf>
          </x14:cfRule>
          <x14:cfRule type="containsText" priority="19076" operator="containsText" id="{476215DE-4CFB-4970-9CDF-F8651B332881}">
            <xm:f>NOT(ISERROR(SEARCH('Listados Datos'!$T$4,AT53)))</xm:f>
            <xm:f>'Listados Datos'!$T$4</xm:f>
            <x14:dxf>
              <font>
                <b/>
                <i val="0"/>
                <color theme="0"/>
              </font>
              <fill>
                <patternFill>
                  <bgColor rgb="FFE26B0A"/>
                </patternFill>
              </fill>
            </x14:dxf>
          </x14:cfRule>
          <x14:cfRule type="containsText" priority="19077" operator="containsText" id="{DFF87A90-403A-454F-849C-7AEA6C098D88}">
            <xm:f>NOT(ISERROR(SEARCH('Listados Datos'!$T$5,AT53)))</xm:f>
            <xm:f>'Listados Datos'!$T$5</xm:f>
            <x14:dxf>
              <font>
                <b/>
                <i val="0"/>
                <color auto="1"/>
              </font>
              <fill>
                <patternFill>
                  <bgColor rgb="FFFFFF00"/>
                </patternFill>
              </fill>
            </x14:dxf>
          </x14:cfRule>
          <x14:cfRule type="containsText" priority="1907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9065" operator="containsText" id="{8C4F2499-F800-4327-BFAF-F9C94DF56957}">
            <xm:f>NOT(ISERROR(SEARCH('Listados Datos'!$P$3,AR53)))</xm:f>
            <xm:f>'Listados Datos'!$P$3</xm:f>
            <x14:dxf>
              <fill>
                <patternFill>
                  <bgColor rgb="FF99CC00"/>
                </patternFill>
              </fill>
            </x14:dxf>
          </x14:cfRule>
          <x14:cfRule type="containsText" priority="19066" operator="containsText" id="{03B12DF8-C6CB-4566-9CFE-59C1D20D0B2F}">
            <xm:f>NOT(ISERROR(SEARCH('Listados Datos'!$P$4,AR53)))</xm:f>
            <xm:f>'Listados Datos'!$P$4</xm:f>
            <x14:dxf>
              <fill>
                <patternFill>
                  <bgColor rgb="FF33CC33"/>
                </patternFill>
              </fill>
            </x14:dxf>
          </x14:cfRule>
          <x14:cfRule type="containsText" priority="19067" operator="containsText" id="{1A3AB93A-41F2-468F-9293-E8AC974A37AB}">
            <xm:f>NOT(ISERROR(SEARCH('Listados Datos'!$P$5,AR53)))</xm:f>
            <xm:f>'Listados Datos'!$P$5</xm:f>
            <x14:dxf>
              <fill>
                <patternFill>
                  <bgColor rgb="FFFFFF00"/>
                </patternFill>
              </fill>
            </x14:dxf>
          </x14:cfRule>
          <x14:cfRule type="containsText" priority="19068" operator="containsText" id="{BA8377CA-FAEC-4611-A374-538E8689618B}">
            <xm:f>NOT(ISERROR(SEARCH('Listados Datos'!$P$6,AR53)))</xm:f>
            <xm:f>'Listados Datos'!$P$6</xm:f>
            <x14:dxf>
              <fill>
                <patternFill>
                  <bgColor rgb="FFFFC000"/>
                </patternFill>
              </fill>
            </x14:dxf>
          </x14:cfRule>
          <x14:cfRule type="containsText" priority="1906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9061" operator="containsText" id="{D7EE133D-1FE6-4AEF-953D-5C9DE5A96009}">
            <xm:f>NOT(ISERROR(SEARCH('Listados Datos'!$T$3,AT57)))</xm:f>
            <xm:f>'Listados Datos'!$T$3</xm:f>
            <x14:dxf>
              <fill>
                <patternFill patternType="solid">
                  <bgColor rgb="FFC00000"/>
                </patternFill>
              </fill>
            </x14:dxf>
          </x14:cfRule>
          <x14:cfRule type="containsText" priority="19062" operator="containsText" id="{A0DC7BBC-B78B-4007-83F6-404E977D2F93}">
            <xm:f>NOT(ISERROR(SEARCH('Listados Datos'!$T$4,AT57)))</xm:f>
            <xm:f>'Listados Datos'!$T$4</xm:f>
            <x14:dxf>
              <font>
                <b/>
                <i val="0"/>
                <color theme="0"/>
              </font>
              <fill>
                <patternFill>
                  <bgColor rgb="FFE26B0A"/>
                </patternFill>
              </fill>
            </x14:dxf>
          </x14:cfRule>
          <x14:cfRule type="containsText" priority="19063" operator="containsText" id="{EBE6DA53-82A3-454E-B301-27806A163369}">
            <xm:f>NOT(ISERROR(SEARCH('Listados Datos'!$T$5,AT57)))</xm:f>
            <xm:f>'Listados Datos'!$T$5</xm:f>
            <x14:dxf>
              <font>
                <b/>
                <i val="0"/>
                <color auto="1"/>
              </font>
              <fill>
                <patternFill>
                  <bgColor rgb="FFFFFF00"/>
                </patternFill>
              </fill>
            </x14:dxf>
          </x14:cfRule>
          <x14:cfRule type="containsText" priority="1906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9051" operator="containsText" id="{88160D7B-4760-4309-A229-F469CADC5FC0}">
            <xm:f>NOT(ISERROR(SEARCH('Listados Datos'!$P$3,AR57)))</xm:f>
            <xm:f>'Listados Datos'!$P$3</xm:f>
            <x14:dxf>
              <fill>
                <patternFill>
                  <bgColor rgb="FF99CC00"/>
                </patternFill>
              </fill>
            </x14:dxf>
          </x14:cfRule>
          <x14:cfRule type="containsText" priority="19052" operator="containsText" id="{1082F219-37BA-43EF-86A7-B9F8DF50E11C}">
            <xm:f>NOT(ISERROR(SEARCH('Listados Datos'!$P$4,AR57)))</xm:f>
            <xm:f>'Listados Datos'!$P$4</xm:f>
            <x14:dxf>
              <fill>
                <patternFill>
                  <bgColor rgb="FF33CC33"/>
                </patternFill>
              </fill>
            </x14:dxf>
          </x14:cfRule>
          <x14:cfRule type="containsText" priority="19053" operator="containsText" id="{C59BBA45-1CCD-468B-9118-4C4454CB7185}">
            <xm:f>NOT(ISERROR(SEARCH('Listados Datos'!$P$5,AR57)))</xm:f>
            <xm:f>'Listados Datos'!$P$5</xm:f>
            <x14:dxf>
              <fill>
                <patternFill>
                  <bgColor rgb="FFFFFF00"/>
                </patternFill>
              </fill>
            </x14:dxf>
          </x14:cfRule>
          <x14:cfRule type="containsText" priority="19054" operator="containsText" id="{7CDA253C-7B27-4B56-AA7A-E7B3D1121BE1}">
            <xm:f>NOT(ISERROR(SEARCH('Listados Datos'!$P$6,AR57)))</xm:f>
            <xm:f>'Listados Datos'!$P$6</xm:f>
            <x14:dxf>
              <fill>
                <patternFill>
                  <bgColor rgb="FFFFC000"/>
                </patternFill>
              </fill>
            </x14:dxf>
          </x14:cfRule>
          <x14:cfRule type="containsText" priority="1905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9047" operator="containsText" id="{A8CD96EF-54B3-465D-B473-AC12C157503E}">
            <xm:f>NOT(ISERROR(SEARCH('Listados Datos'!$T$3,AF54)))</xm:f>
            <xm:f>'Listados Datos'!$T$3</xm:f>
            <x14:dxf>
              <fill>
                <patternFill patternType="solid">
                  <bgColor rgb="FFC00000"/>
                </patternFill>
              </fill>
            </x14:dxf>
          </x14:cfRule>
          <x14:cfRule type="containsText" priority="19048" operator="containsText" id="{DC55AA8B-B184-4C12-9836-9DF0F8C11D09}">
            <xm:f>NOT(ISERROR(SEARCH('Listados Datos'!$T$4,AF54)))</xm:f>
            <xm:f>'Listados Datos'!$T$4</xm:f>
            <x14:dxf>
              <font>
                <b/>
                <i val="0"/>
                <color theme="0"/>
              </font>
              <fill>
                <patternFill>
                  <bgColor rgb="FFE26B0A"/>
                </patternFill>
              </fill>
            </x14:dxf>
          </x14:cfRule>
          <x14:cfRule type="containsText" priority="19049" operator="containsText" id="{91FC8298-B64C-459E-9245-04E9C4ACD762}">
            <xm:f>NOT(ISERROR(SEARCH('Listados Datos'!$T$5,AF54)))</xm:f>
            <xm:f>'Listados Datos'!$T$5</xm:f>
            <x14:dxf>
              <font>
                <b/>
                <i val="0"/>
                <color auto="1"/>
              </font>
              <fill>
                <patternFill>
                  <bgColor rgb="FFFFFF00"/>
                </patternFill>
              </fill>
            </x14:dxf>
          </x14:cfRule>
          <x14:cfRule type="containsText" priority="1905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9043" operator="containsText" id="{B8D55B05-1B60-4329-B5B2-ED64D6633766}">
            <xm:f>NOT(ISERROR(SEARCH('Listados Datos'!$T$3,AB54)))</xm:f>
            <xm:f>'Listados Datos'!$T$3</xm:f>
            <x14:dxf>
              <fill>
                <patternFill patternType="solid">
                  <bgColor rgb="FFC00000"/>
                </patternFill>
              </fill>
            </x14:dxf>
          </x14:cfRule>
          <x14:cfRule type="containsText" priority="19044" operator="containsText" id="{5D60FEBD-C5F5-4553-8F9B-FC6EA9AC4C1D}">
            <xm:f>NOT(ISERROR(SEARCH('Listados Datos'!$T$4,AB54)))</xm:f>
            <xm:f>'Listados Datos'!$T$4</xm:f>
            <x14:dxf>
              <font>
                <b/>
                <i val="0"/>
                <color theme="0"/>
              </font>
              <fill>
                <patternFill>
                  <bgColor rgb="FFE26B0A"/>
                </patternFill>
              </fill>
            </x14:dxf>
          </x14:cfRule>
          <x14:cfRule type="containsText" priority="19045" operator="containsText" id="{AA8234E6-2E2B-46B0-BC5F-EE6FF6241413}">
            <xm:f>NOT(ISERROR(SEARCH('Listados Datos'!$T$5,AB54)))</xm:f>
            <xm:f>'Listados Datos'!$T$5</xm:f>
            <x14:dxf>
              <font>
                <b/>
                <i val="0"/>
                <color auto="1"/>
              </font>
              <fill>
                <patternFill>
                  <bgColor rgb="FFFFFF00"/>
                </patternFill>
              </fill>
            </x14:dxf>
          </x14:cfRule>
          <x14:cfRule type="containsText" priority="1904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9033" operator="containsText" id="{A5612056-C225-4A6F-BFE3-9337E14F3108}">
            <xm:f>NOT(ISERROR(SEARCH('Listados Datos'!$P$3,Z54)))</xm:f>
            <xm:f>'Listados Datos'!$P$3</xm:f>
            <x14:dxf>
              <fill>
                <patternFill>
                  <bgColor rgb="FF99CC00"/>
                </patternFill>
              </fill>
            </x14:dxf>
          </x14:cfRule>
          <x14:cfRule type="containsText" priority="19034" operator="containsText" id="{9202826E-0E87-49A7-A9C6-68D1A93920A7}">
            <xm:f>NOT(ISERROR(SEARCH('Listados Datos'!$P$4,Z54)))</xm:f>
            <xm:f>'Listados Datos'!$P$4</xm:f>
            <x14:dxf>
              <fill>
                <patternFill>
                  <bgColor rgb="FF33CC33"/>
                </patternFill>
              </fill>
            </x14:dxf>
          </x14:cfRule>
          <x14:cfRule type="containsText" priority="19035" operator="containsText" id="{92492866-86D7-4E41-BFB6-77B0AC27922C}">
            <xm:f>NOT(ISERROR(SEARCH('Listados Datos'!$P$5,Z54)))</xm:f>
            <xm:f>'Listados Datos'!$P$5</xm:f>
            <x14:dxf>
              <fill>
                <patternFill>
                  <bgColor rgb="FFFFFF00"/>
                </patternFill>
              </fill>
            </x14:dxf>
          </x14:cfRule>
          <x14:cfRule type="containsText" priority="19036" operator="containsText" id="{181EA2FA-6846-4314-A7CD-DC862235D82A}">
            <xm:f>NOT(ISERROR(SEARCH('Listados Datos'!$P$6,Z54)))</xm:f>
            <xm:f>'Listados Datos'!$P$6</xm:f>
            <x14:dxf>
              <fill>
                <patternFill>
                  <bgColor rgb="FFFFC000"/>
                </patternFill>
              </fill>
            </x14:dxf>
          </x14:cfRule>
          <x14:cfRule type="containsText" priority="1903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9003" operator="containsText" id="{3F0A924C-4DE1-457D-9704-660DAEEA0574}">
            <xm:f>NOT(ISERROR(SEARCH('Listados Datos'!$T$3,AT54)))</xm:f>
            <xm:f>'Listados Datos'!$T$3</xm:f>
            <x14:dxf>
              <fill>
                <patternFill patternType="solid">
                  <bgColor rgb="FFC00000"/>
                </patternFill>
              </fill>
            </x14:dxf>
          </x14:cfRule>
          <x14:cfRule type="containsText" priority="19004" operator="containsText" id="{75FF8B03-683D-465F-8D5B-23045218DFA0}">
            <xm:f>NOT(ISERROR(SEARCH('Listados Datos'!$T$4,AT54)))</xm:f>
            <xm:f>'Listados Datos'!$T$4</xm:f>
            <x14:dxf>
              <font>
                <b/>
                <i val="0"/>
                <color theme="0"/>
              </font>
              <fill>
                <patternFill>
                  <bgColor rgb="FFE26B0A"/>
                </patternFill>
              </fill>
            </x14:dxf>
          </x14:cfRule>
          <x14:cfRule type="containsText" priority="19005" operator="containsText" id="{F4893990-41EE-4465-B34B-AC1AB677C393}">
            <xm:f>NOT(ISERROR(SEARCH('Listados Datos'!$T$5,AT54)))</xm:f>
            <xm:f>'Listados Datos'!$T$5</xm:f>
            <x14:dxf>
              <font>
                <b/>
                <i val="0"/>
                <color auto="1"/>
              </font>
              <fill>
                <patternFill>
                  <bgColor rgb="FFFFFF00"/>
                </patternFill>
              </fill>
            </x14:dxf>
          </x14:cfRule>
          <x14:cfRule type="containsText" priority="1900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993" operator="containsText" id="{000A0727-9D4C-4724-AC73-F2CE1F3D3BDE}">
            <xm:f>NOT(ISERROR(SEARCH('Listados Datos'!$P$3,AR54)))</xm:f>
            <xm:f>'Listados Datos'!$P$3</xm:f>
            <x14:dxf>
              <fill>
                <patternFill>
                  <bgColor rgb="FF99CC00"/>
                </patternFill>
              </fill>
            </x14:dxf>
          </x14:cfRule>
          <x14:cfRule type="containsText" priority="18994" operator="containsText" id="{90B0933B-9917-4568-863E-D8E57D2EBE9E}">
            <xm:f>NOT(ISERROR(SEARCH('Listados Datos'!$P$4,AR54)))</xm:f>
            <xm:f>'Listados Datos'!$P$4</xm:f>
            <x14:dxf>
              <fill>
                <patternFill>
                  <bgColor rgb="FF33CC33"/>
                </patternFill>
              </fill>
            </x14:dxf>
          </x14:cfRule>
          <x14:cfRule type="containsText" priority="18995" operator="containsText" id="{067F4053-067A-4C18-AD22-7251B87F9057}">
            <xm:f>NOT(ISERROR(SEARCH('Listados Datos'!$P$5,AR54)))</xm:f>
            <xm:f>'Listados Datos'!$P$5</xm:f>
            <x14:dxf>
              <fill>
                <patternFill>
                  <bgColor rgb="FFFFFF00"/>
                </patternFill>
              </fill>
            </x14:dxf>
          </x14:cfRule>
          <x14:cfRule type="containsText" priority="18996" operator="containsText" id="{5E8E37A5-6949-4975-B2BC-EF0E64AD884C}">
            <xm:f>NOT(ISERROR(SEARCH('Listados Datos'!$P$6,AR54)))</xm:f>
            <xm:f>'Listados Datos'!$P$6</xm:f>
            <x14:dxf>
              <fill>
                <patternFill>
                  <bgColor rgb="FFFFC000"/>
                </patternFill>
              </fill>
            </x14:dxf>
          </x14:cfRule>
          <x14:cfRule type="containsText" priority="1899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989" operator="containsText" id="{29E42B24-A1CB-4492-A747-C9FAA1108F6D}">
            <xm:f>NOT(ISERROR(SEARCH('Listados Datos'!$T$3,AT55)))</xm:f>
            <xm:f>'Listados Datos'!$T$3</xm:f>
            <x14:dxf>
              <fill>
                <patternFill patternType="solid">
                  <bgColor rgb="FFC00000"/>
                </patternFill>
              </fill>
            </x14:dxf>
          </x14:cfRule>
          <x14:cfRule type="containsText" priority="18990" operator="containsText" id="{8EFF8FBA-B7BB-4B68-9D86-8BF076BCB8DE}">
            <xm:f>NOT(ISERROR(SEARCH('Listados Datos'!$T$4,AT55)))</xm:f>
            <xm:f>'Listados Datos'!$T$4</xm:f>
            <x14:dxf>
              <font>
                <b/>
                <i val="0"/>
                <color theme="0"/>
              </font>
              <fill>
                <patternFill>
                  <bgColor rgb="FFE26B0A"/>
                </patternFill>
              </fill>
            </x14:dxf>
          </x14:cfRule>
          <x14:cfRule type="containsText" priority="18991" operator="containsText" id="{B7254B44-021E-4097-A209-74898801AD02}">
            <xm:f>NOT(ISERROR(SEARCH('Listados Datos'!$T$5,AT55)))</xm:f>
            <xm:f>'Listados Datos'!$T$5</xm:f>
            <x14:dxf>
              <font>
                <b/>
                <i val="0"/>
                <color auto="1"/>
              </font>
              <fill>
                <patternFill>
                  <bgColor rgb="FFFFFF00"/>
                </patternFill>
              </fill>
            </x14:dxf>
          </x14:cfRule>
          <x14:cfRule type="containsText" priority="1899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979" operator="containsText" id="{B52BD662-7214-4517-BFDD-FCAE92A63769}">
            <xm:f>NOT(ISERROR(SEARCH('Listados Datos'!$P$3,AR55)))</xm:f>
            <xm:f>'Listados Datos'!$P$3</xm:f>
            <x14:dxf>
              <fill>
                <patternFill>
                  <bgColor rgb="FF99CC00"/>
                </patternFill>
              </fill>
            </x14:dxf>
          </x14:cfRule>
          <x14:cfRule type="containsText" priority="18980" operator="containsText" id="{16541FCB-87FE-4219-B3E7-F6D17FBF004E}">
            <xm:f>NOT(ISERROR(SEARCH('Listados Datos'!$P$4,AR55)))</xm:f>
            <xm:f>'Listados Datos'!$P$4</xm:f>
            <x14:dxf>
              <fill>
                <patternFill>
                  <bgColor rgb="FF33CC33"/>
                </patternFill>
              </fill>
            </x14:dxf>
          </x14:cfRule>
          <x14:cfRule type="containsText" priority="18981" operator="containsText" id="{F2624963-C538-4AE3-AE7E-27312093578B}">
            <xm:f>NOT(ISERROR(SEARCH('Listados Datos'!$P$5,AR55)))</xm:f>
            <xm:f>'Listados Datos'!$P$5</xm:f>
            <x14:dxf>
              <fill>
                <patternFill>
                  <bgColor rgb="FFFFFF00"/>
                </patternFill>
              </fill>
            </x14:dxf>
          </x14:cfRule>
          <x14:cfRule type="containsText" priority="18982" operator="containsText" id="{08190A43-95F3-4576-9A15-307507E04A06}">
            <xm:f>NOT(ISERROR(SEARCH('Listados Datos'!$P$6,AR55)))</xm:f>
            <xm:f>'Listados Datos'!$P$6</xm:f>
            <x14:dxf>
              <fill>
                <patternFill>
                  <bgColor rgb="FFFFC000"/>
                </patternFill>
              </fill>
            </x14:dxf>
          </x14:cfRule>
          <x14:cfRule type="containsText" priority="1898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975" operator="containsText" id="{517BC496-379C-4085-A77D-CB1AE5EBC4C4}">
            <xm:f>NOT(ISERROR(SEARCH('Listados Datos'!$T$3,AF58)))</xm:f>
            <xm:f>'Listados Datos'!$T$3</xm:f>
            <x14:dxf>
              <fill>
                <patternFill patternType="solid">
                  <bgColor rgb="FFC00000"/>
                </patternFill>
              </fill>
            </x14:dxf>
          </x14:cfRule>
          <x14:cfRule type="containsText" priority="18976" operator="containsText" id="{B35AC707-CF3B-4CBF-BCAF-6D0DB3F271C7}">
            <xm:f>NOT(ISERROR(SEARCH('Listados Datos'!$T$4,AF58)))</xm:f>
            <xm:f>'Listados Datos'!$T$4</xm:f>
            <x14:dxf>
              <font>
                <b/>
                <i val="0"/>
                <color theme="0"/>
              </font>
              <fill>
                <patternFill>
                  <bgColor rgb="FFE26B0A"/>
                </patternFill>
              </fill>
            </x14:dxf>
          </x14:cfRule>
          <x14:cfRule type="containsText" priority="18977" operator="containsText" id="{3A05CCBE-E9D9-40EE-9C06-17F0F79F2358}">
            <xm:f>NOT(ISERROR(SEARCH('Listados Datos'!$T$5,AF58)))</xm:f>
            <xm:f>'Listados Datos'!$T$5</xm:f>
            <x14:dxf>
              <font>
                <b/>
                <i val="0"/>
                <color auto="1"/>
              </font>
              <fill>
                <patternFill>
                  <bgColor rgb="FFFFFF00"/>
                </patternFill>
              </fill>
            </x14:dxf>
          </x14:cfRule>
          <x14:cfRule type="containsText" priority="1897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971" operator="containsText" id="{259D0A06-FCE1-45E3-8BE6-5C64C6AB1663}">
            <xm:f>NOT(ISERROR(SEARCH('Listados Datos'!$T$3,AB58)))</xm:f>
            <xm:f>'Listados Datos'!$T$3</xm:f>
            <x14:dxf>
              <fill>
                <patternFill patternType="solid">
                  <bgColor rgb="FFC00000"/>
                </patternFill>
              </fill>
            </x14:dxf>
          </x14:cfRule>
          <x14:cfRule type="containsText" priority="18972" operator="containsText" id="{BA64FDAE-10C1-4347-B9D6-B46F599899AF}">
            <xm:f>NOT(ISERROR(SEARCH('Listados Datos'!$T$4,AB58)))</xm:f>
            <xm:f>'Listados Datos'!$T$4</xm:f>
            <x14:dxf>
              <font>
                <b/>
                <i val="0"/>
                <color theme="0"/>
              </font>
              <fill>
                <patternFill>
                  <bgColor rgb="FFE26B0A"/>
                </patternFill>
              </fill>
            </x14:dxf>
          </x14:cfRule>
          <x14:cfRule type="containsText" priority="18973" operator="containsText" id="{35807EC6-9751-4FBC-8840-7FA74CB0D89B}">
            <xm:f>NOT(ISERROR(SEARCH('Listados Datos'!$T$5,AB58)))</xm:f>
            <xm:f>'Listados Datos'!$T$5</xm:f>
            <x14:dxf>
              <font>
                <b/>
                <i val="0"/>
                <color auto="1"/>
              </font>
              <fill>
                <patternFill>
                  <bgColor rgb="FFFFFF00"/>
                </patternFill>
              </fill>
            </x14:dxf>
          </x14:cfRule>
          <x14:cfRule type="containsText" priority="1897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961" operator="containsText" id="{02D12A42-DEA7-4EAB-B56C-87C079BCEC42}">
            <xm:f>NOT(ISERROR(SEARCH('Listados Datos'!$P$3,Z58)))</xm:f>
            <xm:f>'Listados Datos'!$P$3</xm:f>
            <x14:dxf>
              <fill>
                <patternFill>
                  <bgColor rgb="FF99CC00"/>
                </patternFill>
              </fill>
            </x14:dxf>
          </x14:cfRule>
          <x14:cfRule type="containsText" priority="18962" operator="containsText" id="{EDB0AFEA-4BB7-43E7-B3F4-7E34CB605199}">
            <xm:f>NOT(ISERROR(SEARCH('Listados Datos'!$P$4,Z58)))</xm:f>
            <xm:f>'Listados Datos'!$P$4</xm:f>
            <x14:dxf>
              <fill>
                <patternFill>
                  <bgColor rgb="FF33CC33"/>
                </patternFill>
              </fill>
            </x14:dxf>
          </x14:cfRule>
          <x14:cfRule type="containsText" priority="18963" operator="containsText" id="{B619B4CE-2C2D-44A4-AEC5-98C793BB4020}">
            <xm:f>NOT(ISERROR(SEARCH('Listados Datos'!$P$5,Z58)))</xm:f>
            <xm:f>'Listados Datos'!$P$5</xm:f>
            <x14:dxf>
              <fill>
                <patternFill>
                  <bgColor rgb="FFFFFF00"/>
                </patternFill>
              </fill>
            </x14:dxf>
          </x14:cfRule>
          <x14:cfRule type="containsText" priority="18964" operator="containsText" id="{4AD22621-AEE1-47DF-B1C4-EF59320549FB}">
            <xm:f>NOT(ISERROR(SEARCH('Listados Datos'!$P$6,Z58)))</xm:f>
            <xm:f>'Listados Datos'!$P$6</xm:f>
            <x14:dxf>
              <fill>
                <patternFill>
                  <bgColor rgb="FFFFC000"/>
                </patternFill>
              </fill>
            </x14:dxf>
          </x14:cfRule>
          <x14:cfRule type="containsText" priority="1896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921" operator="containsText" id="{EE46A886-0E38-4842-84EA-1A92880E2BA9}">
            <xm:f>NOT(ISERROR(SEARCH('Listados Datos'!$T$3,AT58)))</xm:f>
            <xm:f>'Listados Datos'!$T$3</xm:f>
            <x14:dxf>
              <fill>
                <patternFill patternType="solid">
                  <bgColor rgb="FFC00000"/>
                </patternFill>
              </fill>
            </x14:dxf>
          </x14:cfRule>
          <x14:cfRule type="containsText" priority="18922" operator="containsText" id="{67E407E0-2E5D-4675-8D9D-CB3517CBD934}">
            <xm:f>NOT(ISERROR(SEARCH('Listados Datos'!$T$4,AT58)))</xm:f>
            <xm:f>'Listados Datos'!$T$4</xm:f>
            <x14:dxf>
              <font>
                <b/>
                <i val="0"/>
                <color theme="0"/>
              </font>
              <fill>
                <patternFill>
                  <bgColor rgb="FFE26B0A"/>
                </patternFill>
              </fill>
            </x14:dxf>
          </x14:cfRule>
          <x14:cfRule type="containsText" priority="18923" operator="containsText" id="{6476B94D-9D40-4C9D-AA1A-A4B8997E1370}">
            <xm:f>NOT(ISERROR(SEARCH('Listados Datos'!$T$5,AT58)))</xm:f>
            <xm:f>'Listados Datos'!$T$5</xm:f>
            <x14:dxf>
              <font>
                <b/>
                <i val="0"/>
                <color auto="1"/>
              </font>
              <fill>
                <patternFill>
                  <bgColor rgb="FFFFFF00"/>
                </patternFill>
              </fill>
            </x14:dxf>
          </x14:cfRule>
          <x14:cfRule type="containsText" priority="1892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911" operator="containsText" id="{0AFF6664-7272-422D-A743-45A25ED2BAD0}">
            <xm:f>NOT(ISERROR(SEARCH('Listados Datos'!$P$3,AR58)))</xm:f>
            <xm:f>'Listados Datos'!$P$3</xm:f>
            <x14:dxf>
              <fill>
                <patternFill>
                  <bgColor rgb="FF99CC00"/>
                </patternFill>
              </fill>
            </x14:dxf>
          </x14:cfRule>
          <x14:cfRule type="containsText" priority="18912" operator="containsText" id="{F2A21E49-2425-4DEC-BB9A-0986FA66E2EB}">
            <xm:f>NOT(ISERROR(SEARCH('Listados Datos'!$P$4,AR58)))</xm:f>
            <xm:f>'Listados Datos'!$P$4</xm:f>
            <x14:dxf>
              <fill>
                <patternFill>
                  <bgColor rgb="FF33CC33"/>
                </patternFill>
              </fill>
            </x14:dxf>
          </x14:cfRule>
          <x14:cfRule type="containsText" priority="18913" operator="containsText" id="{33AC97BA-AB8C-4842-8ADA-FA51158905B5}">
            <xm:f>NOT(ISERROR(SEARCH('Listados Datos'!$P$5,AR58)))</xm:f>
            <xm:f>'Listados Datos'!$P$5</xm:f>
            <x14:dxf>
              <fill>
                <patternFill>
                  <bgColor rgb="FFFFFF00"/>
                </patternFill>
              </fill>
            </x14:dxf>
          </x14:cfRule>
          <x14:cfRule type="containsText" priority="18914" operator="containsText" id="{ACE852A9-632B-47C8-AA33-8F0540901794}">
            <xm:f>NOT(ISERROR(SEARCH('Listados Datos'!$P$6,AR58)))</xm:f>
            <xm:f>'Listados Datos'!$P$6</xm:f>
            <x14:dxf>
              <fill>
                <patternFill>
                  <bgColor rgb="FFFFC000"/>
                </patternFill>
              </fill>
            </x14:dxf>
          </x14:cfRule>
          <x14:cfRule type="containsText" priority="1891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907" operator="containsText" id="{E8DFAA05-02B3-4B8D-909A-D1D6773C4EFC}">
            <xm:f>NOT(ISERROR(SEARCH('Listados Datos'!$T$3,AT59)))</xm:f>
            <xm:f>'Listados Datos'!$T$3</xm:f>
            <x14:dxf>
              <fill>
                <patternFill patternType="solid">
                  <bgColor rgb="FFC00000"/>
                </patternFill>
              </fill>
            </x14:dxf>
          </x14:cfRule>
          <x14:cfRule type="containsText" priority="18908" operator="containsText" id="{61CFB6C2-CEFA-4AEB-9CA9-F460D63FAE00}">
            <xm:f>NOT(ISERROR(SEARCH('Listados Datos'!$T$4,AT59)))</xm:f>
            <xm:f>'Listados Datos'!$T$4</xm:f>
            <x14:dxf>
              <font>
                <b/>
                <i val="0"/>
                <color theme="0"/>
              </font>
              <fill>
                <patternFill>
                  <bgColor rgb="FFE26B0A"/>
                </patternFill>
              </fill>
            </x14:dxf>
          </x14:cfRule>
          <x14:cfRule type="containsText" priority="18909" operator="containsText" id="{A068F5EB-5AEB-47E0-A1FB-068123EAA85A}">
            <xm:f>NOT(ISERROR(SEARCH('Listados Datos'!$T$5,AT59)))</xm:f>
            <xm:f>'Listados Datos'!$T$5</xm:f>
            <x14:dxf>
              <font>
                <b/>
                <i val="0"/>
                <color auto="1"/>
              </font>
              <fill>
                <patternFill>
                  <bgColor rgb="FFFFFF00"/>
                </patternFill>
              </fill>
            </x14:dxf>
          </x14:cfRule>
          <x14:cfRule type="containsText" priority="1891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897" operator="containsText" id="{8BD836FD-EEB3-48EE-90EA-3301785766FF}">
            <xm:f>NOT(ISERROR(SEARCH('Listados Datos'!$P$3,AR59)))</xm:f>
            <xm:f>'Listados Datos'!$P$3</xm:f>
            <x14:dxf>
              <fill>
                <patternFill>
                  <bgColor rgb="FF99CC00"/>
                </patternFill>
              </fill>
            </x14:dxf>
          </x14:cfRule>
          <x14:cfRule type="containsText" priority="18898" operator="containsText" id="{0094A202-E29A-4BED-9BFE-FDA34C5E608B}">
            <xm:f>NOT(ISERROR(SEARCH('Listados Datos'!$P$4,AR59)))</xm:f>
            <xm:f>'Listados Datos'!$P$4</xm:f>
            <x14:dxf>
              <fill>
                <patternFill>
                  <bgColor rgb="FF33CC33"/>
                </patternFill>
              </fill>
            </x14:dxf>
          </x14:cfRule>
          <x14:cfRule type="containsText" priority="18899" operator="containsText" id="{495EF0E0-9D35-4B67-AA6A-944A23898348}">
            <xm:f>NOT(ISERROR(SEARCH('Listados Datos'!$P$5,AR59)))</xm:f>
            <xm:f>'Listados Datos'!$P$5</xm:f>
            <x14:dxf>
              <fill>
                <patternFill>
                  <bgColor rgb="FFFFFF00"/>
                </patternFill>
              </fill>
            </x14:dxf>
          </x14:cfRule>
          <x14:cfRule type="containsText" priority="18900" operator="containsText" id="{FC744DEE-8AC4-4FAA-BA4C-29D186BC2AF9}">
            <xm:f>NOT(ISERROR(SEARCH('Listados Datos'!$P$6,AR59)))</xm:f>
            <xm:f>'Listados Datos'!$P$6</xm:f>
            <x14:dxf>
              <fill>
                <patternFill>
                  <bgColor rgb="FFFFC000"/>
                </patternFill>
              </fill>
            </x14:dxf>
          </x14:cfRule>
          <x14:cfRule type="containsText" priority="1890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893" operator="containsText" id="{67605DAF-31B0-4900-938D-67BAB8D14CD8}">
            <xm:f>NOT(ISERROR(SEARCH('Listados Datos'!$T$3,AT63)))</xm:f>
            <xm:f>'Listados Datos'!$T$3</xm:f>
            <x14:dxf>
              <fill>
                <patternFill patternType="solid">
                  <bgColor rgb="FFC00000"/>
                </patternFill>
              </fill>
            </x14:dxf>
          </x14:cfRule>
          <x14:cfRule type="containsText" priority="18894" operator="containsText" id="{C5CDF065-9086-4E9B-8138-C60F8AA82879}">
            <xm:f>NOT(ISERROR(SEARCH('Listados Datos'!$T$4,AT63)))</xm:f>
            <xm:f>'Listados Datos'!$T$4</xm:f>
            <x14:dxf>
              <font>
                <b/>
                <i val="0"/>
                <color theme="0"/>
              </font>
              <fill>
                <patternFill>
                  <bgColor rgb="FFE26B0A"/>
                </patternFill>
              </fill>
            </x14:dxf>
          </x14:cfRule>
          <x14:cfRule type="containsText" priority="18895" operator="containsText" id="{67AB46D9-011A-4467-94A4-70902BAAC39E}">
            <xm:f>NOT(ISERROR(SEARCH('Listados Datos'!$T$5,AT63)))</xm:f>
            <xm:f>'Listados Datos'!$T$5</xm:f>
            <x14:dxf>
              <font>
                <b/>
                <i val="0"/>
                <color auto="1"/>
              </font>
              <fill>
                <patternFill>
                  <bgColor rgb="FFFFFF00"/>
                </patternFill>
              </fill>
            </x14:dxf>
          </x14:cfRule>
          <x14:cfRule type="containsText" priority="1889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883" operator="containsText" id="{DC276C64-7CE1-41F4-888A-CED0639B03FF}">
            <xm:f>NOT(ISERROR(SEARCH('Listados Datos'!$P$3,AR63)))</xm:f>
            <xm:f>'Listados Datos'!$P$3</xm:f>
            <x14:dxf>
              <fill>
                <patternFill>
                  <bgColor rgb="FF99CC00"/>
                </patternFill>
              </fill>
            </x14:dxf>
          </x14:cfRule>
          <x14:cfRule type="containsText" priority="18884" operator="containsText" id="{345FBBE5-CBCA-4DA2-8224-8543B6F0E15D}">
            <xm:f>NOT(ISERROR(SEARCH('Listados Datos'!$P$4,AR63)))</xm:f>
            <xm:f>'Listados Datos'!$P$4</xm:f>
            <x14:dxf>
              <fill>
                <patternFill>
                  <bgColor rgb="FF33CC33"/>
                </patternFill>
              </fill>
            </x14:dxf>
          </x14:cfRule>
          <x14:cfRule type="containsText" priority="18885" operator="containsText" id="{E0CC7E78-89E1-4A76-A705-75F048204E18}">
            <xm:f>NOT(ISERROR(SEARCH('Listados Datos'!$P$5,AR63)))</xm:f>
            <xm:f>'Listados Datos'!$P$5</xm:f>
            <x14:dxf>
              <fill>
                <patternFill>
                  <bgColor rgb="FFFFFF00"/>
                </patternFill>
              </fill>
            </x14:dxf>
          </x14:cfRule>
          <x14:cfRule type="containsText" priority="18886" operator="containsText" id="{05352219-AF94-403A-86D6-D4F874569C6C}">
            <xm:f>NOT(ISERROR(SEARCH('Listados Datos'!$P$6,AR63)))</xm:f>
            <xm:f>'Listados Datos'!$P$6</xm:f>
            <x14:dxf>
              <fill>
                <patternFill>
                  <bgColor rgb="FFFFC000"/>
                </patternFill>
              </fill>
            </x14:dxf>
          </x14:cfRule>
          <x14:cfRule type="containsText" priority="1888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879" operator="containsText" id="{4909846C-0815-4191-BD01-F2C31CDF2905}">
            <xm:f>NOT(ISERROR(SEARCH('Listados Datos'!$T$3,AF60)))</xm:f>
            <xm:f>'Listados Datos'!$T$3</xm:f>
            <x14:dxf>
              <fill>
                <patternFill patternType="solid">
                  <bgColor rgb="FFC00000"/>
                </patternFill>
              </fill>
            </x14:dxf>
          </x14:cfRule>
          <x14:cfRule type="containsText" priority="18880" operator="containsText" id="{051A4E3E-CF4A-4785-AB3B-CA39D08ACD12}">
            <xm:f>NOT(ISERROR(SEARCH('Listados Datos'!$T$4,AF60)))</xm:f>
            <xm:f>'Listados Datos'!$T$4</xm:f>
            <x14:dxf>
              <font>
                <b/>
                <i val="0"/>
                <color theme="0"/>
              </font>
              <fill>
                <patternFill>
                  <bgColor rgb="FFE26B0A"/>
                </patternFill>
              </fill>
            </x14:dxf>
          </x14:cfRule>
          <x14:cfRule type="containsText" priority="18881" operator="containsText" id="{31026528-F9D5-449C-9866-73D93728E257}">
            <xm:f>NOT(ISERROR(SEARCH('Listados Datos'!$T$5,AF60)))</xm:f>
            <xm:f>'Listados Datos'!$T$5</xm:f>
            <x14:dxf>
              <font>
                <b/>
                <i val="0"/>
                <color auto="1"/>
              </font>
              <fill>
                <patternFill>
                  <bgColor rgb="FFFFFF00"/>
                </patternFill>
              </fill>
            </x14:dxf>
          </x14:cfRule>
          <x14:cfRule type="containsText" priority="1888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875" operator="containsText" id="{5E3F96D7-A684-4D56-A6DF-920F0B85DDBD}">
            <xm:f>NOT(ISERROR(SEARCH('Listados Datos'!$T$3,AB60)))</xm:f>
            <xm:f>'Listados Datos'!$T$3</xm:f>
            <x14:dxf>
              <fill>
                <patternFill patternType="solid">
                  <bgColor rgb="FFC00000"/>
                </patternFill>
              </fill>
            </x14:dxf>
          </x14:cfRule>
          <x14:cfRule type="containsText" priority="18876" operator="containsText" id="{F266991A-5EDB-49A4-99DA-FC367D62C256}">
            <xm:f>NOT(ISERROR(SEARCH('Listados Datos'!$T$4,AB60)))</xm:f>
            <xm:f>'Listados Datos'!$T$4</xm:f>
            <x14:dxf>
              <font>
                <b/>
                <i val="0"/>
                <color theme="0"/>
              </font>
              <fill>
                <patternFill>
                  <bgColor rgb="FFE26B0A"/>
                </patternFill>
              </fill>
            </x14:dxf>
          </x14:cfRule>
          <x14:cfRule type="containsText" priority="18877" operator="containsText" id="{5FA1609E-9277-4D54-8FFC-8283770CDCE6}">
            <xm:f>NOT(ISERROR(SEARCH('Listados Datos'!$T$5,AB60)))</xm:f>
            <xm:f>'Listados Datos'!$T$5</xm:f>
            <x14:dxf>
              <font>
                <b/>
                <i val="0"/>
                <color auto="1"/>
              </font>
              <fill>
                <patternFill>
                  <bgColor rgb="FFFFFF00"/>
                </patternFill>
              </fill>
            </x14:dxf>
          </x14:cfRule>
          <x14:cfRule type="containsText" priority="1887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865" operator="containsText" id="{C05C7A41-A361-4B8D-840A-D6195FABCB3C}">
            <xm:f>NOT(ISERROR(SEARCH('Listados Datos'!$P$3,Z60)))</xm:f>
            <xm:f>'Listados Datos'!$P$3</xm:f>
            <x14:dxf>
              <fill>
                <patternFill>
                  <bgColor rgb="FF99CC00"/>
                </patternFill>
              </fill>
            </x14:dxf>
          </x14:cfRule>
          <x14:cfRule type="containsText" priority="18866" operator="containsText" id="{472128CB-918A-4C79-AB16-C6956C7DEF47}">
            <xm:f>NOT(ISERROR(SEARCH('Listados Datos'!$P$4,Z60)))</xm:f>
            <xm:f>'Listados Datos'!$P$4</xm:f>
            <x14:dxf>
              <fill>
                <patternFill>
                  <bgColor rgb="FF33CC33"/>
                </patternFill>
              </fill>
            </x14:dxf>
          </x14:cfRule>
          <x14:cfRule type="containsText" priority="18867" operator="containsText" id="{43FC2234-BD91-470D-944B-F477EE75BB0C}">
            <xm:f>NOT(ISERROR(SEARCH('Listados Datos'!$P$5,Z60)))</xm:f>
            <xm:f>'Listados Datos'!$P$5</xm:f>
            <x14:dxf>
              <fill>
                <patternFill>
                  <bgColor rgb="FFFFFF00"/>
                </patternFill>
              </fill>
            </x14:dxf>
          </x14:cfRule>
          <x14:cfRule type="containsText" priority="18868" operator="containsText" id="{6FE065C6-497C-464D-8E18-FEBB3A619F7F}">
            <xm:f>NOT(ISERROR(SEARCH('Listados Datos'!$P$6,Z60)))</xm:f>
            <xm:f>'Listados Datos'!$P$6</xm:f>
            <x14:dxf>
              <fill>
                <patternFill>
                  <bgColor rgb="FFFFC000"/>
                </patternFill>
              </fill>
            </x14:dxf>
          </x14:cfRule>
          <x14:cfRule type="containsText" priority="1886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835" operator="containsText" id="{D32647C2-F763-49C7-8052-73C2C2AD6F23}">
            <xm:f>NOT(ISERROR(SEARCH('Listados Datos'!$T$3,AT60)))</xm:f>
            <xm:f>'Listados Datos'!$T$3</xm:f>
            <x14:dxf>
              <fill>
                <patternFill patternType="solid">
                  <bgColor rgb="FFC00000"/>
                </patternFill>
              </fill>
            </x14:dxf>
          </x14:cfRule>
          <x14:cfRule type="containsText" priority="18836" operator="containsText" id="{D0D92F89-5FED-4F96-B10E-C0AABC93577E}">
            <xm:f>NOT(ISERROR(SEARCH('Listados Datos'!$T$4,AT60)))</xm:f>
            <xm:f>'Listados Datos'!$T$4</xm:f>
            <x14:dxf>
              <font>
                <b/>
                <i val="0"/>
                <color theme="0"/>
              </font>
              <fill>
                <patternFill>
                  <bgColor rgb="FFE26B0A"/>
                </patternFill>
              </fill>
            </x14:dxf>
          </x14:cfRule>
          <x14:cfRule type="containsText" priority="18837" operator="containsText" id="{CC8DDF92-40E2-4BE6-ACB9-9A143509DF4E}">
            <xm:f>NOT(ISERROR(SEARCH('Listados Datos'!$T$5,AT60)))</xm:f>
            <xm:f>'Listados Datos'!$T$5</xm:f>
            <x14:dxf>
              <font>
                <b/>
                <i val="0"/>
                <color auto="1"/>
              </font>
              <fill>
                <patternFill>
                  <bgColor rgb="FFFFFF00"/>
                </patternFill>
              </fill>
            </x14:dxf>
          </x14:cfRule>
          <x14:cfRule type="containsText" priority="1883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825" operator="containsText" id="{BB1ABB7F-AA36-4E7D-96FE-0E2BF2913193}">
            <xm:f>NOT(ISERROR(SEARCH('Listados Datos'!$P$3,AR60)))</xm:f>
            <xm:f>'Listados Datos'!$P$3</xm:f>
            <x14:dxf>
              <fill>
                <patternFill>
                  <bgColor rgb="FF99CC00"/>
                </patternFill>
              </fill>
            </x14:dxf>
          </x14:cfRule>
          <x14:cfRule type="containsText" priority="18826" operator="containsText" id="{7F6824F3-EADE-4EB8-8269-63EC50DAC118}">
            <xm:f>NOT(ISERROR(SEARCH('Listados Datos'!$P$4,AR60)))</xm:f>
            <xm:f>'Listados Datos'!$P$4</xm:f>
            <x14:dxf>
              <fill>
                <patternFill>
                  <bgColor rgb="FF33CC33"/>
                </patternFill>
              </fill>
            </x14:dxf>
          </x14:cfRule>
          <x14:cfRule type="containsText" priority="18827" operator="containsText" id="{B876B5DF-71C7-42F7-B3CD-9AC932201821}">
            <xm:f>NOT(ISERROR(SEARCH('Listados Datos'!$P$5,AR60)))</xm:f>
            <xm:f>'Listados Datos'!$P$5</xm:f>
            <x14:dxf>
              <fill>
                <patternFill>
                  <bgColor rgb="FFFFFF00"/>
                </patternFill>
              </fill>
            </x14:dxf>
          </x14:cfRule>
          <x14:cfRule type="containsText" priority="18828" operator="containsText" id="{F282CD0C-C258-465C-BDDE-97E3BD4E498C}">
            <xm:f>NOT(ISERROR(SEARCH('Listados Datos'!$P$6,AR60)))</xm:f>
            <xm:f>'Listados Datos'!$P$6</xm:f>
            <x14:dxf>
              <fill>
                <patternFill>
                  <bgColor rgb="FFFFC000"/>
                </patternFill>
              </fill>
            </x14:dxf>
          </x14:cfRule>
          <x14:cfRule type="containsText" priority="1882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821" operator="containsText" id="{F18A6F28-B3F4-4545-8634-7CD04FE01DBE}">
            <xm:f>NOT(ISERROR(SEARCH('Listados Datos'!$T$3,AT61)))</xm:f>
            <xm:f>'Listados Datos'!$T$3</xm:f>
            <x14:dxf>
              <fill>
                <patternFill patternType="solid">
                  <bgColor rgb="FFC00000"/>
                </patternFill>
              </fill>
            </x14:dxf>
          </x14:cfRule>
          <x14:cfRule type="containsText" priority="18822" operator="containsText" id="{AB02E51A-E439-4E93-96BD-D9A61B50D341}">
            <xm:f>NOT(ISERROR(SEARCH('Listados Datos'!$T$4,AT61)))</xm:f>
            <xm:f>'Listados Datos'!$T$4</xm:f>
            <x14:dxf>
              <font>
                <b/>
                <i val="0"/>
                <color theme="0"/>
              </font>
              <fill>
                <patternFill>
                  <bgColor rgb="FFE26B0A"/>
                </patternFill>
              </fill>
            </x14:dxf>
          </x14:cfRule>
          <x14:cfRule type="containsText" priority="18823" operator="containsText" id="{2F847108-577F-41A5-A852-2FFBBDB37545}">
            <xm:f>NOT(ISERROR(SEARCH('Listados Datos'!$T$5,AT61)))</xm:f>
            <xm:f>'Listados Datos'!$T$5</xm:f>
            <x14:dxf>
              <font>
                <b/>
                <i val="0"/>
                <color auto="1"/>
              </font>
              <fill>
                <patternFill>
                  <bgColor rgb="FFFFFF00"/>
                </patternFill>
              </fill>
            </x14:dxf>
          </x14:cfRule>
          <x14:cfRule type="containsText" priority="1882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811" operator="containsText" id="{4BA94E87-4BA3-4E56-AF84-23F89AA33FA8}">
            <xm:f>NOT(ISERROR(SEARCH('Listados Datos'!$P$3,AR61)))</xm:f>
            <xm:f>'Listados Datos'!$P$3</xm:f>
            <x14:dxf>
              <fill>
                <patternFill>
                  <bgColor rgb="FF99CC00"/>
                </patternFill>
              </fill>
            </x14:dxf>
          </x14:cfRule>
          <x14:cfRule type="containsText" priority="18812" operator="containsText" id="{60004C93-9166-44F9-93B3-F23487F4CB42}">
            <xm:f>NOT(ISERROR(SEARCH('Listados Datos'!$P$4,AR61)))</xm:f>
            <xm:f>'Listados Datos'!$P$4</xm:f>
            <x14:dxf>
              <fill>
                <patternFill>
                  <bgColor rgb="FF33CC33"/>
                </patternFill>
              </fill>
            </x14:dxf>
          </x14:cfRule>
          <x14:cfRule type="containsText" priority="18813" operator="containsText" id="{197BE3F3-097E-4951-A96F-7935A86E9DD6}">
            <xm:f>NOT(ISERROR(SEARCH('Listados Datos'!$P$5,AR61)))</xm:f>
            <xm:f>'Listados Datos'!$P$5</xm:f>
            <x14:dxf>
              <fill>
                <patternFill>
                  <bgColor rgb="FFFFFF00"/>
                </patternFill>
              </fill>
            </x14:dxf>
          </x14:cfRule>
          <x14:cfRule type="containsText" priority="18814" operator="containsText" id="{9F78C0BC-2DA3-466D-BF90-56482CBC8133}">
            <xm:f>NOT(ISERROR(SEARCH('Listados Datos'!$P$6,AR61)))</xm:f>
            <xm:f>'Listados Datos'!$P$6</xm:f>
            <x14:dxf>
              <fill>
                <patternFill>
                  <bgColor rgb="FFFFC000"/>
                </patternFill>
              </fill>
            </x14:dxf>
          </x14:cfRule>
          <x14:cfRule type="containsText" priority="1881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807" operator="containsText" id="{EC675204-C716-4477-9250-0E280773A891}">
            <xm:f>NOT(ISERROR(SEARCH('Listados Datos'!$T$3,AF64)))</xm:f>
            <xm:f>'Listados Datos'!$T$3</xm:f>
            <x14:dxf>
              <fill>
                <patternFill patternType="solid">
                  <bgColor rgb="FFC00000"/>
                </patternFill>
              </fill>
            </x14:dxf>
          </x14:cfRule>
          <x14:cfRule type="containsText" priority="18808" operator="containsText" id="{7DDF7350-53A4-459F-9FDD-10CFC6C4D58B}">
            <xm:f>NOT(ISERROR(SEARCH('Listados Datos'!$T$4,AF64)))</xm:f>
            <xm:f>'Listados Datos'!$T$4</xm:f>
            <x14:dxf>
              <font>
                <b/>
                <i val="0"/>
                <color theme="0"/>
              </font>
              <fill>
                <patternFill>
                  <bgColor rgb="FFE26B0A"/>
                </patternFill>
              </fill>
            </x14:dxf>
          </x14:cfRule>
          <x14:cfRule type="containsText" priority="18809" operator="containsText" id="{7DF4D8CF-4426-498E-9722-428D45A68629}">
            <xm:f>NOT(ISERROR(SEARCH('Listados Datos'!$T$5,AF64)))</xm:f>
            <xm:f>'Listados Datos'!$T$5</xm:f>
            <x14:dxf>
              <font>
                <b/>
                <i val="0"/>
                <color auto="1"/>
              </font>
              <fill>
                <patternFill>
                  <bgColor rgb="FFFFFF00"/>
                </patternFill>
              </fill>
            </x14:dxf>
          </x14:cfRule>
          <x14:cfRule type="containsText" priority="1881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803" operator="containsText" id="{9E1A66FE-8608-41AB-A2D6-7D272551DC64}">
            <xm:f>NOT(ISERROR(SEARCH('Listados Datos'!$T$3,AB64)))</xm:f>
            <xm:f>'Listados Datos'!$T$3</xm:f>
            <x14:dxf>
              <fill>
                <patternFill patternType="solid">
                  <bgColor rgb="FFC00000"/>
                </patternFill>
              </fill>
            </x14:dxf>
          </x14:cfRule>
          <x14:cfRule type="containsText" priority="18804" operator="containsText" id="{4A870E8B-68C9-4719-9883-6B5F8631BFBB}">
            <xm:f>NOT(ISERROR(SEARCH('Listados Datos'!$T$4,AB64)))</xm:f>
            <xm:f>'Listados Datos'!$T$4</xm:f>
            <x14:dxf>
              <font>
                <b/>
                <i val="0"/>
                <color theme="0"/>
              </font>
              <fill>
                <patternFill>
                  <bgColor rgb="FFE26B0A"/>
                </patternFill>
              </fill>
            </x14:dxf>
          </x14:cfRule>
          <x14:cfRule type="containsText" priority="18805" operator="containsText" id="{9790AD27-7D1F-4419-A7BE-B17468BD0049}">
            <xm:f>NOT(ISERROR(SEARCH('Listados Datos'!$T$5,AB64)))</xm:f>
            <xm:f>'Listados Datos'!$T$5</xm:f>
            <x14:dxf>
              <font>
                <b/>
                <i val="0"/>
                <color auto="1"/>
              </font>
              <fill>
                <patternFill>
                  <bgColor rgb="FFFFFF00"/>
                </patternFill>
              </fill>
            </x14:dxf>
          </x14:cfRule>
          <x14:cfRule type="containsText" priority="1880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793" operator="containsText" id="{AA4B88E5-BD2A-4AD5-872D-16FF3DC16FE5}">
            <xm:f>NOT(ISERROR(SEARCH('Listados Datos'!$P$3,Z64)))</xm:f>
            <xm:f>'Listados Datos'!$P$3</xm:f>
            <x14:dxf>
              <fill>
                <patternFill>
                  <bgColor rgb="FF99CC00"/>
                </patternFill>
              </fill>
            </x14:dxf>
          </x14:cfRule>
          <x14:cfRule type="containsText" priority="18794" operator="containsText" id="{3637044B-01F7-4C10-8D3D-554D955F7210}">
            <xm:f>NOT(ISERROR(SEARCH('Listados Datos'!$P$4,Z64)))</xm:f>
            <xm:f>'Listados Datos'!$P$4</xm:f>
            <x14:dxf>
              <fill>
                <patternFill>
                  <bgColor rgb="FF33CC33"/>
                </patternFill>
              </fill>
            </x14:dxf>
          </x14:cfRule>
          <x14:cfRule type="containsText" priority="18795" operator="containsText" id="{540D0CC6-5CE2-44C2-83B4-770CD6CAA82A}">
            <xm:f>NOT(ISERROR(SEARCH('Listados Datos'!$P$5,Z64)))</xm:f>
            <xm:f>'Listados Datos'!$P$5</xm:f>
            <x14:dxf>
              <fill>
                <patternFill>
                  <bgColor rgb="FFFFFF00"/>
                </patternFill>
              </fill>
            </x14:dxf>
          </x14:cfRule>
          <x14:cfRule type="containsText" priority="18796" operator="containsText" id="{5A11F60E-3039-4841-9B79-BB946510CDC3}">
            <xm:f>NOT(ISERROR(SEARCH('Listados Datos'!$P$6,Z64)))</xm:f>
            <xm:f>'Listados Datos'!$P$6</xm:f>
            <x14:dxf>
              <fill>
                <patternFill>
                  <bgColor rgb="FFFFC000"/>
                </patternFill>
              </fill>
            </x14:dxf>
          </x14:cfRule>
          <x14:cfRule type="containsText" priority="1879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753" operator="containsText" id="{158BECC0-E356-4A1F-A58F-F3EA913EA015}">
            <xm:f>NOT(ISERROR(SEARCH('Listados Datos'!$T$3,AT64)))</xm:f>
            <xm:f>'Listados Datos'!$T$3</xm:f>
            <x14:dxf>
              <fill>
                <patternFill patternType="solid">
                  <bgColor rgb="FFC00000"/>
                </patternFill>
              </fill>
            </x14:dxf>
          </x14:cfRule>
          <x14:cfRule type="containsText" priority="18754" operator="containsText" id="{EE79466D-0A20-4056-B53E-F3E7958DA2E2}">
            <xm:f>NOT(ISERROR(SEARCH('Listados Datos'!$T$4,AT64)))</xm:f>
            <xm:f>'Listados Datos'!$T$4</xm:f>
            <x14:dxf>
              <font>
                <b/>
                <i val="0"/>
                <color theme="0"/>
              </font>
              <fill>
                <patternFill>
                  <bgColor rgb="FFE26B0A"/>
                </patternFill>
              </fill>
            </x14:dxf>
          </x14:cfRule>
          <x14:cfRule type="containsText" priority="18755" operator="containsText" id="{D48A59A7-81AA-4050-BF5C-3930BFC03932}">
            <xm:f>NOT(ISERROR(SEARCH('Listados Datos'!$T$5,AT64)))</xm:f>
            <xm:f>'Listados Datos'!$T$5</xm:f>
            <x14:dxf>
              <font>
                <b/>
                <i val="0"/>
                <color auto="1"/>
              </font>
              <fill>
                <patternFill>
                  <bgColor rgb="FFFFFF00"/>
                </patternFill>
              </fill>
            </x14:dxf>
          </x14:cfRule>
          <x14:cfRule type="containsText" priority="1875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743" operator="containsText" id="{8176B4E2-DAC4-4D02-BB79-96D18BEC32C7}">
            <xm:f>NOT(ISERROR(SEARCH('Listados Datos'!$P$3,AR64)))</xm:f>
            <xm:f>'Listados Datos'!$P$3</xm:f>
            <x14:dxf>
              <fill>
                <patternFill>
                  <bgColor rgb="FF99CC00"/>
                </patternFill>
              </fill>
            </x14:dxf>
          </x14:cfRule>
          <x14:cfRule type="containsText" priority="18744" operator="containsText" id="{54036809-49C7-4F71-914E-8CD5D40A00D5}">
            <xm:f>NOT(ISERROR(SEARCH('Listados Datos'!$P$4,AR64)))</xm:f>
            <xm:f>'Listados Datos'!$P$4</xm:f>
            <x14:dxf>
              <fill>
                <patternFill>
                  <bgColor rgb="FF33CC33"/>
                </patternFill>
              </fill>
            </x14:dxf>
          </x14:cfRule>
          <x14:cfRule type="containsText" priority="18745" operator="containsText" id="{F0EC6997-2DEF-44D5-B5CB-14C306175706}">
            <xm:f>NOT(ISERROR(SEARCH('Listados Datos'!$P$5,AR64)))</xm:f>
            <xm:f>'Listados Datos'!$P$5</xm:f>
            <x14:dxf>
              <fill>
                <patternFill>
                  <bgColor rgb="FFFFFF00"/>
                </patternFill>
              </fill>
            </x14:dxf>
          </x14:cfRule>
          <x14:cfRule type="containsText" priority="18746" operator="containsText" id="{EAF356DC-0B0B-4494-86F8-30D44A824929}">
            <xm:f>NOT(ISERROR(SEARCH('Listados Datos'!$P$6,AR64)))</xm:f>
            <xm:f>'Listados Datos'!$P$6</xm:f>
            <x14:dxf>
              <fill>
                <patternFill>
                  <bgColor rgb="FFFFC000"/>
                </patternFill>
              </fill>
            </x14:dxf>
          </x14:cfRule>
          <x14:cfRule type="containsText" priority="1874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739" operator="containsText" id="{B22D2BEB-AC69-496D-B119-96971A9AE39B}">
            <xm:f>NOT(ISERROR(SEARCH('Listados Datos'!$T$3,AT65)))</xm:f>
            <xm:f>'Listados Datos'!$T$3</xm:f>
            <x14:dxf>
              <fill>
                <patternFill patternType="solid">
                  <bgColor rgb="FFC00000"/>
                </patternFill>
              </fill>
            </x14:dxf>
          </x14:cfRule>
          <x14:cfRule type="containsText" priority="18740" operator="containsText" id="{6D4B4EA8-9F33-4666-A089-CF369EA31889}">
            <xm:f>NOT(ISERROR(SEARCH('Listados Datos'!$T$4,AT65)))</xm:f>
            <xm:f>'Listados Datos'!$T$4</xm:f>
            <x14:dxf>
              <font>
                <b/>
                <i val="0"/>
                <color theme="0"/>
              </font>
              <fill>
                <patternFill>
                  <bgColor rgb="FFE26B0A"/>
                </patternFill>
              </fill>
            </x14:dxf>
          </x14:cfRule>
          <x14:cfRule type="containsText" priority="18741" operator="containsText" id="{5B4E6262-E6F4-4CF7-9EA4-BA16F85F34F0}">
            <xm:f>NOT(ISERROR(SEARCH('Listados Datos'!$T$5,AT65)))</xm:f>
            <xm:f>'Listados Datos'!$T$5</xm:f>
            <x14:dxf>
              <font>
                <b/>
                <i val="0"/>
                <color auto="1"/>
              </font>
              <fill>
                <patternFill>
                  <bgColor rgb="FFFFFF00"/>
                </patternFill>
              </fill>
            </x14:dxf>
          </x14:cfRule>
          <x14:cfRule type="containsText" priority="1874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729" operator="containsText" id="{B1460F4E-D256-49F9-B039-D499B84FC40D}">
            <xm:f>NOT(ISERROR(SEARCH('Listados Datos'!$P$3,AR65)))</xm:f>
            <xm:f>'Listados Datos'!$P$3</xm:f>
            <x14:dxf>
              <fill>
                <patternFill>
                  <bgColor rgb="FF99CC00"/>
                </patternFill>
              </fill>
            </x14:dxf>
          </x14:cfRule>
          <x14:cfRule type="containsText" priority="18730" operator="containsText" id="{77B4E829-315E-4624-97E4-27D86BB431C9}">
            <xm:f>NOT(ISERROR(SEARCH('Listados Datos'!$P$4,AR65)))</xm:f>
            <xm:f>'Listados Datos'!$P$4</xm:f>
            <x14:dxf>
              <fill>
                <patternFill>
                  <bgColor rgb="FF33CC33"/>
                </patternFill>
              </fill>
            </x14:dxf>
          </x14:cfRule>
          <x14:cfRule type="containsText" priority="18731" operator="containsText" id="{D3D03C0B-8C94-468C-96AE-DBFF8B08D01D}">
            <xm:f>NOT(ISERROR(SEARCH('Listados Datos'!$P$5,AR65)))</xm:f>
            <xm:f>'Listados Datos'!$P$5</xm:f>
            <x14:dxf>
              <fill>
                <patternFill>
                  <bgColor rgb="FFFFFF00"/>
                </patternFill>
              </fill>
            </x14:dxf>
          </x14:cfRule>
          <x14:cfRule type="containsText" priority="18732" operator="containsText" id="{6DB6A907-227C-4E29-8A4B-C9E87A4591D5}">
            <xm:f>NOT(ISERROR(SEARCH('Listados Datos'!$P$6,AR65)))</xm:f>
            <xm:f>'Listados Datos'!$P$6</xm:f>
            <x14:dxf>
              <fill>
                <patternFill>
                  <bgColor rgb="FFFFC000"/>
                </patternFill>
              </fill>
            </x14:dxf>
          </x14:cfRule>
          <x14:cfRule type="containsText" priority="1873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725" operator="containsText" id="{7BF1FF1D-659C-4C46-A659-A368083E2B9D}">
            <xm:f>NOT(ISERROR(SEARCH('Listados Datos'!$T$3,AT69)))</xm:f>
            <xm:f>'Listados Datos'!$T$3</xm:f>
            <x14:dxf>
              <fill>
                <patternFill patternType="solid">
                  <bgColor rgb="FFC00000"/>
                </patternFill>
              </fill>
            </x14:dxf>
          </x14:cfRule>
          <x14:cfRule type="containsText" priority="18726" operator="containsText" id="{E2B1FC53-04FB-4315-8AFB-26A8CC053A5D}">
            <xm:f>NOT(ISERROR(SEARCH('Listados Datos'!$T$4,AT69)))</xm:f>
            <xm:f>'Listados Datos'!$T$4</xm:f>
            <x14:dxf>
              <font>
                <b/>
                <i val="0"/>
                <color theme="0"/>
              </font>
              <fill>
                <patternFill>
                  <bgColor rgb="FFE26B0A"/>
                </patternFill>
              </fill>
            </x14:dxf>
          </x14:cfRule>
          <x14:cfRule type="containsText" priority="18727" operator="containsText" id="{24E95C77-090E-4E9C-A11B-7A6C225A0581}">
            <xm:f>NOT(ISERROR(SEARCH('Listados Datos'!$T$5,AT69)))</xm:f>
            <xm:f>'Listados Datos'!$T$5</xm:f>
            <x14:dxf>
              <font>
                <b/>
                <i val="0"/>
                <color auto="1"/>
              </font>
              <fill>
                <patternFill>
                  <bgColor rgb="FFFFFF00"/>
                </patternFill>
              </fill>
            </x14:dxf>
          </x14:cfRule>
          <x14:cfRule type="containsText" priority="1872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715" operator="containsText" id="{03D8B070-1182-480D-8C18-4F0EB4291168}">
            <xm:f>NOT(ISERROR(SEARCH('Listados Datos'!$P$3,AR69)))</xm:f>
            <xm:f>'Listados Datos'!$P$3</xm:f>
            <x14:dxf>
              <fill>
                <patternFill>
                  <bgColor rgb="FF99CC00"/>
                </patternFill>
              </fill>
            </x14:dxf>
          </x14:cfRule>
          <x14:cfRule type="containsText" priority="18716" operator="containsText" id="{03CE1643-EEC5-44AF-A2B8-2E70C4885C2F}">
            <xm:f>NOT(ISERROR(SEARCH('Listados Datos'!$P$4,AR69)))</xm:f>
            <xm:f>'Listados Datos'!$P$4</xm:f>
            <x14:dxf>
              <fill>
                <patternFill>
                  <bgColor rgb="FF33CC33"/>
                </patternFill>
              </fill>
            </x14:dxf>
          </x14:cfRule>
          <x14:cfRule type="containsText" priority="18717" operator="containsText" id="{A5222F79-1EA6-43B7-9417-6657714C9A3D}">
            <xm:f>NOT(ISERROR(SEARCH('Listados Datos'!$P$5,AR69)))</xm:f>
            <xm:f>'Listados Datos'!$P$5</xm:f>
            <x14:dxf>
              <fill>
                <patternFill>
                  <bgColor rgb="FFFFFF00"/>
                </patternFill>
              </fill>
            </x14:dxf>
          </x14:cfRule>
          <x14:cfRule type="containsText" priority="18718" operator="containsText" id="{DBCA84F4-635B-44C8-81A5-D9D661C132E2}">
            <xm:f>NOT(ISERROR(SEARCH('Listados Datos'!$P$6,AR69)))</xm:f>
            <xm:f>'Listados Datos'!$P$6</xm:f>
            <x14:dxf>
              <fill>
                <patternFill>
                  <bgColor rgb="FFFFC000"/>
                </patternFill>
              </fill>
            </x14:dxf>
          </x14:cfRule>
          <x14:cfRule type="containsText" priority="1871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711" operator="containsText" id="{954F4112-29C2-41E9-8A74-9AA97D0A006B}">
            <xm:f>NOT(ISERROR(SEARCH('Listados Datos'!$T$3,AF66)))</xm:f>
            <xm:f>'Listados Datos'!$T$3</xm:f>
            <x14:dxf>
              <fill>
                <patternFill patternType="solid">
                  <bgColor rgb="FFC00000"/>
                </patternFill>
              </fill>
            </x14:dxf>
          </x14:cfRule>
          <x14:cfRule type="containsText" priority="18712" operator="containsText" id="{17DC9527-0620-4950-B7B6-BF151188CD8F}">
            <xm:f>NOT(ISERROR(SEARCH('Listados Datos'!$T$4,AF66)))</xm:f>
            <xm:f>'Listados Datos'!$T$4</xm:f>
            <x14:dxf>
              <font>
                <b/>
                <i val="0"/>
                <color theme="0"/>
              </font>
              <fill>
                <patternFill>
                  <bgColor rgb="FFE26B0A"/>
                </patternFill>
              </fill>
            </x14:dxf>
          </x14:cfRule>
          <x14:cfRule type="containsText" priority="18713" operator="containsText" id="{DE2E3E0D-9AB2-461D-A675-FBA674D9C7AB}">
            <xm:f>NOT(ISERROR(SEARCH('Listados Datos'!$T$5,AF66)))</xm:f>
            <xm:f>'Listados Datos'!$T$5</xm:f>
            <x14:dxf>
              <font>
                <b/>
                <i val="0"/>
                <color auto="1"/>
              </font>
              <fill>
                <patternFill>
                  <bgColor rgb="FFFFFF00"/>
                </patternFill>
              </fill>
            </x14:dxf>
          </x14:cfRule>
          <x14:cfRule type="containsText" priority="1871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707" operator="containsText" id="{A008679D-1E0E-4C69-A07F-44CF6EA96B82}">
            <xm:f>NOT(ISERROR(SEARCH('Listados Datos'!$T$3,AB66)))</xm:f>
            <xm:f>'Listados Datos'!$T$3</xm:f>
            <x14:dxf>
              <fill>
                <patternFill patternType="solid">
                  <bgColor rgb="FFC00000"/>
                </patternFill>
              </fill>
            </x14:dxf>
          </x14:cfRule>
          <x14:cfRule type="containsText" priority="18708" operator="containsText" id="{2B695668-5B32-44B0-9CD9-D351153454F6}">
            <xm:f>NOT(ISERROR(SEARCH('Listados Datos'!$T$4,AB66)))</xm:f>
            <xm:f>'Listados Datos'!$T$4</xm:f>
            <x14:dxf>
              <font>
                <b/>
                <i val="0"/>
                <color theme="0"/>
              </font>
              <fill>
                <patternFill>
                  <bgColor rgb="FFE26B0A"/>
                </patternFill>
              </fill>
            </x14:dxf>
          </x14:cfRule>
          <x14:cfRule type="containsText" priority="18709" operator="containsText" id="{37AABB5D-9B49-447F-AEF1-FF3C743EDAA1}">
            <xm:f>NOT(ISERROR(SEARCH('Listados Datos'!$T$5,AB66)))</xm:f>
            <xm:f>'Listados Datos'!$T$5</xm:f>
            <x14:dxf>
              <font>
                <b/>
                <i val="0"/>
                <color auto="1"/>
              </font>
              <fill>
                <patternFill>
                  <bgColor rgb="FFFFFF00"/>
                </patternFill>
              </fill>
            </x14:dxf>
          </x14:cfRule>
          <x14:cfRule type="containsText" priority="1871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697" operator="containsText" id="{A300FCB6-DDC7-4985-813E-4E4CFA072991}">
            <xm:f>NOT(ISERROR(SEARCH('Listados Datos'!$P$3,Z66)))</xm:f>
            <xm:f>'Listados Datos'!$P$3</xm:f>
            <x14:dxf>
              <fill>
                <patternFill>
                  <bgColor rgb="FF99CC00"/>
                </patternFill>
              </fill>
            </x14:dxf>
          </x14:cfRule>
          <x14:cfRule type="containsText" priority="18698" operator="containsText" id="{36400402-2F10-401C-A52B-323A87A204EF}">
            <xm:f>NOT(ISERROR(SEARCH('Listados Datos'!$P$4,Z66)))</xm:f>
            <xm:f>'Listados Datos'!$P$4</xm:f>
            <x14:dxf>
              <fill>
                <patternFill>
                  <bgColor rgb="FF33CC33"/>
                </patternFill>
              </fill>
            </x14:dxf>
          </x14:cfRule>
          <x14:cfRule type="containsText" priority="18699" operator="containsText" id="{30D4D8B1-D64D-4650-9D95-385AEF433A39}">
            <xm:f>NOT(ISERROR(SEARCH('Listados Datos'!$P$5,Z66)))</xm:f>
            <xm:f>'Listados Datos'!$P$5</xm:f>
            <x14:dxf>
              <fill>
                <patternFill>
                  <bgColor rgb="FFFFFF00"/>
                </patternFill>
              </fill>
            </x14:dxf>
          </x14:cfRule>
          <x14:cfRule type="containsText" priority="18700" operator="containsText" id="{464E59D5-6761-4F92-9CE8-870D81F0CC23}">
            <xm:f>NOT(ISERROR(SEARCH('Listados Datos'!$P$6,Z66)))</xm:f>
            <xm:f>'Listados Datos'!$P$6</xm:f>
            <x14:dxf>
              <fill>
                <patternFill>
                  <bgColor rgb="FFFFC000"/>
                </patternFill>
              </fill>
            </x14:dxf>
          </x14:cfRule>
          <x14:cfRule type="containsText" priority="1870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667" operator="containsText" id="{1B322354-DD0E-4C36-AA2F-32B5C91CE982}">
            <xm:f>NOT(ISERROR(SEARCH('Listados Datos'!$T$3,AT66)))</xm:f>
            <xm:f>'Listados Datos'!$T$3</xm:f>
            <x14:dxf>
              <fill>
                <patternFill patternType="solid">
                  <bgColor rgb="FFC00000"/>
                </patternFill>
              </fill>
            </x14:dxf>
          </x14:cfRule>
          <x14:cfRule type="containsText" priority="18668" operator="containsText" id="{765F17D1-49E0-4568-9A2D-C71C5CA709AF}">
            <xm:f>NOT(ISERROR(SEARCH('Listados Datos'!$T$4,AT66)))</xm:f>
            <xm:f>'Listados Datos'!$T$4</xm:f>
            <x14:dxf>
              <font>
                <b/>
                <i val="0"/>
                <color theme="0"/>
              </font>
              <fill>
                <patternFill>
                  <bgColor rgb="FFE26B0A"/>
                </patternFill>
              </fill>
            </x14:dxf>
          </x14:cfRule>
          <x14:cfRule type="containsText" priority="18669" operator="containsText" id="{CBECD1BB-5D19-47E2-B2E8-50F7C5E78A6E}">
            <xm:f>NOT(ISERROR(SEARCH('Listados Datos'!$T$5,AT66)))</xm:f>
            <xm:f>'Listados Datos'!$T$5</xm:f>
            <x14:dxf>
              <font>
                <b/>
                <i val="0"/>
                <color auto="1"/>
              </font>
              <fill>
                <patternFill>
                  <bgColor rgb="FFFFFF00"/>
                </patternFill>
              </fill>
            </x14:dxf>
          </x14:cfRule>
          <x14:cfRule type="containsText" priority="1867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657" operator="containsText" id="{1A72A9E2-651A-4897-AE65-4CA059ACE89D}">
            <xm:f>NOT(ISERROR(SEARCH('Listados Datos'!$P$3,AR66)))</xm:f>
            <xm:f>'Listados Datos'!$P$3</xm:f>
            <x14:dxf>
              <fill>
                <patternFill>
                  <bgColor rgb="FF99CC00"/>
                </patternFill>
              </fill>
            </x14:dxf>
          </x14:cfRule>
          <x14:cfRule type="containsText" priority="18658" operator="containsText" id="{5D027572-3657-4AD0-A44A-EB4D15F360A3}">
            <xm:f>NOT(ISERROR(SEARCH('Listados Datos'!$P$4,AR66)))</xm:f>
            <xm:f>'Listados Datos'!$P$4</xm:f>
            <x14:dxf>
              <fill>
                <patternFill>
                  <bgColor rgb="FF33CC33"/>
                </patternFill>
              </fill>
            </x14:dxf>
          </x14:cfRule>
          <x14:cfRule type="containsText" priority="18659" operator="containsText" id="{6B24FCA6-EAF5-4E6F-B416-F5518709448C}">
            <xm:f>NOT(ISERROR(SEARCH('Listados Datos'!$P$5,AR66)))</xm:f>
            <xm:f>'Listados Datos'!$P$5</xm:f>
            <x14:dxf>
              <fill>
                <patternFill>
                  <bgColor rgb="FFFFFF00"/>
                </patternFill>
              </fill>
            </x14:dxf>
          </x14:cfRule>
          <x14:cfRule type="containsText" priority="18660" operator="containsText" id="{E21A62CC-3A0E-48B4-A535-8AFEA67FA529}">
            <xm:f>NOT(ISERROR(SEARCH('Listados Datos'!$P$6,AR66)))</xm:f>
            <xm:f>'Listados Datos'!$P$6</xm:f>
            <x14:dxf>
              <fill>
                <patternFill>
                  <bgColor rgb="FFFFC000"/>
                </patternFill>
              </fill>
            </x14:dxf>
          </x14:cfRule>
          <x14:cfRule type="containsText" priority="1866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653" operator="containsText" id="{1489E0E1-D593-4F16-A952-A1940F3AD678}">
            <xm:f>NOT(ISERROR(SEARCH('Listados Datos'!$T$3,AT67)))</xm:f>
            <xm:f>'Listados Datos'!$T$3</xm:f>
            <x14:dxf>
              <fill>
                <patternFill patternType="solid">
                  <bgColor rgb="FFC00000"/>
                </patternFill>
              </fill>
            </x14:dxf>
          </x14:cfRule>
          <x14:cfRule type="containsText" priority="18654" operator="containsText" id="{3A0333C0-9D00-44BC-93D1-9B386762A5B8}">
            <xm:f>NOT(ISERROR(SEARCH('Listados Datos'!$T$4,AT67)))</xm:f>
            <xm:f>'Listados Datos'!$T$4</xm:f>
            <x14:dxf>
              <font>
                <b/>
                <i val="0"/>
                <color theme="0"/>
              </font>
              <fill>
                <patternFill>
                  <bgColor rgb="FFE26B0A"/>
                </patternFill>
              </fill>
            </x14:dxf>
          </x14:cfRule>
          <x14:cfRule type="containsText" priority="18655" operator="containsText" id="{49228F25-1E2A-4E08-B25A-4C7420460F85}">
            <xm:f>NOT(ISERROR(SEARCH('Listados Datos'!$T$5,AT67)))</xm:f>
            <xm:f>'Listados Datos'!$T$5</xm:f>
            <x14:dxf>
              <font>
                <b/>
                <i val="0"/>
                <color auto="1"/>
              </font>
              <fill>
                <patternFill>
                  <bgColor rgb="FFFFFF00"/>
                </patternFill>
              </fill>
            </x14:dxf>
          </x14:cfRule>
          <x14:cfRule type="containsText" priority="1865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643" operator="containsText" id="{BC6F7BDB-3668-4D8C-8B32-6AB4523D6351}">
            <xm:f>NOT(ISERROR(SEARCH('Listados Datos'!$P$3,AR67)))</xm:f>
            <xm:f>'Listados Datos'!$P$3</xm:f>
            <x14:dxf>
              <fill>
                <patternFill>
                  <bgColor rgb="FF99CC00"/>
                </patternFill>
              </fill>
            </x14:dxf>
          </x14:cfRule>
          <x14:cfRule type="containsText" priority="18644" operator="containsText" id="{EC282BB0-280E-468E-9F8E-4BE2A558BFFB}">
            <xm:f>NOT(ISERROR(SEARCH('Listados Datos'!$P$4,AR67)))</xm:f>
            <xm:f>'Listados Datos'!$P$4</xm:f>
            <x14:dxf>
              <fill>
                <patternFill>
                  <bgColor rgb="FF33CC33"/>
                </patternFill>
              </fill>
            </x14:dxf>
          </x14:cfRule>
          <x14:cfRule type="containsText" priority="18645" operator="containsText" id="{71083B96-02DD-425B-8750-ED950043A1B5}">
            <xm:f>NOT(ISERROR(SEARCH('Listados Datos'!$P$5,AR67)))</xm:f>
            <xm:f>'Listados Datos'!$P$5</xm:f>
            <x14:dxf>
              <fill>
                <patternFill>
                  <bgColor rgb="FFFFFF00"/>
                </patternFill>
              </fill>
            </x14:dxf>
          </x14:cfRule>
          <x14:cfRule type="containsText" priority="18646" operator="containsText" id="{499C646D-D78B-45B9-ADC6-4D9DA5CC0615}">
            <xm:f>NOT(ISERROR(SEARCH('Listados Datos'!$P$6,AR67)))</xm:f>
            <xm:f>'Listados Datos'!$P$6</xm:f>
            <x14:dxf>
              <fill>
                <patternFill>
                  <bgColor rgb="FFFFC000"/>
                </patternFill>
              </fill>
            </x14:dxf>
          </x14:cfRule>
          <x14:cfRule type="containsText" priority="1864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639" operator="containsText" id="{983BC220-7AE7-452D-9D0E-B97355E86663}">
            <xm:f>NOT(ISERROR(SEARCH('Listados Datos'!$T$3,AF70)))</xm:f>
            <xm:f>'Listados Datos'!$T$3</xm:f>
            <x14:dxf>
              <fill>
                <patternFill patternType="solid">
                  <bgColor rgb="FFC00000"/>
                </patternFill>
              </fill>
            </x14:dxf>
          </x14:cfRule>
          <x14:cfRule type="containsText" priority="18640" operator="containsText" id="{20701974-992F-4EB6-9A02-2CCB0DB7F688}">
            <xm:f>NOT(ISERROR(SEARCH('Listados Datos'!$T$4,AF70)))</xm:f>
            <xm:f>'Listados Datos'!$T$4</xm:f>
            <x14:dxf>
              <font>
                <b/>
                <i val="0"/>
                <color theme="0"/>
              </font>
              <fill>
                <patternFill>
                  <bgColor rgb="FFE26B0A"/>
                </patternFill>
              </fill>
            </x14:dxf>
          </x14:cfRule>
          <x14:cfRule type="containsText" priority="18641" operator="containsText" id="{B98220C6-F7E7-4B2A-83BF-92DA2C8C2ACC}">
            <xm:f>NOT(ISERROR(SEARCH('Listados Datos'!$T$5,AF70)))</xm:f>
            <xm:f>'Listados Datos'!$T$5</xm:f>
            <x14:dxf>
              <font>
                <b/>
                <i val="0"/>
                <color auto="1"/>
              </font>
              <fill>
                <patternFill>
                  <bgColor rgb="FFFFFF00"/>
                </patternFill>
              </fill>
            </x14:dxf>
          </x14:cfRule>
          <x14:cfRule type="containsText" priority="1864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635" operator="containsText" id="{C0E1A5D0-4629-48EA-B5AC-39A22CCAF68E}">
            <xm:f>NOT(ISERROR(SEARCH('Listados Datos'!$T$3,AB70)))</xm:f>
            <xm:f>'Listados Datos'!$T$3</xm:f>
            <x14:dxf>
              <fill>
                <patternFill patternType="solid">
                  <bgColor rgb="FFC00000"/>
                </patternFill>
              </fill>
            </x14:dxf>
          </x14:cfRule>
          <x14:cfRule type="containsText" priority="18636" operator="containsText" id="{BBD01E48-6CB5-4EB1-A15F-A7326CEBBCED}">
            <xm:f>NOT(ISERROR(SEARCH('Listados Datos'!$T$4,AB70)))</xm:f>
            <xm:f>'Listados Datos'!$T$4</xm:f>
            <x14:dxf>
              <font>
                <b/>
                <i val="0"/>
                <color theme="0"/>
              </font>
              <fill>
                <patternFill>
                  <bgColor rgb="FFE26B0A"/>
                </patternFill>
              </fill>
            </x14:dxf>
          </x14:cfRule>
          <x14:cfRule type="containsText" priority="18637" operator="containsText" id="{C1DCD6B9-A404-4A13-B55B-F8079E1A7206}">
            <xm:f>NOT(ISERROR(SEARCH('Listados Datos'!$T$5,AB70)))</xm:f>
            <xm:f>'Listados Datos'!$T$5</xm:f>
            <x14:dxf>
              <font>
                <b/>
                <i val="0"/>
                <color auto="1"/>
              </font>
              <fill>
                <patternFill>
                  <bgColor rgb="FFFFFF00"/>
                </patternFill>
              </fill>
            </x14:dxf>
          </x14:cfRule>
          <x14:cfRule type="containsText" priority="1863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625" operator="containsText" id="{2E8A80A3-A844-48FB-BDDB-3084257C73D8}">
            <xm:f>NOT(ISERROR(SEARCH('Listados Datos'!$P$3,Z70)))</xm:f>
            <xm:f>'Listados Datos'!$P$3</xm:f>
            <x14:dxf>
              <fill>
                <patternFill>
                  <bgColor rgb="FF99CC00"/>
                </patternFill>
              </fill>
            </x14:dxf>
          </x14:cfRule>
          <x14:cfRule type="containsText" priority="18626" operator="containsText" id="{7B6DE600-3E10-4FD4-BFDC-8E900C14C8F8}">
            <xm:f>NOT(ISERROR(SEARCH('Listados Datos'!$P$4,Z70)))</xm:f>
            <xm:f>'Listados Datos'!$P$4</xm:f>
            <x14:dxf>
              <fill>
                <patternFill>
                  <bgColor rgb="FF33CC33"/>
                </patternFill>
              </fill>
            </x14:dxf>
          </x14:cfRule>
          <x14:cfRule type="containsText" priority="18627" operator="containsText" id="{250808AF-13A0-46D7-AD17-2A85BA3C6BBF}">
            <xm:f>NOT(ISERROR(SEARCH('Listados Datos'!$P$5,Z70)))</xm:f>
            <xm:f>'Listados Datos'!$P$5</xm:f>
            <x14:dxf>
              <fill>
                <patternFill>
                  <bgColor rgb="FFFFFF00"/>
                </patternFill>
              </fill>
            </x14:dxf>
          </x14:cfRule>
          <x14:cfRule type="containsText" priority="18628" operator="containsText" id="{945438A7-2DEE-4711-94C3-C9F6D43F449A}">
            <xm:f>NOT(ISERROR(SEARCH('Listados Datos'!$P$6,Z70)))</xm:f>
            <xm:f>'Listados Datos'!$P$6</xm:f>
            <x14:dxf>
              <fill>
                <patternFill>
                  <bgColor rgb="FFFFC000"/>
                </patternFill>
              </fill>
            </x14:dxf>
          </x14:cfRule>
          <x14:cfRule type="containsText" priority="1862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585" operator="containsText" id="{06942922-EA0A-4DB0-8FB5-0C2DA50B34F3}">
            <xm:f>NOT(ISERROR(SEARCH('Listados Datos'!$T$3,AT70)))</xm:f>
            <xm:f>'Listados Datos'!$T$3</xm:f>
            <x14:dxf>
              <fill>
                <patternFill patternType="solid">
                  <bgColor rgb="FFC00000"/>
                </patternFill>
              </fill>
            </x14:dxf>
          </x14:cfRule>
          <x14:cfRule type="containsText" priority="18586" operator="containsText" id="{9A4D0D30-0C31-40C9-A4C4-87EF7A61D223}">
            <xm:f>NOT(ISERROR(SEARCH('Listados Datos'!$T$4,AT70)))</xm:f>
            <xm:f>'Listados Datos'!$T$4</xm:f>
            <x14:dxf>
              <font>
                <b/>
                <i val="0"/>
                <color theme="0"/>
              </font>
              <fill>
                <patternFill>
                  <bgColor rgb="FFE26B0A"/>
                </patternFill>
              </fill>
            </x14:dxf>
          </x14:cfRule>
          <x14:cfRule type="containsText" priority="18587" operator="containsText" id="{2B2206C3-EBB9-4114-9733-EB1E36A6356C}">
            <xm:f>NOT(ISERROR(SEARCH('Listados Datos'!$T$5,AT70)))</xm:f>
            <xm:f>'Listados Datos'!$T$5</xm:f>
            <x14:dxf>
              <font>
                <b/>
                <i val="0"/>
                <color auto="1"/>
              </font>
              <fill>
                <patternFill>
                  <bgColor rgb="FFFFFF00"/>
                </patternFill>
              </fill>
            </x14:dxf>
          </x14:cfRule>
          <x14:cfRule type="containsText" priority="1858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575" operator="containsText" id="{1457D869-CF6F-45A3-A511-2D40C47224C0}">
            <xm:f>NOT(ISERROR(SEARCH('Listados Datos'!$P$3,AR70)))</xm:f>
            <xm:f>'Listados Datos'!$P$3</xm:f>
            <x14:dxf>
              <fill>
                <patternFill>
                  <bgColor rgb="FF99CC00"/>
                </patternFill>
              </fill>
            </x14:dxf>
          </x14:cfRule>
          <x14:cfRule type="containsText" priority="18576" operator="containsText" id="{618D49CC-2C3A-4EEA-BE51-4D8B157F74B0}">
            <xm:f>NOT(ISERROR(SEARCH('Listados Datos'!$P$4,AR70)))</xm:f>
            <xm:f>'Listados Datos'!$P$4</xm:f>
            <x14:dxf>
              <fill>
                <patternFill>
                  <bgColor rgb="FF33CC33"/>
                </patternFill>
              </fill>
            </x14:dxf>
          </x14:cfRule>
          <x14:cfRule type="containsText" priority="18577" operator="containsText" id="{9E87C84D-1052-46E9-8B3D-DB10A80EF896}">
            <xm:f>NOT(ISERROR(SEARCH('Listados Datos'!$P$5,AR70)))</xm:f>
            <xm:f>'Listados Datos'!$P$5</xm:f>
            <x14:dxf>
              <fill>
                <patternFill>
                  <bgColor rgb="FFFFFF00"/>
                </patternFill>
              </fill>
            </x14:dxf>
          </x14:cfRule>
          <x14:cfRule type="containsText" priority="18578" operator="containsText" id="{2E341F69-4817-4238-962D-CB96B1F7E564}">
            <xm:f>NOT(ISERROR(SEARCH('Listados Datos'!$P$6,AR70)))</xm:f>
            <xm:f>'Listados Datos'!$P$6</xm:f>
            <x14:dxf>
              <fill>
                <patternFill>
                  <bgColor rgb="FFFFC000"/>
                </patternFill>
              </fill>
            </x14:dxf>
          </x14:cfRule>
          <x14:cfRule type="containsText" priority="1857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571" operator="containsText" id="{A12C37EF-D1A3-40C1-86E6-DC0ECE5640F1}">
            <xm:f>NOT(ISERROR(SEARCH('Listados Datos'!$T$3,AT71)))</xm:f>
            <xm:f>'Listados Datos'!$T$3</xm:f>
            <x14:dxf>
              <fill>
                <patternFill patternType="solid">
                  <bgColor rgb="FFC00000"/>
                </patternFill>
              </fill>
            </x14:dxf>
          </x14:cfRule>
          <x14:cfRule type="containsText" priority="18572" operator="containsText" id="{17A0516D-B9B8-4364-BAAD-4705B9EFA9C1}">
            <xm:f>NOT(ISERROR(SEARCH('Listados Datos'!$T$4,AT71)))</xm:f>
            <xm:f>'Listados Datos'!$T$4</xm:f>
            <x14:dxf>
              <font>
                <b/>
                <i val="0"/>
                <color theme="0"/>
              </font>
              <fill>
                <patternFill>
                  <bgColor rgb="FFE26B0A"/>
                </patternFill>
              </fill>
            </x14:dxf>
          </x14:cfRule>
          <x14:cfRule type="containsText" priority="18573" operator="containsText" id="{7B0B125E-C3E1-4203-92A2-660F9E44AA43}">
            <xm:f>NOT(ISERROR(SEARCH('Listados Datos'!$T$5,AT71)))</xm:f>
            <xm:f>'Listados Datos'!$T$5</xm:f>
            <x14:dxf>
              <font>
                <b/>
                <i val="0"/>
                <color auto="1"/>
              </font>
              <fill>
                <patternFill>
                  <bgColor rgb="FFFFFF00"/>
                </patternFill>
              </fill>
            </x14:dxf>
          </x14:cfRule>
          <x14:cfRule type="containsText" priority="1857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561" operator="containsText" id="{7AA25B14-CCC1-4D88-948B-420C55975031}">
            <xm:f>NOT(ISERROR(SEARCH('Listados Datos'!$P$3,AR71)))</xm:f>
            <xm:f>'Listados Datos'!$P$3</xm:f>
            <x14:dxf>
              <fill>
                <patternFill>
                  <bgColor rgb="FF99CC00"/>
                </patternFill>
              </fill>
            </x14:dxf>
          </x14:cfRule>
          <x14:cfRule type="containsText" priority="18562" operator="containsText" id="{095CC6CD-CD43-4462-AF09-311526DDB494}">
            <xm:f>NOT(ISERROR(SEARCH('Listados Datos'!$P$4,AR71)))</xm:f>
            <xm:f>'Listados Datos'!$P$4</xm:f>
            <x14:dxf>
              <fill>
                <patternFill>
                  <bgColor rgb="FF33CC33"/>
                </patternFill>
              </fill>
            </x14:dxf>
          </x14:cfRule>
          <x14:cfRule type="containsText" priority="18563" operator="containsText" id="{BCF9249E-65B6-485F-BBC7-6196E1882BA8}">
            <xm:f>NOT(ISERROR(SEARCH('Listados Datos'!$P$5,AR71)))</xm:f>
            <xm:f>'Listados Datos'!$P$5</xm:f>
            <x14:dxf>
              <fill>
                <patternFill>
                  <bgColor rgb="FFFFFF00"/>
                </patternFill>
              </fill>
            </x14:dxf>
          </x14:cfRule>
          <x14:cfRule type="containsText" priority="18564" operator="containsText" id="{D4C0BE50-8816-4621-B11F-DAF3147E1A1C}">
            <xm:f>NOT(ISERROR(SEARCH('Listados Datos'!$P$6,AR71)))</xm:f>
            <xm:f>'Listados Datos'!$P$6</xm:f>
            <x14:dxf>
              <fill>
                <patternFill>
                  <bgColor rgb="FFFFC000"/>
                </patternFill>
              </fill>
            </x14:dxf>
          </x14:cfRule>
          <x14:cfRule type="containsText" priority="1856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557" operator="containsText" id="{5781ADC5-FC49-4F75-8AA8-CF61F44B2496}">
            <xm:f>NOT(ISERROR(SEARCH('Listados Datos'!$T$3,AT75)))</xm:f>
            <xm:f>'Listados Datos'!$T$3</xm:f>
            <x14:dxf>
              <fill>
                <patternFill patternType="solid">
                  <bgColor rgb="FFC00000"/>
                </patternFill>
              </fill>
            </x14:dxf>
          </x14:cfRule>
          <x14:cfRule type="containsText" priority="18558" operator="containsText" id="{FA47DC4A-7705-4BB9-B162-E8AD5FEA822F}">
            <xm:f>NOT(ISERROR(SEARCH('Listados Datos'!$T$4,AT75)))</xm:f>
            <xm:f>'Listados Datos'!$T$4</xm:f>
            <x14:dxf>
              <font>
                <b/>
                <i val="0"/>
                <color theme="0"/>
              </font>
              <fill>
                <patternFill>
                  <bgColor rgb="FFE26B0A"/>
                </patternFill>
              </fill>
            </x14:dxf>
          </x14:cfRule>
          <x14:cfRule type="containsText" priority="18559" operator="containsText" id="{33264CDA-FC7A-4E3E-B727-7B1EC87F7EDF}">
            <xm:f>NOT(ISERROR(SEARCH('Listados Datos'!$T$5,AT75)))</xm:f>
            <xm:f>'Listados Datos'!$T$5</xm:f>
            <x14:dxf>
              <font>
                <b/>
                <i val="0"/>
                <color auto="1"/>
              </font>
              <fill>
                <patternFill>
                  <bgColor rgb="FFFFFF00"/>
                </patternFill>
              </fill>
            </x14:dxf>
          </x14:cfRule>
          <x14:cfRule type="containsText" priority="1856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547" operator="containsText" id="{20E51737-4CD6-473D-9C43-2BDC2F81FDF7}">
            <xm:f>NOT(ISERROR(SEARCH('Listados Datos'!$P$3,AR75)))</xm:f>
            <xm:f>'Listados Datos'!$P$3</xm:f>
            <x14:dxf>
              <fill>
                <patternFill>
                  <bgColor rgb="FF99CC00"/>
                </patternFill>
              </fill>
            </x14:dxf>
          </x14:cfRule>
          <x14:cfRule type="containsText" priority="18548" operator="containsText" id="{5B5C7B24-34C1-4A98-B3C0-89A3DD7EC676}">
            <xm:f>NOT(ISERROR(SEARCH('Listados Datos'!$P$4,AR75)))</xm:f>
            <xm:f>'Listados Datos'!$P$4</xm:f>
            <x14:dxf>
              <fill>
                <patternFill>
                  <bgColor rgb="FF33CC33"/>
                </patternFill>
              </fill>
            </x14:dxf>
          </x14:cfRule>
          <x14:cfRule type="containsText" priority="18549" operator="containsText" id="{28C13BCC-3D2C-4AB8-9656-AD293FC7E9CB}">
            <xm:f>NOT(ISERROR(SEARCH('Listados Datos'!$P$5,AR75)))</xm:f>
            <xm:f>'Listados Datos'!$P$5</xm:f>
            <x14:dxf>
              <fill>
                <patternFill>
                  <bgColor rgb="FFFFFF00"/>
                </patternFill>
              </fill>
            </x14:dxf>
          </x14:cfRule>
          <x14:cfRule type="containsText" priority="18550" operator="containsText" id="{541F95F4-5F5B-4F57-8BC1-67D785DFF182}">
            <xm:f>NOT(ISERROR(SEARCH('Listados Datos'!$P$6,AR75)))</xm:f>
            <xm:f>'Listados Datos'!$P$6</xm:f>
            <x14:dxf>
              <fill>
                <patternFill>
                  <bgColor rgb="FFFFC000"/>
                </patternFill>
              </fill>
            </x14:dxf>
          </x14:cfRule>
          <x14:cfRule type="containsText" priority="1855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543" operator="containsText" id="{67C0DB23-BC6C-4F12-AA06-D46E71CAF9C5}">
            <xm:f>NOT(ISERROR(SEARCH('Listados Datos'!$T$3,AF72)))</xm:f>
            <xm:f>'Listados Datos'!$T$3</xm:f>
            <x14:dxf>
              <fill>
                <patternFill patternType="solid">
                  <bgColor rgb="FFC00000"/>
                </patternFill>
              </fill>
            </x14:dxf>
          </x14:cfRule>
          <x14:cfRule type="containsText" priority="18544" operator="containsText" id="{A4EA5BA8-2259-4787-B540-85795B192874}">
            <xm:f>NOT(ISERROR(SEARCH('Listados Datos'!$T$4,AF72)))</xm:f>
            <xm:f>'Listados Datos'!$T$4</xm:f>
            <x14:dxf>
              <font>
                <b/>
                <i val="0"/>
                <color theme="0"/>
              </font>
              <fill>
                <patternFill>
                  <bgColor rgb="FFE26B0A"/>
                </patternFill>
              </fill>
            </x14:dxf>
          </x14:cfRule>
          <x14:cfRule type="containsText" priority="18545" operator="containsText" id="{6D9162FE-8F76-4FC0-AB5F-A13EB9F5CEC8}">
            <xm:f>NOT(ISERROR(SEARCH('Listados Datos'!$T$5,AF72)))</xm:f>
            <xm:f>'Listados Datos'!$T$5</xm:f>
            <x14:dxf>
              <font>
                <b/>
                <i val="0"/>
                <color auto="1"/>
              </font>
              <fill>
                <patternFill>
                  <bgColor rgb="FFFFFF00"/>
                </patternFill>
              </fill>
            </x14:dxf>
          </x14:cfRule>
          <x14:cfRule type="containsText" priority="1854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539" operator="containsText" id="{AC554F93-DD11-40BE-9E4D-6451D6D4A4D2}">
            <xm:f>NOT(ISERROR(SEARCH('Listados Datos'!$T$3,AB72)))</xm:f>
            <xm:f>'Listados Datos'!$T$3</xm:f>
            <x14:dxf>
              <fill>
                <patternFill patternType="solid">
                  <bgColor rgb="FFC00000"/>
                </patternFill>
              </fill>
            </x14:dxf>
          </x14:cfRule>
          <x14:cfRule type="containsText" priority="18540" operator="containsText" id="{F9765FB2-35F1-4E91-A89C-677515507CA1}">
            <xm:f>NOT(ISERROR(SEARCH('Listados Datos'!$T$4,AB72)))</xm:f>
            <xm:f>'Listados Datos'!$T$4</xm:f>
            <x14:dxf>
              <font>
                <b/>
                <i val="0"/>
                <color theme="0"/>
              </font>
              <fill>
                <patternFill>
                  <bgColor rgb="FFE26B0A"/>
                </patternFill>
              </fill>
            </x14:dxf>
          </x14:cfRule>
          <x14:cfRule type="containsText" priority="18541" operator="containsText" id="{70D86F0D-2CEF-4EB3-AB7A-CFDCCE860922}">
            <xm:f>NOT(ISERROR(SEARCH('Listados Datos'!$T$5,AB72)))</xm:f>
            <xm:f>'Listados Datos'!$T$5</xm:f>
            <x14:dxf>
              <font>
                <b/>
                <i val="0"/>
                <color auto="1"/>
              </font>
              <fill>
                <patternFill>
                  <bgColor rgb="FFFFFF00"/>
                </patternFill>
              </fill>
            </x14:dxf>
          </x14:cfRule>
          <x14:cfRule type="containsText" priority="1854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529" operator="containsText" id="{F51C78B7-93CA-4EC6-ADC1-7AF5C74C002A}">
            <xm:f>NOT(ISERROR(SEARCH('Listados Datos'!$P$3,Z72)))</xm:f>
            <xm:f>'Listados Datos'!$P$3</xm:f>
            <x14:dxf>
              <fill>
                <patternFill>
                  <bgColor rgb="FF99CC00"/>
                </patternFill>
              </fill>
            </x14:dxf>
          </x14:cfRule>
          <x14:cfRule type="containsText" priority="18530" operator="containsText" id="{48FE07E1-AD4C-4CEF-882F-41FB5ED29223}">
            <xm:f>NOT(ISERROR(SEARCH('Listados Datos'!$P$4,Z72)))</xm:f>
            <xm:f>'Listados Datos'!$P$4</xm:f>
            <x14:dxf>
              <fill>
                <patternFill>
                  <bgColor rgb="FF33CC33"/>
                </patternFill>
              </fill>
            </x14:dxf>
          </x14:cfRule>
          <x14:cfRule type="containsText" priority="18531" operator="containsText" id="{0306A0DE-C40C-4C33-A7FC-FAB284577798}">
            <xm:f>NOT(ISERROR(SEARCH('Listados Datos'!$P$5,Z72)))</xm:f>
            <xm:f>'Listados Datos'!$P$5</xm:f>
            <x14:dxf>
              <fill>
                <patternFill>
                  <bgColor rgb="FFFFFF00"/>
                </patternFill>
              </fill>
            </x14:dxf>
          </x14:cfRule>
          <x14:cfRule type="containsText" priority="18532" operator="containsText" id="{D7183B94-33AE-4899-B253-A4466470075F}">
            <xm:f>NOT(ISERROR(SEARCH('Listados Datos'!$P$6,Z72)))</xm:f>
            <xm:f>'Listados Datos'!$P$6</xm:f>
            <x14:dxf>
              <fill>
                <patternFill>
                  <bgColor rgb="FFFFC000"/>
                </patternFill>
              </fill>
            </x14:dxf>
          </x14:cfRule>
          <x14:cfRule type="containsText" priority="1853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499" operator="containsText" id="{67AE854D-B648-47F5-A46A-977A1798D16F}">
            <xm:f>NOT(ISERROR(SEARCH('Listados Datos'!$T$3,AT72)))</xm:f>
            <xm:f>'Listados Datos'!$T$3</xm:f>
            <x14:dxf>
              <fill>
                <patternFill patternType="solid">
                  <bgColor rgb="FFC00000"/>
                </patternFill>
              </fill>
            </x14:dxf>
          </x14:cfRule>
          <x14:cfRule type="containsText" priority="18500" operator="containsText" id="{E731411F-2AE0-40D1-9207-2563331ED9BF}">
            <xm:f>NOT(ISERROR(SEARCH('Listados Datos'!$T$4,AT72)))</xm:f>
            <xm:f>'Listados Datos'!$T$4</xm:f>
            <x14:dxf>
              <font>
                <b/>
                <i val="0"/>
                <color theme="0"/>
              </font>
              <fill>
                <patternFill>
                  <bgColor rgb="FFE26B0A"/>
                </patternFill>
              </fill>
            </x14:dxf>
          </x14:cfRule>
          <x14:cfRule type="containsText" priority="18501" operator="containsText" id="{40B2CB68-D880-4168-90D4-480586531C7B}">
            <xm:f>NOT(ISERROR(SEARCH('Listados Datos'!$T$5,AT72)))</xm:f>
            <xm:f>'Listados Datos'!$T$5</xm:f>
            <x14:dxf>
              <font>
                <b/>
                <i val="0"/>
                <color auto="1"/>
              </font>
              <fill>
                <patternFill>
                  <bgColor rgb="FFFFFF00"/>
                </patternFill>
              </fill>
            </x14:dxf>
          </x14:cfRule>
          <x14:cfRule type="containsText" priority="1850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489" operator="containsText" id="{9F93596B-36AB-49FB-9527-C52A19994CCD}">
            <xm:f>NOT(ISERROR(SEARCH('Listados Datos'!$P$3,AR72)))</xm:f>
            <xm:f>'Listados Datos'!$P$3</xm:f>
            <x14:dxf>
              <fill>
                <patternFill>
                  <bgColor rgb="FF99CC00"/>
                </patternFill>
              </fill>
            </x14:dxf>
          </x14:cfRule>
          <x14:cfRule type="containsText" priority="18490" operator="containsText" id="{BE0DE7AC-FF11-4161-BE07-53213A99EA85}">
            <xm:f>NOT(ISERROR(SEARCH('Listados Datos'!$P$4,AR72)))</xm:f>
            <xm:f>'Listados Datos'!$P$4</xm:f>
            <x14:dxf>
              <fill>
                <patternFill>
                  <bgColor rgb="FF33CC33"/>
                </patternFill>
              </fill>
            </x14:dxf>
          </x14:cfRule>
          <x14:cfRule type="containsText" priority="18491" operator="containsText" id="{14C80537-4470-4750-9B42-D03B87F2F1A0}">
            <xm:f>NOT(ISERROR(SEARCH('Listados Datos'!$P$5,AR72)))</xm:f>
            <xm:f>'Listados Datos'!$P$5</xm:f>
            <x14:dxf>
              <fill>
                <patternFill>
                  <bgColor rgb="FFFFFF00"/>
                </patternFill>
              </fill>
            </x14:dxf>
          </x14:cfRule>
          <x14:cfRule type="containsText" priority="18492" operator="containsText" id="{D4724D48-F489-420F-98E3-FB95E6637548}">
            <xm:f>NOT(ISERROR(SEARCH('Listados Datos'!$P$6,AR72)))</xm:f>
            <xm:f>'Listados Datos'!$P$6</xm:f>
            <x14:dxf>
              <fill>
                <patternFill>
                  <bgColor rgb="FFFFC000"/>
                </patternFill>
              </fill>
            </x14:dxf>
          </x14:cfRule>
          <x14:cfRule type="containsText" priority="1849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485" operator="containsText" id="{2F79951F-E66C-4B61-9892-847BE003FE68}">
            <xm:f>NOT(ISERROR(SEARCH('Listados Datos'!$T$3,AT73)))</xm:f>
            <xm:f>'Listados Datos'!$T$3</xm:f>
            <x14:dxf>
              <fill>
                <patternFill patternType="solid">
                  <bgColor rgb="FFC00000"/>
                </patternFill>
              </fill>
            </x14:dxf>
          </x14:cfRule>
          <x14:cfRule type="containsText" priority="18486" operator="containsText" id="{F197D0A8-C57D-46FF-8EDA-CCB1CCD66AD3}">
            <xm:f>NOT(ISERROR(SEARCH('Listados Datos'!$T$4,AT73)))</xm:f>
            <xm:f>'Listados Datos'!$T$4</xm:f>
            <x14:dxf>
              <font>
                <b/>
                <i val="0"/>
                <color theme="0"/>
              </font>
              <fill>
                <patternFill>
                  <bgColor rgb="FFE26B0A"/>
                </patternFill>
              </fill>
            </x14:dxf>
          </x14:cfRule>
          <x14:cfRule type="containsText" priority="18487" operator="containsText" id="{B8D8F795-54D8-439F-9B41-85F57E97BCB8}">
            <xm:f>NOT(ISERROR(SEARCH('Listados Datos'!$T$5,AT73)))</xm:f>
            <xm:f>'Listados Datos'!$T$5</xm:f>
            <x14:dxf>
              <font>
                <b/>
                <i val="0"/>
                <color auto="1"/>
              </font>
              <fill>
                <patternFill>
                  <bgColor rgb="FFFFFF00"/>
                </patternFill>
              </fill>
            </x14:dxf>
          </x14:cfRule>
          <x14:cfRule type="containsText" priority="1848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475" operator="containsText" id="{4A60163C-98CA-492F-A3DC-A19EE6326E19}">
            <xm:f>NOT(ISERROR(SEARCH('Listados Datos'!$P$3,AR73)))</xm:f>
            <xm:f>'Listados Datos'!$P$3</xm:f>
            <x14:dxf>
              <fill>
                <patternFill>
                  <bgColor rgb="FF99CC00"/>
                </patternFill>
              </fill>
            </x14:dxf>
          </x14:cfRule>
          <x14:cfRule type="containsText" priority="18476" operator="containsText" id="{A0AC73FC-63C6-4940-86B8-E00D976AF255}">
            <xm:f>NOT(ISERROR(SEARCH('Listados Datos'!$P$4,AR73)))</xm:f>
            <xm:f>'Listados Datos'!$P$4</xm:f>
            <x14:dxf>
              <fill>
                <patternFill>
                  <bgColor rgb="FF33CC33"/>
                </patternFill>
              </fill>
            </x14:dxf>
          </x14:cfRule>
          <x14:cfRule type="containsText" priority="18477" operator="containsText" id="{A582AFD6-BBD9-45AE-BFBA-576153E995D4}">
            <xm:f>NOT(ISERROR(SEARCH('Listados Datos'!$P$5,AR73)))</xm:f>
            <xm:f>'Listados Datos'!$P$5</xm:f>
            <x14:dxf>
              <fill>
                <patternFill>
                  <bgColor rgb="FFFFFF00"/>
                </patternFill>
              </fill>
            </x14:dxf>
          </x14:cfRule>
          <x14:cfRule type="containsText" priority="18478" operator="containsText" id="{6E2A6E13-5108-49A6-B1DD-38DE863430A6}">
            <xm:f>NOT(ISERROR(SEARCH('Listados Datos'!$P$6,AR73)))</xm:f>
            <xm:f>'Listados Datos'!$P$6</xm:f>
            <x14:dxf>
              <fill>
                <patternFill>
                  <bgColor rgb="FFFFC000"/>
                </patternFill>
              </fill>
            </x14:dxf>
          </x14:cfRule>
          <x14:cfRule type="containsText" priority="1847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8135" operator="containsText" id="{DFBE6EDD-C9C2-434F-959A-2B0BC4C4F507}">
            <xm:f>NOT(ISERROR(SEARCH('Listados Datos'!$T$3,AF88)))</xm:f>
            <xm:f>'Listados Datos'!$T$3</xm:f>
            <x14:dxf>
              <fill>
                <patternFill patternType="solid">
                  <bgColor rgb="FFC00000"/>
                </patternFill>
              </fill>
            </x14:dxf>
          </x14:cfRule>
          <x14:cfRule type="containsText" priority="18136" operator="containsText" id="{713FC963-B50A-4D8A-BE8E-CEDB015FF8DD}">
            <xm:f>NOT(ISERROR(SEARCH('Listados Datos'!$T$4,AF88)))</xm:f>
            <xm:f>'Listados Datos'!$T$4</xm:f>
            <x14:dxf>
              <font>
                <b/>
                <i val="0"/>
                <color theme="0"/>
              </font>
              <fill>
                <patternFill>
                  <bgColor rgb="FFE26B0A"/>
                </patternFill>
              </fill>
            </x14:dxf>
          </x14:cfRule>
          <x14:cfRule type="containsText" priority="18137" operator="containsText" id="{3E92E11A-63BF-4C91-803E-8B6A3C1A936A}">
            <xm:f>NOT(ISERROR(SEARCH('Listados Datos'!$T$5,AF88)))</xm:f>
            <xm:f>'Listados Datos'!$T$5</xm:f>
            <x14:dxf>
              <font>
                <b/>
                <i val="0"/>
                <color auto="1"/>
              </font>
              <fill>
                <patternFill>
                  <bgColor rgb="FFFFFF00"/>
                </patternFill>
              </fill>
            </x14:dxf>
          </x14:cfRule>
          <x14:cfRule type="containsText" priority="1813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8131" operator="containsText" id="{4CC8189F-530D-480F-AB38-6AEF5447B9D5}">
            <xm:f>NOT(ISERROR(SEARCH('Listados Datos'!$T$3,AB88)))</xm:f>
            <xm:f>'Listados Datos'!$T$3</xm:f>
            <x14:dxf>
              <fill>
                <patternFill patternType="solid">
                  <bgColor rgb="FFC00000"/>
                </patternFill>
              </fill>
            </x14:dxf>
          </x14:cfRule>
          <x14:cfRule type="containsText" priority="18132" operator="containsText" id="{6CEC8C99-34B5-44FF-B69B-D12B3F34261C}">
            <xm:f>NOT(ISERROR(SEARCH('Listados Datos'!$T$4,AB88)))</xm:f>
            <xm:f>'Listados Datos'!$T$4</xm:f>
            <x14:dxf>
              <font>
                <b/>
                <i val="0"/>
                <color theme="0"/>
              </font>
              <fill>
                <patternFill>
                  <bgColor rgb="FFE26B0A"/>
                </patternFill>
              </fill>
            </x14:dxf>
          </x14:cfRule>
          <x14:cfRule type="containsText" priority="18133" operator="containsText" id="{0B1E7C16-5EE3-4531-9D79-0149A453F469}">
            <xm:f>NOT(ISERROR(SEARCH('Listados Datos'!$T$5,AB88)))</xm:f>
            <xm:f>'Listados Datos'!$T$5</xm:f>
            <x14:dxf>
              <font>
                <b/>
                <i val="0"/>
                <color auto="1"/>
              </font>
              <fill>
                <patternFill>
                  <bgColor rgb="FFFFFF00"/>
                </patternFill>
              </fill>
            </x14:dxf>
          </x14:cfRule>
          <x14:cfRule type="containsText" priority="1813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8121" operator="containsText" id="{7105CB34-1D8C-4194-B249-23AB0BCD968E}">
            <xm:f>NOT(ISERROR(SEARCH('Listados Datos'!$P$3,Z88)))</xm:f>
            <xm:f>'Listados Datos'!$P$3</xm:f>
            <x14:dxf>
              <fill>
                <patternFill>
                  <bgColor rgb="FF99CC00"/>
                </patternFill>
              </fill>
            </x14:dxf>
          </x14:cfRule>
          <x14:cfRule type="containsText" priority="18122" operator="containsText" id="{789B8AE9-0535-4C14-B3D3-5FD3EF7E6E0F}">
            <xm:f>NOT(ISERROR(SEARCH('Listados Datos'!$P$4,Z88)))</xm:f>
            <xm:f>'Listados Datos'!$P$4</xm:f>
            <x14:dxf>
              <fill>
                <patternFill>
                  <bgColor rgb="FF33CC33"/>
                </patternFill>
              </fill>
            </x14:dxf>
          </x14:cfRule>
          <x14:cfRule type="containsText" priority="18123" operator="containsText" id="{C40F3368-8493-43E6-AE2E-B2DDAEBA2861}">
            <xm:f>NOT(ISERROR(SEARCH('Listados Datos'!$P$5,Z88)))</xm:f>
            <xm:f>'Listados Datos'!$P$5</xm:f>
            <x14:dxf>
              <fill>
                <patternFill>
                  <bgColor rgb="FFFFFF00"/>
                </patternFill>
              </fill>
            </x14:dxf>
          </x14:cfRule>
          <x14:cfRule type="containsText" priority="18124" operator="containsText" id="{C02CF9C3-8178-40B2-963A-AE28B456245F}">
            <xm:f>NOT(ISERROR(SEARCH('Listados Datos'!$P$6,Z88)))</xm:f>
            <xm:f>'Listados Datos'!$P$6</xm:f>
            <x14:dxf>
              <fill>
                <patternFill>
                  <bgColor rgb="FFFFC000"/>
                </patternFill>
              </fill>
            </x14:dxf>
          </x14:cfRule>
          <x14:cfRule type="containsText" priority="1812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8081" operator="containsText" id="{40AB3267-7091-4FC7-9EA7-F7F9180E4464}">
            <xm:f>NOT(ISERROR(SEARCH('Listados Datos'!$T$3,AT88)))</xm:f>
            <xm:f>'Listados Datos'!$T$3</xm:f>
            <x14:dxf>
              <fill>
                <patternFill patternType="solid">
                  <bgColor rgb="FFC00000"/>
                </patternFill>
              </fill>
            </x14:dxf>
          </x14:cfRule>
          <x14:cfRule type="containsText" priority="18082" operator="containsText" id="{1BD26552-6186-4978-AA92-8025CA6333B0}">
            <xm:f>NOT(ISERROR(SEARCH('Listados Datos'!$T$4,AT88)))</xm:f>
            <xm:f>'Listados Datos'!$T$4</xm:f>
            <x14:dxf>
              <font>
                <b/>
                <i val="0"/>
                <color theme="0"/>
              </font>
              <fill>
                <patternFill>
                  <bgColor rgb="FFE26B0A"/>
                </patternFill>
              </fill>
            </x14:dxf>
          </x14:cfRule>
          <x14:cfRule type="containsText" priority="18083" operator="containsText" id="{220606E3-084B-402B-9334-0F9A638DDC10}">
            <xm:f>NOT(ISERROR(SEARCH('Listados Datos'!$T$5,AT88)))</xm:f>
            <xm:f>'Listados Datos'!$T$5</xm:f>
            <x14:dxf>
              <font>
                <b/>
                <i val="0"/>
                <color auto="1"/>
              </font>
              <fill>
                <patternFill>
                  <bgColor rgb="FFFFFF00"/>
                </patternFill>
              </fill>
            </x14:dxf>
          </x14:cfRule>
          <x14:cfRule type="containsText" priority="1808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8071" operator="containsText" id="{E3530E85-7476-49A7-B29F-B79444CE11F7}">
            <xm:f>NOT(ISERROR(SEARCH('Listados Datos'!$P$3,AR88)))</xm:f>
            <xm:f>'Listados Datos'!$P$3</xm:f>
            <x14:dxf>
              <fill>
                <patternFill>
                  <bgColor rgb="FF99CC00"/>
                </patternFill>
              </fill>
            </x14:dxf>
          </x14:cfRule>
          <x14:cfRule type="containsText" priority="18072" operator="containsText" id="{AB7B07D1-4684-48DB-94D1-DCB6026BBAA9}">
            <xm:f>NOT(ISERROR(SEARCH('Listados Datos'!$P$4,AR88)))</xm:f>
            <xm:f>'Listados Datos'!$P$4</xm:f>
            <x14:dxf>
              <fill>
                <patternFill>
                  <bgColor rgb="FF33CC33"/>
                </patternFill>
              </fill>
            </x14:dxf>
          </x14:cfRule>
          <x14:cfRule type="containsText" priority="18073" operator="containsText" id="{5C5F06C8-2B93-4258-8659-8BD1114FCA73}">
            <xm:f>NOT(ISERROR(SEARCH('Listados Datos'!$P$5,AR88)))</xm:f>
            <xm:f>'Listados Datos'!$P$5</xm:f>
            <x14:dxf>
              <fill>
                <patternFill>
                  <bgColor rgb="FFFFFF00"/>
                </patternFill>
              </fill>
            </x14:dxf>
          </x14:cfRule>
          <x14:cfRule type="containsText" priority="18074" operator="containsText" id="{5CFE8B1D-F4D4-4505-9D18-790DE13E1605}">
            <xm:f>NOT(ISERROR(SEARCH('Listados Datos'!$P$6,AR88)))</xm:f>
            <xm:f>'Listados Datos'!$P$6</xm:f>
            <x14:dxf>
              <fill>
                <patternFill>
                  <bgColor rgb="FFFFC000"/>
                </patternFill>
              </fill>
            </x14:dxf>
          </x14:cfRule>
          <x14:cfRule type="containsText" priority="1807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8067" operator="containsText" id="{5AFB04AB-18F3-4AE1-AB83-E35009ABF182}">
            <xm:f>NOT(ISERROR(SEARCH('Listados Datos'!$T$3,AT89)))</xm:f>
            <xm:f>'Listados Datos'!$T$3</xm:f>
            <x14:dxf>
              <fill>
                <patternFill patternType="solid">
                  <bgColor rgb="FFC00000"/>
                </patternFill>
              </fill>
            </x14:dxf>
          </x14:cfRule>
          <x14:cfRule type="containsText" priority="18068" operator="containsText" id="{7CAC788C-E2DA-469C-9039-D8AB78EBC79B}">
            <xm:f>NOT(ISERROR(SEARCH('Listados Datos'!$T$4,AT89)))</xm:f>
            <xm:f>'Listados Datos'!$T$4</xm:f>
            <x14:dxf>
              <font>
                <b/>
                <i val="0"/>
                <color theme="0"/>
              </font>
              <fill>
                <patternFill>
                  <bgColor rgb="FFE26B0A"/>
                </patternFill>
              </fill>
            </x14:dxf>
          </x14:cfRule>
          <x14:cfRule type="containsText" priority="18069" operator="containsText" id="{9E106DE9-DB93-4980-9282-35080983D66F}">
            <xm:f>NOT(ISERROR(SEARCH('Listados Datos'!$T$5,AT89)))</xm:f>
            <xm:f>'Listados Datos'!$T$5</xm:f>
            <x14:dxf>
              <font>
                <b/>
                <i val="0"/>
                <color auto="1"/>
              </font>
              <fill>
                <patternFill>
                  <bgColor rgb="FFFFFF00"/>
                </patternFill>
              </fill>
            </x14:dxf>
          </x14:cfRule>
          <x14:cfRule type="containsText" priority="1807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8057" operator="containsText" id="{76E816E0-5FFF-400B-A9D4-C7838931462A}">
            <xm:f>NOT(ISERROR(SEARCH('Listados Datos'!$P$3,AR89)))</xm:f>
            <xm:f>'Listados Datos'!$P$3</xm:f>
            <x14:dxf>
              <fill>
                <patternFill>
                  <bgColor rgb="FF99CC00"/>
                </patternFill>
              </fill>
            </x14:dxf>
          </x14:cfRule>
          <x14:cfRule type="containsText" priority="18058" operator="containsText" id="{EE9D37FE-1F87-46E5-B870-6BAD30FB4295}">
            <xm:f>NOT(ISERROR(SEARCH('Listados Datos'!$P$4,AR89)))</xm:f>
            <xm:f>'Listados Datos'!$P$4</xm:f>
            <x14:dxf>
              <fill>
                <patternFill>
                  <bgColor rgb="FF33CC33"/>
                </patternFill>
              </fill>
            </x14:dxf>
          </x14:cfRule>
          <x14:cfRule type="containsText" priority="18059" operator="containsText" id="{95C08FDB-2277-4D01-9FBD-EB35A04542B6}">
            <xm:f>NOT(ISERROR(SEARCH('Listados Datos'!$P$5,AR89)))</xm:f>
            <xm:f>'Listados Datos'!$P$5</xm:f>
            <x14:dxf>
              <fill>
                <patternFill>
                  <bgColor rgb="FFFFFF00"/>
                </patternFill>
              </fill>
            </x14:dxf>
          </x14:cfRule>
          <x14:cfRule type="containsText" priority="18060" operator="containsText" id="{C00F8382-870A-4C1A-8B39-1D3F2C24B48C}">
            <xm:f>NOT(ISERROR(SEARCH('Listados Datos'!$P$6,AR89)))</xm:f>
            <xm:f>'Listados Datos'!$P$6</xm:f>
            <x14:dxf>
              <fill>
                <patternFill>
                  <bgColor rgb="FFFFC000"/>
                </patternFill>
              </fill>
            </x14:dxf>
          </x14:cfRule>
          <x14:cfRule type="containsText" priority="1806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8039" operator="containsText" id="{5AB2326C-97B6-4ED9-BBA3-ED3362BB991A}">
            <xm:f>NOT(ISERROR(SEARCH('Listados Datos'!$T$3,AF90)))</xm:f>
            <xm:f>'Listados Datos'!$T$3</xm:f>
            <x14:dxf>
              <fill>
                <patternFill patternType="solid">
                  <bgColor rgb="FFC00000"/>
                </patternFill>
              </fill>
            </x14:dxf>
          </x14:cfRule>
          <x14:cfRule type="containsText" priority="18040" operator="containsText" id="{72DB1F32-FCA7-481E-99E2-04F6560CE78B}">
            <xm:f>NOT(ISERROR(SEARCH('Listados Datos'!$T$4,AF90)))</xm:f>
            <xm:f>'Listados Datos'!$T$4</xm:f>
            <x14:dxf>
              <font>
                <b/>
                <i val="0"/>
                <color theme="0"/>
              </font>
              <fill>
                <patternFill>
                  <bgColor rgb="FFE26B0A"/>
                </patternFill>
              </fill>
            </x14:dxf>
          </x14:cfRule>
          <x14:cfRule type="containsText" priority="18041" operator="containsText" id="{92E25EC2-2B47-498C-BDEC-D7729A246A7E}">
            <xm:f>NOT(ISERROR(SEARCH('Listados Datos'!$T$5,AF90)))</xm:f>
            <xm:f>'Listados Datos'!$T$5</xm:f>
            <x14:dxf>
              <font>
                <b/>
                <i val="0"/>
                <color auto="1"/>
              </font>
              <fill>
                <patternFill>
                  <bgColor rgb="FFFFFF00"/>
                </patternFill>
              </fill>
            </x14:dxf>
          </x14:cfRule>
          <x14:cfRule type="containsText" priority="1804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8035" operator="containsText" id="{91851C41-836C-4B78-9839-8EA871F3F1D9}">
            <xm:f>NOT(ISERROR(SEARCH('Listados Datos'!$T$3,AB90)))</xm:f>
            <xm:f>'Listados Datos'!$T$3</xm:f>
            <x14:dxf>
              <fill>
                <patternFill patternType="solid">
                  <bgColor rgb="FFC00000"/>
                </patternFill>
              </fill>
            </x14:dxf>
          </x14:cfRule>
          <x14:cfRule type="containsText" priority="18036" operator="containsText" id="{5B4B47D1-4F42-41C6-B38B-6C23CF209CCD}">
            <xm:f>NOT(ISERROR(SEARCH('Listados Datos'!$T$4,AB90)))</xm:f>
            <xm:f>'Listados Datos'!$T$4</xm:f>
            <x14:dxf>
              <font>
                <b/>
                <i val="0"/>
                <color theme="0"/>
              </font>
              <fill>
                <patternFill>
                  <bgColor rgb="FFE26B0A"/>
                </patternFill>
              </fill>
            </x14:dxf>
          </x14:cfRule>
          <x14:cfRule type="containsText" priority="18037" operator="containsText" id="{779A416C-2349-459F-A797-9F3248F9A8E5}">
            <xm:f>NOT(ISERROR(SEARCH('Listados Datos'!$T$5,AB90)))</xm:f>
            <xm:f>'Listados Datos'!$T$5</xm:f>
            <x14:dxf>
              <font>
                <b/>
                <i val="0"/>
                <color auto="1"/>
              </font>
              <fill>
                <patternFill>
                  <bgColor rgb="FFFFFF00"/>
                </patternFill>
              </fill>
            </x14:dxf>
          </x14:cfRule>
          <x14:cfRule type="containsText" priority="1803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8025" operator="containsText" id="{7DB06B75-BCF4-4BBF-A53A-68D9A1F3307A}">
            <xm:f>NOT(ISERROR(SEARCH('Listados Datos'!$P$3,Z90)))</xm:f>
            <xm:f>'Listados Datos'!$P$3</xm:f>
            <x14:dxf>
              <fill>
                <patternFill>
                  <bgColor rgb="FF99CC00"/>
                </patternFill>
              </fill>
            </x14:dxf>
          </x14:cfRule>
          <x14:cfRule type="containsText" priority="18026" operator="containsText" id="{045A3C2C-2BF1-4762-A30E-AA1FED20D1E0}">
            <xm:f>NOT(ISERROR(SEARCH('Listados Datos'!$P$4,Z90)))</xm:f>
            <xm:f>'Listados Datos'!$P$4</xm:f>
            <x14:dxf>
              <fill>
                <patternFill>
                  <bgColor rgb="FF33CC33"/>
                </patternFill>
              </fill>
            </x14:dxf>
          </x14:cfRule>
          <x14:cfRule type="containsText" priority="18027" operator="containsText" id="{FA3DD347-C4AC-4530-BB23-D77C5930E7F5}">
            <xm:f>NOT(ISERROR(SEARCH('Listados Datos'!$P$5,Z90)))</xm:f>
            <xm:f>'Listados Datos'!$P$5</xm:f>
            <x14:dxf>
              <fill>
                <patternFill>
                  <bgColor rgb="FFFFFF00"/>
                </patternFill>
              </fill>
            </x14:dxf>
          </x14:cfRule>
          <x14:cfRule type="containsText" priority="18028" operator="containsText" id="{E67FC38F-E80D-4806-804C-DA0D7A2FEEDC}">
            <xm:f>NOT(ISERROR(SEARCH('Listados Datos'!$P$6,Z90)))</xm:f>
            <xm:f>'Listados Datos'!$P$6</xm:f>
            <x14:dxf>
              <fill>
                <patternFill>
                  <bgColor rgb="FFFFC000"/>
                </patternFill>
              </fill>
            </x14:dxf>
          </x14:cfRule>
          <x14:cfRule type="containsText" priority="1802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981" operator="containsText" id="{94A89DEE-7E70-4A68-BD09-5105F98D2B5F}">
            <xm:f>NOT(ISERROR(SEARCH('Listados Datos'!$T$3,AT91)))</xm:f>
            <xm:f>'Listados Datos'!$T$3</xm:f>
            <x14:dxf>
              <fill>
                <patternFill patternType="solid">
                  <bgColor rgb="FFC00000"/>
                </patternFill>
              </fill>
            </x14:dxf>
          </x14:cfRule>
          <x14:cfRule type="containsText" priority="17982" operator="containsText" id="{F3089DFA-0CA3-46A5-9D79-101CCCDAA1AB}">
            <xm:f>NOT(ISERROR(SEARCH('Listados Datos'!$T$4,AT91)))</xm:f>
            <xm:f>'Listados Datos'!$T$4</xm:f>
            <x14:dxf>
              <font>
                <b/>
                <i val="0"/>
                <color theme="0"/>
              </font>
              <fill>
                <patternFill>
                  <bgColor rgb="FFE26B0A"/>
                </patternFill>
              </fill>
            </x14:dxf>
          </x14:cfRule>
          <x14:cfRule type="containsText" priority="17983" operator="containsText" id="{5B665F3C-CAAD-4D5C-9F91-26269B44B361}">
            <xm:f>NOT(ISERROR(SEARCH('Listados Datos'!$T$5,AT91)))</xm:f>
            <xm:f>'Listados Datos'!$T$5</xm:f>
            <x14:dxf>
              <font>
                <b/>
                <i val="0"/>
                <color auto="1"/>
              </font>
              <fill>
                <patternFill>
                  <bgColor rgb="FFFFFF00"/>
                </patternFill>
              </fill>
            </x14:dxf>
          </x14:cfRule>
          <x14:cfRule type="containsText" priority="1798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885" operator="containsText" id="{9A84EEE7-EE29-4ACC-ABF8-E971DFC8DFEE}">
            <xm:f>NOT(ISERROR(SEARCH('Listados Datos'!$T$3,AT105)))</xm:f>
            <xm:f>'Listados Datos'!$T$3</xm:f>
            <x14:dxf>
              <fill>
                <patternFill patternType="solid">
                  <bgColor rgb="FFC00000"/>
                </patternFill>
              </fill>
            </x14:dxf>
          </x14:cfRule>
          <x14:cfRule type="containsText" priority="17886" operator="containsText" id="{33571F3D-03BB-46B1-A4D4-5EFF949E5F07}">
            <xm:f>NOT(ISERROR(SEARCH('Listados Datos'!$T$4,AT105)))</xm:f>
            <xm:f>'Listados Datos'!$T$4</xm:f>
            <x14:dxf>
              <font>
                <b/>
                <i val="0"/>
                <color theme="0"/>
              </font>
              <fill>
                <patternFill>
                  <bgColor rgb="FFE26B0A"/>
                </patternFill>
              </fill>
            </x14:dxf>
          </x14:cfRule>
          <x14:cfRule type="containsText" priority="17887" operator="containsText" id="{97F5EEAB-AA82-44B7-9FD6-21670D9578B9}">
            <xm:f>NOT(ISERROR(SEARCH('Listados Datos'!$T$5,AT105)))</xm:f>
            <xm:f>'Listados Datos'!$T$5</xm:f>
            <x14:dxf>
              <font>
                <b/>
                <i val="0"/>
                <color auto="1"/>
              </font>
              <fill>
                <patternFill>
                  <bgColor rgb="FFFFFF00"/>
                </patternFill>
              </fill>
            </x14:dxf>
          </x14:cfRule>
          <x14:cfRule type="containsText" priority="1788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875" operator="containsText" id="{2DA9EE99-F63F-4D75-A726-9B8CEED651C3}">
            <xm:f>NOT(ISERROR(SEARCH('Listados Datos'!$P$3,AR105)))</xm:f>
            <xm:f>'Listados Datos'!$P$3</xm:f>
            <x14:dxf>
              <fill>
                <patternFill>
                  <bgColor rgb="FF99CC00"/>
                </patternFill>
              </fill>
            </x14:dxf>
          </x14:cfRule>
          <x14:cfRule type="containsText" priority="17876" operator="containsText" id="{0D1E30D6-66D1-49B7-B557-E67C39E7C0DD}">
            <xm:f>NOT(ISERROR(SEARCH('Listados Datos'!$P$4,AR105)))</xm:f>
            <xm:f>'Listados Datos'!$P$4</xm:f>
            <x14:dxf>
              <fill>
                <patternFill>
                  <bgColor rgb="FF33CC33"/>
                </patternFill>
              </fill>
            </x14:dxf>
          </x14:cfRule>
          <x14:cfRule type="containsText" priority="17877" operator="containsText" id="{7132C706-F197-49AA-B6D9-ADD82A8EA24D}">
            <xm:f>NOT(ISERROR(SEARCH('Listados Datos'!$P$5,AR105)))</xm:f>
            <xm:f>'Listados Datos'!$P$5</xm:f>
            <x14:dxf>
              <fill>
                <patternFill>
                  <bgColor rgb="FFFFFF00"/>
                </patternFill>
              </fill>
            </x14:dxf>
          </x14:cfRule>
          <x14:cfRule type="containsText" priority="17878" operator="containsText" id="{CDBA4E61-563D-4165-827C-B96304D793B9}">
            <xm:f>NOT(ISERROR(SEARCH('Listados Datos'!$P$6,AR105)))</xm:f>
            <xm:f>'Listados Datos'!$P$6</xm:f>
            <x14:dxf>
              <fill>
                <patternFill>
                  <bgColor rgb="FFFFC000"/>
                </patternFill>
              </fill>
            </x14:dxf>
          </x14:cfRule>
          <x14:cfRule type="containsText" priority="1787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827" operator="containsText" id="{C0E0114E-43DC-4C7C-990D-D46FE2FD9F8F}">
            <xm:f>NOT(ISERROR(SEARCH('Listados Datos'!$T$3,AT102)))</xm:f>
            <xm:f>'Listados Datos'!$T$3</xm:f>
            <x14:dxf>
              <fill>
                <patternFill patternType="solid">
                  <bgColor rgb="FFC00000"/>
                </patternFill>
              </fill>
            </x14:dxf>
          </x14:cfRule>
          <x14:cfRule type="containsText" priority="17828" operator="containsText" id="{6A6C3381-02EB-4D38-8A81-A983187F2261}">
            <xm:f>NOT(ISERROR(SEARCH('Listados Datos'!$T$4,AT102)))</xm:f>
            <xm:f>'Listados Datos'!$T$4</xm:f>
            <x14:dxf>
              <font>
                <b/>
                <i val="0"/>
                <color theme="0"/>
              </font>
              <fill>
                <patternFill>
                  <bgColor rgb="FFE26B0A"/>
                </patternFill>
              </fill>
            </x14:dxf>
          </x14:cfRule>
          <x14:cfRule type="containsText" priority="17829" operator="containsText" id="{609B5DBF-119D-4B6E-8348-2D07857EA05F}">
            <xm:f>NOT(ISERROR(SEARCH('Listados Datos'!$T$5,AT102)))</xm:f>
            <xm:f>'Listados Datos'!$T$5</xm:f>
            <x14:dxf>
              <font>
                <b/>
                <i val="0"/>
                <color auto="1"/>
              </font>
              <fill>
                <patternFill>
                  <bgColor rgb="FFFFFF00"/>
                </patternFill>
              </fill>
            </x14:dxf>
          </x14:cfRule>
          <x14:cfRule type="containsText" priority="1783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817" operator="containsText" id="{BEDB2305-0406-48EB-8774-74436A13B9E3}">
            <xm:f>NOT(ISERROR(SEARCH('Listados Datos'!$P$3,AR102)))</xm:f>
            <xm:f>'Listados Datos'!$P$3</xm:f>
            <x14:dxf>
              <fill>
                <patternFill>
                  <bgColor rgb="FF99CC00"/>
                </patternFill>
              </fill>
            </x14:dxf>
          </x14:cfRule>
          <x14:cfRule type="containsText" priority="17818" operator="containsText" id="{E2B3A1CA-18DC-4911-ABFA-14EE4532064F}">
            <xm:f>NOT(ISERROR(SEARCH('Listados Datos'!$P$4,AR102)))</xm:f>
            <xm:f>'Listados Datos'!$P$4</xm:f>
            <x14:dxf>
              <fill>
                <patternFill>
                  <bgColor rgb="FF33CC33"/>
                </patternFill>
              </fill>
            </x14:dxf>
          </x14:cfRule>
          <x14:cfRule type="containsText" priority="17819" operator="containsText" id="{5CF68FF3-6A93-4D5F-A2EA-B8F167865583}">
            <xm:f>NOT(ISERROR(SEARCH('Listados Datos'!$P$5,AR102)))</xm:f>
            <xm:f>'Listados Datos'!$P$5</xm:f>
            <x14:dxf>
              <fill>
                <patternFill>
                  <bgColor rgb="FFFFFF00"/>
                </patternFill>
              </fill>
            </x14:dxf>
          </x14:cfRule>
          <x14:cfRule type="containsText" priority="17820" operator="containsText" id="{05899AFD-51DB-4B76-98F8-C9833D0FA0F3}">
            <xm:f>NOT(ISERROR(SEARCH('Listados Datos'!$P$6,AR102)))</xm:f>
            <xm:f>'Listados Datos'!$P$6</xm:f>
            <x14:dxf>
              <fill>
                <patternFill>
                  <bgColor rgb="FFFFC000"/>
                </patternFill>
              </fill>
            </x14:dxf>
          </x14:cfRule>
          <x14:cfRule type="containsText" priority="1782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967" operator="containsText" id="{56FC3F48-9100-49AE-B692-17F9EC56126D}">
            <xm:f>NOT(ISERROR(SEARCH('Listados Datos'!$T$3,AF100)))</xm:f>
            <xm:f>'Listados Datos'!$T$3</xm:f>
            <x14:dxf>
              <fill>
                <patternFill patternType="solid">
                  <bgColor rgb="FFC00000"/>
                </patternFill>
              </fill>
            </x14:dxf>
          </x14:cfRule>
          <x14:cfRule type="containsText" priority="17968" operator="containsText" id="{7295B8A2-6609-4C76-8D6A-B1BCEB10E3D5}">
            <xm:f>NOT(ISERROR(SEARCH('Listados Datos'!$T$4,AF100)))</xm:f>
            <xm:f>'Listados Datos'!$T$4</xm:f>
            <x14:dxf>
              <font>
                <b/>
                <i val="0"/>
                <color theme="0"/>
              </font>
              <fill>
                <patternFill>
                  <bgColor rgb="FFE26B0A"/>
                </patternFill>
              </fill>
            </x14:dxf>
          </x14:cfRule>
          <x14:cfRule type="containsText" priority="17969" operator="containsText" id="{EE70C7E4-A76E-4DDC-8433-909817AB4B0C}">
            <xm:f>NOT(ISERROR(SEARCH('Listados Datos'!$T$5,AF100)))</xm:f>
            <xm:f>'Listados Datos'!$T$5</xm:f>
            <x14:dxf>
              <font>
                <b/>
                <i val="0"/>
                <color auto="1"/>
              </font>
              <fill>
                <patternFill>
                  <bgColor rgb="FFFFFF00"/>
                </patternFill>
              </fill>
            </x14:dxf>
          </x14:cfRule>
          <x14:cfRule type="containsText" priority="1797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963" operator="containsText" id="{57EB808C-78EA-4A2E-8A6D-047AE4AB5963}">
            <xm:f>NOT(ISERROR(SEARCH('Listados Datos'!$T$3,AB100)))</xm:f>
            <xm:f>'Listados Datos'!$T$3</xm:f>
            <x14:dxf>
              <fill>
                <patternFill patternType="solid">
                  <bgColor rgb="FFC00000"/>
                </patternFill>
              </fill>
            </x14:dxf>
          </x14:cfRule>
          <x14:cfRule type="containsText" priority="17964" operator="containsText" id="{F68C4311-F33D-4EA0-B0F5-6C221C14ACC5}">
            <xm:f>NOT(ISERROR(SEARCH('Listados Datos'!$T$4,AB100)))</xm:f>
            <xm:f>'Listados Datos'!$T$4</xm:f>
            <x14:dxf>
              <font>
                <b/>
                <i val="0"/>
                <color theme="0"/>
              </font>
              <fill>
                <patternFill>
                  <bgColor rgb="FFE26B0A"/>
                </patternFill>
              </fill>
            </x14:dxf>
          </x14:cfRule>
          <x14:cfRule type="containsText" priority="17965" operator="containsText" id="{F65E635F-C0C8-47AE-B1DF-3AB683657C98}">
            <xm:f>NOT(ISERROR(SEARCH('Listados Datos'!$T$5,AB100)))</xm:f>
            <xm:f>'Listados Datos'!$T$5</xm:f>
            <x14:dxf>
              <font>
                <b/>
                <i val="0"/>
                <color auto="1"/>
              </font>
              <fill>
                <patternFill>
                  <bgColor rgb="FFFFFF00"/>
                </patternFill>
              </fill>
            </x14:dxf>
          </x14:cfRule>
          <x14:cfRule type="containsText" priority="1796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953" operator="containsText" id="{D02C9D93-8FB6-475D-AC79-F90C4B0981B6}">
            <xm:f>NOT(ISERROR(SEARCH('Listados Datos'!$P$3,Z100)))</xm:f>
            <xm:f>'Listados Datos'!$P$3</xm:f>
            <x14:dxf>
              <fill>
                <patternFill>
                  <bgColor rgb="FF99CC00"/>
                </patternFill>
              </fill>
            </x14:dxf>
          </x14:cfRule>
          <x14:cfRule type="containsText" priority="17954" operator="containsText" id="{588479C9-FFA5-4868-B898-58EF5F4CEDE0}">
            <xm:f>NOT(ISERROR(SEARCH('Listados Datos'!$P$4,Z100)))</xm:f>
            <xm:f>'Listados Datos'!$P$4</xm:f>
            <x14:dxf>
              <fill>
                <patternFill>
                  <bgColor rgb="FF33CC33"/>
                </patternFill>
              </fill>
            </x14:dxf>
          </x14:cfRule>
          <x14:cfRule type="containsText" priority="17955" operator="containsText" id="{A5C371B6-836C-432E-97A4-E892C89D6EAD}">
            <xm:f>NOT(ISERROR(SEARCH('Listados Datos'!$P$5,Z100)))</xm:f>
            <xm:f>'Listados Datos'!$P$5</xm:f>
            <x14:dxf>
              <fill>
                <patternFill>
                  <bgColor rgb="FFFFFF00"/>
                </patternFill>
              </fill>
            </x14:dxf>
          </x14:cfRule>
          <x14:cfRule type="containsText" priority="17956" operator="containsText" id="{92A02037-D6A0-4793-ABF5-7900EA0CD2F5}">
            <xm:f>NOT(ISERROR(SEARCH('Listados Datos'!$P$6,Z100)))</xm:f>
            <xm:f>'Listados Datos'!$P$6</xm:f>
            <x14:dxf>
              <fill>
                <patternFill>
                  <bgColor rgb="FFFFC000"/>
                </patternFill>
              </fill>
            </x14:dxf>
          </x14:cfRule>
          <x14:cfRule type="containsText" priority="1795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913" operator="containsText" id="{045BD4D7-E1C9-498A-B3D0-4459104AF5DA}">
            <xm:f>NOT(ISERROR(SEARCH('Listados Datos'!$T$3,AT100)))</xm:f>
            <xm:f>'Listados Datos'!$T$3</xm:f>
            <x14:dxf>
              <fill>
                <patternFill patternType="solid">
                  <bgColor rgb="FFC00000"/>
                </patternFill>
              </fill>
            </x14:dxf>
          </x14:cfRule>
          <x14:cfRule type="containsText" priority="17914" operator="containsText" id="{017FD86A-0503-48EE-B287-00A090F2BEE2}">
            <xm:f>NOT(ISERROR(SEARCH('Listados Datos'!$T$4,AT100)))</xm:f>
            <xm:f>'Listados Datos'!$T$4</xm:f>
            <x14:dxf>
              <font>
                <b/>
                <i val="0"/>
                <color theme="0"/>
              </font>
              <fill>
                <patternFill>
                  <bgColor rgb="FFE26B0A"/>
                </patternFill>
              </fill>
            </x14:dxf>
          </x14:cfRule>
          <x14:cfRule type="containsText" priority="17915" operator="containsText" id="{CD3551E1-FDE5-42D8-B009-44EEEF57A74D}">
            <xm:f>NOT(ISERROR(SEARCH('Listados Datos'!$T$5,AT100)))</xm:f>
            <xm:f>'Listados Datos'!$T$5</xm:f>
            <x14:dxf>
              <font>
                <b/>
                <i val="0"/>
                <color auto="1"/>
              </font>
              <fill>
                <patternFill>
                  <bgColor rgb="FFFFFF00"/>
                </patternFill>
              </fill>
            </x14:dxf>
          </x14:cfRule>
          <x14:cfRule type="containsText" priority="1791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903" operator="containsText" id="{06A35EB0-14FA-430E-BE12-7BEA74AFB879}">
            <xm:f>NOT(ISERROR(SEARCH('Listados Datos'!$P$3,AR100)))</xm:f>
            <xm:f>'Listados Datos'!$P$3</xm:f>
            <x14:dxf>
              <fill>
                <patternFill>
                  <bgColor rgb="FF99CC00"/>
                </patternFill>
              </fill>
            </x14:dxf>
          </x14:cfRule>
          <x14:cfRule type="containsText" priority="17904" operator="containsText" id="{79047086-5A45-4AE9-8C68-F6461D211835}">
            <xm:f>NOT(ISERROR(SEARCH('Listados Datos'!$P$4,AR100)))</xm:f>
            <xm:f>'Listados Datos'!$P$4</xm:f>
            <x14:dxf>
              <fill>
                <patternFill>
                  <bgColor rgb="FF33CC33"/>
                </patternFill>
              </fill>
            </x14:dxf>
          </x14:cfRule>
          <x14:cfRule type="containsText" priority="17905" operator="containsText" id="{7F8473C4-5DAB-4C7A-A91D-40457510B267}">
            <xm:f>NOT(ISERROR(SEARCH('Listados Datos'!$P$5,AR100)))</xm:f>
            <xm:f>'Listados Datos'!$P$5</xm:f>
            <x14:dxf>
              <fill>
                <patternFill>
                  <bgColor rgb="FFFFFF00"/>
                </patternFill>
              </fill>
            </x14:dxf>
          </x14:cfRule>
          <x14:cfRule type="containsText" priority="17906" operator="containsText" id="{0B7733F1-73E2-4F94-93FC-5E200D994E36}">
            <xm:f>NOT(ISERROR(SEARCH('Listados Datos'!$P$6,AR100)))</xm:f>
            <xm:f>'Listados Datos'!$P$6</xm:f>
            <x14:dxf>
              <fill>
                <patternFill>
                  <bgColor rgb="FFFFC000"/>
                </patternFill>
              </fill>
            </x14:dxf>
          </x14:cfRule>
          <x14:cfRule type="containsText" priority="1790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899" operator="containsText" id="{631E6500-0926-48F8-8317-99C520C0E7C2}">
            <xm:f>NOT(ISERROR(SEARCH('Listados Datos'!$T$3,AT101)))</xm:f>
            <xm:f>'Listados Datos'!$T$3</xm:f>
            <x14:dxf>
              <fill>
                <patternFill patternType="solid">
                  <bgColor rgb="FFC00000"/>
                </patternFill>
              </fill>
            </x14:dxf>
          </x14:cfRule>
          <x14:cfRule type="containsText" priority="17900" operator="containsText" id="{00A082D1-A048-45A4-A114-00CBE3608763}">
            <xm:f>NOT(ISERROR(SEARCH('Listados Datos'!$T$4,AT101)))</xm:f>
            <xm:f>'Listados Datos'!$T$4</xm:f>
            <x14:dxf>
              <font>
                <b/>
                <i val="0"/>
                <color theme="0"/>
              </font>
              <fill>
                <patternFill>
                  <bgColor rgb="FFE26B0A"/>
                </patternFill>
              </fill>
            </x14:dxf>
          </x14:cfRule>
          <x14:cfRule type="containsText" priority="17901" operator="containsText" id="{2E724F66-75F4-45AB-863A-5AD4F36DA3CA}">
            <xm:f>NOT(ISERROR(SEARCH('Listados Datos'!$T$5,AT101)))</xm:f>
            <xm:f>'Listados Datos'!$T$5</xm:f>
            <x14:dxf>
              <font>
                <b/>
                <i val="0"/>
                <color auto="1"/>
              </font>
              <fill>
                <patternFill>
                  <bgColor rgb="FFFFFF00"/>
                </patternFill>
              </fill>
            </x14:dxf>
          </x14:cfRule>
          <x14:cfRule type="containsText" priority="1790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889" operator="containsText" id="{71BEFA87-3519-4294-95B2-2E79EA326830}">
            <xm:f>NOT(ISERROR(SEARCH('Listados Datos'!$P$3,AR101)))</xm:f>
            <xm:f>'Listados Datos'!$P$3</xm:f>
            <x14:dxf>
              <fill>
                <patternFill>
                  <bgColor rgb="FF99CC00"/>
                </patternFill>
              </fill>
            </x14:dxf>
          </x14:cfRule>
          <x14:cfRule type="containsText" priority="17890" operator="containsText" id="{FC8057E9-8A5E-4DE0-93EB-6531D9A65E10}">
            <xm:f>NOT(ISERROR(SEARCH('Listados Datos'!$P$4,AR101)))</xm:f>
            <xm:f>'Listados Datos'!$P$4</xm:f>
            <x14:dxf>
              <fill>
                <patternFill>
                  <bgColor rgb="FF33CC33"/>
                </patternFill>
              </fill>
            </x14:dxf>
          </x14:cfRule>
          <x14:cfRule type="containsText" priority="17891" operator="containsText" id="{5D94F4E4-6F7F-45EE-BF41-C514D6B0AC45}">
            <xm:f>NOT(ISERROR(SEARCH('Listados Datos'!$P$5,AR101)))</xm:f>
            <xm:f>'Listados Datos'!$P$5</xm:f>
            <x14:dxf>
              <fill>
                <patternFill>
                  <bgColor rgb="FFFFFF00"/>
                </patternFill>
              </fill>
            </x14:dxf>
          </x14:cfRule>
          <x14:cfRule type="containsText" priority="17892" operator="containsText" id="{2D5FCD95-D996-4D40-8871-C1270F7BD387}">
            <xm:f>NOT(ISERROR(SEARCH('Listados Datos'!$P$6,AR101)))</xm:f>
            <xm:f>'Listados Datos'!$P$6</xm:f>
            <x14:dxf>
              <fill>
                <patternFill>
                  <bgColor rgb="FFFFC000"/>
                </patternFill>
              </fill>
            </x14:dxf>
          </x14:cfRule>
          <x14:cfRule type="containsText" priority="1789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871" operator="containsText" id="{77A4DE66-ACDB-4583-A64A-4C46A02D7F55}">
            <xm:f>NOT(ISERROR(SEARCH('Listados Datos'!$T$3,AF102)))</xm:f>
            <xm:f>'Listados Datos'!$T$3</xm:f>
            <x14:dxf>
              <fill>
                <patternFill patternType="solid">
                  <bgColor rgb="FFC00000"/>
                </patternFill>
              </fill>
            </x14:dxf>
          </x14:cfRule>
          <x14:cfRule type="containsText" priority="17872" operator="containsText" id="{718D3F92-A8E2-4898-8C36-FD920DF09418}">
            <xm:f>NOT(ISERROR(SEARCH('Listados Datos'!$T$4,AF102)))</xm:f>
            <xm:f>'Listados Datos'!$T$4</xm:f>
            <x14:dxf>
              <font>
                <b/>
                <i val="0"/>
                <color theme="0"/>
              </font>
              <fill>
                <patternFill>
                  <bgColor rgb="FFE26B0A"/>
                </patternFill>
              </fill>
            </x14:dxf>
          </x14:cfRule>
          <x14:cfRule type="containsText" priority="17873" operator="containsText" id="{7F9DA381-0312-431B-893F-C05E6329612C}">
            <xm:f>NOT(ISERROR(SEARCH('Listados Datos'!$T$5,AF102)))</xm:f>
            <xm:f>'Listados Datos'!$T$5</xm:f>
            <x14:dxf>
              <font>
                <b/>
                <i val="0"/>
                <color auto="1"/>
              </font>
              <fill>
                <patternFill>
                  <bgColor rgb="FFFFFF00"/>
                </patternFill>
              </fill>
            </x14:dxf>
          </x14:cfRule>
          <x14:cfRule type="containsText" priority="1787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867" operator="containsText" id="{59D8B76D-F80B-4EB2-BC22-7EB955EF2EF4}">
            <xm:f>NOT(ISERROR(SEARCH('Listados Datos'!$T$3,AB102)))</xm:f>
            <xm:f>'Listados Datos'!$T$3</xm:f>
            <x14:dxf>
              <fill>
                <patternFill patternType="solid">
                  <bgColor rgb="FFC00000"/>
                </patternFill>
              </fill>
            </x14:dxf>
          </x14:cfRule>
          <x14:cfRule type="containsText" priority="17868" operator="containsText" id="{5FD48E2F-3355-4B06-94AE-C955CDF755B1}">
            <xm:f>NOT(ISERROR(SEARCH('Listados Datos'!$T$4,AB102)))</xm:f>
            <xm:f>'Listados Datos'!$T$4</xm:f>
            <x14:dxf>
              <font>
                <b/>
                <i val="0"/>
                <color theme="0"/>
              </font>
              <fill>
                <patternFill>
                  <bgColor rgb="FFE26B0A"/>
                </patternFill>
              </fill>
            </x14:dxf>
          </x14:cfRule>
          <x14:cfRule type="containsText" priority="17869" operator="containsText" id="{E0A045DC-5F9A-43A1-888E-BA80A5AA007E}">
            <xm:f>NOT(ISERROR(SEARCH('Listados Datos'!$T$5,AB102)))</xm:f>
            <xm:f>'Listados Datos'!$T$5</xm:f>
            <x14:dxf>
              <font>
                <b/>
                <i val="0"/>
                <color auto="1"/>
              </font>
              <fill>
                <patternFill>
                  <bgColor rgb="FFFFFF00"/>
                </patternFill>
              </fill>
            </x14:dxf>
          </x14:cfRule>
          <x14:cfRule type="containsText" priority="1787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857" operator="containsText" id="{7B8DE8EF-BB83-4E77-A801-DD55A0F734B1}">
            <xm:f>NOT(ISERROR(SEARCH('Listados Datos'!$P$3,Z102)))</xm:f>
            <xm:f>'Listados Datos'!$P$3</xm:f>
            <x14:dxf>
              <fill>
                <patternFill>
                  <bgColor rgb="FF99CC00"/>
                </patternFill>
              </fill>
            </x14:dxf>
          </x14:cfRule>
          <x14:cfRule type="containsText" priority="17858" operator="containsText" id="{7B7579A0-DDDC-4D82-9A64-C6528E65F42D}">
            <xm:f>NOT(ISERROR(SEARCH('Listados Datos'!$P$4,Z102)))</xm:f>
            <xm:f>'Listados Datos'!$P$4</xm:f>
            <x14:dxf>
              <fill>
                <patternFill>
                  <bgColor rgb="FF33CC33"/>
                </patternFill>
              </fill>
            </x14:dxf>
          </x14:cfRule>
          <x14:cfRule type="containsText" priority="17859" operator="containsText" id="{064C66B1-B29A-4431-962C-F79B033BA2A9}">
            <xm:f>NOT(ISERROR(SEARCH('Listados Datos'!$P$5,Z102)))</xm:f>
            <xm:f>'Listados Datos'!$P$5</xm:f>
            <x14:dxf>
              <fill>
                <patternFill>
                  <bgColor rgb="FFFFFF00"/>
                </patternFill>
              </fill>
            </x14:dxf>
          </x14:cfRule>
          <x14:cfRule type="containsText" priority="17860" operator="containsText" id="{64B2F2AC-3DF3-45A0-B35E-47A30535C835}">
            <xm:f>NOT(ISERROR(SEARCH('Listados Datos'!$P$6,Z102)))</xm:f>
            <xm:f>'Listados Datos'!$P$6</xm:f>
            <x14:dxf>
              <fill>
                <patternFill>
                  <bgColor rgb="FFFFC000"/>
                </patternFill>
              </fill>
            </x14:dxf>
          </x14:cfRule>
          <x14:cfRule type="containsText" priority="1786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813" operator="containsText" id="{9E05C13C-8A49-429C-ABD0-977E415814EF}">
            <xm:f>NOT(ISERROR(SEARCH('Listados Datos'!$T$3,AT103)))</xm:f>
            <xm:f>'Listados Datos'!$T$3</xm:f>
            <x14:dxf>
              <fill>
                <patternFill patternType="solid">
                  <bgColor rgb="FFC00000"/>
                </patternFill>
              </fill>
            </x14:dxf>
          </x14:cfRule>
          <x14:cfRule type="containsText" priority="17814" operator="containsText" id="{C1C8DF37-C082-4B31-8E48-AA3AE1EB346C}">
            <xm:f>NOT(ISERROR(SEARCH('Listados Datos'!$T$4,AT103)))</xm:f>
            <xm:f>'Listados Datos'!$T$4</xm:f>
            <x14:dxf>
              <font>
                <b/>
                <i val="0"/>
                <color theme="0"/>
              </font>
              <fill>
                <patternFill>
                  <bgColor rgb="FFE26B0A"/>
                </patternFill>
              </fill>
            </x14:dxf>
          </x14:cfRule>
          <x14:cfRule type="containsText" priority="17815" operator="containsText" id="{492F834A-0A6C-44F6-929A-A7F5EB033DCB}">
            <xm:f>NOT(ISERROR(SEARCH('Listados Datos'!$T$5,AT103)))</xm:f>
            <xm:f>'Listados Datos'!$T$5</xm:f>
            <x14:dxf>
              <font>
                <b/>
                <i val="0"/>
                <color auto="1"/>
              </font>
              <fill>
                <patternFill>
                  <bgColor rgb="FFFFFF00"/>
                </patternFill>
              </fill>
            </x14:dxf>
          </x14:cfRule>
          <x14:cfRule type="containsText" priority="1781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717" operator="containsText" id="{6B25A5CE-4ED9-4839-B2CA-21E749D70408}">
            <xm:f>NOT(ISERROR(SEARCH('Listados Datos'!$T$3,AT99)))</xm:f>
            <xm:f>'Listados Datos'!$T$3</xm:f>
            <x14:dxf>
              <fill>
                <patternFill patternType="solid">
                  <bgColor rgb="FFC00000"/>
                </patternFill>
              </fill>
            </x14:dxf>
          </x14:cfRule>
          <x14:cfRule type="containsText" priority="17718" operator="containsText" id="{AC850D15-9B98-4A74-A4BF-FAF6B164ECB7}">
            <xm:f>NOT(ISERROR(SEARCH('Listados Datos'!$T$4,AT99)))</xm:f>
            <xm:f>'Listados Datos'!$T$4</xm:f>
            <x14:dxf>
              <font>
                <b/>
                <i val="0"/>
                <color theme="0"/>
              </font>
              <fill>
                <patternFill>
                  <bgColor rgb="FFE26B0A"/>
                </patternFill>
              </fill>
            </x14:dxf>
          </x14:cfRule>
          <x14:cfRule type="containsText" priority="17719" operator="containsText" id="{DBA1EDD4-9804-43F1-93AF-4DA2B583AA53}">
            <xm:f>NOT(ISERROR(SEARCH('Listados Datos'!$T$5,AT99)))</xm:f>
            <xm:f>'Listados Datos'!$T$5</xm:f>
            <x14:dxf>
              <font>
                <b/>
                <i val="0"/>
                <color auto="1"/>
              </font>
              <fill>
                <patternFill>
                  <bgColor rgb="FFFFFF00"/>
                </patternFill>
              </fill>
            </x14:dxf>
          </x14:cfRule>
          <x14:cfRule type="containsText" priority="1772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707" operator="containsText" id="{D2C2830C-4D72-4D4E-9213-6AF5EA88EECD}">
            <xm:f>NOT(ISERROR(SEARCH('Listados Datos'!$P$3,AR99)))</xm:f>
            <xm:f>'Listados Datos'!$P$3</xm:f>
            <x14:dxf>
              <fill>
                <patternFill>
                  <bgColor rgb="FF99CC00"/>
                </patternFill>
              </fill>
            </x14:dxf>
          </x14:cfRule>
          <x14:cfRule type="containsText" priority="17708" operator="containsText" id="{FC28DAC4-4809-425A-A35D-EE6626395BAD}">
            <xm:f>NOT(ISERROR(SEARCH('Listados Datos'!$P$4,AR99)))</xm:f>
            <xm:f>'Listados Datos'!$P$4</xm:f>
            <x14:dxf>
              <fill>
                <patternFill>
                  <bgColor rgb="FF33CC33"/>
                </patternFill>
              </fill>
            </x14:dxf>
          </x14:cfRule>
          <x14:cfRule type="containsText" priority="17709" operator="containsText" id="{8F37FD76-4562-420F-8CD8-59676DD0C238}">
            <xm:f>NOT(ISERROR(SEARCH('Listados Datos'!$P$5,AR99)))</xm:f>
            <xm:f>'Listados Datos'!$P$5</xm:f>
            <x14:dxf>
              <fill>
                <patternFill>
                  <bgColor rgb="FFFFFF00"/>
                </patternFill>
              </fill>
            </x14:dxf>
          </x14:cfRule>
          <x14:cfRule type="containsText" priority="17710" operator="containsText" id="{E8510F6B-8F2A-4835-8D4C-98BE2C32FB7E}">
            <xm:f>NOT(ISERROR(SEARCH('Listados Datos'!$P$6,AR99)))</xm:f>
            <xm:f>'Listados Datos'!$P$6</xm:f>
            <x14:dxf>
              <fill>
                <patternFill>
                  <bgColor rgb="FFFFC000"/>
                </patternFill>
              </fill>
            </x14:dxf>
          </x14:cfRule>
          <x14:cfRule type="containsText" priority="1771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659" operator="containsText" id="{DEA2D092-7EF3-45AD-9CD6-DE7A5E9F37D6}">
            <xm:f>NOT(ISERROR(SEARCH('Listados Datos'!$T$3,AT96)))</xm:f>
            <xm:f>'Listados Datos'!$T$3</xm:f>
            <x14:dxf>
              <fill>
                <patternFill patternType="solid">
                  <bgColor rgb="FFC00000"/>
                </patternFill>
              </fill>
            </x14:dxf>
          </x14:cfRule>
          <x14:cfRule type="containsText" priority="17660" operator="containsText" id="{2123D8BE-B414-4859-A099-C4DF427F777F}">
            <xm:f>NOT(ISERROR(SEARCH('Listados Datos'!$T$4,AT96)))</xm:f>
            <xm:f>'Listados Datos'!$T$4</xm:f>
            <x14:dxf>
              <font>
                <b/>
                <i val="0"/>
                <color theme="0"/>
              </font>
              <fill>
                <patternFill>
                  <bgColor rgb="FFE26B0A"/>
                </patternFill>
              </fill>
            </x14:dxf>
          </x14:cfRule>
          <x14:cfRule type="containsText" priority="17661" operator="containsText" id="{D9270863-C7EE-4DE0-847F-6EE679552B2F}">
            <xm:f>NOT(ISERROR(SEARCH('Listados Datos'!$T$5,AT96)))</xm:f>
            <xm:f>'Listados Datos'!$T$5</xm:f>
            <x14:dxf>
              <font>
                <b/>
                <i val="0"/>
                <color auto="1"/>
              </font>
              <fill>
                <patternFill>
                  <bgColor rgb="FFFFFF00"/>
                </patternFill>
              </fill>
            </x14:dxf>
          </x14:cfRule>
          <x14:cfRule type="containsText" priority="1766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649" operator="containsText" id="{7F531C2D-AA66-468A-B4B5-8401CF655BBF}">
            <xm:f>NOT(ISERROR(SEARCH('Listados Datos'!$P$3,AR96)))</xm:f>
            <xm:f>'Listados Datos'!$P$3</xm:f>
            <x14:dxf>
              <fill>
                <patternFill>
                  <bgColor rgb="FF99CC00"/>
                </patternFill>
              </fill>
            </x14:dxf>
          </x14:cfRule>
          <x14:cfRule type="containsText" priority="17650" operator="containsText" id="{2EAE9EBE-112E-46DF-B474-79B5AC78F1DF}">
            <xm:f>NOT(ISERROR(SEARCH('Listados Datos'!$P$4,AR96)))</xm:f>
            <xm:f>'Listados Datos'!$P$4</xm:f>
            <x14:dxf>
              <fill>
                <patternFill>
                  <bgColor rgb="FF33CC33"/>
                </patternFill>
              </fill>
            </x14:dxf>
          </x14:cfRule>
          <x14:cfRule type="containsText" priority="17651" operator="containsText" id="{DC893E74-40D9-4822-A43C-29A140603EB8}">
            <xm:f>NOT(ISERROR(SEARCH('Listados Datos'!$P$5,AR96)))</xm:f>
            <xm:f>'Listados Datos'!$P$5</xm:f>
            <x14:dxf>
              <fill>
                <patternFill>
                  <bgColor rgb="FFFFFF00"/>
                </patternFill>
              </fill>
            </x14:dxf>
          </x14:cfRule>
          <x14:cfRule type="containsText" priority="17652" operator="containsText" id="{41E45F80-6D61-4F9D-88ED-8842D82044F4}">
            <xm:f>NOT(ISERROR(SEARCH('Listados Datos'!$P$6,AR96)))</xm:f>
            <xm:f>'Listados Datos'!$P$6</xm:f>
            <x14:dxf>
              <fill>
                <patternFill>
                  <bgColor rgb="FFFFC000"/>
                </patternFill>
              </fill>
            </x14:dxf>
          </x14:cfRule>
          <x14:cfRule type="containsText" priority="1765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635" operator="containsText" id="{498E01C2-CC64-4795-AE8F-5788D4D4263F}">
            <xm:f>NOT(ISERROR(SEARCH('Listados Datos'!$P$3,AR97)))</xm:f>
            <xm:f>'Listados Datos'!$P$3</xm:f>
            <x14:dxf>
              <fill>
                <patternFill>
                  <bgColor rgb="FF99CC00"/>
                </patternFill>
              </fill>
            </x14:dxf>
          </x14:cfRule>
          <x14:cfRule type="containsText" priority="17636" operator="containsText" id="{F1EB39AF-ABCA-4C1B-AAEF-7A6363B2991C}">
            <xm:f>NOT(ISERROR(SEARCH('Listados Datos'!$P$4,AR97)))</xm:f>
            <xm:f>'Listados Datos'!$P$4</xm:f>
            <x14:dxf>
              <fill>
                <patternFill>
                  <bgColor rgb="FF33CC33"/>
                </patternFill>
              </fill>
            </x14:dxf>
          </x14:cfRule>
          <x14:cfRule type="containsText" priority="17637" operator="containsText" id="{7D2EA58D-9EA6-44C4-B3B6-EB0CEE15C10D}">
            <xm:f>NOT(ISERROR(SEARCH('Listados Datos'!$P$5,AR97)))</xm:f>
            <xm:f>'Listados Datos'!$P$5</xm:f>
            <x14:dxf>
              <fill>
                <patternFill>
                  <bgColor rgb="FFFFFF00"/>
                </patternFill>
              </fill>
            </x14:dxf>
          </x14:cfRule>
          <x14:cfRule type="containsText" priority="17638" operator="containsText" id="{AA5A6024-AD9B-4085-981F-964EBF0FD813}">
            <xm:f>NOT(ISERROR(SEARCH('Listados Datos'!$P$6,AR97)))</xm:f>
            <xm:f>'Listados Datos'!$P$6</xm:f>
            <x14:dxf>
              <fill>
                <patternFill>
                  <bgColor rgb="FFFFC000"/>
                </patternFill>
              </fill>
            </x14:dxf>
          </x14:cfRule>
          <x14:cfRule type="containsText" priority="1763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799" operator="containsText" id="{3429C2C3-1021-42B9-9B7D-7982C4CE867E}">
            <xm:f>NOT(ISERROR(SEARCH('Listados Datos'!$T$3,AF94)))</xm:f>
            <xm:f>'Listados Datos'!$T$3</xm:f>
            <x14:dxf>
              <fill>
                <patternFill patternType="solid">
                  <bgColor rgb="FFC00000"/>
                </patternFill>
              </fill>
            </x14:dxf>
          </x14:cfRule>
          <x14:cfRule type="containsText" priority="17800" operator="containsText" id="{2F27D5A1-F083-46C5-A955-8F0AADB881A3}">
            <xm:f>NOT(ISERROR(SEARCH('Listados Datos'!$T$4,AF94)))</xm:f>
            <xm:f>'Listados Datos'!$T$4</xm:f>
            <x14:dxf>
              <font>
                <b/>
                <i val="0"/>
                <color theme="0"/>
              </font>
              <fill>
                <patternFill>
                  <bgColor rgb="FFE26B0A"/>
                </patternFill>
              </fill>
            </x14:dxf>
          </x14:cfRule>
          <x14:cfRule type="containsText" priority="17801" operator="containsText" id="{3001E3B2-34E4-4CB0-8571-1616B66C1999}">
            <xm:f>NOT(ISERROR(SEARCH('Listados Datos'!$T$5,AF94)))</xm:f>
            <xm:f>'Listados Datos'!$T$5</xm:f>
            <x14:dxf>
              <font>
                <b/>
                <i val="0"/>
                <color auto="1"/>
              </font>
              <fill>
                <patternFill>
                  <bgColor rgb="FFFFFF00"/>
                </patternFill>
              </fill>
            </x14:dxf>
          </x14:cfRule>
          <x14:cfRule type="containsText" priority="1780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795" operator="containsText" id="{FF01A109-0036-43E2-9511-4D758C879746}">
            <xm:f>NOT(ISERROR(SEARCH('Listados Datos'!$T$3,AB94)))</xm:f>
            <xm:f>'Listados Datos'!$T$3</xm:f>
            <x14:dxf>
              <fill>
                <patternFill patternType="solid">
                  <bgColor rgb="FFC00000"/>
                </patternFill>
              </fill>
            </x14:dxf>
          </x14:cfRule>
          <x14:cfRule type="containsText" priority="17796" operator="containsText" id="{E828CBA3-69A3-4470-A04E-17CED8B365BF}">
            <xm:f>NOT(ISERROR(SEARCH('Listados Datos'!$T$4,AB94)))</xm:f>
            <xm:f>'Listados Datos'!$T$4</xm:f>
            <x14:dxf>
              <font>
                <b/>
                <i val="0"/>
                <color theme="0"/>
              </font>
              <fill>
                <patternFill>
                  <bgColor rgb="FFE26B0A"/>
                </patternFill>
              </fill>
            </x14:dxf>
          </x14:cfRule>
          <x14:cfRule type="containsText" priority="17797" operator="containsText" id="{096C5A9C-9B97-4D6A-964B-5FB20079FCCF}">
            <xm:f>NOT(ISERROR(SEARCH('Listados Datos'!$T$5,AB94)))</xm:f>
            <xm:f>'Listados Datos'!$T$5</xm:f>
            <x14:dxf>
              <font>
                <b/>
                <i val="0"/>
                <color auto="1"/>
              </font>
              <fill>
                <patternFill>
                  <bgColor rgb="FFFFFF00"/>
                </patternFill>
              </fill>
            </x14:dxf>
          </x14:cfRule>
          <x14:cfRule type="containsText" priority="1779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785" operator="containsText" id="{FB33002F-8070-46C3-A8E4-4624992B9B2C}">
            <xm:f>NOT(ISERROR(SEARCH('Listados Datos'!$P$3,Z94)))</xm:f>
            <xm:f>'Listados Datos'!$P$3</xm:f>
            <x14:dxf>
              <fill>
                <patternFill>
                  <bgColor rgb="FF99CC00"/>
                </patternFill>
              </fill>
            </x14:dxf>
          </x14:cfRule>
          <x14:cfRule type="containsText" priority="17786" operator="containsText" id="{FE0106AE-5138-47D7-B556-33ECC9749E0D}">
            <xm:f>NOT(ISERROR(SEARCH('Listados Datos'!$P$4,Z94)))</xm:f>
            <xm:f>'Listados Datos'!$P$4</xm:f>
            <x14:dxf>
              <fill>
                <patternFill>
                  <bgColor rgb="FF33CC33"/>
                </patternFill>
              </fill>
            </x14:dxf>
          </x14:cfRule>
          <x14:cfRule type="containsText" priority="17787" operator="containsText" id="{C9679D25-016B-49E8-8610-1FFE65095E03}">
            <xm:f>NOT(ISERROR(SEARCH('Listados Datos'!$P$5,Z94)))</xm:f>
            <xm:f>'Listados Datos'!$P$5</xm:f>
            <x14:dxf>
              <fill>
                <patternFill>
                  <bgColor rgb="FFFFFF00"/>
                </patternFill>
              </fill>
            </x14:dxf>
          </x14:cfRule>
          <x14:cfRule type="containsText" priority="17788" operator="containsText" id="{C9DE61FE-F14A-49AC-B56D-00B5B324826D}">
            <xm:f>NOT(ISERROR(SEARCH('Listados Datos'!$P$6,Z94)))</xm:f>
            <xm:f>'Listados Datos'!$P$6</xm:f>
            <x14:dxf>
              <fill>
                <patternFill>
                  <bgColor rgb="FFFFC000"/>
                </patternFill>
              </fill>
            </x14:dxf>
          </x14:cfRule>
          <x14:cfRule type="containsText" priority="1778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745" operator="containsText" id="{3D6A496E-50E0-4961-BA59-A1D33B9904E7}">
            <xm:f>NOT(ISERROR(SEARCH('Listados Datos'!$T$3,AT94)))</xm:f>
            <xm:f>'Listados Datos'!$T$3</xm:f>
            <x14:dxf>
              <fill>
                <patternFill patternType="solid">
                  <bgColor rgb="FFC00000"/>
                </patternFill>
              </fill>
            </x14:dxf>
          </x14:cfRule>
          <x14:cfRule type="containsText" priority="17746" operator="containsText" id="{B39A7A2F-E6B3-4401-BD0A-8D6D2DE1F231}">
            <xm:f>NOT(ISERROR(SEARCH('Listados Datos'!$T$4,AT94)))</xm:f>
            <xm:f>'Listados Datos'!$T$4</xm:f>
            <x14:dxf>
              <font>
                <b/>
                <i val="0"/>
                <color theme="0"/>
              </font>
              <fill>
                <patternFill>
                  <bgColor rgb="FFE26B0A"/>
                </patternFill>
              </fill>
            </x14:dxf>
          </x14:cfRule>
          <x14:cfRule type="containsText" priority="17747" operator="containsText" id="{7A605D6F-522A-4B64-BFC7-4DE535479CA7}">
            <xm:f>NOT(ISERROR(SEARCH('Listados Datos'!$T$5,AT94)))</xm:f>
            <xm:f>'Listados Datos'!$T$5</xm:f>
            <x14:dxf>
              <font>
                <b/>
                <i val="0"/>
                <color auto="1"/>
              </font>
              <fill>
                <patternFill>
                  <bgColor rgb="FFFFFF00"/>
                </patternFill>
              </fill>
            </x14:dxf>
          </x14:cfRule>
          <x14:cfRule type="containsText" priority="1774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735" operator="containsText" id="{F7ECA47C-396C-48C3-B5D9-CC3AE0BA58E9}">
            <xm:f>NOT(ISERROR(SEARCH('Listados Datos'!$P$3,AR94)))</xm:f>
            <xm:f>'Listados Datos'!$P$3</xm:f>
            <x14:dxf>
              <fill>
                <patternFill>
                  <bgColor rgb="FF99CC00"/>
                </patternFill>
              </fill>
            </x14:dxf>
          </x14:cfRule>
          <x14:cfRule type="containsText" priority="17736" operator="containsText" id="{CC90A4A3-A701-4003-A65F-5632B07F2A4C}">
            <xm:f>NOT(ISERROR(SEARCH('Listados Datos'!$P$4,AR94)))</xm:f>
            <xm:f>'Listados Datos'!$P$4</xm:f>
            <x14:dxf>
              <fill>
                <patternFill>
                  <bgColor rgb="FF33CC33"/>
                </patternFill>
              </fill>
            </x14:dxf>
          </x14:cfRule>
          <x14:cfRule type="containsText" priority="17737" operator="containsText" id="{B15CD55E-D573-4D96-825B-B4CA59DBF02E}">
            <xm:f>NOT(ISERROR(SEARCH('Listados Datos'!$P$5,AR94)))</xm:f>
            <xm:f>'Listados Datos'!$P$5</xm:f>
            <x14:dxf>
              <fill>
                <patternFill>
                  <bgColor rgb="FFFFFF00"/>
                </patternFill>
              </fill>
            </x14:dxf>
          </x14:cfRule>
          <x14:cfRule type="containsText" priority="17738" operator="containsText" id="{77B0060F-0092-430E-9A8B-285E143C57B1}">
            <xm:f>NOT(ISERROR(SEARCH('Listados Datos'!$P$6,AR94)))</xm:f>
            <xm:f>'Listados Datos'!$P$6</xm:f>
            <x14:dxf>
              <fill>
                <patternFill>
                  <bgColor rgb="FFFFC000"/>
                </patternFill>
              </fill>
            </x14:dxf>
          </x14:cfRule>
          <x14:cfRule type="containsText" priority="1773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731" operator="containsText" id="{204391E5-FF3D-4562-88A7-533460CB53E6}">
            <xm:f>NOT(ISERROR(SEARCH('Listados Datos'!$T$3,AT95)))</xm:f>
            <xm:f>'Listados Datos'!$T$3</xm:f>
            <x14:dxf>
              <fill>
                <patternFill patternType="solid">
                  <bgColor rgb="FFC00000"/>
                </patternFill>
              </fill>
            </x14:dxf>
          </x14:cfRule>
          <x14:cfRule type="containsText" priority="17732" operator="containsText" id="{C842C135-7CEA-49E7-84D7-5BF71FBF44F0}">
            <xm:f>NOT(ISERROR(SEARCH('Listados Datos'!$T$4,AT95)))</xm:f>
            <xm:f>'Listados Datos'!$T$4</xm:f>
            <x14:dxf>
              <font>
                <b/>
                <i val="0"/>
                <color theme="0"/>
              </font>
              <fill>
                <patternFill>
                  <bgColor rgb="FFE26B0A"/>
                </patternFill>
              </fill>
            </x14:dxf>
          </x14:cfRule>
          <x14:cfRule type="containsText" priority="17733" operator="containsText" id="{1DFB3EB6-B634-4E27-A8F8-2B8DC06287E8}">
            <xm:f>NOT(ISERROR(SEARCH('Listados Datos'!$T$5,AT95)))</xm:f>
            <xm:f>'Listados Datos'!$T$5</xm:f>
            <x14:dxf>
              <font>
                <b/>
                <i val="0"/>
                <color auto="1"/>
              </font>
              <fill>
                <patternFill>
                  <bgColor rgb="FFFFFF00"/>
                </patternFill>
              </fill>
            </x14:dxf>
          </x14:cfRule>
          <x14:cfRule type="containsText" priority="1773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721" operator="containsText" id="{238098F7-4348-45DD-A8EB-40E424A6F3C2}">
            <xm:f>NOT(ISERROR(SEARCH('Listados Datos'!$P$3,AR95)))</xm:f>
            <xm:f>'Listados Datos'!$P$3</xm:f>
            <x14:dxf>
              <fill>
                <patternFill>
                  <bgColor rgb="FF99CC00"/>
                </patternFill>
              </fill>
            </x14:dxf>
          </x14:cfRule>
          <x14:cfRule type="containsText" priority="17722" operator="containsText" id="{58DBDE9F-1244-43C7-9E5B-80BA117CA9E1}">
            <xm:f>NOT(ISERROR(SEARCH('Listados Datos'!$P$4,AR95)))</xm:f>
            <xm:f>'Listados Datos'!$P$4</xm:f>
            <x14:dxf>
              <fill>
                <patternFill>
                  <bgColor rgb="FF33CC33"/>
                </patternFill>
              </fill>
            </x14:dxf>
          </x14:cfRule>
          <x14:cfRule type="containsText" priority="17723" operator="containsText" id="{3D9A7924-D724-4F0E-B726-04B05F443290}">
            <xm:f>NOT(ISERROR(SEARCH('Listados Datos'!$P$5,AR95)))</xm:f>
            <xm:f>'Listados Datos'!$P$5</xm:f>
            <x14:dxf>
              <fill>
                <patternFill>
                  <bgColor rgb="FFFFFF00"/>
                </patternFill>
              </fill>
            </x14:dxf>
          </x14:cfRule>
          <x14:cfRule type="containsText" priority="17724" operator="containsText" id="{E7C46C01-431E-4EEE-84B3-547AFA831960}">
            <xm:f>NOT(ISERROR(SEARCH('Listados Datos'!$P$6,AR95)))</xm:f>
            <xm:f>'Listados Datos'!$P$6</xm:f>
            <x14:dxf>
              <fill>
                <patternFill>
                  <bgColor rgb="FFFFC000"/>
                </patternFill>
              </fill>
            </x14:dxf>
          </x14:cfRule>
          <x14:cfRule type="containsText" priority="1772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703" operator="containsText" id="{6BCAE375-D84E-4CE4-A617-71DC3B4333D5}">
            <xm:f>NOT(ISERROR(SEARCH('Listados Datos'!$T$3,AF96)))</xm:f>
            <xm:f>'Listados Datos'!$T$3</xm:f>
            <x14:dxf>
              <fill>
                <patternFill patternType="solid">
                  <bgColor rgb="FFC00000"/>
                </patternFill>
              </fill>
            </x14:dxf>
          </x14:cfRule>
          <x14:cfRule type="containsText" priority="17704" operator="containsText" id="{FB17F142-748E-4971-BD70-E96C452C88A6}">
            <xm:f>NOT(ISERROR(SEARCH('Listados Datos'!$T$4,AF96)))</xm:f>
            <xm:f>'Listados Datos'!$T$4</xm:f>
            <x14:dxf>
              <font>
                <b/>
                <i val="0"/>
                <color theme="0"/>
              </font>
              <fill>
                <patternFill>
                  <bgColor rgb="FFE26B0A"/>
                </patternFill>
              </fill>
            </x14:dxf>
          </x14:cfRule>
          <x14:cfRule type="containsText" priority="17705" operator="containsText" id="{94E56428-2540-4F1B-AE7B-0DF8F758BAE2}">
            <xm:f>NOT(ISERROR(SEARCH('Listados Datos'!$T$5,AF96)))</xm:f>
            <xm:f>'Listados Datos'!$T$5</xm:f>
            <x14:dxf>
              <font>
                <b/>
                <i val="0"/>
                <color auto="1"/>
              </font>
              <fill>
                <patternFill>
                  <bgColor rgb="FFFFFF00"/>
                </patternFill>
              </fill>
            </x14:dxf>
          </x14:cfRule>
          <x14:cfRule type="containsText" priority="1770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699" operator="containsText" id="{9BE2D70D-DDAB-498D-ABEA-958C520BEA2E}">
            <xm:f>NOT(ISERROR(SEARCH('Listados Datos'!$T$3,AB96)))</xm:f>
            <xm:f>'Listados Datos'!$T$3</xm:f>
            <x14:dxf>
              <fill>
                <patternFill patternType="solid">
                  <bgColor rgb="FFC00000"/>
                </patternFill>
              </fill>
            </x14:dxf>
          </x14:cfRule>
          <x14:cfRule type="containsText" priority="17700" operator="containsText" id="{C4386BEC-FE8E-4845-BED0-BA8E89D06370}">
            <xm:f>NOT(ISERROR(SEARCH('Listados Datos'!$T$4,AB96)))</xm:f>
            <xm:f>'Listados Datos'!$T$4</xm:f>
            <x14:dxf>
              <font>
                <b/>
                <i val="0"/>
                <color theme="0"/>
              </font>
              <fill>
                <patternFill>
                  <bgColor rgb="FFE26B0A"/>
                </patternFill>
              </fill>
            </x14:dxf>
          </x14:cfRule>
          <x14:cfRule type="containsText" priority="17701" operator="containsText" id="{4B4EE731-7DD4-4224-8627-716D8571A9FF}">
            <xm:f>NOT(ISERROR(SEARCH('Listados Datos'!$T$5,AB96)))</xm:f>
            <xm:f>'Listados Datos'!$T$5</xm:f>
            <x14:dxf>
              <font>
                <b/>
                <i val="0"/>
                <color auto="1"/>
              </font>
              <fill>
                <patternFill>
                  <bgColor rgb="FFFFFF00"/>
                </patternFill>
              </fill>
            </x14:dxf>
          </x14:cfRule>
          <x14:cfRule type="containsText" priority="1770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689" operator="containsText" id="{93C17826-1367-4A39-B01A-DE674600226D}">
            <xm:f>NOT(ISERROR(SEARCH('Listados Datos'!$P$3,Z96)))</xm:f>
            <xm:f>'Listados Datos'!$P$3</xm:f>
            <x14:dxf>
              <fill>
                <patternFill>
                  <bgColor rgb="FF99CC00"/>
                </patternFill>
              </fill>
            </x14:dxf>
          </x14:cfRule>
          <x14:cfRule type="containsText" priority="17690" operator="containsText" id="{CA7137A0-9B59-4CCE-BCA6-F897333E83AA}">
            <xm:f>NOT(ISERROR(SEARCH('Listados Datos'!$P$4,Z96)))</xm:f>
            <xm:f>'Listados Datos'!$P$4</xm:f>
            <x14:dxf>
              <fill>
                <patternFill>
                  <bgColor rgb="FF33CC33"/>
                </patternFill>
              </fill>
            </x14:dxf>
          </x14:cfRule>
          <x14:cfRule type="containsText" priority="17691" operator="containsText" id="{6319A2CD-144C-4517-AECE-B13C0D1A6167}">
            <xm:f>NOT(ISERROR(SEARCH('Listados Datos'!$P$5,Z96)))</xm:f>
            <xm:f>'Listados Datos'!$P$5</xm:f>
            <x14:dxf>
              <fill>
                <patternFill>
                  <bgColor rgb="FFFFFF00"/>
                </patternFill>
              </fill>
            </x14:dxf>
          </x14:cfRule>
          <x14:cfRule type="containsText" priority="17692" operator="containsText" id="{AE3DD689-8F26-4819-99C5-5DE0F168694E}">
            <xm:f>NOT(ISERROR(SEARCH('Listados Datos'!$P$6,Z96)))</xm:f>
            <xm:f>'Listados Datos'!$P$6</xm:f>
            <x14:dxf>
              <fill>
                <patternFill>
                  <bgColor rgb="FFFFC000"/>
                </patternFill>
              </fill>
            </x14:dxf>
          </x14:cfRule>
          <x14:cfRule type="containsText" priority="1769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645" operator="containsText" id="{D718EE26-83E2-42C3-9580-18CA86DB2CF2}">
            <xm:f>NOT(ISERROR(SEARCH('Listados Datos'!$T$3,AT97)))</xm:f>
            <xm:f>'Listados Datos'!$T$3</xm:f>
            <x14:dxf>
              <fill>
                <patternFill patternType="solid">
                  <bgColor rgb="FFC00000"/>
                </patternFill>
              </fill>
            </x14:dxf>
          </x14:cfRule>
          <x14:cfRule type="containsText" priority="17646" operator="containsText" id="{6BCF0F89-18FD-4766-8B7E-AC05259F2C6C}">
            <xm:f>NOT(ISERROR(SEARCH('Listados Datos'!$T$4,AT97)))</xm:f>
            <xm:f>'Listados Datos'!$T$4</xm:f>
            <x14:dxf>
              <font>
                <b/>
                <i val="0"/>
                <color theme="0"/>
              </font>
              <fill>
                <patternFill>
                  <bgColor rgb="FFE26B0A"/>
                </patternFill>
              </fill>
            </x14:dxf>
          </x14:cfRule>
          <x14:cfRule type="containsText" priority="17647" operator="containsText" id="{585B6BE1-0D1A-462A-857B-E951C0C1D834}">
            <xm:f>NOT(ISERROR(SEARCH('Listados Datos'!$T$5,AT97)))</xm:f>
            <xm:f>'Listados Datos'!$T$5</xm:f>
            <x14:dxf>
              <font>
                <b/>
                <i val="0"/>
                <color auto="1"/>
              </font>
              <fill>
                <patternFill>
                  <bgColor rgb="FFFFFF00"/>
                </patternFill>
              </fill>
            </x14:dxf>
          </x14:cfRule>
          <x14:cfRule type="containsText" priority="1764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439" operator="containsText" id="{86518F7B-48F9-417E-A1FF-7F24F6517146}">
            <xm:f>NOT(ISERROR(SEARCH('Listados Datos'!$T$3,AF14)))</xm:f>
            <xm:f>'Listados Datos'!$T$3</xm:f>
            <x14:dxf>
              <fill>
                <patternFill patternType="solid">
                  <bgColor rgb="FFC00000"/>
                </patternFill>
              </fill>
            </x14:dxf>
          </x14:cfRule>
          <x14:cfRule type="containsText" priority="17440" operator="containsText" id="{50C0FE17-86B4-45A0-855F-33E708F8CB66}">
            <xm:f>NOT(ISERROR(SEARCH('Listados Datos'!$T$4,AF14)))</xm:f>
            <xm:f>'Listados Datos'!$T$4</xm:f>
            <x14:dxf>
              <font>
                <b/>
                <i val="0"/>
                <color theme="0"/>
              </font>
              <fill>
                <patternFill>
                  <bgColor rgb="FFE26B0A"/>
                </patternFill>
              </fill>
            </x14:dxf>
          </x14:cfRule>
          <x14:cfRule type="containsText" priority="17441" operator="containsText" id="{88F6C2E6-7EEC-4045-9F05-2AB7418D4977}">
            <xm:f>NOT(ISERROR(SEARCH('Listados Datos'!$T$5,AF14)))</xm:f>
            <xm:f>'Listados Datos'!$T$5</xm:f>
            <x14:dxf>
              <font>
                <b/>
                <i val="0"/>
                <color auto="1"/>
              </font>
              <fill>
                <patternFill>
                  <bgColor rgb="FFFFFF00"/>
                </patternFill>
              </fill>
            </x14:dxf>
          </x14:cfRule>
          <x14:cfRule type="containsText" priority="1744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431" operator="containsText" id="{0FC55E3F-15E6-487D-B78D-66242B2698BA}">
            <xm:f>NOT(ISERROR(SEARCH('Listados Datos'!$T$3,AT14)))</xm:f>
            <xm:f>'Listados Datos'!$T$3</xm:f>
            <x14:dxf>
              <fill>
                <patternFill patternType="solid">
                  <bgColor rgb="FFC00000"/>
                </patternFill>
              </fill>
            </x14:dxf>
          </x14:cfRule>
          <x14:cfRule type="containsText" priority="17432" operator="containsText" id="{E24294B6-27DE-4225-957C-C65A39B49443}">
            <xm:f>NOT(ISERROR(SEARCH('Listados Datos'!$T$4,AT14)))</xm:f>
            <xm:f>'Listados Datos'!$T$4</xm:f>
            <x14:dxf>
              <font>
                <b/>
                <i val="0"/>
                <color theme="0"/>
              </font>
              <fill>
                <patternFill>
                  <bgColor rgb="FFE26B0A"/>
                </patternFill>
              </fill>
            </x14:dxf>
          </x14:cfRule>
          <x14:cfRule type="containsText" priority="17433" operator="containsText" id="{56032107-A1BB-4DEE-8C44-C21D19417AF4}">
            <xm:f>NOT(ISERROR(SEARCH('Listados Datos'!$T$5,AT14)))</xm:f>
            <xm:f>'Listados Datos'!$T$5</xm:f>
            <x14:dxf>
              <font>
                <b/>
                <i val="0"/>
                <color auto="1"/>
              </font>
              <fill>
                <patternFill>
                  <bgColor rgb="FFFFFF00"/>
                </patternFill>
              </fill>
            </x14:dxf>
          </x14:cfRule>
          <x14:cfRule type="containsText" priority="1743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421" operator="containsText" id="{6BD5368C-81CE-4A40-AEB3-C251BA165773}">
            <xm:f>NOT(ISERROR(SEARCH('Listados Datos'!$P$3,AR14)))</xm:f>
            <xm:f>'Listados Datos'!$P$3</xm:f>
            <x14:dxf>
              <fill>
                <patternFill>
                  <bgColor rgb="FF99CC00"/>
                </patternFill>
              </fill>
            </x14:dxf>
          </x14:cfRule>
          <x14:cfRule type="containsText" priority="17422" operator="containsText" id="{DFB91DBD-B707-4D9E-BC86-3BFBAD8FD207}">
            <xm:f>NOT(ISERROR(SEARCH('Listados Datos'!$P$4,AR14)))</xm:f>
            <xm:f>'Listados Datos'!$P$4</xm:f>
            <x14:dxf>
              <fill>
                <patternFill>
                  <bgColor rgb="FF33CC33"/>
                </patternFill>
              </fill>
            </x14:dxf>
          </x14:cfRule>
          <x14:cfRule type="containsText" priority="17423" operator="containsText" id="{9F71AFEA-34FD-48CF-9926-315A2B8EE1A3}">
            <xm:f>NOT(ISERROR(SEARCH('Listados Datos'!$P$5,AR14)))</xm:f>
            <xm:f>'Listados Datos'!$P$5</xm:f>
            <x14:dxf>
              <fill>
                <patternFill>
                  <bgColor rgb="FFFFFF00"/>
                </patternFill>
              </fill>
            </x14:dxf>
          </x14:cfRule>
          <x14:cfRule type="containsText" priority="17424" operator="containsText" id="{D2291AE4-7174-46F3-A19D-6F46DDE1037A}">
            <xm:f>NOT(ISERROR(SEARCH('Listados Datos'!$P$6,AR14)))</xm:f>
            <xm:f>'Listados Datos'!$P$6</xm:f>
            <x14:dxf>
              <fill>
                <patternFill>
                  <bgColor rgb="FFFFC000"/>
                </patternFill>
              </fill>
            </x14:dxf>
          </x14:cfRule>
          <x14:cfRule type="containsText" priority="1742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417" operator="containsText" id="{25235947-FF01-40C1-BD7E-10689B3CB2A9}">
            <xm:f>NOT(ISERROR(SEARCH('Listados Datos'!$T$3,AF20)))</xm:f>
            <xm:f>'Listados Datos'!$T$3</xm:f>
            <x14:dxf>
              <fill>
                <patternFill patternType="solid">
                  <bgColor rgb="FFC00000"/>
                </patternFill>
              </fill>
            </x14:dxf>
          </x14:cfRule>
          <x14:cfRule type="containsText" priority="17418" operator="containsText" id="{13A1D631-6566-41C9-966E-1ED72D5CC9BD}">
            <xm:f>NOT(ISERROR(SEARCH('Listados Datos'!$T$4,AF20)))</xm:f>
            <xm:f>'Listados Datos'!$T$4</xm:f>
            <x14:dxf>
              <font>
                <b/>
                <i val="0"/>
                <color theme="0"/>
              </font>
              <fill>
                <patternFill>
                  <bgColor rgb="FFE26B0A"/>
                </patternFill>
              </fill>
            </x14:dxf>
          </x14:cfRule>
          <x14:cfRule type="containsText" priority="17419" operator="containsText" id="{58E31EDC-6BA8-4644-B1BE-C258A6908595}">
            <xm:f>NOT(ISERROR(SEARCH('Listados Datos'!$T$5,AF20)))</xm:f>
            <xm:f>'Listados Datos'!$T$5</xm:f>
            <x14:dxf>
              <font>
                <b/>
                <i val="0"/>
                <color auto="1"/>
              </font>
              <fill>
                <patternFill>
                  <bgColor rgb="FFFFFF00"/>
                </patternFill>
              </fill>
            </x14:dxf>
          </x14:cfRule>
          <x14:cfRule type="containsText" priority="1742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413" operator="containsText" id="{0B706D0C-A0F9-4BCF-AB19-285A435834F0}">
            <xm:f>NOT(ISERROR(SEARCH('Listados Datos'!$T$3,AB20)))</xm:f>
            <xm:f>'Listados Datos'!$T$3</xm:f>
            <x14:dxf>
              <fill>
                <patternFill patternType="solid">
                  <bgColor rgb="FFC00000"/>
                </patternFill>
              </fill>
            </x14:dxf>
          </x14:cfRule>
          <x14:cfRule type="containsText" priority="17414" operator="containsText" id="{1EA6ABED-ACF5-405C-BD5C-7C10DEC6255C}">
            <xm:f>NOT(ISERROR(SEARCH('Listados Datos'!$T$4,AB20)))</xm:f>
            <xm:f>'Listados Datos'!$T$4</xm:f>
            <x14:dxf>
              <font>
                <b/>
                <i val="0"/>
                <color theme="0"/>
              </font>
              <fill>
                <patternFill>
                  <bgColor rgb="FFE26B0A"/>
                </patternFill>
              </fill>
            </x14:dxf>
          </x14:cfRule>
          <x14:cfRule type="containsText" priority="17415" operator="containsText" id="{CD8B081B-1A8A-4B14-A7ED-215643ADC203}">
            <xm:f>NOT(ISERROR(SEARCH('Listados Datos'!$T$5,AB20)))</xm:f>
            <xm:f>'Listados Datos'!$T$5</xm:f>
            <x14:dxf>
              <font>
                <b/>
                <i val="0"/>
                <color auto="1"/>
              </font>
              <fill>
                <patternFill>
                  <bgColor rgb="FFFFFF00"/>
                </patternFill>
              </fill>
            </x14:dxf>
          </x14:cfRule>
          <x14:cfRule type="containsText" priority="1741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403" operator="containsText" id="{D9E5C658-C7AB-4784-81D6-441EA5D4C959}">
            <xm:f>NOT(ISERROR(SEARCH('Listados Datos'!$P$3,Z20)))</xm:f>
            <xm:f>'Listados Datos'!$P$3</xm:f>
            <x14:dxf>
              <fill>
                <patternFill>
                  <bgColor rgb="FF99CC00"/>
                </patternFill>
              </fill>
            </x14:dxf>
          </x14:cfRule>
          <x14:cfRule type="containsText" priority="17404" operator="containsText" id="{00CFA22D-7294-468D-91E3-91D29B994273}">
            <xm:f>NOT(ISERROR(SEARCH('Listados Datos'!$P$4,Z20)))</xm:f>
            <xm:f>'Listados Datos'!$P$4</xm:f>
            <x14:dxf>
              <fill>
                <patternFill>
                  <bgColor rgb="FF33CC33"/>
                </patternFill>
              </fill>
            </x14:dxf>
          </x14:cfRule>
          <x14:cfRule type="containsText" priority="17405" operator="containsText" id="{D64150D6-323B-45BE-AFC2-995764CC0582}">
            <xm:f>NOT(ISERROR(SEARCH('Listados Datos'!$P$5,Z20)))</xm:f>
            <xm:f>'Listados Datos'!$P$5</xm:f>
            <x14:dxf>
              <fill>
                <patternFill>
                  <bgColor rgb="FFFFFF00"/>
                </patternFill>
              </fill>
            </x14:dxf>
          </x14:cfRule>
          <x14:cfRule type="containsText" priority="17406" operator="containsText" id="{66858101-56F8-4E26-BFC7-6CA7A06FBE9D}">
            <xm:f>NOT(ISERROR(SEARCH('Listados Datos'!$P$6,Z20)))</xm:f>
            <xm:f>'Listados Datos'!$P$6</xm:f>
            <x14:dxf>
              <fill>
                <patternFill>
                  <bgColor rgb="FFFFC000"/>
                </patternFill>
              </fill>
            </x14:dxf>
          </x14:cfRule>
          <x14:cfRule type="containsText" priority="1740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373" operator="containsText" id="{583D7BA5-827E-49D8-A9ED-3A3052AFF64A}">
            <xm:f>NOT(ISERROR(SEARCH('Listados Datos'!$T$3,AT20)))</xm:f>
            <xm:f>'Listados Datos'!$T$3</xm:f>
            <x14:dxf>
              <fill>
                <patternFill patternType="solid">
                  <bgColor rgb="FFC00000"/>
                </patternFill>
              </fill>
            </x14:dxf>
          </x14:cfRule>
          <x14:cfRule type="containsText" priority="17374" operator="containsText" id="{2E758619-766B-47E8-A802-06F1BFCAC57C}">
            <xm:f>NOT(ISERROR(SEARCH('Listados Datos'!$T$4,AT20)))</xm:f>
            <xm:f>'Listados Datos'!$T$4</xm:f>
            <x14:dxf>
              <font>
                <b/>
                <i val="0"/>
                <color theme="0"/>
              </font>
              <fill>
                <patternFill>
                  <bgColor rgb="FFE26B0A"/>
                </patternFill>
              </fill>
            </x14:dxf>
          </x14:cfRule>
          <x14:cfRule type="containsText" priority="17375" operator="containsText" id="{A7C63A36-1046-4588-A6FA-92A7092DF8B0}">
            <xm:f>NOT(ISERROR(SEARCH('Listados Datos'!$T$5,AT20)))</xm:f>
            <xm:f>'Listados Datos'!$T$5</xm:f>
            <x14:dxf>
              <font>
                <b/>
                <i val="0"/>
                <color auto="1"/>
              </font>
              <fill>
                <patternFill>
                  <bgColor rgb="FFFFFF00"/>
                </patternFill>
              </fill>
            </x14:dxf>
          </x14:cfRule>
          <x14:cfRule type="containsText" priority="1737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363" operator="containsText" id="{A9E6BB66-72C9-4ED6-97FF-CC8930C92A2E}">
            <xm:f>NOT(ISERROR(SEARCH('Listados Datos'!$P$3,AR20)))</xm:f>
            <xm:f>'Listados Datos'!$P$3</xm:f>
            <x14:dxf>
              <fill>
                <patternFill>
                  <bgColor rgb="FF99CC00"/>
                </patternFill>
              </fill>
            </x14:dxf>
          </x14:cfRule>
          <x14:cfRule type="containsText" priority="17364" operator="containsText" id="{A56B9FCB-FEAE-4324-8530-B012114A0E7F}">
            <xm:f>NOT(ISERROR(SEARCH('Listados Datos'!$P$4,AR20)))</xm:f>
            <xm:f>'Listados Datos'!$P$4</xm:f>
            <x14:dxf>
              <fill>
                <patternFill>
                  <bgColor rgb="FF33CC33"/>
                </patternFill>
              </fill>
            </x14:dxf>
          </x14:cfRule>
          <x14:cfRule type="containsText" priority="17365" operator="containsText" id="{3D099D53-19AB-4262-A801-593558F46159}">
            <xm:f>NOT(ISERROR(SEARCH('Listados Datos'!$P$5,AR20)))</xm:f>
            <xm:f>'Listados Datos'!$P$5</xm:f>
            <x14:dxf>
              <fill>
                <patternFill>
                  <bgColor rgb="FFFFFF00"/>
                </patternFill>
              </fill>
            </x14:dxf>
          </x14:cfRule>
          <x14:cfRule type="containsText" priority="17366" operator="containsText" id="{4D978F10-1738-4825-8A06-0580F87300F6}">
            <xm:f>NOT(ISERROR(SEARCH('Listados Datos'!$P$6,AR20)))</xm:f>
            <xm:f>'Listados Datos'!$P$6</xm:f>
            <x14:dxf>
              <fill>
                <patternFill>
                  <bgColor rgb="FFFFC000"/>
                </patternFill>
              </fill>
            </x14:dxf>
          </x14:cfRule>
          <x14:cfRule type="containsText" priority="1736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305" operator="containsText" id="{38C25C96-CFFD-4F35-B882-656D0C7CF42B}">
            <xm:f>NOT(ISERROR(SEARCH('Listados Datos'!$P$3,AR26)))</xm:f>
            <xm:f>'Listados Datos'!$P$3</xm:f>
            <x14:dxf>
              <fill>
                <patternFill>
                  <bgColor rgb="FF99CC00"/>
                </patternFill>
              </fill>
            </x14:dxf>
          </x14:cfRule>
          <x14:cfRule type="containsText" priority="17306" operator="containsText" id="{B4AC1FC4-D5E2-452A-ABF7-936F2BD981DD}">
            <xm:f>NOT(ISERROR(SEARCH('Listados Datos'!$P$4,AR26)))</xm:f>
            <xm:f>'Listados Datos'!$P$4</xm:f>
            <x14:dxf>
              <fill>
                <patternFill>
                  <bgColor rgb="FF33CC33"/>
                </patternFill>
              </fill>
            </x14:dxf>
          </x14:cfRule>
          <x14:cfRule type="containsText" priority="17307" operator="containsText" id="{2EE6D5DB-17C0-4A01-986B-29A797FE7735}">
            <xm:f>NOT(ISERROR(SEARCH('Listados Datos'!$P$5,AR26)))</xm:f>
            <xm:f>'Listados Datos'!$P$5</xm:f>
            <x14:dxf>
              <fill>
                <patternFill>
                  <bgColor rgb="FFFFFF00"/>
                </patternFill>
              </fill>
            </x14:dxf>
          </x14:cfRule>
          <x14:cfRule type="containsText" priority="17308" operator="containsText" id="{5E322E63-4077-4900-9CE3-7D6494CA5E11}">
            <xm:f>NOT(ISERROR(SEARCH('Listados Datos'!$P$6,AR26)))</xm:f>
            <xm:f>'Listados Datos'!$P$6</xm:f>
            <x14:dxf>
              <fill>
                <patternFill>
                  <bgColor rgb="FFFFC000"/>
                </patternFill>
              </fill>
            </x14:dxf>
          </x14:cfRule>
          <x14:cfRule type="containsText" priority="1730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315" operator="containsText" id="{F49F8CE3-FBED-459F-A7AE-A842A4423FBD}">
            <xm:f>NOT(ISERROR(SEARCH('Listados Datos'!$T$3,AT26)))</xm:f>
            <xm:f>'Listados Datos'!$T$3</xm:f>
            <x14:dxf>
              <fill>
                <patternFill patternType="solid">
                  <bgColor rgb="FFC00000"/>
                </patternFill>
              </fill>
            </x14:dxf>
          </x14:cfRule>
          <x14:cfRule type="containsText" priority="17316" operator="containsText" id="{34514D58-AB78-460E-8CC6-C89F7AAC2650}">
            <xm:f>NOT(ISERROR(SEARCH('Listados Datos'!$T$4,AT26)))</xm:f>
            <xm:f>'Listados Datos'!$T$4</xm:f>
            <x14:dxf>
              <font>
                <b/>
                <i val="0"/>
                <color theme="0"/>
              </font>
              <fill>
                <patternFill>
                  <bgColor rgb="FFE26B0A"/>
                </patternFill>
              </fill>
            </x14:dxf>
          </x14:cfRule>
          <x14:cfRule type="containsText" priority="17317" operator="containsText" id="{16D1AD68-7EFB-4B63-8046-C1B4A143CCF6}">
            <xm:f>NOT(ISERROR(SEARCH('Listados Datos'!$T$5,AT26)))</xm:f>
            <xm:f>'Listados Datos'!$T$5</xm:f>
            <x14:dxf>
              <font>
                <b/>
                <i val="0"/>
                <color auto="1"/>
              </font>
              <fill>
                <patternFill>
                  <bgColor rgb="FFFFFF00"/>
                </patternFill>
              </fill>
            </x14:dxf>
          </x14:cfRule>
          <x14:cfRule type="containsText" priority="1731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359" operator="containsText" id="{66256114-B242-4E90-8612-CE65B4C195CC}">
            <xm:f>NOT(ISERROR(SEARCH('Listados Datos'!$T$3,AF26)))</xm:f>
            <xm:f>'Listados Datos'!$T$3</xm:f>
            <x14:dxf>
              <fill>
                <patternFill patternType="solid">
                  <bgColor rgb="FFC00000"/>
                </patternFill>
              </fill>
            </x14:dxf>
          </x14:cfRule>
          <x14:cfRule type="containsText" priority="17360" operator="containsText" id="{4F6251A4-085D-46E3-AFAF-7660DC930C99}">
            <xm:f>NOT(ISERROR(SEARCH('Listados Datos'!$T$4,AF26)))</xm:f>
            <xm:f>'Listados Datos'!$T$4</xm:f>
            <x14:dxf>
              <font>
                <b/>
                <i val="0"/>
                <color theme="0"/>
              </font>
              <fill>
                <patternFill>
                  <bgColor rgb="FFE26B0A"/>
                </patternFill>
              </fill>
            </x14:dxf>
          </x14:cfRule>
          <x14:cfRule type="containsText" priority="17361" operator="containsText" id="{32DC2BED-C54A-43C9-9465-6078D5167E0F}">
            <xm:f>NOT(ISERROR(SEARCH('Listados Datos'!$T$5,AF26)))</xm:f>
            <xm:f>'Listados Datos'!$T$5</xm:f>
            <x14:dxf>
              <font>
                <b/>
                <i val="0"/>
                <color auto="1"/>
              </font>
              <fill>
                <patternFill>
                  <bgColor rgb="FFFFFF00"/>
                </patternFill>
              </fill>
            </x14:dxf>
          </x14:cfRule>
          <x14:cfRule type="containsText" priority="1736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355" operator="containsText" id="{0A89294D-FC17-46CF-84FD-51348E779F66}">
            <xm:f>NOT(ISERROR(SEARCH('Listados Datos'!$T$3,AB26)))</xm:f>
            <xm:f>'Listados Datos'!$T$3</xm:f>
            <x14:dxf>
              <fill>
                <patternFill patternType="solid">
                  <bgColor rgb="FFC00000"/>
                </patternFill>
              </fill>
            </x14:dxf>
          </x14:cfRule>
          <x14:cfRule type="containsText" priority="17356" operator="containsText" id="{227DD187-2D27-4CC6-A203-9160B35241B1}">
            <xm:f>NOT(ISERROR(SEARCH('Listados Datos'!$T$4,AB26)))</xm:f>
            <xm:f>'Listados Datos'!$T$4</xm:f>
            <x14:dxf>
              <font>
                <b/>
                <i val="0"/>
                <color theme="0"/>
              </font>
              <fill>
                <patternFill>
                  <bgColor rgb="FFE26B0A"/>
                </patternFill>
              </fill>
            </x14:dxf>
          </x14:cfRule>
          <x14:cfRule type="containsText" priority="17357" operator="containsText" id="{315050CA-5C86-47A1-BE09-D567D11589F3}">
            <xm:f>NOT(ISERROR(SEARCH('Listados Datos'!$T$5,AB26)))</xm:f>
            <xm:f>'Listados Datos'!$T$5</xm:f>
            <x14:dxf>
              <font>
                <b/>
                <i val="0"/>
                <color auto="1"/>
              </font>
              <fill>
                <patternFill>
                  <bgColor rgb="FFFFFF00"/>
                </patternFill>
              </fill>
            </x14:dxf>
          </x14:cfRule>
          <x14:cfRule type="containsText" priority="1735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345" operator="containsText" id="{0790337C-3FAF-4A9C-AB49-5537A721FC47}">
            <xm:f>NOT(ISERROR(SEARCH('Listados Datos'!$P$3,Z26)))</xm:f>
            <xm:f>'Listados Datos'!$P$3</xm:f>
            <x14:dxf>
              <fill>
                <patternFill>
                  <bgColor rgb="FF99CC00"/>
                </patternFill>
              </fill>
            </x14:dxf>
          </x14:cfRule>
          <x14:cfRule type="containsText" priority="17346" operator="containsText" id="{4B1EB688-EAC8-4C40-9021-90095D49D8AA}">
            <xm:f>NOT(ISERROR(SEARCH('Listados Datos'!$P$4,Z26)))</xm:f>
            <xm:f>'Listados Datos'!$P$4</xm:f>
            <x14:dxf>
              <fill>
                <patternFill>
                  <bgColor rgb="FF33CC33"/>
                </patternFill>
              </fill>
            </x14:dxf>
          </x14:cfRule>
          <x14:cfRule type="containsText" priority="17347" operator="containsText" id="{66DD5F1B-7A0D-4334-AF8B-A272B0C6761B}">
            <xm:f>NOT(ISERROR(SEARCH('Listados Datos'!$P$5,Z26)))</xm:f>
            <xm:f>'Listados Datos'!$P$5</xm:f>
            <x14:dxf>
              <fill>
                <patternFill>
                  <bgColor rgb="FFFFFF00"/>
                </patternFill>
              </fill>
            </x14:dxf>
          </x14:cfRule>
          <x14:cfRule type="containsText" priority="17348" operator="containsText" id="{F0129569-8628-48C9-80A6-C86A631001E5}">
            <xm:f>NOT(ISERROR(SEARCH('Listados Datos'!$P$6,Z26)))</xm:f>
            <xm:f>'Listados Datos'!$P$6</xm:f>
            <x14:dxf>
              <fill>
                <patternFill>
                  <bgColor rgb="FFFFC000"/>
                </patternFill>
              </fill>
            </x14:dxf>
          </x14:cfRule>
          <x14:cfRule type="containsText" priority="1734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301" operator="containsText" id="{273D801F-2546-40FB-8B08-E6BB8A21A01C}">
            <xm:f>NOT(ISERROR(SEARCH('Listados Datos'!$T$3,AF32)))</xm:f>
            <xm:f>'Listados Datos'!$T$3</xm:f>
            <x14:dxf>
              <fill>
                <patternFill patternType="solid">
                  <bgColor rgb="FFC00000"/>
                </patternFill>
              </fill>
            </x14:dxf>
          </x14:cfRule>
          <x14:cfRule type="containsText" priority="17302" operator="containsText" id="{E9B43C00-7DDD-4D79-BA09-0232C795A513}">
            <xm:f>NOT(ISERROR(SEARCH('Listados Datos'!$T$4,AF32)))</xm:f>
            <xm:f>'Listados Datos'!$T$4</xm:f>
            <x14:dxf>
              <font>
                <b/>
                <i val="0"/>
                <color theme="0"/>
              </font>
              <fill>
                <patternFill>
                  <bgColor rgb="FFE26B0A"/>
                </patternFill>
              </fill>
            </x14:dxf>
          </x14:cfRule>
          <x14:cfRule type="containsText" priority="17303" operator="containsText" id="{303C071B-B5C9-4C78-9B6A-1FE601A506BD}">
            <xm:f>NOT(ISERROR(SEARCH('Listados Datos'!$T$5,AF32)))</xm:f>
            <xm:f>'Listados Datos'!$T$5</xm:f>
            <x14:dxf>
              <font>
                <b/>
                <i val="0"/>
                <color auto="1"/>
              </font>
              <fill>
                <patternFill>
                  <bgColor rgb="FFFFFF00"/>
                </patternFill>
              </fill>
            </x14:dxf>
          </x14:cfRule>
          <x14:cfRule type="containsText" priority="1730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297" operator="containsText" id="{17076450-0479-4E0A-8457-FC51F73D298C}">
            <xm:f>NOT(ISERROR(SEARCH('Listados Datos'!$T$3,AB32)))</xm:f>
            <xm:f>'Listados Datos'!$T$3</xm:f>
            <x14:dxf>
              <fill>
                <patternFill patternType="solid">
                  <bgColor rgb="FFC00000"/>
                </patternFill>
              </fill>
            </x14:dxf>
          </x14:cfRule>
          <x14:cfRule type="containsText" priority="17298" operator="containsText" id="{79B4FEF3-03C9-4C1D-B992-4210155BE076}">
            <xm:f>NOT(ISERROR(SEARCH('Listados Datos'!$T$4,AB32)))</xm:f>
            <xm:f>'Listados Datos'!$T$4</xm:f>
            <x14:dxf>
              <font>
                <b/>
                <i val="0"/>
                <color theme="0"/>
              </font>
              <fill>
                <patternFill>
                  <bgColor rgb="FFE26B0A"/>
                </patternFill>
              </fill>
            </x14:dxf>
          </x14:cfRule>
          <x14:cfRule type="containsText" priority="17299" operator="containsText" id="{C962420E-CEA6-4EDE-945D-3F59E99C71D3}">
            <xm:f>NOT(ISERROR(SEARCH('Listados Datos'!$T$5,AB32)))</xm:f>
            <xm:f>'Listados Datos'!$T$5</xm:f>
            <x14:dxf>
              <font>
                <b/>
                <i val="0"/>
                <color auto="1"/>
              </font>
              <fill>
                <patternFill>
                  <bgColor rgb="FFFFFF00"/>
                </patternFill>
              </fill>
            </x14:dxf>
          </x14:cfRule>
          <x14:cfRule type="containsText" priority="1730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287" operator="containsText" id="{2118DB7C-0D63-4EEA-AA40-1FBCD4A34158}">
            <xm:f>NOT(ISERROR(SEARCH('Listados Datos'!$P$3,Z32)))</xm:f>
            <xm:f>'Listados Datos'!$P$3</xm:f>
            <x14:dxf>
              <fill>
                <patternFill>
                  <bgColor rgb="FF99CC00"/>
                </patternFill>
              </fill>
            </x14:dxf>
          </x14:cfRule>
          <x14:cfRule type="containsText" priority="17288" operator="containsText" id="{3A1CA8AD-F544-43B2-A126-F2018F806F7F}">
            <xm:f>NOT(ISERROR(SEARCH('Listados Datos'!$P$4,Z32)))</xm:f>
            <xm:f>'Listados Datos'!$P$4</xm:f>
            <x14:dxf>
              <fill>
                <patternFill>
                  <bgColor rgb="FF33CC33"/>
                </patternFill>
              </fill>
            </x14:dxf>
          </x14:cfRule>
          <x14:cfRule type="containsText" priority="17289" operator="containsText" id="{459695F3-E12B-4D32-8F51-B347EA62DE0B}">
            <xm:f>NOT(ISERROR(SEARCH('Listados Datos'!$P$5,Z32)))</xm:f>
            <xm:f>'Listados Datos'!$P$5</xm:f>
            <x14:dxf>
              <fill>
                <patternFill>
                  <bgColor rgb="FFFFFF00"/>
                </patternFill>
              </fill>
            </x14:dxf>
          </x14:cfRule>
          <x14:cfRule type="containsText" priority="17290" operator="containsText" id="{EEE5D690-4547-4075-B444-3568E05BC407}">
            <xm:f>NOT(ISERROR(SEARCH('Listados Datos'!$P$6,Z32)))</xm:f>
            <xm:f>'Listados Datos'!$P$6</xm:f>
            <x14:dxf>
              <fill>
                <patternFill>
                  <bgColor rgb="FFFFC000"/>
                </patternFill>
              </fill>
            </x14:dxf>
          </x14:cfRule>
          <x14:cfRule type="containsText" priority="1729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257" operator="containsText" id="{7CEA101D-B767-4EA5-933B-67FBA86730E8}">
            <xm:f>NOT(ISERROR(SEARCH('Listados Datos'!$T$3,AT32)))</xm:f>
            <xm:f>'Listados Datos'!$T$3</xm:f>
            <x14:dxf>
              <fill>
                <patternFill patternType="solid">
                  <bgColor rgb="FFC00000"/>
                </patternFill>
              </fill>
            </x14:dxf>
          </x14:cfRule>
          <x14:cfRule type="containsText" priority="17258" operator="containsText" id="{50CEE988-659A-4F53-9ADA-8A30A2119B9B}">
            <xm:f>NOT(ISERROR(SEARCH('Listados Datos'!$T$4,AT32)))</xm:f>
            <xm:f>'Listados Datos'!$T$4</xm:f>
            <x14:dxf>
              <font>
                <b/>
                <i val="0"/>
                <color theme="0"/>
              </font>
              <fill>
                <patternFill>
                  <bgColor rgb="FFE26B0A"/>
                </patternFill>
              </fill>
            </x14:dxf>
          </x14:cfRule>
          <x14:cfRule type="containsText" priority="17259" operator="containsText" id="{016DF309-57C0-449F-B228-05F5171D753D}">
            <xm:f>NOT(ISERROR(SEARCH('Listados Datos'!$T$5,AT32)))</xm:f>
            <xm:f>'Listados Datos'!$T$5</xm:f>
            <x14:dxf>
              <font>
                <b/>
                <i val="0"/>
                <color auto="1"/>
              </font>
              <fill>
                <patternFill>
                  <bgColor rgb="FFFFFF00"/>
                </patternFill>
              </fill>
            </x14:dxf>
          </x14:cfRule>
          <x14:cfRule type="containsText" priority="1726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247" operator="containsText" id="{EB2A9654-A46B-4389-AB7A-AE70D4F46746}">
            <xm:f>NOT(ISERROR(SEARCH('Listados Datos'!$P$3,AR32)))</xm:f>
            <xm:f>'Listados Datos'!$P$3</xm:f>
            <x14:dxf>
              <fill>
                <patternFill>
                  <bgColor rgb="FF99CC00"/>
                </patternFill>
              </fill>
            </x14:dxf>
          </x14:cfRule>
          <x14:cfRule type="containsText" priority="17248" operator="containsText" id="{AC889D15-391E-4AAA-AF3D-B7B3479B331A}">
            <xm:f>NOT(ISERROR(SEARCH('Listados Datos'!$P$4,AR32)))</xm:f>
            <xm:f>'Listados Datos'!$P$4</xm:f>
            <x14:dxf>
              <fill>
                <patternFill>
                  <bgColor rgb="FF33CC33"/>
                </patternFill>
              </fill>
            </x14:dxf>
          </x14:cfRule>
          <x14:cfRule type="containsText" priority="17249" operator="containsText" id="{18EE9DC3-3666-48E4-B1BC-AB29A4F11614}">
            <xm:f>NOT(ISERROR(SEARCH('Listados Datos'!$P$5,AR32)))</xm:f>
            <xm:f>'Listados Datos'!$P$5</xm:f>
            <x14:dxf>
              <fill>
                <patternFill>
                  <bgColor rgb="FFFFFF00"/>
                </patternFill>
              </fill>
            </x14:dxf>
          </x14:cfRule>
          <x14:cfRule type="containsText" priority="17250" operator="containsText" id="{B519B694-39C3-4E8F-8944-B01B940B4B39}">
            <xm:f>NOT(ISERROR(SEARCH('Listados Datos'!$P$6,AR32)))</xm:f>
            <xm:f>'Listados Datos'!$P$6</xm:f>
            <x14:dxf>
              <fill>
                <patternFill>
                  <bgColor rgb="FFFFC000"/>
                </patternFill>
              </fill>
            </x14:dxf>
          </x14:cfRule>
          <x14:cfRule type="containsText" priority="1725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243" operator="containsText" id="{3790F9F1-5335-4193-93B9-75CC5110072A}">
            <xm:f>NOT(ISERROR(SEARCH('Listados Datos'!$T$3,AF38)))</xm:f>
            <xm:f>'Listados Datos'!$T$3</xm:f>
            <x14:dxf>
              <fill>
                <patternFill patternType="solid">
                  <bgColor rgb="FFC00000"/>
                </patternFill>
              </fill>
            </x14:dxf>
          </x14:cfRule>
          <x14:cfRule type="containsText" priority="17244" operator="containsText" id="{CB75433E-78D8-4EC3-BE55-AE57F7D48DAD}">
            <xm:f>NOT(ISERROR(SEARCH('Listados Datos'!$T$4,AF38)))</xm:f>
            <xm:f>'Listados Datos'!$T$4</xm:f>
            <x14:dxf>
              <font>
                <b/>
                <i val="0"/>
                <color theme="0"/>
              </font>
              <fill>
                <patternFill>
                  <bgColor rgb="FFE26B0A"/>
                </patternFill>
              </fill>
            </x14:dxf>
          </x14:cfRule>
          <x14:cfRule type="containsText" priority="17245" operator="containsText" id="{690B42ED-1FE8-48E6-A43C-C30859F4ED60}">
            <xm:f>NOT(ISERROR(SEARCH('Listados Datos'!$T$5,AF38)))</xm:f>
            <xm:f>'Listados Datos'!$T$5</xm:f>
            <x14:dxf>
              <font>
                <b/>
                <i val="0"/>
                <color auto="1"/>
              </font>
              <fill>
                <patternFill>
                  <bgColor rgb="FFFFFF00"/>
                </patternFill>
              </fill>
            </x14:dxf>
          </x14:cfRule>
          <x14:cfRule type="containsText" priority="1724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239" operator="containsText" id="{1408FEAB-8AAE-4B09-B386-44BCF8CF2C15}">
            <xm:f>NOT(ISERROR(SEARCH('Listados Datos'!$T$3,AB38)))</xm:f>
            <xm:f>'Listados Datos'!$T$3</xm:f>
            <x14:dxf>
              <fill>
                <patternFill patternType="solid">
                  <bgColor rgb="FFC00000"/>
                </patternFill>
              </fill>
            </x14:dxf>
          </x14:cfRule>
          <x14:cfRule type="containsText" priority="17240" operator="containsText" id="{B5156EA2-E7F4-4155-8832-5D643BCB4E91}">
            <xm:f>NOT(ISERROR(SEARCH('Listados Datos'!$T$4,AB38)))</xm:f>
            <xm:f>'Listados Datos'!$T$4</xm:f>
            <x14:dxf>
              <font>
                <b/>
                <i val="0"/>
                <color theme="0"/>
              </font>
              <fill>
                <patternFill>
                  <bgColor rgb="FFE26B0A"/>
                </patternFill>
              </fill>
            </x14:dxf>
          </x14:cfRule>
          <x14:cfRule type="containsText" priority="17241" operator="containsText" id="{5FDEA7D4-7AFD-4913-A211-6A75C7518D60}">
            <xm:f>NOT(ISERROR(SEARCH('Listados Datos'!$T$5,AB38)))</xm:f>
            <xm:f>'Listados Datos'!$T$5</xm:f>
            <x14:dxf>
              <font>
                <b/>
                <i val="0"/>
                <color auto="1"/>
              </font>
              <fill>
                <patternFill>
                  <bgColor rgb="FFFFFF00"/>
                </patternFill>
              </fill>
            </x14:dxf>
          </x14:cfRule>
          <x14:cfRule type="containsText" priority="1724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229" operator="containsText" id="{2329C004-E72D-4302-B19A-3728A94AF711}">
            <xm:f>NOT(ISERROR(SEARCH('Listados Datos'!$P$3,Z38)))</xm:f>
            <xm:f>'Listados Datos'!$P$3</xm:f>
            <x14:dxf>
              <fill>
                <patternFill>
                  <bgColor rgb="FF99CC00"/>
                </patternFill>
              </fill>
            </x14:dxf>
          </x14:cfRule>
          <x14:cfRule type="containsText" priority="17230" operator="containsText" id="{4CA2ED83-4D62-4497-AF73-083736CFD086}">
            <xm:f>NOT(ISERROR(SEARCH('Listados Datos'!$P$4,Z38)))</xm:f>
            <xm:f>'Listados Datos'!$P$4</xm:f>
            <x14:dxf>
              <fill>
                <patternFill>
                  <bgColor rgb="FF33CC33"/>
                </patternFill>
              </fill>
            </x14:dxf>
          </x14:cfRule>
          <x14:cfRule type="containsText" priority="17231" operator="containsText" id="{74CE3BA3-2DBE-449B-834A-A9293444F469}">
            <xm:f>NOT(ISERROR(SEARCH('Listados Datos'!$P$5,Z38)))</xm:f>
            <xm:f>'Listados Datos'!$P$5</xm:f>
            <x14:dxf>
              <fill>
                <patternFill>
                  <bgColor rgb="FFFFFF00"/>
                </patternFill>
              </fill>
            </x14:dxf>
          </x14:cfRule>
          <x14:cfRule type="containsText" priority="17232" operator="containsText" id="{A5298F1C-52CA-4291-8D97-63DE3115FC23}">
            <xm:f>NOT(ISERROR(SEARCH('Listados Datos'!$P$6,Z38)))</xm:f>
            <xm:f>'Listados Datos'!$P$6</xm:f>
            <x14:dxf>
              <fill>
                <patternFill>
                  <bgColor rgb="FFFFC000"/>
                </patternFill>
              </fill>
            </x14:dxf>
          </x14:cfRule>
          <x14:cfRule type="containsText" priority="1723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215" operator="containsText" id="{A91EC4E1-D53F-4760-B6DD-90DD8AD75067}">
            <xm:f>NOT(ISERROR(SEARCH('Listados Datos'!$T$3,AT38)))</xm:f>
            <xm:f>'Listados Datos'!$T$3</xm:f>
            <x14:dxf>
              <fill>
                <patternFill patternType="solid">
                  <bgColor rgb="FFC00000"/>
                </patternFill>
              </fill>
            </x14:dxf>
          </x14:cfRule>
          <x14:cfRule type="containsText" priority="17216" operator="containsText" id="{E4472402-2954-4AF6-92C6-74C00B0D3E43}">
            <xm:f>NOT(ISERROR(SEARCH('Listados Datos'!$T$4,AT38)))</xm:f>
            <xm:f>'Listados Datos'!$T$4</xm:f>
            <x14:dxf>
              <font>
                <b/>
                <i val="0"/>
                <color theme="0"/>
              </font>
              <fill>
                <patternFill>
                  <bgColor rgb="FFE26B0A"/>
                </patternFill>
              </fill>
            </x14:dxf>
          </x14:cfRule>
          <x14:cfRule type="containsText" priority="17217" operator="containsText" id="{856DCE37-5727-48FA-8E8C-0E980F720685}">
            <xm:f>NOT(ISERROR(SEARCH('Listados Datos'!$T$5,AT38)))</xm:f>
            <xm:f>'Listados Datos'!$T$5</xm:f>
            <x14:dxf>
              <font>
                <b/>
                <i val="0"/>
                <color auto="1"/>
              </font>
              <fill>
                <patternFill>
                  <bgColor rgb="FFFFFF00"/>
                </patternFill>
              </fill>
            </x14:dxf>
          </x14:cfRule>
          <x14:cfRule type="containsText" priority="1721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205" operator="containsText" id="{A39C0BF7-F08B-4B3B-AA0A-C92B650B4D7B}">
            <xm:f>NOT(ISERROR(SEARCH('Listados Datos'!$P$3,AR38)))</xm:f>
            <xm:f>'Listados Datos'!$P$3</xm:f>
            <x14:dxf>
              <fill>
                <patternFill>
                  <bgColor rgb="FF99CC00"/>
                </patternFill>
              </fill>
            </x14:dxf>
          </x14:cfRule>
          <x14:cfRule type="containsText" priority="17206" operator="containsText" id="{12AD5ED2-9707-4C65-AC26-DF2463A0D52D}">
            <xm:f>NOT(ISERROR(SEARCH('Listados Datos'!$P$4,AR38)))</xm:f>
            <xm:f>'Listados Datos'!$P$4</xm:f>
            <x14:dxf>
              <fill>
                <patternFill>
                  <bgColor rgb="FF33CC33"/>
                </patternFill>
              </fill>
            </x14:dxf>
          </x14:cfRule>
          <x14:cfRule type="containsText" priority="17207" operator="containsText" id="{59FD1974-1EB6-4040-AB15-4CCCA46FF493}">
            <xm:f>NOT(ISERROR(SEARCH('Listados Datos'!$P$5,AR38)))</xm:f>
            <xm:f>'Listados Datos'!$P$5</xm:f>
            <x14:dxf>
              <fill>
                <patternFill>
                  <bgColor rgb="FFFFFF00"/>
                </patternFill>
              </fill>
            </x14:dxf>
          </x14:cfRule>
          <x14:cfRule type="containsText" priority="17208" operator="containsText" id="{685168F2-86AC-460E-B9EB-1DABCD2FFFE8}">
            <xm:f>NOT(ISERROR(SEARCH('Listados Datos'!$P$6,AR38)))</xm:f>
            <xm:f>'Listados Datos'!$P$6</xm:f>
            <x14:dxf>
              <fill>
                <patternFill>
                  <bgColor rgb="FFFFC000"/>
                </patternFill>
              </fill>
            </x14:dxf>
          </x14:cfRule>
          <x14:cfRule type="containsText" priority="1720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185" operator="containsText" id="{DCF4BAB5-B34F-4A82-9C2C-CDA01A3E76ED}">
            <xm:f>NOT(ISERROR(SEARCH('Listados Datos'!$T$3,AF44)))</xm:f>
            <xm:f>'Listados Datos'!$T$3</xm:f>
            <x14:dxf>
              <fill>
                <patternFill patternType="solid">
                  <bgColor rgb="FFC00000"/>
                </patternFill>
              </fill>
            </x14:dxf>
          </x14:cfRule>
          <x14:cfRule type="containsText" priority="17186" operator="containsText" id="{1087A3A3-AFA8-4F19-AF37-EC4DD8912488}">
            <xm:f>NOT(ISERROR(SEARCH('Listados Datos'!$T$4,AF44)))</xm:f>
            <xm:f>'Listados Datos'!$T$4</xm:f>
            <x14:dxf>
              <font>
                <b/>
                <i val="0"/>
                <color theme="0"/>
              </font>
              <fill>
                <patternFill>
                  <bgColor rgb="FFE26B0A"/>
                </patternFill>
              </fill>
            </x14:dxf>
          </x14:cfRule>
          <x14:cfRule type="containsText" priority="17187" operator="containsText" id="{6DACA4D6-6C9D-4F37-B26E-81C00C750196}">
            <xm:f>NOT(ISERROR(SEARCH('Listados Datos'!$T$5,AF44)))</xm:f>
            <xm:f>'Listados Datos'!$T$5</xm:f>
            <x14:dxf>
              <font>
                <b/>
                <i val="0"/>
                <color auto="1"/>
              </font>
              <fill>
                <patternFill>
                  <bgColor rgb="FFFFFF00"/>
                </patternFill>
              </fill>
            </x14:dxf>
          </x14:cfRule>
          <x14:cfRule type="containsText" priority="1718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181" operator="containsText" id="{E015FCEE-ECF2-4D55-9EE8-9B283A5E877B}">
            <xm:f>NOT(ISERROR(SEARCH('Listados Datos'!$T$3,AB44)))</xm:f>
            <xm:f>'Listados Datos'!$T$3</xm:f>
            <x14:dxf>
              <fill>
                <patternFill patternType="solid">
                  <bgColor rgb="FFC00000"/>
                </patternFill>
              </fill>
            </x14:dxf>
          </x14:cfRule>
          <x14:cfRule type="containsText" priority="17182" operator="containsText" id="{FD1843C6-D000-40E2-9696-C059638AA9A1}">
            <xm:f>NOT(ISERROR(SEARCH('Listados Datos'!$T$4,AB44)))</xm:f>
            <xm:f>'Listados Datos'!$T$4</xm:f>
            <x14:dxf>
              <font>
                <b/>
                <i val="0"/>
                <color theme="0"/>
              </font>
              <fill>
                <patternFill>
                  <bgColor rgb="FFE26B0A"/>
                </patternFill>
              </fill>
            </x14:dxf>
          </x14:cfRule>
          <x14:cfRule type="containsText" priority="17183" operator="containsText" id="{A4AAB381-5D46-489A-A83A-14E7775593E1}">
            <xm:f>NOT(ISERROR(SEARCH('Listados Datos'!$T$5,AB44)))</xm:f>
            <xm:f>'Listados Datos'!$T$5</xm:f>
            <x14:dxf>
              <font>
                <b/>
                <i val="0"/>
                <color auto="1"/>
              </font>
              <fill>
                <patternFill>
                  <bgColor rgb="FFFFFF00"/>
                </patternFill>
              </fill>
            </x14:dxf>
          </x14:cfRule>
          <x14:cfRule type="containsText" priority="1718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171" operator="containsText" id="{33BDEC15-FBC7-4F86-8066-837358B86D58}">
            <xm:f>NOT(ISERROR(SEARCH('Listados Datos'!$P$3,Z44)))</xm:f>
            <xm:f>'Listados Datos'!$P$3</xm:f>
            <x14:dxf>
              <fill>
                <patternFill>
                  <bgColor rgb="FF99CC00"/>
                </patternFill>
              </fill>
            </x14:dxf>
          </x14:cfRule>
          <x14:cfRule type="containsText" priority="17172" operator="containsText" id="{5C6D31D3-C86B-465B-A66D-DE1ED85DA64C}">
            <xm:f>NOT(ISERROR(SEARCH('Listados Datos'!$P$4,Z44)))</xm:f>
            <xm:f>'Listados Datos'!$P$4</xm:f>
            <x14:dxf>
              <fill>
                <patternFill>
                  <bgColor rgb="FF33CC33"/>
                </patternFill>
              </fill>
            </x14:dxf>
          </x14:cfRule>
          <x14:cfRule type="containsText" priority="17173" operator="containsText" id="{66BD384C-6FB4-4659-B2D6-E2285FA69401}">
            <xm:f>NOT(ISERROR(SEARCH('Listados Datos'!$P$5,Z44)))</xm:f>
            <xm:f>'Listados Datos'!$P$5</xm:f>
            <x14:dxf>
              <fill>
                <patternFill>
                  <bgColor rgb="FFFFFF00"/>
                </patternFill>
              </fill>
            </x14:dxf>
          </x14:cfRule>
          <x14:cfRule type="containsText" priority="17174" operator="containsText" id="{F120F689-439B-4BB5-BD93-59A2E0B0E65D}">
            <xm:f>NOT(ISERROR(SEARCH('Listados Datos'!$P$6,Z44)))</xm:f>
            <xm:f>'Listados Datos'!$P$6</xm:f>
            <x14:dxf>
              <fill>
                <patternFill>
                  <bgColor rgb="FFFFC000"/>
                </patternFill>
              </fill>
            </x14:dxf>
          </x14:cfRule>
          <x14:cfRule type="containsText" priority="1717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7157" operator="containsText" id="{B92E95C5-E66C-46B1-93AB-7CA5CDD72312}">
            <xm:f>NOT(ISERROR(SEARCH('Listados Datos'!$T$3,AT44)))</xm:f>
            <xm:f>'Listados Datos'!$T$3</xm:f>
            <x14:dxf>
              <fill>
                <patternFill patternType="solid">
                  <bgColor rgb="FFC00000"/>
                </patternFill>
              </fill>
            </x14:dxf>
          </x14:cfRule>
          <x14:cfRule type="containsText" priority="17158" operator="containsText" id="{52327F6D-0384-4280-808B-76E4107AC4BC}">
            <xm:f>NOT(ISERROR(SEARCH('Listados Datos'!$T$4,AT44)))</xm:f>
            <xm:f>'Listados Datos'!$T$4</xm:f>
            <x14:dxf>
              <font>
                <b/>
                <i val="0"/>
                <color theme="0"/>
              </font>
              <fill>
                <patternFill>
                  <bgColor rgb="FFE26B0A"/>
                </patternFill>
              </fill>
            </x14:dxf>
          </x14:cfRule>
          <x14:cfRule type="containsText" priority="17159" operator="containsText" id="{9BB74BC6-8D8C-4EB9-A858-2E057BBFE083}">
            <xm:f>NOT(ISERROR(SEARCH('Listados Datos'!$T$5,AT44)))</xm:f>
            <xm:f>'Listados Datos'!$T$5</xm:f>
            <x14:dxf>
              <font>
                <b/>
                <i val="0"/>
                <color auto="1"/>
              </font>
              <fill>
                <patternFill>
                  <bgColor rgb="FFFFFF00"/>
                </patternFill>
              </fill>
            </x14:dxf>
          </x14:cfRule>
          <x14:cfRule type="containsText" priority="1716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7147" operator="containsText" id="{05D37423-1E68-421D-941B-46EAC56F0FA4}">
            <xm:f>NOT(ISERROR(SEARCH('Listados Datos'!$P$3,AR44)))</xm:f>
            <xm:f>'Listados Datos'!$P$3</xm:f>
            <x14:dxf>
              <fill>
                <patternFill>
                  <bgColor rgb="FF99CC00"/>
                </patternFill>
              </fill>
            </x14:dxf>
          </x14:cfRule>
          <x14:cfRule type="containsText" priority="17148" operator="containsText" id="{C8328761-048A-4905-BE0A-6A762CC9B80A}">
            <xm:f>NOT(ISERROR(SEARCH('Listados Datos'!$P$4,AR44)))</xm:f>
            <xm:f>'Listados Datos'!$P$4</xm:f>
            <x14:dxf>
              <fill>
                <patternFill>
                  <bgColor rgb="FF33CC33"/>
                </patternFill>
              </fill>
            </x14:dxf>
          </x14:cfRule>
          <x14:cfRule type="containsText" priority="17149" operator="containsText" id="{3DCA9748-5789-414B-BB94-A795DAE2C470}">
            <xm:f>NOT(ISERROR(SEARCH('Listados Datos'!$P$5,AR44)))</xm:f>
            <xm:f>'Listados Datos'!$P$5</xm:f>
            <x14:dxf>
              <fill>
                <patternFill>
                  <bgColor rgb="FFFFFF00"/>
                </patternFill>
              </fill>
            </x14:dxf>
          </x14:cfRule>
          <x14:cfRule type="containsText" priority="17150" operator="containsText" id="{5518AFBB-48F6-4DFE-BF2E-E972305B8EA7}">
            <xm:f>NOT(ISERROR(SEARCH('Listados Datos'!$P$6,AR44)))</xm:f>
            <xm:f>'Listados Datos'!$P$6</xm:f>
            <x14:dxf>
              <fill>
                <patternFill>
                  <bgColor rgb="FFFFC000"/>
                </patternFill>
              </fill>
            </x14:dxf>
          </x14:cfRule>
          <x14:cfRule type="containsText" priority="1715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7127" operator="containsText" id="{D2A25F87-72C0-45A8-99A9-1BF682009C89}">
            <xm:f>NOT(ISERROR(SEARCH('Listados Datos'!$T$3,AF50)))</xm:f>
            <xm:f>'Listados Datos'!$T$3</xm:f>
            <x14:dxf>
              <fill>
                <patternFill patternType="solid">
                  <bgColor rgb="FFC00000"/>
                </patternFill>
              </fill>
            </x14:dxf>
          </x14:cfRule>
          <x14:cfRule type="containsText" priority="17128" operator="containsText" id="{9828CB19-3A4D-4D8D-83F4-1CF1E4D18C0C}">
            <xm:f>NOT(ISERROR(SEARCH('Listados Datos'!$T$4,AF50)))</xm:f>
            <xm:f>'Listados Datos'!$T$4</xm:f>
            <x14:dxf>
              <font>
                <b/>
                <i val="0"/>
                <color theme="0"/>
              </font>
              <fill>
                <patternFill>
                  <bgColor rgb="FFE26B0A"/>
                </patternFill>
              </fill>
            </x14:dxf>
          </x14:cfRule>
          <x14:cfRule type="containsText" priority="17129" operator="containsText" id="{EC36EED5-3709-48D0-BAB7-FE5508B2FDB2}">
            <xm:f>NOT(ISERROR(SEARCH('Listados Datos'!$T$5,AF50)))</xm:f>
            <xm:f>'Listados Datos'!$T$5</xm:f>
            <x14:dxf>
              <font>
                <b/>
                <i val="0"/>
                <color auto="1"/>
              </font>
              <fill>
                <patternFill>
                  <bgColor rgb="FFFFFF00"/>
                </patternFill>
              </fill>
            </x14:dxf>
          </x14:cfRule>
          <x14:cfRule type="containsText" priority="1713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7123" operator="containsText" id="{259B061D-5D4E-4C60-A2EF-65AEA93091A9}">
            <xm:f>NOT(ISERROR(SEARCH('Listados Datos'!$T$3,AB50)))</xm:f>
            <xm:f>'Listados Datos'!$T$3</xm:f>
            <x14:dxf>
              <fill>
                <patternFill patternType="solid">
                  <bgColor rgb="FFC00000"/>
                </patternFill>
              </fill>
            </x14:dxf>
          </x14:cfRule>
          <x14:cfRule type="containsText" priority="17124" operator="containsText" id="{F22B3BFD-EE25-44B3-8AFE-CFDD84E37900}">
            <xm:f>NOT(ISERROR(SEARCH('Listados Datos'!$T$4,AB50)))</xm:f>
            <xm:f>'Listados Datos'!$T$4</xm:f>
            <x14:dxf>
              <font>
                <b/>
                <i val="0"/>
                <color theme="0"/>
              </font>
              <fill>
                <patternFill>
                  <bgColor rgb="FFE26B0A"/>
                </patternFill>
              </fill>
            </x14:dxf>
          </x14:cfRule>
          <x14:cfRule type="containsText" priority="17125" operator="containsText" id="{13E84E10-7289-44A8-8F18-A4C8CA49FEF1}">
            <xm:f>NOT(ISERROR(SEARCH('Listados Datos'!$T$5,AB50)))</xm:f>
            <xm:f>'Listados Datos'!$T$5</xm:f>
            <x14:dxf>
              <font>
                <b/>
                <i val="0"/>
                <color auto="1"/>
              </font>
              <fill>
                <patternFill>
                  <bgColor rgb="FFFFFF00"/>
                </patternFill>
              </fill>
            </x14:dxf>
          </x14:cfRule>
          <x14:cfRule type="containsText" priority="1712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7113" operator="containsText" id="{468979A8-B7F7-4893-8E5C-45F7E48A5F4F}">
            <xm:f>NOT(ISERROR(SEARCH('Listados Datos'!$P$3,Z50)))</xm:f>
            <xm:f>'Listados Datos'!$P$3</xm:f>
            <x14:dxf>
              <fill>
                <patternFill>
                  <bgColor rgb="FF99CC00"/>
                </patternFill>
              </fill>
            </x14:dxf>
          </x14:cfRule>
          <x14:cfRule type="containsText" priority="17114" operator="containsText" id="{5DFC6EF9-B11D-4D6D-BEE2-0B0D8F3C64B7}">
            <xm:f>NOT(ISERROR(SEARCH('Listados Datos'!$P$4,Z50)))</xm:f>
            <xm:f>'Listados Datos'!$P$4</xm:f>
            <x14:dxf>
              <fill>
                <patternFill>
                  <bgColor rgb="FF33CC33"/>
                </patternFill>
              </fill>
            </x14:dxf>
          </x14:cfRule>
          <x14:cfRule type="containsText" priority="17115" operator="containsText" id="{BCDEA4D2-5134-4247-B579-520D9ADE7829}">
            <xm:f>NOT(ISERROR(SEARCH('Listados Datos'!$P$5,Z50)))</xm:f>
            <xm:f>'Listados Datos'!$P$5</xm:f>
            <x14:dxf>
              <fill>
                <patternFill>
                  <bgColor rgb="FFFFFF00"/>
                </patternFill>
              </fill>
            </x14:dxf>
          </x14:cfRule>
          <x14:cfRule type="containsText" priority="17116" operator="containsText" id="{1EE93EFD-3A91-47C2-93A3-E050D8112D2D}">
            <xm:f>NOT(ISERROR(SEARCH('Listados Datos'!$P$6,Z50)))</xm:f>
            <xm:f>'Listados Datos'!$P$6</xm:f>
            <x14:dxf>
              <fill>
                <patternFill>
                  <bgColor rgb="FFFFC000"/>
                </patternFill>
              </fill>
            </x14:dxf>
          </x14:cfRule>
          <x14:cfRule type="containsText" priority="1711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7099" operator="containsText" id="{04DBBD2D-EA91-4BDC-ACCD-B4B8BD4D8B22}">
            <xm:f>NOT(ISERROR(SEARCH('Listados Datos'!$T$3,AT50)))</xm:f>
            <xm:f>'Listados Datos'!$T$3</xm:f>
            <x14:dxf>
              <fill>
                <patternFill patternType="solid">
                  <bgColor rgb="FFC00000"/>
                </patternFill>
              </fill>
            </x14:dxf>
          </x14:cfRule>
          <x14:cfRule type="containsText" priority="17100" operator="containsText" id="{7C4AD3CF-4DD9-4BD9-9318-173BF318118B}">
            <xm:f>NOT(ISERROR(SEARCH('Listados Datos'!$T$4,AT50)))</xm:f>
            <xm:f>'Listados Datos'!$T$4</xm:f>
            <x14:dxf>
              <font>
                <b/>
                <i val="0"/>
                <color theme="0"/>
              </font>
              <fill>
                <patternFill>
                  <bgColor rgb="FFE26B0A"/>
                </patternFill>
              </fill>
            </x14:dxf>
          </x14:cfRule>
          <x14:cfRule type="containsText" priority="17101" operator="containsText" id="{7CEB28AB-D696-488B-B177-0270F07A2FC1}">
            <xm:f>NOT(ISERROR(SEARCH('Listados Datos'!$T$5,AT50)))</xm:f>
            <xm:f>'Listados Datos'!$T$5</xm:f>
            <x14:dxf>
              <font>
                <b/>
                <i val="0"/>
                <color auto="1"/>
              </font>
              <fill>
                <patternFill>
                  <bgColor rgb="FFFFFF00"/>
                </patternFill>
              </fill>
            </x14:dxf>
          </x14:cfRule>
          <x14:cfRule type="containsText" priority="1710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7089" operator="containsText" id="{A31C9E3A-ED39-4BA3-9278-0B5EDB9E89B8}">
            <xm:f>NOT(ISERROR(SEARCH('Listados Datos'!$P$3,AR50)))</xm:f>
            <xm:f>'Listados Datos'!$P$3</xm:f>
            <x14:dxf>
              <fill>
                <patternFill>
                  <bgColor rgb="FF99CC00"/>
                </patternFill>
              </fill>
            </x14:dxf>
          </x14:cfRule>
          <x14:cfRule type="containsText" priority="17090" operator="containsText" id="{5B3DC5CE-F2E2-4912-9B80-0181F0CF5D70}">
            <xm:f>NOT(ISERROR(SEARCH('Listados Datos'!$P$4,AR50)))</xm:f>
            <xm:f>'Listados Datos'!$P$4</xm:f>
            <x14:dxf>
              <fill>
                <patternFill>
                  <bgColor rgb="FF33CC33"/>
                </patternFill>
              </fill>
            </x14:dxf>
          </x14:cfRule>
          <x14:cfRule type="containsText" priority="17091" operator="containsText" id="{7AC227DE-6EF4-4E77-AEBD-328B24992CA3}">
            <xm:f>NOT(ISERROR(SEARCH('Listados Datos'!$P$5,AR50)))</xm:f>
            <xm:f>'Listados Datos'!$P$5</xm:f>
            <x14:dxf>
              <fill>
                <patternFill>
                  <bgColor rgb="FFFFFF00"/>
                </patternFill>
              </fill>
            </x14:dxf>
          </x14:cfRule>
          <x14:cfRule type="containsText" priority="17092" operator="containsText" id="{60D0A709-3F65-470D-81E5-5D0A4EDC8D89}">
            <xm:f>NOT(ISERROR(SEARCH('Listados Datos'!$P$6,AR50)))</xm:f>
            <xm:f>'Listados Datos'!$P$6</xm:f>
            <x14:dxf>
              <fill>
                <patternFill>
                  <bgColor rgb="FFFFC000"/>
                </patternFill>
              </fill>
            </x14:dxf>
          </x14:cfRule>
          <x14:cfRule type="containsText" priority="1709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7069" operator="containsText" id="{E224030C-B60F-40CA-8394-420A00D518D2}">
            <xm:f>NOT(ISERROR(SEARCH('Listados Datos'!$T$3,AF56)))</xm:f>
            <xm:f>'Listados Datos'!$T$3</xm:f>
            <x14:dxf>
              <fill>
                <patternFill patternType="solid">
                  <bgColor rgb="FFC00000"/>
                </patternFill>
              </fill>
            </x14:dxf>
          </x14:cfRule>
          <x14:cfRule type="containsText" priority="17070" operator="containsText" id="{E7DE9E65-917C-4B90-A95A-4BD59810427B}">
            <xm:f>NOT(ISERROR(SEARCH('Listados Datos'!$T$4,AF56)))</xm:f>
            <xm:f>'Listados Datos'!$T$4</xm:f>
            <x14:dxf>
              <font>
                <b/>
                <i val="0"/>
                <color theme="0"/>
              </font>
              <fill>
                <patternFill>
                  <bgColor rgb="FFE26B0A"/>
                </patternFill>
              </fill>
            </x14:dxf>
          </x14:cfRule>
          <x14:cfRule type="containsText" priority="17071" operator="containsText" id="{3EA39E2E-879B-42A9-9BBF-55AAF0B605A5}">
            <xm:f>NOT(ISERROR(SEARCH('Listados Datos'!$T$5,AF56)))</xm:f>
            <xm:f>'Listados Datos'!$T$5</xm:f>
            <x14:dxf>
              <font>
                <b/>
                <i val="0"/>
                <color auto="1"/>
              </font>
              <fill>
                <patternFill>
                  <bgColor rgb="FFFFFF00"/>
                </patternFill>
              </fill>
            </x14:dxf>
          </x14:cfRule>
          <x14:cfRule type="containsText" priority="1707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7065" operator="containsText" id="{45F76F20-C8C6-427D-BDB7-05276CB1A15E}">
            <xm:f>NOT(ISERROR(SEARCH('Listados Datos'!$T$3,AB56)))</xm:f>
            <xm:f>'Listados Datos'!$T$3</xm:f>
            <x14:dxf>
              <fill>
                <patternFill patternType="solid">
                  <bgColor rgb="FFC00000"/>
                </patternFill>
              </fill>
            </x14:dxf>
          </x14:cfRule>
          <x14:cfRule type="containsText" priority="17066" operator="containsText" id="{F4FA4025-AA97-4BB8-9CB1-7150857EE35D}">
            <xm:f>NOT(ISERROR(SEARCH('Listados Datos'!$T$4,AB56)))</xm:f>
            <xm:f>'Listados Datos'!$T$4</xm:f>
            <x14:dxf>
              <font>
                <b/>
                <i val="0"/>
                <color theme="0"/>
              </font>
              <fill>
                <patternFill>
                  <bgColor rgb="FFE26B0A"/>
                </patternFill>
              </fill>
            </x14:dxf>
          </x14:cfRule>
          <x14:cfRule type="containsText" priority="17067" operator="containsText" id="{1C91B17B-E80F-4410-A7E3-89594E616A9E}">
            <xm:f>NOT(ISERROR(SEARCH('Listados Datos'!$T$5,AB56)))</xm:f>
            <xm:f>'Listados Datos'!$T$5</xm:f>
            <x14:dxf>
              <font>
                <b/>
                <i val="0"/>
                <color auto="1"/>
              </font>
              <fill>
                <patternFill>
                  <bgColor rgb="FFFFFF00"/>
                </patternFill>
              </fill>
            </x14:dxf>
          </x14:cfRule>
          <x14:cfRule type="containsText" priority="1706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7055" operator="containsText" id="{AE25BC34-64FE-4982-A34A-CC3A31693742}">
            <xm:f>NOT(ISERROR(SEARCH('Listados Datos'!$P$3,Z56)))</xm:f>
            <xm:f>'Listados Datos'!$P$3</xm:f>
            <x14:dxf>
              <fill>
                <patternFill>
                  <bgColor rgb="FF99CC00"/>
                </patternFill>
              </fill>
            </x14:dxf>
          </x14:cfRule>
          <x14:cfRule type="containsText" priority="17056" operator="containsText" id="{445A4BBC-45D3-4803-9675-31014A146B12}">
            <xm:f>NOT(ISERROR(SEARCH('Listados Datos'!$P$4,Z56)))</xm:f>
            <xm:f>'Listados Datos'!$P$4</xm:f>
            <x14:dxf>
              <fill>
                <patternFill>
                  <bgColor rgb="FF33CC33"/>
                </patternFill>
              </fill>
            </x14:dxf>
          </x14:cfRule>
          <x14:cfRule type="containsText" priority="17057" operator="containsText" id="{01778730-004A-4699-B628-0F887CB7CC8C}">
            <xm:f>NOT(ISERROR(SEARCH('Listados Datos'!$P$5,Z56)))</xm:f>
            <xm:f>'Listados Datos'!$P$5</xm:f>
            <x14:dxf>
              <fill>
                <patternFill>
                  <bgColor rgb="FFFFFF00"/>
                </patternFill>
              </fill>
            </x14:dxf>
          </x14:cfRule>
          <x14:cfRule type="containsText" priority="17058" operator="containsText" id="{E44418AA-ED99-4827-A2B8-0373D6BDF595}">
            <xm:f>NOT(ISERROR(SEARCH('Listados Datos'!$P$6,Z56)))</xm:f>
            <xm:f>'Listados Datos'!$P$6</xm:f>
            <x14:dxf>
              <fill>
                <patternFill>
                  <bgColor rgb="FFFFC000"/>
                </patternFill>
              </fill>
            </x14:dxf>
          </x14:cfRule>
          <x14:cfRule type="containsText" priority="1705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7025" operator="containsText" id="{A8D3AA41-FE8D-4E9F-A587-87C9143462BB}">
            <xm:f>NOT(ISERROR(SEARCH('Listados Datos'!$T$3,AT56)))</xm:f>
            <xm:f>'Listados Datos'!$T$3</xm:f>
            <x14:dxf>
              <fill>
                <patternFill patternType="solid">
                  <bgColor rgb="FFC00000"/>
                </patternFill>
              </fill>
            </x14:dxf>
          </x14:cfRule>
          <x14:cfRule type="containsText" priority="17026" operator="containsText" id="{A828B06A-DC26-464B-9400-3B9EFDABE43B}">
            <xm:f>NOT(ISERROR(SEARCH('Listados Datos'!$T$4,AT56)))</xm:f>
            <xm:f>'Listados Datos'!$T$4</xm:f>
            <x14:dxf>
              <font>
                <b/>
                <i val="0"/>
                <color theme="0"/>
              </font>
              <fill>
                <patternFill>
                  <bgColor rgb="FFE26B0A"/>
                </patternFill>
              </fill>
            </x14:dxf>
          </x14:cfRule>
          <x14:cfRule type="containsText" priority="17027" operator="containsText" id="{138A0C29-CA5C-4277-808C-8C73925D4047}">
            <xm:f>NOT(ISERROR(SEARCH('Listados Datos'!$T$5,AT56)))</xm:f>
            <xm:f>'Listados Datos'!$T$5</xm:f>
            <x14:dxf>
              <font>
                <b/>
                <i val="0"/>
                <color auto="1"/>
              </font>
              <fill>
                <patternFill>
                  <bgColor rgb="FFFFFF00"/>
                </patternFill>
              </fill>
            </x14:dxf>
          </x14:cfRule>
          <x14:cfRule type="containsText" priority="1702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7015" operator="containsText" id="{B709C5B4-51E1-4DEF-AB75-DC0EC42ABAD9}">
            <xm:f>NOT(ISERROR(SEARCH('Listados Datos'!$P$3,AR56)))</xm:f>
            <xm:f>'Listados Datos'!$P$3</xm:f>
            <x14:dxf>
              <fill>
                <patternFill>
                  <bgColor rgb="FF99CC00"/>
                </patternFill>
              </fill>
            </x14:dxf>
          </x14:cfRule>
          <x14:cfRule type="containsText" priority="17016" operator="containsText" id="{8B857B81-8D8A-4D49-BDA1-06669112C005}">
            <xm:f>NOT(ISERROR(SEARCH('Listados Datos'!$P$4,AR56)))</xm:f>
            <xm:f>'Listados Datos'!$P$4</xm:f>
            <x14:dxf>
              <fill>
                <patternFill>
                  <bgColor rgb="FF33CC33"/>
                </patternFill>
              </fill>
            </x14:dxf>
          </x14:cfRule>
          <x14:cfRule type="containsText" priority="17017" operator="containsText" id="{6B3A6523-EDC8-461A-80CD-D74C3C2A5E44}">
            <xm:f>NOT(ISERROR(SEARCH('Listados Datos'!$P$5,AR56)))</xm:f>
            <xm:f>'Listados Datos'!$P$5</xm:f>
            <x14:dxf>
              <fill>
                <patternFill>
                  <bgColor rgb="FFFFFF00"/>
                </patternFill>
              </fill>
            </x14:dxf>
          </x14:cfRule>
          <x14:cfRule type="containsText" priority="17018" operator="containsText" id="{F92ACDF0-32D2-4016-AB5C-853D94B7896D}">
            <xm:f>NOT(ISERROR(SEARCH('Listados Datos'!$P$6,AR56)))</xm:f>
            <xm:f>'Listados Datos'!$P$6</xm:f>
            <x14:dxf>
              <fill>
                <patternFill>
                  <bgColor rgb="FFFFC000"/>
                </patternFill>
              </fill>
            </x14:dxf>
          </x14:cfRule>
          <x14:cfRule type="containsText" priority="1701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551" operator="containsText" id="{34C8BB76-CE59-4018-AFE5-868AF36D0F63}">
            <xm:f>NOT(ISERROR(SEARCH('Listados Datos'!$P$3,AR104)))</xm:f>
            <xm:f>'Listados Datos'!$P$3</xm:f>
            <x14:dxf>
              <fill>
                <patternFill>
                  <bgColor rgb="FF99CC00"/>
                </patternFill>
              </fill>
            </x14:dxf>
          </x14:cfRule>
          <x14:cfRule type="containsText" priority="16552" operator="containsText" id="{CD8471D5-66B6-4A57-8DAA-D41F6496B18F}">
            <xm:f>NOT(ISERROR(SEARCH('Listados Datos'!$P$4,AR104)))</xm:f>
            <xm:f>'Listados Datos'!$P$4</xm:f>
            <x14:dxf>
              <fill>
                <patternFill>
                  <bgColor rgb="FF33CC33"/>
                </patternFill>
              </fill>
            </x14:dxf>
          </x14:cfRule>
          <x14:cfRule type="containsText" priority="16553" operator="containsText" id="{30A66C19-43CA-4117-9F35-58B13F5E6690}">
            <xm:f>NOT(ISERROR(SEARCH('Listados Datos'!$P$5,AR104)))</xm:f>
            <xm:f>'Listados Datos'!$P$5</xm:f>
            <x14:dxf>
              <fill>
                <patternFill>
                  <bgColor rgb="FFFFFF00"/>
                </patternFill>
              </fill>
            </x14:dxf>
          </x14:cfRule>
          <x14:cfRule type="containsText" priority="16554" operator="containsText" id="{130FAC9F-8511-4B0F-85B7-B53C9C16969F}">
            <xm:f>NOT(ISERROR(SEARCH('Listados Datos'!$P$6,AR104)))</xm:f>
            <xm:f>'Listados Datos'!$P$6</xm:f>
            <x14:dxf>
              <fill>
                <patternFill>
                  <bgColor rgb="FFFFC000"/>
                </patternFill>
              </fill>
            </x14:dxf>
          </x14:cfRule>
          <x14:cfRule type="containsText" priority="1655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7011" operator="containsText" id="{E5668C77-9F8A-4C4F-80AE-871C9744A31D}">
            <xm:f>NOT(ISERROR(SEARCH('Listados Datos'!$T$3,AF62)))</xm:f>
            <xm:f>'Listados Datos'!$T$3</xm:f>
            <x14:dxf>
              <fill>
                <patternFill patternType="solid">
                  <bgColor rgb="FFC00000"/>
                </patternFill>
              </fill>
            </x14:dxf>
          </x14:cfRule>
          <x14:cfRule type="containsText" priority="17012" operator="containsText" id="{044558B2-E590-44C7-88D7-3758AA817FF7}">
            <xm:f>NOT(ISERROR(SEARCH('Listados Datos'!$T$4,AF62)))</xm:f>
            <xm:f>'Listados Datos'!$T$4</xm:f>
            <x14:dxf>
              <font>
                <b/>
                <i val="0"/>
                <color theme="0"/>
              </font>
              <fill>
                <patternFill>
                  <bgColor rgb="FFE26B0A"/>
                </patternFill>
              </fill>
            </x14:dxf>
          </x14:cfRule>
          <x14:cfRule type="containsText" priority="17013" operator="containsText" id="{C009A9A5-E308-4A33-B58E-89C118714299}">
            <xm:f>NOT(ISERROR(SEARCH('Listados Datos'!$T$5,AF62)))</xm:f>
            <xm:f>'Listados Datos'!$T$5</xm:f>
            <x14:dxf>
              <font>
                <b/>
                <i val="0"/>
                <color auto="1"/>
              </font>
              <fill>
                <patternFill>
                  <bgColor rgb="FFFFFF00"/>
                </patternFill>
              </fill>
            </x14:dxf>
          </x14:cfRule>
          <x14:cfRule type="containsText" priority="1701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7007" operator="containsText" id="{B4BEA8B3-3C8B-4BD8-907B-C6927C793CB2}">
            <xm:f>NOT(ISERROR(SEARCH('Listados Datos'!$T$3,AB62)))</xm:f>
            <xm:f>'Listados Datos'!$T$3</xm:f>
            <x14:dxf>
              <fill>
                <patternFill patternType="solid">
                  <bgColor rgb="FFC00000"/>
                </patternFill>
              </fill>
            </x14:dxf>
          </x14:cfRule>
          <x14:cfRule type="containsText" priority="17008" operator="containsText" id="{AA0F8E9B-6FF6-4112-A471-602F90F6DD8B}">
            <xm:f>NOT(ISERROR(SEARCH('Listados Datos'!$T$4,AB62)))</xm:f>
            <xm:f>'Listados Datos'!$T$4</xm:f>
            <x14:dxf>
              <font>
                <b/>
                <i val="0"/>
                <color theme="0"/>
              </font>
              <fill>
                <patternFill>
                  <bgColor rgb="FFE26B0A"/>
                </patternFill>
              </fill>
            </x14:dxf>
          </x14:cfRule>
          <x14:cfRule type="containsText" priority="17009" operator="containsText" id="{3F9CFC0C-D714-45C7-86BD-912E5DC9FAF6}">
            <xm:f>NOT(ISERROR(SEARCH('Listados Datos'!$T$5,AB62)))</xm:f>
            <xm:f>'Listados Datos'!$T$5</xm:f>
            <x14:dxf>
              <font>
                <b/>
                <i val="0"/>
                <color auto="1"/>
              </font>
              <fill>
                <patternFill>
                  <bgColor rgb="FFFFFF00"/>
                </patternFill>
              </fill>
            </x14:dxf>
          </x14:cfRule>
          <x14:cfRule type="containsText" priority="1701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997" operator="containsText" id="{8FE56182-39C9-4306-BF7E-75ADC8462D02}">
            <xm:f>NOT(ISERROR(SEARCH('Listados Datos'!$P$3,Z62)))</xm:f>
            <xm:f>'Listados Datos'!$P$3</xm:f>
            <x14:dxf>
              <fill>
                <patternFill>
                  <bgColor rgb="FF99CC00"/>
                </patternFill>
              </fill>
            </x14:dxf>
          </x14:cfRule>
          <x14:cfRule type="containsText" priority="16998" operator="containsText" id="{F39CFA2F-3174-4925-99D6-AD8124C41B6D}">
            <xm:f>NOT(ISERROR(SEARCH('Listados Datos'!$P$4,Z62)))</xm:f>
            <xm:f>'Listados Datos'!$P$4</xm:f>
            <x14:dxf>
              <fill>
                <patternFill>
                  <bgColor rgb="FF33CC33"/>
                </patternFill>
              </fill>
            </x14:dxf>
          </x14:cfRule>
          <x14:cfRule type="containsText" priority="16999" operator="containsText" id="{310CC9CC-A248-494D-BD44-5BFD3A3EA5F9}">
            <xm:f>NOT(ISERROR(SEARCH('Listados Datos'!$P$5,Z62)))</xm:f>
            <xm:f>'Listados Datos'!$P$5</xm:f>
            <x14:dxf>
              <fill>
                <patternFill>
                  <bgColor rgb="FFFFFF00"/>
                </patternFill>
              </fill>
            </x14:dxf>
          </x14:cfRule>
          <x14:cfRule type="containsText" priority="17000" operator="containsText" id="{BB1CE4CF-1A25-4D24-963B-C4A4545528F6}">
            <xm:f>NOT(ISERROR(SEARCH('Listados Datos'!$P$6,Z62)))</xm:f>
            <xm:f>'Listados Datos'!$P$6</xm:f>
            <x14:dxf>
              <fill>
                <patternFill>
                  <bgColor rgb="FFFFC000"/>
                </patternFill>
              </fill>
            </x14:dxf>
          </x14:cfRule>
          <x14:cfRule type="containsText" priority="1700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983" operator="containsText" id="{CEABA3E5-9DC2-4193-B5F9-6B5D33E55D14}">
            <xm:f>NOT(ISERROR(SEARCH('Listados Datos'!$T$3,AT62)))</xm:f>
            <xm:f>'Listados Datos'!$T$3</xm:f>
            <x14:dxf>
              <fill>
                <patternFill patternType="solid">
                  <bgColor rgb="FFC00000"/>
                </patternFill>
              </fill>
            </x14:dxf>
          </x14:cfRule>
          <x14:cfRule type="containsText" priority="16984" operator="containsText" id="{18219CD2-C8DA-439F-93C7-3E3F5936837F}">
            <xm:f>NOT(ISERROR(SEARCH('Listados Datos'!$T$4,AT62)))</xm:f>
            <xm:f>'Listados Datos'!$T$4</xm:f>
            <x14:dxf>
              <font>
                <b/>
                <i val="0"/>
                <color theme="0"/>
              </font>
              <fill>
                <patternFill>
                  <bgColor rgb="FFE26B0A"/>
                </patternFill>
              </fill>
            </x14:dxf>
          </x14:cfRule>
          <x14:cfRule type="containsText" priority="16985" operator="containsText" id="{E2E0F2E9-D96D-4524-9C0B-70EBC85E7535}">
            <xm:f>NOT(ISERROR(SEARCH('Listados Datos'!$T$5,AT62)))</xm:f>
            <xm:f>'Listados Datos'!$T$5</xm:f>
            <x14:dxf>
              <font>
                <b/>
                <i val="0"/>
                <color auto="1"/>
              </font>
              <fill>
                <patternFill>
                  <bgColor rgb="FFFFFF00"/>
                </patternFill>
              </fill>
            </x14:dxf>
          </x14:cfRule>
          <x14:cfRule type="containsText" priority="1698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973" operator="containsText" id="{ED47DA6D-E6BF-42CB-871B-C6A344A973FB}">
            <xm:f>NOT(ISERROR(SEARCH('Listados Datos'!$P$3,AR62)))</xm:f>
            <xm:f>'Listados Datos'!$P$3</xm:f>
            <x14:dxf>
              <fill>
                <patternFill>
                  <bgColor rgb="FF99CC00"/>
                </patternFill>
              </fill>
            </x14:dxf>
          </x14:cfRule>
          <x14:cfRule type="containsText" priority="16974" operator="containsText" id="{3F11C059-0A97-435A-AD78-6FC19F9D6BC4}">
            <xm:f>NOT(ISERROR(SEARCH('Listados Datos'!$P$4,AR62)))</xm:f>
            <xm:f>'Listados Datos'!$P$4</xm:f>
            <x14:dxf>
              <fill>
                <patternFill>
                  <bgColor rgb="FF33CC33"/>
                </patternFill>
              </fill>
            </x14:dxf>
          </x14:cfRule>
          <x14:cfRule type="containsText" priority="16975" operator="containsText" id="{DE7E36CE-6A36-4C98-A03C-421F2490F677}">
            <xm:f>NOT(ISERROR(SEARCH('Listados Datos'!$P$5,AR62)))</xm:f>
            <xm:f>'Listados Datos'!$P$5</xm:f>
            <x14:dxf>
              <fill>
                <patternFill>
                  <bgColor rgb="FFFFFF00"/>
                </patternFill>
              </fill>
            </x14:dxf>
          </x14:cfRule>
          <x14:cfRule type="containsText" priority="16976" operator="containsText" id="{D59CA88E-2CC8-4C40-BDA3-62E868865EE1}">
            <xm:f>NOT(ISERROR(SEARCH('Listados Datos'!$P$6,AR62)))</xm:f>
            <xm:f>'Listados Datos'!$P$6</xm:f>
            <x14:dxf>
              <fill>
                <patternFill>
                  <bgColor rgb="FFFFC000"/>
                </patternFill>
              </fill>
            </x14:dxf>
          </x14:cfRule>
          <x14:cfRule type="containsText" priority="1697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953" operator="containsText" id="{74F135E5-AC59-4CE0-B74A-3CD0931C853C}">
            <xm:f>NOT(ISERROR(SEARCH('Listados Datos'!$T$3,AF68)))</xm:f>
            <xm:f>'Listados Datos'!$T$3</xm:f>
            <x14:dxf>
              <fill>
                <patternFill patternType="solid">
                  <bgColor rgb="FFC00000"/>
                </patternFill>
              </fill>
            </x14:dxf>
          </x14:cfRule>
          <x14:cfRule type="containsText" priority="16954" operator="containsText" id="{44C57767-5AB1-48FD-B8DC-A4B3148BEDF4}">
            <xm:f>NOT(ISERROR(SEARCH('Listados Datos'!$T$4,AF68)))</xm:f>
            <xm:f>'Listados Datos'!$T$4</xm:f>
            <x14:dxf>
              <font>
                <b/>
                <i val="0"/>
                <color theme="0"/>
              </font>
              <fill>
                <patternFill>
                  <bgColor rgb="FFE26B0A"/>
                </patternFill>
              </fill>
            </x14:dxf>
          </x14:cfRule>
          <x14:cfRule type="containsText" priority="16955" operator="containsText" id="{423D3B56-C563-4946-8CF8-CFD5C4FE1EA4}">
            <xm:f>NOT(ISERROR(SEARCH('Listados Datos'!$T$5,AF68)))</xm:f>
            <xm:f>'Listados Datos'!$T$5</xm:f>
            <x14:dxf>
              <font>
                <b/>
                <i val="0"/>
                <color auto="1"/>
              </font>
              <fill>
                <patternFill>
                  <bgColor rgb="FFFFFF00"/>
                </patternFill>
              </fill>
            </x14:dxf>
          </x14:cfRule>
          <x14:cfRule type="containsText" priority="1695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949" operator="containsText" id="{78A1F0B5-F9E3-4566-9480-82A3D31C33E4}">
            <xm:f>NOT(ISERROR(SEARCH('Listados Datos'!$T$3,AB68)))</xm:f>
            <xm:f>'Listados Datos'!$T$3</xm:f>
            <x14:dxf>
              <fill>
                <patternFill patternType="solid">
                  <bgColor rgb="FFC00000"/>
                </patternFill>
              </fill>
            </x14:dxf>
          </x14:cfRule>
          <x14:cfRule type="containsText" priority="16950" operator="containsText" id="{AA212D2F-D5BD-438A-A93C-6A6D01ED0FDA}">
            <xm:f>NOT(ISERROR(SEARCH('Listados Datos'!$T$4,AB68)))</xm:f>
            <xm:f>'Listados Datos'!$T$4</xm:f>
            <x14:dxf>
              <font>
                <b/>
                <i val="0"/>
                <color theme="0"/>
              </font>
              <fill>
                <patternFill>
                  <bgColor rgb="FFE26B0A"/>
                </patternFill>
              </fill>
            </x14:dxf>
          </x14:cfRule>
          <x14:cfRule type="containsText" priority="16951" operator="containsText" id="{675BEDF4-6058-4926-A68B-8A2FC9733318}">
            <xm:f>NOT(ISERROR(SEARCH('Listados Datos'!$T$5,AB68)))</xm:f>
            <xm:f>'Listados Datos'!$T$5</xm:f>
            <x14:dxf>
              <font>
                <b/>
                <i val="0"/>
                <color auto="1"/>
              </font>
              <fill>
                <patternFill>
                  <bgColor rgb="FFFFFF00"/>
                </patternFill>
              </fill>
            </x14:dxf>
          </x14:cfRule>
          <x14:cfRule type="containsText" priority="1695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939" operator="containsText" id="{171E8568-17C1-44FE-A7EF-D7E33B3F3D78}">
            <xm:f>NOT(ISERROR(SEARCH('Listados Datos'!$P$3,Z68)))</xm:f>
            <xm:f>'Listados Datos'!$P$3</xm:f>
            <x14:dxf>
              <fill>
                <patternFill>
                  <bgColor rgb="FF99CC00"/>
                </patternFill>
              </fill>
            </x14:dxf>
          </x14:cfRule>
          <x14:cfRule type="containsText" priority="16940" operator="containsText" id="{E61D195C-2805-4532-B394-1EC5C15D03D9}">
            <xm:f>NOT(ISERROR(SEARCH('Listados Datos'!$P$4,Z68)))</xm:f>
            <xm:f>'Listados Datos'!$P$4</xm:f>
            <x14:dxf>
              <fill>
                <patternFill>
                  <bgColor rgb="FF33CC33"/>
                </patternFill>
              </fill>
            </x14:dxf>
          </x14:cfRule>
          <x14:cfRule type="containsText" priority="16941" operator="containsText" id="{D559F7A3-713D-42B6-8DA6-FB01FCAAC489}">
            <xm:f>NOT(ISERROR(SEARCH('Listados Datos'!$P$5,Z68)))</xm:f>
            <xm:f>'Listados Datos'!$P$5</xm:f>
            <x14:dxf>
              <fill>
                <patternFill>
                  <bgColor rgb="FFFFFF00"/>
                </patternFill>
              </fill>
            </x14:dxf>
          </x14:cfRule>
          <x14:cfRule type="containsText" priority="16942" operator="containsText" id="{D241D00C-1BEA-44A6-BDF8-A13A3407C7CB}">
            <xm:f>NOT(ISERROR(SEARCH('Listados Datos'!$P$6,Z68)))</xm:f>
            <xm:f>'Listados Datos'!$P$6</xm:f>
            <x14:dxf>
              <fill>
                <patternFill>
                  <bgColor rgb="FFFFC000"/>
                </patternFill>
              </fill>
            </x14:dxf>
          </x14:cfRule>
          <x14:cfRule type="containsText" priority="1694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925" operator="containsText" id="{29A7164D-1455-4AA1-B20D-90B5D6DEDD31}">
            <xm:f>NOT(ISERROR(SEARCH('Listados Datos'!$T$3,AT68)))</xm:f>
            <xm:f>'Listados Datos'!$T$3</xm:f>
            <x14:dxf>
              <fill>
                <patternFill patternType="solid">
                  <bgColor rgb="FFC00000"/>
                </patternFill>
              </fill>
            </x14:dxf>
          </x14:cfRule>
          <x14:cfRule type="containsText" priority="16926" operator="containsText" id="{FF3D7D0E-A608-48ED-8E8C-848FB3EA4253}">
            <xm:f>NOT(ISERROR(SEARCH('Listados Datos'!$T$4,AT68)))</xm:f>
            <xm:f>'Listados Datos'!$T$4</xm:f>
            <x14:dxf>
              <font>
                <b/>
                <i val="0"/>
                <color theme="0"/>
              </font>
              <fill>
                <patternFill>
                  <bgColor rgb="FFE26B0A"/>
                </patternFill>
              </fill>
            </x14:dxf>
          </x14:cfRule>
          <x14:cfRule type="containsText" priority="16927" operator="containsText" id="{95DF5C57-0540-4965-9E31-CF1FF06F14CA}">
            <xm:f>NOT(ISERROR(SEARCH('Listados Datos'!$T$5,AT68)))</xm:f>
            <xm:f>'Listados Datos'!$T$5</xm:f>
            <x14:dxf>
              <font>
                <b/>
                <i val="0"/>
                <color auto="1"/>
              </font>
              <fill>
                <patternFill>
                  <bgColor rgb="FFFFFF00"/>
                </patternFill>
              </fill>
            </x14:dxf>
          </x14:cfRule>
          <x14:cfRule type="containsText" priority="1692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915" operator="containsText" id="{F51D22C5-44C8-4440-8DBB-B35D60AD8A0C}">
            <xm:f>NOT(ISERROR(SEARCH('Listados Datos'!$P$3,AR68)))</xm:f>
            <xm:f>'Listados Datos'!$P$3</xm:f>
            <x14:dxf>
              <fill>
                <patternFill>
                  <bgColor rgb="FF99CC00"/>
                </patternFill>
              </fill>
            </x14:dxf>
          </x14:cfRule>
          <x14:cfRule type="containsText" priority="16916" operator="containsText" id="{00F1C9A3-7CD1-4219-959B-43F5A95A241F}">
            <xm:f>NOT(ISERROR(SEARCH('Listados Datos'!$P$4,AR68)))</xm:f>
            <xm:f>'Listados Datos'!$P$4</xm:f>
            <x14:dxf>
              <fill>
                <patternFill>
                  <bgColor rgb="FF33CC33"/>
                </patternFill>
              </fill>
            </x14:dxf>
          </x14:cfRule>
          <x14:cfRule type="containsText" priority="16917" operator="containsText" id="{22F1DB92-FD39-42B1-9A15-7D2E847C6C39}">
            <xm:f>NOT(ISERROR(SEARCH('Listados Datos'!$P$5,AR68)))</xm:f>
            <xm:f>'Listados Datos'!$P$5</xm:f>
            <x14:dxf>
              <fill>
                <patternFill>
                  <bgColor rgb="FFFFFF00"/>
                </patternFill>
              </fill>
            </x14:dxf>
          </x14:cfRule>
          <x14:cfRule type="containsText" priority="16918" operator="containsText" id="{FBE65384-28B6-4079-BF0C-4FEED10FB4C1}">
            <xm:f>NOT(ISERROR(SEARCH('Listados Datos'!$P$6,AR68)))</xm:f>
            <xm:f>'Listados Datos'!$P$6</xm:f>
            <x14:dxf>
              <fill>
                <patternFill>
                  <bgColor rgb="FFFFC000"/>
                </patternFill>
              </fill>
            </x14:dxf>
          </x14:cfRule>
          <x14:cfRule type="containsText" priority="1691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895" operator="containsText" id="{24B884A9-359E-4B6B-91FC-BAFB16A059FF}">
            <xm:f>NOT(ISERROR(SEARCH('Listados Datos'!$T$3,AF74)))</xm:f>
            <xm:f>'Listados Datos'!$T$3</xm:f>
            <x14:dxf>
              <fill>
                <patternFill patternType="solid">
                  <bgColor rgb="FFC00000"/>
                </patternFill>
              </fill>
            </x14:dxf>
          </x14:cfRule>
          <x14:cfRule type="containsText" priority="16896" operator="containsText" id="{483B51C8-E38F-44F5-AB43-B8DE9AD64AC1}">
            <xm:f>NOT(ISERROR(SEARCH('Listados Datos'!$T$4,AF74)))</xm:f>
            <xm:f>'Listados Datos'!$T$4</xm:f>
            <x14:dxf>
              <font>
                <b/>
                <i val="0"/>
                <color theme="0"/>
              </font>
              <fill>
                <patternFill>
                  <bgColor rgb="FFE26B0A"/>
                </patternFill>
              </fill>
            </x14:dxf>
          </x14:cfRule>
          <x14:cfRule type="containsText" priority="16897" operator="containsText" id="{B28927F1-FD0F-461C-84A6-55DDFF65C757}">
            <xm:f>NOT(ISERROR(SEARCH('Listados Datos'!$T$5,AF74)))</xm:f>
            <xm:f>'Listados Datos'!$T$5</xm:f>
            <x14:dxf>
              <font>
                <b/>
                <i val="0"/>
                <color auto="1"/>
              </font>
              <fill>
                <patternFill>
                  <bgColor rgb="FFFFFF00"/>
                </patternFill>
              </fill>
            </x14:dxf>
          </x14:cfRule>
          <x14:cfRule type="containsText" priority="1689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891" operator="containsText" id="{7B7C26F3-B250-4B91-BD1C-E9D9F7043BDA}">
            <xm:f>NOT(ISERROR(SEARCH('Listados Datos'!$T$3,AB74)))</xm:f>
            <xm:f>'Listados Datos'!$T$3</xm:f>
            <x14:dxf>
              <fill>
                <patternFill patternType="solid">
                  <bgColor rgb="FFC00000"/>
                </patternFill>
              </fill>
            </x14:dxf>
          </x14:cfRule>
          <x14:cfRule type="containsText" priority="16892" operator="containsText" id="{FD8E31BF-C6C0-4FAD-94D6-EFA9C692B2AF}">
            <xm:f>NOT(ISERROR(SEARCH('Listados Datos'!$T$4,AB74)))</xm:f>
            <xm:f>'Listados Datos'!$T$4</xm:f>
            <x14:dxf>
              <font>
                <b/>
                <i val="0"/>
                <color theme="0"/>
              </font>
              <fill>
                <patternFill>
                  <bgColor rgb="FFE26B0A"/>
                </patternFill>
              </fill>
            </x14:dxf>
          </x14:cfRule>
          <x14:cfRule type="containsText" priority="16893" operator="containsText" id="{A1072713-D6C5-4B68-B013-8DC580A391B3}">
            <xm:f>NOT(ISERROR(SEARCH('Listados Datos'!$T$5,AB74)))</xm:f>
            <xm:f>'Listados Datos'!$T$5</xm:f>
            <x14:dxf>
              <font>
                <b/>
                <i val="0"/>
                <color auto="1"/>
              </font>
              <fill>
                <patternFill>
                  <bgColor rgb="FFFFFF00"/>
                </patternFill>
              </fill>
            </x14:dxf>
          </x14:cfRule>
          <x14:cfRule type="containsText" priority="1689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881" operator="containsText" id="{787C0C2D-217C-438B-B466-B4CCF44865F9}">
            <xm:f>NOT(ISERROR(SEARCH('Listados Datos'!$P$3,Z74)))</xm:f>
            <xm:f>'Listados Datos'!$P$3</xm:f>
            <x14:dxf>
              <fill>
                <patternFill>
                  <bgColor rgb="FF99CC00"/>
                </patternFill>
              </fill>
            </x14:dxf>
          </x14:cfRule>
          <x14:cfRule type="containsText" priority="16882" operator="containsText" id="{AD67EE8A-0689-482C-8E26-D0D034F91FBE}">
            <xm:f>NOT(ISERROR(SEARCH('Listados Datos'!$P$4,Z74)))</xm:f>
            <xm:f>'Listados Datos'!$P$4</xm:f>
            <x14:dxf>
              <fill>
                <patternFill>
                  <bgColor rgb="FF33CC33"/>
                </patternFill>
              </fill>
            </x14:dxf>
          </x14:cfRule>
          <x14:cfRule type="containsText" priority="16883" operator="containsText" id="{1A228976-F685-4326-AD31-4D800C5197BC}">
            <xm:f>NOT(ISERROR(SEARCH('Listados Datos'!$P$5,Z74)))</xm:f>
            <xm:f>'Listados Datos'!$P$5</xm:f>
            <x14:dxf>
              <fill>
                <patternFill>
                  <bgColor rgb="FFFFFF00"/>
                </patternFill>
              </fill>
            </x14:dxf>
          </x14:cfRule>
          <x14:cfRule type="containsText" priority="16884" operator="containsText" id="{7C9465D0-40CA-4779-922C-B16FE5B21371}">
            <xm:f>NOT(ISERROR(SEARCH('Listados Datos'!$P$6,Z74)))</xm:f>
            <xm:f>'Listados Datos'!$P$6</xm:f>
            <x14:dxf>
              <fill>
                <patternFill>
                  <bgColor rgb="FFFFC000"/>
                </patternFill>
              </fill>
            </x14:dxf>
          </x14:cfRule>
          <x14:cfRule type="containsText" priority="1688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867" operator="containsText" id="{67044365-4DF4-4ACF-A61E-45688362019C}">
            <xm:f>NOT(ISERROR(SEARCH('Listados Datos'!$T$3,AT74)))</xm:f>
            <xm:f>'Listados Datos'!$T$3</xm:f>
            <x14:dxf>
              <fill>
                <patternFill patternType="solid">
                  <bgColor rgb="FFC00000"/>
                </patternFill>
              </fill>
            </x14:dxf>
          </x14:cfRule>
          <x14:cfRule type="containsText" priority="16868" operator="containsText" id="{03132E42-3407-486F-96EF-406F042E4E2A}">
            <xm:f>NOT(ISERROR(SEARCH('Listados Datos'!$T$4,AT74)))</xm:f>
            <xm:f>'Listados Datos'!$T$4</xm:f>
            <x14:dxf>
              <font>
                <b/>
                <i val="0"/>
                <color theme="0"/>
              </font>
              <fill>
                <patternFill>
                  <bgColor rgb="FFE26B0A"/>
                </patternFill>
              </fill>
            </x14:dxf>
          </x14:cfRule>
          <x14:cfRule type="containsText" priority="16869" operator="containsText" id="{2B29E50C-475C-4838-8AF4-DAD0CE222DA0}">
            <xm:f>NOT(ISERROR(SEARCH('Listados Datos'!$T$5,AT74)))</xm:f>
            <xm:f>'Listados Datos'!$T$5</xm:f>
            <x14:dxf>
              <font>
                <b/>
                <i val="0"/>
                <color auto="1"/>
              </font>
              <fill>
                <patternFill>
                  <bgColor rgb="FFFFFF00"/>
                </patternFill>
              </fill>
            </x14:dxf>
          </x14:cfRule>
          <x14:cfRule type="containsText" priority="1687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857" operator="containsText" id="{2486CE30-E2F7-4F91-94F2-C47849B0452D}">
            <xm:f>NOT(ISERROR(SEARCH('Listados Datos'!$P$3,AR74)))</xm:f>
            <xm:f>'Listados Datos'!$P$3</xm:f>
            <x14:dxf>
              <fill>
                <patternFill>
                  <bgColor rgb="FF99CC00"/>
                </patternFill>
              </fill>
            </x14:dxf>
          </x14:cfRule>
          <x14:cfRule type="containsText" priority="16858" operator="containsText" id="{EE046564-738A-4A96-BE72-427253417BFC}">
            <xm:f>NOT(ISERROR(SEARCH('Listados Datos'!$P$4,AR74)))</xm:f>
            <xm:f>'Listados Datos'!$P$4</xm:f>
            <x14:dxf>
              <fill>
                <patternFill>
                  <bgColor rgb="FF33CC33"/>
                </patternFill>
              </fill>
            </x14:dxf>
          </x14:cfRule>
          <x14:cfRule type="containsText" priority="16859" operator="containsText" id="{6369D7B3-0E48-42E7-8E35-66799C466457}">
            <xm:f>NOT(ISERROR(SEARCH('Listados Datos'!$P$5,AR74)))</xm:f>
            <xm:f>'Listados Datos'!$P$5</xm:f>
            <x14:dxf>
              <fill>
                <patternFill>
                  <bgColor rgb="FFFFFF00"/>
                </patternFill>
              </fill>
            </x14:dxf>
          </x14:cfRule>
          <x14:cfRule type="containsText" priority="16860" operator="containsText" id="{57CFE06C-0E0C-445B-A5E4-4E43241E8FC6}">
            <xm:f>NOT(ISERROR(SEARCH('Listados Datos'!$P$6,AR74)))</xm:f>
            <xm:f>'Listados Datos'!$P$6</xm:f>
            <x14:dxf>
              <fill>
                <patternFill>
                  <bgColor rgb="FFFFC000"/>
                </patternFill>
              </fill>
            </x14:dxf>
          </x14:cfRule>
          <x14:cfRule type="containsText" priority="1686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837" operator="containsText" id="{F1F81FFA-A63F-45AE-BB30-A107B43BCD8C}">
            <xm:f>NOT(ISERROR(SEARCH('Listados Datos'!$T$3,AF80)))</xm:f>
            <xm:f>'Listados Datos'!$T$3</xm:f>
            <x14:dxf>
              <fill>
                <patternFill patternType="solid">
                  <bgColor rgb="FFC00000"/>
                </patternFill>
              </fill>
            </x14:dxf>
          </x14:cfRule>
          <x14:cfRule type="containsText" priority="16838" operator="containsText" id="{5E51C183-A63E-473F-84AC-4FD14BA6ECCF}">
            <xm:f>NOT(ISERROR(SEARCH('Listados Datos'!$T$4,AF80)))</xm:f>
            <xm:f>'Listados Datos'!$T$4</xm:f>
            <x14:dxf>
              <font>
                <b/>
                <i val="0"/>
                <color theme="0"/>
              </font>
              <fill>
                <patternFill>
                  <bgColor rgb="FFE26B0A"/>
                </patternFill>
              </fill>
            </x14:dxf>
          </x14:cfRule>
          <x14:cfRule type="containsText" priority="16839" operator="containsText" id="{397B1F39-3FEC-429E-BB35-47813D9752D7}">
            <xm:f>NOT(ISERROR(SEARCH('Listados Datos'!$T$5,AF80)))</xm:f>
            <xm:f>'Listados Datos'!$T$5</xm:f>
            <x14:dxf>
              <font>
                <b/>
                <i val="0"/>
                <color auto="1"/>
              </font>
              <fill>
                <patternFill>
                  <bgColor rgb="FFFFFF00"/>
                </patternFill>
              </fill>
            </x14:dxf>
          </x14:cfRule>
          <x14:cfRule type="containsText" priority="1684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833" operator="containsText" id="{1040B16A-114D-4E72-AEF5-304871F3B937}">
            <xm:f>NOT(ISERROR(SEARCH('Listados Datos'!$T$3,AB80)))</xm:f>
            <xm:f>'Listados Datos'!$T$3</xm:f>
            <x14:dxf>
              <fill>
                <patternFill patternType="solid">
                  <bgColor rgb="FFC00000"/>
                </patternFill>
              </fill>
            </x14:dxf>
          </x14:cfRule>
          <x14:cfRule type="containsText" priority="16834" operator="containsText" id="{A7501EFD-32FD-458A-AF8F-1FEAA4651BCC}">
            <xm:f>NOT(ISERROR(SEARCH('Listados Datos'!$T$4,AB80)))</xm:f>
            <xm:f>'Listados Datos'!$T$4</xm:f>
            <x14:dxf>
              <font>
                <b/>
                <i val="0"/>
                <color theme="0"/>
              </font>
              <fill>
                <patternFill>
                  <bgColor rgb="FFE26B0A"/>
                </patternFill>
              </fill>
            </x14:dxf>
          </x14:cfRule>
          <x14:cfRule type="containsText" priority="16835" operator="containsText" id="{83E3A8FA-F5E9-4EA3-B9D5-537639DA1520}">
            <xm:f>NOT(ISERROR(SEARCH('Listados Datos'!$T$5,AB80)))</xm:f>
            <xm:f>'Listados Datos'!$T$5</xm:f>
            <x14:dxf>
              <font>
                <b/>
                <i val="0"/>
                <color auto="1"/>
              </font>
              <fill>
                <patternFill>
                  <bgColor rgb="FFFFFF00"/>
                </patternFill>
              </fill>
            </x14:dxf>
          </x14:cfRule>
          <x14:cfRule type="containsText" priority="1683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823" operator="containsText" id="{466508E8-BBA4-4BB0-B93E-738F9551515C}">
            <xm:f>NOT(ISERROR(SEARCH('Listados Datos'!$P$3,Z80)))</xm:f>
            <xm:f>'Listados Datos'!$P$3</xm:f>
            <x14:dxf>
              <fill>
                <patternFill>
                  <bgColor rgb="FF99CC00"/>
                </patternFill>
              </fill>
            </x14:dxf>
          </x14:cfRule>
          <x14:cfRule type="containsText" priority="16824" operator="containsText" id="{6F1A9298-1EB3-4F4D-9A9F-E685AC9EC794}">
            <xm:f>NOT(ISERROR(SEARCH('Listados Datos'!$P$4,Z80)))</xm:f>
            <xm:f>'Listados Datos'!$P$4</xm:f>
            <x14:dxf>
              <fill>
                <patternFill>
                  <bgColor rgb="FF33CC33"/>
                </patternFill>
              </fill>
            </x14:dxf>
          </x14:cfRule>
          <x14:cfRule type="containsText" priority="16825" operator="containsText" id="{CB71605E-8B15-4D76-8D7B-BED8E164E50E}">
            <xm:f>NOT(ISERROR(SEARCH('Listados Datos'!$P$5,Z80)))</xm:f>
            <xm:f>'Listados Datos'!$P$5</xm:f>
            <x14:dxf>
              <fill>
                <patternFill>
                  <bgColor rgb="FFFFFF00"/>
                </patternFill>
              </fill>
            </x14:dxf>
          </x14:cfRule>
          <x14:cfRule type="containsText" priority="16826" operator="containsText" id="{36CAA710-03F1-4992-B4CA-AFA223B0A128}">
            <xm:f>NOT(ISERROR(SEARCH('Listados Datos'!$P$6,Z80)))</xm:f>
            <xm:f>'Listados Datos'!$P$6</xm:f>
            <x14:dxf>
              <fill>
                <patternFill>
                  <bgColor rgb="FFFFC000"/>
                </patternFill>
              </fill>
            </x14:dxf>
          </x14:cfRule>
          <x14:cfRule type="containsText" priority="1682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793" operator="containsText" id="{7D93730F-2682-49A2-9BF1-A344B024EBBE}">
            <xm:f>NOT(ISERROR(SEARCH('Listados Datos'!$T$3,AT80)))</xm:f>
            <xm:f>'Listados Datos'!$T$3</xm:f>
            <x14:dxf>
              <fill>
                <patternFill patternType="solid">
                  <bgColor rgb="FFC00000"/>
                </patternFill>
              </fill>
            </x14:dxf>
          </x14:cfRule>
          <x14:cfRule type="containsText" priority="16794" operator="containsText" id="{2137804B-C5A1-4CCB-9EF2-729CF0677A2D}">
            <xm:f>NOT(ISERROR(SEARCH('Listados Datos'!$T$4,AT80)))</xm:f>
            <xm:f>'Listados Datos'!$T$4</xm:f>
            <x14:dxf>
              <font>
                <b/>
                <i val="0"/>
                <color theme="0"/>
              </font>
              <fill>
                <patternFill>
                  <bgColor rgb="FFE26B0A"/>
                </patternFill>
              </fill>
            </x14:dxf>
          </x14:cfRule>
          <x14:cfRule type="containsText" priority="16795" operator="containsText" id="{A752DF3F-9F94-4272-BD46-2F9FFADBB14E}">
            <xm:f>NOT(ISERROR(SEARCH('Listados Datos'!$T$5,AT80)))</xm:f>
            <xm:f>'Listados Datos'!$T$5</xm:f>
            <x14:dxf>
              <font>
                <b/>
                <i val="0"/>
                <color auto="1"/>
              </font>
              <fill>
                <patternFill>
                  <bgColor rgb="FFFFFF00"/>
                </patternFill>
              </fill>
            </x14:dxf>
          </x14:cfRule>
          <x14:cfRule type="containsText" priority="1679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783" operator="containsText" id="{0B8D71D1-8721-4DD8-BE9B-0F65905C7EB2}">
            <xm:f>NOT(ISERROR(SEARCH('Listados Datos'!$P$3,AR80)))</xm:f>
            <xm:f>'Listados Datos'!$P$3</xm:f>
            <x14:dxf>
              <fill>
                <patternFill>
                  <bgColor rgb="FF99CC00"/>
                </patternFill>
              </fill>
            </x14:dxf>
          </x14:cfRule>
          <x14:cfRule type="containsText" priority="16784" operator="containsText" id="{1EBC1F20-7584-426B-A9E8-07F7FFBCDF95}">
            <xm:f>NOT(ISERROR(SEARCH('Listados Datos'!$P$4,AR80)))</xm:f>
            <xm:f>'Listados Datos'!$P$4</xm:f>
            <x14:dxf>
              <fill>
                <patternFill>
                  <bgColor rgb="FF33CC33"/>
                </patternFill>
              </fill>
            </x14:dxf>
          </x14:cfRule>
          <x14:cfRule type="containsText" priority="16785" operator="containsText" id="{2383ACD1-F831-43ED-8E33-E68113FD075E}">
            <xm:f>NOT(ISERROR(SEARCH('Listados Datos'!$P$5,AR80)))</xm:f>
            <xm:f>'Listados Datos'!$P$5</xm:f>
            <x14:dxf>
              <fill>
                <patternFill>
                  <bgColor rgb="FFFFFF00"/>
                </patternFill>
              </fill>
            </x14:dxf>
          </x14:cfRule>
          <x14:cfRule type="containsText" priority="16786" operator="containsText" id="{8A94D956-DE32-4E14-A2E8-60AD36B4F73F}">
            <xm:f>NOT(ISERROR(SEARCH('Listados Datos'!$P$6,AR80)))</xm:f>
            <xm:f>'Listados Datos'!$P$6</xm:f>
            <x14:dxf>
              <fill>
                <patternFill>
                  <bgColor rgb="FFFFC000"/>
                </patternFill>
              </fill>
            </x14:dxf>
          </x14:cfRule>
          <x14:cfRule type="containsText" priority="1678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779" operator="containsText" id="{BFE896F2-455D-4EF4-A4F2-8248D5B30215}">
            <xm:f>NOT(ISERROR(SEARCH('Listados Datos'!$T$3,AF86)))</xm:f>
            <xm:f>'Listados Datos'!$T$3</xm:f>
            <x14:dxf>
              <fill>
                <patternFill patternType="solid">
                  <bgColor rgb="FFC00000"/>
                </patternFill>
              </fill>
            </x14:dxf>
          </x14:cfRule>
          <x14:cfRule type="containsText" priority="16780" operator="containsText" id="{0CA68D3D-12F0-47C4-A54A-C5DB780DAD88}">
            <xm:f>NOT(ISERROR(SEARCH('Listados Datos'!$T$4,AF86)))</xm:f>
            <xm:f>'Listados Datos'!$T$4</xm:f>
            <x14:dxf>
              <font>
                <b/>
                <i val="0"/>
                <color theme="0"/>
              </font>
              <fill>
                <patternFill>
                  <bgColor rgb="FFE26B0A"/>
                </patternFill>
              </fill>
            </x14:dxf>
          </x14:cfRule>
          <x14:cfRule type="containsText" priority="16781" operator="containsText" id="{E70B92A6-4726-4FA6-9C07-B745678126D4}">
            <xm:f>NOT(ISERROR(SEARCH('Listados Datos'!$T$5,AF86)))</xm:f>
            <xm:f>'Listados Datos'!$T$5</xm:f>
            <x14:dxf>
              <font>
                <b/>
                <i val="0"/>
                <color auto="1"/>
              </font>
              <fill>
                <patternFill>
                  <bgColor rgb="FFFFFF00"/>
                </patternFill>
              </fill>
            </x14:dxf>
          </x14:cfRule>
          <x14:cfRule type="containsText" priority="1678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775" operator="containsText" id="{5C731946-F7DF-4558-AE3B-C8FC7C48860A}">
            <xm:f>NOT(ISERROR(SEARCH('Listados Datos'!$T$3,AB86)))</xm:f>
            <xm:f>'Listados Datos'!$T$3</xm:f>
            <x14:dxf>
              <fill>
                <patternFill patternType="solid">
                  <bgColor rgb="FFC00000"/>
                </patternFill>
              </fill>
            </x14:dxf>
          </x14:cfRule>
          <x14:cfRule type="containsText" priority="16776" operator="containsText" id="{2A19AD8B-0F5B-4115-9AF9-E6833E23F289}">
            <xm:f>NOT(ISERROR(SEARCH('Listados Datos'!$T$4,AB86)))</xm:f>
            <xm:f>'Listados Datos'!$T$4</xm:f>
            <x14:dxf>
              <font>
                <b/>
                <i val="0"/>
                <color theme="0"/>
              </font>
              <fill>
                <patternFill>
                  <bgColor rgb="FFE26B0A"/>
                </patternFill>
              </fill>
            </x14:dxf>
          </x14:cfRule>
          <x14:cfRule type="containsText" priority="16777" operator="containsText" id="{08504F43-5851-482E-96F9-26A667F8E4C0}">
            <xm:f>NOT(ISERROR(SEARCH('Listados Datos'!$T$5,AB86)))</xm:f>
            <xm:f>'Listados Datos'!$T$5</xm:f>
            <x14:dxf>
              <font>
                <b/>
                <i val="0"/>
                <color auto="1"/>
              </font>
              <fill>
                <patternFill>
                  <bgColor rgb="FFFFFF00"/>
                </patternFill>
              </fill>
            </x14:dxf>
          </x14:cfRule>
          <x14:cfRule type="containsText" priority="1677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765" operator="containsText" id="{2755F95F-EA9F-486A-B599-C03D68B0D5A7}">
            <xm:f>NOT(ISERROR(SEARCH('Listados Datos'!$P$3,Z86)))</xm:f>
            <xm:f>'Listados Datos'!$P$3</xm:f>
            <x14:dxf>
              <fill>
                <patternFill>
                  <bgColor rgb="FF99CC00"/>
                </patternFill>
              </fill>
            </x14:dxf>
          </x14:cfRule>
          <x14:cfRule type="containsText" priority="16766" operator="containsText" id="{102B91A1-AF51-4350-92F8-3A12AB99C3C1}">
            <xm:f>NOT(ISERROR(SEARCH('Listados Datos'!$P$4,Z86)))</xm:f>
            <xm:f>'Listados Datos'!$P$4</xm:f>
            <x14:dxf>
              <fill>
                <patternFill>
                  <bgColor rgb="FF33CC33"/>
                </patternFill>
              </fill>
            </x14:dxf>
          </x14:cfRule>
          <x14:cfRule type="containsText" priority="16767" operator="containsText" id="{44A62E6A-1FF7-42A7-8CE8-56C801944899}">
            <xm:f>NOT(ISERROR(SEARCH('Listados Datos'!$P$5,Z86)))</xm:f>
            <xm:f>'Listados Datos'!$P$5</xm:f>
            <x14:dxf>
              <fill>
                <patternFill>
                  <bgColor rgb="FFFFFF00"/>
                </patternFill>
              </fill>
            </x14:dxf>
          </x14:cfRule>
          <x14:cfRule type="containsText" priority="16768" operator="containsText" id="{4970926F-A660-45BD-9B14-444BBCF7BDAE}">
            <xm:f>NOT(ISERROR(SEARCH('Listados Datos'!$P$6,Z86)))</xm:f>
            <xm:f>'Listados Datos'!$P$6</xm:f>
            <x14:dxf>
              <fill>
                <patternFill>
                  <bgColor rgb="FFFFC000"/>
                </patternFill>
              </fill>
            </x14:dxf>
          </x14:cfRule>
          <x14:cfRule type="containsText" priority="1676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735" operator="containsText" id="{99814EC1-A559-4110-BA03-2F3F92880C1E}">
            <xm:f>NOT(ISERROR(SEARCH('Listados Datos'!$T$3,AT86)))</xm:f>
            <xm:f>'Listados Datos'!$T$3</xm:f>
            <x14:dxf>
              <fill>
                <patternFill patternType="solid">
                  <bgColor rgb="FFC00000"/>
                </patternFill>
              </fill>
            </x14:dxf>
          </x14:cfRule>
          <x14:cfRule type="containsText" priority="16736" operator="containsText" id="{DFA86709-59E9-4F31-87EB-ED0B92C42900}">
            <xm:f>NOT(ISERROR(SEARCH('Listados Datos'!$T$4,AT86)))</xm:f>
            <xm:f>'Listados Datos'!$T$4</xm:f>
            <x14:dxf>
              <font>
                <b/>
                <i val="0"/>
                <color theme="0"/>
              </font>
              <fill>
                <patternFill>
                  <bgColor rgb="FFE26B0A"/>
                </patternFill>
              </fill>
            </x14:dxf>
          </x14:cfRule>
          <x14:cfRule type="containsText" priority="16737" operator="containsText" id="{F20401FA-169F-4147-89A0-05CDB54E2EFA}">
            <xm:f>NOT(ISERROR(SEARCH('Listados Datos'!$T$5,AT86)))</xm:f>
            <xm:f>'Listados Datos'!$T$5</xm:f>
            <x14:dxf>
              <font>
                <b/>
                <i val="0"/>
                <color auto="1"/>
              </font>
              <fill>
                <patternFill>
                  <bgColor rgb="FFFFFF00"/>
                </patternFill>
              </fill>
            </x14:dxf>
          </x14:cfRule>
          <x14:cfRule type="containsText" priority="1673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725" operator="containsText" id="{EFCFA1D8-5FE4-4DE0-B47C-308EFE614F05}">
            <xm:f>NOT(ISERROR(SEARCH('Listados Datos'!$P$3,AR86)))</xm:f>
            <xm:f>'Listados Datos'!$P$3</xm:f>
            <x14:dxf>
              <fill>
                <patternFill>
                  <bgColor rgb="FF99CC00"/>
                </patternFill>
              </fill>
            </x14:dxf>
          </x14:cfRule>
          <x14:cfRule type="containsText" priority="16726" operator="containsText" id="{F5089297-A352-436D-B2E5-ECF1AAA4942F}">
            <xm:f>NOT(ISERROR(SEARCH('Listados Datos'!$P$4,AR86)))</xm:f>
            <xm:f>'Listados Datos'!$P$4</xm:f>
            <x14:dxf>
              <fill>
                <patternFill>
                  <bgColor rgb="FF33CC33"/>
                </patternFill>
              </fill>
            </x14:dxf>
          </x14:cfRule>
          <x14:cfRule type="containsText" priority="16727" operator="containsText" id="{A8F89DDC-801B-4D2D-B59D-A2825EB65638}">
            <xm:f>NOT(ISERROR(SEARCH('Listados Datos'!$P$5,AR86)))</xm:f>
            <xm:f>'Listados Datos'!$P$5</xm:f>
            <x14:dxf>
              <fill>
                <patternFill>
                  <bgColor rgb="FFFFFF00"/>
                </patternFill>
              </fill>
            </x14:dxf>
          </x14:cfRule>
          <x14:cfRule type="containsText" priority="16728" operator="containsText" id="{F3364DC6-93C8-4809-9036-1927127BEB5C}">
            <xm:f>NOT(ISERROR(SEARCH('Listados Datos'!$P$6,AR86)))</xm:f>
            <xm:f>'Listados Datos'!$P$6</xm:f>
            <x14:dxf>
              <fill>
                <patternFill>
                  <bgColor rgb="FFFFC000"/>
                </patternFill>
              </fill>
            </x14:dxf>
          </x14:cfRule>
          <x14:cfRule type="containsText" priority="1672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667" operator="containsText" id="{F6BEE878-5C65-4587-9AF2-E2209E3B3AC4}">
            <xm:f>NOT(ISERROR(SEARCH('Listados Datos'!$P$3,AR92)))</xm:f>
            <xm:f>'Listados Datos'!$P$3</xm:f>
            <x14:dxf>
              <fill>
                <patternFill>
                  <bgColor rgb="FF99CC00"/>
                </patternFill>
              </fill>
            </x14:dxf>
          </x14:cfRule>
          <x14:cfRule type="containsText" priority="16668" operator="containsText" id="{7656FCC5-6225-4B14-B2A8-329B6B0C4BE3}">
            <xm:f>NOT(ISERROR(SEARCH('Listados Datos'!$P$4,AR92)))</xm:f>
            <xm:f>'Listados Datos'!$P$4</xm:f>
            <x14:dxf>
              <fill>
                <patternFill>
                  <bgColor rgb="FF33CC33"/>
                </patternFill>
              </fill>
            </x14:dxf>
          </x14:cfRule>
          <x14:cfRule type="containsText" priority="16669" operator="containsText" id="{08D3B284-F976-4D03-83D0-AEA90ECC6149}">
            <xm:f>NOT(ISERROR(SEARCH('Listados Datos'!$P$5,AR92)))</xm:f>
            <xm:f>'Listados Datos'!$P$5</xm:f>
            <x14:dxf>
              <fill>
                <patternFill>
                  <bgColor rgb="FFFFFF00"/>
                </patternFill>
              </fill>
            </x14:dxf>
          </x14:cfRule>
          <x14:cfRule type="containsText" priority="16670" operator="containsText" id="{A1997E19-C940-4447-B730-2E3FED764CF1}">
            <xm:f>NOT(ISERROR(SEARCH('Listados Datos'!$P$6,AR92)))</xm:f>
            <xm:f>'Listados Datos'!$P$6</xm:f>
            <x14:dxf>
              <fill>
                <patternFill>
                  <bgColor rgb="FFFFC000"/>
                </patternFill>
              </fill>
            </x14:dxf>
          </x14:cfRule>
          <x14:cfRule type="containsText" priority="1667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721" operator="containsText" id="{6012016C-A1BD-4C91-919D-F3139B9A8BBF}">
            <xm:f>NOT(ISERROR(SEARCH('Listados Datos'!$T$3,AF92)))</xm:f>
            <xm:f>'Listados Datos'!$T$3</xm:f>
            <x14:dxf>
              <fill>
                <patternFill patternType="solid">
                  <bgColor rgb="FFC00000"/>
                </patternFill>
              </fill>
            </x14:dxf>
          </x14:cfRule>
          <x14:cfRule type="containsText" priority="16722" operator="containsText" id="{3161BA37-1192-4968-B947-30CCC61293D4}">
            <xm:f>NOT(ISERROR(SEARCH('Listados Datos'!$T$4,AF92)))</xm:f>
            <xm:f>'Listados Datos'!$T$4</xm:f>
            <x14:dxf>
              <font>
                <b/>
                <i val="0"/>
                <color theme="0"/>
              </font>
              <fill>
                <patternFill>
                  <bgColor rgb="FFE26B0A"/>
                </patternFill>
              </fill>
            </x14:dxf>
          </x14:cfRule>
          <x14:cfRule type="containsText" priority="16723" operator="containsText" id="{E843C4CC-BE46-4061-8CC1-254A2D4640A1}">
            <xm:f>NOT(ISERROR(SEARCH('Listados Datos'!$T$5,AF92)))</xm:f>
            <xm:f>'Listados Datos'!$T$5</xm:f>
            <x14:dxf>
              <font>
                <b/>
                <i val="0"/>
                <color auto="1"/>
              </font>
              <fill>
                <patternFill>
                  <bgColor rgb="FFFFFF00"/>
                </patternFill>
              </fill>
            </x14:dxf>
          </x14:cfRule>
          <x14:cfRule type="containsText" priority="1672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717" operator="containsText" id="{8226D82C-B295-471E-A99F-656A2D4C6911}">
            <xm:f>NOT(ISERROR(SEARCH('Listados Datos'!$T$3,AB92)))</xm:f>
            <xm:f>'Listados Datos'!$T$3</xm:f>
            <x14:dxf>
              <fill>
                <patternFill patternType="solid">
                  <bgColor rgb="FFC00000"/>
                </patternFill>
              </fill>
            </x14:dxf>
          </x14:cfRule>
          <x14:cfRule type="containsText" priority="16718" operator="containsText" id="{F8B87E91-D91B-43AF-99DE-B4E641BFA679}">
            <xm:f>NOT(ISERROR(SEARCH('Listados Datos'!$T$4,AB92)))</xm:f>
            <xm:f>'Listados Datos'!$T$4</xm:f>
            <x14:dxf>
              <font>
                <b/>
                <i val="0"/>
                <color theme="0"/>
              </font>
              <fill>
                <patternFill>
                  <bgColor rgb="FFE26B0A"/>
                </patternFill>
              </fill>
            </x14:dxf>
          </x14:cfRule>
          <x14:cfRule type="containsText" priority="16719" operator="containsText" id="{B061FA6D-C4CA-4C12-AD9F-686952572210}">
            <xm:f>NOT(ISERROR(SEARCH('Listados Datos'!$T$5,AB92)))</xm:f>
            <xm:f>'Listados Datos'!$T$5</xm:f>
            <x14:dxf>
              <font>
                <b/>
                <i val="0"/>
                <color auto="1"/>
              </font>
              <fill>
                <patternFill>
                  <bgColor rgb="FFFFFF00"/>
                </patternFill>
              </fill>
            </x14:dxf>
          </x14:cfRule>
          <x14:cfRule type="containsText" priority="1672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707" operator="containsText" id="{8A94514E-3906-4DCA-B186-C94FFD6BC052}">
            <xm:f>NOT(ISERROR(SEARCH('Listados Datos'!$P$3,Z92)))</xm:f>
            <xm:f>'Listados Datos'!$P$3</xm:f>
            <x14:dxf>
              <fill>
                <patternFill>
                  <bgColor rgb="FF99CC00"/>
                </patternFill>
              </fill>
            </x14:dxf>
          </x14:cfRule>
          <x14:cfRule type="containsText" priority="16708" operator="containsText" id="{C84B9464-3A68-45AC-A5C8-0FC29370E8F1}">
            <xm:f>NOT(ISERROR(SEARCH('Listados Datos'!$P$4,Z92)))</xm:f>
            <xm:f>'Listados Datos'!$P$4</xm:f>
            <x14:dxf>
              <fill>
                <patternFill>
                  <bgColor rgb="FF33CC33"/>
                </patternFill>
              </fill>
            </x14:dxf>
          </x14:cfRule>
          <x14:cfRule type="containsText" priority="16709" operator="containsText" id="{428CB436-6E8E-47E7-BC50-7E9B1AC348F4}">
            <xm:f>NOT(ISERROR(SEARCH('Listados Datos'!$P$5,Z92)))</xm:f>
            <xm:f>'Listados Datos'!$P$5</xm:f>
            <x14:dxf>
              <fill>
                <patternFill>
                  <bgColor rgb="FFFFFF00"/>
                </patternFill>
              </fill>
            </x14:dxf>
          </x14:cfRule>
          <x14:cfRule type="containsText" priority="16710" operator="containsText" id="{DCBBE530-0675-4D60-8E0F-971A529535F0}">
            <xm:f>NOT(ISERROR(SEARCH('Listados Datos'!$P$6,Z92)))</xm:f>
            <xm:f>'Listados Datos'!$P$6</xm:f>
            <x14:dxf>
              <fill>
                <patternFill>
                  <bgColor rgb="FFFFC000"/>
                </patternFill>
              </fill>
            </x14:dxf>
          </x14:cfRule>
          <x14:cfRule type="containsText" priority="1671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677" operator="containsText" id="{7A59EF88-1018-4880-85BF-120ED210CF4F}">
            <xm:f>NOT(ISERROR(SEARCH('Listados Datos'!$T$3,AT92)))</xm:f>
            <xm:f>'Listados Datos'!$T$3</xm:f>
            <x14:dxf>
              <fill>
                <patternFill patternType="solid">
                  <bgColor rgb="FFC00000"/>
                </patternFill>
              </fill>
            </x14:dxf>
          </x14:cfRule>
          <x14:cfRule type="containsText" priority="16678" operator="containsText" id="{2BA6B9A3-E32F-4AA5-8585-5FE9A01EBE76}">
            <xm:f>NOT(ISERROR(SEARCH('Listados Datos'!$T$4,AT92)))</xm:f>
            <xm:f>'Listados Datos'!$T$4</xm:f>
            <x14:dxf>
              <font>
                <b/>
                <i val="0"/>
                <color theme="0"/>
              </font>
              <fill>
                <patternFill>
                  <bgColor rgb="FFE26B0A"/>
                </patternFill>
              </fill>
            </x14:dxf>
          </x14:cfRule>
          <x14:cfRule type="containsText" priority="16679" operator="containsText" id="{1190EA63-BEED-428D-A2FC-CD3F0393D3B3}">
            <xm:f>NOT(ISERROR(SEARCH('Listados Datos'!$T$5,AT92)))</xm:f>
            <xm:f>'Listados Datos'!$T$5</xm:f>
            <x14:dxf>
              <font>
                <b/>
                <i val="0"/>
                <color auto="1"/>
              </font>
              <fill>
                <patternFill>
                  <bgColor rgb="FFFFFF00"/>
                </patternFill>
              </fill>
            </x14:dxf>
          </x14:cfRule>
          <x14:cfRule type="containsText" priority="1668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609" operator="containsText" id="{0313258C-9DDB-4219-8C0D-54E3E548A049}">
            <xm:f>NOT(ISERROR(SEARCH('Listados Datos'!$P$3,AR98)))</xm:f>
            <xm:f>'Listados Datos'!$P$3</xm:f>
            <x14:dxf>
              <fill>
                <patternFill>
                  <bgColor rgb="FF99CC00"/>
                </patternFill>
              </fill>
            </x14:dxf>
          </x14:cfRule>
          <x14:cfRule type="containsText" priority="16610" operator="containsText" id="{94F6AA21-5772-4D3A-BF27-27F67A36BC00}">
            <xm:f>NOT(ISERROR(SEARCH('Listados Datos'!$P$4,AR98)))</xm:f>
            <xm:f>'Listados Datos'!$P$4</xm:f>
            <x14:dxf>
              <fill>
                <patternFill>
                  <bgColor rgb="FF33CC33"/>
                </patternFill>
              </fill>
            </x14:dxf>
          </x14:cfRule>
          <x14:cfRule type="containsText" priority="16611" operator="containsText" id="{8620575B-9997-4E44-8711-AD24275FD5D9}">
            <xm:f>NOT(ISERROR(SEARCH('Listados Datos'!$P$5,AR98)))</xm:f>
            <xm:f>'Listados Datos'!$P$5</xm:f>
            <x14:dxf>
              <fill>
                <patternFill>
                  <bgColor rgb="FFFFFF00"/>
                </patternFill>
              </fill>
            </x14:dxf>
          </x14:cfRule>
          <x14:cfRule type="containsText" priority="16612" operator="containsText" id="{429A8C38-1600-42AD-865E-B5622484CCE7}">
            <xm:f>NOT(ISERROR(SEARCH('Listados Datos'!$P$6,AR98)))</xm:f>
            <xm:f>'Listados Datos'!$P$6</xm:f>
            <x14:dxf>
              <fill>
                <patternFill>
                  <bgColor rgb="FFFFC000"/>
                </patternFill>
              </fill>
            </x14:dxf>
          </x14:cfRule>
          <x14:cfRule type="containsText" priority="1661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663" operator="containsText" id="{374A5B61-13CF-4789-AD2B-0CDB968A761E}">
            <xm:f>NOT(ISERROR(SEARCH('Listados Datos'!$T$3,AF98)))</xm:f>
            <xm:f>'Listados Datos'!$T$3</xm:f>
            <x14:dxf>
              <fill>
                <patternFill patternType="solid">
                  <bgColor rgb="FFC00000"/>
                </patternFill>
              </fill>
            </x14:dxf>
          </x14:cfRule>
          <x14:cfRule type="containsText" priority="16664" operator="containsText" id="{07D15CB7-0DA5-428B-A6F7-9466FAFA39BC}">
            <xm:f>NOT(ISERROR(SEARCH('Listados Datos'!$T$4,AF98)))</xm:f>
            <xm:f>'Listados Datos'!$T$4</xm:f>
            <x14:dxf>
              <font>
                <b/>
                <i val="0"/>
                <color theme="0"/>
              </font>
              <fill>
                <patternFill>
                  <bgColor rgb="FFE26B0A"/>
                </patternFill>
              </fill>
            </x14:dxf>
          </x14:cfRule>
          <x14:cfRule type="containsText" priority="16665" operator="containsText" id="{F940DAFD-4600-49CE-B48E-298ADDCF438D}">
            <xm:f>NOT(ISERROR(SEARCH('Listados Datos'!$T$5,AF98)))</xm:f>
            <xm:f>'Listados Datos'!$T$5</xm:f>
            <x14:dxf>
              <font>
                <b/>
                <i val="0"/>
                <color auto="1"/>
              </font>
              <fill>
                <patternFill>
                  <bgColor rgb="FFFFFF00"/>
                </patternFill>
              </fill>
            </x14:dxf>
          </x14:cfRule>
          <x14:cfRule type="containsText" priority="1666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659" operator="containsText" id="{962457E3-C421-4A80-9F98-590999A28430}">
            <xm:f>NOT(ISERROR(SEARCH('Listados Datos'!$T$3,AB98)))</xm:f>
            <xm:f>'Listados Datos'!$T$3</xm:f>
            <x14:dxf>
              <fill>
                <patternFill patternType="solid">
                  <bgColor rgb="FFC00000"/>
                </patternFill>
              </fill>
            </x14:dxf>
          </x14:cfRule>
          <x14:cfRule type="containsText" priority="16660" operator="containsText" id="{5D743B74-020D-4FCD-9C7C-C41F3937AAA1}">
            <xm:f>NOT(ISERROR(SEARCH('Listados Datos'!$T$4,AB98)))</xm:f>
            <xm:f>'Listados Datos'!$T$4</xm:f>
            <x14:dxf>
              <font>
                <b/>
                <i val="0"/>
                <color theme="0"/>
              </font>
              <fill>
                <patternFill>
                  <bgColor rgb="FFE26B0A"/>
                </patternFill>
              </fill>
            </x14:dxf>
          </x14:cfRule>
          <x14:cfRule type="containsText" priority="16661" operator="containsText" id="{E671421C-3C3A-4CE0-984B-CEE20E5ECBBE}">
            <xm:f>NOT(ISERROR(SEARCH('Listados Datos'!$T$5,AB98)))</xm:f>
            <xm:f>'Listados Datos'!$T$5</xm:f>
            <x14:dxf>
              <font>
                <b/>
                <i val="0"/>
                <color auto="1"/>
              </font>
              <fill>
                <patternFill>
                  <bgColor rgb="FFFFFF00"/>
                </patternFill>
              </fill>
            </x14:dxf>
          </x14:cfRule>
          <x14:cfRule type="containsText" priority="1666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649" operator="containsText" id="{585CC8EB-DF33-4EB9-92E3-D5AD4681662B}">
            <xm:f>NOT(ISERROR(SEARCH('Listados Datos'!$P$3,Z98)))</xm:f>
            <xm:f>'Listados Datos'!$P$3</xm:f>
            <x14:dxf>
              <fill>
                <patternFill>
                  <bgColor rgb="FF99CC00"/>
                </patternFill>
              </fill>
            </x14:dxf>
          </x14:cfRule>
          <x14:cfRule type="containsText" priority="16650" operator="containsText" id="{31F60564-4555-458F-BDCF-00062AEBB991}">
            <xm:f>NOT(ISERROR(SEARCH('Listados Datos'!$P$4,Z98)))</xm:f>
            <xm:f>'Listados Datos'!$P$4</xm:f>
            <x14:dxf>
              <fill>
                <patternFill>
                  <bgColor rgb="FF33CC33"/>
                </patternFill>
              </fill>
            </x14:dxf>
          </x14:cfRule>
          <x14:cfRule type="containsText" priority="16651" operator="containsText" id="{01BB6E97-97A8-4540-9CFA-EC0FFD9E3294}">
            <xm:f>NOT(ISERROR(SEARCH('Listados Datos'!$P$5,Z98)))</xm:f>
            <xm:f>'Listados Datos'!$P$5</xm:f>
            <x14:dxf>
              <fill>
                <patternFill>
                  <bgColor rgb="FFFFFF00"/>
                </patternFill>
              </fill>
            </x14:dxf>
          </x14:cfRule>
          <x14:cfRule type="containsText" priority="16652" operator="containsText" id="{5D43BD6A-C6F7-4A5B-B25E-501AB659D36C}">
            <xm:f>NOT(ISERROR(SEARCH('Listados Datos'!$P$6,Z98)))</xm:f>
            <xm:f>'Listados Datos'!$P$6</xm:f>
            <x14:dxf>
              <fill>
                <patternFill>
                  <bgColor rgb="FFFFC000"/>
                </patternFill>
              </fill>
            </x14:dxf>
          </x14:cfRule>
          <x14:cfRule type="containsText" priority="1665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619" operator="containsText" id="{A88FCAD4-2366-4F5E-8847-674EB8AC0852}">
            <xm:f>NOT(ISERROR(SEARCH('Listados Datos'!$T$3,AT98)))</xm:f>
            <xm:f>'Listados Datos'!$T$3</xm:f>
            <x14:dxf>
              <fill>
                <patternFill patternType="solid">
                  <bgColor rgb="FFC00000"/>
                </patternFill>
              </fill>
            </x14:dxf>
          </x14:cfRule>
          <x14:cfRule type="containsText" priority="16620" operator="containsText" id="{06D90F60-E170-4552-849A-097F2F33921A}">
            <xm:f>NOT(ISERROR(SEARCH('Listados Datos'!$T$4,AT98)))</xm:f>
            <xm:f>'Listados Datos'!$T$4</xm:f>
            <x14:dxf>
              <font>
                <b/>
                <i val="0"/>
                <color theme="0"/>
              </font>
              <fill>
                <patternFill>
                  <bgColor rgb="FFE26B0A"/>
                </patternFill>
              </fill>
            </x14:dxf>
          </x14:cfRule>
          <x14:cfRule type="containsText" priority="16621" operator="containsText" id="{E959A5EA-E53F-4E14-87EF-C1DE8C656503}">
            <xm:f>NOT(ISERROR(SEARCH('Listados Datos'!$T$5,AT98)))</xm:f>
            <xm:f>'Listados Datos'!$T$5</xm:f>
            <x14:dxf>
              <font>
                <b/>
                <i val="0"/>
                <color auto="1"/>
              </font>
              <fill>
                <patternFill>
                  <bgColor rgb="FFFFFF00"/>
                </patternFill>
              </fill>
            </x14:dxf>
          </x14:cfRule>
          <x14:cfRule type="containsText" priority="1662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605" operator="containsText" id="{33757540-E0D3-4361-B575-91B429FB778D}">
            <xm:f>NOT(ISERROR(SEARCH('Listados Datos'!$T$3,AF104)))</xm:f>
            <xm:f>'Listados Datos'!$T$3</xm:f>
            <x14:dxf>
              <fill>
                <patternFill patternType="solid">
                  <bgColor rgb="FFC00000"/>
                </patternFill>
              </fill>
            </x14:dxf>
          </x14:cfRule>
          <x14:cfRule type="containsText" priority="16606" operator="containsText" id="{0B2BC68C-6BD5-4482-AC05-03F8034C02DD}">
            <xm:f>NOT(ISERROR(SEARCH('Listados Datos'!$T$4,AF104)))</xm:f>
            <xm:f>'Listados Datos'!$T$4</xm:f>
            <x14:dxf>
              <font>
                <b/>
                <i val="0"/>
                <color theme="0"/>
              </font>
              <fill>
                <patternFill>
                  <bgColor rgb="FFE26B0A"/>
                </patternFill>
              </fill>
            </x14:dxf>
          </x14:cfRule>
          <x14:cfRule type="containsText" priority="16607" operator="containsText" id="{AA559BB1-D658-4944-B3E3-E93B91E09F8C}">
            <xm:f>NOT(ISERROR(SEARCH('Listados Datos'!$T$5,AF104)))</xm:f>
            <xm:f>'Listados Datos'!$T$5</xm:f>
            <x14:dxf>
              <font>
                <b/>
                <i val="0"/>
                <color auto="1"/>
              </font>
              <fill>
                <patternFill>
                  <bgColor rgb="FFFFFF00"/>
                </patternFill>
              </fill>
            </x14:dxf>
          </x14:cfRule>
          <x14:cfRule type="containsText" priority="1660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601" operator="containsText" id="{5948DCD9-1031-418E-9367-9C15D197636E}">
            <xm:f>NOT(ISERROR(SEARCH('Listados Datos'!$T$3,AB104)))</xm:f>
            <xm:f>'Listados Datos'!$T$3</xm:f>
            <x14:dxf>
              <fill>
                <patternFill patternType="solid">
                  <bgColor rgb="FFC00000"/>
                </patternFill>
              </fill>
            </x14:dxf>
          </x14:cfRule>
          <x14:cfRule type="containsText" priority="16602" operator="containsText" id="{49A22B67-B343-4218-8EE4-2B55DB8B437D}">
            <xm:f>NOT(ISERROR(SEARCH('Listados Datos'!$T$4,AB104)))</xm:f>
            <xm:f>'Listados Datos'!$T$4</xm:f>
            <x14:dxf>
              <font>
                <b/>
                <i val="0"/>
                <color theme="0"/>
              </font>
              <fill>
                <patternFill>
                  <bgColor rgb="FFE26B0A"/>
                </patternFill>
              </fill>
            </x14:dxf>
          </x14:cfRule>
          <x14:cfRule type="containsText" priority="16603" operator="containsText" id="{B86F3879-9577-43D3-B4DB-156A085E3E08}">
            <xm:f>NOT(ISERROR(SEARCH('Listados Datos'!$T$5,AB104)))</xm:f>
            <xm:f>'Listados Datos'!$T$5</xm:f>
            <x14:dxf>
              <font>
                <b/>
                <i val="0"/>
                <color auto="1"/>
              </font>
              <fill>
                <patternFill>
                  <bgColor rgb="FFFFFF00"/>
                </patternFill>
              </fill>
            </x14:dxf>
          </x14:cfRule>
          <x14:cfRule type="containsText" priority="1660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591" operator="containsText" id="{4EB86390-F1FD-48AB-822C-824BD123F0EF}">
            <xm:f>NOT(ISERROR(SEARCH('Listados Datos'!$P$3,Z104)))</xm:f>
            <xm:f>'Listados Datos'!$P$3</xm:f>
            <x14:dxf>
              <fill>
                <patternFill>
                  <bgColor rgb="FF99CC00"/>
                </patternFill>
              </fill>
            </x14:dxf>
          </x14:cfRule>
          <x14:cfRule type="containsText" priority="16592" operator="containsText" id="{2D8A9D9F-CBFC-4936-91D8-51691FCA545D}">
            <xm:f>NOT(ISERROR(SEARCH('Listados Datos'!$P$4,Z104)))</xm:f>
            <xm:f>'Listados Datos'!$P$4</xm:f>
            <x14:dxf>
              <fill>
                <patternFill>
                  <bgColor rgb="FF33CC33"/>
                </patternFill>
              </fill>
            </x14:dxf>
          </x14:cfRule>
          <x14:cfRule type="containsText" priority="16593" operator="containsText" id="{2F95D431-0E6D-4A48-B0D7-0011170AEABE}">
            <xm:f>NOT(ISERROR(SEARCH('Listados Datos'!$P$5,Z104)))</xm:f>
            <xm:f>'Listados Datos'!$P$5</xm:f>
            <x14:dxf>
              <fill>
                <patternFill>
                  <bgColor rgb="FFFFFF00"/>
                </patternFill>
              </fill>
            </x14:dxf>
          </x14:cfRule>
          <x14:cfRule type="containsText" priority="16594" operator="containsText" id="{71D47073-80A3-4B72-9541-72DF2FBD4132}">
            <xm:f>NOT(ISERROR(SEARCH('Listados Datos'!$P$6,Z104)))</xm:f>
            <xm:f>'Listados Datos'!$P$6</xm:f>
            <x14:dxf>
              <fill>
                <patternFill>
                  <bgColor rgb="FFFFC000"/>
                </patternFill>
              </fill>
            </x14:dxf>
          </x14:cfRule>
          <x14:cfRule type="containsText" priority="1659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561" operator="containsText" id="{6D2C848B-C04D-44AF-ADEC-96794973863A}">
            <xm:f>NOT(ISERROR(SEARCH('Listados Datos'!$T$3,AT104)))</xm:f>
            <xm:f>'Listados Datos'!$T$3</xm:f>
            <x14:dxf>
              <fill>
                <patternFill patternType="solid">
                  <bgColor rgb="FFC00000"/>
                </patternFill>
              </fill>
            </x14:dxf>
          </x14:cfRule>
          <x14:cfRule type="containsText" priority="16562" operator="containsText" id="{8F81462F-DBC3-4FBC-AD8D-BC042286FEAA}">
            <xm:f>NOT(ISERROR(SEARCH('Listados Datos'!$T$4,AT104)))</xm:f>
            <xm:f>'Listados Datos'!$T$4</xm:f>
            <x14:dxf>
              <font>
                <b/>
                <i val="0"/>
                <color theme="0"/>
              </font>
              <fill>
                <patternFill>
                  <bgColor rgb="FFE26B0A"/>
                </patternFill>
              </fill>
            </x14:dxf>
          </x14:cfRule>
          <x14:cfRule type="containsText" priority="16563" operator="containsText" id="{A3507E1C-D464-4D4E-A9EC-3FF777035325}">
            <xm:f>NOT(ISERROR(SEARCH('Listados Datos'!$T$5,AT104)))</xm:f>
            <xm:f>'Listados Datos'!$T$5</xm:f>
            <x14:dxf>
              <font>
                <b/>
                <i val="0"/>
                <color auto="1"/>
              </font>
              <fill>
                <patternFill>
                  <bgColor rgb="FFFFFF00"/>
                </patternFill>
              </fill>
            </x14:dxf>
          </x14:cfRule>
          <x14:cfRule type="containsText" priority="1656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495" operator="containsText" id="{BCA7BF75-DBE9-445E-A2D3-6438186DEC54}">
            <xm:f>NOT(ISERROR(SEARCH('Listados Datos'!$D$3,B46)))</xm:f>
            <xm:f>'Listados Datos'!$D$3</xm:f>
            <x14:dxf>
              <font>
                <b/>
                <i val="0"/>
                <color theme="0"/>
              </font>
              <fill>
                <patternFill>
                  <bgColor rgb="FFC00000"/>
                </patternFill>
              </fill>
            </x14:dxf>
          </x14:cfRule>
          <x14:cfRule type="containsText" priority="16496" operator="containsText" id="{E0277168-4591-4CD0-8795-15C74FE6D2B8}">
            <xm:f>NOT(ISERROR(SEARCH('Listados Datos'!$D$4,B46)))</xm:f>
            <xm:f>'Listados Datos'!$D$4</xm:f>
            <x14:dxf>
              <font>
                <b/>
                <i val="0"/>
                <color theme="0"/>
              </font>
              <fill>
                <patternFill>
                  <bgColor rgb="FFC00000"/>
                </patternFill>
              </fill>
            </x14:dxf>
          </x14:cfRule>
          <x14:cfRule type="containsText" priority="16497" operator="containsText" id="{2C804A2C-B3A6-4D52-96C5-C3A39C2E2494}">
            <xm:f>NOT(ISERROR(SEARCH('Listados Datos'!$D$5,B46)))</xm:f>
            <xm:f>'Listados Datos'!$D$5</xm:f>
            <x14:dxf>
              <font>
                <b/>
                <i val="0"/>
                <color theme="0"/>
              </font>
              <fill>
                <patternFill>
                  <bgColor rgb="FFC00000"/>
                </patternFill>
              </fill>
            </x14:dxf>
          </x14:cfRule>
          <x14:cfRule type="containsText" priority="16498" operator="containsText" id="{42B34667-2854-42DC-8AE8-56B5DAEB6241}">
            <xm:f>NOT(ISERROR(SEARCH('Listados Datos'!$D$6,B46)))</xm:f>
            <xm:f>'Listados Datos'!$D$6</xm:f>
            <x14:dxf>
              <font>
                <b/>
                <i val="0"/>
                <color theme="0"/>
              </font>
              <fill>
                <patternFill>
                  <bgColor rgb="FFE3351F"/>
                </patternFill>
              </fill>
            </x14:dxf>
          </x14:cfRule>
          <x14:cfRule type="containsText" priority="16499" operator="containsText" id="{FF9633C5-C09A-4709-984F-ABB332B2E6C0}">
            <xm:f>NOT(ISERROR(SEARCH('Listados Datos'!$D$7,B46)))</xm:f>
            <xm:f>'Listados Datos'!$D$7</xm:f>
            <x14:dxf>
              <font>
                <b/>
                <i val="0"/>
                <color theme="0"/>
              </font>
              <fill>
                <patternFill>
                  <bgColor rgb="FFE3351F"/>
                </patternFill>
              </fill>
            </x14:dxf>
          </x14:cfRule>
          <x14:cfRule type="containsText" priority="16500" operator="containsText" id="{6E0F9123-9467-4EA1-8FFC-3001B92B40CD}">
            <xm:f>NOT(ISERROR(SEARCH('Listados Datos'!$D$8,B46)))</xm:f>
            <xm:f>'Listados Datos'!$D$8</xm:f>
            <x14:dxf>
              <font>
                <b/>
                <i val="0"/>
                <color theme="0"/>
              </font>
              <fill>
                <patternFill>
                  <bgColor rgb="FFE3351F"/>
                </patternFill>
              </fill>
            </x14:dxf>
          </x14:cfRule>
          <x14:cfRule type="containsText" priority="16501" operator="containsText" id="{6223CF4A-EEF8-4B82-BE51-272BD02B6667}">
            <xm:f>NOT(ISERROR(SEARCH('Listados Datos'!$D$9,B46)))</xm:f>
            <xm:f>'Listados Datos'!$D$9</xm:f>
            <x14:dxf>
              <font>
                <b/>
                <i val="0"/>
                <color theme="0"/>
              </font>
              <fill>
                <patternFill>
                  <bgColor rgb="FFFFC000"/>
                </patternFill>
              </fill>
            </x14:dxf>
          </x14:cfRule>
          <x14:cfRule type="containsText" priority="16502" operator="containsText" id="{6B0C58A9-5BC5-4BA6-AA1F-BA65C6EDE0FF}">
            <xm:f>NOT(ISERROR(SEARCH('Listados Datos'!$D$10,B46)))</xm:f>
            <xm:f>'Listados Datos'!$D$10</xm:f>
            <x14:dxf>
              <font>
                <b/>
                <i val="0"/>
                <color theme="0"/>
              </font>
              <fill>
                <patternFill>
                  <bgColor rgb="FFFFC000"/>
                </patternFill>
              </fill>
            </x14:dxf>
          </x14:cfRule>
          <x14:cfRule type="containsText" priority="16503" operator="containsText" id="{34F27B42-4E09-4C82-AB73-D9ECF160E4B8}">
            <xm:f>NOT(ISERROR(SEARCH('Listados Datos'!$D$11,B46)))</xm:f>
            <xm:f>'Listados Datos'!$D$11</xm:f>
            <x14:dxf>
              <font>
                <b/>
                <i val="0"/>
                <color theme="0"/>
              </font>
              <fill>
                <patternFill>
                  <bgColor rgb="FFFFC000"/>
                </patternFill>
              </fill>
            </x14:dxf>
          </x14:cfRule>
          <x14:cfRule type="containsText" priority="16504" operator="containsText" id="{DDBB3285-28C6-4C8B-9B13-286261ECCC1A}">
            <xm:f>NOT(ISERROR(SEARCH('Listados Datos'!$D$12,B46)))</xm:f>
            <xm:f>'Listados Datos'!$D$12</xm:f>
            <x14:dxf>
              <font>
                <b/>
                <i val="0"/>
                <color theme="0"/>
              </font>
              <fill>
                <patternFill>
                  <bgColor rgb="FFFFC000"/>
                </patternFill>
              </fill>
            </x14:dxf>
          </x14:cfRule>
          <x14:cfRule type="containsText" priority="16505" operator="containsText" id="{449E43DD-E84E-4E89-BF36-4D63BE0072C4}">
            <xm:f>NOT(ISERROR(SEARCH('Listados Datos'!$D$13,B46)))</xm:f>
            <xm:f>'Listados Datos'!$D$13</xm:f>
            <x14:dxf>
              <font>
                <b/>
                <i val="0"/>
                <color theme="0"/>
              </font>
              <fill>
                <patternFill>
                  <bgColor rgb="FFFFC000"/>
                </patternFill>
              </fill>
            </x14:dxf>
          </x14:cfRule>
          <x14:cfRule type="containsText" priority="16506" operator="containsText" id="{DA726E2D-430D-403B-8C47-B05E88C0D39B}">
            <xm:f>NOT(ISERROR(SEARCH('Listados Datos'!$D$14,B46)))</xm:f>
            <xm:f>'Listados Datos'!$D$14</xm:f>
            <x14:dxf>
              <font>
                <b/>
                <i val="0"/>
                <color theme="0"/>
              </font>
              <fill>
                <patternFill>
                  <bgColor rgb="FFFF0000"/>
                </patternFill>
              </fill>
            </x14:dxf>
          </x14:cfRule>
          <x14:cfRule type="containsText" priority="16507" operator="containsText" id="{3B318F5A-2913-43E9-92BD-0235835E9ED9}">
            <xm:f>NOT(ISERROR(SEARCH('Listados Datos'!$D$15,B46)))</xm:f>
            <xm:f>'Listados Datos'!$D$15</xm:f>
            <x14:dxf>
              <font>
                <b/>
                <i val="0"/>
                <color theme="0"/>
              </font>
              <fill>
                <patternFill>
                  <bgColor rgb="FFFF0000"/>
                </patternFill>
              </fill>
            </x14:dxf>
          </x14:cfRule>
          <x14:cfRule type="containsText" priority="1650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303" operator="containsText" id="{1F2CC3F4-AF44-44A1-9F82-2D8437C52640}">
            <xm:f>NOT(ISERROR(SEARCH('Listados Datos'!$P$3,AR115)))</xm:f>
            <xm:f>'Listados Datos'!$P$3</xm:f>
            <x14:dxf>
              <fill>
                <patternFill>
                  <bgColor rgb="FF99CC00"/>
                </patternFill>
              </fill>
            </x14:dxf>
          </x14:cfRule>
          <x14:cfRule type="containsText" priority="16304" operator="containsText" id="{A7A08CF9-80EA-4140-A13B-2E3630ADAE29}">
            <xm:f>NOT(ISERROR(SEARCH('Listados Datos'!$P$4,AR115)))</xm:f>
            <xm:f>'Listados Datos'!$P$4</xm:f>
            <x14:dxf>
              <fill>
                <patternFill>
                  <bgColor rgb="FF33CC33"/>
                </patternFill>
              </fill>
            </x14:dxf>
          </x14:cfRule>
          <x14:cfRule type="containsText" priority="16305" operator="containsText" id="{E46108F0-9DD7-4F07-B70E-AB028EE95268}">
            <xm:f>NOT(ISERROR(SEARCH('Listados Datos'!$P$5,AR115)))</xm:f>
            <xm:f>'Listados Datos'!$P$5</xm:f>
            <x14:dxf>
              <fill>
                <patternFill>
                  <bgColor rgb="FFFFFF00"/>
                </patternFill>
              </fill>
            </x14:dxf>
          </x14:cfRule>
          <x14:cfRule type="containsText" priority="16306" operator="containsText" id="{285234BC-8E2F-465E-8FE1-644D3B9EC7B5}">
            <xm:f>NOT(ISERROR(SEARCH('Listados Datos'!$P$6,AR115)))</xm:f>
            <xm:f>'Listados Datos'!$P$6</xm:f>
            <x14:dxf>
              <fill>
                <patternFill>
                  <bgColor rgb="FFFFC000"/>
                </patternFill>
              </fill>
            </x14:dxf>
          </x14:cfRule>
          <x14:cfRule type="containsText" priority="1630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369" operator="containsText" id="{18DA6403-44DB-447D-A4DC-75DFEBBBBF7C}">
            <xm:f>NOT(ISERROR(SEARCH('Listados Datos'!$T$3,AT117)))</xm:f>
            <xm:f>'Listados Datos'!$T$3</xm:f>
            <x14:dxf>
              <fill>
                <patternFill patternType="solid">
                  <bgColor rgb="FFC00000"/>
                </patternFill>
              </fill>
            </x14:dxf>
          </x14:cfRule>
          <x14:cfRule type="containsText" priority="16370" operator="containsText" id="{38033305-B944-40AE-8A95-BD8487EF26F4}">
            <xm:f>NOT(ISERROR(SEARCH('Listados Datos'!$T$4,AT117)))</xm:f>
            <xm:f>'Listados Datos'!$T$4</xm:f>
            <x14:dxf>
              <font>
                <b/>
                <i val="0"/>
                <color theme="0"/>
              </font>
              <fill>
                <patternFill>
                  <bgColor rgb="FFE26B0A"/>
                </patternFill>
              </fill>
            </x14:dxf>
          </x14:cfRule>
          <x14:cfRule type="containsText" priority="16371" operator="containsText" id="{A92D7C5E-1146-40DA-8052-65CF4FEAAFE2}">
            <xm:f>NOT(ISERROR(SEARCH('Listados Datos'!$T$5,AT117)))</xm:f>
            <xm:f>'Listados Datos'!$T$5</xm:f>
            <x14:dxf>
              <font>
                <b/>
                <i val="0"/>
                <color auto="1"/>
              </font>
              <fill>
                <patternFill>
                  <bgColor rgb="FFFFFF00"/>
                </patternFill>
              </fill>
            </x14:dxf>
          </x14:cfRule>
          <x14:cfRule type="containsText" priority="1637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359" operator="containsText" id="{85D97FD9-1DEC-4702-AA9E-840C21A9356B}">
            <xm:f>NOT(ISERROR(SEARCH('Listados Datos'!$P$3,AR117)))</xm:f>
            <xm:f>'Listados Datos'!$P$3</xm:f>
            <x14:dxf>
              <fill>
                <patternFill>
                  <bgColor rgb="FF99CC00"/>
                </patternFill>
              </fill>
            </x14:dxf>
          </x14:cfRule>
          <x14:cfRule type="containsText" priority="16360" operator="containsText" id="{07DA3E75-A1BD-4B5E-997F-BCE40FE6C364}">
            <xm:f>NOT(ISERROR(SEARCH('Listados Datos'!$P$4,AR117)))</xm:f>
            <xm:f>'Listados Datos'!$P$4</xm:f>
            <x14:dxf>
              <fill>
                <patternFill>
                  <bgColor rgb="FF33CC33"/>
                </patternFill>
              </fill>
            </x14:dxf>
          </x14:cfRule>
          <x14:cfRule type="containsText" priority="16361" operator="containsText" id="{EDD29DFC-DA0B-49D6-BAC0-EFD6868B36CB}">
            <xm:f>NOT(ISERROR(SEARCH('Listados Datos'!$P$5,AR117)))</xm:f>
            <xm:f>'Listados Datos'!$P$5</xm:f>
            <x14:dxf>
              <fill>
                <patternFill>
                  <bgColor rgb="FFFFFF00"/>
                </patternFill>
              </fill>
            </x14:dxf>
          </x14:cfRule>
          <x14:cfRule type="containsText" priority="16362" operator="containsText" id="{CBB5A947-ACEE-483E-BF98-32985A6F1BD3}">
            <xm:f>NOT(ISERROR(SEARCH('Listados Datos'!$P$6,AR117)))</xm:f>
            <xm:f>'Listados Datos'!$P$6</xm:f>
            <x14:dxf>
              <fill>
                <patternFill>
                  <bgColor rgb="FFFFC000"/>
                </patternFill>
              </fill>
            </x14:dxf>
          </x14:cfRule>
          <x14:cfRule type="containsText" priority="1636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327" operator="containsText" id="{8D5C33DC-2A70-41D7-884F-8AA15A683BCE}">
            <xm:f>NOT(ISERROR(SEARCH('Listados Datos'!$T$3,AT114)))</xm:f>
            <xm:f>'Listados Datos'!$T$3</xm:f>
            <x14:dxf>
              <fill>
                <patternFill patternType="solid">
                  <bgColor rgb="FFC00000"/>
                </patternFill>
              </fill>
            </x14:dxf>
          </x14:cfRule>
          <x14:cfRule type="containsText" priority="16328" operator="containsText" id="{9E43DFCF-7972-493A-B175-C91417513DF1}">
            <xm:f>NOT(ISERROR(SEARCH('Listados Datos'!$T$4,AT114)))</xm:f>
            <xm:f>'Listados Datos'!$T$4</xm:f>
            <x14:dxf>
              <font>
                <b/>
                <i val="0"/>
                <color theme="0"/>
              </font>
              <fill>
                <patternFill>
                  <bgColor rgb="FFE26B0A"/>
                </patternFill>
              </fill>
            </x14:dxf>
          </x14:cfRule>
          <x14:cfRule type="containsText" priority="16329" operator="containsText" id="{0DCF8571-D193-4362-B4E0-47B308D16198}">
            <xm:f>NOT(ISERROR(SEARCH('Listados Datos'!$T$5,AT114)))</xm:f>
            <xm:f>'Listados Datos'!$T$5</xm:f>
            <x14:dxf>
              <font>
                <b/>
                <i val="0"/>
                <color auto="1"/>
              </font>
              <fill>
                <patternFill>
                  <bgColor rgb="FFFFFF00"/>
                </patternFill>
              </fill>
            </x14:dxf>
          </x14:cfRule>
          <x14:cfRule type="containsText" priority="1633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317" operator="containsText" id="{5E6ABCB9-09CD-4AD7-8DED-6EF43F2F5AD2}">
            <xm:f>NOT(ISERROR(SEARCH('Listados Datos'!$P$3,AR114)))</xm:f>
            <xm:f>'Listados Datos'!$P$3</xm:f>
            <x14:dxf>
              <fill>
                <patternFill>
                  <bgColor rgb="FF99CC00"/>
                </patternFill>
              </fill>
            </x14:dxf>
          </x14:cfRule>
          <x14:cfRule type="containsText" priority="16318" operator="containsText" id="{6E88AE34-EFC9-4165-BF98-CF8366D87DFD}">
            <xm:f>NOT(ISERROR(SEARCH('Listados Datos'!$P$4,AR114)))</xm:f>
            <xm:f>'Listados Datos'!$P$4</xm:f>
            <x14:dxf>
              <fill>
                <patternFill>
                  <bgColor rgb="FF33CC33"/>
                </patternFill>
              </fill>
            </x14:dxf>
          </x14:cfRule>
          <x14:cfRule type="containsText" priority="16319" operator="containsText" id="{3FA6B231-F12C-4FA3-BE5D-C48795C802FB}">
            <xm:f>NOT(ISERROR(SEARCH('Listados Datos'!$P$5,AR114)))</xm:f>
            <xm:f>'Listados Datos'!$P$5</xm:f>
            <x14:dxf>
              <fill>
                <patternFill>
                  <bgColor rgb="FFFFFF00"/>
                </patternFill>
              </fill>
            </x14:dxf>
          </x14:cfRule>
          <x14:cfRule type="containsText" priority="16320" operator="containsText" id="{4D3E367B-4A61-476F-8B01-5D7C882311ED}">
            <xm:f>NOT(ISERROR(SEARCH('Listados Datos'!$P$6,AR114)))</xm:f>
            <xm:f>'Listados Datos'!$P$6</xm:f>
            <x14:dxf>
              <fill>
                <patternFill>
                  <bgColor rgb="FFFFC000"/>
                </patternFill>
              </fill>
            </x14:dxf>
          </x14:cfRule>
          <x14:cfRule type="containsText" priority="1632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435" operator="containsText" id="{825A0083-2090-45B0-AAAB-5D49947ABEC3}">
            <xm:f>NOT(ISERROR(SEARCH('Listados Datos'!$T$3,AF112)))</xm:f>
            <xm:f>'Listados Datos'!$T$3</xm:f>
            <x14:dxf>
              <fill>
                <patternFill patternType="solid">
                  <bgColor rgb="FFC00000"/>
                </patternFill>
              </fill>
            </x14:dxf>
          </x14:cfRule>
          <x14:cfRule type="containsText" priority="16436" operator="containsText" id="{75B07F93-63AA-4360-B5D3-3A47B3A9B9F6}">
            <xm:f>NOT(ISERROR(SEARCH('Listados Datos'!$T$4,AF112)))</xm:f>
            <xm:f>'Listados Datos'!$T$4</xm:f>
            <x14:dxf>
              <font>
                <b/>
                <i val="0"/>
                <color theme="0"/>
              </font>
              <fill>
                <patternFill>
                  <bgColor rgb="FFE26B0A"/>
                </patternFill>
              </fill>
            </x14:dxf>
          </x14:cfRule>
          <x14:cfRule type="containsText" priority="16437" operator="containsText" id="{35534238-889B-450A-9F7F-2CA653F80F55}">
            <xm:f>NOT(ISERROR(SEARCH('Listados Datos'!$T$5,AF112)))</xm:f>
            <xm:f>'Listados Datos'!$T$5</xm:f>
            <x14:dxf>
              <font>
                <b/>
                <i val="0"/>
                <color auto="1"/>
              </font>
              <fill>
                <patternFill>
                  <bgColor rgb="FFFFFF00"/>
                </patternFill>
              </fill>
            </x14:dxf>
          </x14:cfRule>
          <x14:cfRule type="containsText" priority="1643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431" operator="containsText" id="{2911147B-A4C9-49D7-B10A-DB5A4097067A}">
            <xm:f>NOT(ISERROR(SEARCH('Listados Datos'!$T$3,AB112)))</xm:f>
            <xm:f>'Listados Datos'!$T$3</xm:f>
            <x14:dxf>
              <fill>
                <patternFill patternType="solid">
                  <bgColor rgb="FFC00000"/>
                </patternFill>
              </fill>
            </x14:dxf>
          </x14:cfRule>
          <x14:cfRule type="containsText" priority="16432" operator="containsText" id="{DF8DC473-5115-4460-ABAB-E2916E67CBDB}">
            <xm:f>NOT(ISERROR(SEARCH('Listados Datos'!$T$4,AB112)))</xm:f>
            <xm:f>'Listados Datos'!$T$4</xm:f>
            <x14:dxf>
              <font>
                <b/>
                <i val="0"/>
                <color theme="0"/>
              </font>
              <fill>
                <patternFill>
                  <bgColor rgb="FFE26B0A"/>
                </patternFill>
              </fill>
            </x14:dxf>
          </x14:cfRule>
          <x14:cfRule type="containsText" priority="16433" operator="containsText" id="{17B0D8E5-8CF9-4D0B-85C1-325E5B1B1C3E}">
            <xm:f>NOT(ISERROR(SEARCH('Listados Datos'!$T$5,AB112)))</xm:f>
            <xm:f>'Listados Datos'!$T$5</xm:f>
            <x14:dxf>
              <font>
                <b/>
                <i val="0"/>
                <color auto="1"/>
              </font>
              <fill>
                <patternFill>
                  <bgColor rgb="FFFFFF00"/>
                </patternFill>
              </fill>
            </x14:dxf>
          </x14:cfRule>
          <x14:cfRule type="containsText" priority="1643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421" operator="containsText" id="{55CD8DB0-63C6-4BF1-B7CD-7264E6008AFB}">
            <xm:f>NOT(ISERROR(SEARCH('Listados Datos'!$P$3,Z112)))</xm:f>
            <xm:f>'Listados Datos'!$P$3</xm:f>
            <x14:dxf>
              <fill>
                <patternFill>
                  <bgColor rgb="FF99CC00"/>
                </patternFill>
              </fill>
            </x14:dxf>
          </x14:cfRule>
          <x14:cfRule type="containsText" priority="16422" operator="containsText" id="{DF717CD1-9CAA-428B-88BE-05E4A32F7373}">
            <xm:f>NOT(ISERROR(SEARCH('Listados Datos'!$P$4,Z112)))</xm:f>
            <xm:f>'Listados Datos'!$P$4</xm:f>
            <x14:dxf>
              <fill>
                <patternFill>
                  <bgColor rgb="FF33CC33"/>
                </patternFill>
              </fill>
            </x14:dxf>
          </x14:cfRule>
          <x14:cfRule type="containsText" priority="16423" operator="containsText" id="{4ADF86E9-FE14-4448-B4EC-27D1C4B04F29}">
            <xm:f>NOT(ISERROR(SEARCH('Listados Datos'!$P$5,Z112)))</xm:f>
            <xm:f>'Listados Datos'!$P$5</xm:f>
            <x14:dxf>
              <fill>
                <patternFill>
                  <bgColor rgb="FFFFFF00"/>
                </patternFill>
              </fill>
            </x14:dxf>
          </x14:cfRule>
          <x14:cfRule type="containsText" priority="16424" operator="containsText" id="{0A5B5CD2-16D0-4BB9-A417-DF7A8DE577E9}">
            <xm:f>NOT(ISERROR(SEARCH('Listados Datos'!$P$6,Z112)))</xm:f>
            <xm:f>'Listados Datos'!$P$6</xm:f>
            <x14:dxf>
              <fill>
                <patternFill>
                  <bgColor rgb="FFFFC000"/>
                </patternFill>
              </fill>
            </x14:dxf>
          </x14:cfRule>
          <x14:cfRule type="containsText" priority="1642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397" operator="containsText" id="{B828D458-97DA-4FC4-AA61-86FAB0015FC5}">
            <xm:f>NOT(ISERROR(SEARCH('Listados Datos'!$T$3,AT112)))</xm:f>
            <xm:f>'Listados Datos'!$T$3</xm:f>
            <x14:dxf>
              <fill>
                <patternFill patternType="solid">
                  <bgColor rgb="FFC00000"/>
                </patternFill>
              </fill>
            </x14:dxf>
          </x14:cfRule>
          <x14:cfRule type="containsText" priority="16398" operator="containsText" id="{477DFEFD-4EC9-4207-A348-1B9E652996D9}">
            <xm:f>NOT(ISERROR(SEARCH('Listados Datos'!$T$4,AT112)))</xm:f>
            <xm:f>'Listados Datos'!$T$4</xm:f>
            <x14:dxf>
              <font>
                <b/>
                <i val="0"/>
                <color theme="0"/>
              </font>
              <fill>
                <patternFill>
                  <bgColor rgb="FFE26B0A"/>
                </patternFill>
              </fill>
            </x14:dxf>
          </x14:cfRule>
          <x14:cfRule type="containsText" priority="16399" operator="containsText" id="{AE0A5677-E487-4C35-B8D7-EF428E190DDE}">
            <xm:f>NOT(ISERROR(SEARCH('Listados Datos'!$T$5,AT112)))</xm:f>
            <xm:f>'Listados Datos'!$T$5</xm:f>
            <x14:dxf>
              <font>
                <b/>
                <i val="0"/>
                <color auto="1"/>
              </font>
              <fill>
                <patternFill>
                  <bgColor rgb="FFFFFF00"/>
                </patternFill>
              </fill>
            </x14:dxf>
          </x14:cfRule>
          <x14:cfRule type="containsText" priority="1640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387" operator="containsText" id="{D0E49CA7-93DF-4379-8C08-A495BA1EAF91}">
            <xm:f>NOT(ISERROR(SEARCH('Listados Datos'!$P$3,AR112)))</xm:f>
            <xm:f>'Listados Datos'!$P$3</xm:f>
            <x14:dxf>
              <fill>
                <patternFill>
                  <bgColor rgb="FF99CC00"/>
                </patternFill>
              </fill>
            </x14:dxf>
          </x14:cfRule>
          <x14:cfRule type="containsText" priority="16388" operator="containsText" id="{F6F5164A-CB3C-450A-97EE-14397098DF42}">
            <xm:f>NOT(ISERROR(SEARCH('Listados Datos'!$P$4,AR112)))</xm:f>
            <xm:f>'Listados Datos'!$P$4</xm:f>
            <x14:dxf>
              <fill>
                <patternFill>
                  <bgColor rgb="FF33CC33"/>
                </patternFill>
              </fill>
            </x14:dxf>
          </x14:cfRule>
          <x14:cfRule type="containsText" priority="16389" operator="containsText" id="{03D4C553-1BEB-4BBA-8B21-3C3915EC6B86}">
            <xm:f>NOT(ISERROR(SEARCH('Listados Datos'!$P$5,AR112)))</xm:f>
            <xm:f>'Listados Datos'!$P$5</xm:f>
            <x14:dxf>
              <fill>
                <patternFill>
                  <bgColor rgb="FFFFFF00"/>
                </patternFill>
              </fill>
            </x14:dxf>
          </x14:cfRule>
          <x14:cfRule type="containsText" priority="16390" operator="containsText" id="{5C9D4DFD-78D2-4C87-8D1C-B958972B7D44}">
            <xm:f>NOT(ISERROR(SEARCH('Listados Datos'!$P$6,AR112)))</xm:f>
            <xm:f>'Listados Datos'!$P$6</xm:f>
            <x14:dxf>
              <fill>
                <patternFill>
                  <bgColor rgb="FFFFC000"/>
                </patternFill>
              </fill>
            </x14:dxf>
          </x14:cfRule>
          <x14:cfRule type="containsText" priority="1639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383" operator="containsText" id="{490119D4-6289-4DFE-9F01-43C968E83118}">
            <xm:f>NOT(ISERROR(SEARCH('Listados Datos'!$T$3,AT113)))</xm:f>
            <xm:f>'Listados Datos'!$T$3</xm:f>
            <x14:dxf>
              <fill>
                <patternFill patternType="solid">
                  <bgColor rgb="FFC00000"/>
                </patternFill>
              </fill>
            </x14:dxf>
          </x14:cfRule>
          <x14:cfRule type="containsText" priority="16384" operator="containsText" id="{3D0118EE-D4BE-425D-91E8-F4448DF2B9A3}">
            <xm:f>NOT(ISERROR(SEARCH('Listados Datos'!$T$4,AT113)))</xm:f>
            <xm:f>'Listados Datos'!$T$4</xm:f>
            <x14:dxf>
              <font>
                <b/>
                <i val="0"/>
                <color theme="0"/>
              </font>
              <fill>
                <patternFill>
                  <bgColor rgb="FFE26B0A"/>
                </patternFill>
              </fill>
            </x14:dxf>
          </x14:cfRule>
          <x14:cfRule type="containsText" priority="16385" operator="containsText" id="{72F9A2C7-9930-4825-90DF-C92BE2F401A5}">
            <xm:f>NOT(ISERROR(SEARCH('Listados Datos'!$T$5,AT113)))</xm:f>
            <xm:f>'Listados Datos'!$T$5</xm:f>
            <x14:dxf>
              <font>
                <b/>
                <i val="0"/>
                <color auto="1"/>
              </font>
              <fill>
                <patternFill>
                  <bgColor rgb="FFFFFF00"/>
                </patternFill>
              </fill>
            </x14:dxf>
          </x14:cfRule>
          <x14:cfRule type="containsText" priority="1638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373" operator="containsText" id="{579EDBA6-DF2C-4AD7-96EC-23925E12B2B4}">
            <xm:f>NOT(ISERROR(SEARCH('Listados Datos'!$P$3,AR113)))</xm:f>
            <xm:f>'Listados Datos'!$P$3</xm:f>
            <x14:dxf>
              <fill>
                <patternFill>
                  <bgColor rgb="FF99CC00"/>
                </patternFill>
              </fill>
            </x14:dxf>
          </x14:cfRule>
          <x14:cfRule type="containsText" priority="16374" operator="containsText" id="{8C4D3588-7BA1-486A-B71B-6EDC8C52534E}">
            <xm:f>NOT(ISERROR(SEARCH('Listados Datos'!$P$4,AR113)))</xm:f>
            <xm:f>'Listados Datos'!$P$4</xm:f>
            <x14:dxf>
              <fill>
                <patternFill>
                  <bgColor rgb="FF33CC33"/>
                </patternFill>
              </fill>
            </x14:dxf>
          </x14:cfRule>
          <x14:cfRule type="containsText" priority="16375" operator="containsText" id="{3816991F-FA64-4D2F-8902-85A8A3E22EAD}">
            <xm:f>NOT(ISERROR(SEARCH('Listados Datos'!$P$5,AR113)))</xm:f>
            <xm:f>'Listados Datos'!$P$5</xm:f>
            <x14:dxf>
              <fill>
                <patternFill>
                  <bgColor rgb="FFFFFF00"/>
                </patternFill>
              </fill>
            </x14:dxf>
          </x14:cfRule>
          <x14:cfRule type="containsText" priority="16376" operator="containsText" id="{FC34259A-F532-4296-A7A2-78CCDA58677B}">
            <xm:f>NOT(ISERROR(SEARCH('Listados Datos'!$P$6,AR113)))</xm:f>
            <xm:f>'Listados Datos'!$P$6</xm:f>
            <x14:dxf>
              <fill>
                <patternFill>
                  <bgColor rgb="FFFFC000"/>
                </patternFill>
              </fill>
            </x14:dxf>
          </x14:cfRule>
          <x14:cfRule type="containsText" priority="1637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355" operator="containsText" id="{B26C6383-EA6A-49A6-BEEF-49D7B01B2F76}">
            <xm:f>NOT(ISERROR(SEARCH('Listados Datos'!$T$3,AF114)))</xm:f>
            <xm:f>'Listados Datos'!$T$3</xm:f>
            <x14:dxf>
              <fill>
                <patternFill patternType="solid">
                  <bgColor rgb="FFC00000"/>
                </patternFill>
              </fill>
            </x14:dxf>
          </x14:cfRule>
          <x14:cfRule type="containsText" priority="16356" operator="containsText" id="{1C274E1E-F309-4904-929C-38AAEA94790C}">
            <xm:f>NOT(ISERROR(SEARCH('Listados Datos'!$T$4,AF114)))</xm:f>
            <xm:f>'Listados Datos'!$T$4</xm:f>
            <x14:dxf>
              <font>
                <b/>
                <i val="0"/>
                <color theme="0"/>
              </font>
              <fill>
                <patternFill>
                  <bgColor rgb="FFE26B0A"/>
                </patternFill>
              </fill>
            </x14:dxf>
          </x14:cfRule>
          <x14:cfRule type="containsText" priority="16357" operator="containsText" id="{B63CFE0B-D339-4FBC-B4C1-DF712CFF8A06}">
            <xm:f>NOT(ISERROR(SEARCH('Listados Datos'!$T$5,AF114)))</xm:f>
            <xm:f>'Listados Datos'!$T$5</xm:f>
            <x14:dxf>
              <font>
                <b/>
                <i val="0"/>
                <color auto="1"/>
              </font>
              <fill>
                <patternFill>
                  <bgColor rgb="FFFFFF00"/>
                </patternFill>
              </fill>
            </x14:dxf>
          </x14:cfRule>
          <x14:cfRule type="containsText" priority="1635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351" operator="containsText" id="{5FAE8E94-AF72-41F7-9EE0-E87CEF7F2C4B}">
            <xm:f>NOT(ISERROR(SEARCH('Listados Datos'!$T$3,AB114)))</xm:f>
            <xm:f>'Listados Datos'!$T$3</xm:f>
            <x14:dxf>
              <fill>
                <patternFill patternType="solid">
                  <bgColor rgb="FFC00000"/>
                </patternFill>
              </fill>
            </x14:dxf>
          </x14:cfRule>
          <x14:cfRule type="containsText" priority="16352" operator="containsText" id="{B4E8F686-DA77-41F8-87F7-C26D80E90306}">
            <xm:f>NOT(ISERROR(SEARCH('Listados Datos'!$T$4,AB114)))</xm:f>
            <xm:f>'Listados Datos'!$T$4</xm:f>
            <x14:dxf>
              <font>
                <b/>
                <i val="0"/>
                <color theme="0"/>
              </font>
              <fill>
                <patternFill>
                  <bgColor rgb="FFE26B0A"/>
                </patternFill>
              </fill>
            </x14:dxf>
          </x14:cfRule>
          <x14:cfRule type="containsText" priority="16353" operator="containsText" id="{86888C98-8FAD-40C1-92FE-7A675BDBF723}">
            <xm:f>NOT(ISERROR(SEARCH('Listados Datos'!$T$5,AB114)))</xm:f>
            <xm:f>'Listados Datos'!$T$5</xm:f>
            <x14:dxf>
              <font>
                <b/>
                <i val="0"/>
                <color auto="1"/>
              </font>
              <fill>
                <patternFill>
                  <bgColor rgb="FFFFFF00"/>
                </patternFill>
              </fill>
            </x14:dxf>
          </x14:cfRule>
          <x14:cfRule type="containsText" priority="1635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341" operator="containsText" id="{EB04593A-9EBF-4CD1-93D2-4883E28DB811}">
            <xm:f>NOT(ISERROR(SEARCH('Listados Datos'!$P$3,Z114)))</xm:f>
            <xm:f>'Listados Datos'!$P$3</xm:f>
            <x14:dxf>
              <fill>
                <patternFill>
                  <bgColor rgb="FF99CC00"/>
                </patternFill>
              </fill>
            </x14:dxf>
          </x14:cfRule>
          <x14:cfRule type="containsText" priority="16342" operator="containsText" id="{67A135C9-9112-47C1-B0FF-A6A10277C816}">
            <xm:f>NOT(ISERROR(SEARCH('Listados Datos'!$P$4,Z114)))</xm:f>
            <xm:f>'Listados Datos'!$P$4</xm:f>
            <x14:dxf>
              <fill>
                <patternFill>
                  <bgColor rgb="FF33CC33"/>
                </patternFill>
              </fill>
            </x14:dxf>
          </x14:cfRule>
          <x14:cfRule type="containsText" priority="16343" operator="containsText" id="{DE4A4845-707D-412C-BE2B-7EB84C72B157}">
            <xm:f>NOT(ISERROR(SEARCH('Listados Datos'!$P$5,Z114)))</xm:f>
            <xm:f>'Listados Datos'!$P$5</xm:f>
            <x14:dxf>
              <fill>
                <patternFill>
                  <bgColor rgb="FFFFFF00"/>
                </patternFill>
              </fill>
            </x14:dxf>
          </x14:cfRule>
          <x14:cfRule type="containsText" priority="16344" operator="containsText" id="{04C27154-A7AF-4B27-AD34-08FD0669C23C}">
            <xm:f>NOT(ISERROR(SEARCH('Listados Datos'!$P$6,Z114)))</xm:f>
            <xm:f>'Listados Datos'!$P$6</xm:f>
            <x14:dxf>
              <fill>
                <patternFill>
                  <bgColor rgb="FFFFC000"/>
                </patternFill>
              </fill>
            </x14:dxf>
          </x14:cfRule>
          <x14:cfRule type="containsText" priority="1634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313" operator="containsText" id="{D1801DF3-B1C5-4DE7-A5B4-5CD4DCEB717D}">
            <xm:f>NOT(ISERROR(SEARCH('Listados Datos'!$T$3,AT115)))</xm:f>
            <xm:f>'Listados Datos'!$T$3</xm:f>
            <x14:dxf>
              <fill>
                <patternFill patternType="solid">
                  <bgColor rgb="FFC00000"/>
                </patternFill>
              </fill>
            </x14:dxf>
          </x14:cfRule>
          <x14:cfRule type="containsText" priority="16314" operator="containsText" id="{08213586-22A5-4425-B3EF-1F90E315336E}">
            <xm:f>NOT(ISERROR(SEARCH('Listados Datos'!$T$4,AT115)))</xm:f>
            <xm:f>'Listados Datos'!$T$4</xm:f>
            <x14:dxf>
              <font>
                <b/>
                <i val="0"/>
                <color theme="0"/>
              </font>
              <fill>
                <patternFill>
                  <bgColor rgb="FFE26B0A"/>
                </patternFill>
              </fill>
            </x14:dxf>
          </x14:cfRule>
          <x14:cfRule type="containsText" priority="16315" operator="containsText" id="{BE689F05-90B9-404C-ADD3-A60F96E1EAE5}">
            <xm:f>NOT(ISERROR(SEARCH('Listados Datos'!$T$5,AT115)))</xm:f>
            <xm:f>'Listados Datos'!$T$5</xm:f>
            <x14:dxf>
              <font>
                <b/>
                <i val="0"/>
                <color auto="1"/>
              </font>
              <fill>
                <patternFill>
                  <bgColor rgb="FFFFFF00"/>
                </patternFill>
              </fill>
            </x14:dxf>
          </x14:cfRule>
          <x14:cfRule type="containsText" priority="1631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261" operator="containsText" id="{C196D8E0-B9AA-4CE1-A59E-6ECD81F0791C}">
            <xm:f>NOT(ISERROR(SEARCH('Listados Datos'!$P$3,AR116)))</xm:f>
            <xm:f>'Listados Datos'!$P$3</xm:f>
            <x14:dxf>
              <fill>
                <patternFill>
                  <bgColor rgb="FF99CC00"/>
                </patternFill>
              </fill>
            </x14:dxf>
          </x14:cfRule>
          <x14:cfRule type="containsText" priority="16262" operator="containsText" id="{FA2462AC-2E69-47CF-A498-967606DEB3E5}">
            <xm:f>NOT(ISERROR(SEARCH('Listados Datos'!$P$4,AR116)))</xm:f>
            <xm:f>'Listados Datos'!$P$4</xm:f>
            <x14:dxf>
              <fill>
                <patternFill>
                  <bgColor rgb="FF33CC33"/>
                </patternFill>
              </fill>
            </x14:dxf>
          </x14:cfRule>
          <x14:cfRule type="containsText" priority="16263" operator="containsText" id="{06DCE7BE-8926-4FB5-B089-F3ECCC520BB2}">
            <xm:f>NOT(ISERROR(SEARCH('Listados Datos'!$P$5,AR116)))</xm:f>
            <xm:f>'Listados Datos'!$P$5</xm:f>
            <x14:dxf>
              <fill>
                <patternFill>
                  <bgColor rgb="FFFFFF00"/>
                </patternFill>
              </fill>
            </x14:dxf>
          </x14:cfRule>
          <x14:cfRule type="containsText" priority="16264" operator="containsText" id="{1BEB60F5-B2F3-4686-B10F-542416758B62}">
            <xm:f>NOT(ISERROR(SEARCH('Listados Datos'!$P$6,AR116)))</xm:f>
            <xm:f>'Listados Datos'!$P$6</xm:f>
            <x14:dxf>
              <fill>
                <patternFill>
                  <bgColor rgb="FFFFC000"/>
                </patternFill>
              </fill>
            </x14:dxf>
          </x14:cfRule>
          <x14:cfRule type="containsText" priority="1626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299" operator="containsText" id="{1EEE875E-29C2-433A-AE7A-C99C2DFFDE80}">
            <xm:f>NOT(ISERROR(SEARCH('Listados Datos'!$T$3,AF116)))</xm:f>
            <xm:f>'Listados Datos'!$T$3</xm:f>
            <x14:dxf>
              <fill>
                <patternFill patternType="solid">
                  <bgColor rgb="FFC00000"/>
                </patternFill>
              </fill>
            </x14:dxf>
          </x14:cfRule>
          <x14:cfRule type="containsText" priority="16300" operator="containsText" id="{6D142112-165E-4915-A06C-176D071B80C9}">
            <xm:f>NOT(ISERROR(SEARCH('Listados Datos'!$T$4,AF116)))</xm:f>
            <xm:f>'Listados Datos'!$T$4</xm:f>
            <x14:dxf>
              <font>
                <b/>
                <i val="0"/>
                <color theme="0"/>
              </font>
              <fill>
                <patternFill>
                  <bgColor rgb="FFE26B0A"/>
                </patternFill>
              </fill>
            </x14:dxf>
          </x14:cfRule>
          <x14:cfRule type="containsText" priority="16301" operator="containsText" id="{D35C8D0F-729E-4E95-958F-15B5B42CA215}">
            <xm:f>NOT(ISERROR(SEARCH('Listados Datos'!$T$5,AF116)))</xm:f>
            <xm:f>'Listados Datos'!$T$5</xm:f>
            <x14:dxf>
              <font>
                <b/>
                <i val="0"/>
                <color auto="1"/>
              </font>
              <fill>
                <patternFill>
                  <bgColor rgb="FFFFFF00"/>
                </patternFill>
              </fill>
            </x14:dxf>
          </x14:cfRule>
          <x14:cfRule type="containsText" priority="1630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295" operator="containsText" id="{5F656219-9C7C-4C7E-83BD-72A75C71E24B}">
            <xm:f>NOT(ISERROR(SEARCH('Listados Datos'!$T$3,AB116)))</xm:f>
            <xm:f>'Listados Datos'!$T$3</xm:f>
            <x14:dxf>
              <fill>
                <patternFill patternType="solid">
                  <bgColor rgb="FFC00000"/>
                </patternFill>
              </fill>
            </x14:dxf>
          </x14:cfRule>
          <x14:cfRule type="containsText" priority="16296" operator="containsText" id="{56C93C8F-D2E7-4B81-B915-D71180845C8E}">
            <xm:f>NOT(ISERROR(SEARCH('Listados Datos'!$T$4,AB116)))</xm:f>
            <xm:f>'Listados Datos'!$T$4</xm:f>
            <x14:dxf>
              <font>
                <b/>
                <i val="0"/>
                <color theme="0"/>
              </font>
              <fill>
                <patternFill>
                  <bgColor rgb="FFE26B0A"/>
                </patternFill>
              </fill>
            </x14:dxf>
          </x14:cfRule>
          <x14:cfRule type="containsText" priority="16297" operator="containsText" id="{D7DAAE0A-7AE0-420B-9818-AA54BC00C896}">
            <xm:f>NOT(ISERROR(SEARCH('Listados Datos'!$T$5,AB116)))</xm:f>
            <xm:f>'Listados Datos'!$T$5</xm:f>
            <x14:dxf>
              <font>
                <b/>
                <i val="0"/>
                <color auto="1"/>
              </font>
              <fill>
                <patternFill>
                  <bgColor rgb="FFFFFF00"/>
                </patternFill>
              </fill>
            </x14:dxf>
          </x14:cfRule>
          <x14:cfRule type="containsText" priority="1629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285" operator="containsText" id="{943845D4-93DF-4F76-B76E-47398F2C34C2}">
            <xm:f>NOT(ISERROR(SEARCH('Listados Datos'!$P$3,Z116)))</xm:f>
            <xm:f>'Listados Datos'!$P$3</xm:f>
            <x14:dxf>
              <fill>
                <patternFill>
                  <bgColor rgb="FF99CC00"/>
                </patternFill>
              </fill>
            </x14:dxf>
          </x14:cfRule>
          <x14:cfRule type="containsText" priority="16286" operator="containsText" id="{3989ED97-0890-4B3F-8A73-42E4F81AC29E}">
            <xm:f>NOT(ISERROR(SEARCH('Listados Datos'!$P$4,Z116)))</xm:f>
            <xm:f>'Listados Datos'!$P$4</xm:f>
            <x14:dxf>
              <fill>
                <patternFill>
                  <bgColor rgb="FF33CC33"/>
                </patternFill>
              </fill>
            </x14:dxf>
          </x14:cfRule>
          <x14:cfRule type="containsText" priority="16287" operator="containsText" id="{1020EA74-3B8D-4EEB-9321-A3E20AC95D57}">
            <xm:f>NOT(ISERROR(SEARCH('Listados Datos'!$P$5,Z116)))</xm:f>
            <xm:f>'Listados Datos'!$P$5</xm:f>
            <x14:dxf>
              <fill>
                <patternFill>
                  <bgColor rgb="FFFFFF00"/>
                </patternFill>
              </fill>
            </x14:dxf>
          </x14:cfRule>
          <x14:cfRule type="containsText" priority="16288" operator="containsText" id="{9AC2CF73-B4FC-4CDF-9DAD-173E335FB475}">
            <xm:f>NOT(ISERROR(SEARCH('Listados Datos'!$P$6,Z116)))</xm:f>
            <xm:f>'Listados Datos'!$P$6</xm:f>
            <x14:dxf>
              <fill>
                <patternFill>
                  <bgColor rgb="FFFFC000"/>
                </patternFill>
              </fill>
            </x14:dxf>
          </x14:cfRule>
          <x14:cfRule type="containsText" priority="1628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271" operator="containsText" id="{1373D12A-CABA-442B-89C2-4A7EED600171}">
            <xm:f>NOT(ISERROR(SEARCH('Listados Datos'!$T$3,AT116)))</xm:f>
            <xm:f>'Listados Datos'!$T$3</xm:f>
            <x14:dxf>
              <fill>
                <patternFill patternType="solid">
                  <bgColor rgb="FFC00000"/>
                </patternFill>
              </fill>
            </x14:dxf>
          </x14:cfRule>
          <x14:cfRule type="containsText" priority="16272" operator="containsText" id="{01F3F785-7569-45E6-98DB-FE23FC2C5E1C}">
            <xm:f>NOT(ISERROR(SEARCH('Listados Datos'!$T$4,AT116)))</xm:f>
            <xm:f>'Listados Datos'!$T$4</xm:f>
            <x14:dxf>
              <font>
                <b/>
                <i val="0"/>
                <color theme="0"/>
              </font>
              <fill>
                <patternFill>
                  <bgColor rgb="FFE26B0A"/>
                </patternFill>
              </fill>
            </x14:dxf>
          </x14:cfRule>
          <x14:cfRule type="containsText" priority="16273" operator="containsText" id="{21B7B605-7B92-43E9-8BF3-97DE563A66C4}">
            <xm:f>NOT(ISERROR(SEARCH('Listados Datos'!$T$5,AT116)))</xm:f>
            <xm:f>'Listados Datos'!$T$5</xm:f>
            <x14:dxf>
              <font>
                <b/>
                <i val="0"/>
                <color auto="1"/>
              </font>
              <fill>
                <patternFill>
                  <bgColor rgb="FFFFFF00"/>
                </patternFill>
              </fill>
            </x14:dxf>
          </x14:cfRule>
          <x14:cfRule type="containsText" priority="1627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6111" operator="containsText" id="{7B015F5B-3A08-4322-A777-5088BF9770AE}">
            <xm:f>NOT(ISERROR(SEARCH('Listados Datos'!$P$3,AR109)))</xm:f>
            <xm:f>'Listados Datos'!$P$3</xm:f>
            <x14:dxf>
              <fill>
                <patternFill>
                  <bgColor rgb="FF99CC00"/>
                </patternFill>
              </fill>
            </x14:dxf>
          </x14:cfRule>
          <x14:cfRule type="containsText" priority="16112" operator="containsText" id="{74066B0D-3CD2-4C71-8FD4-70E75744979D}">
            <xm:f>NOT(ISERROR(SEARCH('Listados Datos'!$P$4,AR109)))</xm:f>
            <xm:f>'Listados Datos'!$P$4</xm:f>
            <x14:dxf>
              <fill>
                <patternFill>
                  <bgColor rgb="FF33CC33"/>
                </patternFill>
              </fill>
            </x14:dxf>
          </x14:cfRule>
          <x14:cfRule type="containsText" priority="16113" operator="containsText" id="{B09664CC-4A6A-46C3-8342-F7B2961DC0E1}">
            <xm:f>NOT(ISERROR(SEARCH('Listados Datos'!$P$5,AR109)))</xm:f>
            <xm:f>'Listados Datos'!$P$5</xm:f>
            <x14:dxf>
              <fill>
                <patternFill>
                  <bgColor rgb="FFFFFF00"/>
                </patternFill>
              </fill>
            </x14:dxf>
          </x14:cfRule>
          <x14:cfRule type="containsText" priority="16114" operator="containsText" id="{B2A3C8B8-2DEF-4555-A9C3-0278A8097DB9}">
            <xm:f>NOT(ISERROR(SEARCH('Listados Datos'!$P$6,AR109)))</xm:f>
            <xm:f>'Listados Datos'!$P$6</xm:f>
            <x14:dxf>
              <fill>
                <patternFill>
                  <bgColor rgb="FFFFC000"/>
                </patternFill>
              </fill>
            </x14:dxf>
          </x14:cfRule>
          <x14:cfRule type="containsText" priority="1611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177" operator="containsText" id="{F59414A3-7EDF-4A67-BAA3-6A6F977DCF3A}">
            <xm:f>NOT(ISERROR(SEARCH('Listados Datos'!$T$3,AT111)))</xm:f>
            <xm:f>'Listados Datos'!$T$3</xm:f>
            <x14:dxf>
              <fill>
                <patternFill patternType="solid">
                  <bgColor rgb="FFC00000"/>
                </patternFill>
              </fill>
            </x14:dxf>
          </x14:cfRule>
          <x14:cfRule type="containsText" priority="16178" operator="containsText" id="{EB677B14-6FC1-43D4-871D-F899860D9713}">
            <xm:f>NOT(ISERROR(SEARCH('Listados Datos'!$T$4,AT111)))</xm:f>
            <xm:f>'Listados Datos'!$T$4</xm:f>
            <x14:dxf>
              <font>
                <b/>
                <i val="0"/>
                <color theme="0"/>
              </font>
              <fill>
                <patternFill>
                  <bgColor rgb="FFE26B0A"/>
                </patternFill>
              </fill>
            </x14:dxf>
          </x14:cfRule>
          <x14:cfRule type="containsText" priority="16179" operator="containsText" id="{9446B257-84D2-4959-915B-45253B37218D}">
            <xm:f>NOT(ISERROR(SEARCH('Listados Datos'!$T$5,AT111)))</xm:f>
            <xm:f>'Listados Datos'!$T$5</xm:f>
            <x14:dxf>
              <font>
                <b/>
                <i val="0"/>
                <color auto="1"/>
              </font>
              <fill>
                <patternFill>
                  <bgColor rgb="FFFFFF00"/>
                </patternFill>
              </fill>
            </x14:dxf>
          </x14:cfRule>
          <x14:cfRule type="containsText" priority="1618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167" operator="containsText" id="{F58A374E-171E-4C45-8F50-EB8C154D10E9}">
            <xm:f>NOT(ISERROR(SEARCH('Listados Datos'!$P$3,AR111)))</xm:f>
            <xm:f>'Listados Datos'!$P$3</xm:f>
            <x14:dxf>
              <fill>
                <patternFill>
                  <bgColor rgb="FF99CC00"/>
                </patternFill>
              </fill>
            </x14:dxf>
          </x14:cfRule>
          <x14:cfRule type="containsText" priority="16168" operator="containsText" id="{0556D843-CCEB-44F7-81F0-AAB6C25A4FAF}">
            <xm:f>NOT(ISERROR(SEARCH('Listados Datos'!$P$4,AR111)))</xm:f>
            <xm:f>'Listados Datos'!$P$4</xm:f>
            <x14:dxf>
              <fill>
                <patternFill>
                  <bgColor rgb="FF33CC33"/>
                </patternFill>
              </fill>
            </x14:dxf>
          </x14:cfRule>
          <x14:cfRule type="containsText" priority="16169" operator="containsText" id="{DB501E6F-F82C-4A0B-B0E1-484F6AD55797}">
            <xm:f>NOT(ISERROR(SEARCH('Listados Datos'!$P$5,AR111)))</xm:f>
            <xm:f>'Listados Datos'!$P$5</xm:f>
            <x14:dxf>
              <fill>
                <patternFill>
                  <bgColor rgb="FFFFFF00"/>
                </patternFill>
              </fill>
            </x14:dxf>
          </x14:cfRule>
          <x14:cfRule type="containsText" priority="16170" operator="containsText" id="{D2F077A1-6032-4AB0-A89C-BC224418B984}">
            <xm:f>NOT(ISERROR(SEARCH('Listados Datos'!$P$6,AR111)))</xm:f>
            <xm:f>'Listados Datos'!$P$6</xm:f>
            <x14:dxf>
              <fill>
                <patternFill>
                  <bgColor rgb="FFFFC000"/>
                </patternFill>
              </fill>
            </x14:dxf>
          </x14:cfRule>
          <x14:cfRule type="containsText" priority="1617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6135" operator="containsText" id="{3ACAD007-21D1-4EC8-9A6B-E58101549848}">
            <xm:f>NOT(ISERROR(SEARCH('Listados Datos'!$T$3,AT108)))</xm:f>
            <xm:f>'Listados Datos'!$T$3</xm:f>
            <x14:dxf>
              <fill>
                <patternFill patternType="solid">
                  <bgColor rgb="FFC00000"/>
                </patternFill>
              </fill>
            </x14:dxf>
          </x14:cfRule>
          <x14:cfRule type="containsText" priority="16136" operator="containsText" id="{C134DF8D-27B7-424A-8817-29BCF2025685}">
            <xm:f>NOT(ISERROR(SEARCH('Listados Datos'!$T$4,AT108)))</xm:f>
            <xm:f>'Listados Datos'!$T$4</xm:f>
            <x14:dxf>
              <font>
                <b/>
                <i val="0"/>
                <color theme="0"/>
              </font>
              <fill>
                <patternFill>
                  <bgColor rgb="FFE26B0A"/>
                </patternFill>
              </fill>
            </x14:dxf>
          </x14:cfRule>
          <x14:cfRule type="containsText" priority="16137" operator="containsText" id="{411651F1-50D1-4818-81AE-21153D3FF7FA}">
            <xm:f>NOT(ISERROR(SEARCH('Listados Datos'!$T$5,AT108)))</xm:f>
            <xm:f>'Listados Datos'!$T$5</xm:f>
            <x14:dxf>
              <font>
                <b/>
                <i val="0"/>
                <color auto="1"/>
              </font>
              <fill>
                <patternFill>
                  <bgColor rgb="FFFFFF00"/>
                </patternFill>
              </fill>
            </x14:dxf>
          </x14:cfRule>
          <x14:cfRule type="containsText" priority="1613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6125" operator="containsText" id="{8167E14C-129C-48DB-BF6B-204B9F58B067}">
            <xm:f>NOT(ISERROR(SEARCH('Listados Datos'!$P$3,AR108)))</xm:f>
            <xm:f>'Listados Datos'!$P$3</xm:f>
            <x14:dxf>
              <fill>
                <patternFill>
                  <bgColor rgb="FF99CC00"/>
                </patternFill>
              </fill>
            </x14:dxf>
          </x14:cfRule>
          <x14:cfRule type="containsText" priority="16126" operator="containsText" id="{A015214D-D7CC-421C-ACBF-9A6DE90B0346}">
            <xm:f>NOT(ISERROR(SEARCH('Listados Datos'!$P$4,AR108)))</xm:f>
            <xm:f>'Listados Datos'!$P$4</xm:f>
            <x14:dxf>
              <fill>
                <patternFill>
                  <bgColor rgb="FF33CC33"/>
                </patternFill>
              </fill>
            </x14:dxf>
          </x14:cfRule>
          <x14:cfRule type="containsText" priority="16127" operator="containsText" id="{ECA0870A-6262-4E18-8A77-3991F7F53BBA}">
            <xm:f>NOT(ISERROR(SEARCH('Listados Datos'!$P$5,AR108)))</xm:f>
            <xm:f>'Listados Datos'!$P$5</xm:f>
            <x14:dxf>
              <fill>
                <patternFill>
                  <bgColor rgb="FFFFFF00"/>
                </patternFill>
              </fill>
            </x14:dxf>
          </x14:cfRule>
          <x14:cfRule type="containsText" priority="16128" operator="containsText" id="{9B824D5D-7A1C-49F8-ACD1-8572BE829210}">
            <xm:f>NOT(ISERROR(SEARCH('Listados Datos'!$P$6,AR108)))</xm:f>
            <xm:f>'Listados Datos'!$P$6</xm:f>
            <x14:dxf>
              <fill>
                <patternFill>
                  <bgColor rgb="FFFFC000"/>
                </patternFill>
              </fill>
            </x14:dxf>
          </x14:cfRule>
          <x14:cfRule type="containsText" priority="1612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243" operator="containsText" id="{FAA95018-1D89-4CCB-8E34-A6AC12519DED}">
            <xm:f>NOT(ISERROR(SEARCH('Listados Datos'!$T$3,AF106)))</xm:f>
            <xm:f>'Listados Datos'!$T$3</xm:f>
            <x14:dxf>
              <fill>
                <patternFill patternType="solid">
                  <bgColor rgb="FFC00000"/>
                </patternFill>
              </fill>
            </x14:dxf>
          </x14:cfRule>
          <x14:cfRule type="containsText" priority="16244" operator="containsText" id="{A74C8145-6048-497B-9239-B21964126405}">
            <xm:f>NOT(ISERROR(SEARCH('Listados Datos'!$T$4,AF106)))</xm:f>
            <xm:f>'Listados Datos'!$T$4</xm:f>
            <x14:dxf>
              <font>
                <b/>
                <i val="0"/>
                <color theme="0"/>
              </font>
              <fill>
                <patternFill>
                  <bgColor rgb="FFE26B0A"/>
                </patternFill>
              </fill>
            </x14:dxf>
          </x14:cfRule>
          <x14:cfRule type="containsText" priority="16245" operator="containsText" id="{9BADEB4C-2071-4542-A24C-D89B215B7895}">
            <xm:f>NOT(ISERROR(SEARCH('Listados Datos'!$T$5,AF106)))</xm:f>
            <xm:f>'Listados Datos'!$T$5</xm:f>
            <x14:dxf>
              <font>
                <b/>
                <i val="0"/>
                <color auto="1"/>
              </font>
              <fill>
                <patternFill>
                  <bgColor rgb="FFFFFF00"/>
                </patternFill>
              </fill>
            </x14:dxf>
          </x14:cfRule>
          <x14:cfRule type="containsText" priority="1624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239" operator="containsText" id="{29E285A7-F50C-4AF5-90B5-509EBF4A3AA6}">
            <xm:f>NOT(ISERROR(SEARCH('Listados Datos'!$T$3,AB106)))</xm:f>
            <xm:f>'Listados Datos'!$T$3</xm:f>
            <x14:dxf>
              <fill>
                <patternFill patternType="solid">
                  <bgColor rgb="FFC00000"/>
                </patternFill>
              </fill>
            </x14:dxf>
          </x14:cfRule>
          <x14:cfRule type="containsText" priority="16240" operator="containsText" id="{223C16EB-5C76-43F2-BEB1-E7C601BA7B98}">
            <xm:f>NOT(ISERROR(SEARCH('Listados Datos'!$T$4,AB106)))</xm:f>
            <xm:f>'Listados Datos'!$T$4</xm:f>
            <x14:dxf>
              <font>
                <b/>
                <i val="0"/>
                <color theme="0"/>
              </font>
              <fill>
                <patternFill>
                  <bgColor rgb="FFE26B0A"/>
                </patternFill>
              </fill>
            </x14:dxf>
          </x14:cfRule>
          <x14:cfRule type="containsText" priority="16241" operator="containsText" id="{5B363CF3-6484-4F8C-87EC-84DEFF52ADE6}">
            <xm:f>NOT(ISERROR(SEARCH('Listados Datos'!$T$5,AB106)))</xm:f>
            <xm:f>'Listados Datos'!$T$5</xm:f>
            <x14:dxf>
              <font>
                <b/>
                <i val="0"/>
                <color auto="1"/>
              </font>
              <fill>
                <patternFill>
                  <bgColor rgb="FFFFFF00"/>
                </patternFill>
              </fill>
            </x14:dxf>
          </x14:cfRule>
          <x14:cfRule type="containsText" priority="1624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229" operator="containsText" id="{A27FFDEB-F7A6-4ED4-916F-789FED854F53}">
            <xm:f>NOT(ISERROR(SEARCH('Listados Datos'!$P$3,Z106)))</xm:f>
            <xm:f>'Listados Datos'!$P$3</xm:f>
            <x14:dxf>
              <fill>
                <patternFill>
                  <bgColor rgb="FF99CC00"/>
                </patternFill>
              </fill>
            </x14:dxf>
          </x14:cfRule>
          <x14:cfRule type="containsText" priority="16230" operator="containsText" id="{E67EF2E3-8F8F-4766-B740-28C370CA284F}">
            <xm:f>NOT(ISERROR(SEARCH('Listados Datos'!$P$4,Z106)))</xm:f>
            <xm:f>'Listados Datos'!$P$4</xm:f>
            <x14:dxf>
              <fill>
                <patternFill>
                  <bgColor rgb="FF33CC33"/>
                </patternFill>
              </fill>
            </x14:dxf>
          </x14:cfRule>
          <x14:cfRule type="containsText" priority="16231" operator="containsText" id="{864A89CC-339F-4238-AC83-538A7B9A5D35}">
            <xm:f>NOT(ISERROR(SEARCH('Listados Datos'!$P$5,Z106)))</xm:f>
            <xm:f>'Listados Datos'!$P$5</xm:f>
            <x14:dxf>
              <fill>
                <patternFill>
                  <bgColor rgb="FFFFFF00"/>
                </patternFill>
              </fill>
            </x14:dxf>
          </x14:cfRule>
          <x14:cfRule type="containsText" priority="16232" operator="containsText" id="{AEEE37F2-86B7-4683-B21F-8ECC538991AD}">
            <xm:f>NOT(ISERROR(SEARCH('Listados Datos'!$P$6,Z106)))</xm:f>
            <xm:f>'Listados Datos'!$P$6</xm:f>
            <x14:dxf>
              <fill>
                <patternFill>
                  <bgColor rgb="FFFFC000"/>
                </patternFill>
              </fill>
            </x14:dxf>
          </x14:cfRule>
          <x14:cfRule type="containsText" priority="1623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205" operator="containsText" id="{40D234F1-71C1-48D0-8152-062C90FC10AD}">
            <xm:f>NOT(ISERROR(SEARCH('Listados Datos'!$T$3,AT106)))</xm:f>
            <xm:f>'Listados Datos'!$T$3</xm:f>
            <x14:dxf>
              <fill>
                <patternFill patternType="solid">
                  <bgColor rgb="FFC00000"/>
                </patternFill>
              </fill>
            </x14:dxf>
          </x14:cfRule>
          <x14:cfRule type="containsText" priority="16206" operator="containsText" id="{860847D8-A36A-42E5-B7AE-9D66ED9241D0}">
            <xm:f>NOT(ISERROR(SEARCH('Listados Datos'!$T$4,AT106)))</xm:f>
            <xm:f>'Listados Datos'!$T$4</xm:f>
            <x14:dxf>
              <font>
                <b/>
                <i val="0"/>
                <color theme="0"/>
              </font>
              <fill>
                <patternFill>
                  <bgColor rgb="FFE26B0A"/>
                </patternFill>
              </fill>
            </x14:dxf>
          </x14:cfRule>
          <x14:cfRule type="containsText" priority="16207" operator="containsText" id="{DD8B0CDF-89A2-4233-9ED3-01AD50302293}">
            <xm:f>NOT(ISERROR(SEARCH('Listados Datos'!$T$5,AT106)))</xm:f>
            <xm:f>'Listados Datos'!$T$5</xm:f>
            <x14:dxf>
              <font>
                <b/>
                <i val="0"/>
                <color auto="1"/>
              </font>
              <fill>
                <patternFill>
                  <bgColor rgb="FFFFFF00"/>
                </patternFill>
              </fill>
            </x14:dxf>
          </x14:cfRule>
          <x14:cfRule type="containsText" priority="1620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195" operator="containsText" id="{D33AD35F-546E-4C27-95C7-5FAF765B7477}">
            <xm:f>NOT(ISERROR(SEARCH('Listados Datos'!$P$3,AR106)))</xm:f>
            <xm:f>'Listados Datos'!$P$3</xm:f>
            <x14:dxf>
              <fill>
                <patternFill>
                  <bgColor rgb="FF99CC00"/>
                </patternFill>
              </fill>
            </x14:dxf>
          </x14:cfRule>
          <x14:cfRule type="containsText" priority="16196" operator="containsText" id="{E7F4B131-648B-4F1A-83CB-2F3738ACB7AA}">
            <xm:f>NOT(ISERROR(SEARCH('Listados Datos'!$P$4,AR106)))</xm:f>
            <xm:f>'Listados Datos'!$P$4</xm:f>
            <x14:dxf>
              <fill>
                <patternFill>
                  <bgColor rgb="FF33CC33"/>
                </patternFill>
              </fill>
            </x14:dxf>
          </x14:cfRule>
          <x14:cfRule type="containsText" priority="16197" operator="containsText" id="{73DBA28E-6203-47B1-985C-F423D2CCECF2}">
            <xm:f>NOT(ISERROR(SEARCH('Listados Datos'!$P$5,AR106)))</xm:f>
            <xm:f>'Listados Datos'!$P$5</xm:f>
            <x14:dxf>
              <fill>
                <patternFill>
                  <bgColor rgb="FFFFFF00"/>
                </patternFill>
              </fill>
            </x14:dxf>
          </x14:cfRule>
          <x14:cfRule type="containsText" priority="16198" operator="containsText" id="{269D7D3D-B06C-4C6A-B986-B1B9091AE890}">
            <xm:f>NOT(ISERROR(SEARCH('Listados Datos'!$P$6,AR106)))</xm:f>
            <xm:f>'Listados Datos'!$P$6</xm:f>
            <x14:dxf>
              <fill>
                <patternFill>
                  <bgColor rgb="FFFFC000"/>
                </patternFill>
              </fill>
            </x14:dxf>
          </x14:cfRule>
          <x14:cfRule type="containsText" priority="1619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191" operator="containsText" id="{CF31FBE9-D2E4-4D44-BFB8-796D1C792A9B}">
            <xm:f>NOT(ISERROR(SEARCH('Listados Datos'!$T$3,AT107)))</xm:f>
            <xm:f>'Listados Datos'!$T$3</xm:f>
            <x14:dxf>
              <fill>
                <patternFill patternType="solid">
                  <bgColor rgb="FFC00000"/>
                </patternFill>
              </fill>
            </x14:dxf>
          </x14:cfRule>
          <x14:cfRule type="containsText" priority="16192" operator="containsText" id="{35D8616B-C02F-4A67-BE35-176379CDBFF3}">
            <xm:f>NOT(ISERROR(SEARCH('Listados Datos'!$T$4,AT107)))</xm:f>
            <xm:f>'Listados Datos'!$T$4</xm:f>
            <x14:dxf>
              <font>
                <b/>
                <i val="0"/>
                <color theme="0"/>
              </font>
              <fill>
                <patternFill>
                  <bgColor rgb="FFE26B0A"/>
                </patternFill>
              </fill>
            </x14:dxf>
          </x14:cfRule>
          <x14:cfRule type="containsText" priority="16193" operator="containsText" id="{A057BF73-0711-4253-9AD4-118B9CE78CDD}">
            <xm:f>NOT(ISERROR(SEARCH('Listados Datos'!$T$5,AT107)))</xm:f>
            <xm:f>'Listados Datos'!$T$5</xm:f>
            <x14:dxf>
              <font>
                <b/>
                <i val="0"/>
                <color auto="1"/>
              </font>
              <fill>
                <patternFill>
                  <bgColor rgb="FFFFFF00"/>
                </patternFill>
              </fill>
            </x14:dxf>
          </x14:cfRule>
          <x14:cfRule type="containsText" priority="1619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181" operator="containsText" id="{657168AD-2F1B-46EC-A502-2F0B9084359E}">
            <xm:f>NOT(ISERROR(SEARCH('Listados Datos'!$P$3,AR107)))</xm:f>
            <xm:f>'Listados Datos'!$P$3</xm:f>
            <x14:dxf>
              <fill>
                <patternFill>
                  <bgColor rgb="FF99CC00"/>
                </patternFill>
              </fill>
            </x14:dxf>
          </x14:cfRule>
          <x14:cfRule type="containsText" priority="16182" operator="containsText" id="{71C5CD20-F1F6-4627-B21E-CD060547F1B5}">
            <xm:f>NOT(ISERROR(SEARCH('Listados Datos'!$P$4,AR107)))</xm:f>
            <xm:f>'Listados Datos'!$P$4</xm:f>
            <x14:dxf>
              <fill>
                <patternFill>
                  <bgColor rgb="FF33CC33"/>
                </patternFill>
              </fill>
            </x14:dxf>
          </x14:cfRule>
          <x14:cfRule type="containsText" priority="16183" operator="containsText" id="{467C44C3-A277-4B63-9CE0-A03F0A407DCE}">
            <xm:f>NOT(ISERROR(SEARCH('Listados Datos'!$P$5,AR107)))</xm:f>
            <xm:f>'Listados Datos'!$P$5</xm:f>
            <x14:dxf>
              <fill>
                <patternFill>
                  <bgColor rgb="FFFFFF00"/>
                </patternFill>
              </fill>
            </x14:dxf>
          </x14:cfRule>
          <x14:cfRule type="containsText" priority="16184" operator="containsText" id="{463D6B2E-0313-4928-9CF3-1D1F3D2F71C4}">
            <xm:f>NOT(ISERROR(SEARCH('Listados Datos'!$P$6,AR107)))</xm:f>
            <xm:f>'Listados Datos'!$P$6</xm:f>
            <x14:dxf>
              <fill>
                <patternFill>
                  <bgColor rgb="FFFFC000"/>
                </patternFill>
              </fill>
            </x14:dxf>
          </x14:cfRule>
          <x14:cfRule type="containsText" priority="1618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163" operator="containsText" id="{C35BD855-60DD-4F01-9169-F0951D28EB34}">
            <xm:f>NOT(ISERROR(SEARCH('Listados Datos'!$T$3,AF108)))</xm:f>
            <xm:f>'Listados Datos'!$T$3</xm:f>
            <x14:dxf>
              <fill>
                <patternFill patternType="solid">
                  <bgColor rgb="FFC00000"/>
                </patternFill>
              </fill>
            </x14:dxf>
          </x14:cfRule>
          <x14:cfRule type="containsText" priority="16164" operator="containsText" id="{E7CA6EB1-DDCB-4021-B88E-273915067C01}">
            <xm:f>NOT(ISERROR(SEARCH('Listados Datos'!$T$4,AF108)))</xm:f>
            <xm:f>'Listados Datos'!$T$4</xm:f>
            <x14:dxf>
              <font>
                <b/>
                <i val="0"/>
                <color theme="0"/>
              </font>
              <fill>
                <patternFill>
                  <bgColor rgb="FFE26B0A"/>
                </patternFill>
              </fill>
            </x14:dxf>
          </x14:cfRule>
          <x14:cfRule type="containsText" priority="16165" operator="containsText" id="{2CD33037-8E5D-4AE0-8CEA-D6C00163F7FE}">
            <xm:f>NOT(ISERROR(SEARCH('Listados Datos'!$T$5,AF108)))</xm:f>
            <xm:f>'Listados Datos'!$T$5</xm:f>
            <x14:dxf>
              <font>
                <b/>
                <i val="0"/>
                <color auto="1"/>
              </font>
              <fill>
                <patternFill>
                  <bgColor rgb="FFFFFF00"/>
                </patternFill>
              </fill>
            </x14:dxf>
          </x14:cfRule>
          <x14:cfRule type="containsText" priority="1616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6159" operator="containsText" id="{01387EBB-D0A3-4309-94C4-825E01B2E1DB}">
            <xm:f>NOT(ISERROR(SEARCH('Listados Datos'!$T$3,AB108)))</xm:f>
            <xm:f>'Listados Datos'!$T$3</xm:f>
            <x14:dxf>
              <fill>
                <patternFill patternType="solid">
                  <bgColor rgb="FFC00000"/>
                </patternFill>
              </fill>
            </x14:dxf>
          </x14:cfRule>
          <x14:cfRule type="containsText" priority="16160" operator="containsText" id="{1780CCE8-09C9-4F09-B82F-82B647DCA17A}">
            <xm:f>NOT(ISERROR(SEARCH('Listados Datos'!$T$4,AB108)))</xm:f>
            <xm:f>'Listados Datos'!$T$4</xm:f>
            <x14:dxf>
              <font>
                <b/>
                <i val="0"/>
                <color theme="0"/>
              </font>
              <fill>
                <patternFill>
                  <bgColor rgb="FFE26B0A"/>
                </patternFill>
              </fill>
            </x14:dxf>
          </x14:cfRule>
          <x14:cfRule type="containsText" priority="16161" operator="containsText" id="{8F886DAA-EDDB-48EC-BC9B-5CAE290659EF}">
            <xm:f>NOT(ISERROR(SEARCH('Listados Datos'!$T$5,AB108)))</xm:f>
            <xm:f>'Listados Datos'!$T$5</xm:f>
            <x14:dxf>
              <font>
                <b/>
                <i val="0"/>
                <color auto="1"/>
              </font>
              <fill>
                <patternFill>
                  <bgColor rgb="FFFFFF00"/>
                </patternFill>
              </fill>
            </x14:dxf>
          </x14:cfRule>
          <x14:cfRule type="containsText" priority="1616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6149" operator="containsText" id="{962E4CF0-5E44-4FCB-B616-4F21F0342399}">
            <xm:f>NOT(ISERROR(SEARCH('Listados Datos'!$P$3,Z108)))</xm:f>
            <xm:f>'Listados Datos'!$P$3</xm:f>
            <x14:dxf>
              <fill>
                <patternFill>
                  <bgColor rgb="FF99CC00"/>
                </patternFill>
              </fill>
            </x14:dxf>
          </x14:cfRule>
          <x14:cfRule type="containsText" priority="16150" operator="containsText" id="{EC6D7B96-A1C5-418D-82BC-33E7539676E2}">
            <xm:f>NOT(ISERROR(SEARCH('Listados Datos'!$P$4,Z108)))</xm:f>
            <xm:f>'Listados Datos'!$P$4</xm:f>
            <x14:dxf>
              <fill>
                <patternFill>
                  <bgColor rgb="FF33CC33"/>
                </patternFill>
              </fill>
            </x14:dxf>
          </x14:cfRule>
          <x14:cfRule type="containsText" priority="16151" operator="containsText" id="{57E6F674-EC7A-4EC3-8663-A317C5E91E31}">
            <xm:f>NOT(ISERROR(SEARCH('Listados Datos'!$P$5,Z108)))</xm:f>
            <xm:f>'Listados Datos'!$P$5</xm:f>
            <x14:dxf>
              <fill>
                <patternFill>
                  <bgColor rgb="FFFFFF00"/>
                </patternFill>
              </fill>
            </x14:dxf>
          </x14:cfRule>
          <x14:cfRule type="containsText" priority="16152" operator="containsText" id="{372F3569-980B-4629-86A0-3EEB92239717}">
            <xm:f>NOT(ISERROR(SEARCH('Listados Datos'!$P$6,Z108)))</xm:f>
            <xm:f>'Listados Datos'!$P$6</xm:f>
            <x14:dxf>
              <fill>
                <patternFill>
                  <bgColor rgb="FFFFC000"/>
                </patternFill>
              </fill>
            </x14:dxf>
          </x14:cfRule>
          <x14:cfRule type="containsText" priority="1615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6121" operator="containsText" id="{46E24178-310F-4FD1-BC15-6563D5762804}">
            <xm:f>NOT(ISERROR(SEARCH('Listados Datos'!$T$3,AT109)))</xm:f>
            <xm:f>'Listados Datos'!$T$3</xm:f>
            <x14:dxf>
              <fill>
                <patternFill patternType="solid">
                  <bgColor rgb="FFC00000"/>
                </patternFill>
              </fill>
            </x14:dxf>
          </x14:cfRule>
          <x14:cfRule type="containsText" priority="16122" operator="containsText" id="{7242ACFB-6A31-455C-A7B0-CCC88BFC8011}">
            <xm:f>NOT(ISERROR(SEARCH('Listados Datos'!$T$4,AT109)))</xm:f>
            <xm:f>'Listados Datos'!$T$4</xm:f>
            <x14:dxf>
              <font>
                <b/>
                <i val="0"/>
                <color theme="0"/>
              </font>
              <fill>
                <patternFill>
                  <bgColor rgb="FFE26B0A"/>
                </patternFill>
              </fill>
            </x14:dxf>
          </x14:cfRule>
          <x14:cfRule type="containsText" priority="16123" operator="containsText" id="{55DC0245-ED51-4B77-93BF-3DE40D065A2E}">
            <xm:f>NOT(ISERROR(SEARCH('Listados Datos'!$T$5,AT109)))</xm:f>
            <xm:f>'Listados Datos'!$T$5</xm:f>
            <x14:dxf>
              <font>
                <b/>
                <i val="0"/>
                <color auto="1"/>
              </font>
              <fill>
                <patternFill>
                  <bgColor rgb="FFFFFF00"/>
                </patternFill>
              </fill>
            </x14:dxf>
          </x14:cfRule>
          <x14:cfRule type="containsText" priority="1612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6069" operator="containsText" id="{DC435180-35D4-4962-AE69-CC190D492227}">
            <xm:f>NOT(ISERROR(SEARCH('Listados Datos'!$P$3,AR110)))</xm:f>
            <xm:f>'Listados Datos'!$P$3</xm:f>
            <x14:dxf>
              <fill>
                <patternFill>
                  <bgColor rgb="FF99CC00"/>
                </patternFill>
              </fill>
            </x14:dxf>
          </x14:cfRule>
          <x14:cfRule type="containsText" priority="16070" operator="containsText" id="{D8885A49-8B26-4D5C-8A73-8D407BEEE25E}">
            <xm:f>NOT(ISERROR(SEARCH('Listados Datos'!$P$4,AR110)))</xm:f>
            <xm:f>'Listados Datos'!$P$4</xm:f>
            <x14:dxf>
              <fill>
                <patternFill>
                  <bgColor rgb="FF33CC33"/>
                </patternFill>
              </fill>
            </x14:dxf>
          </x14:cfRule>
          <x14:cfRule type="containsText" priority="16071" operator="containsText" id="{8885A539-5D5D-4E8A-B852-764B75AF927E}">
            <xm:f>NOT(ISERROR(SEARCH('Listados Datos'!$P$5,AR110)))</xm:f>
            <xm:f>'Listados Datos'!$P$5</xm:f>
            <x14:dxf>
              <fill>
                <patternFill>
                  <bgColor rgb="FFFFFF00"/>
                </patternFill>
              </fill>
            </x14:dxf>
          </x14:cfRule>
          <x14:cfRule type="containsText" priority="16072" operator="containsText" id="{C204BF85-1B6C-46D9-B1E6-852FB6F52AB6}">
            <xm:f>NOT(ISERROR(SEARCH('Listados Datos'!$P$6,AR110)))</xm:f>
            <xm:f>'Listados Datos'!$P$6</xm:f>
            <x14:dxf>
              <fill>
                <patternFill>
                  <bgColor rgb="FFFFC000"/>
                </patternFill>
              </fill>
            </x14:dxf>
          </x14:cfRule>
          <x14:cfRule type="containsText" priority="1607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6107" operator="containsText" id="{339C87A6-3F89-4BBF-B62A-EFD288A0C475}">
            <xm:f>NOT(ISERROR(SEARCH('Listados Datos'!$T$3,AF110)))</xm:f>
            <xm:f>'Listados Datos'!$T$3</xm:f>
            <x14:dxf>
              <fill>
                <patternFill patternType="solid">
                  <bgColor rgb="FFC00000"/>
                </patternFill>
              </fill>
            </x14:dxf>
          </x14:cfRule>
          <x14:cfRule type="containsText" priority="16108" operator="containsText" id="{F9744791-2242-479E-BE7B-30A21034F220}">
            <xm:f>NOT(ISERROR(SEARCH('Listados Datos'!$T$4,AF110)))</xm:f>
            <xm:f>'Listados Datos'!$T$4</xm:f>
            <x14:dxf>
              <font>
                <b/>
                <i val="0"/>
                <color theme="0"/>
              </font>
              <fill>
                <patternFill>
                  <bgColor rgb="FFE26B0A"/>
                </patternFill>
              </fill>
            </x14:dxf>
          </x14:cfRule>
          <x14:cfRule type="containsText" priority="16109" operator="containsText" id="{81EC0975-3243-4A39-8875-F99E564D3797}">
            <xm:f>NOT(ISERROR(SEARCH('Listados Datos'!$T$5,AF110)))</xm:f>
            <xm:f>'Listados Datos'!$T$5</xm:f>
            <x14:dxf>
              <font>
                <b/>
                <i val="0"/>
                <color auto="1"/>
              </font>
              <fill>
                <patternFill>
                  <bgColor rgb="FFFFFF00"/>
                </patternFill>
              </fill>
            </x14:dxf>
          </x14:cfRule>
          <x14:cfRule type="containsText" priority="1611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6103" operator="containsText" id="{FEF9D1EC-040D-4131-8764-7A2188014BC6}">
            <xm:f>NOT(ISERROR(SEARCH('Listados Datos'!$T$3,AB110)))</xm:f>
            <xm:f>'Listados Datos'!$T$3</xm:f>
            <x14:dxf>
              <fill>
                <patternFill patternType="solid">
                  <bgColor rgb="FFC00000"/>
                </patternFill>
              </fill>
            </x14:dxf>
          </x14:cfRule>
          <x14:cfRule type="containsText" priority="16104" operator="containsText" id="{387E3E9B-3CB6-43C3-9E8D-318F323821A0}">
            <xm:f>NOT(ISERROR(SEARCH('Listados Datos'!$T$4,AB110)))</xm:f>
            <xm:f>'Listados Datos'!$T$4</xm:f>
            <x14:dxf>
              <font>
                <b/>
                <i val="0"/>
                <color theme="0"/>
              </font>
              <fill>
                <patternFill>
                  <bgColor rgb="FFE26B0A"/>
                </patternFill>
              </fill>
            </x14:dxf>
          </x14:cfRule>
          <x14:cfRule type="containsText" priority="16105" operator="containsText" id="{E6EDF2A8-C2E0-4684-BEA9-117F7DC1076E}">
            <xm:f>NOT(ISERROR(SEARCH('Listados Datos'!$T$5,AB110)))</xm:f>
            <xm:f>'Listados Datos'!$T$5</xm:f>
            <x14:dxf>
              <font>
                <b/>
                <i val="0"/>
                <color auto="1"/>
              </font>
              <fill>
                <patternFill>
                  <bgColor rgb="FFFFFF00"/>
                </patternFill>
              </fill>
            </x14:dxf>
          </x14:cfRule>
          <x14:cfRule type="containsText" priority="1610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6093" operator="containsText" id="{3F42E063-82D0-48EF-BDD1-5B632FD23666}">
            <xm:f>NOT(ISERROR(SEARCH('Listados Datos'!$P$3,Z110)))</xm:f>
            <xm:f>'Listados Datos'!$P$3</xm:f>
            <x14:dxf>
              <fill>
                <patternFill>
                  <bgColor rgb="FF99CC00"/>
                </patternFill>
              </fill>
            </x14:dxf>
          </x14:cfRule>
          <x14:cfRule type="containsText" priority="16094" operator="containsText" id="{50BB48FB-4115-42A4-A205-9104B53692C5}">
            <xm:f>NOT(ISERROR(SEARCH('Listados Datos'!$P$4,Z110)))</xm:f>
            <xm:f>'Listados Datos'!$P$4</xm:f>
            <x14:dxf>
              <fill>
                <patternFill>
                  <bgColor rgb="FF33CC33"/>
                </patternFill>
              </fill>
            </x14:dxf>
          </x14:cfRule>
          <x14:cfRule type="containsText" priority="16095" operator="containsText" id="{9C4217F0-A0B2-47BC-A44E-7D50531191AC}">
            <xm:f>NOT(ISERROR(SEARCH('Listados Datos'!$P$5,Z110)))</xm:f>
            <xm:f>'Listados Datos'!$P$5</xm:f>
            <x14:dxf>
              <fill>
                <patternFill>
                  <bgColor rgb="FFFFFF00"/>
                </patternFill>
              </fill>
            </x14:dxf>
          </x14:cfRule>
          <x14:cfRule type="containsText" priority="16096" operator="containsText" id="{752E253B-28F7-4118-8EB0-E8775CD6CF3A}">
            <xm:f>NOT(ISERROR(SEARCH('Listados Datos'!$P$6,Z110)))</xm:f>
            <xm:f>'Listados Datos'!$P$6</xm:f>
            <x14:dxf>
              <fill>
                <patternFill>
                  <bgColor rgb="FFFFC000"/>
                </patternFill>
              </fill>
            </x14:dxf>
          </x14:cfRule>
          <x14:cfRule type="containsText" priority="1609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6079" operator="containsText" id="{4877222C-8570-4E93-9D7E-7979FAE9ED91}">
            <xm:f>NOT(ISERROR(SEARCH('Listados Datos'!$T$3,AT110)))</xm:f>
            <xm:f>'Listados Datos'!$T$3</xm:f>
            <x14:dxf>
              <fill>
                <patternFill patternType="solid">
                  <bgColor rgb="FFC00000"/>
                </patternFill>
              </fill>
            </x14:dxf>
          </x14:cfRule>
          <x14:cfRule type="containsText" priority="16080" operator="containsText" id="{5678A728-A573-4378-BFA1-EFE7809C54ED}">
            <xm:f>NOT(ISERROR(SEARCH('Listados Datos'!$T$4,AT110)))</xm:f>
            <xm:f>'Listados Datos'!$T$4</xm:f>
            <x14:dxf>
              <font>
                <b/>
                <i val="0"/>
                <color theme="0"/>
              </font>
              <fill>
                <patternFill>
                  <bgColor rgb="FFE26B0A"/>
                </patternFill>
              </fill>
            </x14:dxf>
          </x14:cfRule>
          <x14:cfRule type="containsText" priority="16081" operator="containsText" id="{E0CD4343-0803-44FD-9D7A-B1BFECCDB76E}">
            <xm:f>NOT(ISERROR(SEARCH('Listados Datos'!$T$5,AT110)))</xm:f>
            <xm:f>'Listados Datos'!$T$5</xm:f>
            <x14:dxf>
              <font>
                <b/>
                <i val="0"/>
                <color auto="1"/>
              </font>
              <fill>
                <patternFill>
                  <bgColor rgb="FFFFFF00"/>
                </patternFill>
              </fill>
            </x14:dxf>
          </x14:cfRule>
          <x14:cfRule type="containsText" priority="1608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919" operator="containsText" id="{D506C126-5310-455A-9352-84A2936411F8}">
            <xm:f>NOT(ISERROR(SEARCH('Listados Datos'!$P$3,AR121)))</xm:f>
            <xm:f>'Listados Datos'!$P$3</xm:f>
            <x14:dxf>
              <fill>
                <patternFill>
                  <bgColor rgb="FF99CC00"/>
                </patternFill>
              </fill>
            </x14:dxf>
          </x14:cfRule>
          <x14:cfRule type="containsText" priority="15920" operator="containsText" id="{2D68EB73-ECFF-4321-B589-CAEF51DED654}">
            <xm:f>NOT(ISERROR(SEARCH('Listados Datos'!$P$4,AR121)))</xm:f>
            <xm:f>'Listados Datos'!$P$4</xm:f>
            <x14:dxf>
              <fill>
                <patternFill>
                  <bgColor rgb="FF33CC33"/>
                </patternFill>
              </fill>
            </x14:dxf>
          </x14:cfRule>
          <x14:cfRule type="containsText" priority="15921" operator="containsText" id="{1D7BB6C8-9163-44B5-9CC2-6DF595BB3AA8}">
            <xm:f>NOT(ISERROR(SEARCH('Listados Datos'!$P$5,AR121)))</xm:f>
            <xm:f>'Listados Datos'!$P$5</xm:f>
            <x14:dxf>
              <fill>
                <patternFill>
                  <bgColor rgb="FFFFFF00"/>
                </patternFill>
              </fill>
            </x14:dxf>
          </x14:cfRule>
          <x14:cfRule type="containsText" priority="15922" operator="containsText" id="{6B9949C7-11D8-4739-9DFD-80DC888E6375}">
            <xm:f>NOT(ISERROR(SEARCH('Listados Datos'!$P$6,AR121)))</xm:f>
            <xm:f>'Listados Datos'!$P$6</xm:f>
            <x14:dxf>
              <fill>
                <patternFill>
                  <bgColor rgb="FFFFC000"/>
                </patternFill>
              </fill>
            </x14:dxf>
          </x14:cfRule>
          <x14:cfRule type="containsText" priority="1592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985" operator="containsText" id="{2EE5ED6F-026A-45D6-8457-682ECB5020AE}">
            <xm:f>NOT(ISERROR(SEARCH('Listados Datos'!$T$3,AT123)))</xm:f>
            <xm:f>'Listados Datos'!$T$3</xm:f>
            <x14:dxf>
              <fill>
                <patternFill patternType="solid">
                  <bgColor rgb="FFC00000"/>
                </patternFill>
              </fill>
            </x14:dxf>
          </x14:cfRule>
          <x14:cfRule type="containsText" priority="15986" operator="containsText" id="{1E21EAFD-7D4C-408F-B1B5-53CE42C87273}">
            <xm:f>NOT(ISERROR(SEARCH('Listados Datos'!$T$4,AT123)))</xm:f>
            <xm:f>'Listados Datos'!$T$4</xm:f>
            <x14:dxf>
              <font>
                <b/>
                <i val="0"/>
                <color theme="0"/>
              </font>
              <fill>
                <patternFill>
                  <bgColor rgb="FFE26B0A"/>
                </patternFill>
              </fill>
            </x14:dxf>
          </x14:cfRule>
          <x14:cfRule type="containsText" priority="15987" operator="containsText" id="{693BF014-31F6-4EF9-A277-4804F6F4732D}">
            <xm:f>NOT(ISERROR(SEARCH('Listados Datos'!$T$5,AT123)))</xm:f>
            <xm:f>'Listados Datos'!$T$5</xm:f>
            <x14:dxf>
              <font>
                <b/>
                <i val="0"/>
                <color auto="1"/>
              </font>
              <fill>
                <patternFill>
                  <bgColor rgb="FFFFFF00"/>
                </patternFill>
              </fill>
            </x14:dxf>
          </x14:cfRule>
          <x14:cfRule type="containsText" priority="1598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975" operator="containsText" id="{57A45178-19AC-467A-B1E6-51B3BA8B560E}">
            <xm:f>NOT(ISERROR(SEARCH('Listados Datos'!$P$3,AR123)))</xm:f>
            <xm:f>'Listados Datos'!$P$3</xm:f>
            <x14:dxf>
              <fill>
                <patternFill>
                  <bgColor rgb="FF99CC00"/>
                </patternFill>
              </fill>
            </x14:dxf>
          </x14:cfRule>
          <x14:cfRule type="containsText" priority="15976" operator="containsText" id="{5E9016CF-1DBE-4CFE-B7B4-3FF1BCD35CD7}">
            <xm:f>NOT(ISERROR(SEARCH('Listados Datos'!$P$4,AR123)))</xm:f>
            <xm:f>'Listados Datos'!$P$4</xm:f>
            <x14:dxf>
              <fill>
                <patternFill>
                  <bgColor rgb="FF33CC33"/>
                </patternFill>
              </fill>
            </x14:dxf>
          </x14:cfRule>
          <x14:cfRule type="containsText" priority="15977" operator="containsText" id="{8229CBAE-122A-40C8-A2D5-77B69DCBC459}">
            <xm:f>NOT(ISERROR(SEARCH('Listados Datos'!$P$5,AR123)))</xm:f>
            <xm:f>'Listados Datos'!$P$5</xm:f>
            <x14:dxf>
              <fill>
                <patternFill>
                  <bgColor rgb="FFFFFF00"/>
                </patternFill>
              </fill>
            </x14:dxf>
          </x14:cfRule>
          <x14:cfRule type="containsText" priority="15978" operator="containsText" id="{8DB0B843-55CB-4AC1-B429-4B0D46413918}">
            <xm:f>NOT(ISERROR(SEARCH('Listados Datos'!$P$6,AR123)))</xm:f>
            <xm:f>'Listados Datos'!$P$6</xm:f>
            <x14:dxf>
              <fill>
                <patternFill>
                  <bgColor rgb="FFFFC000"/>
                </patternFill>
              </fill>
            </x14:dxf>
          </x14:cfRule>
          <x14:cfRule type="containsText" priority="1597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943" operator="containsText" id="{5A55B5B3-1F55-43D7-8504-417D53900F23}">
            <xm:f>NOT(ISERROR(SEARCH('Listados Datos'!$T$3,AT120)))</xm:f>
            <xm:f>'Listados Datos'!$T$3</xm:f>
            <x14:dxf>
              <fill>
                <patternFill patternType="solid">
                  <bgColor rgb="FFC00000"/>
                </patternFill>
              </fill>
            </x14:dxf>
          </x14:cfRule>
          <x14:cfRule type="containsText" priority="15944" operator="containsText" id="{D4882FA6-3881-4BE2-8793-3D5ACC10D799}">
            <xm:f>NOT(ISERROR(SEARCH('Listados Datos'!$T$4,AT120)))</xm:f>
            <xm:f>'Listados Datos'!$T$4</xm:f>
            <x14:dxf>
              <font>
                <b/>
                <i val="0"/>
                <color theme="0"/>
              </font>
              <fill>
                <patternFill>
                  <bgColor rgb="FFE26B0A"/>
                </patternFill>
              </fill>
            </x14:dxf>
          </x14:cfRule>
          <x14:cfRule type="containsText" priority="15945" operator="containsText" id="{8C210B5D-C69F-4822-BE95-CAD07C487778}">
            <xm:f>NOT(ISERROR(SEARCH('Listados Datos'!$T$5,AT120)))</xm:f>
            <xm:f>'Listados Datos'!$T$5</xm:f>
            <x14:dxf>
              <font>
                <b/>
                <i val="0"/>
                <color auto="1"/>
              </font>
              <fill>
                <patternFill>
                  <bgColor rgb="FFFFFF00"/>
                </patternFill>
              </fill>
            </x14:dxf>
          </x14:cfRule>
          <x14:cfRule type="containsText" priority="1594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933" operator="containsText" id="{DB1D736F-8A7F-475B-87B4-69F4147ECAEB}">
            <xm:f>NOT(ISERROR(SEARCH('Listados Datos'!$P$3,AR120)))</xm:f>
            <xm:f>'Listados Datos'!$P$3</xm:f>
            <x14:dxf>
              <fill>
                <patternFill>
                  <bgColor rgb="FF99CC00"/>
                </patternFill>
              </fill>
            </x14:dxf>
          </x14:cfRule>
          <x14:cfRule type="containsText" priority="15934" operator="containsText" id="{B55CECD2-388D-425D-957A-27BA3CBCB39C}">
            <xm:f>NOT(ISERROR(SEARCH('Listados Datos'!$P$4,AR120)))</xm:f>
            <xm:f>'Listados Datos'!$P$4</xm:f>
            <x14:dxf>
              <fill>
                <patternFill>
                  <bgColor rgb="FF33CC33"/>
                </patternFill>
              </fill>
            </x14:dxf>
          </x14:cfRule>
          <x14:cfRule type="containsText" priority="15935" operator="containsText" id="{F6F505E9-4994-4482-BB0D-D9A9609171DC}">
            <xm:f>NOT(ISERROR(SEARCH('Listados Datos'!$P$5,AR120)))</xm:f>
            <xm:f>'Listados Datos'!$P$5</xm:f>
            <x14:dxf>
              <fill>
                <patternFill>
                  <bgColor rgb="FFFFFF00"/>
                </patternFill>
              </fill>
            </x14:dxf>
          </x14:cfRule>
          <x14:cfRule type="containsText" priority="15936" operator="containsText" id="{91EC2B79-F76C-4976-B8C8-F12405E41361}">
            <xm:f>NOT(ISERROR(SEARCH('Listados Datos'!$P$6,AR120)))</xm:f>
            <xm:f>'Listados Datos'!$P$6</xm:f>
            <x14:dxf>
              <fill>
                <patternFill>
                  <bgColor rgb="FFFFC000"/>
                </patternFill>
              </fill>
            </x14:dxf>
          </x14:cfRule>
          <x14:cfRule type="containsText" priority="1593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6051" operator="containsText" id="{982FC5DA-E65B-462F-9D3C-3B2BD7818348}">
            <xm:f>NOT(ISERROR(SEARCH('Listados Datos'!$T$3,AF118)))</xm:f>
            <xm:f>'Listados Datos'!$T$3</xm:f>
            <x14:dxf>
              <fill>
                <patternFill patternType="solid">
                  <bgColor rgb="FFC00000"/>
                </patternFill>
              </fill>
            </x14:dxf>
          </x14:cfRule>
          <x14:cfRule type="containsText" priority="16052" operator="containsText" id="{A3AA6110-69CC-4AC1-8209-668DB2858ABB}">
            <xm:f>NOT(ISERROR(SEARCH('Listados Datos'!$T$4,AF118)))</xm:f>
            <xm:f>'Listados Datos'!$T$4</xm:f>
            <x14:dxf>
              <font>
                <b/>
                <i val="0"/>
                <color theme="0"/>
              </font>
              <fill>
                <patternFill>
                  <bgColor rgb="FFE26B0A"/>
                </patternFill>
              </fill>
            </x14:dxf>
          </x14:cfRule>
          <x14:cfRule type="containsText" priority="16053" operator="containsText" id="{755D1A76-B332-4C46-8718-2301DFAE6FF9}">
            <xm:f>NOT(ISERROR(SEARCH('Listados Datos'!$T$5,AF118)))</xm:f>
            <xm:f>'Listados Datos'!$T$5</xm:f>
            <x14:dxf>
              <font>
                <b/>
                <i val="0"/>
                <color auto="1"/>
              </font>
              <fill>
                <patternFill>
                  <bgColor rgb="FFFFFF00"/>
                </patternFill>
              </fill>
            </x14:dxf>
          </x14:cfRule>
          <x14:cfRule type="containsText" priority="1605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6047" operator="containsText" id="{80B526FF-10EF-4731-89D6-26951C23DDBD}">
            <xm:f>NOT(ISERROR(SEARCH('Listados Datos'!$T$3,AB118)))</xm:f>
            <xm:f>'Listados Datos'!$T$3</xm:f>
            <x14:dxf>
              <fill>
                <patternFill patternType="solid">
                  <bgColor rgb="FFC00000"/>
                </patternFill>
              </fill>
            </x14:dxf>
          </x14:cfRule>
          <x14:cfRule type="containsText" priority="16048" operator="containsText" id="{A80157B3-08CA-4D8C-903F-3ADAAFC753B3}">
            <xm:f>NOT(ISERROR(SEARCH('Listados Datos'!$T$4,AB118)))</xm:f>
            <xm:f>'Listados Datos'!$T$4</xm:f>
            <x14:dxf>
              <font>
                <b/>
                <i val="0"/>
                <color theme="0"/>
              </font>
              <fill>
                <patternFill>
                  <bgColor rgb="FFE26B0A"/>
                </patternFill>
              </fill>
            </x14:dxf>
          </x14:cfRule>
          <x14:cfRule type="containsText" priority="16049" operator="containsText" id="{3898E458-E706-4940-874F-CD674ED9A9AE}">
            <xm:f>NOT(ISERROR(SEARCH('Listados Datos'!$T$5,AB118)))</xm:f>
            <xm:f>'Listados Datos'!$T$5</xm:f>
            <x14:dxf>
              <font>
                <b/>
                <i val="0"/>
                <color auto="1"/>
              </font>
              <fill>
                <patternFill>
                  <bgColor rgb="FFFFFF00"/>
                </patternFill>
              </fill>
            </x14:dxf>
          </x14:cfRule>
          <x14:cfRule type="containsText" priority="1605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6037" operator="containsText" id="{251F53E0-4663-45D4-8A86-09661708AF78}">
            <xm:f>NOT(ISERROR(SEARCH('Listados Datos'!$P$3,Z118)))</xm:f>
            <xm:f>'Listados Datos'!$P$3</xm:f>
            <x14:dxf>
              <fill>
                <patternFill>
                  <bgColor rgb="FF99CC00"/>
                </patternFill>
              </fill>
            </x14:dxf>
          </x14:cfRule>
          <x14:cfRule type="containsText" priority="16038" operator="containsText" id="{A2851ADA-0778-49B1-ADD7-6B77CD940DDA}">
            <xm:f>NOT(ISERROR(SEARCH('Listados Datos'!$P$4,Z118)))</xm:f>
            <xm:f>'Listados Datos'!$P$4</xm:f>
            <x14:dxf>
              <fill>
                <patternFill>
                  <bgColor rgb="FF33CC33"/>
                </patternFill>
              </fill>
            </x14:dxf>
          </x14:cfRule>
          <x14:cfRule type="containsText" priority="16039" operator="containsText" id="{104C224A-6A3E-4AC3-B8B5-36E4BF9342F6}">
            <xm:f>NOT(ISERROR(SEARCH('Listados Datos'!$P$5,Z118)))</xm:f>
            <xm:f>'Listados Datos'!$P$5</xm:f>
            <x14:dxf>
              <fill>
                <patternFill>
                  <bgColor rgb="FFFFFF00"/>
                </patternFill>
              </fill>
            </x14:dxf>
          </x14:cfRule>
          <x14:cfRule type="containsText" priority="16040" operator="containsText" id="{F353E7ED-9CF0-4A1B-85EE-B56AAEEC3056}">
            <xm:f>NOT(ISERROR(SEARCH('Listados Datos'!$P$6,Z118)))</xm:f>
            <xm:f>'Listados Datos'!$P$6</xm:f>
            <x14:dxf>
              <fill>
                <patternFill>
                  <bgColor rgb="FFFFC000"/>
                </patternFill>
              </fill>
            </x14:dxf>
          </x14:cfRule>
          <x14:cfRule type="containsText" priority="1604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6013" operator="containsText" id="{804F5849-3927-4627-9B35-3842C1B75B84}">
            <xm:f>NOT(ISERROR(SEARCH('Listados Datos'!$T$3,AT118)))</xm:f>
            <xm:f>'Listados Datos'!$T$3</xm:f>
            <x14:dxf>
              <fill>
                <patternFill patternType="solid">
                  <bgColor rgb="FFC00000"/>
                </patternFill>
              </fill>
            </x14:dxf>
          </x14:cfRule>
          <x14:cfRule type="containsText" priority="16014" operator="containsText" id="{3C9EE0A6-1BAB-44BF-B915-9E06A1CFBAE0}">
            <xm:f>NOT(ISERROR(SEARCH('Listados Datos'!$T$4,AT118)))</xm:f>
            <xm:f>'Listados Datos'!$T$4</xm:f>
            <x14:dxf>
              <font>
                <b/>
                <i val="0"/>
                <color theme="0"/>
              </font>
              <fill>
                <patternFill>
                  <bgColor rgb="FFE26B0A"/>
                </patternFill>
              </fill>
            </x14:dxf>
          </x14:cfRule>
          <x14:cfRule type="containsText" priority="16015" operator="containsText" id="{8CECDD23-74DB-4B85-B254-79DF2FA46DDD}">
            <xm:f>NOT(ISERROR(SEARCH('Listados Datos'!$T$5,AT118)))</xm:f>
            <xm:f>'Listados Datos'!$T$5</xm:f>
            <x14:dxf>
              <font>
                <b/>
                <i val="0"/>
                <color auto="1"/>
              </font>
              <fill>
                <patternFill>
                  <bgColor rgb="FFFFFF00"/>
                </patternFill>
              </fill>
            </x14:dxf>
          </x14:cfRule>
          <x14:cfRule type="containsText" priority="1601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6003" operator="containsText" id="{749EC4B1-B02A-406D-928E-6324C956DE10}">
            <xm:f>NOT(ISERROR(SEARCH('Listados Datos'!$P$3,AR118)))</xm:f>
            <xm:f>'Listados Datos'!$P$3</xm:f>
            <x14:dxf>
              <fill>
                <patternFill>
                  <bgColor rgb="FF99CC00"/>
                </patternFill>
              </fill>
            </x14:dxf>
          </x14:cfRule>
          <x14:cfRule type="containsText" priority="16004" operator="containsText" id="{76913016-5CE3-4327-8DD8-3A1FFB7731DA}">
            <xm:f>NOT(ISERROR(SEARCH('Listados Datos'!$P$4,AR118)))</xm:f>
            <xm:f>'Listados Datos'!$P$4</xm:f>
            <x14:dxf>
              <fill>
                <patternFill>
                  <bgColor rgb="FF33CC33"/>
                </patternFill>
              </fill>
            </x14:dxf>
          </x14:cfRule>
          <x14:cfRule type="containsText" priority="16005" operator="containsText" id="{B9FEDAC2-7469-4368-9119-BE41F3DF0ED8}">
            <xm:f>NOT(ISERROR(SEARCH('Listados Datos'!$P$5,AR118)))</xm:f>
            <xm:f>'Listados Datos'!$P$5</xm:f>
            <x14:dxf>
              <fill>
                <patternFill>
                  <bgColor rgb="FFFFFF00"/>
                </patternFill>
              </fill>
            </x14:dxf>
          </x14:cfRule>
          <x14:cfRule type="containsText" priority="16006" operator="containsText" id="{479DB9BE-8816-4715-A159-9D61A16A681E}">
            <xm:f>NOT(ISERROR(SEARCH('Listados Datos'!$P$6,AR118)))</xm:f>
            <xm:f>'Listados Datos'!$P$6</xm:f>
            <x14:dxf>
              <fill>
                <patternFill>
                  <bgColor rgb="FFFFC000"/>
                </patternFill>
              </fill>
            </x14:dxf>
          </x14:cfRule>
          <x14:cfRule type="containsText" priority="1600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999" operator="containsText" id="{02682765-5134-4C93-A051-F848BBC702DB}">
            <xm:f>NOT(ISERROR(SEARCH('Listados Datos'!$T$3,AT119)))</xm:f>
            <xm:f>'Listados Datos'!$T$3</xm:f>
            <x14:dxf>
              <fill>
                <patternFill patternType="solid">
                  <bgColor rgb="FFC00000"/>
                </patternFill>
              </fill>
            </x14:dxf>
          </x14:cfRule>
          <x14:cfRule type="containsText" priority="16000" operator="containsText" id="{2C1C711A-D2C1-4B52-83EF-D2DCA0E7A52D}">
            <xm:f>NOT(ISERROR(SEARCH('Listados Datos'!$T$4,AT119)))</xm:f>
            <xm:f>'Listados Datos'!$T$4</xm:f>
            <x14:dxf>
              <font>
                <b/>
                <i val="0"/>
                <color theme="0"/>
              </font>
              <fill>
                <patternFill>
                  <bgColor rgb="FFE26B0A"/>
                </patternFill>
              </fill>
            </x14:dxf>
          </x14:cfRule>
          <x14:cfRule type="containsText" priority="16001" operator="containsText" id="{FF9E549A-9D74-4BB4-AEFA-240EEDE3996A}">
            <xm:f>NOT(ISERROR(SEARCH('Listados Datos'!$T$5,AT119)))</xm:f>
            <xm:f>'Listados Datos'!$T$5</xm:f>
            <x14:dxf>
              <font>
                <b/>
                <i val="0"/>
                <color auto="1"/>
              </font>
              <fill>
                <patternFill>
                  <bgColor rgb="FFFFFF00"/>
                </patternFill>
              </fill>
            </x14:dxf>
          </x14:cfRule>
          <x14:cfRule type="containsText" priority="1600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989" operator="containsText" id="{041FD1E0-D881-45E9-ACA5-A6DD867A2AB4}">
            <xm:f>NOT(ISERROR(SEARCH('Listados Datos'!$P$3,AR119)))</xm:f>
            <xm:f>'Listados Datos'!$P$3</xm:f>
            <x14:dxf>
              <fill>
                <patternFill>
                  <bgColor rgb="FF99CC00"/>
                </patternFill>
              </fill>
            </x14:dxf>
          </x14:cfRule>
          <x14:cfRule type="containsText" priority="15990" operator="containsText" id="{2C1F9303-FF58-451A-82D5-F9822A31DADD}">
            <xm:f>NOT(ISERROR(SEARCH('Listados Datos'!$P$4,AR119)))</xm:f>
            <xm:f>'Listados Datos'!$P$4</xm:f>
            <x14:dxf>
              <fill>
                <patternFill>
                  <bgColor rgb="FF33CC33"/>
                </patternFill>
              </fill>
            </x14:dxf>
          </x14:cfRule>
          <x14:cfRule type="containsText" priority="15991" operator="containsText" id="{AD242DC6-C617-407E-AA54-5BE2450E787B}">
            <xm:f>NOT(ISERROR(SEARCH('Listados Datos'!$P$5,AR119)))</xm:f>
            <xm:f>'Listados Datos'!$P$5</xm:f>
            <x14:dxf>
              <fill>
                <patternFill>
                  <bgColor rgb="FFFFFF00"/>
                </patternFill>
              </fill>
            </x14:dxf>
          </x14:cfRule>
          <x14:cfRule type="containsText" priority="15992" operator="containsText" id="{16F8DB6A-809D-46DC-8F96-A109B0DB340A}">
            <xm:f>NOT(ISERROR(SEARCH('Listados Datos'!$P$6,AR119)))</xm:f>
            <xm:f>'Listados Datos'!$P$6</xm:f>
            <x14:dxf>
              <fill>
                <patternFill>
                  <bgColor rgb="FFFFC000"/>
                </patternFill>
              </fill>
            </x14:dxf>
          </x14:cfRule>
          <x14:cfRule type="containsText" priority="1599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971" operator="containsText" id="{457793EF-25B9-4DA9-9E87-44587B9CB70B}">
            <xm:f>NOT(ISERROR(SEARCH('Listados Datos'!$T$3,AF120)))</xm:f>
            <xm:f>'Listados Datos'!$T$3</xm:f>
            <x14:dxf>
              <fill>
                <patternFill patternType="solid">
                  <bgColor rgb="FFC00000"/>
                </patternFill>
              </fill>
            </x14:dxf>
          </x14:cfRule>
          <x14:cfRule type="containsText" priority="15972" operator="containsText" id="{534DFE94-811B-4744-8CA6-E214D2DB3182}">
            <xm:f>NOT(ISERROR(SEARCH('Listados Datos'!$T$4,AF120)))</xm:f>
            <xm:f>'Listados Datos'!$T$4</xm:f>
            <x14:dxf>
              <font>
                <b/>
                <i val="0"/>
                <color theme="0"/>
              </font>
              <fill>
                <patternFill>
                  <bgColor rgb="FFE26B0A"/>
                </patternFill>
              </fill>
            </x14:dxf>
          </x14:cfRule>
          <x14:cfRule type="containsText" priority="15973" operator="containsText" id="{FB5E28C5-B5BA-44C8-8831-04E301829F42}">
            <xm:f>NOT(ISERROR(SEARCH('Listados Datos'!$T$5,AF120)))</xm:f>
            <xm:f>'Listados Datos'!$T$5</xm:f>
            <x14:dxf>
              <font>
                <b/>
                <i val="0"/>
                <color auto="1"/>
              </font>
              <fill>
                <patternFill>
                  <bgColor rgb="FFFFFF00"/>
                </patternFill>
              </fill>
            </x14:dxf>
          </x14:cfRule>
          <x14:cfRule type="containsText" priority="1597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967" operator="containsText" id="{6AB21AB3-2B17-4959-B2A9-D0B3D0C0BAF9}">
            <xm:f>NOT(ISERROR(SEARCH('Listados Datos'!$T$3,AB120)))</xm:f>
            <xm:f>'Listados Datos'!$T$3</xm:f>
            <x14:dxf>
              <fill>
                <patternFill patternType="solid">
                  <bgColor rgb="FFC00000"/>
                </patternFill>
              </fill>
            </x14:dxf>
          </x14:cfRule>
          <x14:cfRule type="containsText" priority="15968" operator="containsText" id="{235BB9A6-A9E4-4FF4-A88C-68EAF3D43DB3}">
            <xm:f>NOT(ISERROR(SEARCH('Listados Datos'!$T$4,AB120)))</xm:f>
            <xm:f>'Listados Datos'!$T$4</xm:f>
            <x14:dxf>
              <font>
                <b/>
                <i val="0"/>
                <color theme="0"/>
              </font>
              <fill>
                <patternFill>
                  <bgColor rgb="FFE26B0A"/>
                </patternFill>
              </fill>
            </x14:dxf>
          </x14:cfRule>
          <x14:cfRule type="containsText" priority="15969" operator="containsText" id="{AA2425B1-42FD-4B77-9BF6-28512F7E70D3}">
            <xm:f>NOT(ISERROR(SEARCH('Listados Datos'!$T$5,AB120)))</xm:f>
            <xm:f>'Listados Datos'!$T$5</xm:f>
            <x14:dxf>
              <font>
                <b/>
                <i val="0"/>
                <color auto="1"/>
              </font>
              <fill>
                <patternFill>
                  <bgColor rgb="FFFFFF00"/>
                </patternFill>
              </fill>
            </x14:dxf>
          </x14:cfRule>
          <x14:cfRule type="containsText" priority="1597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957" operator="containsText" id="{A6796D40-3281-4FF8-9EF3-F6F3275594CA}">
            <xm:f>NOT(ISERROR(SEARCH('Listados Datos'!$P$3,Z120)))</xm:f>
            <xm:f>'Listados Datos'!$P$3</xm:f>
            <x14:dxf>
              <fill>
                <patternFill>
                  <bgColor rgb="FF99CC00"/>
                </patternFill>
              </fill>
            </x14:dxf>
          </x14:cfRule>
          <x14:cfRule type="containsText" priority="15958" operator="containsText" id="{1F2C1B6A-9AE2-4D52-A08A-1689AD79CB43}">
            <xm:f>NOT(ISERROR(SEARCH('Listados Datos'!$P$4,Z120)))</xm:f>
            <xm:f>'Listados Datos'!$P$4</xm:f>
            <x14:dxf>
              <fill>
                <patternFill>
                  <bgColor rgb="FF33CC33"/>
                </patternFill>
              </fill>
            </x14:dxf>
          </x14:cfRule>
          <x14:cfRule type="containsText" priority="15959" operator="containsText" id="{EAFC34D1-78EF-42C6-835B-5CA7D4F4FB6B}">
            <xm:f>NOT(ISERROR(SEARCH('Listados Datos'!$P$5,Z120)))</xm:f>
            <xm:f>'Listados Datos'!$P$5</xm:f>
            <x14:dxf>
              <fill>
                <patternFill>
                  <bgColor rgb="FFFFFF00"/>
                </patternFill>
              </fill>
            </x14:dxf>
          </x14:cfRule>
          <x14:cfRule type="containsText" priority="15960" operator="containsText" id="{D3A05447-18D5-47E7-B4BB-8377014E66AF}">
            <xm:f>NOT(ISERROR(SEARCH('Listados Datos'!$P$6,Z120)))</xm:f>
            <xm:f>'Listados Datos'!$P$6</xm:f>
            <x14:dxf>
              <fill>
                <patternFill>
                  <bgColor rgb="FFFFC000"/>
                </patternFill>
              </fill>
            </x14:dxf>
          </x14:cfRule>
          <x14:cfRule type="containsText" priority="1596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929" operator="containsText" id="{5A795A60-FADF-40D6-BC20-53A54D9FF23B}">
            <xm:f>NOT(ISERROR(SEARCH('Listados Datos'!$T$3,AT121)))</xm:f>
            <xm:f>'Listados Datos'!$T$3</xm:f>
            <x14:dxf>
              <fill>
                <patternFill patternType="solid">
                  <bgColor rgb="FFC00000"/>
                </patternFill>
              </fill>
            </x14:dxf>
          </x14:cfRule>
          <x14:cfRule type="containsText" priority="15930" operator="containsText" id="{45E6477D-F825-4FD5-9D33-A9B9C0DE343A}">
            <xm:f>NOT(ISERROR(SEARCH('Listados Datos'!$T$4,AT121)))</xm:f>
            <xm:f>'Listados Datos'!$T$4</xm:f>
            <x14:dxf>
              <font>
                <b/>
                <i val="0"/>
                <color theme="0"/>
              </font>
              <fill>
                <patternFill>
                  <bgColor rgb="FFE26B0A"/>
                </patternFill>
              </fill>
            </x14:dxf>
          </x14:cfRule>
          <x14:cfRule type="containsText" priority="15931" operator="containsText" id="{5F8FED0E-BE30-4056-8178-B2DD491635CB}">
            <xm:f>NOT(ISERROR(SEARCH('Listados Datos'!$T$5,AT121)))</xm:f>
            <xm:f>'Listados Datos'!$T$5</xm:f>
            <x14:dxf>
              <font>
                <b/>
                <i val="0"/>
                <color auto="1"/>
              </font>
              <fill>
                <patternFill>
                  <bgColor rgb="FFFFFF00"/>
                </patternFill>
              </fill>
            </x14:dxf>
          </x14:cfRule>
          <x14:cfRule type="containsText" priority="1593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877" operator="containsText" id="{E593FC20-DF3B-4EBC-8BCD-8F3D0DDC8498}">
            <xm:f>NOT(ISERROR(SEARCH('Listados Datos'!$P$3,AR122)))</xm:f>
            <xm:f>'Listados Datos'!$P$3</xm:f>
            <x14:dxf>
              <fill>
                <patternFill>
                  <bgColor rgb="FF99CC00"/>
                </patternFill>
              </fill>
            </x14:dxf>
          </x14:cfRule>
          <x14:cfRule type="containsText" priority="15878" operator="containsText" id="{8561120E-EE67-4AF0-8964-A0ECABAAEB7A}">
            <xm:f>NOT(ISERROR(SEARCH('Listados Datos'!$P$4,AR122)))</xm:f>
            <xm:f>'Listados Datos'!$P$4</xm:f>
            <x14:dxf>
              <fill>
                <patternFill>
                  <bgColor rgb="FF33CC33"/>
                </patternFill>
              </fill>
            </x14:dxf>
          </x14:cfRule>
          <x14:cfRule type="containsText" priority="15879" operator="containsText" id="{1D08A96A-55A1-4333-98F9-5E89746B821A}">
            <xm:f>NOT(ISERROR(SEARCH('Listados Datos'!$P$5,AR122)))</xm:f>
            <xm:f>'Listados Datos'!$P$5</xm:f>
            <x14:dxf>
              <fill>
                <patternFill>
                  <bgColor rgb="FFFFFF00"/>
                </patternFill>
              </fill>
            </x14:dxf>
          </x14:cfRule>
          <x14:cfRule type="containsText" priority="15880" operator="containsText" id="{07C7B2BE-08D9-4119-99F6-EF9E641F51E1}">
            <xm:f>NOT(ISERROR(SEARCH('Listados Datos'!$P$6,AR122)))</xm:f>
            <xm:f>'Listados Datos'!$P$6</xm:f>
            <x14:dxf>
              <fill>
                <patternFill>
                  <bgColor rgb="FFFFC000"/>
                </patternFill>
              </fill>
            </x14:dxf>
          </x14:cfRule>
          <x14:cfRule type="containsText" priority="1588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915" operator="containsText" id="{39EE32DF-BE60-40D8-8916-05C669086A05}">
            <xm:f>NOT(ISERROR(SEARCH('Listados Datos'!$T$3,AF122)))</xm:f>
            <xm:f>'Listados Datos'!$T$3</xm:f>
            <x14:dxf>
              <fill>
                <patternFill patternType="solid">
                  <bgColor rgb="FFC00000"/>
                </patternFill>
              </fill>
            </x14:dxf>
          </x14:cfRule>
          <x14:cfRule type="containsText" priority="15916" operator="containsText" id="{E3B0AB72-A3A5-4767-B6E1-925A2C1EE181}">
            <xm:f>NOT(ISERROR(SEARCH('Listados Datos'!$T$4,AF122)))</xm:f>
            <xm:f>'Listados Datos'!$T$4</xm:f>
            <x14:dxf>
              <font>
                <b/>
                <i val="0"/>
                <color theme="0"/>
              </font>
              <fill>
                <patternFill>
                  <bgColor rgb="FFE26B0A"/>
                </patternFill>
              </fill>
            </x14:dxf>
          </x14:cfRule>
          <x14:cfRule type="containsText" priority="15917" operator="containsText" id="{0D87DB6E-3832-4102-A26C-01EED2AA2B28}">
            <xm:f>NOT(ISERROR(SEARCH('Listados Datos'!$T$5,AF122)))</xm:f>
            <xm:f>'Listados Datos'!$T$5</xm:f>
            <x14:dxf>
              <font>
                <b/>
                <i val="0"/>
                <color auto="1"/>
              </font>
              <fill>
                <patternFill>
                  <bgColor rgb="FFFFFF00"/>
                </patternFill>
              </fill>
            </x14:dxf>
          </x14:cfRule>
          <x14:cfRule type="containsText" priority="1591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911" operator="containsText" id="{8323F671-7AA2-473F-BE5F-60FE6FEE9F17}">
            <xm:f>NOT(ISERROR(SEARCH('Listados Datos'!$T$3,AB122)))</xm:f>
            <xm:f>'Listados Datos'!$T$3</xm:f>
            <x14:dxf>
              <fill>
                <patternFill patternType="solid">
                  <bgColor rgb="FFC00000"/>
                </patternFill>
              </fill>
            </x14:dxf>
          </x14:cfRule>
          <x14:cfRule type="containsText" priority="15912" operator="containsText" id="{4861F463-18A4-4F73-8A90-ADC6AE9BC333}">
            <xm:f>NOT(ISERROR(SEARCH('Listados Datos'!$T$4,AB122)))</xm:f>
            <xm:f>'Listados Datos'!$T$4</xm:f>
            <x14:dxf>
              <font>
                <b/>
                <i val="0"/>
                <color theme="0"/>
              </font>
              <fill>
                <patternFill>
                  <bgColor rgb="FFE26B0A"/>
                </patternFill>
              </fill>
            </x14:dxf>
          </x14:cfRule>
          <x14:cfRule type="containsText" priority="15913" operator="containsText" id="{1B047F3D-B761-4B89-AB4A-34F542D8B7C8}">
            <xm:f>NOT(ISERROR(SEARCH('Listados Datos'!$T$5,AB122)))</xm:f>
            <xm:f>'Listados Datos'!$T$5</xm:f>
            <x14:dxf>
              <font>
                <b/>
                <i val="0"/>
                <color auto="1"/>
              </font>
              <fill>
                <patternFill>
                  <bgColor rgb="FFFFFF00"/>
                </patternFill>
              </fill>
            </x14:dxf>
          </x14:cfRule>
          <x14:cfRule type="containsText" priority="1591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901" operator="containsText" id="{6B5B0973-39AF-496F-9C2E-57BCF31D35C6}">
            <xm:f>NOT(ISERROR(SEARCH('Listados Datos'!$P$3,Z122)))</xm:f>
            <xm:f>'Listados Datos'!$P$3</xm:f>
            <x14:dxf>
              <fill>
                <patternFill>
                  <bgColor rgb="FF99CC00"/>
                </patternFill>
              </fill>
            </x14:dxf>
          </x14:cfRule>
          <x14:cfRule type="containsText" priority="15902" operator="containsText" id="{5CC0E8F9-6556-4A1E-81D9-25CB62D4712C}">
            <xm:f>NOT(ISERROR(SEARCH('Listados Datos'!$P$4,Z122)))</xm:f>
            <xm:f>'Listados Datos'!$P$4</xm:f>
            <x14:dxf>
              <fill>
                <patternFill>
                  <bgColor rgb="FF33CC33"/>
                </patternFill>
              </fill>
            </x14:dxf>
          </x14:cfRule>
          <x14:cfRule type="containsText" priority="15903" operator="containsText" id="{F2384372-7DB2-4F64-BABB-06CFC96FF5C7}">
            <xm:f>NOT(ISERROR(SEARCH('Listados Datos'!$P$5,Z122)))</xm:f>
            <xm:f>'Listados Datos'!$P$5</xm:f>
            <x14:dxf>
              <fill>
                <patternFill>
                  <bgColor rgb="FFFFFF00"/>
                </patternFill>
              </fill>
            </x14:dxf>
          </x14:cfRule>
          <x14:cfRule type="containsText" priority="15904" operator="containsText" id="{D439746C-11A4-4A15-B7FC-FCA6788C5BF9}">
            <xm:f>NOT(ISERROR(SEARCH('Listados Datos'!$P$6,Z122)))</xm:f>
            <xm:f>'Listados Datos'!$P$6</xm:f>
            <x14:dxf>
              <fill>
                <patternFill>
                  <bgColor rgb="FFFFC000"/>
                </patternFill>
              </fill>
            </x14:dxf>
          </x14:cfRule>
          <x14:cfRule type="containsText" priority="1590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887" operator="containsText" id="{DC85C5D3-6F02-4C25-A792-D4240DF705C6}">
            <xm:f>NOT(ISERROR(SEARCH('Listados Datos'!$T$3,AT122)))</xm:f>
            <xm:f>'Listados Datos'!$T$3</xm:f>
            <x14:dxf>
              <fill>
                <patternFill patternType="solid">
                  <bgColor rgb="FFC00000"/>
                </patternFill>
              </fill>
            </x14:dxf>
          </x14:cfRule>
          <x14:cfRule type="containsText" priority="15888" operator="containsText" id="{CD5687AE-4D87-4813-B45B-7E68FB4A8FDB}">
            <xm:f>NOT(ISERROR(SEARCH('Listados Datos'!$T$4,AT122)))</xm:f>
            <xm:f>'Listados Datos'!$T$4</xm:f>
            <x14:dxf>
              <font>
                <b/>
                <i val="0"/>
                <color theme="0"/>
              </font>
              <fill>
                <patternFill>
                  <bgColor rgb="FFE26B0A"/>
                </patternFill>
              </fill>
            </x14:dxf>
          </x14:cfRule>
          <x14:cfRule type="containsText" priority="15889" operator="containsText" id="{E968D8DE-30D9-4CAA-B210-75151D51D4BF}">
            <xm:f>NOT(ISERROR(SEARCH('Listados Datos'!$T$5,AT122)))</xm:f>
            <xm:f>'Listados Datos'!$T$5</xm:f>
            <x14:dxf>
              <font>
                <b/>
                <i val="0"/>
                <color auto="1"/>
              </font>
              <fill>
                <patternFill>
                  <bgColor rgb="FFFFFF00"/>
                </patternFill>
              </fill>
            </x14:dxf>
          </x14:cfRule>
          <x14:cfRule type="containsText" priority="1589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727" operator="containsText" id="{93785A63-6077-489C-AD3C-578E32618632}">
            <xm:f>NOT(ISERROR(SEARCH('Listados Datos'!$P$3,AR127)))</xm:f>
            <xm:f>'Listados Datos'!$P$3</xm:f>
            <x14:dxf>
              <fill>
                <patternFill>
                  <bgColor rgb="FF99CC00"/>
                </patternFill>
              </fill>
            </x14:dxf>
          </x14:cfRule>
          <x14:cfRule type="containsText" priority="15728" operator="containsText" id="{C3303C03-4402-469B-88C3-CFE17EB7CE7B}">
            <xm:f>NOT(ISERROR(SEARCH('Listados Datos'!$P$4,AR127)))</xm:f>
            <xm:f>'Listados Datos'!$P$4</xm:f>
            <x14:dxf>
              <fill>
                <patternFill>
                  <bgColor rgb="FF33CC33"/>
                </patternFill>
              </fill>
            </x14:dxf>
          </x14:cfRule>
          <x14:cfRule type="containsText" priority="15729" operator="containsText" id="{31755EA9-25AD-465D-BB71-12EF59D4A7E2}">
            <xm:f>NOT(ISERROR(SEARCH('Listados Datos'!$P$5,AR127)))</xm:f>
            <xm:f>'Listados Datos'!$P$5</xm:f>
            <x14:dxf>
              <fill>
                <patternFill>
                  <bgColor rgb="FFFFFF00"/>
                </patternFill>
              </fill>
            </x14:dxf>
          </x14:cfRule>
          <x14:cfRule type="containsText" priority="15730" operator="containsText" id="{13A90C8C-16D5-4FB5-B054-B5D235E9E49D}">
            <xm:f>NOT(ISERROR(SEARCH('Listados Datos'!$P$6,AR127)))</xm:f>
            <xm:f>'Listados Datos'!$P$6</xm:f>
            <x14:dxf>
              <fill>
                <patternFill>
                  <bgColor rgb="FFFFC000"/>
                </patternFill>
              </fill>
            </x14:dxf>
          </x14:cfRule>
          <x14:cfRule type="containsText" priority="1573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793" operator="containsText" id="{8608231F-F634-4EBF-8FF7-56E38D0D16B4}">
            <xm:f>NOT(ISERROR(SEARCH('Listados Datos'!$T$3,AT129)))</xm:f>
            <xm:f>'Listados Datos'!$T$3</xm:f>
            <x14:dxf>
              <fill>
                <patternFill patternType="solid">
                  <bgColor rgb="FFC00000"/>
                </patternFill>
              </fill>
            </x14:dxf>
          </x14:cfRule>
          <x14:cfRule type="containsText" priority="15794" operator="containsText" id="{3EA99ED5-C44F-4D48-9368-DC56985FFC70}">
            <xm:f>NOT(ISERROR(SEARCH('Listados Datos'!$T$4,AT129)))</xm:f>
            <xm:f>'Listados Datos'!$T$4</xm:f>
            <x14:dxf>
              <font>
                <b/>
                <i val="0"/>
                <color theme="0"/>
              </font>
              <fill>
                <patternFill>
                  <bgColor rgb="FFE26B0A"/>
                </patternFill>
              </fill>
            </x14:dxf>
          </x14:cfRule>
          <x14:cfRule type="containsText" priority="15795" operator="containsText" id="{1C666C6A-387D-4BD1-9DAA-2814862A8503}">
            <xm:f>NOT(ISERROR(SEARCH('Listados Datos'!$T$5,AT129)))</xm:f>
            <xm:f>'Listados Datos'!$T$5</xm:f>
            <x14:dxf>
              <font>
                <b/>
                <i val="0"/>
                <color auto="1"/>
              </font>
              <fill>
                <patternFill>
                  <bgColor rgb="FFFFFF00"/>
                </patternFill>
              </fill>
            </x14:dxf>
          </x14:cfRule>
          <x14:cfRule type="containsText" priority="1579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783" operator="containsText" id="{84A5603A-F142-4DF8-8505-B13D7BB3301E}">
            <xm:f>NOT(ISERROR(SEARCH('Listados Datos'!$P$3,AR129)))</xm:f>
            <xm:f>'Listados Datos'!$P$3</xm:f>
            <x14:dxf>
              <fill>
                <patternFill>
                  <bgColor rgb="FF99CC00"/>
                </patternFill>
              </fill>
            </x14:dxf>
          </x14:cfRule>
          <x14:cfRule type="containsText" priority="15784" operator="containsText" id="{FFA8D5BF-1333-491D-9210-6E4D01574F78}">
            <xm:f>NOT(ISERROR(SEARCH('Listados Datos'!$P$4,AR129)))</xm:f>
            <xm:f>'Listados Datos'!$P$4</xm:f>
            <x14:dxf>
              <fill>
                <patternFill>
                  <bgColor rgb="FF33CC33"/>
                </patternFill>
              </fill>
            </x14:dxf>
          </x14:cfRule>
          <x14:cfRule type="containsText" priority="15785" operator="containsText" id="{03BF0F3A-03A1-4A43-8839-C48104BFFABD}">
            <xm:f>NOT(ISERROR(SEARCH('Listados Datos'!$P$5,AR129)))</xm:f>
            <xm:f>'Listados Datos'!$P$5</xm:f>
            <x14:dxf>
              <fill>
                <patternFill>
                  <bgColor rgb="FFFFFF00"/>
                </patternFill>
              </fill>
            </x14:dxf>
          </x14:cfRule>
          <x14:cfRule type="containsText" priority="15786" operator="containsText" id="{140E9E6B-B326-4743-B8B6-80A4B3EA98F5}">
            <xm:f>NOT(ISERROR(SEARCH('Listados Datos'!$P$6,AR129)))</xm:f>
            <xm:f>'Listados Datos'!$P$6</xm:f>
            <x14:dxf>
              <fill>
                <patternFill>
                  <bgColor rgb="FFFFC000"/>
                </patternFill>
              </fill>
            </x14:dxf>
          </x14:cfRule>
          <x14:cfRule type="containsText" priority="1578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751" operator="containsText" id="{61A6F162-C8EF-4B09-81D4-48F3FD5109B5}">
            <xm:f>NOT(ISERROR(SEARCH('Listados Datos'!$T$3,AT126)))</xm:f>
            <xm:f>'Listados Datos'!$T$3</xm:f>
            <x14:dxf>
              <fill>
                <patternFill patternType="solid">
                  <bgColor rgb="FFC00000"/>
                </patternFill>
              </fill>
            </x14:dxf>
          </x14:cfRule>
          <x14:cfRule type="containsText" priority="15752" operator="containsText" id="{54CB83A0-9873-4089-BAB1-DC949F9E9934}">
            <xm:f>NOT(ISERROR(SEARCH('Listados Datos'!$T$4,AT126)))</xm:f>
            <xm:f>'Listados Datos'!$T$4</xm:f>
            <x14:dxf>
              <font>
                <b/>
                <i val="0"/>
                <color theme="0"/>
              </font>
              <fill>
                <patternFill>
                  <bgColor rgb="FFE26B0A"/>
                </patternFill>
              </fill>
            </x14:dxf>
          </x14:cfRule>
          <x14:cfRule type="containsText" priority="15753" operator="containsText" id="{183361A2-4259-4A77-A73F-20035460273A}">
            <xm:f>NOT(ISERROR(SEARCH('Listados Datos'!$T$5,AT126)))</xm:f>
            <xm:f>'Listados Datos'!$T$5</xm:f>
            <x14:dxf>
              <font>
                <b/>
                <i val="0"/>
                <color auto="1"/>
              </font>
              <fill>
                <patternFill>
                  <bgColor rgb="FFFFFF00"/>
                </patternFill>
              </fill>
            </x14:dxf>
          </x14:cfRule>
          <x14:cfRule type="containsText" priority="1575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741" operator="containsText" id="{603D6CED-05DE-4C9F-81B8-C582D1D65B1B}">
            <xm:f>NOT(ISERROR(SEARCH('Listados Datos'!$P$3,AR126)))</xm:f>
            <xm:f>'Listados Datos'!$P$3</xm:f>
            <x14:dxf>
              <fill>
                <patternFill>
                  <bgColor rgb="FF99CC00"/>
                </patternFill>
              </fill>
            </x14:dxf>
          </x14:cfRule>
          <x14:cfRule type="containsText" priority="15742" operator="containsText" id="{8DA7855B-BFAB-40F3-9B26-AE9BA171D76E}">
            <xm:f>NOT(ISERROR(SEARCH('Listados Datos'!$P$4,AR126)))</xm:f>
            <xm:f>'Listados Datos'!$P$4</xm:f>
            <x14:dxf>
              <fill>
                <patternFill>
                  <bgColor rgb="FF33CC33"/>
                </patternFill>
              </fill>
            </x14:dxf>
          </x14:cfRule>
          <x14:cfRule type="containsText" priority="15743" operator="containsText" id="{AE7AD2AE-51E0-4224-A352-5AC28AAE7C63}">
            <xm:f>NOT(ISERROR(SEARCH('Listados Datos'!$P$5,AR126)))</xm:f>
            <xm:f>'Listados Datos'!$P$5</xm:f>
            <x14:dxf>
              <fill>
                <patternFill>
                  <bgColor rgb="FFFFFF00"/>
                </patternFill>
              </fill>
            </x14:dxf>
          </x14:cfRule>
          <x14:cfRule type="containsText" priority="15744" operator="containsText" id="{E3986948-C5D3-4EBA-ADFB-FE203AEC744B}">
            <xm:f>NOT(ISERROR(SEARCH('Listados Datos'!$P$6,AR126)))</xm:f>
            <xm:f>'Listados Datos'!$P$6</xm:f>
            <x14:dxf>
              <fill>
                <patternFill>
                  <bgColor rgb="FFFFC000"/>
                </patternFill>
              </fill>
            </x14:dxf>
          </x14:cfRule>
          <x14:cfRule type="containsText" priority="1574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859" operator="containsText" id="{867742BF-B60D-4182-AAD7-8433B1A3E8E6}">
            <xm:f>NOT(ISERROR(SEARCH('Listados Datos'!$T$3,AF124)))</xm:f>
            <xm:f>'Listados Datos'!$T$3</xm:f>
            <x14:dxf>
              <fill>
                <patternFill patternType="solid">
                  <bgColor rgb="FFC00000"/>
                </patternFill>
              </fill>
            </x14:dxf>
          </x14:cfRule>
          <x14:cfRule type="containsText" priority="15860" operator="containsText" id="{D756CF29-D5CA-4800-8806-7490CBFEBC4C}">
            <xm:f>NOT(ISERROR(SEARCH('Listados Datos'!$T$4,AF124)))</xm:f>
            <xm:f>'Listados Datos'!$T$4</xm:f>
            <x14:dxf>
              <font>
                <b/>
                <i val="0"/>
                <color theme="0"/>
              </font>
              <fill>
                <patternFill>
                  <bgColor rgb="FFE26B0A"/>
                </patternFill>
              </fill>
            </x14:dxf>
          </x14:cfRule>
          <x14:cfRule type="containsText" priority="15861" operator="containsText" id="{7C16CB15-02AC-4730-AE86-949F34AB704F}">
            <xm:f>NOT(ISERROR(SEARCH('Listados Datos'!$T$5,AF124)))</xm:f>
            <xm:f>'Listados Datos'!$T$5</xm:f>
            <x14:dxf>
              <font>
                <b/>
                <i val="0"/>
                <color auto="1"/>
              </font>
              <fill>
                <patternFill>
                  <bgColor rgb="FFFFFF00"/>
                </patternFill>
              </fill>
            </x14:dxf>
          </x14:cfRule>
          <x14:cfRule type="containsText" priority="1586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855" operator="containsText" id="{81FCA4F4-8BA0-4FF2-926E-24400E5D9D2F}">
            <xm:f>NOT(ISERROR(SEARCH('Listados Datos'!$T$3,AB124)))</xm:f>
            <xm:f>'Listados Datos'!$T$3</xm:f>
            <x14:dxf>
              <fill>
                <patternFill patternType="solid">
                  <bgColor rgb="FFC00000"/>
                </patternFill>
              </fill>
            </x14:dxf>
          </x14:cfRule>
          <x14:cfRule type="containsText" priority="15856" operator="containsText" id="{B9047DEC-D7C4-4B77-85D4-5D3EA4E6CBB8}">
            <xm:f>NOT(ISERROR(SEARCH('Listados Datos'!$T$4,AB124)))</xm:f>
            <xm:f>'Listados Datos'!$T$4</xm:f>
            <x14:dxf>
              <font>
                <b/>
                <i val="0"/>
                <color theme="0"/>
              </font>
              <fill>
                <patternFill>
                  <bgColor rgb="FFE26B0A"/>
                </patternFill>
              </fill>
            </x14:dxf>
          </x14:cfRule>
          <x14:cfRule type="containsText" priority="15857" operator="containsText" id="{3C514188-D8AE-43D6-8570-A613A83B1B8B}">
            <xm:f>NOT(ISERROR(SEARCH('Listados Datos'!$T$5,AB124)))</xm:f>
            <xm:f>'Listados Datos'!$T$5</xm:f>
            <x14:dxf>
              <font>
                <b/>
                <i val="0"/>
                <color auto="1"/>
              </font>
              <fill>
                <patternFill>
                  <bgColor rgb="FFFFFF00"/>
                </patternFill>
              </fill>
            </x14:dxf>
          </x14:cfRule>
          <x14:cfRule type="containsText" priority="1585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845" operator="containsText" id="{644E9477-AEDB-432B-AEA0-7A093F88DFFA}">
            <xm:f>NOT(ISERROR(SEARCH('Listados Datos'!$P$3,Z124)))</xm:f>
            <xm:f>'Listados Datos'!$P$3</xm:f>
            <x14:dxf>
              <fill>
                <patternFill>
                  <bgColor rgb="FF99CC00"/>
                </patternFill>
              </fill>
            </x14:dxf>
          </x14:cfRule>
          <x14:cfRule type="containsText" priority="15846" operator="containsText" id="{64F64C21-8689-4F32-943C-27C3F4242DED}">
            <xm:f>NOT(ISERROR(SEARCH('Listados Datos'!$P$4,Z124)))</xm:f>
            <xm:f>'Listados Datos'!$P$4</xm:f>
            <x14:dxf>
              <fill>
                <patternFill>
                  <bgColor rgb="FF33CC33"/>
                </patternFill>
              </fill>
            </x14:dxf>
          </x14:cfRule>
          <x14:cfRule type="containsText" priority="15847" operator="containsText" id="{86851A3E-0322-4A23-9E54-E50F4B6FED85}">
            <xm:f>NOT(ISERROR(SEARCH('Listados Datos'!$P$5,Z124)))</xm:f>
            <xm:f>'Listados Datos'!$P$5</xm:f>
            <x14:dxf>
              <fill>
                <patternFill>
                  <bgColor rgb="FFFFFF00"/>
                </patternFill>
              </fill>
            </x14:dxf>
          </x14:cfRule>
          <x14:cfRule type="containsText" priority="15848" operator="containsText" id="{355CA28D-3F7C-413E-949A-CC1468D1B777}">
            <xm:f>NOT(ISERROR(SEARCH('Listados Datos'!$P$6,Z124)))</xm:f>
            <xm:f>'Listados Datos'!$P$6</xm:f>
            <x14:dxf>
              <fill>
                <patternFill>
                  <bgColor rgb="FFFFC000"/>
                </patternFill>
              </fill>
            </x14:dxf>
          </x14:cfRule>
          <x14:cfRule type="containsText" priority="1584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821" operator="containsText" id="{844CFC1C-6207-426B-812E-9D35C72FDB60}">
            <xm:f>NOT(ISERROR(SEARCH('Listados Datos'!$T$3,AT124)))</xm:f>
            <xm:f>'Listados Datos'!$T$3</xm:f>
            <x14:dxf>
              <fill>
                <patternFill patternType="solid">
                  <bgColor rgb="FFC00000"/>
                </patternFill>
              </fill>
            </x14:dxf>
          </x14:cfRule>
          <x14:cfRule type="containsText" priority="15822" operator="containsText" id="{7020A66B-DCE2-461D-94C7-61CD37F0FA9D}">
            <xm:f>NOT(ISERROR(SEARCH('Listados Datos'!$T$4,AT124)))</xm:f>
            <xm:f>'Listados Datos'!$T$4</xm:f>
            <x14:dxf>
              <font>
                <b/>
                <i val="0"/>
                <color theme="0"/>
              </font>
              <fill>
                <patternFill>
                  <bgColor rgb="FFE26B0A"/>
                </patternFill>
              </fill>
            </x14:dxf>
          </x14:cfRule>
          <x14:cfRule type="containsText" priority="15823" operator="containsText" id="{2253C39F-EBC8-4438-A25E-0EC8D6ACCDB6}">
            <xm:f>NOT(ISERROR(SEARCH('Listados Datos'!$T$5,AT124)))</xm:f>
            <xm:f>'Listados Datos'!$T$5</xm:f>
            <x14:dxf>
              <font>
                <b/>
                <i val="0"/>
                <color auto="1"/>
              </font>
              <fill>
                <patternFill>
                  <bgColor rgb="FFFFFF00"/>
                </patternFill>
              </fill>
            </x14:dxf>
          </x14:cfRule>
          <x14:cfRule type="containsText" priority="1582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811" operator="containsText" id="{86DD5BD4-CBEC-4091-9CBF-B0774B2740F6}">
            <xm:f>NOT(ISERROR(SEARCH('Listados Datos'!$P$3,AR124)))</xm:f>
            <xm:f>'Listados Datos'!$P$3</xm:f>
            <x14:dxf>
              <fill>
                <patternFill>
                  <bgColor rgb="FF99CC00"/>
                </patternFill>
              </fill>
            </x14:dxf>
          </x14:cfRule>
          <x14:cfRule type="containsText" priority="15812" operator="containsText" id="{CD6A61B3-2E3D-4BB1-83DD-731DCD70DAD4}">
            <xm:f>NOT(ISERROR(SEARCH('Listados Datos'!$P$4,AR124)))</xm:f>
            <xm:f>'Listados Datos'!$P$4</xm:f>
            <x14:dxf>
              <fill>
                <patternFill>
                  <bgColor rgb="FF33CC33"/>
                </patternFill>
              </fill>
            </x14:dxf>
          </x14:cfRule>
          <x14:cfRule type="containsText" priority="15813" operator="containsText" id="{C0D2D7C8-FC5F-4900-A5A3-115FE241ABA7}">
            <xm:f>NOT(ISERROR(SEARCH('Listados Datos'!$P$5,AR124)))</xm:f>
            <xm:f>'Listados Datos'!$P$5</xm:f>
            <x14:dxf>
              <fill>
                <patternFill>
                  <bgColor rgb="FFFFFF00"/>
                </patternFill>
              </fill>
            </x14:dxf>
          </x14:cfRule>
          <x14:cfRule type="containsText" priority="15814" operator="containsText" id="{C3B25EF9-5038-4F04-81D5-865203973C31}">
            <xm:f>NOT(ISERROR(SEARCH('Listados Datos'!$P$6,AR124)))</xm:f>
            <xm:f>'Listados Datos'!$P$6</xm:f>
            <x14:dxf>
              <fill>
                <patternFill>
                  <bgColor rgb="FFFFC000"/>
                </patternFill>
              </fill>
            </x14:dxf>
          </x14:cfRule>
          <x14:cfRule type="containsText" priority="1581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807" operator="containsText" id="{22CE1614-5E9B-4592-8C5E-D13317C3B8C3}">
            <xm:f>NOT(ISERROR(SEARCH('Listados Datos'!$T$3,AT125)))</xm:f>
            <xm:f>'Listados Datos'!$T$3</xm:f>
            <x14:dxf>
              <fill>
                <patternFill patternType="solid">
                  <bgColor rgb="FFC00000"/>
                </patternFill>
              </fill>
            </x14:dxf>
          </x14:cfRule>
          <x14:cfRule type="containsText" priority="15808" operator="containsText" id="{A340D288-EB6E-45D8-BBD6-D3B223AA8591}">
            <xm:f>NOT(ISERROR(SEARCH('Listados Datos'!$T$4,AT125)))</xm:f>
            <xm:f>'Listados Datos'!$T$4</xm:f>
            <x14:dxf>
              <font>
                <b/>
                <i val="0"/>
                <color theme="0"/>
              </font>
              <fill>
                <patternFill>
                  <bgColor rgb="FFE26B0A"/>
                </patternFill>
              </fill>
            </x14:dxf>
          </x14:cfRule>
          <x14:cfRule type="containsText" priority="15809" operator="containsText" id="{BDC0DD70-45E4-461A-ACB2-5DB33781B4A6}">
            <xm:f>NOT(ISERROR(SEARCH('Listados Datos'!$T$5,AT125)))</xm:f>
            <xm:f>'Listados Datos'!$T$5</xm:f>
            <x14:dxf>
              <font>
                <b/>
                <i val="0"/>
                <color auto="1"/>
              </font>
              <fill>
                <patternFill>
                  <bgColor rgb="FFFFFF00"/>
                </patternFill>
              </fill>
            </x14:dxf>
          </x14:cfRule>
          <x14:cfRule type="containsText" priority="1581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797" operator="containsText" id="{BE8CB1A4-2512-4AE9-A7DF-727E222729CA}">
            <xm:f>NOT(ISERROR(SEARCH('Listados Datos'!$P$3,AR125)))</xm:f>
            <xm:f>'Listados Datos'!$P$3</xm:f>
            <x14:dxf>
              <fill>
                <patternFill>
                  <bgColor rgb="FF99CC00"/>
                </patternFill>
              </fill>
            </x14:dxf>
          </x14:cfRule>
          <x14:cfRule type="containsText" priority="15798" operator="containsText" id="{96A507D6-3FEC-4108-A7ED-58B5CF40B5C1}">
            <xm:f>NOT(ISERROR(SEARCH('Listados Datos'!$P$4,AR125)))</xm:f>
            <xm:f>'Listados Datos'!$P$4</xm:f>
            <x14:dxf>
              <fill>
                <patternFill>
                  <bgColor rgb="FF33CC33"/>
                </patternFill>
              </fill>
            </x14:dxf>
          </x14:cfRule>
          <x14:cfRule type="containsText" priority="15799" operator="containsText" id="{498F1A16-B979-41FF-B9C5-E481E3AF9201}">
            <xm:f>NOT(ISERROR(SEARCH('Listados Datos'!$P$5,AR125)))</xm:f>
            <xm:f>'Listados Datos'!$P$5</xm:f>
            <x14:dxf>
              <fill>
                <patternFill>
                  <bgColor rgb="FFFFFF00"/>
                </patternFill>
              </fill>
            </x14:dxf>
          </x14:cfRule>
          <x14:cfRule type="containsText" priority="15800" operator="containsText" id="{509D1A96-5A90-449A-B10B-BBDD2C0A4DD5}">
            <xm:f>NOT(ISERROR(SEARCH('Listados Datos'!$P$6,AR125)))</xm:f>
            <xm:f>'Listados Datos'!$P$6</xm:f>
            <x14:dxf>
              <fill>
                <patternFill>
                  <bgColor rgb="FFFFC000"/>
                </patternFill>
              </fill>
            </x14:dxf>
          </x14:cfRule>
          <x14:cfRule type="containsText" priority="1580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779" operator="containsText" id="{AAE91DC8-7AB4-46D2-9A35-0E8457A65BD7}">
            <xm:f>NOT(ISERROR(SEARCH('Listados Datos'!$T$3,AF126)))</xm:f>
            <xm:f>'Listados Datos'!$T$3</xm:f>
            <x14:dxf>
              <fill>
                <patternFill patternType="solid">
                  <bgColor rgb="FFC00000"/>
                </patternFill>
              </fill>
            </x14:dxf>
          </x14:cfRule>
          <x14:cfRule type="containsText" priority="15780" operator="containsText" id="{F3ADFF90-1D0F-4298-9D82-6F30B4265B39}">
            <xm:f>NOT(ISERROR(SEARCH('Listados Datos'!$T$4,AF126)))</xm:f>
            <xm:f>'Listados Datos'!$T$4</xm:f>
            <x14:dxf>
              <font>
                <b/>
                <i val="0"/>
                <color theme="0"/>
              </font>
              <fill>
                <patternFill>
                  <bgColor rgb="FFE26B0A"/>
                </patternFill>
              </fill>
            </x14:dxf>
          </x14:cfRule>
          <x14:cfRule type="containsText" priority="15781" operator="containsText" id="{A9B1BF25-8A5A-47AB-A3EC-F12AC79517BC}">
            <xm:f>NOT(ISERROR(SEARCH('Listados Datos'!$T$5,AF126)))</xm:f>
            <xm:f>'Listados Datos'!$T$5</xm:f>
            <x14:dxf>
              <font>
                <b/>
                <i val="0"/>
                <color auto="1"/>
              </font>
              <fill>
                <patternFill>
                  <bgColor rgb="FFFFFF00"/>
                </patternFill>
              </fill>
            </x14:dxf>
          </x14:cfRule>
          <x14:cfRule type="containsText" priority="1578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775" operator="containsText" id="{751A2D2B-C352-44B6-813B-EB61A1CE6C44}">
            <xm:f>NOT(ISERROR(SEARCH('Listados Datos'!$T$3,AB126)))</xm:f>
            <xm:f>'Listados Datos'!$T$3</xm:f>
            <x14:dxf>
              <fill>
                <patternFill patternType="solid">
                  <bgColor rgb="FFC00000"/>
                </patternFill>
              </fill>
            </x14:dxf>
          </x14:cfRule>
          <x14:cfRule type="containsText" priority="15776" operator="containsText" id="{BA84347E-8879-4C6D-85DC-68BC4820DA14}">
            <xm:f>NOT(ISERROR(SEARCH('Listados Datos'!$T$4,AB126)))</xm:f>
            <xm:f>'Listados Datos'!$T$4</xm:f>
            <x14:dxf>
              <font>
                <b/>
                <i val="0"/>
                <color theme="0"/>
              </font>
              <fill>
                <patternFill>
                  <bgColor rgb="FFE26B0A"/>
                </patternFill>
              </fill>
            </x14:dxf>
          </x14:cfRule>
          <x14:cfRule type="containsText" priority="15777" operator="containsText" id="{65437242-6413-4BD7-B656-2D1DA843D399}">
            <xm:f>NOT(ISERROR(SEARCH('Listados Datos'!$T$5,AB126)))</xm:f>
            <xm:f>'Listados Datos'!$T$5</xm:f>
            <x14:dxf>
              <font>
                <b/>
                <i val="0"/>
                <color auto="1"/>
              </font>
              <fill>
                <patternFill>
                  <bgColor rgb="FFFFFF00"/>
                </patternFill>
              </fill>
            </x14:dxf>
          </x14:cfRule>
          <x14:cfRule type="containsText" priority="1577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765" operator="containsText" id="{77B56E71-907A-4EAC-B6A6-72EA4FDE47DD}">
            <xm:f>NOT(ISERROR(SEARCH('Listados Datos'!$P$3,Z126)))</xm:f>
            <xm:f>'Listados Datos'!$P$3</xm:f>
            <x14:dxf>
              <fill>
                <patternFill>
                  <bgColor rgb="FF99CC00"/>
                </patternFill>
              </fill>
            </x14:dxf>
          </x14:cfRule>
          <x14:cfRule type="containsText" priority="15766" operator="containsText" id="{26624EC6-8155-4456-8366-89CC162C9116}">
            <xm:f>NOT(ISERROR(SEARCH('Listados Datos'!$P$4,Z126)))</xm:f>
            <xm:f>'Listados Datos'!$P$4</xm:f>
            <x14:dxf>
              <fill>
                <patternFill>
                  <bgColor rgb="FF33CC33"/>
                </patternFill>
              </fill>
            </x14:dxf>
          </x14:cfRule>
          <x14:cfRule type="containsText" priority="15767" operator="containsText" id="{3F9DBB7E-AE66-48FF-ADDC-2A2752C2607D}">
            <xm:f>NOT(ISERROR(SEARCH('Listados Datos'!$P$5,Z126)))</xm:f>
            <xm:f>'Listados Datos'!$P$5</xm:f>
            <x14:dxf>
              <fill>
                <patternFill>
                  <bgColor rgb="FFFFFF00"/>
                </patternFill>
              </fill>
            </x14:dxf>
          </x14:cfRule>
          <x14:cfRule type="containsText" priority="15768" operator="containsText" id="{07B5B182-E0BD-4D38-8DF8-D1D3A9A0CA13}">
            <xm:f>NOT(ISERROR(SEARCH('Listados Datos'!$P$6,Z126)))</xm:f>
            <xm:f>'Listados Datos'!$P$6</xm:f>
            <x14:dxf>
              <fill>
                <patternFill>
                  <bgColor rgb="FFFFC000"/>
                </patternFill>
              </fill>
            </x14:dxf>
          </x14:cfRule>
          <x14:cfRule type="containsText" priority="1576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737" operator="containsText" id="{6A76061B-4986-4F40-8A04-13D564B2D4FD}">
            <xm:f>NOT(ISERROR(SEARCH('Listados Datos'!$T$3,AT127)))</xm:f>
            <xm:f>'Listados Datos'!$T$3</xm:f>
            <x14:dxf>
              <fill>
                <patternFill patternType="solid">
                  <bgColor rgb="FFC00000"/>
                </patternFill>
              </fill>
            </x14:dxf>
          </x14:cfRule>
          <x14:cfRule type="containsText" priority="15738" operator="containsText" id="{BCBB4B6E-6111-4F70-B460-D451D63E0B78}">
            <xm:f>NOT(ISERROR(SEARCH('Listados Datos'!$T$4,AT127)))</xm:f>
            <xm:f>'Listados Datos'!$T$4</xm:f>
            <x14:dxf>
              <font>
                <b/>
                <i val="0"/>
                <color theme="0"/>
              </font>
              <fill>
                <patternFill>
                  <bgColor rgb="FFE26B0A"/>
                </patternFill>
              </fill>
            </x14:dxf>
          </x14:cfRule>
          <x14:cfRule type="containsText" priority="15739" operator="containsText" id="{7B02A5E2-D326-4D34-A7AC-33D4197AF7F8}">
            <xm:f>NOT(ISERROR(SEARCH('Listados Datos'!$T$5,AT127)))</xm:f>
            <xm:f>'Listados Datos'!$T$5</xm:f>
            <x14:dxf>
              <font>
                <b/>
                <i val="0"/>
                <color auto="1"/>
              </font>
              <fill>
                <patternFill>
                  <bgColor rgb="FFFFFF00"/>
                </patternFill>
              </fill>
            </x14:dxf>
          </x14:cfRule>
          <x14:cfRule type="containsText" priority="1574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685" operator="containsText" id="{BAAB6DE7-EFF7-4DE4-A57A-EFDCE1AC3DB5}">
            <xm:f>NOT(ISERROR(SEARCH('Listados Datos'!$P$3,AR128)))</xm:f>
            <xm:f>'Listados Datos'!$P$3</xm:f>
            <x14:dxf>
              <fill>
                <patternFill>
                  <bgColor rgb="FF99CC00"/>
                </patternFill>
              </fill>
            </x14:dxf>
          </x14:cfRule>
          <x14:cfRule type="containsText" priority="15686" operator="containsText" id="{A6F8A7F3-2BC9-4B09-8962-B06847EB8F0A}">
            <xm:f>NOT(ISERROR(SEARCH('Listados Datos'!$P$4,AR128)))</xm:f>
            <xm:f>'Listados Datos'!$P$4</xm:f>
            <x14:dxf>
              <fill>
                <patternFill>
                  <bgColor rgb="FF33CC33"/>
                </patternFill>
              </fill>
            </x14:dxf>
          </x14:cfRule>
          <x14:cfRule type="containsText" priority="15687" operator="containsText" id="{D25EB9D3-E931-4596-AC6F-F373F21EF8A6}">
            <xm:f>NOT(ISERROR(SEARCH('Listados Datos'!$P$5,AR128)))</xm:f>
            <xm:f>'Listados Datos'!$P$5</xm:f>
            <x14:dxf>
              <fill>
                <patternFill>
                  <bgColor rgb="FFFFFF00"/>
                </patternFill>
              </fill>
            </x14:dxf>
          </x14:cfRule>
          <x14:cfRule type="containsText" priority="15688" operator="containsText" id="{113986B5-E0E3-438F-ABA6-8EAF24C89EF3}">
            <xm:f>NOT(ISERROR(SEARCH('Listados Datos'!$P$6,AR128)))</xm:f>
            <xm:f>'Listados Datos'!$P$6</xm:f>
            <x14:dxf>
              <fill>
                <patternFill>
                  <bgColor rgb="FFFFC000"/>
                </patternFill>
              </fill>
            </x14:dxf>
          </x14:cfRule>
          <x14:cfRule type="containsText" priority="1568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723" operator="containsText" id="{07A9F23C-FD46-4ED1-9701-A7D2748F84CB}">
            <xm:f>NOT(ISERROR(SEARCH('Listados Datos'!$T$3,AF128)))</xm:f>
            <xm:f>'Listados Datos'!$T$3</xm:f>
            <x14:dxf>
              <fill>
                <patternFill patternType="solid">
                  <bgColor rgb="FFC00000"/>
                </patternFill>
              </fill>
            </x14:dxf>
          </x14:cfRule>
          <x14:cfRule type="containsText" priority="15724" operator="containsText" id="{85CB384B-0DBB-4939-B75D-8C4A0C8D6DB4}">
            <xm:f>NOT(ISERROR(SEARCH('Listados Datos'!$T$4,AF128)))</xm:f>
            <xm:f>'Listados Datos'!$T$4</xm:f>
            <x14:dxf>
              <font>
                <b/>
                <i val="0"/>
                <color theme="0"/>
              </font>
              <fill>
                <patternFill>
                  <bgColor rgb="FFE26B0A"/>
                </patternFill>
              </fill>
            </x14:dxf>
          </x14:cfRule>
          <x14:cfRule type="containsText" priority="15725" operator="containsText" id="{EE22E6B9-2317-47AE-9DEF-94B79EE25F24}">
            <xm:f>NOT(ISERROR(SEARCH('Listados Datos'!$T$5,AF128)))</xm:f>
            <xm:f>'Listados Datos'!$T$5</xm:f>
            <x14:dxf>
              <font>
                <b/>
                <i val="0"/>
                <color auto="1"/>
              </font>
              <fill>
                <patternFill>
                  <bgColor rgb="FFFFFF00"/>
                </patternFill>
              </fill>
            </x14:dxf>
          </x14:cfRule>
          <x14:cfRule type="containsText" priority="1572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719" operator="containsText" id="{0255AF50-526B-4294-9E8C-D9D115F71543}">
            <xm:f>NOT(ISERROR(SEARCH('Listados Datos'!$T$3,AB128)))</xm:f>
            <xm:f>'Listados Datos'!$T$3</xm:f>
            <x14:dxf>
              <fill>
                <patternFill patternType="solid">
                  <bgColor rgb="FFC00000"/>
                </patternFill>
              </fill>
            </x14:dxf>
          </x14:cfRule>
          <x14:cfRule type="containsText" priority="15720" operator="containsText" id="{C331CF19-B0E8-40E0-8AC2-435375B33CCD}">
            <xm:f>NOT(ISERROR(SEARCH('Listados Datos'!$T$4,AB128)))</xm:f>
            <xm:f>'Listados Datos'!$T$4</xm:f>
            <x14:dxf>
              <font>
                <b/>
                <i val="0"/>
                <color theme="0"/>
              </font>
              <fill>
                <patternFill>
                  <bgColor rgb="FFE26B0A"/>
                </patternFill>
              </fill>
            </x14:dxf>
          </x14:cfRule>
          <x14:cfRule type="containsText" priority="15721" operator="containsText" id="{515412B0-4B52-40E2-A2D3-389090A5BB84}">
            <xm:f>NOT(ISERROR(SEARCH('Listados Datos'!$T$5,AB128)))</xm:f>
            <xm:f>'Listados Datos'!$T$5</xm:f>
            <x14:dxf>
              <font>
                <b/>
                <i val="0"/>
                <color auto="1"/>
              </font>
              <fill>
                <patternFill>
                  <bgColor rgb="FFFFFF00"/>
                </patternFill>
              </fill>
            </x14:dxf>
          </x14:cfRule>
          <x14:cfRule type="containsText" priority="1572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709" operator="containsText" id="{207A2959-C5BF-4552-9EDE-394466657F9C}">
            <xm:f>NOT(ISERROR(SEARCH('Listados Datos'!$P$3,Z128)))</xm:f>
            <xm:f>'Listados Datos'!$P$3</xm:f>
            <x14:dxf>
              <fill>
                <patternFill>
                  <bgColor rgb="FF99CC00"/>
                </patternFill>
              </fill>
            </x14:dxf>
          </x14:cfRule>
          <x14:cfRule type="containsText" priority="15710" operator="containsText" id="{A47B1971-4FA8-49E0-8E85-5B988B67B145}">
            <xm:f>NOT(ISERROR(SEARCH('Listados Datos'!$P$4,Z128)))</xm:f>
            <xm:f>'Listados Datos'!$P$4</xm:f>
            <x14:dxf>
              <fill>
                <patternFill>
                  <bgColor rgb="FF33CC33"/>
                </patternFill>
              </fill>
            </x14:dxf>
          </x14:cfRule>
          <x14:cfRule type="containsText" priority="15711" operator="containsText" id="{4BC9CB66-4D27-4FAE-9D05-698E8824F27A}">
            <xm:f>NOT(ISERROR(SEARCH('Listados Datos'!$P$5,Z128)))</xm:f>
            <xm:f>'Listados Datos'!$P$5</xm:f>
            <x14:dxf>
              <fill>
                <patternFill>
                  <bgColor rgb="FFFFFF00"/>
                </patternFill>
              </fill>
            </x14:dxf>
          </x14:cfRule>
          <x14:cfRule type="containsText" priority="15712" operator="containsText" id="{E1F0B29F-453D-49A5-8EE4-551CFE77D775}">
            <xm:f>NOT(ISERROR(SEARCH('Listados Datos'!$P$6,Z128)))</xm:f>
            <xm:f>'Listados Datos'!$P$6</xm:f>
            <x14:dxf>
              <fill>
                <patternFill>
                  <bgColor rgb="FFFFC000"/>
                </patternFill>
              </fill>
            </x14:dxf>
          </x14:cfRule>
          <x14:cfRule type="containsText" priority="1571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695" operator="containsText" id="{F66084AB-01D7-4E87-8807-BD26876447D6}">
            <xm:f>NOT(ISERROR(SEARCH('Listados Datos'!$T$3,AT128)))</xm:f>
            <xm:f>'Listados Datos'!$T$3</xm:f>
            <x14:dxf>
              <fill>
                <patternFill patternType="solid">
                  <bgColor rgb="FFC00000"/>
                </patternFill>
              </fill>
            </x14:dxf>
          </x14:cfRule>
          <x14:cfRule type="containsText" priority="15696" operator="containsText" id="{51E95169-301B-4333-87D5-761EEF159A14}">
            <xm:f>NOT(ISERROR(SEARCH('Listados Datos'!$T$4,AT128)))</xm:f>
            <xm:f>'Listados Datos'!$T$4</xm:f>
            <x14:dxf>
              <font>
                <b/>
                <i val="0"/>
                <color theme="0"/>
              </font>
              <fill>
                <patternFill>
                  <bgColor rgb="FFE26B0A"/>
                </patternFill>
              </fill>
            </x14:dxf>
          </x14:cfRule>
          <x14:cfRule type="containsText" priority="15697" operator="containsText" id="{FF158231-FF8D-4F61-82DF-882A70BE7A1A}">
            <xm:f>NOT(ISERROR(SEARCH('Listados Datos'!$T$5,AT128)))</xm:f>
            <xm:f>'Listados Datos'!$T$5</xm:f>
            <x14:dxf>
              <font>
                <b/>
                <i val="0"/>
                <color auto="1"/>
              </font>
              <fill>
                <patternFill>
                  <bgColor rgb="FFFFFF00"/>
                </patternFill>
              </fill>
            </x14:dxf>
          </x14:cfRule>
          <x14:cfRule type="containsText" priority="1569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455" operator="containsText" id="{E008008F-77EC-42A7-AD77-470F5BF6463A}">
            <xm:f>NOT(ISERROR(SEARCH('Listados Datos'!$P$3,AR147)))</xm:f>
            <xm:f>'Listados Datos'!$P$3</xm:f>
            <x14:dxf>
              <fill>
                <patternFill>
                  <bgColor rgb="FF99CC00"/>
                </patternFill>
              </fill>
            </x14:dxf>
          </x14:cfRule>
          <x14:cfRule type="containsText" priority="15456" operator="containsText" id="{A5C275C7-B42A-4926-B5A6-5B6D4927A549}">
            <xm:f>NOT(ISERROR(SEARCH('Listados Datos'!$P$4,AR147)))</xm:f>
            <xm:f>'Listados Datos'!$P$4</xm:f>
            <x14:dxf>
              <fill>
                <patternFill>
                  <bgColor rgb="FF33CC33"/>
                </patternFill>
              </fill>
            </x14:dxf>
          </x14:cfRule>
          <x14:cfRule type="containsText" priority="15457" operator="containsText" id="{B92205C0-F2CE-40C3-8557-B6E4AC9FA1A2}">
            <xm:f>NOT(ISERROR(SEARCH('Listados Datos'!$P$5,AR147)))</xm:f>
            <xm:f>'Listados Datos'!$P$5</xm:f>
            <x14:dxf>
              <fill>
                <patternFill>
                  <bgColor rgb="FFFFFF00"/>
                </patternFill>
              </fill>
            </x14:dxf>
          </x14:cfRule>
          <x14:cfRule type="containsText" priority="15458" operator="containsText" id="{8CC6FD35-BC51-47E0-A4AA-7BF2BEDCA89B}">
            <xm:f>NOT(ISERROR(SEARCH('Listados Datos'!$P$6,AR147)))</xm:f>
            <xm:f>'Listados Datos'!$P$6</xm:f>
            <x14:dxf>
              <fill>
                <patternFill>
                  <bgColor rgb="FFFFC000"/>
                </patternFill>
              </fill>
            </x14:dxf>
          </x14:cfRule>
          <x14:cfRule type="containsText" priority="1545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465" operator="containsText" id="{45230A03-A59C-41C6-B667-A88E5CB533EE}">
            <xm:f>NOT(ISERROR(SEARCH('Listados Datos'!$T$3,AT147)))</xm:f>
            <xm:f>'Listados Datos'!$T$3</xm:f>
            <x14:dxf>
              <fill>
                <patternFill patternType="solid">
                  <bgColor rgb="FFC00000"/>
                </patternFill>
              </fill>
            </x14:dxf>
          </x14:cfRule>
          <x14:cfRule type="containsText" priority="15466" operator="containsText" id="{92BD5992-0D1B-49C8-B833-9D4E20E73571}">
            <xm:f>NOT(ISERROR(SEARCH('Listados Datos'!$T$4,AT147)))</xm:f>
            <xm:f>'Listados Datos'!$T$4</xm:f>
            <x14:dxf>
              <font>
                <b/>
                <i val="0"/>
                <color theme="0"/>
              </font>
              <fill>
                <patternFill>
                  <bgColor rgb="FFE26B0A"/>
                </patternFill>
              </fill>
            </x14:dxf>
          </x14:cfRule>
          <x14:cfRule type="containsText" priority="15467" operator="containsText" id="{52E45C94-7555-4D33-AD83-C3597056705B}">
            <xm:f>NOT(ISERROR(SEARCH('Listados Datos'!$T$5,AT147)))</xm:f>
            <xm:f>'Listados Datos'!$T$5</xm:f>
            <x14:dxf>
              <font>
                <b/>
                <i val="0"/>
                <color auto="1"/>
              </font>
              <fill>
                <patternFill>
                  <bgColor rgb="FFFFFF00"/>
                </patternFill>
              </fill>
            </x14:dxf>
          </x14:cfRule>
          <x14:cfRule type="containsText" priority="1546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423" operator="containsText" id="{1B95E2A0-F6B2-49AF-9817-FE78897393ED}">
            <xm:f>NOT(ISERROR(SEARCH('Listados Datos'!$T$3,AT144)))</xm:f>
            <xm:f>'Listados Datos'!$T$3</xm:f>
            <x14:dxf>
              <fill>
                <patternFill patternType="solid">
                  <bgColor rgb="FFC00000"/>
                </patternFill>
              </fill>
            </x14:dxf>
          </x14:cfRule>
          <x14:cfRule type="containsText" priority="15424" operator="containsText" id="{6A305273-E401-4575-AECD-64E4FA68D6B7}">
            <xm:f>NOT(ISERROR(SEARCH('Listados Datos'!$T$4,AT144)))</xm:f>
            <xm:f>'Listados Datos'!$T$4</xm:f>
            <x14:dxf>
              <font>
                <b/>
                <i val="0"/>
                <color theme="0"/>
              </font>
              <fill>
                <patternFill>
                  <bgColor rgb="FFE26B0A"/>
                </patternFill>
              </fill>
            </x14:dxf>
          </x14:cfRule>
          <x14:cfRule type="containsText" priority="15425" operator="containsText" id="{A8183EA6-95EE-4576-8B49-3F3AE936A97B}">
            <xm:f>NOT(ISERROR(SEARCH('Listados Datos'!$T$5,AT144)))</xm:f>
            <xm:f>'Listados Datos'!$T$5</xm:f>
            <x14:dxf>
              <font>
                <b/>
                <i val="0"/>
                <color auto="1"/>
              </font>
              <fill>
                <patternFill>
                  <bgColor rgb="FFFFFF00"/>
                </patternFill>
              </fill>
            </x14:dxf>
          </x14:cfRule>
          <x14:cfRule type="containsText" priority="1542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413" operator="containsText" id="{4CA90AD5-C9EB-4BDF-A60D-388B58E5C0A3}">
            <xm:f>NOT(ISERROR(SEARCH('Listados Datos'!$P$3,AR144)))</xm:f>
            <xm:f>'Listados Datos'!$P$3</xm:f>
            <x14:dxf>
              <fill>
                <patternFill>
                  <bgColor rgb="FF99CC00"/>
                </patternFill>
              </fill>
            </x14:dxf>
          </x14:cfRule>
          <x14:cfRule type="containsText" priority="15414" operator="containsText" id="{A656BD2C-CDBD-4CCB-B30F-EA2A31CB08C0}">
            <xm:f>NOT(ISERROR(SEARCH('Listados Datos'!$P$4,AR144)))</xm:f>
            <xm:f>'Listados Datos'!$P$4</xm:f>
            <x14:dxf>
              <fill>
                <patternFill>
                  <bgColor rgb="FF33CC33"/>
                </patternFill>
              </fill>
            </x14:dxf>
          </x14:cfRule>
          <x14:cfRule type="containsText" priority="15415" operator="containsText" id="{00B4F950-2525-43A1-887D-46E34A4505EF}">
            <xm:f>NOT(ISERROR(SEARCH('Listados Datos'!$P$5,AR144)))</xm:f>
            <xm:f>'Listados Datos'!$P$5</xm:f>
            <x14:dxf>
              <fill>
                <patternFill>
                  <bgColor rgb="FFFFFF00"/>
                </patternFill>
              </fill>
            </x14:dxf>
          </x14:cfRule>
          <x14:cfRule type="containsText" priority="15416" operator="containsText" id="{9B3398FD-1E16-4E82-87EF-C4984BA7C559}">
            <xm:f>NOT(ISERROR(SEARCH('Listados Datos'!$P$6,AR144)))</xm:f>
            <xm:f>'Listados Datos'!$P$6</xm:f>
            <x14:dxf>
              <fill>
                <patternFill>
                  <bgColor rgb="FFFFC000"/>
                </patternFill>
              </fill>
            </x14:dxf>
          </x14:cfRule>
          <x14:cfRule type="containsText" priority="1541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531" operator="containsText" id="{ED0CC078-4606-47A0-B07C-9F659D77C2CD}">
            <xm:f>NOT(ISERROR(SEARCH('Listados Datos'!$T$3,AF142)))</xm:f>
            <xm:f>'Listados Datos'!$T$3</xm:f>
            <x14:dxf>
              <fill>
                <patternFill patternType="solid">
                  <bgColor rgb="FFC00000"/>
                </patternFill>
              </fill>
            </x14:dxf>
          </x14:cfRule>
          <x14:cfRule type="containsText" priority="15532" operator="containsText" id="{E53D5C75-96DD-4896-9D81-204C9346FED6}">
            <xm:f>NOT(ISERROR(SEARCH('Listados Datos'!$T$4,AF142)))</xm:f>
            <xm:f>'Listados Datos'!$T$4</xm:f>
            <x14:dxf>
              <font>
                <b/>
                <i val="0"/>
                <color theme="0"/>
              </font>
              <fill>
                <patternFill>
                  <bgColor rgb="FFE26B0A"/>
                </patternFill>
              </fill>
            </x14:dxf>
          </x14:cfRule>
          <x14:cfRule type="containsText" priority="15533" operator="containsText" id="{C7256272-24D6-44E5-9C59-31289A759D0A}">
            <xm:f>NOT(ISERROR(SEARCH('Listados Datos'!$T$5,AF142)))</xm:f>
            <xm:f>'Listados Datos'!$T$5</xm:f>
            <x14:dxf>
              <font>
                <b/>
                <i val="0"/>
                <color auto="1"/>
              </font>
              <fill>
                <patternFill>
                  <bgColor rgb="FFFFFF00"/>
                </patternFill>
              </fill>
            </x14:dxf>
          </x14:cfRule>
          <x14:cfRule type="containsText" priority="1553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527" operator="containsText" id="{8D9DB9A5-0EC1-4853-847F-8D3BF1D8DA5A}">
            <xm:f>NOT(ISERROR(SEARCH('Listados Datos'!$T$3,AB142)))</xm:f>
            <xm:f>'Listados Datos'!$T$3</xm:f>
            <x14:dxf>
              <fill>
                <patternFill patternType="solid">
                  <bgColor rgb="FFC00000"/>
                </patternFill>
              </fill>
            </x14:dxf>
          </x14:cfRule>
          <x14:cfRule type="containsText" priority="15528" operator="containsText" id="{3710B241-CA22-4AF8-9446-306946D09998}">
            <xm:f>NOT(ISERROR(SEARCH('Listados Datos'!$T$4,AB142)))</xm:f>
            <xm:f>'Listados Datos'!$T$4</xm:f>
            <x14:dxf>
              <font>
                <b/>
                <i val="0"/>
                <color theme="0"/>
              </font>
              <fill>
                <patternFill>
                  <bgColor rgb="FFE26B0A"/>
                </patternFill>
              </fill>
            </x14:dxf>
          </x14:cfRule>
          <x14:cfRule type="containsText" priority="15529" operator="containsText" id="{6131B5BF-E37F-4AEC-AEC3-0097868161FC}">
            <xm:f>NOT(ISERROR(SEARCH('Listados Datos'!$T$5,AB142)))</xm:f>
            <xm:f>'Listados Datos'!$T$5</xm:f>
            <x14:dxf>
              <font>
                <b/>
                <i val="0"/>
                <color auto="1"/>
              </font>
              <fill>
                <patternFill>
                  <bgColor rgb="FFFFFF00"/>
                </patternFill>
              </fill>
            </x14:dxf>
          </x14:cfRule>
          <x14:cfRule type="containsText" priority="1553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517" operator="containsText" id="{BB0195C4-1100-40E3-BD16-A0C6B92C331D}">
            <xm:f>NOT(ISERROR(SEARCH('Listados Datos'!$P$3,Z142)))</xm:f>
            <xm:f>'Listados Datos'!$P$3</xm:f>
            <x14:dxf>
              <fill>
                <patternFill>
                  <bgColor rgb="FF99CC00"/>
                </patternFill>
              </fill>
            </x14:dxf>
          </x14:cfRule>
          <x14:cfRule type="containsText" priority="15518" operator="containsText" id="{01963E08-9EE4-413F-9221-A0F887389644}">
            <xm:f>NOT(ISERROR(SEARCH('Listados Datos'!$P$4,Z142)))</xm:f>
            <xm:f>'Listados Datos'!$P$4</xm:f>
            <x14:dxf>
              <fill>
                <patternFill>
                  <bgColor rgb="FF33CC33"/>
                </patternFill>
              </fill>
            </x14:dxf>
          </x14:cfRule>
          <x14:cfRule type="containsText" priority="15519" operator="containsText" id="{CD0569B7-E0B0-4CC6-8EB9-0E56F2C81A4B}">
            <xm:f>NOT(ISERROR(SEARCH('Listados Datos'!$P$5,Z142)))</xm:f>
            <xm:f>'Listados Datos'!$P$5</xm:f>
            <x14:dxf>
              <fill>
                <patternFill>
                  <bgColor rgb="FFFFFF00"/>
                </patternFill>
              </fill>
            </x14:dxf>
          </x14:cfRule>
          <x14:cfRule type="containsText" priority="15520" operator="containsText" id="{DDE2F9D9-4ECB-410B-BE4A-349D7BBA0B82}">
            <xm:f>NOT(ISERROR(SEARCH('Listados Datos'!$P$6,Z142)))</xm:f>
            <xm:f>'Listados Datos'!$P$6</xm:f>
            <x14:dxf>
              <fill>
                <patternFill>
                  <bgColor rgb="FFFFC000"/>
                </patternFill>
              </fill>
            </x14:dxf>
          </x14:cfRule>
          <x14:cfRule type="containsText" priority="1552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493" operator="containsText" id="{C4F008AF-ACEC-4686-A48E-4382307F567C}">
            <xm:f>NOT(ISERROR(SEARCH('Listados Datos'!$T$3,AT142)))</xm:f>
            <xm:f>'Listados Datos'!$T$3</xm:f>
            <x14:dxf>
              <fill>
                <patternFill patternType="solid">
                  <bgColor rgb="FFC00000"/>
                </patternFill>
              </fill>
            </x14:dxf>
          </x14:cfRule>
          <x14:cfRule type="containsText" priority="15494" operator="containsText" id="{D3F0BFC7-C7A9-4AB1-9B5C-88B9615416D6}">
            <xm:f>NOT(ISERROR(SEARCH('Listados Datos'!$T$4,AT142)))</xm:f>
            <xm:f>'Listados Datos'!$T$4</xm:f>
            <x14:dxf>
              <font>
                <b/>
                <i val="0"/>
                <color theme="0"/>
              </font>
              <fill>
                <patternFill>
                  <bgColor rgb="FFE26B0A"/>
                </patternFill>
              </fill>
            </x14:dxf>
          </x14:cfRule>
          <x14:cfRule type="containsText" priority="15495" operator="containsText" id="{39F64C7B-21C0-4C4A-A335-1C8C9A40F137}">
            <xm:f>NOT(ISERROR(SEARCH('Listados Datos'!$T$5,AT142)))</xm:f>
            <xm:f>'Listados Datos'!$T$5</xm:f>
            <x14:dxf>
              <font>
                <b/>
                <i val="0"/>
                <color auto="1"/>
              </font>
              <fill>
                <patternFill>
                  <bgColor rgb="FFFFFF00"/>
                </patternFill>
              </fill>
            </x14:dxf>
          </x14:cfRule>
          <x14:cfRule type="containsText" priority="1549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483" operator="containsText" id="{55D27CE9-5168-40E4-A9A9-90B389438C48}">
            <xm:f>NOT(ISERROR(SEARCH('Listados Datos'!$P$3,AR142)))</xm:f>
            <xm:f>'Listados Datos'!$P$3</xm:f>
            <x14:dxf>
              <fill>
                <patternFill>
                  <bgColor rgb="FF99CC00"/>
                </patternFill>
              </fill>
            </x14:dxf>
          </x14:cfRule>
          <x14:cfRule type="containsText" priority="15484" operator="containsText" id="{155439E0-E3DC-4DC0-B9FD-4446FDF63D39}">
            <xm:f>NOT(ISERROR(SEARCH('Listados Datos'!$P$4,AR142)))</xm:f>
            <xm:f>'Listados Datos'!$P$4</xm:f>
            <x14:dxf>
              <fill>
                <patternFill>
                  <bgColor rgb="FF33CC33"/>
                </patternFill>
              </fill>
            </x14:dxf>
          </x14:cfRule>
          <x14:cfRule type="containsText" priority="15485" operator="containsText" id="{CF9E8626-5ED2-4F28-9EA1-8BD52532F588}">
            <xm:f>NOT(ISERROR(SEARCH('Listados Datos'!$P$5,AR142)))</xm:f>
            <xm:f>'Listados Datos'!$P$5</xm:f>
            <x14:dxf>
              <fill>
                <patternFill>
                  <bgColor rgb="FFFFFF00"/>
                </patternFill>
              </fill>
            </x14:dxf>
          </x14:cfRule>
          <x14:cfRule type="containsText" priority="15486" operator="containsText" id="{6EBB8AB3-6E03-4F59-AD2C-BA3F257BD9F1}">
            <xm:f>NOT(ISERROR(SEARCH('Listados Datos'!$P$6,AR142)))</xm:f>
            <xm:f>'Listados Datos'!$P$6</xm:f>
            <x14:dxf>
              <fill>
                <patternFill>
                  <bgColor rgb="FFFFC000"/>
                </patternFill>
              </fill>
            </x14:dxf>
          </x14:cfRule>
          <x14:cfRule type="containsText" priority="1548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479" operator="containsText" id="{73A49DC4-34FD-45A1-BFB8-BCAA0A2405F9}">
            <xm:f>NOT(ISERROR(SEARCH('Listados Datos'!$T$3,AT143)))</xm:f>
            <xm:f>'Listados Datos'!$T$3</xm:f>
            <x14:dxf>
              <fill>
                <patternFill patternType="solid">
                  <bgColor rgb="FFC00000"/>
                </patternFill>
              </fill>
            </x14:dxf>
          </x14:cfRule>
          <x14:cfRule type="containsText" priority="15480" operator="containsText" id="{569FEB40-0587-42F3-B19D-7081FF281FA6}">
            <xm:f>NOT(ISERROR(SEARCH('Listados Datos'!$T$4,AT143)))</xm:f>
            <xm:f>'Listados Datos'!$T$4</xm:f>
            <x14:dxf>
              <font>
                <b/>
                <i val="0"/>
                <color theme="0"/>
              </font>
              <fill>
                <patternFill>
                  <bgColor rgb="FFE26B0A"/>
                </patternFill>
              </fill>
            </x14:dxf>
          </x14:cfRule>
          <x14:cfRule type="containsText" priority="15481" operator="containsText" id="{610EFFEA-806D-4AF8-B3B4-3A6F0AE4450B}">
            <xm:f>NOT(ISERROR(SEARCH('Listados Datos'!$T$5,AT143)))</xm:f>
            <xm:f>'Listados Datos'!$T$5</xm:f>
            <x14:dxf>
              <font>
                <b/>
                <i val="0"/>
                <color auto="1"/>
              </font>
              <fill>
                <patternFill>
                  <bgColor rgb="FFFFFF00"/>
                </patternFill>
              </fill>
            </x14:dxf>
          </x14:cfRule>
          <x14:cfRule type="containsText" priority="1548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469" operator="containsText" id="{6DE3CDD3-6D24-4BCD-8E24-577D78F55BF2}">
            <xm:f>NOT(ISERROR(SEARCH('Listados Datos'!$P$3,AR143)))</xm:f>
            <xm:f>'Listados Datos'!$P$3</xm:f>
            <x14:dxf>
              <fill>
                <patternFill>
                  <bgColor rgb="FF99CC00"/>
                </patternFill>
              </fill>
            </x14:dxf>
          </x14:cfRule>
          <x14:cfRule type="containsText" priority="15470" operator="containsText" id="{59B5A57E-42FB-47F7-9C98-5FA60E0E99B8}">
            <xm:f>NOT(ISERROR(SEARCH('Listados Datos'!$P$4,AR143)))</xm:f>
            <xm:f>'Listados Datos'!$P$4</xm:f>
            <x14:dxf>
              <fill>
                <patternFill>
                  <bgColor rgb="FF33CC33"/>
                </patternFill>
              </fill>
            </x14:dxf>
          </x14:cfRule>
          <x14:cfRule type="containsText" priority="15471" operator="containsText" id="{D9A0D109-2270-4BC6-9941-EECE3558DF60}">
            <xm:f>NOT(ISERROR(SEARCH('Listados Datos'!$P$5,AR143)))</xm:f>
            <xm:f>'Listados Datos'!$P$5</xm:f>
            <x14:dxf>
              <fill>
                <patternFill>
                  <bgColor rgb="FFFFFF00"/>
                </patternFill>
              </fill>
            </x14:dxf>
          </x14:cfRule>
          <x14:cfRule type="containsText" priority="15472" operator="containsText" id="{2ECE8DA0-2B8D-47B0-9C34-1C6EC7C353F2}">
            <xm:f>NOT(ISERROR(SEARCH('Listados Datos'!$P$6,AR143)))</xm:f>
            <xm:f>'Listados Datos'!$P$6</xm:f>
            <x14:dxf>
              <fill>
                <patternFill>
                  <bgColor rgb="FFFFC000"/>
                </patternFill>
              </fill>
            </x14:dxf>
          </x14:cfRule>
          <x14:cfRule type="containsText" priority="1547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329" operator="containsText" id="{BCCBC162-1AA8-428E-A362-716785E44780}">
            <xm:f>NOT(ISERROR(SEARCH('Listados Datos'!$T$3,AT153)))</xm:f>
            <xm:f>'Listados Datos'!$T$3</xm:f>
            <x14:dxf>
              <fill>
                <patternFill patternType="solid">
                  <bgColor rgb="FFC00000"/>
                </patternFill>
              </fill>
            </x14:dxf>
          </x14:cfRule>
          <x14:cfRule type="containsText" priority="15330" operator="containsText" id="{CEBB1DFA-C944-470B-80A2-DC69C810526B}">
            <xm:f>NOT(ISERROR(SEARCH('Listados Datos'!$T$4,AT153)))</xm:f>
            <xm:f>'Listados Datos'!$T$4</xm:f>
            <x14:dxf>
              <font>
                <b/>
                <i val="0"/>
                <color theme="0"/>
              </font>
              <fill>
                <patternFill>
                  <bgColor rgb="FFE26B0A"/>
                </patternFill>
              </fill>
            </x14:dxf>
          </x14:cfRule>
          <x14:cfRule type="containsText" priority="15331" operator="containsText" id="{3C7324CB-E94D-4691-9D3F-D56351F3AA1F}">
            <xm:f>NOT(ISERROR(SEARCH('Listados Datos'!$T$5,AT153)))</xm:f>
            <xm:f>'Listados Datos'!$T$5</xm:f>
            <x14:dxf>
              <font>
                <b/>
                <i val="0"/>
                <color auto="1"/>
              </font>
              <fill>
                <patternFill>
                  <bgColor rgb="FFFFFF00"/>
                </patternFill>
              </fill>
            </x14:dxf>
          </x14:cfRule>
          <x14:cfRule type="containsText" priority="1533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319" operator="containsText" id="{CC766800-6739-4E1E-9CE0-84CF1BF68C9C}">
            <xm:f>NOT(ISERROR(SEARCH('Listados Datos'!$P$3,AR153)))</xm:f>
            <xm:f>'Listados Datos'!$P$3</xm:f>
            <x14:dxf>
              <fill>
                <patternFill>
                  <bgColor rgb="FF99CC00"/>
                </patternFill>
              </fill>
            </x14:dxf>
          </x14:cfRule>
          <x14:cfRule type="containsText" priority="15320" operator="containsText" id="{700FDE2F-3477-433B-AD2D-FDF9417575EA}">
            <xm:f>NOT(ISERROR(SEARCH('Listados Datos'!$P$4,AR153)))</xm:f>
            <xm:f>'Listados Datos'!$P$4</xm:f>
            <x14:dxf>
              <fill>
                <patternFill>
                  <bgColor rgb="FF33CC33"/>
                </patternFill>
              </fill>
            </x14:dxf>
          </x14:cfRule>
          <x14:cfRule type="containsText" priority="15321" operator="containsText" id="{0F8722A0-FFB5-4243-9CBE-42A9F00507B7}">
            <xm:f>NOT(ISERROR(SEARCH('Listados Datos'!$P$5,AR153)))</xm:f>
            <xm:f>'Listados Datos'!$P$5</xm:f>
            <x14:dxf>
              <fill>
                <patternFill>
                  <bgColor rgb="FFFFFF00"/>
                </patternFill>
              </fill>
            </x14:dxf>
          </x14:cfRule>
          <x14:cfRule type="containsText" priority="15322" operator="containsText" id="{E72302C4-51D7-471E-B976-8D820B0D0EAE}">
            <xm:f>NOT(ISERROR(SEARCH('Listados Datos'!$P$6,AR153)))</xm:f>
            <xm:f>'Listados Datos'!$P$6</xm:f>
            <x14:dxf>
              <fill>
                <patternFill>
                  <bgColor rgb="FFFFC000"/>
                </patternFill>
              </fill>
            </x14:dxf>
          </x14:cfRule>
          <x14:cfRule type="containsText" priority="1532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451" operator="containsText" id="{B8D0A01B-B266-449E-B5F9-9F075CA3DA9C}">
            <xm:f>NOT(ISERROR(SEARCH('Listados Datos'!$T$3,AF144)))</xm:f>
            <xm:f>'Listados Datos'!$T$3</xm:f>
            <x14:dxf>
              <fill>
                <patternFill patternType="solid">
                  <bgColor rgb="FFC00000"/>
                </patternFill>
              </fill>
            </x14:dxf>
          </x14:cfRule>
          <x14:cfRule type="containsText" priority="15452" operator="containsText" id="{E9A5406B-3C0C-4B6E-A177-BA14358BA2E7}">
            <xm:f>NOT(ISERROR(SEARCH('Listados Datos'!$T$4,AF144)))</xm:f>
            <xm:f>'Listados Datos'!$T$4</xm:f>
            <x14:dxf>
              <font>
                <b/>
                <i val="0"/>
                <color theme="0"/>
              </font>
              <fill>
                <patternFill>
                  <bgColor rgb="FFE26B0A"/>
                </patternFill>
              </fill>
            </x14:dxf>
          </x14:cfRule>
          <x14:cfRule type="containsText" priority="15453" operator="containsText" id="{031CBE36-6ED6-406C-9CBD-4B573484C2F7}">
            <xm:f>NOT(ISERROR(SEARCH('Listados Datos'!$T$5,AF144)))</xm:f>
            <xm:f>'Listados Datos'!$T$5</xm:f>
            <x14:dxf>
              <font>
                <b/>
                <i val="0"/>
                <color auto="1"/>
              </font>
              <fill>
                <patternFill>
                  <bgColor rgb="FFFFFF00"/>
                </patternFill>
              </fill>
            </x14:dxf>
          </x14:cfRule>
          <x14:cfRule type="containsText" priority="1545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447" operator="containsText" id="{2AD93BED-7B05-444A-ABA8-AE20316D491F}">
            <xm:f>NOT(ISERROR(SEARCH('Listados Datos'!$T$3,AB144)))</xm:f>
            <xm:f>'Listados Datos'!$T$3</xm:f>
            <x14:dxf>
              <fill>
                <patternFill patternType="solid">
                  <bgColor rgb="FFC00000"/>
                </patternFill>
              </fill>
            </x14:dxf>
          </x14:cfRule>
          <x14:cfRule type="containsText" priority="15448" operator="containsText" id="{12D10DB2-9060-47E9-8140-D67744B45E28}">
            <xm:f>NOT(ISERROR(SEARCH('Listados Datos'!$T$4,AB144)))</xm:f>
            <xm:f>'Listados Datos'!$T$4</xm:f>
            <x14:dxf>
              <font>
                <b/>
                <i val="0"/>
                <color theme="0"/>
              </font>
              <fill>
                <patternFill>
                  <bgColor rgb="FFE26B0A"/>
                </patternFill>
              </fill>
            </x14:dxf>
          </x14:cfRule>
          <x14:cfRule type="containsText" priority="15449" operator="containsText" id="{26F8DFC5-B7EA-4539-92D3-C261FADADD0A}">
            <xm:f>NOT(ISERROR(SEARCH('Listados Datos'!$T$5,AB144)))</xm:f>
            <xm:f>'Listados Datos'!$T$5</xm:f>
            <x14:dxf>
              <font>
                <b/>
                <i val="0"/>
                <color auto="1"/>
              </font>
              <fill>
                <patternFill>
                  <bgColor rgb="FFFFFF00"/>
                </patternFill>
              </fill>
            </x14:dxf>
          </x14:cfRule>
          <x14:cfRule type="containsText" priority="1545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437" operator="containsText" id="{DAD03301-A3AA-4B81-BA27-AFCFC2CFB2B7}">
            <xm:f>NOT(ISERROR(SEARCH('Listados Datos'!$P$3,Z144)))</xm:f>
            <xm:f>'Listados Datos'!$P$3</xm:f>
            <x14:dxf>
              <fill>
                <patternFill>
                  <bgColor rgb="FF99CC00"/>
                </patternFill>
              </fill>
            </x14:dxf>
          </x14:cfRule>
          <x14:cfRule type="containsText" priority="15438" operator="containsText" id="{741A5EE3-732C-4721-B75B-4CABC3AAB18E}">
            <xm:f>NOT(ISERROR(SEARCH('Listados Datos'!$P$4,Z144)))</xm:f>
            <xm:f>'Listados Datos'!$P$4</xm:f>
            <x14:dxf>
              <fill>
                <patternFill>
                  <bgColor rgb="FF33CC33"/>
                </patternFill>
              </fill>
            </x14:dxf>
          </x14:cfRule>
          <x14:cfRule type="containsText" priority="15439" operator="containsText" id="{844982AE-CF95-4ED8-A86B-EE5AA4587E32}">
            <xm:f>NOT(ISERROR(SEARCH('Listados Datos'!$P$5,Z144)))</xm:f>
            <xm:f>'Listados Datos'!$P$5</xm:f>
            <x14:dxf>
              <fill>
                <patternFill>
                  <bgColor rgb="FFFFFF00"/>
                </patternFill>
              </fill>
            </x14:dxf>
          </x14:cfRule>
          <x14:cfRule type="containsText" priority="15440" operator="containsText" id="{F1862020-2F5A-4AC9-BCA8-1C7E6CD7425D}">
            <xm:f>NOT(ISERROR(SEARCH('Listados Datos'!$P$6,Z144)))</xm:f>
            <xm:f>'Listados Datos'!$P$6</xm:f>
            <x14:dxf>
              <fill>
                <patternFill>
                  <bgColor rgb="FFFFC000"/>
                </patternFill>
              </fill>
            </x14:dxf>
          </x14:cfRule>
          <x14:cfRule type="containsText" priority="1544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287" operator="containsText" id="{1D674C16-F9A7-43A3-8085-03B751AE5423}">
            <xm:f>NOT(ISERROR(SEARCH('Listados Datos'!$T$3,AT150)))</xm:f>
            <xm:f>'Listados Datos'!$T$3</xm:f>
            <x14:dxf>
              <fill>
                <patternFill patternType="solid">
                  <bgColor rgb="FFC00000"/>
                </patternFill>
              </fill>
            </x14:dxf>
          </x14:cfRule>
          <x14:cfRule type="containsText" priority="15288" operator="containsText" id="{A3014B1C-A3DC-4CC7-9E51-32CB116AEAC4}">
            <xm:f>NOT(ISERROR(SEARCH('Listados Datos'!$T$4,AT150)))</xm:f>
            <xm:f>'Listados Datos'!$T$4</xm:f>
            <x14:dxf>
              <font>
                <b/>
                <i val="0"/>
                <color theme="0"/>
              </font>
              <fill>
                <patternFill>
                  <bgColor rgb="FFE26B0A"/>
                </patternFill>
              </fill>
            </x14:dxf>
          </x14:cfRule>
          <x14:cfRule type="containsText" priority="15289" operator="containsText" id="{9960F24C-2076-4182-A504-F2B414A857A8}">
            <xm:f>NOT(ISERROR(SEARCH('Listados Datos'!$T$5,AT150)))</xm:f>
            <xm:f>'Listados Datos'!$T$5</xm:f>
            <x14:dxf>
              <font>
                <b/>
                <i val="0"/>
                <color auto="1"/>
              </font>
              <fill>
                <patternFill>
                  <bgColor rgb="FFFFFF00"/>
                </patternFill>
              </fill>
            </x14:dxf>
          </x14:cfRule>
          <x14:cfRule type="containsText" priority="1529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277" operator="containsText" id="{DA89E818-3375-4D84-BFAE-18B9EF2DC610}">
            <xm:f>NOT(ISERROR(SEARCH('Listados Datos'!$P$3,AR150)))</xm:f>
            <xm:f>'Listados Datos'!$P$3</xm:f>
            <x14:dxf>
              <fill>
                <patternFill>
                  <bgColor rgb="FF99CC00"/>
                </patternFill>
              </fill>
            </x14:dxf>
          </x14:cfRule>
          <x14:cfRule type="containsText" priority="15278" operator="containsText" id="{4D74A0C5-6B88-401A-9759-30760AE3B429}">
            <xm:f>NOT(ISERROR(SEARCH('Listados Datos'!$P$4,AR150)))</xm:f>
            <xm:f>'Listados Datos'!$P$4</xm:f>
            <x14:dxf>
              <fill>
                <patternFill>
                  <bgColor rgb="FF33CC33"/>
                </patternFill>
              </fill>
            </x14:dxf>
          </x14:cfRule>
          <x14:cfRule type="containsText" priority="15279" operator="containsText" id="{048EBE37-6B95-452B-8DAF-C92BA53586B6}">
            <xm:f>NOT(ISERROR(SEARCH('Listados Datos'!$P$5,AR150)))</xm:f>
            <xm:f>'Listados Datos'!$P$5</xm:f>
            <x14:dxf>
              <fill>
                <patternFill>
                  <bgColor rgb="FFFFFF00"/>
                </patternFill>
              </fill>
            </x14:dxf>
          </x14:cfRule>
          <x14:cfRule type="containsText" priority="15280" operator="containsText" id="{AC2E7B0E-2693-4C3B-B61D-F94B99980DAA}">
            <xm:f>NOT(ISERROR(SEARCH('Listados Datos'!$P$6,AR150)))</xm:f>
            <xm:f>'Listados Datos'!$P$6</xm:f>
            <x14:dxf>
              <fill>
                <patternFill>
                  <bgColor rgb="FFFFC000"/>
                </patternFill>
              </fill>
            </x14:dxf>
          </x14:cfRule>
          <x14:cfRule type="containsText" priority="1528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409" operator="containsText" id="{A08BBD52-D5E0-4216-BF08-8E06BB67BA4D}">
            <xm:f>NOT(ISERROR(SEARCH('Listados Datos'!$T$3,AT145)))</xm:f>
            <xm:f>'Listados Datos'!$T$3</xm:f>
            <x14:dxf>
              <fill>
                <patternFill patternType="solid">
                  <bgColor rgb="FFC00000"/>
                </patternFill>
              </fill>
            </x14:dxf>
          </x14:cfRule>
          <x14:cfRule type="containsText" priority="15410" operator="containsText" id="{9C5F8B5B-8486-4377-B3D5-206C7F68410D}">
            <xm:f>NOT(ISERROR(SEARCH('Listados Datos'!$T$4,AT145)))</xm:f>
            <xm:f>'Listados Datos'!$T$4</xm:f>
            <x14:dxf>
              <font>
                <b/>
                <i val="0"/>
                <color theme="0"/>
              </font>
              <fill>
                <patternFill>
                  <bgColor rgb="FFE26B0A"/>
                </patternFill>
              </fill>
            </x14:dxf>
          </x14:cfRule>
          <x14:cfRule type="containsText" priority="15411" operator="containsText" id="{EED12490-A765-41D8-8A8D-106610D05B74}">
            <xm:f>NOT(ISERROR(SEARCH('Listados Datos'!$T$5,AT145)))</xm:f>
            <xm:f>'Listados Datos'!$T$5</xm:f>
            <x14:dxf>
              <font>
                <b/>
                <i val="0"/>
                <color auto="1"/>
              </font>
              <fill>
                <patternFill>
                  <bgColor rgb="FFFFFF00"/>
                </patternFill>
              </fill>
            </x14:dxf>
          </x14:cfRule>
          <x14:cfRule type="containsText" priority="1541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399" operator="containsText" id="{F07F479D-1FA7-45BF-8BB9-1AC41B6CF2CB}">
            <xm:f>NOT(ISERROR(SEARCH('Listados Datos'!$P$3,AR145)))</xm:f>
            <xm:f>'Listados Datos'!$P$3</xm:f>
            <x14:dxf>
              <fill>
                <patternFill>
                  <bgColor rgb="FF99CC00"/>
                </patternFill>
              </fill>
            </x14:dxf>
          </x14:cfRule>
          <x14:cfRule type="containsText" priority="15400" operator="containsText" id="{BEDACAA7-83AC-467A-BFAB-DEB473485860}">
            <xm:f>NOT(ISERROR(SEARCH('Listados Datos'!$P$4,AR145)))</xm:f>
            <xm:f>'Listados Datos'!$P$4</xm:f>
            <x14:dxf>
              <fill>
                <patternFill>
                  <bgColor rgb="FF33CC33"/>
                </patternFill>
              </fill>
            </x14:dxf>
          </x14:cfRule>
          <x14:cfRule type="containsText" priority="15401" operator="containsText" id="{472653F5-7BB7-41F2-BC31-9280C5B0155A}">
            <xm:f>NOT(ISERROR(SEARCH('Listados Datos'!$P$5,AR145)))</xm:f>
            <xm:f>'Listados Datos'!$P$5</xm:f>
            <x14:dxf>
              <fill>
                <patternFill>
                  <bgColor rgb="FFFFFF00"/>
                </patternFill>
              </fill>
            </x14:dxf>
          </x14:cfRule>
          <x14:cfRule type="containsText" priority="15402" operator="containsText" id="{DA8EC0BC-312D-401E-8CDE-BF5877D8CC48}">
            <xm:f>NOT(ISERROR(SEARCH('Listados Datos'!$P$6,AR145)))</xm:f>
            <xm:f>'Listados Datos'!$P$6</xm:f>
            <x14:dxf>
              <fill>
                <patternFill>
                  <bgColor rgb="FFFFC000"/>
                </patternFill>
              </fill>
            </x14:dxf>
          </x14:cfRule>
          <x14:cfRule type="containsText" priority="1540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395" operator="containsText" id="{41F817A6-FF55-4C4B-8A8C-821505CC3F2F}">
            <xm:f>NOT(ISERROR(SEARCH('Listados Datos'!$T$3,AF148)))</xm:f>
            <xm:f>'Listados Datos'!$T$3</xm:f>
            <x14:dxf>
              <fill>
                <patternFill patternType="solid">
                  <bgColor rgb="FFC00000"/>
                </patternFill>
              </fill>
            </x14:dxf>
          </x14:cfRule>
          <x14:cfRule type="containsText" priority="15396" operator="containsText" id="{57DEB84A-59F3-4F25-BFCF-1C0DDC29918C}">
            <xm:f>NOT(ISERROR(SEARCH('Listados Datos'!$T$4,AF148)))</xm:f>
            <xm:f>'Listados Datos'!$T$4</xm:f>
            <x14:dxf>
              <font>
                <b/>
                <i val="0"/>
                <color theme="0"/>
              </font>
              <fill>
                <patternFill>
                  <bgColor rgb="FFE26B0A"/>
                </patternFill>
              </fill>
            </x14:dxf>
          </x14:cfRule>
          <x14:cfRule type="containsText" priority="15397" operator="containsText" id="{452BD2D4-289F-48AC-AECD-A9FFFF4E7489}">
            <xm:f>NOT(ISERROR(SEARCH('Listados Datos'!$T$5,AF148)))</xm:f>
            <xm:f>'Listados Datos'!$T$5</xm:f>
            <x14:dxf>
              <font>
                <b/>
                <i val="0"/>
                <color auto="1"/>
              </font>
              <fill>
                <patternFill>
                  <bgColor rgb="FFFFFF00"/>
                </patternFill>
              </fill>
            </x14:dxf>
          </x14:cfRule>
          <x14:cfRule type="containsText" priority="1539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391" operator="containsText" id="{9216B06C-D55D-4AB1-B5EB-BBF7EE4BBB67}">
            <xm:f>NOT(ISERROR(SEARCH('Listados Datos'!$T$3,AB148)))</xm:f>
            <xm:f>'Listados Datos'!$T$3</xm:f>
            <x14:dxf>
              <fill>
                <patternFill patternType="solid">
                  <bgColor rgb="FFC00000"/>
                </patternFill>
              </fill>
            </x14:dxf>
          </x14:cfRule>
          <x14:cfRule type="containsText" priority="15392" operator="containsText" id="{8E64B9E4-D56F-4CFE-919A-83697A645833}">
            <xm:f>NOT(ISERROR(SEARCH('Listados Datos'!$T$4,AB148)))</xm:f>
            <xm:f>'Listados Datos'!$T$4</xm:f>
            <x14:dxf>
              <font>
                <b/>
                <i val="0"/>
                <color theme="0"/>
              </font>
              <fill>
                <patternFill>
                  <bgColor rgb="FFE26B0A"/>
                </patternFill>
              </fill>
            </x14:dxf>
          </x14:cfRule>
          <x14:cfRule type="containsText" priority="15393" operator="containsText" id="{5EB1F9BA-61A2-44A1-A0FA-3D1694F0F4D2}">
            <xm:f>NOT(ISERROR(SEARCH('Listados Datos'!$T$5,AB148)))</xm:f>
            <xm:f>'Listados Datos'!$T$5</xm:f>
            <x14:dxf>
              <font>
                <b/>
                <i val="0"/>
                <color auto="1"/>
              </font>
              <fill>
                <patternFill>
                  <bgColor rgb="FFFFFF00"/>
                </patternFill>
              </fill>
            </x14:dxf>
          </x14:cfRule>
          <x14:cfRule type="containsText" priority="1539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381" operator="containsText" id="{86DA0CF3-92BA-4935-A8B3-20C670B624FE}">
            <xm:f>NOT(ISERROR(SEARCH('Listados Datos'!$P$3,Z148)))</xm:f>
            <xm:f>'Listados Datos'!$P$3</xm:f>
            <x14:dxf>
              <fill>
                <patternFill>
                  <bgColor rgb="FF99CC00"/>
                </patternFill>
              </fill>
            </x14:dxf>
          </x14:cfRule>
          <x14:cfRule type="containsText" priority="15382" operator="containsText" id="{8EE1C161-942A-4CA2-BACE-F0685B91318C}">
            <xm:f>NOT(ISERROR(SEARCH('Listados Datos'!$P$4,Z148)))</xm:f>
            <xm:f>'Listados Datos'!$P$4</xm:f>
            <x14:dxf>
              <fill>
                <patternFill>
                  <bgColor rgb="FF33CC33"/>
                </patternFill>
              </fill>
            </x14:dxf>
          </x14:cfRule>
          <x14:cfRule type="containsText" priority="15383" operator="containsText" id="{04ABAA72-F789-4ED4-89E4-28049E2CDD99}">
            <xm:f>NOT(ISERROR(SEARCH('Listados Datos'!$P$5,Z148)))</xm:f>
            <xm:f>'Listados Datos'!$P$5</xm:f>
            <x14:dxf>
              <fill>
                <patternFill>
                  <bgColor rgb="FFFFFF00"/>
                </patternFill>
              </fill>
            </x14:dxf>
          </x14:cfRule>
          <x14:cfRule type="containsText" priority="15384" operator="containsText" id="{972B4E27-51B7-44BC-9CE6-B6593EF459B9}">
            <xm:f>NOT(ISERROR(SEARCH('Listados Datos'!$P$6,Z148)))</xm:f>
            <xm:f>'Listados Datos'!$P$6</xm:f>
            <x14:dxf>
              <fill>
                <patternFill>
                  <bgColor rgb="FFFFC000"/>
                </patternFill>
              </fill>
            </x14:dxf>
          </x14:cfRule>
          <x14:cfRule type="containsText" priority="1538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357" operator="containsText" id="{F95355D3-DF7F-4004-8143-DDAE4D69FE48}">
            <xm:f>NOT(ISERROR(SEARCH('Listados Datos'!$T$3,AT148)))</xm:f>
            <xm:f>'Listados Datos'!$T$3</xm:f>
            <x14:dxf>
              <fill>
                <patternFill patternType="solid">
                  <bgColor rgb="FFC00000"/>
                </patternFill>
              </fill>
            </x14:dxf>
          </x14:cfRule>
          <x14:cfRule type="containsText" priority="15358" operator="containsText" id="{79FCAC45-6B29-4CD4-9A1C-E30D1A76F236}">
            <xm:f>NOT(ISERROR(SEARCH('Listados Datos'!$T$4,AT148)))</xm:f>
            <xm:f>'Listados Datos'!$T$4</xm:f>
            <x14:dxf>
              <font>
                <b/>
                <i val="0"/>
                <color theme="0"/>
              </font>
              <fill>
                <patternFill>
                  <bgColor rgb="FFE26B0A"/>
                </patternFill>
              </fill>
            </x14:dxf>
          </x14:cfRule>
          <x14:cfRule type="containsText" priority="15359" operator="containsText" id="{451915F5-3A8F-4E24-8E68-F55055D27F5A}">
            <xm:f>NOT(ISERROR(SEARCH('Listados Datos'!$T$5,AT148)))</xm:f>
            <xm:f>'Listados Datos'!$T$5</xm:f>
            <x14:dxf>
              <font>
                <b/>
                <i val="0"/>
                <color auto="1"/>
              </font>
              <fill>
                <patternFill>
                  <bgColor rgb="FFFFFF00"/>
                </patternFill>
              </fill>
            </x14:dxf>
          </x14:cfRule>
          <x14:cfRule type="containsText" priority="1536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347" operator="containsText" id="{5BF08B1D-4942-4E4E-94B8-22D861FBBEF9}">
            <xm:f>NOT(ISERROR(SEARCH('Listados Datos'!$P$3,AR148)))</xm:f>
            <xm:f>'Listados Datos'!$P$3</xm:f>
            <x14:dxf>
              <fill>
                <patternFill>
                  <bgColor rgb="FF99CC00"/>
                </patternFill>
              </fill>
            </x14:dxf>
          </x14:cfRule>
          <x14:cfRule type="containsText" priority="15348" operator="containsText" id="{2DB7EE87-764C-49B7-94DF-9BCAA2136B13}">
            <xm:f>NOT(ISERROR(SEARCH('Listados Datos'!$P$4,AR148)))</xm:f>
            <xm:f>'Listados Datos'!$P$4</xm:f>
            <x14:dxf>
              <fill>
                <patternFill>
                  <bgColor rgb="FF33CC33"/>
                </patternFill>
              </fill>
            </x14:dxf>
          </x14:cfRule>
          <x14:cfRule type="containsText" priority="15349" operator="containsText" id="{CC635442-D3B0-473F-B626-E262DF8BD63F}">
            <xm:f>NOT(ISERROR(SEARCH('Listados Datos'!$P$5,AR148)))</xm:f>
            <xm:f>'Listados Datos'!$P$5</xm:f>
            <x14:dxf>
              <fill>
                <patternFill>
                  <bgColor rgb="FFFFFF00"/>
                </patternFill>
              </fill>
            </x14:dxf>
          </x14:cfRule>
          <x14:cfRule type="containsText" priority="15350" operator="containsText" id="{02BE35F1-E04C-4F3F-8C0C-78BAAFD30FDC}">
            <xm:f>NOT(ISERROR(SEARCH('Listados Datos'!$P$6,AR148)))</xm:f>
            <xm:f>'Listados Datos'!$P$6</xm:f>
            <x14:dxf>
              <fill>
                <patternFill>
                  <bgColor rgb="FFFFC000"/>
                </patternFill>
              </fill>
            </x14:dxf>
          </x14:cfRule>
          <x14:cfRule type="containsText" priority="1535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343" operator="containsText" id="{ABE5E509-E942-491C-AF32-28C55AC32036}">
            <xm:f>NOT(ISERROR(SEARCH('Listados Datos'!$T$3,AT149)))</xm:f>
            <xm:f>'Listados Datos'!$T$3</xm:f>
            <x14:dxf>
              <fill>
                <patternFill patternType="solid">
                  <bgColor rgb="FFC00000"/>
                </patternFill>
              </fill>
            </x14:dxf>
          </x14:cfRule>
          <x14:cfRule type="containsText" priority="15344" operator="containsText" id="{254F475A-751B-475E-BA51-4F9D058375A8}">
            <xm:f>NOT(ISERROR(SEARCH('Listados Datos'!$T$4,AT149)))</xm:f>
            <xm:f>'Listados Datos'!$T$4</xm:f>
            <x14:dxf>
              <font>
                <b/>
                <i val="0"/>
                <color theme="0"/>
              </font>
              <fill>
                <patternFill>
                  <bgColor rgb="FFE26B0A"/>
                </patternFill>
              </fill>
            </x14:dxf>
          </x14:cfRule>
          <x14:cfRule type="containsText" priority="15345" operator="containsText" id="{D92D9EBA-8C94-4071-AD50-4368F04F7EBB}">
            <xm:f>NOT(ISERROR(SEARCH('Listados Datos'!$T$5,AT149)))</xm:f>
            <xm:f>'Listados Datos'!$T$5</xm:f>
            <x14:dxf>
              <font>
                <b/>
                <i val="0"/>
                <color auto="1"/>
              </font>
              <fill>
                <patternFill>
                  <bgColor rgb="FFFFFF00"/>
                </patternFill>
              </fill>
            </x14:dxf>
          </x14:cfRule>
          <x14:cfRule type="containsText" priority="1534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333" operator="containsText" id="{CE613DD1-D666-4816-86A1-D77EC93EC06B}">
            <xm:f>NOT(ISERROR(SEARCH('Listados Datos'!$P$3,AR149)))</xm:f>
            <xm:f>'Listados Datos'!$P$3</xm:f>
            <x14:dxf>
              <fill>
                <patternFill>
                  <bgColor rgb="FF99CC00"/>
                </patternFill>
              </fill>
            </x14:dxf>
          </x14:cfRule>
          <x14:cfRule type="containsText" priority="15334" operator="containsText" id="{3DD879FA-8EFA-4144-8B0A-2BAB45F78B2A}">
            <xm:f>NOT(ISERROR(SEARCH('Listados Datos'!$P$4,AR149)))</xm:f>
            <xm:f>'Listados Datos'!$P$4</xm:f>
            <x14:dxf>
              <fill>
                <patternFill>
                  <bgColor rgb="FF33CC33"/>
                </patternFill>
              </fill>
            </x14:dxf>
          </x14:cfRule>
          <x14:cfRule type="containsText" priority="15335" operator="containsText" id="{E37C34A0-4C3A-4116-83D0-22E4C7C8E825}">
            <xm:f>NOT(ISERROR(SEARCH('Listados Datos'!$P$5,AR149)))</xm:f>
            <xm:f>'Listados Datos'!$P$5</xm:f>
            <x14:dxf>
              <fill>
                <patternFill>
                  <bgColor rgb="FFFFFF00"/>
                </patternFill>
              </fill>
            </x14:dxf>
          </x14:cfRule>
          <x14:cfRule type="containsText" priority="15336" operator="containsText" id="{D06E581E-5366-4ADA-B360-9EB972013BCB}">
            <xm:f>NOT(ISERROR(SEARCH('Listados Datos'!$P$6,AR149)))</xm:f>
            <xm:f>'Listados Datos'!$P$6</xm:f>
            <x14:dxf>
              <fill>
                <patternFill>
                  <bgColor rgb="FFFFC000"/>
                </patternFill>
              </fill>
            </x14:dxf>
          </x14:cfRule>
          <x14:cfRule type="containsText" priority="1533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193" operator="containsText" id="{1FD5BD7A-FD82-4790-BFAC-1A17DF9B1458}">
            <xm:f>NOT(ISERROR(SEARCH('Listados Datos'!$T$3,AT159)))</xm:f>
            <xm:f>'Listados Datos'!$T$3</xm:f>
            <x14:dxf>
              <fill>
                <patternFill patternType="solid">
                  <bgColor rgb="FFC00000"/>
                </patternFill>
              </fill>
            </x14:dxf>
          </x14:cfRule>
          <x14:cfRule type="containsText" priority="15194" operator="containsText" id="{904489E9-1A5A-4A3D-9265-0E59E60A0C9B}">
            <xm:f>NOT(ISERROR(SEARCH('Listados Datos'!$T$4,AT159)))</xm:f>
            <xm:f>'Listados Datos'!$T$4</xm:f>
            <x14:dxf>
              <font>
                <b/>
                <i val="0"/>
                <color theme="0"/>
              </font>
              <fill>
                <patternFill>
                  <bgColor rgb="FFE26B0A"/>
                </patternFill>
              </fill>
            </x14:dxf>
          </x14:cfRule>
          <x14:cfRule type="containsText" priority="15195" operator="containsText" id="{8EA0A606-1FCD-4943-B398-E5A92AB9709D}">
            <xm:f>NOT(ISERROR(SEARCH('Listados Datos'!$T$5,AT159)))</xm:f>
            <xm:f>'Listados Datos'!$T$5</xm:f>
            <x14:dxf>
              <font>
                <b/>
                <i val="0"/>
                <color auto="1"/>
              </font>
              <fill>
                <patternFill>
                  <bgColor rgb="FFFFFF00"/>
                </patternFill>
              </fill>
            </x14:dxf>
          </x14:cfRule>
          <x14:cfRule type="containsText" priority="1519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183" operator="containsText" id="{0F5FDB83-BAC8-4060-AE7C-BD011C9CCE35}">
            <xm:f>NOT(ISERROR(SEARCH('Listados Datos'!$P$3,AR159)))</xm:f>
            <xm:f>'Listados Datos'!$P$3</xm:f>
            <x14:dxf>
              <fill>
                <patternFill>
                  <bgColor rgb="FF99CC00"/>
                </patternFill>
              </fill>
            </x14:dxf>
          </x14:cfRule>
          <x14:cfRule type="containsText" priority="15184" operator="containsText" id="{27CD05D3-8CB1-4657-8241-949F429E5A3B}">
            <xm:f>NOT(ISERROR(SEARCH('Listados Datos'!$P$4,AR159)))</xm:f>
            <xm:f>'Listados Datos'!$P$4</xm:f>
            <x14:dxf>
              <fill>
                <patternFill>
                  <bgColor rgb="FF33CC33"/>
                </patternFill>
              </fill>
            </x14:dxf>
          </x14:cfRule>
          <x14:cfRule type="containsText" priority="15185" operator="containsText" id="{45164516-40F2-4906-86F5-F75BC575193D}">
            <xm:f>NOT(ISERROR(SEARCH('Listados Datos'!$P$5,AR159)))</xm:f>
            <xm:f>'Listados Datos'!$P$5</xm:f>
            <x14:dxf>
              <fill>
                <patternFill>
                  <bgColor rgb="FFFFFF00"/>
                </patternFill>
              </fill>
            </x14:dxf>
          </x14:cfRule>
          <x14:cfRule type="containsText" priority="15186" operator="containsText" id="{7ACEBFBA-D9DE-45F5-BFD5-B9EB592CAC05}">
            <xm:f>NOT(ISERROR(SEARCH('Listados Datos'!$P$6,AR159)))</xm:f>
            <xm:f>'Listados Datos'!$P$6</xm:f>
            <x14:dxf>
              <fill>
                <patternFill>
                  <bgColor rgb="FFFFC000"/>
                </patternFill>
              </fill>
            </x14:dxf>
          </x14:cfRule>
          <x14:cfRule type="containsText" priority="1518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315" operator="containsText" id="{2F74D31E-AD1F-4B47-B461-86FA799F119F}">
            <xm:f>NOT(ISERROR(SEARCH('Listados Datos'!$T$3,AF150)))</xm:f>
            <xm:f>'Listados Datos'!$T$3</xm:f>
            <x14:dxf>
              <fill>
                <patternFill patternType="solid">
                  <bgColor rgb="FFC00000"/>
                </patternFill>
              </fill>
            </x14:dxf>
          </x14:cfRule>
          <x14:cfRule type="containsText" priority="15316" operator="containsText" id="{12A507E3-2281-43D7-9AD8-3B530661F335}">
            <xm:f>NOT(ISERROR(SEARCH('Listados Datos'!$T$4,AF150)))</xm:f>
            <xm:f>'Listados Datos'!$T$4</xm:f>
            <x14:dxf>
              <font>
                <b/>
                <i val="0"/>
                <color theme="0"/>
              </font>
              <fill>
                <patternFill>
                  <bgColor rgb="FFE26B0A"/>
                </patternFill>
              </fill>
            </x14:dxf>
          </x14:cfRule>
          <x14:cfRule type="containsText" priority="15317" operator="containsText" id="{16A7F96D-6602-4ED0-AA38-39F7197B68F4}">
            <xm:f>NOT(ISERROR(SEARCH('Listados Datos'!$T$5,AF150)))</xm:f>
            <xm:f>'Listados Datos'!$T$5</xm:f>
            <x14:dxf>
              <font>
                <b/>
                <i val="0"/>
                <color auto="1"/>
              </font>
              <fill>
                <patternFill>
                  <bgColor rgb="FFFFFF00"/>
                </patternFill>
              </fill>
            </x14:dxf>
          </x14:cfRule>
          <x14:cfRule type="containsText" priority="1531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311" operator="containsText" id="{979DC421-35F0-4E7D-A0AF-DCF9EE44C730}">
            <xm:f>NOT(ISERROR(SEARCH('Listados Datos'!$T$3,AB150)))</xm:f>
            <xm:f>'Listados Datos'!$T$3</xm:f>
            <x14:dxf>
              <fill>
                <patternFill patternType="solid">
                  <bgColor rgb="FFC00000"/>
                </patternFill>
              </fill>
            </x14:dxf>
          </x14:cfRule>
          <x14:cfRule type="containsText" priority="15312" operator="containsText" id="{9D3FBE5A-F061-4EB9-B1DB-FD59C0A03DA6}">
            <xm:f>NOT(ISERROR(SEARCH('Listados Datos'!$T$4,AB150)))</xm:f>
            <xm:f>'Listados Datos'!$T$4</xm:f>
            <x14:dxf>
              <font>
                <b/>
                <i val="0"/>
                <color theme="0"/>
              </font>
              <fill>
                <patternFill>
                  <bgColor rgb="FFE26B0A"/>
                </patternFill>
              </fill>
            </x14:dxf>
          </x14:cfRule>
          <x14:cfRule type="containsText" priority="15313" operator="containsText" id="{82A9A457-01C9-439A-9584-CA6EB206BAA7}">
            <xm:f>NOT(ISERROR(SEARCH('Listados Datos'!$T$5,AB150)))</xm:f>
            <xm:f>'Listados Datos'!$T$5</xm:f>
            <x14:dxf>
              <font>
                <b/>
                <i val="0"/>
                <color auto="1"/>
              </font>
              <fill>
                <patternFill>
                  <bgColor rgb="FFFFFF00"/>
                </patternFill>
              </fill>
            </x14:dxf>
          </x14:cfRule>
          <x14:cfRule type="containsText" priority="1531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301" operator="containsText" id="{D68432BB-5A18-4A80-8B7F-28F015D94A27}">
            <xm:f>NOT(ISERROR(SEARCH('Listados Datos'!$P$3,Z150)))</xm:f>
            <xm:f>'Listados Datos'!$P$3</xm:f>
            <x14:dxf>
              <fill>
                <patternFill>
                  <bgColor rgb="FF99CC00"/>
                </patternFill>
              </fill>
            </x14:dxf>
          </x14:cfRule>
          <x14:cfRule type="containsText" priority="15302" operator="containsText" id="{4F3B1BD0-0724-46D2-9B5B-B98EFF4DFEFA}">
            <xm:f>NOT(ISERROR(SEARCH('Listados Datos'!$P$4,Z150)))</xm:f>
            <xm:f>'Listados Datos'!$P$4</xm:f>
            <x14:dxf>
              <fill>
                <patternFill>
                  <bgColor rgb="FF33CC33"/>
                </patternFill>
              </fill>
            </x14:dxf>
          </x14:cfRule>
          <x14:cfRule type="containsText" priority="15303" operator="containsText" id="{684A8C8F-2841-4695-9770-809B4A33C6F2}">
            <xm:f>NOT(ISERROR(SEARCH('Listados Datos'!$P$5,Z150)))</xm:f>
            <xm:f>'Listados Datos'!$P$5</xm:f>
            <x14:dxf>
              <fill>
                <patternFill>
                  <bgColor rgb="FFFFFF00"/>
                </patternFill>
              </fill>
            </x14:dxf>
          </x14:cfRule>
          <x14:cfRule type="containsText" priority="15304" operator="containsText" id="{8ED7138F-E097-415C-B95E-3842E1A38EB0}">
            <xm:f>NOT(ISERROR(SEARCH('Listados Datos'!$P$6,Z150)))</xm:f>
            <xm:f>'Listados Datos'!$P$6</xm:f>
            <x14:dxf>
              <fill>
                <patternFill>
                  <bgColor rgb="FFFFC000"/>
                </patternFill>
              </fill>
            </x14:dxf>
          </x14:cfRule>
          <x14:cfRule type="containsText" priority="1530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5151" operator="containsText" id="{98873D00-2EFC-4788-BAC8-99E9C2FC1346}">
            <xm:f>NOT(ISERROR(SEARCH('Listados Datos'!$T$3,AT156)))</xm:f>
            <xm:f>'Listados Datos'!$T$3</xm:f>
            <x14:dxf>
              <fill>
                <patternFill patternType="solid">
                  <bgColor rgb="FFC00000"/>
                </patternFill>
              </fill>
            </x14:dxf>
          </x14:cfRule>
          <x14:cfRule type="containsText" priority="15152" operator="containsText" id="{605EA30D-4473-4C7C-974C-0DC4CCE7D241}">
            <xm:f>NOT(ISERROR(SEARCH('Listados Datos'!$T$4,AT156)))</xm:f>
            <xm:f>'Listados Datos'!$T$4</xm:f>
            <x14:dxf>
              <font>
                <b/>
                <i val="0"/>
                <color theme="0"/>
              </font>
              <fill>
                <patternFill>
                  <bgColor rgb="FFE26B0A"/>
                </patternFill>
              </fill>
            </x14:dxf>
          </x14:cfRule>
          <x14:cfRule type="containsText" priority="15153" operator="containsText" id="{81D77E63-C8AC-4C18-AA32-8710A8599B66}">
            <xm:f>NOT(ISERROR(SEARCH('Listados Datos'!$T$5,AT156)))</xm:f>
            <xm:f>'Listados Datos'!$T$5</xm:f>
            <x14:dxf>
              <font>
                <b/>
                <i val="0"/>
                <color auto="1"/>
              </font>
              <fill>
                <patternFill>
                  <bgColor rgb="FFFFFF00"/>
                </patternFill>
              </fill>
            </x14:dxf>
          </x14:cfRule>
          <x14:cfRule type="containsText" priority="1515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5141" operator="containsText" id="{CD23480F-119E-41CE-BAE0-EEB66D4AA166}">
            <xm:f>NOT(ISERROR(SEARCH('Listados Datos'!$P$3,AR156)))</xm:f>
            <xm:f>'Listados Datos'!$P$3</xm:f>
            <x14:dxf>
              <fill>
                <patternFill>
                  <bgColor rgb="FF99CC00"/>
                </patternFill>
              </fill>
            </x14:dxf>
          </x14:cfRule>
          <x14:cfRule type="containsText" priority="15142" operator="containsText" id="{32FCEFF0-28B1-4889-AD63-F87F80D7B217}">
            <xm:f>NOT(ISERROR(SEARCH('Listados Datos'!$P$4,AR156)))</xm:f>
            <xm:f>'Listados Datos'!$P$4</xm:f>
            <x14:dxf>
              <fill>
                <patternFill>
                  <bgColor rgb="FF33CC33"/>
                </patternFill>
              </fill>
            </x14:dxf>
          </x14:cfRule>
          <x14:cfRule type="containsText" priority="15143" operator="containsText" id="{C4962E7E-B2E3-49C4-9472-0E6843DFBC9B}">
            <xm:f>NOT(ISERROR(SEARCH('Listados Datos'!$P$5,AR156)))</xm:f>
            <xm:f>'Listados Datos'!$P$5</xm:f>
            <x14:dxf>
              <fill>
                <patternFill>
                  <bgColor rgb="FFFFFF00"/>
                </patternFill>
              </fill>
            </x14:dxf>
          </x14:cfRule>
          <x14:cfRule type="containsText" priority="15144" operator="containsText" id="{35B26618-C132-410C-B9B9-BC8FC3DCB82E}">
            <xm:f>NOT(ISERROR(SEARCH('Listados Datos'!$P$6,AR156)))</xm:f>
            <xm:f>'Listados Datos'!$P$6</xm:f>
            <x14:dxf>
              <fill>
                <patternFill>
                  <bgColor rgb="FFFFC000"/>
                </patternFill>
              </fill>
            </x14:dxf>
          </x14:cfRule>
          <x14:cfRule type="containsText" priority="1514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273" operator="containsText" id="{C90F2654-3365-43EB-A848-25531E2B07EF}">
            <xm:f>NOT(ISERROR(SEARCH('Listados Datos'!$T$3,AT151)))</xm:f>
            <xm:f>'Listados Datos'!$T$3</xm:f>
            <x14:dxf>
              <fill>
                <patternFill patternType="solid">
                  <bgColor rgb="FFC00000"/>
                </patternFill>
              </fill>
            </x14:dxf>
          </x14:cfRule>
          <x14:cfRule type="containsText" priority="15274" operator="containsText" id="{6E3E284B-7BEF-4513-A928-7C2A6A5022CE}">
            <xm:f>NOT(ISERROR(SEARCH('Listados Datos'!$T$4,AT151)))</xm:f>
            <xm:f>'Listados Datos'!$T$4</xm:f>
            <x14:dxf>
              <font>
                <b/>
                <i val="0"/>
                <color theme="0"/>
              </font>
              <fill>
                <patternFill>
                  <bgColor rgb="FFE26B0A"/>
                </patternFill>
              </fill>
            </x14:dxf>
          </x14:cfRule>
          <x14:cfRule type="containsText" priority="15275" operator="containsText" id="{22B4269C-2050-4178-9875-06AFBC2B138B}">
            <xm:f>NOT(ISERROR(SEARCH('Listados Datos'!$T$5,AT151)))</xm:f>
            <xm:f>'Listados Datos'!$T$5</xm:f>
            <x14:dxf>
              <font>
                <b/>
                <i val="0"/>
                <color auto="1"/>
              </font>
              <fill>
                <patternFill>
                  <bgColor rgb="FFFFFF00"/>
                </patternFill>
              </fill>
            </x14:dxf>
          </x14:cfRule>
          <x14:cfRule type="containsText" priority="1527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263" operator="containsText" id="{400F659F-75C1-4076-852B-19AF30ED0041}">
            <xm:f>NOT(ISERROR(SEARCH('Listados Datos'!$P$3,AR151)))</xm:f>
            <xm:f>'Listados Datos'!$P$3</xm:f>
            <x14:dxf>
              <fill>
                <patternFill>
                  <bgColor rgb="FF99CC00"/>
                </patternFill>
              </fill>
            </x14:dxf>
          </x14:cfRule>
          <x14:cfRule type="containsText" priority="15264" operator="containsText" id="{DB83C17A-4FC8-48ED-B05B-A157765E5C07}">
            <xm:f>NOT(ISERROR(SEARCH('Listados Datos'!$P$4,AR151)))</xm:f>
            <xm:f>'Listados Datos'!$P$4</xm:f>
            <x14:dxf>
              <fill>
                <patternFill>
                  <bgColor rgb="FF33CC33"/>
                </patternFill>
              </fill>
            </x14:dxf>
          </x14:cfRule>
          <x14:cfRule type="containsText" priority="15265" operator="containsText" id="{3B47DFD1-B1EB-47FE-9A76-568DF63B72F6}">
            <xm:f>NOT(ISERROR(SEARCH('Listados Datos'!$P$5,AR151)))</xm:f>
            <xm:f>'Listados Datos'!$P$5</xm:f>
            <x14:dxf>
              <fill>
                <patternFill>
                  <bgColor rgb="FFFFFF00"/>
                </patternFill>
              </fill>
            </x14:dxf>
          </x14:cfRule>
          <x14:cfRule type="containsText" priority="15266" operator="containsText" id="{1B52665F-4DF0-4B21-9D8E-39940176A35D}">
            <xm:f>NOT(ISERROR(SEARCH('Listados Datos'!$P$6,AR151)))</xm:f>
            <xm:f>'Listados Datos'!$P$6</xm:f>
            <x14:dxf>
              <fill>
                <patternFill>
                  <bgColor rgb="FFFFC000"/>
                </patternFill>
              </fill>
            </x14:dxf>
          </x14:cfRule>
          <x14:cfRule type="containsText" priority="1526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5127" operator="containsText" id="{121C4B23-379E-4372-8069-B72350AEB410}">
            <xm:f>NOT(ISERROR(SEARCH('Listados Datos'!$P$3,AR157)))</xm:f>
            <xm:f>'Listados Datos'!$P$3</xm:f>
            <x14:dxf>
              <fill>
                <patternFill>
                  <bgColor rgb="FF99CC00"/>
                </patternFill>
              </fill>
            </x14:dxf>
          </x14:cfRule>
          <x14:cfRule type="containsText" priority="15128" operator="containsText" id="{D302C1FB-7989-4F35-B510-D6D4E3E1DEE5}">
            <xm:f>NOT(ISERROR(SEARCH('Listados Datos'!$P$4,AR157)))</xm:f>
            <xm:f>'Listados Datos'!$P$4</xm:f>
            <x14:dxf>
              <fill>
                <patternFill>
                  <bgColor rgb="FF33CC33"/>
                </patternFill>
              </fill>
            </x14:dxf>
          </x14:cfRule>
          <x14:cfRule type="containsText" priority="15129" operator="containsText" id="{8C4C1230-06F8-48D3-AE7A-1086E1877B72}">
            <xm:f>NOT(ISERROR(SEARCH('Listados Datos'!$P$5,AR157)))</xm:f>
            <xm:f>'Listados Datos'!$P$5</xm:f>
            <x14:dxf>
              <fill>
                <patternFill>
                  <bgColor rgb="FFFFFF00"/>
                </patternFill>
              </fill>
            </x14:dxf>
          </x14:cfRule>
          <x14:cfRule type="containsText" priority="15130" operator="containsText" id="{6647A9F2-F54A-4E8E-9C72-EF775CB1DBA7}">
            <xm:f>NOT(ISERROR(SEARCH('Listados Datos'!$P$6,AR157)))</xm:f>
            <xm:f>'Listados Datos'!$P$6</xm:f>
            <x14:dxf>
              <fill>
                <patternFill>
                  <bgColor rgb="FFFFC000"/>
                </patternFill>
              </fill>
            </x14:dxf>
          </x14:cfRule>
          <x14:cfRule type="containsText" priority="1513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991" operator="containsText" id="{CA753140-9656-462C-82D1-926B6036FC53}">
            <xm:f>NOT(ISERROR(SEARCH('Listados Datos'!$P$3,AR169)))</xm:f>
            <xm:f>'Listados Datos'!$P$3</xm:f>
            <x14:dxf>
              <fill>
                <patternFill>
                  <bgColor rgb="FF99CC00"/>
                </patternFill>
              </fill>
            </x14:dxf>
          </x14:cfRule>
          <x14:cfRule type="containsText" priority="14992" operator="containsText" id="{728D170A-39E0-497B-83AB-398F650A9EE3}">
            <xm:f>NOT(ISERROR(SEARCH('Listados Datos'!$P$4,AR169)))</xm:f>
            <xm:f>'Listados Datos'!$P$4</xm:f>
            <x14:dxf>
              <fill>
                <patternFill>
                  <bgColor rgb="FF33CC33"/>
                </patternFill>
              </fill>
            </x14:dxf>
          </x14:cfRule>
          <x14:cfRule type="containsText" priority="14993" operator="containsText" id="{D301921C-D8B4-413A-9C21-A4EF4B461924}">
            <xm:f>NOT(ISERROR(SEARCH('Listados Datos'!$P$5,AR169)))</xm:f>
            <xm:f>'Listados Datos'!$P$5</xm:f>
            <x14:dxf>
              <fill>
                <patternFill>
                  <bgColor rgb="FFFFFF00"/>
                </patternFill>
              </fill>
            </x14:dxf>
          </x14:cfRule>
          <x14:cfRule type="containsText" priority="14994" operator="containsText" id="{6370D98A-6FE2-442F-81AF-72AE7AB887A4}">
            <xm:f>NOT(ISERROR(SEARCH('Listados Datos'!$P$6,AR169)))</xm:f>
            <xm:f>'Listados Datos'!$P$6</xm:f>
            <x14:dxf>
              <fill>
                <patternFill>
                  <bgColor rgb="FFFFC000"/>
                </patternFill>
              </fill>
            </x14:dxf>
          </x14:cfRule>
          <x14:cfRule type="containsText" priority="1499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667" operator="containsText" id="{83ABA8A2-535C-4033-B6A0-76B766679A66}">
            <xm:f>NOT(ISERROR(SEARCH('Listados Datos'!$T$3,AF136)))</xm:f>
            <xm:f>'Listados Datos'!$T$3</xm:f>
            <x14:dxf>
              <fill>
                <patternFill patternType="solid">
                  <bgColor rgb="FFC00000"/>
                </patternFill>
              </fill>
            </x14:dxf>
          </x14:cfRule>
          <x14:cfRule type="containsText" priority="15668" operator="containsText" id="{C88E3D06-601B-4638-AF72-A0597F668AD9}">
            <xm:f>NOT(ISERROR(SEARCH('Listados Datos'!$T$4,AF136)))</xm:f>
            <xm:f>'Listados Datos'!$T$4</xm:f>
            <x14:dxf>
              <font>
                <b/>
                <i val="0"/>
                <color theme="0"/>
              </font>
              <fill>
                <patternFill>
                  <bgColor rgb="FFE26B0A"/>
                </patternFill>
              </fill>
            </x14:dxf>
          </x14:cfRule>
          <x14:cfRule type="containsText" priority="15669" operator="containsText" id="{92D9EA01-82F4-4974-B153-512E191F23B4}">
            <xm:f>NOT(ISERROR(SEARCH('Listados Datos'!$T$5,AF136)))</xm:f>
            <xm:f>'Listados Datos'!$T$5</xm:f>
            <x14:dxf>
              <font>
                <b/>
                <i val="0"/>
                <color auto="1"/>
              </font>
              <fill>
                <patternFill>
                  <bgColor rgb="FFFFFF00"/>
                </patternFill>
              </fill>
            </x14:dxf>
          </x14:cfRule>
          <x14:cfRule type="containsText" priority="1567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663" operator="containsText" id="{6FBBFF80-7F60-496C-9FA7-F65FA951764D}">
            <xm:f>NOT(ISERROR(SEARCH('Listados Datos'!$T$3,AB136)))</xm:f>
            <xm:f>'Listados Datos'!$T$3</xm:f>
            <x14:dxf>
              <fill>
                <patternFill patternType="solid">
                  <bgColor rgb="FFC00000"/>
                </patternFill>
              </fill>
            </x14:dxf>
          </x14:cfRule>
          <x14:cfRule type="containsText" priority="15664" operator="containsText" id="{FF299C96-6E2E-43A5-9DDE-1FB01A6FE691}">
            <xm:f>NOT(ISERROR(SEARCH('Listados Datos'!$T$4,AB136)))</xm:f>
            <xm:f>'Listados Datos'!$T$4</xm:f>
            <x14:dxf>
              <font>
                <b/>
                <i val="0"/>
                <color theme="0"/>
              </font>
              <fill>
                <patternFill>
                  <bgColor rgb="FFE26B0A"/>
                </patternFill>
              </fill>
            </x14:dxf>
          </x14:cfRule>
          <x14:cfRule type="containsText" priority="15665" operator="containsText" id="{6342554F-CC39-4F02-B1C0-40BEEB05950D}">
            <xm:f>NOT(ISERROR(SEARCH('Listados Datos'!$T$5,AB136)))</xm:f>
            <xm:f>'Listados Datos'!$T$5</xm:f>
            <x14:dxf>
              <font>
                <b/>
                <i val="0"/>
                <color auto="1"/>
              </font>
              <fill>
                <patternFill>
                  <bgColor rgb="FFFFFF00"/>
                </patternFill>
              </fill>
            </x14:dxf>
          </x14:cfRule>
          <x14:cfRule type="containsText" priority="1566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653" operator="containsText" id="{8AF866B4-4C01-498D-AEAD-8FD61E610560}">
            <xm:f>NOT(ISERROR(SEARCH('Listados Datos'!$P$3,Z136)))</xm:f>
            <xm:f>'Listados Datos'!$P$3</xm:f>
            <x14:dxf>
              <fill>
                <patternFill>
                  <bgColor rgb="FF99CC00"/>
                </patternFill>
              </fill>
            </x14:dxf>
          </x14:cfRule>
          <x14:cfRule type="containsText" priority="15654" operator="containsText" id="{CCCE1138-6EAE-4E4B-9476-2E4E4F721238}">
            <xm:f>NOT(ISERROR(SEARCH('Listados Datos'!$P$4,Z136)))</xm:f>
            <xm:f>'Listados Datos'!$P$4</xm:f>
            <x14:dxf>
              <fill>
                <patternFill>
                  <bgColor rgb="FF33CC33"/>
                </patternFill>
              </fill>
            </x14:dxf>
          </x14:cfRule>
          <x14:cfRule type="containsText" priority="15655" operator="containsText" id="{495B36C5-7FF0-4C0C-B8D8-A52D7385264D}">
            <xm:f>NOT(ISERROR(SEARCH('Listados Datos'!$P$5,Z136)))</xm:f>
            <xm:f>'Listados Datos'!$P$5</xm:f>
            <x14:dxf>
              <fill>
                <patternFill>
                  <bgColor rgb="FFFFFF00"/>
                </patternFill>
              </fill>
            </x14:dxf>
          </x14:cfRule>
          <x14:cfRule type="containsText" priority="15656" operator="containsText" id="{74C5A129-C172-4933-BA7E-61A26F14198D}">
            <xm:f>NOT(ISERROR(SEARCH('Listados Datos'!$P$6,Z136)))</xm:f>
            <xm:f>'Listados Datos'!$P$6</xm:f>
            <x14:dxf>
              <fill>
                <patternFill>
                  <bgColor rgb="FFFFC000"/>
                </patternFill>
              </fill>
            </x14:dxf>
          </x14:cfRule>
          <x14:cfRule type="containsText" priority="1565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629" operator="containsText" id="{5CD0809A-67E1-4F79-8D07-3B5721DC8F0F}">
            <xm:f>NOT(ISERROR(SEARCH('Listados Datos'!$T$3,AT136)))</xm:f>
            <xm:f>'Listados Datos'!$T$3</xm:f>
            <x14:dxf>
              <fill>
                <patternFill patternType="solid">
                  <bgColor rgb="FFC00000"/>
                </patternFill>
              </fill>
            </x14:dxf>
          </x14:cfRule>
          <x14:cfRule type="containsText" priority="15630" operator="containsText" id="{58A87ED8-2E6E-43DE-9920-1BFB4F8DD857}">
            <xm:f>NOT(ISERROR(SEARCH('Listados Datos'!$T$4,AT136)))</xm:f>
            <xm:f>'Listados Datos'!$T$4</xm:f>
            <x14:dxf>
              <font>
                <b/>
                <i val="0"/>
                <color theme="0"/>
              </font>
              <fill>
                <patternFill>
                  <bgColor rgb="FFE26B0A"/>
                </patternFill>
              </fill>
            </x14:dxf>
          </x14:cfRule>
          <x14:cfRule type="containsText" priority="15631" operator="containsText" id="{4CFFB324-58BF-424C-AD6E-FA62C724114A}">
            <xm:f>NOT(ISERROR(SEARCH('Listados Datos'!$T$5,AT136)))</xm:f>
            <xm:f>'Listados Datos'!$T$5</xm:f>
            <x14:dxf>
              <font>
                <b/>
                <i val="0"/>
                <color auto="1"/>
              </font>
              <fill>
                <patternFill>
                  <bgColor rgb="FFFFFF00"/>
                </patternFill>
              </fill>
            </x14:dxf>
          </x14:cfRule>
          <x14:cfRule type="containsText" priority="1563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619" operator="containsText" id="{7D157401-B6D4-4D5A-AB8D-014C2C9FBE6C}">
            <xm:f>NOT(ISERROR(SEARCH('Listados Datos'!$P$3,AR136)))</xm:f>
            <xm:f>'Listados Datos'!$P$3</xm:f>
            <x14:dxf>
              <fill>
                <patternFill>
                  <bgColor rgb="FF99CC00"/>
                </patternFill>
              </fill>
            </x14:dxf>
          </x14:cfRule>
          <x14:cfRule type="containsText" priority="15620" operator="containsText" id="{5C334B07-C6C8-4F8D-BA6B-D3F44A43F8EA}">
            <xm:f>NOT(ISERROR(SEARCH('Listados Datos'!$P$4,AR136)))</xm:f>
            <xm:f>'Listados Datos'!$P$4</xm:f>
            <x14:dxf>
              <fill>
                <patternFill>
                  <bgColor rgb="FF33CC33"/>
                </patternFill>
              </fill>
            </x14:dxf>
          </x14:cfRule>
          <x14:cfRule type="containsText" priority="15621" operator="containsText" id="{4E4439B1-EE6F-49C9-9A46-E5992F37AE2A}">
            <xm:f>NOT(ISERROR(SEARCH('Listados Datos'!$P$5,AR136)))</xm:f>
            <xm:f>'Listados Datos'!$P$5</xm:f>
            <x14:dxf>
              <fill>
                <patternFill>
                  <bgColor rgb="FFFFFF00"/>
                </patternFill>
              </fill>
            </x14:dxf>
          </x14:cfRule>
          <x14:cfRule type="containsText" priority="15622" operator="containsText" id="{BF9FF767-38CC-442D-9BFF-5C790F92D175}">
            <xm:f>NOT(ISERROR(SEARCH('Listados Datos'!$P$6,AR136)))</xm:f>
            <xm:f>'Listados Datos'!$P$6</xm:f>
            <x14:dxf>
              <fill>
                <patternFill>
                  <bgColor rgb="FFFFC000"/>
                </patternFill>
              </fill>
            </x14:dxf>
          </x14:cfRule>
          <x14:cfRule type="containsText" priority="1562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615" operator="containsText" id="{F3856024-339E-4AE7-AF39-15F06E5D0860}">
            <xm:f>NOT(ISERROR(SEARCH('Listados Datos'!$T$3,AT137)))</xm:f>
            <xm:f>'Listados Datos'!$T$3</xm:f>
            <x14:dxf>
              <fill>
                <patternFill patternType="solid">
                  <bgColor rgb="FFC00000"/>
                </patternFill>
              </fill>
            </x14:dxf>
          </x14:cfRule>
          <x14:cfRule type="containsText" priority="15616" operator="containsText" id="{B7BC838D-B854-450E-B353-D3165C256E68}">
            <xm:f>NOT(ISERROR(SEARCH('Listados Datos'!$T$4,AT137)))</xm:f>
            <xm:f>'Listados Datos'!$T$4</xm:f>
            <x14:dxf>
              <font>
                <b/>
                <i val="0"/>
                <color theme="0"/>
              </font>
              <fill>
                <patternFill>
                  <bgColor rgb="FFE26B0A"/>
                </patternFill>
              </fill>
            </x14:dxf>
          </x14:cfRule>
          <x14:cfRule type="containsText" priority="15617" operator="containsText" id="{428134F1-963C-46A7-8D88-329D671DFC47}">
            <xm:f>NOT(ISERROR(SEARCH('Listados Datos'!$T$5,AT137)))</xm:f>
            <xm:f>'Listados Datos'!$T$5</xm:f>
            <x14:dxf>
              <font>
                <b/>
                <i val="0"/>
                <color auto="1"/>
              </font>
              <fill>
                <patternFill>
                  <bgColor rgb="FFFFFF00"/>
                </patternFill>
              </fill>
            </x14:dxf>
          </x14:cfRule>
          <x14:cfRule type="containsText" priority="1561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605" operator="containsText" id="{B5555C86-A413-41B0-95DC-2CB9F60BB10A}">
            <xm:f>NOT(ISERROR(SEARCH('Listados Datos'!$P$3,AR137)))</xm:f>
            <xm:f>'Listados Datos'!$P$3</xm:f>
            <x14:dxf>
              <fill>
                <patternFill>
                  <bgColor rgb="FF99CC00"/>
                </patternFill>
              </fill>
            </x14:dxf>
          </x14:cfRule>
          <x14:cfRule type="containsText" priority="15606" operator="containsText" id="{6BBBC4BA-8B9D-4570-902D-1021E106CF5D}">
            <xm:f>NOT(ISERROR(SEARCH('Listados Datos'!$P$4,AR137)))</xm:f>
            <xm:f>'Listados Datos'!$P$4</xm:f>
            <x14:dxf>
              <fill>
                <patternFill>
                  <bgColor rgb="FF33CC33"/>
                </patternFill>
              </fill>
            </x14:dxf>
          </x14:cfRule>
          <x14:cfRule type="containsText" priority="15607" operator="containsText" id="{41A9E08A-7436-4025-B0EB-4612D2327630}">
            <xm:f>NOT(ISERROR(SEARCH('Listados Datos'!$P$5,AR137)))</xm:f>
            <xm:f>'Listados Datos'!$P$5</xm:f>
            <x14:dxf>
              <fill>
                <patternFill>
                  <bgColor rgb="FFFFFF00"/>
                </patternFill>
              </fill>
            </x14:dxf>
          </x14:cfRule>
          <x14:cfRule type="containsText" priority="15608" operator="containsText" id="{9270170E-0469-4051-BB99-8CC1F4DAD5D3}">
            <xm:f>NOT(ISERROR(SEARCH('Listados Datos'!$P$6,AR137)))</xm:f>
            <xm:f>'Listados Datos'!$P$6</xm:f>
            <x14:dxf>
              <fill>
                <patternFill>
                  <bgColor rgb="FFFFC000"/>
                </patternFill>
              </fill>
            </x14:dxf>
          </x14:cfRule>
          <x14:cfRule type="containsText" priority="1560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601" operator="containsText" id="{C9E6C5A9-9812-45CA-8864-5C3F893354A5}">
            <xm:f>NOT(ISERROR(SEARCH('Listados Datos'!$T$3,AT141)))</xm:f>
            <xm:f>'Listados Datos'!$T$3</xm:f>
            <x14:dxf>
              <fill>
                <patternFill patternType="solid">
                  <bgColor rgb="FFC00000"/>
                </patternFill>
              </fill>
            </x14:dxf>
          </x14:cfRule>
          <x14:cfRule type="containsText" priority="15602" operator="containsText" id="{89978ED8-E9A3-4543-B19B-492ED218E0C4}">
            <xm:f>NOT(ISERROR(SEARCH('Listados Datos'!$T$4,AT141)))</xm:f>
            <xm:f>'Listados Datos'!$T$4</xm:f>
            <x14:dxf>
              <font>
                <b/>
                <i val="0"/>
                <color theme="0"/>
              </font>
              <fill>
                <patternFill>
                  <bgColor rgb="FFE26B0A"/>
                </patternFill>
              </fill>
            </x14:dxf>
          </x14:cfRule>
          <x14:cfRule type="containsText" priority="15603" operator="containsText" id="{B08B5E3B-E6CE-4D3A-949C-38E3618FE4A6}">
            <xm:f>NOT(ISERROR(SEARCH('Listados Datos'!$T$5,AT141)))</xm:f>
            <xm:f>'Listados Datos'!$T$5</xm:f>
            <x14:dxf>
              <font>
                <b/>
                <i val="0"/>
                <color auto="1"/>
              </font>
              <fill>
                <patternFill>
                  <bgColor rgb="FFFFFF00"/>
                </patternFill>
              </fill>
            </x14:dxf>
          </x14:cfRule>
          <x14:cfRule type="containsText" priority="1560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591" operator="containsText" id="{3717E368-1757-4611-BE07-1DBF2FB14819}">
            <xm:f>NOT(ISERROR(SEARCH('Listados Datos'!$P$3,AR141)))</xm:f>
            <xm:f>'Listados Datos'!$P$3</xm:f>
            <x14:dxf>
              <fill>
                <patternFill>
                  <bgColor rgb="FF99CC00"/>
                </patternFill>
              </fill>
            </x14:dxf>
          </x14:cfRule>
          <x14:cfRule type="containsText" priority="15592" operator="containsText" id="{908F8304-E945-497E-B2C5-F989CF2A6FAC}">
            <xm:f>NOT(ISERROR(SEARCH('Listados Datos'!$P$4,AR141)))</xm:f>
            <xm:f>'Listados Datos'!$P$4</xm:f>
            <x14:dxf>
              <fill>
                <patternFill>
                  <bgColor rgb="FF33CC33"/>
                </patternFill>
              </fill>
            </x14:dxf>
          </x14:cfRule>
          <x14:cfRule type="containsText" priority="15593" operator="containsText" id="{2F55A315-55E5-4633-8047-EDCA504AF571}">
            <xm:f>NOT(ISERROR(SEARCH('Listados Datos'!$P$5,AR141)))</xm:f>
            <xm:f>'Listados Datos'!$P$5</xm:f>
            <x14:dxf>
              <fill>
                <patternFill>
                  <bgColor rgb="FFFFFF00"/>
                </patternFill>
              </fill>
            </x14:dxf>
          </x14:cfRule>
          <x14:cfRule type="containsText" priority="15594" operator="containsText" id="{5F709105-95F7-48BD-BEE7-E75113BE6968}">
            <xm:f>NOT(ISERROR(SEARCH('Listados Datos'!$P$6,AR141)))</xm:f>
            <xm:f>'Listados Datos'!$P$6</xm:f>
            <x14:dxf>
              <fill>
                <patternFill>
                  <bgColor rgb="FFFFC000"/>
                </patternFill>
              </fill>
            </x14:dxf>
          </x14:cfRule>
          <x14:cfRule type="containsText" priority="1559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587" operator="containsText" id="{FD710923-7628-49B4-B880-B7B7D10B972A}">
            <xm:f>NOT(ISERROR(SEARCH('Listados Datos'!$T$3,AF138)))</xm:f>
            <xm:f>'Listados Datos'!$T$3</xm:f>
            <x14:dxf>
              <fill>
                <patternFill patternType="solid">
                  <bgColor rgb="FFC00000"/>
                </patternFill>
              </fill>
            </x14:dxf>
          </x14:cfRule>
          <x14:cfRule type="containsText" priority="15588" operator="containsText" id="{5EC5DD67-D6CD-47BC-9E8D-B7BB22033DED}">
            <xm:f>NOT(ISERROR(SEARCH('Listados Datos'!$T$4,AF138)))</xm:f>
            <xm:f>'Listados Datos'!$T$4</xm:f>
            <x14:dxf>
              <font>
                <b/>
                <i val="0"/>
                <color theme="0"/>
              </font>
              <fill>
                <patternFill>
                  <bgColor rgb="FFE26B0A"/>
                </patternFill>
              </fill>
            </x14:dxf>
          </x14:cfRule>
          <x14:cfRule type="containsText" priority="15589" operator="containsText" id="{C5C97151-CE11-45A5-8C1E-1825CB44F65C}">
            <xm:f>NOT(ISERROR(SEARCH('Listados Datos'!$T$5,AF138)))</xm:f>
            <xm:f>'Listados Datos'!$T$5</xm:f>
            <x14:dxf>
              <font>
                <b/>
                <i val="0"/>
                <color auto="1"/>
              </font>
              <fill>
                <patternFill>
                  <bgColor rgb="FFFFFF00"/>
                </patternFill>
              </fill>
            </x14:dxf>
          </x14:cfRule>
          <x14:cfRule type="containsText" priority="1559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583" operator="containsText" id="{D1B439E4-A923-49D0-B7E9-4CC4063EB11D}">
            <xm:f>NOT(ISERROR(SEARCH('Listados Datos'!$T$3,AB138)))</xm:f>
            <xm:f>'Listados Datos'!$T$3</xm:f>
            <x14:dxf>
              <fill>
                <patternFill patternType="solid">
                  <bgColor rgb="FFC00000"/>
                </patternFill>
              </fill>
            </x14:dxf>
          </x14:cfRule>
          <x14:cfRule type="containsText" priority="15584" operator="containsText" id="{EB1532D7-1FA6-4BF8-95AF-7C4CF66660F3}">
            <xm:f>NOT(ISERROR(SEARCH('Listados Datos'!$T$4,AB138)))</xm:f>
            <xm:f>'Listados Datos'!$T$4</xm:f>
            <x14:dxf>
              <font>
                <b/>
                <i val="0"/>
                <color theme="0"/>
              </font>
              <fill>
                <patternFill>
                  <bgColor rgb="FFE26B0A"/>
                </patternFill>
              </fill>
            </x14:dxf>
          </x14:cfRule>
          <x14:cfRule type="containsText" priority="15585" operator="containsText" id="{26FACBD2-1FC5-4F15-86B9-4CDF7C9EF57F}">
            <xm:f>NOT(ISERROR(SEARCH('Listados Datos'!$T$5,AB138)))</xm:f>
            <xm:f>'Listados Datos'!$T$5</xm:f>
            <x14:dxf>
              <font>
                <b/>
                <i val="0"/>
                <color auto="1"/>
              </font>
              <fill>
                <patternFill>
                  <bgColor rgb="FFFFFF00"/>
                </patternFill>
              </fill>
            </x14:dxf>
          </x14:cfRule>
          <x14:cfRule type="containsText" priority="1558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573" operator="containsText" id="{53883508-74DF-452E-838E-78FBA170AF36}">
            <xm:f>NOT(ISERROR(SEARCH('Listados Datos'!$P$3,Z138)))</xm:f>
            <xm:f>'Listados Datos'!$P$3</xm:f>
            <x14:dxf>
              <fill>
                <patternFill>
                  <bgColor rgb="FF99CC00"/>
                </patternFill>
              </fill>
            </x14:dxf>
          </x14:cfRule>
          <x14:cfRule type="containsText" priority="15574" operator="containsText" id="{9C7DD50E-2DC1-4051-A97A-23DE7F8D25CE}">
            <xm:f>NOT(ISERROR(SEARCH('Listados Datos'!$P$4,Z138)))</xm:f>
            <xm:f>'Listados Datos'!$P$4</xm:f>
            <x14:dxf>
              <fill>
                <patternFill>
                  <bgColor rgb="FF33CC33"/>
                </patternFill>
              </fill>
            </x14:dxf>
          </x14:cfRule>
          <x14:cfRule type="containsText" priority="15575" operator="containsText" id="{2596C654-ACEB-4036-B3AD-8EC9C8185A4F}">
            <xm:f>NOT(ISERROR(SEARCH('Listados Datos'!$P$5,Z138)))</xm:f>
            <xm:f>'Listados Datos'!$P$5</xm:f>
            <x14:dxf>
              <fill>
                <patternFill>
                  <bgColor rgb="FFFFFF00"/>
                </patternFill>
              </fill>
            </x14:dxf>
          </x14:cfRule>
          <x14:cfRule type="containsText" priority="15576" operator="containsText" id="{647AF101-95C2-4C7A-BBFB-43353791D5D2}">
            <xm:f>NOT(ISERROR(SEARCH('Listados Datos'!$P$6,Z138)))</xm:f>
            <xm:f>'Listados Datos'!$P$6</xm:f>
            <x14:dxf>
              <fill>
                <patternFill>
                  <bgColor rgb="FFFFC000"/>
                </patternFill>
              </fill>
            </x14:dxf>
          </x14:cfRule>
          <x14:cfRule type="containsText" priority="1557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559" operator="containsText" id="{28144C04-3764-4FF9-AA49-94A8F0FDE8A0}">
            <xm:f>NOT(ISERROR(SEARCH('Listados Datos'!$T$3,AT138)))</xm:f>
            <xm:f>'Listados Datos'!$T$3</xm:f>
            <x14:dxf>
              <fill>
                <patternFill patternType="solid">
                  <bgColor rgb="FFC00000"/>
                </patternFill>
              </fill>
            </x14:dxf>
          </x14:cfRule>
          <x14:cfRule type="containsText" priority="15560" operator="containsText" id="{71E8F573-1211-4132-9890-3AB330B69C03}">
            <xm:f>NOT(ISERROR(SEARCH('Listados Datos'!$T$4,AT138)))</xm:f>
            <xm:f>'Listados Datos'!$T$4</xm:f>
            <x14:dxf>
              <font>
                <b/>
                <i val="0"/>
                <color theme="0"/>
              </font>
              <fill>
                <patternFill>
                  <bgColor rgb="FFE26B0A"/>
                </patternFill>
              </fill>
            </x14:dxf>
          </x14:cfRule>
          <x14:cfRule type="containsText" priority="15561" operator="containsText" id="{9488B564-1149-4458-8EC3-EE6F9BBE8BDB}">
            <xm:f>NOT(ISERROR(SEARCH('Listados Datos'!$T$5,AT138)))</xm:f>
            <xm:f>'Listados Datos'!$T$5</xm:f>
            <x14:dxf>
              <font>
                <b/>
                <i val="0"/>
                <color auto="1"/>
              </font>
              <fill>
                <patternFill>
                  <bgColor rgb="FFFFFF00"/>
                </patternFill>
              </fill>
            </x14:dxf>
          </x14:cfRule>
          <x14:cfRule type="containsText" priority="1556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549" operator="containsText" id="{6E25B41C-A0F1-4680-B50E-413D56299F12}">
            <xm:f>NOT(ISERROR(SEARCH('Listados Datos'!$P$3,AR138)))</xm:f>
            <xm:f>'Listados Datos'!$P$3</xm:f>
            <x14:dxf>
              <fill>
                <patternFill>
                  <bgColor rgb="FF99CC00"/>
                </patternFill>
              </fill>
            </x14:dxf>
          </x14:cfRule>
          <x14:cfRule type="containsText" priority="15550" operator="containsText" id="{CA9D4779-7639-4105-B8B7-6A79F09D5F2E}">
            <xm:f>NOT(ISERROR(SEARCH('Listados Datos'!$P$4,AR138)))</xm:f>
            <xm:f>'Listados Datos'!$P$4</xm:f>
            <x14:dxf>
              <fill>
                <patternFill>
                  <bgColor rgb="FF33CC33"/>
                </patternFill>
              </fill>
            </x14:dxf>
          </x14:cfRule>
          <x14:cfRule type="containsText" priority="15551" operator="containsText" id="{778C52A1-412D-4A1B-89BF-3B3976AF5782}">
            <xm:f>NOT(ISERROR(SEARCH('Listados Datos'!$P$5,AR138)))</xm:f>
            <xm:f>'Listados Datos'!$P$5</xm:f>
            <x14:dxf>
              <fill>
                <patternFill>
                  <bgColor rgb="FFFFFF00"/>
                </patternFill>
              </fill>
            </x14:dxf>
          </x14:cfRule>
          <x14:cfRule type="containsText" priority="15552" operator="containsText" id="{8FFC0DD3-3AD9-4039-A385-95235EA49B0D}">
            <xm:f>NOT(ISERROR(SEARCH('Listados Datos'!$P$6,AR138)))</xm:f>
            <xm:f>'Listados Datos'!$P$6</xm:f>
            <x14:dxf>
              <fill>
                <patternFill>
                  <bgColor rgb="FFFFC000"/>
                </patternFill>
              </fill>
            </x14:dxf>
          </x14:cfRule>
          <x14:cfRule type="containsText" priority="1555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545" operator="containsText" id="{0E2E5426-533C-4781-9AD2-7E78800C09EB}">
            <xm:f>NOT(ISERROR(SEARCH('Listados Datos'!$T$3,AT139)))</xm:f>
            <xm:f>'Listados Datos'!$T$3</xm:f>
            <x14:dxf>
              <fill>
                <patternFill patternType="solid">
                  <bgColor rgb="FFC00000"/>
                </patternFill>
              </fill>
            </x14:dxf>
          </x14:cfRule>
          <x14:cfRule type="containsText" priority="15546" operator="containsText" id="{4398248E-E374-486B-9DF4-5F22AC147A3E}">
            <xm:f>NOT(ISERROR(SEARCH('Listados Datos'!$T$4,AT139)))</xm:f>
            <xm:f>'Listados Datos'!$T$4</xm:f>
            <x14:dxf>
              <font>
                <b/>
                <i val="0"/>
                <color theme="0"/>
              </font>
              <fill>
                <patternFill>
                  <bgColor rgb="FFE26B0A"/>
                </patternFill>
              </fill>
            </x14:dxf>
          </x14:cfRule>
          <x14:cfRule type="containsText" priority="15547" operator="containsText" id="{C6B0340A-BBBD-4A00-A29E-4F607053B1A0}">
            <xm:f>NOT(ISERROR(SEARCH('Listados Datos'!$T$5,AT139)))</xm:f>
            <xm:f>'Listados Datos'!$T$5</xm:f>
            <x14:dxf>
              <font>
                <b/>
                <i val="0"/>
                <color auto="1"/>
              </font>
              <fill>
                <patternFill>
                  <bgColor rgb="FFFFFF00"/>
                </patternFill>
              </fill>
            </x14:dxf>
          </x14:cfRule>
          <x14:cfRule type="containsText" priority="1554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535" operator="containsText" id="{5C7CF3F3-C420-4F23-B6EA-C54D3BBCDA16}">
            <xm:f>NOT(ISERROR(SEARCH('Listados Datos'!$P$3,AR139)))</xm:f>
            <xm:f>'Listados Datos'!$P$3</xm:f>
            <x14:dxf>
              <fill>
                <patternFill>
                  <bgColor rgb="FF99CC00"/>
                </patternFill>
              </fill>
            </x14:dxf>
          </x14:cfRule>
          <x14:cfRule type="containsText" priority="15536" operator="containsText" id="{E8C10721-A660-4215-B1FD-29FC0A9D56B1}">
            <xm:f>NOT(ISERROR(SEARCH('Listados Datos'!$P$4,AR139)))</xm:f>
            <xm:f>'Listados Datos'!$P$4</xm:f>
            <x14:dxf>
              <fill>
                <patternFill>
                  <bgColor rgb="FF33CC33"/>
                </patternFill>
              </fill>
            </x14:dxf>
          </x14:cfRule>
          <x14:cfRule type="containsText" priority="15537" operator="containsText" id="{159D6693-A2F3-4B73-8713-FB926D47015B}">
            <xm:f>NOT(ISERROR(SEARCH('Listados Datos'!$P$5,AR139)))</xm:f>
            <xm:f>'Listados Datos'!$P$5</xm:f>
            <x14:dxf>
              <fill>
                <patternFill>
                  <bgColor rgb="FFFFFF00"/>
                </patternFill>
              </fill>
            </x14:dxf>
          </x14:cfRule>
          <x14:cfRule type="containsText" priority="15538" operator="containsText" id="{F9AAFFB0-39B1-4154-96EE-44F2C11AFFD2}">
            <xm:f>NOT(ISERROR(SEARCH('Listados Datos'!$P$6,AR139)))</xm:f>
            <xm:f>'Listados Datos'!$P$6</xm:f>
            <x14:dxf>
              <fill>
                <patternFill>
                  <bgColor rgb="FFFFC000"/>
                </patternFill>
              </fill>
            </x14:dxf>
          </x14:cfRule>
          <x14:cfRule type="containsText" priority="1553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259" operator="containsText" id="{C15902CB-952E-4B47-9695-BCC24946A675}">
            <xm:f>NOT(ISERROR(SEARCH('Listados Datos'!$T$3,AF154)))</xm:f>
            <xm:f>'Listados Datos'!$T$3</xm:f>
            <x14:dxf>
              <fill>
                <patternFill patternType="solid">
                  <bgColor rgb="FFC00000"/>
                </patternFill>
              </fill>
            </x14:dxf>
          </x14:cfRule>
          <x14:cfRule type="containsText" priority="15260" operator="containsText" id="{080F697B-9030-4ED7-B34E-58EFB0BEBCDE}">
            <xm:f>NOT(ISERROR(SEARCH('Listados Datos'!$T$4,AF154)))</xm:f>
            <xm:f>'Listados Datos'!$T$4</xm:f>
            <x14:dxf>
              <font>
                <b/>
                <i val="0"/>
                <color theme="0"/>
              </font>
              <fill>
                <patternFill>
                  <bgColor rgb="FFE26B0A"/>
                </patternFill>
              </fill>
            </x14:dxf>
          </x14:cfRule>
          <x14:cfRule type="containsText" priority="15261" operator="containsText" id="{AF4BEC15-783C-4E3B-87EF-101A4F73271C}">
            <xm:f>NOT(ISERROR(SEARCH('Listados Datos'!$T$5,AF154)))</xm:f>
            <xm:f>'Listados Datos'!$T$5</xm:f>
            <x14:dxf>
              <font>
                <b/>
                <i val="0"/>
                <color auto="1"/>
              </font>
              <fill>
                <patternFill>
                  <bgColor rgb="FFFFFF00"/>
                </patternFill>
              </fill>
            </x14:dxf>
          </x14:cfRule>
          <x14:cfRule type="containsText" priority="1526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255" operator="containsText" id="{6B4D7905-005E-4E1C-9ADF-17E98FB455BC}">
            <xm:f>NOT(ISERROR(SEARCH('Listados Datos'!$T$3,AB154)))</xm:f>
            <xm:f>'Listados Datos'!$T$3</xm:f>
            <x14:dxf>
              <fill>
                <patternFill patternType="solid">
                  <bgColor rgb="FFC00000"/>
                </patternFill>
              </fill>
            </x14:dxf>
          </x14:cfRule>
          <x14:cfRule type="containsText" priority="15256" operator="containsText" id="{B8219DEB-40B5-4B59-B25F-3227F94E2412}">
            <xm:f>NOT(ISERROR(SEARCH('Listados Datos'!$T$4,AB154)))</xm:f>
            <xm:f>'Listados Datos'!$T$4</xm:f>
            <x14:dxf>
              <font>
                <b/>
                <i val="0"/>
                <color theme="0"/>
              </font>
              <fill>
                <patternFill>
                  <bgColor rgb="FFE26B0A"/>
                </patternFill>
              </fill>
            </x14:dxf>
          </x14:cfRule>
          <x14:cfRule type="containsText" priority="15257" operator="containsText" id="{5C56331F-6F17-410C-93FA-E15F1F7A5CBD}">
            <xm:f>NOT(ISERROR(SEARCH('Listados Datos'!$T$5,AB154)))</xm:f>
            <xm:f>'Listados Datos'!$T$5</xm:f>
            <x14:dxf>
              <font>
                <b/>
                <i val="0"/>
                <color auto="1"/>
              </font>
              <fill>
                <patternFill>
                  <bgColor rgb="FFFFFF00"/>
                </patternFill>
              </fill>
            </x14:dxf>
          </x14:cfRule>
          <x14:cfRule type="containsText" priority="1525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245" operator="containsText" id="{AC9677E9-6A20-4394-A3A5-BD839570738E}">
            <xm:f>NOT(ISERROR(SEARCH('Listados Datos'!$P$3,Z154)))</xm:f>
            <xm:f>'Listados Datos'!$P$3</xm:f>
            <x14:dxf>
              <fill>
                <patternFill>
                  <bgColor rgb="FF99CC00"/>
                </patternFill>
              </fill>
            </x14:dxf>
          </x14:cfRule>
          <x14:cfRule type="containsText" priority="15246" operator="containsText" id="{E6AFB4FF-01B6-490A-AC9B-700982DDB1AE}">
            <xm:f>NOT(ISERROR(SEARCH('Listados Datos'!$P$4,Z154)))</xm:f>
            <xm:f>'Listados Datos'!$P$4</xm:f>
            <x14:dxf>
              <fill>
                <patternFill>
                  <bgColor rgb="FF33CC33"/>
                </patternFill>
              </fill>
            </x14:dxf>
          </x14:cfRule>
          <x14:cfRule type="containsText" priority="15247" operator="containsText" id="{0AEA7855-EA12-46EA-BCFC-463154004322}">
            <xm:f>NOT(ISERROR(SEARCH('Listados Datos'!$P$5,Z154)))</xm:f>
            <xm:f>'Listados Datos'!$P$5</xm:f>
            <x14:dxf>
              <fill>
                <patternFill>
                  <bgColor rgb="FFFFFF00"/>
                </patternFill>
              </fill>
            </x14:dxf>
          </x14:cfRule>
          <x14:cfRule type="containsText" priority="15248" operator="containsText" id="{2B08C155-7F67-4CDD-9EDB-53CEB1D3B694}">
            <xm:f>NOT(ISERROR(SEARCH('Listados Datos'!$P$6,Z154)))</xm:f>
            <xm:f>'Listados Datos'!$P$6</xm:f>
            <x14:dxf>
              <fill>
                <patternFill>
                  <bgColor rgb="FFFFC000"/>
                </patternFill>
              </fill>
            </x14:dxf>
          </x14:cfRule>
          <x14:cfRule type="containsText" priority="1524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221" operator="containsText" id="{E3D01E4E-11DC-416F-A8F0-90F5683A03F7}">
            <xm:f>NOT(ISERROR(SEARCH('Listados Datos'!$T$3,AT154)))</xm:f>
            <xm:f>'Listados Datos'!$T$3</xm:f>
            <x14:dxf>
              <fill>
                <patternFill patternType="solid">
                  <bgColor rgb="FFC00000"/>
                </patternFill>
              </fill>
            </x14:dxf>
          </x14:cfRule>
          <x14:cfRule type="containsText" priority="15222" operator="containsText" id="{7FD78A55-3B3F-4FC2-837D-EB540890C48A}">
            <xm:f>NOT(ISERROR(SEARCH('Listados Datos'!$T$4,AT154)))</xm:f>
            <xm:f>'Listados Datos'!$T$4</xm:f>
            <x14:dxf>
              <font>
                <b/>
                <i val="0"/>
                <color theme="0"/>
              </font>
              <fill>
                <patternFill>
                  <bgColor rgb="FFE26B0A"/>
                </patternFill>
              </fill>
            </x14:dxf>
          </x14:cfRule>
          <x14:cfRule type="containsText" priority="15223" operator="containsText" id="{B2EBE43A-06FB-444A-85CC-4E23ECE2A1F7}">
            <xm:f>NOT(ISERROR(SEARCH('Listados Datos'!$T$5,AT154)))</xm:f>
            <xm:f>'Listados Datos'!$T$5</xm:f>
            <x14:dxf>
              <font>
                <b/>
                <i val="0"/>
                <color auto="1"/>
              </font>
              <fill>
                <patternFill>
                  <bgColor rgb="FFFFFF00"/>
                </patternFill>
              </fill>
            </x14:dxf>
          </x14:cfRule>
          <x14:cfRule type="containsText" priority="1522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211" operator="containsText" id="{A2B6AA4F-B1D8-4BF2-9C71-465FB72470A0}">
            <xm:f>NOT(ISERROR(SEARCH('Listados Datos'!$P$3,AR154)))</xm:f>
            <xm:f>'Listados Datos'!$P$3</xm:f>
            <x14:dxf>
              <fill>
                <patternFill>
                  <bgColor rgb="FF99CC00"/>
                </patternFill>
              </fill>
            </x14:dxf>
          </x14:cfRule>
          <x14:cfRule type="containsText" priority="15212" operator="containsText" id="{E122EB40-9591-4EEE-B54E-6314156B191A}">
            <xm:f>NOT(ISERROR(SEARCH('Listados Datos'!$P$4,AR154)))</xm:f>
            <xm:f>'Listados Datos'!$P$4</xm:f>
            <x14:dxf>
              <fill>
                <patternFill>
                  <bgColor rgb="FF33CC33"/>
                </patternFill>
              </fill>
            </x14:dxf>
          </x14:cfRule>
          <x14:cfRule type="containsText" priority="15213" operator="containsText" id="{53555E16-6E1B-4731-A109-3B6086554C7D}">
            <xm:f>NOT(ISERROR(SEARCH('Listados Datos'!$P$5,AR154)))</xm:f>
            <xm:f>'Listados Datos'!$P$5</xm:f>
            <x14:dxf>
              <fill>
                <patternFill>
                  <bgColor rgb="FFFFFF00"/>
                </patternFill>
              </fill>
            </x14:dxf>
          </x14:cfRule>
          <x14:cfRule type="containsText" priority="15214" operator="containsText" id="{2E9A26FF-2072-4A1C-A6D2-372A81803ABA}">
            <xm:f>NOT(ISERROR(SEARCH('Listados Datos'!$P$6,AR154)))</xm:f>
            <xm:f>'Listados Datos'!$P$6</xm:f>
            <x14:dxf>
              <fill>
                <patternFill>
                  <bgColor rgb="FFFFC000"/>
                </patternFill>
              </fill>
            </x14:dxf>
          </x14:cfRule>
          <x14:cfRule type="containsText" priority="1521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207" operator="containsText" id="{D6527E3D-653E-4BEA-8D09-287A66C30C80}">
            <xm:f>NOT(ISERROR(SEARCH('Listados Datos'!$T$3,AT155)))</xm:f>
            <xm:f>'Listados Datos'!$T$3</xm:f>
            <x14:dxf>
              <fill>
                <patternFill patternType="solid">
                  <bgColor rgb="FFC00000"/>
                </patternFill>
              </fill>
            </x14:dxf>
          </x14:cfRule>
          <x14:cfRule type="containsText" priority="15208" operator="containsText" id="{C0DF4DA3-5AFA-471C-A59A-999F4CAD952E}">
            <xm:f>NOT(ISERROR(SEARCH('Listados Datos'!$T$4,AT155)))</xm:f>
            <xm:f>'Listados Datos'!$T$4</xm:f>
            <x14:dxf>
              <font>
                <b/>
                <i val="0"/>
                <color theme="0"/>
              </font>
              <fill>
                <patternFill>
                  <bgColor rgb="FFE26B0A"/>
                </patternFill>
              </fill>
            </x14:dxf>
          </x14:cfRule>
          <x14:cfRule type="containsText" priority="15209" operator="containsText" id="{2F10A1C1-C92F-4C44-94B6-69971AE04DE2}">
            <xm:f>NOT(ISERROR(SEARCH('Listados Datos'!$T$5,AT155)))</xm:f>
            <xm:f>'Listados Datos'!$T$5</xm:f>
            <x14:dxf>
              <font>
                <b/>
                <i val="0"/>
                <color auto="1"/>
              </font>
              <fill>
                <patternFill>
                  <bgColor rgb="FFFFFF00"/>
                </patternFill>
              </fill>
            </x14:dxf>
          </x14:cfRule>
          <x14:cfRule type="containsText" priority="1521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197" operator="containsText" id="{57C4573F-E549-4411-916A-6D7B4089D483}">
            <xm:f>NOT(ISERROR(SEARCH('Listados Datos'!$P$3,AR155)))</xm:f>
            <xm:f>'Listados Datos'!$P$3</xm:f>
            <x14:dxf>
              <fill>
                <patternFill>
                  <bgColor rgb="FF99CC00"/>
                </patternFill>
              </fill>
            </x14:dxf>
          </x14:cfRule>
          <x14:cfRule type="containsText" priority="15198" operator="containsText" id="{4FFED498-2AAB-44CC-8ED3-5AD8B5383FA1}">
            <xm:f>NOT(ISERROR(SEARCH('Listados Datos'!$P$4,AR155)))</xm:f>
            <xm:f>'Listados Datos'!$P$4</xm:f>
            <x14:dxf>
              <fill>
                <patternFill>
                  <bgColor rgb="FF33CC33"/>
                </patternFill>
              </fill>
            </x14:dxf>
          </x14:cfRule>
          <x14:cfRule type="containsText" priority="15199" operator="containsText" id="{2D582BB9-8C45-4336-8E0E-245F5D47A545}">
            <xm:f>NOT(ISERROR(SEARCH('Listados Datos'!$P$5,AR155)))</xm:f>
            <xm:f>'Listados Datos'!$P$5</xm:f>
            <x14:dxf>
              <fill>
                <patternFill>
                  <bgColor rgb="FFFFFF00"/>
                </patternFill>
              </fill>
            </x14:dxf>
          </x14:cfRule>
          <x14:cfRule type="containsText" priority="15200" operator="containsText" id="{D1186AF2-C309-40E5-BB9A-9C38B2600C3D}">
            <xm:f>NOT(ISERROR(SEARCH('Listados Datos'!$P$6,AR155)))</xm:f>
            <xm:f>'Listados Datos'!$P$6</xm:f>
            <x14:dxf>
              <fill>
                <patternFill>
                  <bgColor rgb="FFFFC000"/>
                </patternFill>
              </fill>
            </x14:dxf>
          </x14:cfRule>
          <x14:cfRule type="containsText" priority="1520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179" operator="containsText" id="{29C71FD9-1B88-4E58-A3A9-E736105AD8A8}">
            <xm:f>NOT(ISERROR(SEARCH('Listados Datos'!$T$3,AF156)))</xm:f>
            <xm:f>'Listados Datos'!$T$3</xm:f>
            <x14:dxf>
              <fill>
                <patternFill patternType="solid">
                  <bgColor rgb="FFC00000"/>
                </patternFill>
              </fill>
            </x14:dxf>
          </x14:cfRule>
          <x14:cfRule type="containsText" priority="15180" operator="containsText" id="{809727A9-A550-41AF-980F-6553155265FD}">
            <xm:f>NOT(ISERROR(SEARCH('Listados Datos'!$T$4,AF156)))</xm:f>
            <xm:f>'Listados Datos'!$T$4</xm:f>
            <x14:dxf>
              <font>
                <b/>
                <i val="0"/>
                <color theme="0"/>
              </font>
              <fill>
                <patternFill>
                  <bgColor rgb="FFE26B0A"/>
                </patternFill>
              </fill>
            </x14:dxf>
          </x14:cfRule>
          <x14:cfRule type="containsText" priority="15181" operator="containsText" id="{75CCB8E7-019B-4C7B-AA57-4A048B61220F}">
            <xm:f>NOT(ISERROR(SEARCH('Listados Datos'!$T$5,AF156)))</xm:f>
            <xm:f>'Listados Datos'!$T$5</xm:f>
            <x14:dxf>
              <font>
                <b/>
                <i val="0"/>
                <color auto="1"/>
              </font>
              <fill>
                <patternFill>
                  <bgColor rgb="FFFFFF00"/>
                </patternFill>
              </fill>
            </x14:dxf>
          </x14:cfRule>
          <x14:cfRule type="containsText" priority="1518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175" operator="containsText" id="{EF14D98B-21E5-4E25-A4DB-297FA33F56B8}">
            <xm:f>NOT(ISERROR(SEARCH('Listados Datos'!$T$3,AB156)))</xm:f>
            <xm:f>'Listados Datos'!$T$3</xm:f>
            <x14:dxf>
              <fill>
                <patternFill patternType="solid">
                  <bgColor rgb="FFC00000"/>
                </patternFill>
              </fill>
            </x14:dxf>
          </x14:cfRule>
          <x14:cfRule type="containsText" priority="15176" operator="containsText" id="{30AE546B-C1DD-4474-B5FD-AED5F4E580D8}">
            <xm:f>NOT(ISERROR(SEARCH('Listados Datos'!$T$4,AB156)))</xm:f>
            <xm:f>'Listados Datos'!$T$4</xm:f>
            <x14:dxf>
              <font>
                <b/>
                <i val="0"/>
                <color theme="0"/>
              </font>
              <fill>
                <patternFill>
                  <bgColor rgb="FFE26B0A"/>
                </patternFill>
              </fill>
            </x14:dxf>
          </x14:cfRule>
          <x14:cfRule type="containsText" priority="15177" operator="containsText" id="{C9B51C6D-D830-4B3A-ACB2-F0995EC510AB}">
            <xm:f>NOT(ISERROR(SEARCH('Listados Datos'!$T$5,AB156)))</xm:f>
            <xm:f>'Listados Datos'!$T$5</xm:f>
            <x14:dxf>
              <font>
                <b/>
                <i val="0"/>
                <color auto="1"/>
              </font>
              <fill>
                <patternFill>
                  <bgColor rgb="FFFFFF00"/>
                </patternFill>
              </fill>
            </x14:dxf>
          </x14:cfRule>
          <x14:cfRule type="containsText" priority="1517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165" operator="containsText" id="{354B32F8-B187-44F0-9B3B-2F093C9EDF47}">
            <xm:f>NOT(ISERROR(SEARCH('Listados Datos'!$P$3,Z156)))</xm:f>
            <xm:f>'Listados Datos'!$P$3</xm:f>
            <x14:dxf>
              <fill>
                <patternFill>
                  <bgColor rgb="FF99CC00"/>
                </patternFill>
              </fill>
            </x14:dxf>
          </x14:cfRule>
          <x14:cfRule type="containsText" priority="15166" operator="containsText" id="{33998D87-3220-419D-8B6C-840F4FF99BBE}">
            <xm:f>NOT(ISERROR(SEARCH('Listados Datos'!$P$4,Z156)))</xm:f>
            <xm:f>'Listados Datos'!$P$4</xm:f>
            <x14:dxf>
              <fill>
                <patternFill>
                  <bgColor rgb="FF33CC33"/>
                </patternFill>
              </fill>
            </x14:dxf>
          </x14:cfRule>
          <x14:cfRule type="containsText" priority="15167" operator="containsText" id="{8A0C2FD6-3991-442D-84BE-6F97E8C78AD4}">
            <xm:f>NOT(ISERROR(SEARCH('Listados Datos'!$P$5,Z156)))</xm:f>
            <xm:f>'Listados Datos'!$P$5</xm:f>
            <x14:dxf>
              <fill>
                <patternFill>
                  <bgColor rgb="FFFFFF00"/>
                </patternFill>
              </fill>
            </x14:dxf>
          </x14:cfRule>
          <x14:cfRule type="containsText" priority="15168" operator="containsText" id="{0B7B0DB0-18FB-42CC-980C-3CCFE6A59417}">
            <xm:f>NOT(ISERROR(SEARCH('Listados Datos'!$P$6,Z156)))</xm:f>
            <xm:f>'Listados Datos'!$P$6</xm:f>
            <x14:dxf>
              <fill>
                <patternFill>
                  <bgColor rgb="FFFFC000"/>
                </patternFill>
              </fill>
            </x14:dxf>
          </x14:cfRule>
          <x14:cfRule type="containsText" priority="1516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5137" operator="containsText" id="{C95C22A1-6DBA-43FC-A1DF-7D007F0EAF7C}">
            <xm:f>NOT(ISERROR(SEARCH('Listados Datos'!$T$3,AT157)))</xm:f>
            <xm:f>'Listados Datos'!$T$3</xm:f>
            <x14:dxf>
              <fill>
                <patternFill patternType="solid">
                  <bgColor rgb="FFC00000"/>
                </patternFill>
              </fill>
            </x14:dxf>
          </x14:cfRule>
          <x14:cfRule type="containsText" priority="15138" operator="containsText" id="{B10BD166-1B1D-48FA-B938-DF967054296B}">
            <xm:f>NOT(ISERROR(SEARCH('Listados Datos'!$T$4,AT157)))</xm:f>
            <xm:f>'Listados Datos'!$T$4</xm:f>
            <x14:dxf>
              <font>
                <b/>
                <i val="0"/>
                <color theme="0"/>
              </font>
              <fill>
                <patternFill>
                  <bgColor rgb="FFE26B0A"/>
                </patternFill>
              </fill>
            </x14:dxf>
          </x14:cfRule>
          <x14:cfRule type="containsText" priority="15139" operator="containsText" id="{AF928D22-2C73-42D5-96A6-D11B663372C2}">
            <xm:f>NOT(ISERROR(SEARCH('Listados Datos'!$T$5,AT157)))</xm:f>
            <xm:f>'Listados Datos'!$T$5</xm:f>
            <x14:dxf>
              <font>
                <b/>
                <i val="0"/>
                <color auto="1"/>
              </font>
              <fill>
                <patternFill>
                  <bgColor rgb="FFFFFF00"/>
                </patternFill>
              </fill>
            </x14:dxf>
          </x14:cfRule>
          <x14:cfRule type="containsText" priority="1514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5057" operator="containsText" id="{06A3EE9A-EB7B-4266-89AA-D978FC1332E0}">
            <xm:f>NOT(ISERROR(SEARCH('Listados Datos'!$T$3,AT171)))</xm:f>
            <xm:f>'Listados Datos'!$T$3</xm:f>
            <x14:dxf>
              <fill>
                <patternFill patternType="solid">
                  <bgColor rgb="FFC00000"/>
                </patternFill>
              </fill>
            </x14:dxf>
          </x14:cfRule>
          <x14:cfRule type="containsText" priority="15058" operator="containsText" id="{082F80C4-A7A9-4FD8-9B2F-2FFF434F0336}">
            <xm:f>NOT(ISERROR(SEARCH('Listados Datos'!$T$4,AT171)))</xm:f>
            <xm:f>'Listados Datos'!$T$4</xm:f>
            <x14:dxf>
              <font>
                <b/>
                <i val="0"/>
                <color theme="0"/>
              </font>
              <fill>
                <patternFill>
                  <bgColor rgb="FFE26B0A"/>
                </patternFill>
              </fill>
            </x14:dxf>
          </x14:cfRule>
          <x14:cfRule type="containsText" priority="15059" operator="containsText" id="{E0729FCE-D33B-442E-BBD6-57675674700B}">
            <xm:f>NOT(ISERROR(SEARCH('Listados Datos'!$T$5,AT171)))</xm:f>
            <xm:f>'Listados Datos'!$T$5</xm:f>
            <x14:dxf>
              <font>
                <b/>
                <i val="0"/>
                <color auto="1"/>
              </font>
              <fill>
                <patternFill>
                  <bgColor rgb="FFFFFF00"/>
                </patternFill>
              </fill>
            </x14:dxf>
          </x14:cfRule>
          <x14:cfRule type="containsText" priority="1506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5047" operator="containsText" id="{FC2F1E8A-73A6-4314-A295-1D04DBADAB6B}">
            <xm:f>NOT(ISERROR(SEARCH('Listados Datos'!$P$3,AR171)))</xm:f>
            <xm:f>'Listados Datos'!$P$3</xm:f>
            <x14:dxf>
              <fill>
                <patternFill>
                  <bgColor rgb="FF99CC00"/>
                </patternFill>
              </fill>
            </x14:dxf>
          </x14:cfRule>
          <x14:cfRule type="containsText" priority="15048" operator="containsText" id="{61C1844B-FE37-4544-90FF-20323F973D3F}">
            <xm:f>NOT(ISERROR(SEARCH('Listados Datos'!$P$4,AR171)))</xm:f>
            <xm:f>'Listados Datos'!$P$4</xm:f>
            <x14:dxf>
              <fill>
                <patternFill>
                  <bgColor rgb="FF33CC33"/>
                </patternFill>
              </fill>
            </x14:dxf>
          </x14:cfRule>
          <x14:cfRule type="containsText" priority="15049" operator="containsText" id="{26D8F587-1804-4E5F-8D8E-E949A4027488}">
            <xm:f>NOT(ISERROR(SEARCH('Listados Datos'!$P$5,AR171)))</xm:f>
            <xm:f>'Listados Datos'!$P$5</xm:f>
            <x14:dxf>
              <fill>
                <patternFill>
                  <bgColor rgb="FFFFFF00"/>
                </patternFill>
              </fill>
            </x14:dxf>
          </x14:cfRule>
          <x14:cfRule type="containsText" priority="15050" operator="containsText" id="{96E2B43E-070F-419C-880E-44D5AF344391}">
            <xm:f>NOT(ISERROR(SEARCH('Listados Datos'!$P$6,AR171)))</xm:f>
            <xm:f>'Listados Datos'!$P$6</xm:f>
            <x14:dxf>
              <fill>
                <patternFill>
                  <bgColor rgb="FFFFC000"/>
                </patternFill>
              </fill>
            </x14:dxf>
          </x14:cfRule>
          <x14:cfRule type="containsText" priority="1505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5015" operator="containsText" id="{A5CBDB42-2D98-4315-ABFB-276E68EF307D}">
            <xm:f>NOT(ISERROR(SEARCH('Listados Datos'!$T$3,AT168)))</xm:f>
            <xm:f>'Listados Datos'!$T$3</xm:f>
            <x14:dxf>
              <fill>
                <patternFill patternType="solid">
                  <bgColor rgb="FFC00000"/>
                </patternFill>
              </fill>
            </x14:dxf>
          </x14:cfRule>
          <x14:cfRule type="containsText" priority="15016" operator="containsText" id="{63222535-CCCA-4325-B147-C9EBE889D228}">
            <xm:f>NOT(ISERROR(SEARCH('Listados Datos'!$T$4,AT168)))</xm:f>
            <xm:f>'Listados Datos'!$T$4</xm:f>
            <x14:dxf>
              <font>
                <b/>
                <i val="0"/>
                <color theme="0"/>
              </font>
              <fill>
                <patternFill>
                  <bgColor rgb="FFE26B0A"/>
                </patternFill>
              </fill>
            </x14:dxf>
          </x14:cfRule>
          <x14:cfRule type="containsText" priority="15017" operator="containsText" id="{7D743E30-8FB7-4A07-9A7E-C9CC18C7BF94}">
            <xm:f>NOT(ISERROR(SEARCH('Listados Datos'!$T$5,AT168)))</xm:f>
            <xm:f>'Listados Datos'!$T$5</xm:f>
            <x14:dxf>
              <font>
                <b/>
                <i val="0"/>
                <color auto="1"/>
              </font>
              <fill>
                <patternFill>
                  <bgColor rgb="FFFFFF00"/>
                </patternFill>
              </fill>
            </x14:dxf>
          </x14:cfRule>
          <x14:cfRule type="containsText" priority="1501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5005" operator="containsText" id="{36FE3206-955C-4A04-BF27-5016FCDD5906}">
            <xm:f>NOT(ISERROR(SEARCH('Listados Datos'!$P$3,AR168)))</xm:f>
            <xm:f>'Listados Datos'!$P$3</xm:f>
            <x14:dxf>
              <fill>
                <patternFill>
                  <bgColor rgb="FF99CC00"/>
                </patternFill>
              </fill>
            </x14:dxf>
          </x14:cfRule>
          <x14:cfRule type="containsText" priority="15006" operator="containsText" id="{5D26F4F6-7D7E-44F3-8B42-FEF70218B1B0}">
            <xm:f>NOT(ISERROR(SEARCH('Listados Datos'!$P$4,AR168)))</xm:f>
            <xm:f>'Listados Datos'!$P$4</xm:f>
            <x14:dxf>
              <fill>
                <patternFill>
                  <bgColor rgb="FF33CC33"/>
                </patternFill>
              </fill>
            </x14:dxf>
          </x14:cfRule>
          <x14:cfRule type="containsText" priority="15007" operator="containsText" id="{C55D8F48-85FF-4F61-9CC2-F02EF77D68A7}">
            <xm:f>NOT(ISERROR(SEARCH('Listados Datos'!$P$5,AR168)))</xm:f>
            <xm:f>'Listados Datos'!$P$5</xm:f>
            <x14:dxf>
              <fill>
                <patternFill>
                  <bgColor rgb="FFFFFF00"/>
                </patternFill>
              </fill>
            </x14:dxf>
          </x14:cfRule>
          <x14:cfRule type="containsText" priority="15008" operator="containsText" id="{887557F8-217C-43CA-8A21-C61EC4110467}">
            <xm:f>NOT(ISERROR(SEARCH('Listados Datos'!$P$6,AR168)))</xm:f>
            <xm:f>'Listados Datos'!$P$6</xm:f>
            <x14:dxf>
              <fill>
                <patternFill>
                  <bgColor rgb="FFFFC000"/>
                </patternFill>
              </fill>
            </x14:dxf>
          </x14:cfRule>
          <x14:cfRule type="containsText" priority="1500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5123" operator="containsText" id="{8A889B27-069C-4FF6-B030-42ADF3848F55}">
            <xm:f>NOT(ISERROR(SEARCH('Listados Datos'!$T$3,AF166)))</xm:f>
            <xm:f>'Listados Datos'!$T$3</xm:f>
            <x14:dxf>
              <fill>
                <patternFill patternType="solid">
                  <bgColor rgb="FFC00000"/>
                </patternFill>
              </fill>
            </x14:dxf>
          </x14:cfRule>
          <x14:cfRule type="containsText" priority="15124" operator="containsText" id="{0AE18861-B8AC-4F9F-8337-4922C060A978}">
            <xm:f>NOT(ISERROR(SEARCH('Listados Datos'!$T$4,AF166)))</xm:f>
            <xm:f>'Listados Datos'!$T$4</xm:f>
            <x14:dxf>
              <font>
                <b/>
                <i val="0"/>
                <color theme="0"/>
              </font>
              <fill>
                <patternFill>
                  <bgColor rgb="FFE26B0A"/>
                </patternFill>
              </fill>
            </x14:dxf>
          </x14:cfRule>
          <x14:cfRule type="containsText" priority="15125" operator="containsText" id="{EE266C62-4302-4172-86A4-9AE0E0872DAF}">
            <xm:f>NOT(ISERROR(SEARCH('Listados Datos'!$T$5,AF166)))</xm:f>
            <xm:f>'Listados Datos'!$T$5</xm:f>
            <x14:dxf>
              <font>
                <b/>
                <i val="0"/>
                <color auto="1"/>
              </font>
              <fill>
                <patternFill>
                  <bgColor rgb="FFFFFF00"/>
                </patternFill>
              </fill>
            </x14:dxf>
          </x14:cfRule>
          <x14:cfRule type="containsText" priority="1512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5119" operator="containsText" id="{2E33B17B-D4C3-43E6-A15C-6553B4CB3A96}">
            <xm:f>NOT(ISERROR(SEARCH('Listados Datos'!$T$3,AB166)))</xm:f>
            <xm:f>'Listados Datos'!$T$3</xm:f>
            <x14:dxf>
              <fill>
                <patternFill patternType="solid">
                  <bgColor rgb="FFC00000"/>
                </patternFill>
              </fill>
            </x14:dxf>
          </x14:cfRule>
          <x14:cfRule type="containsText" priority="15120" operator="containsText" id="{EA8DA751-AA6C-4025-91FF-E0A3593DFE26}">
            <xm:f>NOT(ISERROR(SEARCH('Listados Datos'!$T$4,AB166)))</xm:f>
            <xm:f>'Listados Datos'!$T$4</xm:f>
            <x14:dxf>
              <font>
                <b/>
                <i val="0"/>
                <color theme="0"/>
              </font>
              <fill>
                <patternFill>
                  <bgColor rgb="FFE26B0A"/>
                </patternFill>
              </fill>
            </x14:dxf>
          </x14:cfRule>
          <x14:cfRule type="containsText" priority="15121" operator="containsText" id="{96345090-23C8-4973-A38A-1B77E98DC541}">
            <xm:f>NOT(ISERROR(SEARCH('Listados Datos'!$T$5,AB166)))</xm:f>
            <xm:f>'Listados Datos'!$T$5</xm:f>
            <x14:dxf>
              <font>
                <b/>
                <i val="0"/>
                <color auto="1"/>
              </font>
              <fill>
                <patternFill>
                  <bgColor rgb="FFFFFF00"/>
                </patternFill>
              </fill>
            </x14:dxf>
          </x14:cfRule>
          <x14:cfRule type="containsText" priority="1512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5109" operator="containsText" id="{48221517-58FE-4C6E-853E-0D42E7F23B05}">
            <xm:f>NOT(ISERROR(SEARCH('Listados Datos'!$P$3,Z166)))</xm:f>
            <xm:f>'Listados Datos'!$P$3</xm:f>
            <x14:dxf>
              <fill>
                <patternFill>
                  <bgColor rgb="FF99CC00"/>
                </patternFill>
              </fill>
            </x14:dxf>
          </x14:cfRule>
          <x14:cfRule type="containsText" priority="15110" operator="containsText" id="{6B67532D-ABD6-4180-8E24-45E7BB5334D9}">
            <xm:f>NOT(ISERROR(SEARCH('Listados Datos'!$P$4,Z166)))</xm:f>
            <xm:f>'Listados Datos'!$P$4</xm:f>
            <x14:dxf>
              <fill>
                <patternFill>
                  <bgColor rgb="FF33CC33"/>
                </patternFill>
              </fill>
            </x14:dxf>
          </x14:cfRule>
          <x14:cfRule type="containsText" priority="15111" operator="containsText" id="{8EFE51E2-5539-4B77-86FC-ED6632F5B032}">
            <xm:f>NOT(ISERROR(SEARCH('Listados Datos'!$P$5,Z166)))</xm:f>
            <xm:f>'Listados Datos'!$P$5</xm:f>
            <x14:dxf>
              <fill>
                <patternFill>
                  <bgColor rgb="FFFFFF00"/>
                </patternFill>
              </fill>
            </x14:dxf>
          </x14:cfRule>
          <x14:cfRule type="containsText" priority="15112" operator="containsText" id="{1703A20A-35AD-4EBF-8D3F-7529750F95C7}">
            <xm:f>NOT(ISERROR(SEARCH('Listados Datos'!$P$6,Z166)))</xm:f>
            <xm:f>'Listados Datos'!$P$6</xm:f>
            <x14:dxf>
              <fill>
                <patternFill>
                  <bgColor rgb="FFFFC000"/>
                </patternFill>
              </fill>
            </x14:dxf>
          </x14:cfRule>
          <x14:cfRule type="containsText" priority="1511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5085" operator="containsText" id="{FE117CD9-F7DA-4C7F-8E25-144018C9204F}">
            <xm:f>NOT(ISERROR(SEARCH('Listados Datos'!$T$3,AT166)))</xm:f>
            <xm:f>'Listados Datos'!$T$3</xm:f>
            <x14:dxf>
              <fill>
                <patternFill patternType="solid">
                  <bgColor rgb="FFC00000"/>
                </patternFill>
              </fill>
            </x14:dxf>
          </x14:cfRule>
          <x14:cfRule type="containsText" priority="15086" operator="containsText" id="{5B8AE0F2-1F5D-4CD5-B485-28751F81F6B2}">
            <xm:f>NOT(ISERROR(SEARCH('Listados Datos'!$T$4,AT166)))</xm:f>
            <xm:f>'Listados Datos'!$T$4</xm:f>
            <x14:dxf>
              <font>
                <b/>
                <i val="0"/>
                <color theme="0"/>
              </font>
              <fill>
                <patternFill>
                  <bgColor rgb="FFE26B0A"/>
                </patternFill>
              </fill>
            </x14:dxf>
          </x14:cfRule>
          <x14:cfRule type="containsText" priority="15087" operator="containsText" id="{1C6F9C78-97EA-4249-BD92-B4ED46AC8CC0}">
            <xm:f>NOT(ISERROR(SEARCH('Listados Datos'!$T$5,AT166)))</xm:f>
            <xm:f>'Listados Datos'!$T$5</xm:f>
            <x14:dxf>
              <font>
                <b/>
                <i val="0"/>
                <color auto="1"/>
              </font>
              <fill>
                <patternFill>
                  <bgColor rgb="FFFFFF00"/>
                </patternFill>
              </fill>
            </x14:dxf>
          </x14:cfRule>
          <x14:cfRule type="containsText" priority="1508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5075" operator="containsText" id="{55863A66-6672-420D-B677-58B2C483EAA0}">
            <xm:f>NOT(ISERROR(SEARCH('Listados Datos'!$P$3,AR166)))</xm:f>
            <xm:f>'Listados Datos'!$P$3</xm:f>
            <x14:dxf>
              <fill>
                <patternFill>
                  <bgColor rgb="FF99CC00"/>
                </patternFill>
              </fill>
            </x14:dxf>
          </x14:cfRule>
          <x14:cfRule type="containsText" priority="15076" operator="containsText" id="{738E5325-1956-425E-8DD4-5A4AE79103E7}">
            <xm:f>NOT(ISERROR(SEARCH('Listados Datos'!$P$4,AR166)))</xm:f>
            <xm:f>'Listados Datos'!$P$4</xm:f>
            <x14:dxf>
              <fill>
                <patternFill>
                  <bgColor rgb="FF33CC33"/>
                </patternFill>
              </fill>
            </x14:dxf>
          </x14:cfRule>
          <x14:cfRule type="containsText" priority="15077" operator="containsText" id="{CBA7ADEC-1BAC-4F92-892D-AAEFA484DCE2}">
            <xm:f>NOT(ISERROR(SEARCH('Listados Datos'!$P$5,AR166)))</xm:f>
            <xm:f>'Listados Datos'!$P$5</xm:f>
            <x14:dxf>
              <fill>
                <patternFill>
                  <bgColor rgb="FFFFFF00"/>
                </patternFill>
              </fill>
            </x14:dxf>
          </x14:cfRule>
          <x14:cfRule type="containsText" priority="15078" operator="containsText" id="{EF8A8992-CB56-4274-BB9A-618397F46BE0}">
            <xm:f>NOT(ISERROR(SEARCH('Listados Datos'!$P$6,AR166)))</xm:f>
            <xm:f>'Listados Datos'!$P$6</xm:f>
            <x14:dxf>
              <fill>
                <patternFill>
                  <bgColor rgb="FFFFC000"/>
                </patternFill>
              </fill>
            </x14:dxf>
          </x14:cfRule>
          <x14:cfRule type="containsText" priority="1507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5071" operator="containsText" id="{99D4243C-69AB-4859-8601-907C5A9FFFC0}">
            <xm:f>NOT(ISERROR(SEARCH('Listados Datos'!$T$3,AT167)))</xm:f>
            <xm:f>'Listados Datos'!$T$3</xm:f>
            <x14:dxf>
              <fill>
                <patternFill patternType="solid">
                  <bgColor rgb="FFC00000"/>
                </patternFill>
              </fill>
            </x14:dxf>
          </x14:cfRule>
          <x14:cfRule type="containsText" priority="15072" operator="containsText" id="{2C747BFE-4F47-48BD-9164-5DB5AF45AE04}">
            <xm:f>NOT(ISERROR(SEARCH('Listados Datos'!$T$4,AT167)))</xm:f>
            <xm:f>'Listados Datos'!$T$4</xm:f>
            <x14:dxf>
              <font>
                <b/>
                <i val="0"/>
                <color theme="0"/>
              </font>
              <fill>
                <patternFill>
                  <bgColor rgb="FFE26B0A"/>
                </patternFill>
              </fill>
            </x14:dxf>
          </x14:cfRule>
          <x14:cfRule type="containsText" priority="15073" operator="containsText" id="{89FF8E53-B521-4FF1-A4B3-3AC66E6FD13D}">
            <xm:f>NOT(ISERROR(SEARCH('Listados Datos'!$T$5,AT167)))</xm:f>
            <xm:f>'Listados Datos'!$T$5</xm:f>
            <x14:dxf>
              <font>
                <b/>
                <i val="0"/>
                <color auto="1"/>
              </font>
              <fill>
                <patternFill>
                  <bgColor rgb="FFFFFF00"/>
                </patternFill>
              </fill>
            </x14:dxf>
          </x14:cfRule>
          <x14:cfRule type="containsText" priority="1507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5061" operator="containsText" id="{63DEAEC7-9A40-425B-8685-E8B0B9CBF73B}">
            <xm:f>NOT(ISERROR(SEARCH('Listados Datos'!$P$3,AR167)))</xm:f>
            <xm:f>'Listados Datos'!$P$3</xm:f>
            <x14:dxf>
              <fill>
                <patternFill>
                  <bgColor rgb="FF99CC00"/>
                </patternFill>
              </fill>
            </x14:dxf>
          </x14:cfRule>
          <x14:cfRule type="containsText" priority="15062" operator="containsText" id="{AAAF28A1-CCBB-4576-8F02-837C7E28EB87}">
            <xm:f>NOT(ISERROR(SEARCH('Listados Datos'!$P$4,AR167)))</xm:f>
            <xm:f>'Listados Datos'!$P$4</xm:f>
            <x14:dxf>
              <fill>
                <patternFill>
                  <bgColor rgb="FF33CC33"/>
                </patternFill>
              </fill>
            </x14:dxf>
          </x14:cfRule>
          <x14:cfRule type="containsText" priority="15063" operator="containsText" id="{02D9186B-EE20-4E53-A85F-AA40180C5FF1}">
            <xm:f>NOT(ISERROR(SEARCH('Listados Datos'!$P$5,AR167)))</xm:f>
            <xm:f>'Listados Datos'!$P$5</xm:f>
            <x14:dxf>
              <fill>
                <patternFill>
                  <bgColor rgb="FFFFFF00"/>
                </patternFill>
              </fill>
            </x14:dxf>
          </x14:cfRule>
          <x14:cfRule type="containsText" priority="15064" operator="containsText" id="{97555846-4599-4402-A7AE-4B507B4E6B51}">
            <xm:f>NOT(ISERROR(SEARCH('Listados Datos'!$P$6,AR167)))</xm:f>
            <xm:f>'Listados Datos'!$P$6</xm:f>
            <x14:dxf>
              <fill>
                <patternFill>
                  <bgColor rgb="FFFFC000"/>
                </patternFill>
              </fill>
            </x14:dxf>
          </x14:cfRule>
          <x14:cfRule type="containsText" priority="1506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5043" operator="containsText" id="{60CC5010-C0A1-4326-99D7-9356866E100C}">
            <xm:f>NOT(ISERROR(SEARCH('Listados Datos'!$T$3,AF168)))</xm:f>
            <xm:f>'Listados Datos'!$T$3</xm:f>
            <x14:dxf>
              <fill>
                <patternFill patternType="solid">
                  <bgColor rgb="FFC00000"/>
                </patternFill>
              </fill>
            </x14:dxf>
          </x14:cfRule>
          <x14:cfRule type="containsText" priority="15044" operator="containsText" id="{4AB37E7A-E0AF-4F46-B1A2-B5B4682F4DC8}">
            <xm:f>NOT(ISERROR(SEARCH('Listados Datos'!$T$4,AF168)))</xm:f>
            <xm:f>'Listados Datos'!$T$4</xm:f>
            <x14:dxf>
              <font>
                <b/>
                <i val="0"/>
                <color theme="0"/>
              </font>
              <fill>
                <patternFill>
                  <bgColor rgb="FFE26B0A"/>
                </patternFill>
              </fill>
            </x14:dxf>
          </x14:cfRule>
          <x14:cfRule type="containsText" priority="15045" operator="containsText" id="{23C3C607-080A-4B75-B911-1C344C2CC60F}">
            <xm:f>NOT(ISERROR(SEARCH('Listados Datos'!$T$5,AF168)))</xm:f>
            <xm:f>'Listados Datos'!$T$5</xm:f>
            <x14:dxf>
              <font>
                <b/>
                <i val="0"/>
                <color auto="1"/>
              </font>
              <fill>
                <patternFill>
                  <bgColor rgb="FFFFFF00"/>
                </patternFill>
              </fill>
            </x14:dxf>
          </x14:cfRule>
          <x14:cfRule type="containsText" priority="1504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5039" operator="containsText" id="{90514A5D-5DB1-44A7-833C-980EEEC270AB}">
            <xm:f>NOT(ISERROR(SEARCH('Listados Datos'!$T$3,AB168)))</xm:f>
            <xm:f>'Listados Datos'!$T$3</xm:f>
            <x14:dxf>
              <fill>
                <patternFill patternType="solid">
                  <bgColor rgb="FFC00000"/>
                </patternFill>
              </fill>
            </x14:dxf>
          </x14:cfRule>
          <x14:cfRule type="containsText" priority="15040" operator="containsText" id="{16F40521-B2CE-4CBC-933A-E6B46D61A85C}">
            <xm:f>NOT(ISERROR(SEARCH('Listados Datos'!$T$4,AB168)))</xm:f>
            <xm:f>'Listados Datos'!$T$4</xm:f>
            <x14:dxf>
              <font>
                <b/>
                <i val="0"/>
                <color theme="0"/>
              </font>
              <fill>
                <patternFill>
                  <bgColor rgb="FFE26B0A"/>
                </patternFill>
              </fill>
            </x14:dxf>
          </x14:cfRule>
          <x14:cfRule type="containsText" priority="15041" operator="containsText" id="{BEA6BDB0-E2B4-485E-9E3A-31315C9B1C96}">
            <xm:f>NOT(ISERROR(SEARCH('Listados Datos'!$T$5,AB168)))</xm:f>
            <xm:f>'Listados Datos'!$T$5</xm:f>
            <x14:dxf>
              <font>
                <b/>
                <i val="0"/>
                <color auto="1"/>
              </font>
              <fill>
                <patternFill>
                  <bgColor rgb="FFFFFF00"/>
                </patternFill>
              </fill>
            </x14:dxf>
          </x14:cfRule>
          <x14:cfRule type="containsText" priority="1504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5029" operator="containsText" id="{33C769AA-5421-4EBE-8C48-3812F2E6211C}">
            <xm:f>NOT(ISERROR(SEARCH('Listados Datos'!$P$3,Z168)))</xm:f>
            <xm:f>'Listados Datos'!$P$3</xm:f>
            <x14:dxf>
              <fill>
                <patternFill>
                  <bgColor rgb="FF99CC00"/>
                </patternFill>
              </fill>
            </x14:dxf>
          </x14:cfRule>
          <x14:cfRule type="containsText" priority="15030" operator="containsText" id="{B631369F-5825-4C6D-A8A1-E6EBBFAC8E84}">
            <xm:f>NOT(ISERROR(SEARCH('Listados Datos'!$P$4,Z168)))</xm:f>
            <xm:f>'Listados Datos'!$P$4</xm:f>
            <x14:dxf>
              <fill>
                <patternFill>
                  <bgColor rgb="FF33CC33"/>
                </patternFill>
              </fill>
            </x14:dxf>
          </x14:cfRule>
          <x14:cfRule type="containsText" priority="15031" operator="containsText" id="{D45D45A2-6507-4DC8-8B58-7A0192656A6D}">
            <xm:f>NOT(ISERROR(SEARCH('Listados Datos'!$P$5,Z168)))</xm:f>
            <xm:f>'Listados Datos'!$P$5</xm:f>
            <x14:dxf>
              <fill>
                <patternFill>
                  <bgColor rgb="FFFFFF00"/>
                </patternFill>
              </fill>
            </x14:dxf>
          </x14:cfRule>
          <x14:cfRule type="containsText" priority="15032" operator="containsText" id="{F43CC38C-8AF7-403A-93A4-9C11B81F028D}">
            <xm:f>NOT(ISERROR(SEARCH('Listados Datos'!$P$6,Z168)))</xm:f>
            <xm:f>'Listados Datos'!$P$6</xm:f>
            <x14:dxf>
              <fill>
                <patternFill>
                  <bgColor rgb="FFFFC000"/>
                </patternFill>
              </fill>
            </x14:dxf>
          </x14:cfRule>
          <x14:cfRule type="containsText" priority="1503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5001" operator="containsText" id="{9F5E02CE-4C99-460D-9A77-7AC5913F6047}">
            <xm:f>NOT(ISERROR(SEARCH('Listados Datos'!$T$3,AT169)))</xm:f>
            <xm:f>'Listados Datos'!$T$3</xm:f>
            <x14:dxf>
              <fill>
                <patternFill patternType="solid">
                  <bgColor rgb="FFC00000"/>
                </patternFill>
              </fill>
            </x14:dxf>
          </x14:cfRule>
          <x14:cfRule type="containsText" priority="15002" operator="containsText" id="{11398645-D7BC-4AE4-A191-4717444A6EA5}">
            <xm:f>NOT(ISERROR(SEARCH('Listados Datos'!$T$4,AT169)))</xm:f>
            <xm:f>'Listados Datos'!$T$4</xm:f>
            <x14:dxf>
              <font>
                <b/>
                <i val="0"/>
                <color theme="0"/>
              </font>
              <fill>
                <patternFill>
                  <bgColor rgb="FFE26B0A"/>
                </patternFill>
              </fill>
            </x14:dxf>
          </x14:cfRule>
          <x14:cfRule type="containsText" priority="15003" operator="containsText" id="{5276201C-6CA1-47A6-BD04-D95CB3412A54}">
            <xm:f>NOT(ISERROR(SEARCH('Listados Datos'!$T$5,AT169)))</xm:f>
            <xm:f>'Listados Datos'!$T$5</xm:f>
            <x14:dxf>
              <font>
                <b/>
                <i val="0"/>
                <color auto="1"/>
              </font>
              <fill>
                <patternFill>
                  <bgColor rgb="FFFFFF00"/>
                </patternFill>
              </fill>
            </x14:dxf>
          </x14:cfRule>
          <x14:cfRule type="containsText" priority="1500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921" operator="containsText" id="{D466C6EB-8E49-4708-AD7B-136746414190}">
            <xm:f>NOT(ISERROR(SEARCH('Listados Datos'!$T$3,AT165)))</xm:f>
            <xm:f>'Listados Datos'!$T$3</xm:f>
            <x14:dxf>
              <fill>
                <patternFill patternType="solid">
                  <bgColor rgb="FFC00000"/>
                </patternFill>
              </fill>
            </x14:dxf>
          </x14:cfRule>
          <x14:cfRule type="containsText" priority="14922" operator="containsText" id="{17A7A6E6-91CB-404E-94EE-21C0C2B28DCC}">
            <xm:f>NOT(ISERROR(SEARCH('Listados Datos'!$T$4,AT165)))</xm:f>
            <xm:f>'Listados Datos'!$T$4</xm:f>
            <x14:dxf>
              <font>
                <b/>
                <i val="0"/>
                <color theme="0"/>
              </font>
              <fill>
                <patternFill>
                  <bgColor rgb="FFE26B0A"/>
                </patternFill>
              </fill>
            </x14:dxf>
          </x14:cfRule>
          <x14:cfRule type="containsText" priority="14923" operator="containsText" id="{6451F73F-7AF2-4B0B-A754-52FDB3CD298B}">
            <xm:f>NOT(ISERROR(SEARCH('Listados Datos'!$T$5,AT165)))</xm:f>
            <xm:f>'Listados Datos'!$T$5</xm:f>
            <x14:dxf>
              <font>
                <b/>
                <i val="0"/>
                <color auto="1"/>
              </font>
              <fill>
                <patternFill>
                  <bgColor rgb="FFFFFF00"/>
                </patternFill>
              </fill>
            </x14:dxf>
          </x14:cfRule>
          <x14:cfRule type="containsText" priority="1492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911" operator="containsText" id="{DF3E2C58-5C56-4D8F-B399-32A680AD43F1}">
            <xm:f>NOT(ISERROR(SEARCH('Listados Datos'!$P$3,AR165)))</xm:f>
            <xm:f>'Listados Datos'!$P$3</xm:f>
            <x14:dxf>
              <fill>
                <patternFill>
                  <bgColor rgb="FF99CC00"/>
                </patternFill>
              </fill>
            </x14:dxf>
          </x14:cfRule>
          <x14:cfRule type="containsText" priority="14912" operator="containsText" id="{9B732E29-2F08-48FB-ABB7-DFB03DD2744F}">
            <xm:f>NOT(ISERROR(SEARCH('Listados Datos'!$P$4,AR165)))</xm:f>
            <xm:f>'Listados Datos'!$P$4</xm:f>
            <x14:dxf>
              <fill>
                <patternFill>
                  <bgColor rgb="FF33CC33"/>
                </patternFill>
              </fill>
            </x14:dxf>
          </x14:cfRule>
          <x14:cfRule type="containsText" priority="14913" operator="containsText" id="{D13BE204-CC3E-4C92-BEE5-79A2953117BD}">
            <xm:f>NOT(ISERROR(SEARCH('Listados Datos'!$P$5,AR165)))</xm:f>
            <xm:f>'Listados Datos'!$P$5</xm:f>
            <x14:dxf>
              <fill>
                <patternFill>
                  <bgColor rgb="FFFFFF00"/>
                </patternFill>
              </fill>
            </x14:dxf>
          </x14:cfRule>
          <x14:cfRule type="containsText" priority="14914" operator="containsText" id="{41184161-2CDF-415D-992B-0147FAEEF415}">
            <xm:f>NOT(ISERROR(SEARCH('Listados Datos'!$P$6,AR165)))</xm:f>
            <xm:f>'Listados Datos'!$P$6</xm:f>
            <x14:dxf>
              <fill>
                <patternFill>
                  <bgColor rgb="FFFFC000"/>
                </patternFill>
              </fill>
            </x14:dxf>
          </x14:cfRule>
          <x14:cfRule type="containsText" priority="1491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879" operator="containsText" id="{858E3CD9-32D5-4F86-BB94-3058A7803DFB}">
            <xm:f>NOT(ISERROR(SEARCH('Listados Datos'!$T$3,AT162)))</xm:f>
            <xm:f>'Listados Datos'!$T$3</xm:f>
            <x14:dxf>
              <fill>
                <patternFill patternType="solid">
                  <bgColor rgb="FFC00000"/>
                </patternFill>
              </fill>
            </x14:dxf>
          </x14:cfRule>
          <x14:cfRule type="containsText" priority="14880" operator="containsText" id="{E080A24E-468B-44AE-8F76-8AF57897F9CD}">
            <xm:f>NOT(ISERROR(SEARCH('Listados Datos'!$T$4,AT162)))</xm:f>
            <xm:f>'Listados Datos'!$T$4</xm:f>
            <x14:dxf>
              <font>
                <b/>
                <i val="0"/>
                <color theme="0"/>
              </font>
              <fill>
                <patternFill>
                  <bgColor rgb="FFE26B0A"/>
                </patternFill>
              </fill>
            </x14:dxf>
          </x14:cfRule>
          <x14:cfRule type="containsText" priority="14881" operator="containsText" id="{A0FEDB06-05F9-4544-914E-15ABBD2EC004}">
            <xm:f>NOT(ISERROR(SEARCH('Listados Datos'!$T$5,AT162)))</xm:f>
            <xm:f>'Listados Datos'!$T$5</xm:f>
            <x14:dxf>
              <font>
                <b/>
                <i val="0"/>
                <color auto="1"/>
              </font>
              <fill>
                <patternFill>
                  <bgColor rgb="FFFFFF00"/>
                </patternFill>
              </fill>
            </x14:dxf>
          </x14:cfRule>
          <x14:cfRule type="containsText" priority="1488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869" operator="containsText" id="{E6BFB307-A67B-428A-A6A2-676217418ADD}">
            <xm:f>NOT(ISERROR(SEARCH('Listados Datos'!$P$3,AR162)))</xm:f>
            <xm:f>'Listados Datos'!$P$3</xm:f>
            <x14:dxf>
              <fill>
                <patternFill>
                  <bgColor rgb="FF99CC00"/>
                </patternFill>
              </fill>
            </x14:dxf>
          </x14:cfRule>
          <x14:cfRule type="containsText" priority="14870" operator="containsText" id="{44691057-6350-4363-8530-EA352FE0DB36}">
            <xm:f>NOT(ISERROR(SEARCH('Listados Datos'!$P$4,AR162)))</xm:f>
            <xm:f>'Listados Datos'!$P$4</xm:f>
            <x14:dxf>
              <fill>
                <patternFill>
                  <bgColor rgb="FF33CC33"/>
                </patternFill>
              </fill>
            </x14:dxf>
          </x14:cfRule>
          <x14:cfRule type="containsText" priority="14871" operator="containsText" id="{AF532203-7026-4548-8D55-E2BA770B52B0}">
            <xm:f>NOT(ISERROR(SEARCH('Listados Datos'!$P$5,AR162)))</xm:f>
            <xm:f>'Listados Datos'!$P$5</xm:f>
            <x14:dxf>
              <fill>
                <patternFill>
                  <bgColor rgb="FFFFFF00"/>
                </patternFill>
              </fill>
            </x14:dxf>
          </x14:cfRule>
          <x14:cfRule type="containsText" priority="14872" operator="containsText" id="{1F278109-BBE8-488F-A952-F6B3C8BE2391}">
            <xm:f>NOT(ISERROR(SEARCH('Listados Datos'!$P$6,AR162)))</xm:f>
            <xm:f>'Listados Datos'!$P$6</xm:f>
            <x14:dxf>
              <fill>
                <patternFill>
                  <bgColor rgb="FFFFC000"/>
                </patternFill>
              </fill>
            </x14:dxf>
          </x14:cfRule>
          <x14:cfRule type="containsText" priority="1487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855" operator="containsText" id="{6B166C6E-16AD-4506-B02C-96713EE95132}">
            <xm:f>NOT(ISERROR(SEARCH('Listados Datos'!$P$3,AR163)))</xm:f>
            <xm:f>'Listados Datos'!$P$3</xm:f>
            <x14:dxf>
              <fill>
                <patternFill>
                  <bgColor rgb="FF99CC00"/>
                </patternFill>
              </fill>
            </x14:dxf>
          </x14:cfRule>
          <x14:cfRule type="containsText" priority="14856" operator="containsText" id="{669DB3FD-6C75-4CE9-815D-AF26A84DA2F9}">
            <xm:f>NOT(ISERROR(SEARCH('Listados Datos'!$P$4,AR163)))</xm:f>
            <xm:f>'Listados Datos'!$P$4</xm:f>
            <x14:dxf>
              <fill>
                <patternFill>
                  <bgColor rgb="FF33CC33"/>
                </patternFill>
              </fill>
            </x14:dxf>
          </x14:cfRule>
          <x14:cfRule type="containsText" priority="14857" operator="containsText" id="{F74968B7-1674-4B01-A3C8-7C4DE43E7EA2}">
            <xm:f>NOT(ISERROR(SEARCH('Listados Datos'!$P$5,AR163)))</xm:f>
            <xm:f>'Listados Datos'!$P$5</xm:f>
            <x14:dxf>
              <fill>
                <patternFill>
                  <bgColor rgb="FFFFFF00"/>
                </patternFill>
              </fill>
            </x14:dxf>
          </x14:cfRule>
          <x14:cfRule type="containsText" priority="14858" operator="containsText" id="{3E8BEBE6-EE8E-4806-B341-C8BC6B57B01C}">
            <xm:f>NOT(ISERROR(SEARCH('Listados Datos'!$P$6,AR163)))</xm:f>
            <xm:f>'Listados Datos'!$P$6</xm:f>
            <x14:dxf>
              <fill>
                <patternFill>
                  <bgColor rgb="FFFFC000"/>
                </patternFill>
              </fill>
            </x14:dxf>
          </x14:cfRule>
          <x14:cfRule type="containsText" priority="1485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987" operator="containsText" id="{7B69D2F8-C404-4994-8916-D0E7943CEB34}">
            <xm:f>NOT(ISERROR(SEARCH('Listados Datos'!$T$3,AF160)))</xm:f>
            <xm:f>'Listados Datos'!$T$3</xm:f>
            <x14:dxf>
              <fill>
                <patternFill patternType="solid">
                  <bgColor rgb="FFC00000"/>
                </patternFill>
              </fill>
            </x14:dxf>
          </x14:cfRule>
          <x14:cfRule type="containsText" priority="14988" operator="containsText" id="{D33C4FF6-3A05-45B9-A6BC-3CD30024ADEB}">
            <xm:f>NOT(ISERROR(SEARCH('Listados Datos'!$T$4,AF160)))</xm:f>
            <xm:f>'Listados Datos'!$T$4</xm:f>
            <x14:dxf>
              <font>
                <b/>
                <i val="0"/>
                <color theme="0"/>
              </font>
              <fill>
                <patternFill>
                  <bgColor rgb="FFE26B0A"/>
                </patternFill>
              </fill>
            </x14:dxf>
          </x14:cfRule>
          <x14:cfRule type="containsText" priority="14989" operator="containsText" id="{05D7AB08-5278-4888-8EA3-0F62B4D8A0E9}">
            <xm:f>NOT(ISERROR(SEARCH('Listados Datos'!$T$5,AF160)))</xm:f>
            <xm:f>'Listados Datos'!$T$5</xm:f>
            <x14:dxf>
              <font>
                <b/>
                <i val="0"/>
                <color auto="1"/>
              </font>
              <fill>
                <patternFill>
                  <bgColor rgb="FFFFFF00"/>
                </patternFill>
              </fill>
            </x14:dxf>
          </x14:cfRule>
          <x14:cfRule type="containsText" priority="1499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983" operator="containsText" id="{43441C46-5353-4850-8161-E45B79D6BCC9}">
            <xm:f>NOT(ISERROR(SEARCH('Listados Datos'!$T$3,AB160)))</xm:f>
            <xm:f>'Listados Datos'!$T$3</xm:f>
            <x14:dxf>
              <fill>
                <patternFill patternType="solid">
                  <bgColor rgb="FFC00000"/>
                </patternFill>
              </fill>
            </x14:dxf>
          </x14:cfRule>
          <x14:cfRule type="containsText" priority="14984" operator="containsText" id="{CCB6598D-E984-4B02-BF1C-1A60D4B2EE2C}">
            <xm:f>NOT(ISERROR(SEARCH('Listados Datos'!$T$4,AB160)))</xm:f>
            <xm:f>'Listados Datos'!$T$4</xm:f>
            <x14:dxf>
              <font>
                <b/>
                <i val="0"/>
                <color theme="0"/>
              </font>
              <fill>
                <patternFill>
                  <bgColor rgb="FFE26B0A"/>
                </patternFill>
              </fill>
            </x14:dxf>
          </x14:cfRule>
          <x14:cfRule type="containsText" priority="14985" operator="containsText" id="{5D507DA8-2244-403D-BB48-4865FD862746}">
            <xm:f>NOT(ISERROR(SEARCH('Listados Datos'!$T$5,AB160)))</xm:f>
            <xm:f>'Listados Datos'!$T$5</xm:f>
            <x14:dxf>
              <font>
                <b/>
                <i val="0"/>
                <color auto="1"/>
              </font>
              <fill>
                <patternFill>
                  <bgColor rgb="FFFFFF00"/>
                </patternFill>
              </fill>
            </x14:dxf>
          </x14:cfRule>
          <x14:cfRule type="containsText" priority="1498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973" operator="containsText" id="{29ADD402-FC5B-49EF-98FF-040D0609C1A3}">
            <xm:f>NOT(ISERROR(SEARCH('Listados Datos'!$P$3,Z160)))</xm:f>
            <xm:f>'Listados Datos'!$P$3</xm:f>
            <x14:dxf>
              <fill>
                <patternFill>
                  <bgColor rgb="FF99CC00"/>
                </patternFill>
              </fill>
            </x14:dxf>
          </x14:cfRule>
          <x14:cfRule type="containsText" priority="14974" operator="containsText" id="{62217454-F506-48AA-980C-149F2AD64CCB}">
            <xm:f>NOT(ISERROR(SEARCH('Listados Datos'!$P$4,Z160)))</xm:f>
            <xm:f>'Listados Datos'!$P$4</xm:f>
            <x14:dxf>
              <fill>
                <patternFill>
                  <bgColor rgb="FF33CC33"/>
                </patternFill>
              </fill>
            </x14:dxf>
          </x14:cfRule>
          <x14:cfRule type="containsText" priority="14975" operator="containsText" id="{462E007E-4D5E-46F4-A89E-B320B286F19C}">
            <xm:f>NOT(ISERROR(SEARCH('Listados Datos'!$P$5,Z160)))</xm:f>
            <xm:f>'Listados Datos'!$P$5</xm:f>
            <x14:dxf>
              <fill>
                <patternFill>
                  <bgColor rgb="FFFFFF00"/>
                </patternFill>
              </fill>
            </x14:dxf>
          </x14:cfRule>
          <x14:cfRule type="containsText" priority="14976" operator="containsText" id="{4C5EDA6D-9100-4B3E-98BB-DC598F7F9F2A}">
            <xm:f>NOT(ISERROR(SEARCH('Listados Datos'!$P$6,Z160)))</xm:f>
            <xm:f>'Listados Datos'!$P$6</xm:f>
            <x14:dxf>
              <fill>
                <patternFill>
                  <bgColor rgb="FFFFC000"/>
                </patternFill>
              </fill>
            </x14:dxf>
          </x14:cfRule>
          <x14:cfRule type="containsText" priority="1497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949" operator="containsText" id="{DAFB667B-82F4-4D23-8B35-412AA9FA64DA}">
            <xm:f>NOT(ISERROR(SEARCH('Listados Datos'!$T$3,AT160)))</xm:f>
            <xm:f>'Listados Datos'!$T$3</xm:f>
            <x14:dxf>
              <fill>
                <patternFill patternType="solid">
                  <bgColor rgb="FFC00000"/>
                </patternFill>
              </fill>
            </x14:dxf>
          </x14:cfRule>
          <x14:cfRule type="containsText" priority="14950" operator="containsText" id="{F0E1A386-71B9-4C23-B951-93D894E4D9F7}">
            <xm:f>NOT(ISERROR(SEARCH('Listados Datos'!$T$4,AT160)))</xm:f>
            <xm:f>'Listados Datos'!$T$4</xm:f>
            <x14:dxf>
              <font>
                <b/>
                <i val="0"/>
                <color theme="0"/>
              </font>
              <fill>
                <patternFill>
                  <bgColor rgb="FFE26B0A"/>
                </patternFill>
              </fill>
            </x14:dxf>
          </x14:cfRule>
          <x14:cfRule type="containsText" priority="14951" operator="containsText" id="{1D3C4FF8-F697-41DE-A8C2-7F49FD7243B7}">
            <xm:f>NOT(ISERROR(SEARCH('Listados Datos'!$T$5,AT160)))</xm:f>
            <xm:f>'Listados Datos'!$T$5</xm:f>
            <x14:dxf>
              <font>
                <b/>
                <i val="0"/>
                <color auto="1"/>
              </font>
              <fill>
                <patternFill>
                  <bgColor rgb="FFFFFF00"/>
                </patternFill>
              </fill>
            </x14:dxf>
          </x14:cfRule>
          <x14:cfRule type="containsText" priority="1495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939" operator="containsText" id="{16B2C891-1F90-4BC3-A3D7-8A91258BFA15}">
            <xm:f>NOT(ISERROR(SEARCH('Listados Datos'!$P$3,AR160)))</xm:f>
            <xm:f>'Listados Datos'!$P$3</xm:f>
            <x14:dxf>
              <fill>
                <patternFill>
                  <bgColor rgb="FF99CC00"/>
                </patternFill>
              </fill>
            </x14:dxf>
          </x14:cfRule>
          <x14:cfRule type="containsText" priority="14940" operator="containsText" id="{421C321C-AA03-416A-B2C5-F3037F7B65D5}">
            <xm:f>NOT(ISERROR(SEARCH('Listados Datos'!$P$4,AR160)))</xm:f>
            <xm:f>'Listados Datos'!$P$4</xm:f>
            <x14:dxf>
              <fill>
                <patternFill>
                  <bgColor rgb="FF33CC33"/>
                </patternFill>
              </fill>
            </x14:dxf>
          </x14:cfRule>
          <x14:cfRule type="containsText" priority="14941" operator="containsText" id="{5028EDC5-6F7A-47DE-BB4F-80987DD35E0E}">
            <xm:f>NOT(ISERROR(SEARCH('Listados Datos'!$P$5,AR160)))</xm:f>
            <xm:f>'Listados Datos'!$P$5</xm:f>
            <x14:dxf>
              <fill>
                <patternFill>
                  <bgColor rgb="FFFFFF00"/>
                </patternFill>
              </fill>
            </x14:dxf>
          </x14:cfRule>
          <x14:cfRule type="containsText" priority="14942" operator="containsText" id="{DC763F07-F007-4343-BBD4-C8D089C8E0B2}">
            <xm:f>NOT(ISERROR(SEARCH('Listados Datos'!$P$6,AR160)))</xm:f>
            <xm:f>'Listados Datos'!$P$6</xm:f>
            <x14:dxf>
              <fill>
                <patternFill>
                  <bgColor rgb="FFFFC000"/>
                </patternFill>
              </fill>
            </x14:dxf>
          </x14:cfRule>
          <x14:cfRule type="containsText" priority="1494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935" operator="containsText" id="{C7200844-B8F2-45D3-8712-2BA49D00AF1C}">
            <xm:f>NOT(ISERROR(SEARCH('Listados Datos'!$T$3,AT161)))</xm:f>
            <xm:f>'Listados Datos'!$T$3</xm:f>
            <x14:dxf>
              <fill>
                <patternFill patternType="solid">
                  <bgColor rgb="FFC00000"/>
                </patternFill>
              </fill>
            </x14:dxf>
          </x14:cfRule>
          <x14:cfRule type="containsText" priority="14936" operator="containsText" id="{1CDF3F65-B121-4ED9-875F-207B7E0FB1DC}">
            <xm:f>NOT(ISERROR(SEARCH('Listados Datos'!$T$4,AT161)))</xm:f>
            <xm:f>'Listados Datos'!$T$4</xm:f>
            <x14:dxf>
              <font>
                <b/>
                <i val="0"/>
                <color theme="0"/>
              </font>
              <fill>
                <patternFill>
                  <bgColor rgb="FFE26B0A"/>
                </patternFill>
              </fill>
            </x14:dxf>
          </x14:cfRule>
          <x14:cfRule type="containsText" priority="14937" operator="containsText" id="{E40F5DDE-3C3C-4E3E-89CA-C2838ADF2BEB}">
            <xm:f>NOT(ISERROR(SEARCH('Listados Datos'!$T$5,AT161)))</xm:f>
            <xm:f>'Listados Datos'!$T$5</xm:f>
            <x14:dxf>
              <font>
                <b/>
                <i val="0"/>
                <color auto="1"/>
              </font>
              <fill>
                <patternFill>
                  <bgColor rgb="FFFFFF00"/>
                </patternFill>
              </fill>
            </x14:dxf>
          </x14:cfRule>
          <x14:cfRule type="containsText" priority="1493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925" operator="containsText" id="{0E893B5D-54D9-4469-99B9-26E7ED99E112}">
            <xm:f>NOT(ISERROR(SEARCH('Listados Datos'!$P$3,AR161)))</xm:f>
            <xm:f>'Listados Datos'!$P$3</xm:f>
            <x14:dxf>
              <fill>
                <patternFill>
                  <bgColor rgb="FF99CC00"/>
                </patternFill>
              </fill>
            </x14:dxf>
          </x14:cfRule>
          <x14:cfRule type="containsText" priority="14926" operator="containsText" id="{14AA0169-9D3F-45F6-93FA-368E1F3A2C52}">
            <xm:f>NOT(ISERROR(SEARCH('Listados Datos'!$P$4,AR161)))</xm:f>
            <xm:f>'Listados Datos'!$P$4</xm:f>
            <x14:dxf>
              <fill>
                <patternFill>
                  <bgColor rgb="FF33CC33"/>
                </patternFill>
              </fill>
            </x14:dxf>
          </x14:cfRule>
          <x14:cfRule type="containsText" priority="14927" operator="containsText" id="{2DA110A4-0EDE-4A11-8AF6-9C17B84ABE80}">
            <xm:f>NOT(ISERROR(SEARCH('Listados Datos'!$P$5,AR161)))</xm:f>
            <xm:f>'Listados Datos'!$P$5</xm:f>
            <x14:dxf>
              <fill>
                <patternFill>
                  <bgColor rgb="FFFFFF00"/>
                </patternFill>
              </fill>
            </x14:dxf>
          </x14:cfRule>
          <x14:cfRule type="containsText" priority="14928" operator="containsText" id="{136AF1F5-6C6A-405B-AADD-E6913D4E5F39}">
            <xm:f>NOT(ISERROR(SEARCH('Listados Datos'!$P$6,AR161)))</xm:f>
            <xm:f>'Listados Datos'!$P$6</xm:f>
            <x14:dxf>
              <fill>
                <patternFill>
                  <bgColor rgb="FFFFC000"/>
                </patternFill>
              </fill>
            </x14:dxf>
          </x14:cfRule>
          <x14:cfRule type="containsText" priority="1492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907" operator="containsText" id="{C26E1304-9FD4-4787-A9D8-970B5E979073}">
            <xm:f>NOT(ISERROR(SEARCH('Listados Datos'!$T$3,AF162)))</xm:f>
            <xm:f>'Listados Datos'!$T$3</xm:f>
            <x14:dxf>
              <fill>
                <patternFill patternType="solid">
                  <bgColor rgb="FFC00000"/>
                </patternFill>
              </fill>
            </x14:dxf>
          </x14:cfRule>
          <x14:cfRule type="containsText" priority="14908" operator="containsText" id="{B6D8AA8B-C408-4B1A-833D-C94E8CE64A61}">
            <xm:f>NOT(ISERROR(SEARCH('Listados Datos'!$T$4,AF162)))</xm:f>
            <xm:f>'Listados Datos'!$T$4</xm:f>
            <x14:dxf>
              <font>
                <b/>
                <i val="0"/>
                <color theme="0"/>
              </font>
              <fill>
                <patternFill>
                  <bgColor rgb="FFE26B0A"/>
                </patternFill>
              </fill>
            </x14:dxf>
          </x14:cfRule>
          <x14:cfRule type="containsText" priority="14909" operator="containsText" id="{9599A28B-2AFF-48DC-AC58-19F5F159C88D}">
            <xm:f>NOT(ISERROR(SEARCH('Listados Datos'!$T$5,AF162)))</xm:f>
            <xm:f>'Listados Datos'!$T$5</xm:f>
            <x14:dxf>
              <font>
                <b/>
                <i val="0"/>
                <color auto="1"/>
              </font>
              <fill>
                <patternFill>
                  <bgColor rgb="FFFFFF00"/>
                </patternFill>
              </fill>
            </x14:dxf>
          </x14:cfRule>
          <x14:cfRule type="containsText" priority="1491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903" operator="containsText" id="{62A4C396-6097-4E65-A824-52210768F9FD}">
            <xm:f>NOT(ISERROR(SEARCH('Listados Datos'!$T$3,AB162)))</xm:f>
            <xm:f>'Listados Datos'!$T$3</xm:f>
            <x14:dxf>
              <fill>
                <patternFill patternType="solid">
                  <bgColor rgb="FFC00000"/>
                </patternFill>
              </fill>
            </x14:dxf>
          </x14:cfRule>
          <x14:cfRule type="containsText" priority="14904" operator="containsText" id="{8FD4647D-E857-4A11-8EEC-D00FB9F4A82B}">
            <xm:f>NOT(ISERROR(SEARCH('Listados Datos'!$T$4,AB162)))</xm:f>
            <xm:f>'Listados Datos'!$T$4</xm:f>
            <x14:dxf>
              <font>
                <b/>
                <i val="0"/>
                <color theme="0"/>
              </font>
              <fill>
                <patternFill>
                  <bgColor rgb="FFE26B0A"/>
                </patternFill>
              </fill>
            </x14:dxf>
          </x14:cfRule>
          <x14:cfRule type="containsText" priority="14905" operator="containsText" id="{9E5407D7-605A-4591-8BF0-A71E526B67B3}">
            <xm:f>NOT(ISERROR(SEARCH('Listados Datos'!$T$5,AB162)))</xm:f>
            <xm:f>'Listados Datos'!$T$5</xm:f>
            <x14:dxf>
              <font>
                <b/>
                <i val="0"/>
                <color auto="1"/>
              </font>
              <fill>
                <patternFill>
                  <bgColor rgb="FFFFFF00"/>
                </patternFill>
              </fill>
            </x14:dxf>
          </x14:cfRule>
          <x14:cfRule type="containsText" priority="1490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893" operator="containsText" id="{BC3FDA70-13EF-433C-AFEB-3D9A75F4118F}">
            <xm:f>NOT(ISERROR(SEARCH('Listados Datos'!$P$3,Z162)))</xm:f>
            <xm:f>'Listados Datos'!$P$3</xm:f>
            <x14:dxf>
              <fill>
                <patternFill>
                  <bgColor rgb="FF99CC00"/>
                </patternFill>
              </fill>
            </x14:dxf>
          </x14:cfRule>
          <x14:cfRule type="containsText" priority="14894" operator="containsText" id="{93D0E3E7-71FD-4ABF-A85E-6B755C2B1E83}">
            <xm:f>NOT(ISERROR(SEARCH('Listados Datos'!$P$4,Z162)))</xm:f>
            <xm:f>'Listados Datos'!$P$4</xm:f>
            <x14:dxf>
              <fill>
                <patternFill>
                  <bgColor rgb="FF33CC33"/>
                </patternFill>
              </fill>
            </x14:dxf>
          </x14:cfRule>
          <x14:cfRule type="containsText" priority="14895" operator="containsText" id="{8FA73829-61E1-4D8C-9B57-BB92D5622D6E}">
            <xm:f>NOT(ISERROR(SEARCH('Listados Datos'!$P$5,Z162)))</xm:f>
            <xm:f>'Listados Datos'!$P$5</xm:f>
            <x14:dxf>
              <fill>
                <patternFill>
                  <bgColor rgb="FFFFFF00"/>
                </patternFill>
              </fill>
            </x14:dxf>
          </x14:cfRule>
          <x14:cfRule type="containsText" priority="14896" operator="containsText" id="{36747EB0-0FFE-474A-BF03-B24DFFDA5756}">
            <xm:f>NOT(ISERROR(SEARCH('Listados Datos'!$P$6,Z162)))</xm:f>
            <xm:f>'Listados Datos'!$P$6</xm:f>
            <x14:dxf>
              <fill>
                <patternFill>
                  <bgColor rgb="FFFFC000"/>
                </patternFill>
              </fill>
            </x14:dxf>
          </x14:cfRule>
          <x14:cfRule type="containsText" priority="1489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865" operator="containsText" id="{8FABADA7-6690-4A35-84C6-DA46622BF32F}">
            <xm:f>NOT(ISERROR(SEARCH('Listados Datos'!$T$3,AT163)))</xm:f>
            <xm:f>'Listados Datos'!$T$3</xm:f>
            <x14:dxf>
              <fill>
                <patternFill patternType="solid">
                  <bgColor rgb="FFC00000"/>
                </patternFill>
              </fill>
            </x14:dxf>
          </x14:cfRule>
          <x14:cfRule type="containsText" priority="14866" operator="containsText" id="{4E944356-4626-4A48-A52D-DB0AE51ABA54}">
            <xm:f>NOT(ISERROR(SEARCH('Listados Datos'!$T$4,AT163)))</xm:f>
            <xm:f>'Listados Datos'!$T$4</xm:f>
            <x14:dxf>
              <font>
                <b/>
                <i val="0"/>
                <color theme="0"/>
              </font>
              <fill>
                <patternFill>
                  <bgColor rgb="FFE26B0A"/>
                </patternFill>
              </fill>
            </x14:dxf>
          </x14:cfRule>
          <x14:cfRule type="containsText" priority="14867" operator="containsText" id="{E7FBC1AA-2079-4359-A91C-16DEF2E8ACFC}">
            <xm:f>NOT(ISERROR(SEARCH('Listados Datos'!$T$5,AT163)))</xm:f>
            <xm:f>'Listados Datos'!$T$5</xm:f>
            <x14:dxf>
              <font>
                <b/>
                <i val="0"/>
                <color auto="1"/>
              </font>
              <fill>
                <patternFill>
                  <bgColor rgb="FFFFFF00"/>
                </patternFill>
              </fill>
            </x14:dxf>
          </x14:cfRule>
          <x14:cfRule type="containsText" priority="1486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603" operator="containsText" id="{2607F943-78AE-4C59-A482-773B3F1D0043}">
            <xm:f>NOT(ISERROR(SEARCH('Listados Datos'!$P$3,AR170)))</xm:f>
            <xm:f>'Listados Datos'!$P$3</xm:f>
            <x14:dxf>
              <fill>
                <patternFill>
                  <bgColor rgb="FF99CC00"/>
                </patternFill>
              </fill>
            </x14:dxf>
          </x14:cfRule>
          <x14:cfRule type="containsText" priority="14604" operator="containsText" id="{26FD5547-B8FA-450D-9C52-06BFE8DEA6F2}">
            <xm:f>NOT(ISERROR(SEARCH('Listados Datos'!$P$4,AR170)))</xm:f>
            <xm:f>'Listados Datos'!$P$4</xm:f>
            <x14:dxf>
              <fill>
                <patternFill>
                  <bgColor rgb="FF33CC33"/>
                </patternFill>
              </fill>
            </x14:dxf>
          </x14:cfRule>
          <x14:cfRule type="containsText" priority="14605" operator="containsText" id="{4B25D847-2FEE-400E-B8CC-E31EB7E15E44}">
            <xm:f>NOT(ISERROR(SEARCH('Listados Datos'!$P$5,AR170)))</xm:f>
            <xm:f>'Listados Datos'!$P$5</xm:f>
            <x14:dxf>
              <fill>
                <patternFill>
                  <bgColor rgb="FFFFFF00"/>
                </patternFill>
              </fill>
            </x14:dxf>
          </x14:cfRule>
          <x14:cfRule type="containsText" priority="14606" operator="containsText" id="{D4534D19-F64B-46D4-90DC-4B902B6A34DB}">
            <xm:f>NOT(ISERROR(SEARCH('Listados Datos'!$P$6,AR170)))</xm:f>
            <xm:f>'Listados Datos'!$P$6</xm:f>
            <x14:dxf>
              <fill>
                <patternFill>
                  <bgColor rgb="FFFFC000"/>
                </patternFill>
              </fill>
            </x14:dxf>
          </x14:cfRule>
          <x14:cfRule type="containsText" priority="1460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851" operator="containsText" id="{202917FA-4F4D-432F-95BE-0E838CFFDB8E}">
            <xm:f>NOT(ISERROR(SEARCH('Listados Datos'!$T$3,AF140)))</xm:f>
            <xm:f>'Listados Datos'!$T$3</xm:f>
            <x14:dxf>
              <fill>
                <patternFill patternType="solid">
                  <bgColor rgb="FFC00000"/>
                </patternFill>
              </fill>
            </x14:dxf>
          </x14:cfRule>
          <x14:cfRule type="containsText" priority="14852" operator="containsText" id="{03FF92B2-4CDA-4040-9F08-121D2268028A}">
            <xm:f>NOT(ISERROR(SEARCH('Listados Datos'!$T$4,AF140)))</xm:f>
            <xm:f>'Listados Datos'!$T$4</xm:f>
            <x14:dxf>
              <font>
                <b/>
                <i val="0"/>
                <color theme="0"/>
              </font>
              <fill>
                <patternFill>
                  <bgColor rgb="FFE26B0A"/>
                </patternFill>
              </fill>
            </x14:dxf>
          </x14:cfRule>
          <x14:cfRule type="containsText" priority="14853" operator="containsText" id="{635129C2-6D38-4275-B647-73F8F9B58342}">
            <xm:f>NOT(ISERROR(SEARCH('Listados Datos'!$T$5,AF140)))</xm:f>
            <xm:f>'Listados Datos'!$T$5</xm:f>
            <x14:dxf>
              <font>
                <b/>
                <i val="0"/>
                <color auto="1"/>
              </font>
              <fill>
                <patternFill>
                  <bgColor rgb="FFFFFF00"/>
                </patternFill>
              </fill>
            </x14:dxf>
          </x14:cfRule>
          <x14:cfRule type="containsText" priority="1485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847" operator="containsText" id="{49EABD31-79BD-485A-B110-7B0C90DA9903}">
            <xm:f>NOT(ISERROR(SEARCH('Listados Datos'!$T$3,AB140)))</xm:f>
            <xm:f>'Listados Datos'!$T$3</xm:f>
            <x14:dxf>
              <fill>
                <patternFill patternType="solid">
                  <bgColor rgb="FFC00000"/>
                </patternFill>
              </fill>
            </x14:dxf>
          </x14:cfRule>
          <x14:cfRule type="containsText" priority="14848" operator="containsText" id="{D9DB8474-C8BA-40CF-9D54-BFA55E89F07F}">
            <xm:f>NOT(ISERROR(SEARCH('Listados Datos'!$T$4,AB140)))</xm:f>
            <xm:f>'Listados Datos'!$T$4</xm:f>
            <x14:dxf>
              <font>
                <b/>
                <i val="0"/>
                <color theme="0"/>
              </font>
              <fill>
                <patternFill>
                  <bgColor rgb="FFE26B0A"/>
                </patternFill>
              </fill>
            </x14:dxf>
          </x14:cfRule>
          <x14:cfRule type="containsText" priority="14849" operator="containsText" id="{611691DF-E48A-476E-88C6-37CD4AF874DF}">
            <xm:f>NOT(ISERROR(SEARCH('Listados Datos'!$T$5,AB140)))</xm:f>
            <xm:f>'Listados Datos'!$T$5</xm:f>
            <x14:dxf>
              <font>
                <b/>
                <i val="0"/>
                <color auto="1"/>
              </font>
              <fill>
                <patternFill>
                  <bgColor rgb="FFFFFF00"/>
                </patternFill>
              </fill>
            </x14:dxf>
          </x14:cfRule>
          <x14:cfRule type="containsText" priority="1485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837" operator="containsText" id="{B3E0E944-6A21-4B5C-8221-8D7D6092C82E}">
            <xm:f>NOT(ISERROR(SEARCH('Listados Datos'!$P$3,Z140)))</xm:f>
            <xm:f>'Listados Datos'!$P$3</xm:f>
            <x14:dxf>
              <fill>
                <patternFill>
                  <bgColor rgb="FF99CC00"/>
                </patternFill>
              </fill>
            </x14:dxf>
          </x14:cfRule>
          <x14:cfRule type="containsText" priority="14838" operator="containsText" id="{8D6CF622-6AAF-45AF-943E-490DA422A1F8}">
            <xm:f>NOT(ISERROR(SEARCH('Listados Datos'!$P$4,Z140)))</xm:f>
            <xm:f>'Listados Datos'!$P$4</xm:f>
            <x14:dxf>
              <fill>
                <patternFill>
                  <bgColor rgb="FF33CC33"/>
                </patternFill>
              </fill>
            </x14:dxf>
          </x14:cfRule>
          <x14:cfRule type="containsText" priority="14839" operator="containsText" id="{85EA6139-5FA4-4B8A-B72E-7AAEBD26CF8A}">
            <xm:f>NOT(ISERROR(SEARCH('Listados Datos'!$P$5,Z140)))</xm:f>
            <xm:f>'Listados Datos'!$P$5</xm:f>
            <x14:dxf>
              <fill>
                <patternFill>
                  <bgColor rgb="FFFFFF00"/>
                </patternFill>
              </fill>
            </x14:dxf>
          </x14:cfRule>
          <x14:cfRule type="containsText" priority="14840" operator="containsText" id="{91329297-6DC9-4246-B735-0428BF2193CC}">
            <xm:f>NOT(ISERROR(SEARCH('Listados Datos'!$P$6,Z140)))</xm:f>
            <xm:f>'Listados Datos'!$P$6</xm:f>
            <x14:dxf>
              <fill>
                <patternFill>
                  <bgColor rgb="FFFFC000"/>
                </patternFill>
              </fill>
            </x14:dxf>
          </x14:cfRule>
          <x14:cfRule type="containsText" priority="1484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823" operator="containsText" id="{CE8E4187-B4D5-4580-8EFC-5F765D0F5A35}">
            <xm:f>NOT(ISERROR(SEARCH('Listados Datos'!$T$3,AT140)))</xm:f>
            <xm:f>'Listados Datos'!$T$3</xm:f>
            <x14:dxf>
              <fill>
                <patternFill patternType="solid">
                  <bgColor rgb="FFC00000"/>
                </patternFill>
              </fill>
            </x14:dxf>
          </x14:cfRule>
          <x14:cfRule type="containsText" priority="14824" operator="containsText" id="{3125A074-7FA9-4265-9820-6D4CCE5C91C7}">
            <xm:f>NOT(ISERROR(SEARCH('Listados Datos'!$T$4,AT140)))</xm:f>
            <xm:f>'Listados Datos'!$T$4</xm:f>
            <x14:dxf>
              <font>
                <b/>
                <i val="0"/>
                <color theme="0"/>
              </font>
              <fill>
                <patternFill>
                  <bgColor rgb="FFE26B0A"/>
                </patternFill>
              </fill>
            </x14:dxf>
          </x14:cfRule>
          <x14:cfRule type="containsText" priority="14825" operator="containsText" id="{365270B6-D732-40EE-BBC6-528E834CD37E}">
            <xm:f>NOT(ISERROR(SEARCH('Listados Datos'!$T$5,AT140)))</xm:f>
            <xm:f>'Listados Datos'!$T$5</xm:f>
            <x14:dxf>
              <font>
                <b/>
                <i val="0"/>
                <color auto="1"/>
              </font>
              <fill>
                <patternFill>
                  <bgColor rgb="FFFFFF00"/>
                </patternFill>
              </fill>
            </x14:dxf>
          </x14:cfRule>
          <x14:cfRule type="containsText" priority="1482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813" operator="containsText" id="{CAF23EE3-105B-4386-ADBC-3E1BF082C20D}">
            <xm:f>NOT(ISERROR(SEARCH('Listados Datos'!$P$3,AR140)))</xm:f>
            <xm:f>'Listados Datos'!$P$3</xm:f>
            <x14:dxf>
              <fill>
                <patternFill>
                  <bgColor rgb="FF99CC00"/>
                </patternFill>
              </fill>
            </x14:dxf>
          </x14:cfRule>
          <x14:cfRule type="containsText" priority="14814" operator="containsText" id="{151021AC-9BBC-446E-BD0A-C64A243B66EB}">
            <xm:f>NOT(ISERROR(SEARCH('Listados Datos'!$P$4,AR140)))</xm:f>
            <xm:f>'Listados Datos'!$P$4</xm:f>
            <x14:dxf>
              <fill>
                <patternFill>
                  <bgColor rgb="FF33CC33"/>
                </patternFill>
              </fill>
            </x14:dxf>
          </x14:cfRule>
          <x14:cfRule type="containsText" priority="14815" operator="containsText" id="{E0ACF117-11B8-4E59-8911-583ABFD48C3C}">
            <xm:f>NOT(ISERROR(SEARCH('Listados Datos'!$P$5,AR140)))</xm:f>
            <xm:f>'Listados Datos'!$P$5</xm:f>
            <x14:dxf>
              <fill>
                <patternFill>
                  <bgColor rgb="FFFFFF00"/>
                </patternFill>
              </fill>
            </x14:dxf>
          </x14:cfRule>
          <x14:cfRule type="containsText" priority="14816" operator="containsText" id="{A80205F6-962A-4D57-AE66-F27489FFB8F2}">
            <xm:f>NOT(ISERROR(SEARCH('Listados Datos'!$P$6,AR140)))</xm:f>
            <xm:f>'Listados Datos'!$P$6</xm:f>
            <x14:dxf>
              <fill>
                <patternFill>
                  <bgColor rgb="FFFFC000"/>
                </patternFill>
              </fill>
            </x14:dxf>
          </x14:cfRule>
          <x14:cfRule type="containsText" priority="1481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809" operator="containsText" id="{0DD4E626-43B7-4E07-995C-0195EB9DB5A8}">
            <xm:f>NOT(ISERROR(SEARCH('Listados Datos'!$T$3,AF146)))</xm:f>
            <xm:f>'Listados Datos'!$T$3</xm:f>
            <x14:dxf>
              <fill>
                <patternFill patternType="solid">
                  <bgColor rgb="FFC00000"/>
                </patternFill>
              </fill>
            </x14:dxf>
          </x14:cfRule>
          <x14:cfRule type="containsText" priority="14810" operator="containsText" id="{3BA5F217-82A0-4F80-950B-431796A7AD4D}">
            <xm:f>NOT(ISERROR(SEARCH('Listados Datos'!$T$4,AF146)))</xm:f>
            <xm:f>'Listados Datos'!$T$4</xm:f>
            <x14:dxf>
              <font>
                <b/>
                <i val="0"/>
                <color theme="0"/>
              </font>
              <fill>
                <patternFill>
                  <bgColor rgb="FFE26B0A"/>
                </patternFill>
              </fill>
            </x14:dxf>
          </x14:cfRule>
          <x14:cfRule type="containsText" priority="14811" operator="containsText" id="{06720040-38F8-48FF-80AA-127421EF8C8E}">
            <xm:f>NOT(ISERROR(SEARCH('Listados Datos'!$T$5,AF146)))</xm:f>
            <xm:f>'Listados Datos'!$T$5</xm:f>
            <x14:dxf>
              <font>
                <b/>
                <i val="0"/>
                <color auto="1"/>
              </font>
              <fill>
                <patternFill>
                  <bgColor rgb="FFFFFF00"/>
                </patternFill>
              </fill>
            </x14:dxf>
          </x14:cfRule>
          <x14:cfRule type="containsText" priority="1481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805" operator="containsText" id="{876EA314-8A6B-49D1-9459-523C7384B0E2}">
            <xm:f>NOT(ISERROR(SEARCH('Listados Datos'!$T$3,AB146)))</xm:f>
            <xm:f>'Listados Datos'!$T$3</xm:f>
            <x14:dxf>
              <fill>
                <patternFill patternType="solid">
                  <bgColor rgb="FFC00000"/>
                </patternFill>
              </fill>
            </x14:dxf>
          </x14:cfRule>
          <x14:cfRule type="containsText" priority="14806" operator="containsText" id="{ABDDD6D0-E898-44B5-B954-EFD91B14174E}">
            <xm:f>NOT(ISERROR(SEARCH('Listados Datos'!$T$4,AB146)))</xm:f>
            <xm:f>'Listados Datos'!$T$4</xm:f>
            <x14:dxf>
              <font>
                <b/>
                <i val="0"/>
                <color theme="0"/>
              </font>
              <fill>
                <patternFill>
                  <bgColor rgb="FFE26B0A"/>
                </patternFill>
              </fill>
            </x14:dxf>
          </x14:cfRule>
          <x14:cfRule type="containsText" priority="14807" operator="containsText" id="{3B1BCCFF-B136-4DE5-9B80-FB9967FC8D9C}">
            <xm:f>NOT(ISERROR(SEARCH('Listados Datos'!$T$5,AB146)))</xm:f>
            <xm:f>'Listados Datos'!$T$5</xm:f>
            <x14:dxf>
              <font>
                <b/>
                <i val="0"/>
                <color auto="1"/>
              </font>
              <fill>
                <patternFill>
                  <bgColor rgb="FFFFFF00"/>
                </patternFill>
              </fill>
            </x14:dxf>
          </x14:cfRule>
          <x14:cfRule type="containsText" priority="1480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795" operator="containsText" id="{E05EC3ED-46DF-4664-9D59-30BF9E585E01}">
            <xm:f>NOT(ISERROR(SEARCH('Listados Datos'!$P$3,Z146)))</xm:f>
            <xm:f>'Listados Datos'!$P$3</xm:f>
            <x14:dxf>
              <fill>
                <patternFill>
                  <bgColor rgb="FF99CC00"/>
                </patternFill>
              </fill>
            </x14:dxf>
          </x14:cfRule>
          <x14:cfRule type="containsText" priority="14796" operator="containsText" id="{938C00CC-5B9E-4211-A124-15F1B923604C}">
            <xm:f>NOT(ISERROR(SEARCH('Listados Datos'!$P$4,Z146)))</xm:f>
            <xm:f>'Listados Datos'!$P$4</xm:f>
            <x14:dxf>
              <fill>
                <patternFill>
                  <bgColor rgb="FF33CC33"/>
                </patternFill>
              </fill>
            </x14:dxf>
          </x14:cfRule>
          <x14:cfRule type="containsText" priority="14797" operator="containsText" id="{9F07BBDD-CD20-4CD8-9769-E1E1556C0308}">
            <xm:f>NOT(ISERROR(SEARCH('Listados Datos'!$P$5,Z146)))</xm:f>
            <xm:f>'Listados Datos'!$P$5</xm:f>
            <x14:dxf>
              <fill>
                <patternFill>
                  <bgColor rgb="FFFFFF00"/>
                </patternFill>
              </fill>
            </x14:dxf>
          </x14:cfRule>
          <x14:cfRule type="containsText" priority="14798" operator="containsText" id="{8B065FC9-1893-426C-B817-913EF6A7FA23}">
            <xm:f>NOT(ISERROR(SEARCH('Listados Datos'!$P$6,Z146)))</xm:f>
            <xm:f>'Listados Datos'!$P$6</xm:f>
            <x14:dxf>
              <fill>
                <patternFill>
                  <bgColor rgb="FFFFC000"/>
                </patternFill>
              </fill>
            </x14:dxf>
          </x14:cfRule>
          <x14:cfRule type="containsText" priority="1479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781" operator="containsText" id="{48E3CC73-E494-4029-B77F-583B6D815941}">
            <xm:f>NOT(ISERROR(SEARCH('Listados Datos'!$T$3,AT146)))</xm:f>
            <xm:f>'Listados Datos'!$T$3</xm:f>
            <x14:dxf>
              <fill>
                <patternFill patternType="solid">
                  <bgColor rgb="FFC00000"/>
                </patternFill>
              </fill>
            </x14:dxf>
          </x14:cfRule>
          <x14:cfRule type="containsText" priority="14782" operator="containsText" id="{4A479CEB-D2E3-487D-AF4F-BFCB0246AC6D}">
            <xm:f>NOT(ISERROR(SEARCH('Listados Datos'!$T$4,AT146)))</xm:f>
            <xm:f>'Listados Datos'!$T$4</xm:f>
            <x14:dxf>
              <font>
                <b/>
                <i val="0"/>
                <color theme="0"/>
              </font>
              <fill>
                <patternFill>
                  <bgColor rgb="FFE26B0A"/>
                </patternFill>
              </fill>
            </x14:dxf>
          </x14:cfRule>
          <x14:cfRule type="containsText" priority="14783" operator="containsText" id="{DE0F1924-7E53-4EEB-AD2D-26B6CBDF13B9}">
            <xm:f>NOT(ISERROR(SEARCH('Listados Datos'!$T$5,AT146)))</xm:f>
            <xm:f>'Listados Datos'!$T$5</xm:f>
            <x14:dxf>
              <font>
                <b/>
                <i val="0"/>
                <color auto="1"/>
              </font>
              <fill>
                <patternFill>
                  <bgColor rgb="FFFFFF00"/>
                </patternFill>
              </fill>
            </x14:dxf>
          </x14:cfRule>
          <x14:cfRule type="containsText" priority="1478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771" operator="containsText" id="{74876125-8352-4FF8-BECB-12322F0914B6}">
            <xm:f>NOT(ISERROR(SEARCH('Listados Datos'!$P$3,AR146)))</xm:f>
            <xm:f>'Listados Datos'!$P$3</xm:f>
            <x14:dxf>
              <fill>
                <patternFill>
                  <bgColor rgb="FF99CC00"/>
                </patternFill>
              </fill>
            </x14:dxf>
          </x14:cfRule>
          <x14:cfRule type="containsText" priority="14772" operator="containsText" id="{3EAF5317-DF73-4E28-AB23-D7A8E26383EF}">
            <xm:f>NOT(ISERROR(SEARCH('Listados Datos'!$P$4,AR146)))</xm:f>
            <xm:f>'Listados Datos'!$P$4</xm:f>
            <x14:dxf>
              <fill>
                <patternFill>
                  <bgColor rgb="FF33CC33"/>
                </patternFill>
              </fill>
            </x14:dxf>
          </x14:cfRule>
          <x14:cfRule type="containsText" priority="14773" operator="containsText" id="{FA6BCD76-1C87-4442-9A9F-99BF96566BDB}">
            <xm:f>NOT(ISERROR(SEARCH('Listados Datos'!$P$5,AR146)))</xm:f>
            <xm:f>'Listados Datos'!$P$5</xm:f>
            <x14:dxf>
              <fill>
                <patternFill>
                  <bgColor rgb="FFFFFF00"/>
                </patternFill>
              </fill>
            </x14:dxf>
          </x14:cfRule>
          <x14:cfRule type="containsText" priority="14774" operator="containsText" id="{CB5F234C-5187-44C3-95FE-15EA87B41196}">
            <xm:f>NOT(ISERROR(SEARCH('Listados Datos'!$P$6,AR146)))</xm:f>
            <xm:f>'Listados Datos'!$P$6</xm:f>
            <x14:dxf>
              <fill>
                <patternFill>
                  <bgColor rgb="FFFFC000"/>
                </patternFill>
              </fill>
            </x14:dxf>
          </x14:cfRule>
          <x14:cfRule type="containsText" priority="1477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767" operator="containsText" id="{CBFB4B74-DFD9-4EC5-BA89-391FEA0EAE88}">
            <xm:f>NOT(ISERROR(SEARCH('Listados Datos'!$T$3,AF152)))</xm:f>
            <xm:f>'Listados Datos'!$T$3</xm:f>
            <x14:dxf>
              <fill>
                <patternFill patternType="solid">
                  <bgColor rgb="FFC00000"/>
                </patternFill>
              </fill>
            </x14:dxf>
          </x14:cfRule>
          <x14:cfRule type="containsText" priority="14768" operator="containsText" id="{6E1DB1C4-9A77-40F1-A8D5-235369FDB0C8}">
            <xm:f>NOT(ISERROR(SEARCH('Listados Datos'!$T$4,AF152)))</xm:f>
            <xm:f>'Listados Datos'!$T$4</xm:f>
            <x14:dxf>
              <font>
                <b/>
                <i val="0"/>
                <color theme="0"/>
              </font>
              <fill>
                <patternFill>
                  <bgColor rgb="FFE26B0A"/>
                </patternFill>
              </fill>
            </x14:dxf>
          </x14:cfRule>
          <x14:cfRule type="containsText" priority="14769" operator="containsText" id="{3C42E60C-F0C5-4B41-A740-2B731442A9B6}">
            <xm:f>NOT(ISERROR(SEARCH('Listados Datos'!$T$5,AF152)))</xm:f>
            <xm:f>'Listados Datos'!$T$5</xm:f>
            <x14:dxf>
              <font>
                <b/>
                <i val="0"/>
                <color auto="1"/>
              </font>
              <fill>
                <patternFill>
                  <bgColor rgb="FFFFFF00"/>
                </patternFill>
              </fill>
            </x14:dxf>
          </x14:cfRule>
          <x14:cfRule type="containsText" priority="1477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763" operator="containsText" id="{012140C9-F531-402E-99A7-55DEED8CA982}">
            <xm:f>NOT(ISERROR(SEARCH('Listados Datos'!$T$3,AB152)))</xm:f>
            <xm:f>'Listados Datos'!$T$3</xm:f>
            <x14:dxf>
              <fill>
                <patternFill patternType="solid">
                  <bgColor rgb="FFC00000"/>
                </patternFill>
              </fill>
            </x14:dxf>
          </x14:cfRule>
          <x14:cfRule type="containsText" priority="14764" operator="containsText" id="{D6883F6F-9EB1-45D7-AE4F-0D2A3BEFE5BA}">
            <xm:f>NOT(ISERROR(SEARCH('Listados Datos'!$T$4,AB152)))</xm:f>
            <xm:f>'Listados Datos'!$T$4</xm:f>
            <x14:dxf>
              <font>
                <b/>
                <i val="0"/>
                <color theme="0"/>
              </font>
              <fill>
                <patternFill>
                  <bgColor rgb="FFE26B0A"/>
                </patternFill>
              </fill>
            </x14:dxf>
          </x14:cfRule>
          <x14:cfRule type="containsText" priority="14765" operator="containsText" id="{02C232B7-2BFA-43F7-89A5-498C14FF36C5}">
            <xm:f>NOT(ISERROR(SEARCH('Listados Datos'!$T$5,AB152)))</xm:f>
            <xm:f>'Listados Datos'!$T$5</xm:f>
            <x14:dxf>
              <font>
                <b/>
                <i val="0"/>
                <color auto="1"/>
              </font>
              <fill>
                <patternFill>
                  <bgColor rgb="FFFFFF00"/>
                </patternFill>
              </fill>
            </x14:dxf>
          </x14:cfRule>
          <x14:cfRule type="containsText" priority="1476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753" operator="containsText" id="{43F4137F-BC2C-48A8-ABF0-DB9CBA703B65}">
            <xm:f>NOT(ISERROR(SEARCH('Listados Datos'!$P$3,Z152)))</xm:f>
            <xm:f>'Listados Datos'!$P$3</xm:f>
            <x14:dxf>
              <fill>
                <patternFill>
                  <bgColor rgb="FF99CC00"/>
                </patternFill>
              </fill>
            </x14:dxf>
          </x14:cfRule>
          <x14:cfRule type="containsText" priority="14754" operator="containsText" id="{C7DE725C-5C78-48A3-B40A-6429B212EA95}">
            <xm:f>NOT(ISERROR(SEARCH('Listados Datos'!$P$4,Z152)))</xm:f>
            <xm:f>'Listados Datos'!$P$4</xm:f>
            <x14:dxf>
              <fill>
                <patternFill>
                  <bgColor rgb="FF33CC33"/>
                </patternFill>
              </fill>
            </x14:dxf>
          </x14:cfRule>
          <x14:cfRule type="containsText" priority="14755" operator="containsText" id="{4EDA69DE-7546-416F-B475-E20FEE460149}">
            <xm:f>NOT(ISERROR(SEARCH('Listados Datos'!$P$5,Z152)))</xm:f>
            <xm:f>'Listados Datos'!$P$5</xm:f>
            <x14:dxf>
              <fill>
                <patternFill>
                  <bgColor rgb="FFFFFF00"/>
                </patternFill>
              </fill>
            </x14:dxf>
          </x14:cfRule>
          <x14:cfRule type="containsText" priority="14756" operator="containsText" id="{4E446B91-EA64-4983-9873-97E44B0A05E0}">
            <xm:f>NOT(ISERROR(SEARCH('Listados Datos'!$P$6,Z152)))</xm:f>
            <xm:f>'Listados Datos'!$P$6</xm:f>
            <x14:dxf>
              <fill>
                <patternFill>
                  <bgColor rgb="FFFFC000"/>
                </patternFill>
              </fill>
            </x14:dxf>
          </x14:cfRule>
          <x14:cfRule type="containsText" priority="1475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739" operator="containsText" id="{BAAF63D5-997C-4541-B299-E782CF84EEE5}">
            <xm:f>NOT(ISERROR(SEARCH('Listados Datos'!$T$3,AT152)))</xm:f>
            <xm:f>'Listados Datos'!$T$3</xm:f>
            <x14:dxf>
              <fill>
                <patternFill patternType="solid">
                  <bgColor rgb="FFC00000"/>
                </patternFill>
              </fill>
            </x14:dxf>
          </x14:cfRule>
          <x14:cfRule type="containsText" priority="14740" operator="containsText" id="{3DCF2907-587D-451D-9D11-38AB4558CFE8}">
            <xm:f>NOT(ISERROR(SEARCH('Listados Datos'!$T$4,AT152)))</xm:f>
            <xm:f>'Listados Datos'!$T$4</xm:f>
            <x14:dxf>
              <font>
                <b/>
                <i val="0"/>
                <color theme="0"/>
              </font>
              <fill>
                <patternFill>
                  <bgColor rgb="FFE26B0A"/>
                </patternFill>
              </fill>
            </x14:dxf>
          </x14:cfRule>
          <x14:cfRule type="containsText" priority="14741" operator="containsText" id="{D5A57D74-BF42-467C-A040-9FFB8BA47E9F}">
            <xm:f>NOT(ISERROR(SEARCH('Listados Datos'!$T$5,AT152)))</xm:f>
            <xm:f>'Listados Datos'!$T$5</xm:f>
            <x14:dxf>
              <font>
                <b/>
                <i val="0"/>
                <color auto="1"/>
              </font>
              <fill>
                <patternFill>
                  <bgColor rgb="FFFFFF00"/>
                </patternFill>
              </fill>
            </x14:dxf>
          </x14:cfRule>
          <x14:cfRule type="containsText" priority="1474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729" operator="containsText" id="{3B0ED8A0-CF8D-4FE7-8711-ADD8A45181A8}">
            <xm:f>NOT(ISERROR(SEARCH('Listados Datos'!$P$3,AR152)))</xm:f>
            <xm:f>'Listados Datos'!$P$3</xm:f>
            <x14:dxf>
              <fill>
                <patternFill>
                  <bgColor rgb="FF99CC00"/>
                </patternFill>
              </fill>
            </x14:dxf>
          </x14:cfRule>
          <x14:cfRule type="containsText" priority="14730" operator="containsText" id="{0FFF54D8-1715-4214-A1AD-AE18118F98D5}">
            <xm:f>NOT(ISERROR(SEARCH('Listados Datos'!$P$4,AR152)))</xm:f>
            <xm:f>'Listados Datos'!$P$4</xm:f>
            <x14:dxf>
              <fill>
                <patternFill>
                  <bgColor rgb="FF33CC33"/>
                </patternFill>
              </fill>
            </x14:dxf>
          </x14:cfRule>
          <x14:cfRule type="containsText" priority="14731" operator="containsText" id="{F45F598B-DC57-42AF-90B1-5A2C12C182AD}">
            <xm:f>NOT(ISERROR(SEARCH('Listados Datos'!$P$5,AR152)))</xm:f>
            <xm:f>'Listados Datos'!$P$5</xm:f>
            <x14:dxf>
              <fill>
                <patternFill>
                  <bgColor rgb="FFFFFF00"/>
                </patternFill>
              </fill>
            </x14:dxf>
          </x14:cfRule>
          <x14:cfRule type="containsText" priority="14732" operator="containsText" id="{0EB2B982-5DB5-492A-8428-C0ED3CF4E33B}">
            <xm:f>NOT(ISERROR(SEARCH('Listados Datos'!$P$6,AR152)))</xm:f>
            <xm:f>'Listados Datos'!$P$6</xm:f>
            <x14:dxf>
              <fill>
                <patternFill>
                  <bgColor rgb="FFFFC000"/>
                </patternFill>
              </fill>
            </x14:dxf>
          </x14:cfRule>
          <x14:cfRule type="containsText" priority="1473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687" operator="containsText" id="{2CA18587-9379-4885-9324-9D44C87B7155}">
            <xm:f>NOT(ISERROR(SEARCH('Listados Datos'!$P$3,AR158)))</xm:f>
            <xm:f>'Listados Datos'!$P$3</xm:f>
            <x14:dxf>
              <fill>
                <patternFill>
                  <bgColor rgb="FF99CC00"/>
                </patternFill>
              </fill>
            </x14:dxf>
          </x14:cfRule>
          <x14:cfRule type="containsText" priority="14688" operator="containsText" id="{37A0E9FC-1AF7-4EAC-BFF3-B937B5CD1CD8}">
            <xm:f>NOT(ISERROR(SEARCH('Listados Datos'!$P$4,AR158)))</xm:f>
            <xm:f>'Listados Datos'!$P$4</xm:f>
            <x14:dxf>
              <fill>
                <patternFill>
                  <bgColor rgb="FF33CC33"/>
                </patternFill>
              </fill>
            </x14:dxf>
          </x14:cfRule>
          <x14:cfRule type="containsText" priority="14689" operator="containsText" id="{C61CF46C-D304-42B4-860D-2466D60D8E2A}">
            <xm:f>NOT(ISERROR(SEARCH('Listados Datos'!$P$5,AR158)))</xm:f>
            <xm:f>'Listados Datos'!$P$5</xm:f>
            <x14:dxf>
              <fill>
                <patternFill>
                  <bgColor rgb="FFFFFF00"/>
                </patternFill>
              </fill>
            </x14:dxf>
          </x14:cfRule>
          <x14:cfRule type="containsText" priority="14690" operator="containsText" id="{84BA45C0-C9D6-4DBA-8842-785D88BFFFD8}">
            <xm:f>NOT(ISERROR(SEARCH('Listados Datos'!$P$6,AR158)))</xm:f>
            <xm:f>'Listados Datos'!$P$6</xm:f>
            <x14:dxf>
              <fill>
                <patternFill>
                  <bgColor rgb="FFFFC000"/>
                </patternFill>
              </fill>
            </x14:dxf>
          </x14:cfRule>
          <x14:cfRule type="containsText" priority="1469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725" operator="containsText" id="{143FA4C6-A52B-429A-8B39-FF692E53347A}">
            <xm:f>NOT(ISERROR(SEARCH('Listados Datos'!$T$3,AF158)))</xm:f>
            <xm:f>'Listados Datos'!$T$3</xm:f>
            <x14:dxf>
              <fill>
                <patternFill patternType="solid">
                  <bgColor rgb="FFC00000"/>
                </patternFill>
              </fill>
            </x14:dxf>
          </x14:cfRule>
          <x14:cfRule type="containsText" priority="14726" operator="containsText" id="{D741B7CC-F8CA-43F9-BE09-3B2747E12619}">
            <xm:f>NOT(ISERROR(SEARCH('Listados Datos'!$T$4,AF158)))</xm:f>
            <xm:f>'Listados Datos'!$T$4</xm:f>
            <x14:dxf>
              <font>
                <b/>
                <i val="0"/>
                <color theme="0"/>
              </font>
              <fill>
                <patternFill>
                  <bgColor rgb="FFE26B0A"/>
                </patternFill>
              </fill>
            </x14:dxf>
          </x14:cfRule>
          <x14:cfRule type="containsText" priority="14727" operator="containsText" id="{C71C8E3B-A8BA-410E-BCD0-F8092D63FDFB}">
            <xm:f>NOT(ISERROR(SEARCH('Listados Datos'!$T$5,AF158)))</xm:f>
            <xm:f>'Listados Datos'!$T$5</xm:f>
            <x14:dxf>
              <font>
                <b/>
                <i val="0"/>
                <color auto="1"/>
              </font>
              <fill>
                <patternFill>
                  <bgColor rgb="FFFFFF00"/>
                </patternFill>
              </fill>
            </x14:dxf>
          </x14:cfRule>
          <x14:cfRule type="containsText" priority="1472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721" operator="containsText" id="{67F8A958-F755-44C0-BE89-1164EC38C404}">
            <xm:f>NOT(ISERROR(SEARCH('Listados Datos'!$T$3,AB158)))</xm:f>
            <xm:f>'Listados Datos'!$T$3</xm:f>
            <x14:dxf>
              <fill>
                <patternFill patternType="solid">
                  <bgColor rgb="FFC00000"/>
                </patternFill>
              </fill>
            </x14:dxf>
          </x14:cfRule>
          <x14:cfRule type="containsText" priority="14722" operator="containsText" id="{70BF2D8C-DC68-4F74-8A3B-FC93227654CB}">
            <xm:f>NOT(ISERROR(SEARCH('Listados Datos'!$T$4,AB158)))</xm:f>
            <xm:f>'Listados Datos'!$T$4</xm:f>
            <x14:dxf>
              <font>
                <b/>
                <i val="0"/>
                <color theme="0"/>
              </font>
              <fill>
                <patternFill>
                  <bgColor rgb="FFE26B0A"/>
                </patternFill>
              </fill>
            </x14:dxf>
          </x14:cfRule>
          <x14:cfRule type="containsText" priority="14723" operator="containsText" id="{3E2827CA-B639-4116-8F58-E19B0A8BDF41}">
            <xm:f>NOT(ISERROR(SEARCH('Listados Datos'!$T$5,AB158)))</xm:f>
            <xm:f>'Listados Datos'!$T$5</xm:f>
            <x14:dxf>
              <font>
                <b/>
                <i val="0"/>
                <color auto="1"/>
              </font>
              <fill>
                <patternFill>
                  <bgColor rgb="FFFFFF00"/>
                </patternFill>
              </fill>
            </x14:dxf>
          </x14:cfRule>
          <x14:cfRule type="containsText" priority="1472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711" operator="containsText" id="{78402FC5-0FA6-44E7-9F2F-9A02BBF30835}">
            <xm:f>NOT(ISERROR(SEARCH('Listados Datos'!$P$3,Z158)))</xm:f>
            <xm:f>'Listados Datos'!$P$3</xm:f>
            <x14:dxf>
              <fill>
                <patternFill>
                  <bgColor rgb="FF99CC00"/>
                </patternFill>
              </fill>
            </x14:dxf>
          </x14:cfRule>
          <x14:cfRule type="containsText" priority="14712" operator="containsText" id="{A4049C2C-490A-48B2-9691-5734F88C5D5D}">
            <xm:f>NOT(ISERROR(SEARCH('Listados Datos'!$P$4,Z158)))</xm:f>
            <xm:f>'Listados Datos'!$P$4</xm:f>
            <x14:dxf>
              <fill>
                <patternFill>
                  <bgColor rgb="FF33CC33"/>
                </patternFill>
              </fill>
            </x14:dxf>
          </x14:cfRule>
          <x14:cfRule type="containsText" priority="14713" operator="containsText" id="{02F8C890-B720-44EB-8C9C-D2887CF81D4D}">
            <xm:f>NOT(ISERROR(SEARCH('Listados Datos'!$P$5,Z158)))</xm:f>
            <xm:f>'Listados Datos'!$P$5</xm:f>
            <x14:dxf>
              <fill>
                <patternFill>
                  <bgColor rgb="FFFFFF00"/>
                </patternFill>
              </fill>
            </x14:dxf>
          </x14:cfRule>
          <x14:cfRule type="containsText" priority="14714" operator="containsText" id="{4642F8E0-8918-480A-8382-DF7F17FA33D9}">
            <xm:f>NOT(ISERROR(SEARCH('Listados Datos'!$P$6,Z158)))</xm:f>
            <xm:f>'Listados Datos'!$P$6</xm:f>
            <x14:dxf>
              <fill>
                <patternFill>
                  <bgColor rgb="FFFFC000"/>
                </patternFill>
              </fill>
            </x14:dxf>
          </x14:cfRule>
          <x14:cfRule type="containsText" priority="1471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697" operator="containsText" id="{E1BF6243-ABCF-4C0D-A187-BC251677334A}">
            <xm:f>NOT(ISERROR(SEARCH('Listados Datos'!$T$3,AT158)))</xm:f>
            <xm:f>'Listados Datos'!$T$3</xm:f>
            <x14:dxf>
              <fill>
                <patternFill patternType="solid">
                  <bgColor rgb="FFC00000"/>
                </patternFill>
              </fill>
            </x14:dxf>
          </x14:cfRule>
          <x14:cfRule type="containsText" priority="14698" operator="containsText" id="{13C7E23B-7AAE-44B5-9C9A-B6DF4E240847}">
            <xm:f>NOT(ISERROR(SEARCH('Listados Datos'!$T$4,AT158)))</xm:f>
            <xm:f>'Listados Datos'!$T$4</xm:f>
            <x14:dxf>
              <font>
                <b/>
                <i val="0"/>
                <color theme="0"/>
              </font>
              <fill>
                <patternFill>
                  <bgColor rgb="FFE26B0A"/>
                </patternFill>
              </fill>
            </x14:dxf>
          </x14:cfRule>
          <x14:cfRule type="containsText" priority="14699" operator="containsText" id="{759FA0BC-9A9B-470C-AA40-DE4BD8B002B4}">
            <xm:f>NOT(ISERROR(SEARCH('Listados Datos'!$T$5,AT158)))</xm:f>
            <xm:f>'Listados Datos'!$T$5</xm:f>
            <x14:dxf>
              <font>
                <b/>
                <i val="0"/>
                <color auto="1"/>
              </font>
              <fill>
                <patternFill>
                  <bgColor rgb="FFFFFF00"/>
                </patternFill>
              </fill>
            </x14:dxf>
          </x14:cfRule>
          <x14:cfRule type="containsText" priority="1470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645" operator="containsText" id="{9468CF4E-0179-4346-A63B-C9679A8E019F}">
            <xm:f>NOT(ISERROR(SEARCH('Listados Datos'!$P$3,AR164)))</xm:f>
            <xm:f>'Listados Datos'!$P$3</xm:f>
            <x14:dxf>
              <fill>
                <patternFill>
                  <bgColor rgb="FF99CC00"/>
                </patternFill>
              </fill>
            </x14:dxf>
          </x14:cfRule>
          <x14:cfRule type="containsText" priority="14646" operator="containsText" id="{5021ABE1-1483-4534-B5C9-E8DFEA560798}">
            <xm:f>NOT(ISERROR(SEARCH('Listados Datos'!$P$4,AR164)))</xm:f>
            <xm:f>'Listados Datos'!$P$4</xm:f>
            <x14:dxf>
              <fill>
                <patternFill>
                  <bgColor rgb="FF33CC33"/>
                </patternFill>
              </fill>
            </x14:dxf>
          </x14:cfRule>
          <x14:cfRule type="containsText" priority="14647" operator="containsText" id="{CDC32336-D23E-4215-BA2D-C70BDADF7940}">
            <xm:f>NOT(ISERROR(SEARCH('Listados Datos'!$P$5,AR164)))</xm:f>
            <xm:f>'Listados Datos'!$P$5</xm:f>
            <x14:dxf>
              <fill>
                <patternFill>
                  <bgColor rgb="FFFFFF00"/>
                </patternFill>
              </fill>
            </x14:dxf>
          </x14:cfRule>
          <x14:cfRule type="containsText" priority="14648" operator="containsText" id="{A10FF19E-420D-4483-B713-240C8708C943}">
            <xm:f>NOT(ISERROR(SEARCH('Listados Datos'!$P$6,AR164)))</xm:f>
            <xm:f>'Listados Datos'!$P$6</xm:f>
            <x14:dxf>
              <fill>
                <patternFill>
                  <bgColor rgb="FFFFC000"/>
                </patternFill>
              </fill>
            </x14:dxf>
          </x14:cfRule>
          <x14:cfRule type="containsText" priority="1464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683" operator="containsText" id="{1F7473E4-CBB5-4E42-A9EA-2155B1852EC8}">
            <xm:f>NOT(ISERROR(SEARCH('Listados Datos'!$T$3,AF164)))</xm:f>
            <xm:f>'Listados Datos'!$T$3</xm:f>
            <x14:dxf>
              <fill>
                <patternFill patternType="solid">
                  <bgColor rgb="FFC00000"/>
                </patternFill>
              </fill>
            </x14:dxf>
          </x14:cfRule>
          <x14:cfRule type="containsText" priority="14684" operator="containsText" id="{05F8966B-AB93-4934-89A5-8D1673127FEC}">
            <xm:f>NOT(ISERROR(SEARCH('Listados Datos'!$T$4,AF164)))</xm:f>
            <xm:f>'Listados Datos'!$T$4</xm:f>
            <x14:dxf>
              <font>
                <b/>
                <i val="0"/>
                <color theme="0"/>
              </font>
              <fill>
                <patternFill>
                  <bgColor rgb="FFE26B0A"/>
                </patternFill>
              </fill>
            </x14:dxf>
          </x14:cfRule>
          <x14:cfRule type="containsText" priority="14685" operator="containsText" id="{6CA0B968-5E2E-427F-A589-8349BAE17556}">
            <xm:f>NOT(ISERROR(SEARCH('Listados Datos'!$T$5,AF164)))</xm:f>
            <xm:f>'Listados Datos'!$T$5</xm:f>
            <x14:dxf>
              <font>
                <b/>
                <i val="0"/>
                <color auto="1"/>
              </font>
              <fill>
                <patternFill>
                  <bgColor rgb="FFFFFF00"/>
                </patternFill>
              </fill>
            </x14:dxf>
          </x14:cfRule>
          <x14:cfRule type="containsText" priority="1468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679" operator="containsText" id="{19275F8A-A4AD-4DA3-A038-3A8B0F724269}">
            <xm:f>NOT(ISERROR(SEARCH('Listados Datos'!$T$3,AB164)))</xm:f>
            <xm:f>'Listados Datos'!$T$3</xm:f>
            <x14:dxf>
              <fill>
                <patternFill patternType="solid">
                  <bgColor rgb="FFC00000"/>
                </patternFill>
              </fill>
            </x14:dxf>
          </x14:cfRule>
          <x14:cfRule type="containsText" priority="14680" operator="containsText" id="{9AF4A58C-856C-488D-BE27-1C7CEB07FFEA}">
            <xm:f>NOT(ISERROR(SEARCH('Listados Datos'!$T$4,AB164)))</xm:f>
            <xm:f>'Listados Datos'!$T$4</xm:f>
            <x14:dxf>
              <font>
                <b/>
                <i val="0"/>
                <color theme="0"/>
              </font>
              <fill>
                <patternFill>
                  <bgColor rgb="FFE26B0A"/>
                </patternFill>
              </fill>
            </x14:dxf>
          </x14:cfRule>
          <x14:cfRule type="containsText" priority="14681" operator="containsText" id="{8B7971EC-C9DB-4705-99E5-3BFE2646731C}">
            <xm:f>NOT(ISERROR(SEARCH('Listados Datos'!$T$5,AB164)))</xm:f>
            <xm:f>'Listados Datos'!$T$5</xm:f>
            <x14:dxf>
              <font>
                <b/>
                <i val="0"/>
                <color auto="1"/>
              </font>
              <fill>
                <patternFill>
                  <bgColor rgb="FFFFFF00"/>
                </patternFill>
              </fill>
            </x14:dxf>
          </x14:cfRule>
          <x14:cfRule type="containsText" priority="1468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669" operator="containsText" id="{218A9D4D-27CE-4D35-8AF0-2D9336728C58}">
            <xm:f>NOT(ISERROR(SEARCH('Listados Datos'!$P$3,Z164)))</xm:f>
            <xm:f>'Listados Datos'!$P$3</xm:f>
            <x14:dxf>
              <fill>
                <patternFill>
                  <bgColor rgb="FF99CC00"/>
                </patternFill>
              </fill>
            </x14:dxf>
          </x14:cfRule>
          <x14:cfRule type="containsText" priority="14670" operator="containsText" id="{C2A5A22B-04DD-40C9-8CE7-AE4A375DA31F}">
            <xm:f>NOT(ISERROR(SEARCH('Listados Datos'!$P$4,Z164)))</xm:f>
            <xm:f>'Listados Datos'!$P$4</xm:f>
            <x14:dxf>
              <fill>
                <patternFill>
                  <bgColor rgb="FF33CC33"/>
                </patternFill>
              </fill>
            </x14:dxf>
          </x14:cfRule>
          <x14:cfRule type="containsText" priority="14671" operator="containsText" id="{B657E0C1-E3DB-40D6-B7B4-3CC378CA1BED}">
            <xm:f>NOT(ISERROR(SEARCH('Listados Datos'!$P$5,Z164)))</xm:f>
            <xm:f>'Listados Datos'!$P$5</xm:f>
            <x14:dxf>
              <fill>
                <patternFill>
                  <bgColor rgb="FFFFFF00"/>
                </patternFill>
              </fill>
            </x14:dxf>
          </x14:cfRule>
          <x14:cfRule type="containsText" priority="14672" operator="containsText" id="{C45DE157-2E47-4172-9AC0-0F81D74F3F74}">
            <xm:f>NOT(ISERROR(SEARCH('Listados Datos'!$P$6,Z164)))</xm:f>
            <xm:f>'Listados Datos'!$P$6</xm:f>
            <x14:dxf>
              <fill>
                <patternFill>
                  <bgColor rgb="FFFFC000"/>
                </patternFill>
              </fill>
            </x14:dxf>
          </x14:cfRule>
          <x14:cfRule type="containsText" priority="1467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655" operator="containsText" id="{B663F308-49C2-444F-80D2-8FF412A61E44}">
            <xm:f>NOT(ISERROR(SEARCH('Listados Datos'!$T$3,AT164)))</xm:f>
            <xm:f>'Listados Datos'!$T$3</xm:f>
            <x14:dxf>
              <fill>
                <patternFill patternType="solid">
                  <bgColor rgb="FFC00000"/>
                </patternFill>
              </fill>
            </x14:dxf>
          </x14:cfRule>
          <x14:cfRule type="containsText" priority="14656" operator="containsText" id="{B7FE5D83-5D9B-48E7-AA72-937AC9476549}">
            <xm:f>NOT(ISERROR(SEARCH('Listados Datos'!$T$4,AT164)))</xm:f>
            <xm:f>'Listados Datos'!$T$4</xm:f>
            <x14:dxf>
              <font>
                <b/>
                <i val="0"/>
                <color theme="0"/>
              </font>
              <fill>
                <patternFill>
                  <bgColor rgb="FFE26B0A"/>
                </patternFill>
              </fill>
            </x14:dxf>
          </x14:cfRule>
          <x14:cfRule type="containsText" priority="14657" operator="containsText" id="{1C7154B9-517F-47D6-B6E1-0D6E203E7324}">
            <xm:f>NOT(ISERROR(SEARCH('Listados Datos'!$T$5,AT164)))</xm:f>
            <xm:f>'Listados Datos'!$T$5</xm:f>
            <x14:dxf>
              <font>
                <b/>
                <i val="0"/>
                <color auto="1"/>
              </font>
              <fill>
                <patternFill>
                  <bgColor rgb="FFFFFF00"/>
                </patternFill>
              </fill>
            </x14:dxf>
          </x14:cfRule>
          <x14:cfRule type="containsText" priority="1465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641" operator="containsText" id="{8C08E8D4-321A-45A3-A992-6CD202008C7A}">
            <xm:f>NOT(ISERROR(SEARCH('Listados Datos'!$T$3,AF170)))</xm:f>
            <xm:f>'Listados Datos'!$T$3</xm:f>
            <x14:dxf>
              <fill>
                <patternFill patternType="solid">
                  <bgColor rgb="FFC00000"/>
                </patternFill>
              </fill>
            </x14:dxf>
          </x14:cfRule>
          <x14:cfRule type="containsText" priority="14642" operator="containsText" id="{110A037F-A2CF-424B-916B-4E0EA8A3FF22}">
            <xm:f>NOT(ISERROR(SEARCH('Listados Datos'!$T$4,AF170)))</xm:f>
            <xm:f>'Listados Datos'!$T$4</xm:f>
            <x14:dxf>
              <font>
                <b/>
                <i val="0"/>
                <color theme="0"/>
              </font>
              <fill>
                <patternFill>
                  <bgColor rgb="FFE26B0A"/>
                </patternFill>
              </fill>
            </x14:dxf>
          </x14:cfRule>
          <x14:cfRule type="containsText" priority="14643" operator="containsText" id="{83F790E2-8C3B-4461-A78E-2B8C9AA62BC6}">
            <xm:f>NOT(ISERROR(SEARCH('Listados Datos'!$T$5,AF170)))</xm:f>
            <xm:f>'Listados Datos'!$T$5</xm:f>
            <x14:dxf>
              <font>
                <b/>
                <i val="0"/>
                <color auto="1"/>
              </font>
              <fill>
                <patternFill>
                  <bgColor rgb="FFFFFF00"/>
                </patternFill>
              </fill>
            </x14:dxf>
          </x14:cfRule>
          <x14:cfRule type="containsText" priority="1464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637" operator="containsText" id="{D2F5D666-5186-48FF-B829-1F9B3870EDA0}">
            <xm:f>NOT(ISERROR(SEARCH('Listados Datos'!$T$3,AB170)))</xm:f>
            <xm:f>'Listados Datos'!$T$3</xm:f>
            <x14:dxf>
              <fill>
                <patternFill patternType="solid">
                  <bgColor rgb="FFC00000"/>
                </patternFill>
              </fill>
            </x14:dxf>
          </x14:cfRule>
          <x14:cfRule type="containsText" priority="14638" operator="containsText" id="{E56280E1-85A5-4CF6-9675-7F50554D65DE}">
            <xm:f>NOT(ISERROR(SEARCH('Listados Datos'!$T$4,AB170)))</xm:f>
            <xm:f>'Listados Datos'!$T$4</xm:f>
            <x14:dxf>
              <font>
                <b/>
                <i val="0"/>
                <color theme="0"/>
              </font>
              <fill>
                <patternFill>
                  <bgColor rgb="FFE26B0A"/>
                </patternFill>
              </fill>
            </x14:dxf>
          </x14:cfRule>
          <x14:cfRule type="containsText" priority="14639" operator="containsText" id="{B1A4273A-5153-4AC1-9499-EA650115E47A}">
            <xm:f>NOT(ISERROR(SEARCH('Listados Datos'!$T$5,AB170)))</xm:f>
            <xm:f>'Listados Datos'!$T$5</xm:f>
            <x14:dxf>
              <font>
                <b/>
                <i val="0"/>
                <color auto="1"/>
              </font>
              <fill>
                <patternFill>
                  <bgColor rgb="FFFFFF00"/>
                </patternFill>
              </fill>
            </x14:dxf>
          </x14:cfRule>
          <x14:cfRule type="containsText" priority="1464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627" operator="containsText" id="{C5070023-384B-4080-AD72-61AECC6D32CF}">
            <xm:f>NOT(ISERROR(SEARCH('Listados Datos'!$P$3,Z170)))</xm:f>
            <xm:f>'Listados Datos'!$P$3</xm:f>
            <x14:dxf>
              <fill>
                <patternFill>
                  <bgColor rgb="FF99CC00"/>
                </patternFill>
              </fill>
            </x14:dxf>
          </x14:cfRule>
          <x14:cfRule type="containsText" priority="14628" operator="containsText" id="{151ADF0F-E914-470F-8163-201FBD17791A}">
            <xm:f>NOT(ISERROR(SEARCH('Listados Datos'!$P$4,Z170)))</xm:f>
            <xm:f>'Listados Datos'!$P$4</xm:f>
            <x14:dxf>
              <fill>
                <patternFill>
                  <bgColor rgb="FF33CC33"/>
                </patternFill>
              </fill>
            </x14:dxf>
          </x14:cfRule>
          <x14:cfRule type="containsText" priority="14629" operator="containsText" id="{5C37EFC2-83BF-41BA-A927-E67E572647AD}">
            <xm:f>NOT(ISERROR(SEARCH('Listados Datos'!$P$5,Z170)))</xm:f>
            <xm:f>'Listados Datos'!$P$5</xm:f>
            <x14:dxf>
              <fill>
                <patternFill>
                  <bgColor rgb="FFFFFF00"/>
                </patternFill>
              </fill>
            </x14:dxf>
          </x14:cfRule>
          <x14:cfRule type="containsText" priority="14630" operator="containsText" id="{D356646E-DFC8-40CE-B632-0DC246BE5CBD}">
            <xm:f>NOT(ISERROR(SEARCH('Listados Datos'!$P$6,Z170)))</xm:f>
            <xm:f>'Listados Datos'!$P$6</xm:f>
            <x14:dxf>
              <fill>
                <patternFill>
                  <bgColor rgb="FFFFC000"/>
                </patternFill>
              </fill>
            </x14:dxf>
          </x14:cfRule>
          <x14:cfRule type="containsText" priority="1463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613" operator="containsText" id="{B535C370-FD48-4F0C-AA16-8C6817B88E55}">
            <xm:f>NOT(ISERROR(SEARCH('Listados Datos'!$T$3,AT170)))</xm:f>
            <xm:f>'Listados Datos'!$T$3</xm:f>
            <x14:dxf>
              <fill>
                <patternFill patternType="solid">
                  <bgColor rgb="FFC00000"/>
                </patternFill>
              </fill>
            </x14:dxf>
          </x14:cfRule>
          <x14:cfRule type="containsText" priority="14614" operator="containsText" id="{ADC4DFD6-0272-47F5-9003-1539A6219FC3}">
            <xm:f>NOT(ISERROR(SEARCH('Listados Datos'!$T$4,AT170)))</xm:f>
            <xm:f>'Listados Datos'!$T$4</xm:f>
            <x14:dxf>
              <font>
                <b/>
                <i val="0"/>
                <color theme="0"/>
              </font>
              <fill>
                <patternFill>
                  <bgColor rgb="FFE26B0A"/>
                </patternFill>
              </fill>
            </x14:dxf>
          </x14:cfRule>
          <x14:cfRule type="containsText" priority="14615" operator="containsText" id="{D94DADE6-6E9E-47AF-8B1A-2F761126E6B4}">
            <xm:f>NOT(ISERROR(SEARCH('Listados Datos'!$T$5,AT170)))</xm:f>
            <xm:f>'Listados Datos'!$T$5</xm:f>
            <x14:dxf>
              <font>
                <b/>
                <i val="0"/>
                <color auto="1"/>
              </font>
              <fill>
                <patternFill>
                  <bgColor rgb="FFFFFF00"/>
                </patternFill>
              </fill>
            </x14:dxf>
          </x14:cfRule>
          <x14:cfRule type="containsText" priority="1461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439" operator="containsText" id="{A2004342-39C6-42F1-8F9D-F667232E33A4}">
            <xm:f>NOT(ISERROR(SEARCH('Listados Datos'!$P$3,AR181)))</xm:f>
            <xm:f>'Listados Datos'!$P$3</xm:f>
            <x14:dxf>
              <fill>
                <patternFill>
                  <bgColor rgb="FF99CC00"/>
                </patternFill>
              </fill>
            </x14:dxf>
          </x14:cfRule>
          <x14:cfRule type="containsText" priority="14440" operator="containsText" id="{B7BD7C6B-AFEE-4024-9C58-890B06126997}">
            <xm:f>NOT(ISERROR(SEARCH('Listados Datos'!$P$4,AR181)))</xm:f>
            <xm:f>'Listados Datos'!$P$4</xm:f>
            <x14:dxf>
              <fill>
                <patternFill>
                  <bgColor rgb="FF33CC33"/>
                </patternFill>
              </fill>
            </x14:dxf>
          </x14:cfRule>
          <x14:cfRule type="containsText" priority="14441" operator="containsText" id="{73861E07-447E-4A13-91DA-61CDB11B1389}">
            <xm:f>NOT(ISERROR(SEARCH('Listados Datos'!$P$5,AR181)))</xm:f>
            <xm:f>'Listados Datos'!$P$5</xm:f>
            <x14:dxf>
              <fill>
                <patternFill>
                  <bgColor rgb="FFFFFF00"/>
                </patternFill>
              </fill>
            </x14:dxf>
          </x14:cfRule>
          <x14:cfRule type="containsText" priority="14442" operator="containsText" id="{733B9092-CF47-4E41-BFE3-C13921B0AE38}">
            <xm:f>NOT(ISERROR(SEARCH('Listados Datos'!$P$6,AR181)))</xm:f>
            <xm:f>'Listados Datos'!$P$6</xm:f>
            <x14:dxf>
              <fill>
                <patternFill>
                  <bgColor rgb="FFFFC000"/>
                </patternFill>
              </fill>
            </x14:dxf>
          </x14:cfRule>
          <x14:cfRule type="containsText" priority="1444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505" operator="containsText" id="{01E2EE55-AF95-4CF9-BBF2-9FF1A0551BCE}">
            <xm:f>NOT(ISERROR(SEARCH('Listados Datos'!$T$3,AT183)))</xm:f>
            <xm:f>'Listados Datos'!$T$3</xm:f>
            <x14:dxf>
              <fill>
                <patternFill patternType="solid">
                  <bgColor rgb="FFC00000"/>
                </patternFill>
              </fill>
            </x14:dxf>
          </x14:cfRule>
          <x14:cfRule type="containsText" priority="14506" operator="containsText" id="{C60706C8-176B-4B4A-9A37-92727B42E68B}">
            <xm:f>NOT(ISERROR(SEARCH('Listados Datos'!$T$4,AT183)))</xm:f>
            <xm:f>'Listados Datos'!$T$4</xm:f>
            <x14:dxf>
              <font>
                <b/>
                <i val="0"/>
                <color theme="0"/>
              </font>
              <fill>
                <patternFill>
                  <bgColor rgb="FFE26B0A"/>
                </patternFill>
              </fill>
            </x14:dxf>
          </x14:cfRule>
          <x14:cfRule type="containsText" priority="14507" operator="containsText" id="{00E6445E-2D5E-4A9E-942D-D0D6C8F99831}">
            <xm:f>NOT(ISERROR(SEARCH('Listados Datos'!$T$5,AT183)))</xm:f>
            <xm:f>'Listados Datos'!$T$5</xm:f>
            <x14:dxf>
              <font>
                <b/>
                <i val="0"/>
                <color auto="1"/>
              </font>
              <fill>
                <patternFill>
                  <bgColor rgb="FFFFFF00"/>
                </patternFill>
              </fill>
            </x14:dxf>
          </x14:cfRule>
          <x14:cfRule type="containsText" priority="1450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495" operator="containsText" id="{F040B9D7-B6EB-4B6B-A22F-C5F3DC359849}">
            <xm:f>NOT(ISERROR(SEARCH('Listados Datos'!$P$3,AR183)))</xm:f>
            <xm:f>'Listados Datos'!$P$3</xm:f>
            <x14:dxf>
              <fill>
                <patternFill>
                  <bgColor rgb="FF99CC00"/>
                </patternFill>
              </fill>
            </x14:dxf>
          </x14:cfRule>
          <x14:cfRule type="containsText" priority="14496" operator="containsText" id="{8BDA5B99-B843-4E93-B371-9D5548809BEA}">
            <xm:f>NOT(ISERROR(SEARCH('Listados Datos'!$P$4,AR183)))</xm:f>
            <xm:f>'Listados Datos'!$P$4</xm:f>
            <x14:dxf>
              <fill>
                <patternFill>
                  <bgColor rgb="FF33CC33"/>
                </patternFill>
              </fill>
            </x14:dxf>
          </x14:cfRule>
          <x14:cfRule type="containsText" priority="14497" operator="containsText" id="{6607FE55-99D8-4D9A-8C6E-3910E295316A}">
            <xm:f>NOT(ISERROR(SEARCH('Listados Datos'!$P$5,AR183)))</xm:f>
            <xm:f>'Listados Datos'!$P$5</xm:f>
            <x14:dxf>
              <fill>
                <patternFill>
                  <bgColor rgb="FFFFFF00"/>
                </patternFill>
              </fill>
            </x14:dxf>
          </x14:cfRule>
          <x14:cfRule type="containsText" priority="14498" operator="containsText" id="{726851CE-2CFF-4DFD-8828-B47DA05E586C}">
            <xm:f>NOT(ISERROR(SEARCH('Listados Datos'!$P$6,AR183)))</xm:f>
            <xm:f>'Listados Datos'!$P$6</xm:f>
            <x14:dxf>
              <fill>
                <patternFill>
                  <bgColor rgb="FFFFC000"/>
                </patternFill>
              </fill>
            </x14:dxf>
          </x14:cfRule>
          <x14:cfRule type="containsText" priority="1449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463" operator="containsText" id="{E5F1A31B-CD17-4B2A-85B5-702A316BFBF5}">
            <xm:f>NOT(ISERROR(SEARCH('Listados Datos'!$T$3,AT180)))</xm:f>
            <xm:f>'Listados Datos'!$T$3</xm:f>
            <x14:dxf>
              <fill>
                <patternFill patternType="solid">
                  <bgColor rgb="FFC00000"/>
                </patternFill>
              </fill>
            </x14:dxf>
          </x14:cfRule>
          <x14:cfRule type="containsText" priority="14464" operator="containsText" id="{5C4376A8-DCDE-445F-96F9-A1BC421B8369}">
            <xm:f>NOT(ISERROR(SEARCH('Listados Datos'!$T$4,AT180)))</xm:f>
            <xm:f>'Listados Datos'!$T$4</xm:f>
            <x14:dxf>
              <font>
                <b/>
                <i val="0"/>
                <color theme="0"/>
              </font>
              <fill>
                <patternFill>
                  <bgColor rgb="FFE26B0A"/>
                </patternFill>
              </fill>
            </x14:dxf>
          </x14:cfRule>
          <x14:cfRule type="containsText" priority="14465" operator="containsText" id="{23D945C1-BCDF-4975-8168-F2333FB0BFA3}">
            <xm:f>NOT(ISERROR(SEARCH('Listados Datos'!$T$5,AT180)))</xm:f>
            <xm:f>'Listados Datos'!$T$5</xm:f>
            <x14:dxf>
              <font>
                <b/>
                <i val="0"/>
                <color auto="1"/>
              </font>
              <fill>
                <patternFill>
                  <bgColor rgb="FFFFFF00"/>
                </patternFill>
              </fill>
            </x14:dxf>
          </x14:cfRule>
          <x14:cfRule type="containsText" priority="1446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453" operator="containsText" id="{3E757A40-4A7B-430A-A8DD-365A11A795CC}">
            <xm:f>NOT(ISERROR(SEARCH('Listados Datos'!$P$3,AR180)))</xm:f>
            <xm:f>'Listados Datos'!$P$3</xm:f>
            <x14:dxf>
              <fill>
                <patternFill>
                  <bgColor rgb="FF99CC00"/>
                </patternFill>
              </fill>
            </x14:dxf>
          </x14:cfRule>
          <x14:cfRule type="containsText" priority="14454" operator="containsText" id="{A0A9F95D-092E-4637-8FFB-37984108BAD6}">
            <xm:f>NOT(ISERROR(SEARCH('Listados Datos'!$P$4,AR180)))</xm:f>
            <xm:f>'Listados Datos'!$P$4</xm:f>
            <x14:dxf>
              <fill>
                <patternFill>
                  <bgColor rgb="FF33CC33"/>
                </patternFill>
              </fill>
            </x14:dxf>
          </x14:cfRule>
          <x14:cfRule type="containsText" priority="14455" operator="containsText" id="{5B8443D9-12B8-4701-8347-5BD6F8A20739}">
            <xm:f>NOT(ISERROR(SEARCH('Listados Datos'!$P$5,AR180)))</xm:f>
            <xm:f>'Listados Datos'!$P$5</xm:f>
            <x14:dxf>
              <fill>
                <patternFill>
                  <bgColor rgb="FFFFFF00"/>
                </patternFill>
              </fill>
            </x14:dxf>
          </x14:cfRule>
          <x14:cfRule type="containsText" priority="14456" operator="containsText" id="{22AC22CB-A4C7-4EBE-962B-D26D07863E05}">
            <xm:f>NOT(ISERROR(SEARCH('Listados Datos'!$P$6,AR180)))</xm:f>
            <xm:f>'Listados Datos'!$P$6</xm:f>
            <x14:dxf>
              <fill>
                <patternFill>
                  <bgColor rgb="FFFFC000"/>
                </patternFill>
              </fill>
            </x14:dxf>
          </x14:cfRule>
          <x14:cfRule type="containsText" priority="1445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571" operator="containsText" id="{BD71F975-2CA2-49A5-A6A1-CBD0E908D6F3}">
            <xm:f>NOT(ISERROR(SEARCH('Listados Datos'!$T$3,AF178)))</xm:f>
            <xm:f>'Listados Datos'!$T$3</xm:f>
            <x14:dxf>
              <fill>
                <patternFill patternType="solid">
                  <bgColor rgb="FFC00000"/>
                </patternFill>
              </fill>
            </x14:dxf>
          </x14:cfRule>
          <x14:cfRule type="containsText" priority="14572" operator="containsText" id="{27A32DB7-8CCB-4986-BAA1-FF62242A0421}">
            <xm:f>NOT(ISERROR(SEARCH('Listados Datos'!$T$4,AF178)))</xm:f>
            <xm:f>'Listados Datos'!$T$4</xm:f>
            <x14:dxf>
              <font>
                <b/>
                <i val="0"/>
                <color theme="0"/>
              </font>
              <fill>
                <patternFill>
                  <bgColor rgb="FFE26B0A"/>
                </patternFill>
              </fill>
            </x14:dxf>
          </x14:cfRule>
          <x14:cfRule type="containsText" priority="14573" operator="containsText" id="{5F760C67-2B3E-42AA-B670-9CA8582A34F3}">
            <xm:f>NOT(ISERROR(SEARCH('Listados Datos'!$T$5,AF178)))</xm:f>
            <xm:f>'Listados Datos'!$T$5</xm:f>
            <x14:dxf>
              <font>
                <b/>
                <i val="0"/>
                <color auto="1"/>
              </font>
              <fill>
                <patternFill>
                  <bgColor rgb="FFFFFF00"/>
                </patternFill>
              </fill>
            </x14:dxf>
          </x14:cfRule>
          <x14:cfRule type="containsText" priority="1457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567" operator="containsText" id="{079ED1ED-C8BD-4343-B100-EC37F6AEA549}">
            <xm:f>NOT(ISERROR(SEARCH('Listados Datos'!$T$3,AB178)))</xm:f>
            <xm:f>'Listados Datos'!$T$3</xm:f>
            <x14:dxf>
              <fill>
                <patternFill patternType="solid">
                  <bgColor rgb="FFC00000"/>
                </patternFill>
              </fill>
            </x14:dxf>
          </x14:cfRule>
          <x14:cfRule type="containsText" priority="14568" operator="containsText" id="{9A20850D-2018-4809-BFD7-2672512BD7D7}">
            <xm:f>NOT(ISERROR(SEARCH('Listados Datos'!$T$4,AB178)))</xm:f>
            <xm:f>'Listados Datos'!$T$4</xm:f>
            <x14:dxf>
              <font>
                <b/>
                <i val="0"/>
                <color theme="0"/>
              </font>
              <fill>
                <patternFill>
                  <bgColor rgb="FFE26B0A"/>
                </patternFill>
              </fill>
            </x14:dxf>
          </x14:cfRule>
          <x14:cfRule type="containsText" priority="14569" operator="containsText" id="{B06F3004-CAC5-4B8C-AC23-725DAE051876}">
            <xm:f>NOT(ISERROR(SEARCH('Listados Datos'!$T$5,AB178)))</xm:f>
            <xm:f>'Listados Datos'!$T$5</xm:f>
            <x14:dxf>
              <font>
                <b/>
                <i val="0"/>
                <color auto="1"/>
              </font>
              <fill>
                <patternFill>
                  <bgColor rgb="FFFFFF00"/>
                </patternFill>
              </fill>
            </x14:dxf>
          </x14:cfRule>
          <x14:cfRule type="containsText" priority="1457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557" operator="containsText" id="{CE65F0EC-42E7-496F-9C68-F0EAE569274B}">
            <xm:f>NOT(ISERROR(SEARCH('Listados Datos'!$P$3,Z178)))</xm:f>
            <xm:f>'Listados Datos'!$P$3</xm:f>
            <x14:dxf>
              <fill>
                <patternFill>
                  <bgColor rgb="FF99CC00"/>
                </patternFill>
              </fill>
            </x14:dxf>
          </x14:cfRule>
          <x14:cfRule type="containsText" priority="14558" operator="containsText" id="{2C0E6E51-E883-4017-9EAA-CA6FE05ED950}">
            <xm:f>NOT(ISERROR(SEARCH('Listados Datos'!$P$4,Z178)))</xm:f>
            <xm:f>'Listados Datos'!$P$4</xm:f>
            <x14:dxf>
              <fill>
                <patternFill>
                  <bgColor rgb="FF33CC33"/>
                </patternFill>
              </fill>
            </x14:dxf>
          </x14:cfRule>
          <x14:cfRule type="containsText" priority="14559" operator="containsText" id="{5CE5D312-1FD0-42D8-9853-15D1E21CEF49}">
            <xm:f>NOT(ISERROR(SEARCH('Listados Datos'!$P$5,Z178)))</xm:f>
            <xm:f>'Listados Datos'!$P$5</xm:f>
            <x14:dxf>
              <fill>
                <patternFill>
                  <bgColor rgb="FFFFFF00"/>
                </patternFill>
              </fill>
            </x14:dxf>
          </x14:cfRule>
          <x14:cfRule type="containsText" priority="14560" operator="containsText" id="{99E51863-8A4C-4DDB-90C6-7C6EEA932227}">
            <xm:f>NOT(ISERROR(SEARCH('Listados Datos'!$P$6,Z178)))</xm:f>
            <xm:f>'Listados Datos'!$P$6</xm:f>
            <x14:dxf>
              <fill>
                <patternFill>
                  <bgColor rgb="FFFFC000"/>
                </patternFill>
              </fill>
            </x14:dxf>
          </x14:cfRule>
          <x14:cfRule type="containsText" priority="1456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533" operator="containsText" id="{3243859A-8105-485D-B2AA-48FDBD0011A6}">
            <xm:f>NOT(ISERROR(SEARCH('Listados Datos'!$T$3,AT178)))</xm:f>
            <xm:f>'Listados Datos'!$T$3</xm:f>
            <x14:dxf>
              <fill>
                <patternFill patternType="solid">
                  <bgColor rgb="FFC00000"/>
                </patternFill>
              </fill>
            </x14:dxf>
          </x14:cfRule>
          <x14:cfRule type="containsText" priority="14534" operator="containsText" id="{CDFD34E0-C866-4776-8040-A6DC6A058BAD}">
            <xm:f>NOT(ISERROR(SEARCH('Listados Datos'!$T$4,AT178)))</xm:f>
            <xm:f>'Listados Datos'!$T$4</xm:f>
            <x14:dxf>
              <font>
                <b/>
                <i val="0"/>
                <color theme="0"/>
              </font>
              <fill>
                <patternFill>
                  <bgColor rgb="FFE26B0A"/>
                </patternFill>
              </fill>
            </x14:dxf>
          </x14:cfRule>
          <x14:cfRule type="containsText" priority="14535" operator="containsText" id="{45EE9E8C-B7E0-4E69-A548-D42CAE378EA0}">
            <xm:f>NOT(ISERROR(SEARCH('Listados Datos'!$T$5,AT178)))</xm:f>
            <xm:f>'Listados Datos'!$T$5</xm:f>
            <x14:dxf>
              <font>
                <b/>
                <i val="0"/>
                <color auto="1"/>
              </font>
              <fill>
                <patternFill>
                  <bgColor rgb="FFFFFF00"/>
                </patternFill>
              </fill>
            </x14:dxf>
          </x14:cfRule>
          <x14:cfRule type="containsText" priority="1453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523" operator="containsText" id="{A1D83AE4-2A37-478F-955B-AB1AFAB9D7F1}">
            <xm:f>NOT(ISERROR(SEARCH('Listados Datos'!$P$3,AR178)))</xm:f>
            <xm:f>'Listados Datos'!$P$3</xm:f>
            <x14:dxf>
              <fill>
                <patternFill>
                  <bgColor rgb="FF99CC00"/>
                </patternFill>
              </fill>
            </x14:dxf>
          </x14:cfRule>
          <x14:cfRule type="containsText" priority="14524" operator="containsText" id="{DF3FE9CE-99D0-41E9-894B-10D53A0F985C}">
            <xm:f>NOT(ISERROR(SEARCH('Listados Datos'!$P$4,AR178)))</xm:f>
            <xm:f>'Listados Datos'!$P$4</xm:f>
            <x14:dxf>
              <fill>
                <patternFill>
                  <bgColor rgb="FF33CC33"/>
                </patternFill>
              </fill>
            </x14:dxf>
          </x14:cfRule>
          <x14:cfRule type="containsText" priority="14525" operator="containsText" id="{5482B263-0224-45A3-A9C2-E778074EBFEB}">
            <xm:f>NOT(ISERROR(SEARCH('Listados Datos'!$P$5,AR178)))</xm:f>
            <xm:f>'Listados Datos'!$P$5</xm:f>
            <x14:dxf>
              <fill>
                <patternFill>
                  <bgColor rgb="FFFFFF00"/>
                </patternFill>
              </fill>
            </x14:dxf>
          </x14:cfRule>
          <x14:cfRule type="containsText" priority="14526" operator="containsText" id="{E04F1611-D4D5-4691-BD7C-B1711716F6CF}">
            <xm:f>NOT(ISERROR(SEARCH('Listados Datos'!$P$6,AR178)))</xm:f>
            <xm:f>'Listados Datos'!$P$6</xm:f>
            <x14:dxf>
              <fill>
                <patternFill>
                  <bgColor rgb="FFFFC000"/>
                </patternFill>
              </fill>
            </x14:dxf>
          </x14:cfRule>
          <x14:cfRule type="containsText" priority="1452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519" operator="containsText" id="{948B0893-44DC-4ADC-9AF0-DC9C5B95A274}">
            <xm:f>NOT(ISERROR(SEARCH('Listados Datos'!$T$3,AT179)))</xm:f>
            <xm:f>'Listados Datos'!$T$3</xm:f>
            <x14:dxf>
              <fill>
                <patternFill patternType="solid">
                  <bgColor rgb="FFC00000"/>
                </patternFill>
              </fill>
            </x14:dxf>
          </x14:cfRule>
          <x14:cfRule type="containsText" priority="14520" operator="containsText" id="{5B52BEAA-0CA1-4A74-A203-01EDA8E7A643}">
            <xm:f>NOT(ISERROR(SEARCH('Listados Datos'!$T$4,AT179)))</xm:f>
            <xm:f>'Listados Datos'!$T$4</xm:f>
            <x14:dxf>
              <font>
                <b/>
                <i val="0"/>
                <color theme="0"/>
              </font>
              <fill>
                <patternFill>
                  <bgColor rgb="FFE26B0A"/>
                </patternFill>
              </fill>
            </x14:dxf>
          </x14:cfRule>
          <x14:cfRule type="containsText" priority="14521" operator="containsText" id="{E3A988EF-6A18-441D-9910-8BE42E1C94F6}">
            <xm:f>NOT(ISERROR(SEARCH('Listados Datos'!$T$5,AT179)))</xm:f>
            <xm:f>'Listados Datos'!$T$5</xm:f>
            <x14:dxf>
              <font>
                <b/>
                <i val="0"/>
                <color auto="1"/>
              </font>
              <fill>
                <patternFill>
                  <bgColor rgb="FFFFFF00"/>
                </patternFill>
              </fill>
            </x14:dxf>
          </x14:cfRule>
          <x14:cfRule type="containsText" priority="1452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509" operator="containsText" id="{E7433A52-E363-4F17-AEA8-D4ED01E3A5F8}">
            <xm:f>NOT(ISERROR(SEARCH('Listados Datos'!$P$3,AR179)))</xm:f>
            <xm:f>'Listados Datos'!$P$3</xm:f>
            <x14:dxf>
              <fill>
                <patternFill>
                  <bgColor rgb="FF99CC00"/>
                </patternFill>
              </fill>
            </x14:dxf>
          </x14:cfRule>
          <x14:cfRule type="containsText" priority="14510" operator="containsText" id="{88FD55D1-C26F-4BD0-8AE1-3A52FAEF3036}">
            <xm:f>NOT(ISERROR(SEARCH('Listados Datos'!$P$4,AR179)))</xm:f>
            <xm:f>'Listados Datos'!$P$4</xm:f>
            <x14:dxf>
              <fill>
                <patternFill>
                  <bgColor rgb="FF33CC33"/>
                </patternFill>
              </fill>
            </x14:dxf>
          </x14:cfRule>
          <x14:cfRule type="containsText" priority="14511" operator="containsText" id="{8D8ACB8F-7D61-4DA6-9B52-0269A63F1DA0}">
            <xm:f>NOT(ISERROR(SEARCH('Listados Datos'!$P$5,AR179)))</xm:f>
            <xm:f>'Listados Datos'!$P$5</xm:f>
            <x14:dxf>
              <fill>
                <patternFill>
                  <bgColor rgb="FFFFFF00"/>
                </patternFill>
              </fill>
            </x14:dxf>
          </x14:cfRule>
          <x14:cfRule type="containsText" priority="14512" operator="containsText" id="{0FDC9620-483C-48FD-AC11-4645D1340D9C}">
            <xm:f>NOT(ISERROR(SEARCH('Listados Datos'!$P$6,AR179)))</xm:f>
            <xm:f>'Listados Datos'!$P$6</xm:f>
            <x14:dxf>
              <fill>
                <patternFill>
                  <bgColor rgb="FFFFC000"/>
                </patternFill>
              </fill>
            </x14:dxf>
          </x14:cfRule>
          <x14:cfRule type="containsText" priority="1451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491" operator="containsText" id="{913E7EC0-835E-4974-A07C-D0490374765D}">
            <xm:f>NOT(ISERROR(SEARCH('Listados Datos'!$T$3,AF180)))</xm:f>
            <xm:f>'Listados Datos'!$T$3</xm:f>
            <x14:dxf>
              <fill>
                <patternFill patternType="solid">
                  <bgColor rgb="FFC00000"/>
                </patternFill>
              </fill>
            </x14:dxf>
          </x14:cfRule>
          <x14:cfRule type="containsText" priority="14492" operator="containsText" id="{568CAA9D-4333-49DB-AF54-C84EA5409E35}">
            <xm:f>NOT(ISERROR(SEARCH('Listados Datos'!$T$4,AF180)))</xm:f>
            <xm:f>'Listados Datos'!$T$4</xm:f>
            <x14:dxf>
              <font>
                <b/>
                <i val="0"/>
                <color theme="0"/>
              </font>
              <fill>
                <patternFill>
                  <bgColor rgb="FFE26B0A"/>
                </patternFill>
              </fill>
            </x14:dxf>
          </x14:cfRule>
          <x14:cfRule type="containsText" priority="14493" operator="containsText" id="{C462E3B0-01A9-4DEC-AC52-9D62A9F60608}">
            <xm:f>NOT(ISERROR(SEARCH('Listados Datos'!$T$5,AF180)))</xm:f>
            <xm:f>'Listados Datos'!$T$5</xm:f>
            <x14:dxf>
              <font>
                <b/>
                <i val="0"/>
                <color auto="1"/>
              </font>
              <fill>
                <patternFill>
                  <bgColor rgb="FFFFFF00"/>
                </patternFill>
              </fill>
            </x14:dxf>
          </x14:cfRule>
          <x14:cfRule type="containsText" priority="1449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487" operator="containsText" id="{9DC5B482-8169-4B43-A971-EB83E70AF2C8}">
            <xm:f>NOT(ISERROR(SEARCH('Listados Datos'!$T$3,AB180)))</xm:f>
            <xm:f>'Listados Datos'!$T$3</xm:f>
            <x14:dxf>
              <fill>
                <patternFill patternType="solid">
                  <bgColor rgb="FFC00000"/>
                </patternFill>
              </fill>
            </x14:dxf>
          </x14:cfRule>
          <x14:cfRule type="containsText" priority="14488" operator="containsText" id="{303DA69C-BA01-4866-825D-7F1831572616}">
            <xm:f>NOT(ISERROR(SEARCH('Listados Datos'!$T$4,AB180)))</xm:f>
            <xm:f>'Listados Datos'!$T$4</xm:f>
            <x14:dxf>
              <font>
                <b/>
                <i val="0"/>
                <color theme="0"/>
              </font>
              <fill>
                <patternFill>
                  <bgColor rgb="FFE26B0A"/>
                </patternFill>
              </fill>
            </x14:dxf>
          </x14:cfRule>
          <x14:cfRule type="containsText" priority="14489" operator="containsText" id="{C40A9974-7160-4892-ACEC-C494BAD55C0B}">
            <xm:f>NOT(ISERROR(SEARCH('Listados Datos'!$T$5,AB180)))</xm:f>
            <xm:f>'Listados Datos'!$T$5</xm:f>
            <x14:dxf>
              <font>
                <b/>
                <i val="0"/>
                <color auto="1"/>
              </font>
              <fill>
                <patternFill>
                  <bgColor rgb="FFFFFF00"/>
                </patternFill>
              </fill>
            </x14:dxf>
          </x14:cfRule>
          <x14:cfRule type="containsText" priority="1449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477" operator="containsText" id="{C41AB415-4BF4-4F81-A479-86A6FF28521F}">
            <xm:f>NOT(ISERROR(SEARCH('Listados Datos'!$P$3,Z180)))</xm:f>
            <xm:f>'Listados Datos'!$P$3</xm:f>
            <x14:dxf>
              <fill>
                <patternFill>
                  <bgColor rgb="FF99CC00"/>
                </patternFill>
              </fill>
            </x14:dxf>
          </x14:cfRule>
          <x14:cfRule type="containsText" priority="14478" operator="containsText" id="{6E6038D1-22A6-4442-8D58-0CEF966144F2}">
            <xm:f>NOT(ISERROR(SEARCH('Listados Datos'!$P$4,Z180)))</xm:f>
            <xm:f>'Listados Datos'!$P$4</xm:f>
            <x14:dxf>
              <fill>
                <patternFill>
                  <bgColor rgb="FF33CC33"/>
                </patternFill>
              </fill>
            </x14:dxf>
          </x14:cfRule>
          <x14:cfRule type="containsText" priority="14479" operator="containsText" id="{6BBACEDD-6FDB-4A91-8CA6-4425D6016041}">
            <xm:f>NOT(ISERROR(SEARCH('Listados Datos'!$P$5,Z180)))</xm:f>
            <xm:f>'Listados Datos'!$P$5</xm:f>
            <x14:dxf>
              <fill>
                <patternFill>
                  <bgColor rgb="FFFFFF00"/>
                </patternFill>
              </fill>
            </x14:dxf>
          </x14:cfRule>
          <x14:cfRule type="containsText" priority="14480" operator="containsText" id="{FAE4802B-9B39-4976-AB1A-2C9DA9B6D30C}">
            <xm:f>NOT(ISERROR(SEARCH('Listados Datos'!$P$6,Z180)))</xm:f>
            <xm:f>'Listados Datos'!$P$6</xm:f>
            <x14:dxf>
              <fill>
                <patternFill>
                  <bgColor rgb="FFFFC000"/>
                </patternFill>
              </fill>
            </x14:dxf>
          </x14:cfRule>
          <x14:cfRule type="containsText" priority="1448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449" operator="containsText" id="{B2CEDA18-3BE5-4196-BCD9-71437D1F2B56}">
            <xm:f>NOT(ISERROR(SEARCH('Listados Datos'!$T$3,AT181)))</xm:f>
            <xm:f>'Listados Datos'!$T$3</xm:f>
            <x14:dxf>
              <fill>
                <patternFill patternType="solid">
                  <bgColor rgb="FFC00000"/>
                </patternFill>
              </fill>
            </x14:dxf>
          </x14:cfRule>
          <x14:cfRule type="containsText" priority="14450" operator="containsText" id="{B800B4D5-9CFF-4DC2-A451-74F3C2D515E1}">
            <xm:f>NOT(ISERROR(SEARCH('Listados Datos'!$T$4,AT181)))</xm:f>
            <xm:f>'Listados Datos'!$T$4</xm:f>
            <x14:dxf>
              <font>
                <b/>
                <i val="0"/>
                <color theme="0"/>
              </font>
              <fill>
                <patternFill>
                  <bgColor rgb="FFE26B0A"/>
                </patternFill>
              </fill>
            </x14:dxf>
          </x14:cfRule>
          <x14:cfRule type="containsText" priority="14451" operator="containsText" id="{20DDDAAA-D9D8-4835-821A-26CF8F0CFF80}">
            <xm:f>NOT(ISERROR(SEARCH('Listados Datos'!$T$5,AT181)))</xm:f>
            <xm:f>'Listados Datos'!$T$5</xm:f>
            <x14:dxf>
              <font>
                <b/>
                <i val="0"/>
                <color auto="1"/>
              </font>
              <fill>
                <patternFill>
                  <bgColor rgb="FFFFFF00"/>
                </patternFill>
              </fill>
            </x14:dxf>
          </x14:cfRule>
          <x14:cfRule type="containsText" priority="1445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397" operator="containsText" id="{09280963-497A-460A-BCCD-BED1C56FA354}">
            <xm:f>NOT(ISERROR(SEARCH('Listados Datos'!$P$3,AR182)))</xm:f>
            <xm:f>'Listados Datos'!$P$3</xm:f>
            <x14:dxf>
              <fill>
                <patternFill>
                  <bgColor rgb="FF99CC00"/>
                </patternFill>
              </fill>
            </x14:dxf>
          </x14:cfRule>
          <x14:cfRule type="containsText" priority="14398" operator="containsText" id="{26DB625E-71F5-480D-94FF-7C65E8565ECD}">
            <xm:f>NOT(ISERROR(SEARCH('Listados Datos'!$P$4,AR182)))</xm:f>
            <xm:f>'Listados Datos'!$P$4</xm:f>
            <x14:dxf>
              <fill>
                <patternFill>
                  <bgColor rgb="FF33CC33"/>
                </patternFill>
              </fill>
            </x14:dxf>
          </x14:cfRule>
          <x14:cfRule type="containsText" priority="14399" operator="containsText" id="{701D4AA0-267A-4F67-A39E-2C9E6C309999}">
            <xm:f>NOT(ISERROR(SEARCH('Listados Datos'!$P$5,AR182)))</xm:f>
            <xm:f>'Listados Datos'!$P$5</xm:f>
            <x14:dxf>
              <fill>
                <patternFill>
                  <bgColor rgb="FFFFFF00"/>
                </patternFill>
              </fill>
            </x14:dxf>
          </x14:cfRule>
          <x14:cfRule type="containsText" priority="14400" operator="containsText" id="{4F7489B1-C114-4FE7-A13A-6302FA62E3FD}">
            <xm:f>NOT(ISERROR(SEARCH('Listados Datos'!$P$6,AR182)))</xm:f>
            <xm:f>'Listados Datos'!$P$6</xm:f>
            <x14:dxf>
              <fill>
                <patternFill>
                  <bgColor rgb="FFFFC000"/>
                </patternFill>
              </fill>
            </x14:dxf>
          </x14:cfRule>
          <x14:cfRule type="containsText" priority="1440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435" operator="containsText" id="{9407A138-A104-43BE-A60B-8A3900D147BC}">
            <xm:f>NOT(ISERROR(SEARCH('Listados Datos'!$T$3,AF182)))</xm:f>
            <xm:f>'Listados Datos'!$T$3</xm:f>
            <x14:dxf>
              <fill>
                <patternFill patternType="solid">
                  <bgColor rgb="FFC00000"/>
                </patternFill>
              </fill>
            </x14:dxf>
          </x14:cfRule>
          <x14:cfRule type="containsText" priority="14436" operator="containsText" id="{72CEF83A-CDFB-4617-8219-F0F37184A757}">
            <xm:f>NOT(ISERROR(SEARCH('Listados Datos'!$T$4,AF182)))</xm:f>
            <xm:f>'Listados Datos'!$T$4</xm:f>
            <x14:dxf>
              <font>
                <b/>
                <i val="0"/>
                <color theme="0"/>
              </font>
              <fill>
                <patternFill>
                  <bgColor rgb="FFE26B0A"/>
                </patternFill>
              </fill>
            </x14:dxf>
          </x14:cfRule>
          <x14:cfRule type="containsText" priority="14437" operator="containsText" id="{D2CDE58C-8687-4EE6-8E88-16DCAD7632D4}">
            <xm:f>NOT(ISERROR(SEARCH('Listados Datos'!$T$5,AF182)))</xm:f>
            <xm:f>'Listados Datos'!$T$5</xm:f>
            <x14:dxf>
              <font>
                <b/>
                <i val="0"/>
                <color auto="1"/>
              </font>
              <fill>
                <patternFill>
                  <bgColor rgb="FFFFFF00"/>
                </patternFill>
              </fill>
            </x14:dxf>
          </x14:cfRule>
          <x14:cfRule type="containsText" priority="1443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431" operator="containsText" id="{8FEF6C59-22AB-4E57-8C45-034A45DE4483}">
            <xm:f>NOT(ISERROR(SEARCH('Listados Datos'!$T$3,AB182)))</xm:f>
            <xm:f>'Listados Datos'!$T$3</xm:f>
            <x14:dxf>
              <fill>
                <patternFill patternType="solid">
                  <bgColor rgb="FFC00000"/>
                </patternFill>
              </fill>
            </x14:dxf>
          </x14:cfRule>
          <x14:cfRule type="containsText" priority="14432" operator="containsText" id="{E8B62B47-615B-4947-9143-86FB6314C560}">
            <xm:f>NOT(ISERROR(SEARCH('Listados Datos'!$T$4,AB182)))</xm:f>
            <xm:f>'Listados Datos'!$T$4</xm:f>
            <x14:dxf>
              <font>
                <b/>
                <i val="0"/>
                <color theme="0"/>
              </font>
              <fill>
                <patternFill>
                  <bgColor rgb="FFE26B0A"/>
                </patternFill>
              </fill>
            </x14:dxf>
          </x14:cfRule>
          <x14:cfRule type="containsText" priority="14433" operator="containsText" id="{212A32F1-4B12-4246-A136-E41B6F9012E6}">
            <xm:f>NOT(ISERROR(SEARCH('Listados Datos'!$T$5,AB182)))</xm:f>
            <xm:f>'Listados Datos'!$T$5</xm:f>
            <x14:dxf>
              <font>
                <b/>
                <i val="0"/>
                <color auto="1"/>
              </font>
              <fill>
                <patternFill>
                  <bgColor rgb="FFFFFF00"/>
                </patternFill>
              </fill>
            </x14:dxf>
          </x14:cfRule>
          <x14:cfRule type="containsText" priority="1443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421" operator="containsText" id="{D7AF7BE2-5230-4A86-8F85-756FB565212F}">
            <xm:f>NOT(ISERROR(SEARCH('Listados Datos'!$P$3,Z182)))</xm:f>
            <xm:f>'Listados Datos'!$P$3</xm:f>
            <x14:dxf>
              <fill>
                <patternFill>
                  <bgColor rgb="FF99CC00"/>
                </patternFill>
              </fill>
            </x14:dxf>
          </x14:cfRule>
          <x14:cfRule type="containsText" priority="14422" operator="containsText" id="{6DE96A21-8EF2-4703-B207-B7C8952F0ECF}">
            <xm:f>NOT(ISERROR(SEARCH('Listados Datos'!$P$4,Z182)))</xm:f>
            <xm:f>'Listados Datos'!$P$4</xm:f>
            <x14:dxf>
              <fill>
                <patternFill>
                  <bgColor rgb="FF33CC33"/>
                </patternFill>
              </fill>
            </x14:dxf>
          </x14:cfRule>
          <x14:cfRule type="containsText" priority="14423" operator="containsText" id="{84979519-502D-4A5E-83A5-070B21F45512}">
            <xm:f>NOT(ISERROR(SEARCH('Listados Datos'!$P$5,Z182)))</xm:f>
            <xm:f>'Listados Datos'!$P$5</xm:f>
            <x14:dxf>
              <fill>
                <patternFill>
                  <bgColor rgb="FFFFFF00"/>
                </patternFill>
              </fill>
            </x14:dxf>
          </x14:cfRule>
          <x14:cfRule type="containsText" priority="14424" operator="containsText" id="{164FC6C6-8A83-4CF7-B8DE-CF3ADCDB9D93}">
            <xm:f>NOT(ISERROR(SEARCH('Listados Datos'!$P$6,Z182)))</xm:f>
            <xm:f>'Listados Datos'!$P$6</xm:f>
            <x14:dxf>
              <fill>
                <patternFill>
                  <bgColor rgb="FFFFC000"/>
                </patternFill>
              </fill>
            </x14:dxf>
          </x14:cfRule>
          <x14:cfRule type="containsText" priority="1442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407" operator="containsText" id="{8852EE23-B0E1-4048-83FD-D0A8AFA55237}">
            <xm:f>NOT(ISERROR(SEARCH('Listados Datos'!$T$3,AT182)))</xm:f>
            <xm:f>'Listados Datos'!$T$3</xm:f>
            <x14:dxf>
              <fill>
                <patternFill patternType="solid">
                  <bgColor rgb="FFC00000"/>
                </patternFill>
              </fill>
            </x14:dxf>
          </x14:cfRule>
          <x14:cfRule type="containsText" priority="14408" operator="containsText" id="{042150AA-2F44-4F05-A967-08F9DAAB9D65}">
            <xm:f>NOT(ISERROR(SEARCH('Listados Datos'!$T$4,AT182)))</xm:f>
            <xm:f>'Listados Datos'!$T$4</xm:f>
            <x14:dxf>
              <font>
                <b/>
                <i val="0"/>
                <color theme="0"/>
              </font>
              <fill>
                <patternFill>
                  <bgColor rgb="FFE26B0A"/>
                </patternFill>
              </fill>
            </x14:dxf>
          </x14:cfRule>
          <x14:cfRule type="containsText" priority="14409" operator="containsText" id="{B8A0C5DD-EAA4-4BC6-A339-7CC214A15519}">
            <xm:f>NOT(ISERROR(SEARCH('Listados Datos'!$T$5,AT182)))</xm:f>
            <xm:f>'Listados Datos'!$T$5</xm:f>
            <x14:dxf>
              <font>
                <b/>
                <i val="0"/>
                <color auto="1"/>
              </font>
              <fill>
                <patternFill>
                  <bgColor rgb="FFFFFF00"/>
                </patternFill>
              </fill>
            </x14:dxf>
          </x14:cfRule>
          <x14:cfRule type="containsText" priority="1441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247" operator="containsText" id="{F0F1D5F7-2785-4B1C-B4F4-5AAF59DABCEA}">
            <xm:f>NOT(ISERROR(SEARCH('Listados Datos'!$P$3,AR175)))</xm:f>
            <xm:f>'Listados Datos'!$P$3</xm:f>
            <x14:dxf>
              <fill>
                <patternFill>
                  <bgColor rgb="FF99CC00"/>
                </patternFill>
              </fill>
            </x14:dxf>
          </x14:cfRule>
          <x14:cfRule type="containsText" priority="14248" operator="containsText" id="{D79121EF-67EB-463B-9A92-93525333EC67}">
            <xm:f>NOT(ISERROR(SEARCH('Listados Datos'!$P$4,AR175)))</xm:f>
            <xm:f>'Listados Datos'!$P$4</xm:f>
            <x14:dxf>
              <fill>
                <patternFill>
                  <bgColor rgb="FF33CC33"/>
                </patternFill>
              </fill>
            </x14:dxf>
          </x14:cfRule>
          <x14:cfRule type="containsText" priority="14249" operator="containsText" id="{AA0CBCCC-2D2E-400C-A074-B791BB809C52}">
            <xm:f>NOT(ISERROR(SEARCH('Listados Datos'!$P$5,AR175)))</xm:f>
            <xm:f>'Listados Datos'!$P$5</xm:f>
            <x14:dxf>
              <fill>
                <patternFill>
                  <bgColor rgb="FFFFFF00"/>
                </patternFill>
              </fill>
            </x14:dxf>
          </x14:cfRule>
          <x14:cfRule type="containsText" priority="14250" operator="containsText" id="{E25E0988-255D-4AB4-890C-AFAF49D97F3D}">
            <xm:f>NOT(ISERROR(SEARCH('Listados Datos'!$P$6,AR175)))</xm:f>
            <xm:f>'Listados Datos'!$P$6</xm:f>
            <x14:dxf>
              <fill>
                <patternFill>
                  <bgColor rgb="FFFFC000"/>
                </patternFill>
              </fill>
            </x14:dxf>
          </x14:cfRule>
          <x14:cfRule type="containsText" priority="1425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313" operator="containsText" id="{9F7ED840-65AF-4DEF-8229-671DED8BADC6}">
            <xm:f>NOT(ISERROR(SEARCH('Listados Datos'!$T$3,AT177)))</xm:f>
            <xm:f>'Listados Datos'!$T$3</xm:f>
            <x14:dxf>
              <fill>
                <patternFill patternType="solid">
                  <bgColor rgb="FFC00000"/>
                </patternFill>
              </fill>
            </x14:dxf>
          </x14:cfRule>
          <x14:cfRule type="containsText" priority="14314" operator="containsText" id="{92925615-ACF4-46FA-B775-BFE260295430}">
            <xm:f>NOT(ISERROR(SEARCH('Listados Datos'!$T$4,AT177)))</xm:f>
            <xm:f>'Listados Datos'!$T$4</xm:f>
            <x14:dxf>
              <font>
                <b/>
                <i val="0"/>
                <color theme="0"/>
              </font>
              <fill>
                <patternFill>
                  <bgColor rgb="FFE26B0A"/>
                </patternFill>
              </fill>
            </x14:dxf>
          </x14:cfRule>
          <x14:cfRule type="containsText" priority="14315" operator="containsText" id="{29FD5C9E-416B-4752-B45C-9E9A22A93BFA}">
            <xm:f>NOT(ISERROR(SEARCH('Listados Datos'!$T$5,AT177)))</xm:f>
            <xm:f>'Listados Datos'!$T$5</xm:f>
            <x14:dxf>
              <font>
                <b/>
                <i val="0"/>
                <color auto="1"/>
              </font>
              <fill>
                <patternFill>
                  <bgColor rgb="FFFFFF00"/>
                </patternFill>
              </fill>
            </x14:dxf>
          </x14:cfRule>
          <x14:cfRule type="containsText" priority="1431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303" operator="containsText" id="{91279E59-0C76-47E0-BB62-03BC02B05796}">
            <xm:f>NOT(ISERROR(SEARCH('Listados Datos'!$P$3,AR177)))</xm:f>
            <xm:f>'Listados Datos'!$P$3</xm:f>
            <x14:dxf>
              <fill>
                <patternFill>
                  <bgColor rgb="FF99CC00"/>
                </patternFill>
              </fill>
            </x14:dxf>
          </x14:cfRule>
          <x14:cfRule type="containsText" priority="14304" operator="containsText" id="{CD6DBC01-315F-42AB-9CD5-59ED818CDA43}">
            <xm:f>NOT(ISERROR(SEARCH('Listados Datos'!$P$4,AR177)))</xm:f>
            <xm:f>'Listados Datos'!$P$4</xm:f>
            <x14:dxf>
              <fill>
                <patternFill>
                  <bgColor rgb="FF33CC33"/>
                </patternFill>
              </fill>
            </x14:dxf>
          </x14:cfRule>
          <x14:cfRule type="containsText" priority="14305" operator="containsText" id="{796ADC2C-FF13-4E82-94BE-D571D5ABCEC5}">
            <xm:f>NOT(ISERROR(SEARCH('Listados Datos'!$P$5,AR177)))</xm:f>
            <xm:f>'Listados Datos'!$P$5</xm:f>
            <x14:dxf>
              <fill>
                <patternFill>
                  <bgColor rgb="FFFFFF00"/>
                </patternFill>
              </fill>
            </x14:dxf>
          </x14:cfRule>
          <x14:cfRule type="containsText" priority="14306" operator="containsText" id="{A0D3CFC4-BD49-4F7A-BEB6-CA94002A516D}">
            <xm:f>NOT(ISERROR(SEARCH('Listados Datos'!$P$6,AR177)))</xm:f>
            <xm:f>'Listados Datos'!$P$6</xm:f>
            <x14:dxf>
              <fill>
                <patternFill>
                  <bgColor rgb="FFFFC000"/>
                </patternFill>
              </fill>
            </x14:dxf>
          </x14:cfRule>
          <x14:cfRule type="containsText" priority="1430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271" operator="containsText" id="{B7A47893-7706-4DDF-9403-454B3C99C6B9}">
            <xm:f>NOT(ISERROR(SEARCH('Listados Datos'!$T$3,AT174)))</xm:f>
            <xm:f>'Listados Datos'!$T$3</xm:f>
            <x14:dxf>
              <fill>
                <patternFill patternType="solid">
                  <bgColor rgb="FFC00000"/>
                </patternFill>
              </fill>
            </x14:dxf>
          </x14:cfRule>
          <x14:cfRule type="containsText" priority="14272" operator="containsText" id="{39EC2C40-041C-4DEC-B4A1-FFD187C520D7}">
            <xm:f>NOT(ISERROR(SEARCH('Listados Datos'!$T$4,AT174)))</xm:f>
            <xm:f>'Listados Datos'!$T$4</xm:f>
            <x14:dxf>
              <font>
                <b/>
                <i val="0"/>
                <color theme="0"/>
              </font>
              <fill>
                <patternFill>
                  <bgColor rgb="FFE26B0A"/>
                </patternFill>
              </fill>
            </x14:dxf>
          </x14:cfRule>
          <x14:cfRule type="containsText" priority="14273" operator="containsText" id="{4A41BB91-0878-42AE-A93F-EDBC4640A0E2}">
            <xm:f>NOT(ISERROR(SEARCH('Listados Datos'!$T$5,AT174)))</xm:f>
            <xm:f>'Listados Datos'!$T$5</xm:f>
            <x14:dxf>
              <font>
                <b/>
                <i val="0"/>
                <color auto="1"/>
              </font>
              <fill>
                <patternFill>
                  <bgColor rgb="FFFFFF00"/>
                </patternFill>
              </fill>
            </x14:dxf>
          </x14:cfRule>
          <x14:cfRule type="containsText" priority="1427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261" operator="containsText" id="{AE1C9C43-C52E-4C28-B5EF-F70DFA5FF2F0}">
            <xm:f>NOT(ISERROR(SEARCH('Listados Datos'!$P$3,AR174)))</xm:f>
            <xm:f>'Listados Datos'!$P$3</xm:f>
            <x14:dxf>
              <fill>
                <patternFill>
                  <bgColor rgb="FF99CC00"/>
                </patternFill>
              </fill>
            </x14:dxf>
          </x14:cfRule>
          <x14:cfRule type="containsText" priority="14262" operator="containsText" id="{4AC0460E-B945-470E-BB51-D2C9750F41F2}">
            <xm:f>NOT(ISERROR(SEARCH('Listados Datos'!$P$4,AR174)))</xm:f>
            <xm:f>'Listados Datos'!$P$4</xm:f>
            <x14:dxf>
              <fill>
                <patternFill>
                  <bgColor rgb="FF33CC33"/>
                </patternFill>
              </fill>
            </x14:dxf>
          </x14:cfRule>
          <x14:cfRule type="containsText" priority="14263" operator="containsText" id="{2627B5F2-C1F5-4F82-92B5-F5AB5800E489}">
            <xm:f>NOT(ISERROR(SEARCH('Listados Datos'!$P$5,AR174)))</xm:f>
            <xm:f>'Listados Datos'!$P$5</xm:f>
            <x14:dxf>
              <fill>
                <patternFill>
                  <bgColor rgb="FFFFFF00"/>
                </patternFill>
              </fill>
            </x14:dxf>
          </x14:cfRule>
          <x14:cfRule type="containsText" priority="14264" operator="containsText" id="{D05BEF3C-CF14-4DBC-B353-A6A97765C493}">
            <xm:f>NOT(ISERROR(SEARCH('Listados Datos'!$P$6,AR174)))</xm:f>
            <xm:f>'Listados Datos'!$P$6</xm:f>
            <x14:dxf>
              <fill>
                <patternFill>
                  <bgColor rgb="FFFFC000"/>
                </patternFill>
              </fill>
            </x14:dxf>
          </x14:cfRule>
          <x14:cfRule type="containsText" priority="1426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379" operator="containsText" id="{CB339A94-D43F-47E6-ABDC-583221D8D3C3}">
            <xm:f>NOT(ISERROR(SEARCH('Listados Datos'!$T$3,AF172)))</xm:f>
            <xm:f>'Listados Datos'!$T$3</xm:f>
            <x14:dxf>
              <fill>
                <patternFill patternType="solid">
                  <bgColor rgb="FFC00000"/>
                </patternFill>
              </fill>
            </x14:dxf>
          </x14:cfRule>
          <x14:cfRule type="containsText" priority="14380" operator="containsText" id="{73EC81CA-6E0A-46D4-A59B-728C53D7A26F}">
            <xm:f>NOT(ISERROR(SEARCH('Listados Datos'!$T$4,AF172)))</xm:f>
            <xm:f>'Listados Datos'!$T$4</xm:f>
            <x14:dxf>
              <font>
                <b/>
                <i val="0"/>
                <color theme="0"/>
              </font>
              <fill>
                <patternFill>
                  <bgColor rgb="FFE26B0A"/>
                </patternFill>
              </fill>
            </x14:dxf>
          </x14:cfRule>
          <x14:cfRule type="containsText" priority="14381" operator="containsText" id="{32C6EB38-A99D-4675-8297-D7CBDA00FECF}">
            <xm:f>NOT(ISERROR(SEARCH('Listados Datos'!$T$5,AF172)))</xm:f>
            <xm:f>'Listados Datos'!$T$5</xm:f>
            <x14:dxf>
              <font>
                <b/>
                <i val="0"/>
                <color auto="1"/>
              </font>
              <fill>
                <patternFill>
                  <bgColor rgb="FFFFFF00"/>
                </patternFill>
              </fill>
            </x14:dxf>
          </x14:cfRule>
          <x14:cfRule type="containsText" priority="1438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375" operator="containsText" id="{6F47CA4B-4AA1-4FE1-9FDB-CDC81006FA1E}">
            <xm:f>NOT(ISERROR(SEARCH('Listados Datos'!$T$3,AB172)))</xm:f>
            <xm:f>'Listados Datos'!$T$3</xm:f>
            <x14:dxf>
              <fill>
                <patternFill patternType="solid">
                  <bgColor rgb="FFC00000"/>
                </patternFill>
              </fill>
            </x14:dxf>
          </x14:cfRule>
          <x14:cfRule type="containsText" priority="14376" operator="containsText" id="{0E1EBAD3-3A6D-40A5-AA8F-CF85B9114162}">
            <xm:f>NOT(ISERROR(SEARCH('Listados Datos'!$T$4,AB172)))</xm:f>
            <xm:f>'Listados Datos'!$T$4</xm:f>
            <x14:dxf>
              <font>
                <b/>
                <i val="0"/>
                <color theme="0"/>
              </font>
              <fill>
                <patternFill>
                  <bgColor rgb="FFE26B0A"/>
                </patternFill>
              </fill>
            </x14:dxf>
          </x14:cfRule>
          <x14:cfRule type="containsText" priority="14377" operator="containsText" id="{FD1786E5-41BA-4399-935B-D27754EE15C6}">
            <xm:f>NOT(ISERROR(SEARCH('Listados Datos'!$T$5,AB172)))</xm:f>
            <xm:f>'Listados Datos'!$T$5</xm:f>
            <x14:dxf>
              <font>
                <b/>
                <i val="0"/>
                <color auto="1"/>
              </font>
              <fill>
                <patternFill>
                  <bgColor rgb="FFFFFF00"/>
                </patternFill>
              </fill>
            </x14:dxf>
          </x14:cfRule>
          <x14:cfRule type="containsText" priority="1437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365" operator="containsText" id="{133E10D4-6CDD-4ADD-BB5A-8B6BEAE0B42B}">
            <xm:f>NOT(ISERROR(SEARCH('Listados Datos'!$P$3,Z172)))</xm:f>
            <xm:f>'Listados Datos'!$P$3</xm:f>
            <x14:dxf>
              <fill>
                <patternFill>
                  <bgColor rgb="FF99CC00"/>
                </patternFill>
              </fill>
            </x14:dxf>
          </x14:cfRule>
          <x14:cfRule type="containsText" priority="14366" operator="containsText" id="{EC9E18BD-4202-41E2-8B24-FC6F475E1289}">
            <xm:f>NOT(ISERROR(SEARCH('Listados Datos'!$P$4,Z172)))</xm:f>
            <xm:f>'Listados Datos'!$P$4</xm:f>
            <x14:dxf>
              <fill>
                <patternFill>
                  <bgColor rgb="FF33CC33"/>
                </patternFill>
              </fill>
            </x14:dxf>
          </x14:cfRule>
          <x14:cfRule type="containsText" priority="14367" operator="containsText" id="{47C80417-7D38-4259-BE9E-46BC3300E69E}">
            <xm:f>NOT(ISERROR(SEARCH('Listados Datos'!$P$5,Z172)))</xm:f>
            <xm:f>'Listados Datos'!$P$5</xm:f>
            <x14:dxf>
              <fill>
                <patternFill>
                  <bgColor rgb="FFFFFF00"/>
                </patternFill>
              </fill>
            </x14:dxf>
          </x14:cfRule>
          <x14:cfRule type="containsText" priority="14368" operator="containsText" id="{F049F85A-0B80-4D42-98E1-DB9FA56964D9}">
            <xm:f>NOT(ISERROR(SEARCH('Listados Datos'!$P$6,Z172)))</xm:f>
            <xm:f>'Listados Datos'!$P$6</xm:f>
            <x14:dxf>
              <fill>
                <patternFill>
                  <bgColor rgb="FFFFC000"/>
                </patternFill>
              </fill>
            </x14:dxf>
          </x14:cfRule>
          <x14:cfRule type="containsText" priority="1436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341" operator="containsText" id="{37556656-44CF-4480-A72C-AD82B2B5D480}">
            <xm:f>NOT(ISERROR(SEARCH('Listados Datos'!$T$3,AT172)))</xm:f>
            <xm:f>'Listados Datos'!$T$3</xm:f>
            <x14:dxf>
              <fill>
                <patternFill patternType="solid">
                  <bgColor rgb="FFC00000"/>
                </patternFill>
              </fill>
            </x14:dxf>
          </x14:cfRule>
          <x14:cfRule type="containsText" priority="14342" operator="containsText" id="{EEFDEFC7-1FA8-45D4-B2F3-2F454D3C200D}">
            <xm:f>NOT(ISERROR(SEARCH('Listados Datos'!$T$4,AT172)))</xm:f>
            <xm:f>'Listados Datos'!$T$4</xm:f>
            <x14:dxf>
              <font>
                <b/>
                <i val="0"/>
                <color theme="0"/>
              </font>
              <fill>
                <patternFill>
                  <bgColor rgb="FFE26B0A"/>
                </patternFill>
              </fill>
            </x14:dxf>
          </x14:cfRule>
          <x14:cfRule type="containsText" priority="14343" operator="containsText" id="{7194C64D-D953-4441-9757-371AD77B54A7}">
            <xm:f>NOT(ISERROR(SEARCH('Listados Datos'!$T$5,AT172)))</xm:f>
            <xm:f>'Listados Datos'!$T$5</xm:f>
            <x14:dxf>
              <font>
                <b/>
                <i val="0"/>
                <color auto="1"/>
              </font>
              <fill>
                <patternFill>
                  <bgColor rgb="FFFFFF00"/>
                </patternFill>
              </fill>
            </x14:dxf>
          </x14:cfRule>
          <x14:cfRule type="containsText" priority="1434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331" operator="containsText" id="{7540A3A9-2908-4349-81E3-6191D5633A7B}">
            <xm:f>NOT(ISERROR(SEARCH('Listados Datos'!$P$3,AR172)))</xm:f>
            <xm:f>'Listados Datos'!$P$3</xm:f>
            <x14:dxf>
              <fill>
                <patternFill>
                  <bgColor rgb="FF99CC00"/>
                </patternFill>
              </fill>
            </x14:dxf>
          </x14:cfRule>
          <x14:cfRule type="containsText" priority="14332" operator="containsText" id="{0E513AED-D5E0-4C62-AD7C-47BCC8CCBD06}">
            <xm:f>NOT(ISERROR(SEARCH('Listados Datos'!$P$4,AR172)))</xm:f>
            <xm:f>'Listados Datos'!$P$4</xm:f>
            <x14:dxf>
              <fill>
                <patternFill>
                  <bgColor rgb="FF33CC33"/>
                </patternFill>
              </fill>
            </x14:dxf>
          </x14:cfRule>
          <x14:cfRule type="containsText" priority="14333" operator="containsText" id="{016B93DE-3AE1-4775-8276-FCEE409AE4BE}">
            <xm:f>NOT(ISERROR(SEARCH('Listados Datos'!$P$5,AR172)))</xm:f>
            <xm:f>'Listados Datos'!$P$5</xm:f>
            <x14:dxf>
              <fill>
                <patternFill>
                  <bgColor rgb="FFFFFF00"/>
                </patternFill>
              </fill>
            </x14:dxf>
          </x14:cfRule>
          <x14:cfRule type="containsText" priority="14334" operator="containsText" id="{66C1CD6B-76CB-4B60-BF1D-2C037F6808F0}">
            <xm:f>NOT(ISERROR(SEARCH('Listados Datos'!$P$6,AR172)))</xm:f>
            <xm:f>'Listados Datos'!$P$6</xm:f>
            <x14:dxf>
              <fill>
                <patternFill>
                  <bgColor rgb="FFFFC000"/>
                </patternFill>
              </fill>
            </x14:dxf>
          </x14:cfRule>
          <x14:cfRule type="containsText" priority="1433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327" operator="containsText" id="{BCD1DBC8-1EFE-4FAC-BF6B-A4633C844792}">
            <xm:f>NOT(ISERROR(SEARCH('Listados Datos'!$T$3,AT173)))</xm:f>
            <xm:f>'Listados Datos'!$T$3</xm:f>
            <x14:dxf>
              <fill>
                <patternFill patternType="solid">
                  <bgColor rgb="FFC00000"/>
                </patternFill>
              </fill>
            </x14:dxf>
          </x14:cfRule>
          <x14:cfRule type="containsText" priority="14328" operator="containsText" id="{76BF12EE-CE2F-4942-A66C-6644120DEFD1}">
            <xm:f>NOT(ISERROR(SEARCH('Listados Datos'!$T$4,AT173)))</xm:f>
            <xm:f>'Listados Datos'!$T$4</xm:f>
            <x14:dxf>
              <font>
                <b/>
                <i val="0"/>
                <color theme="0"/>
              </font>
              <fill>
                <patternFill>
                  <bgColor rgb="FFE26B0A"/>
                </patternFill>
              </fill>
            </x14:dxf>
          </x14:cfRule>
          <x14:cfRule type="containsText" priority="14329" operator="containsText" id="{4DCBC4B9-B652-4557-B794-898EFE57E3ED}">
            <xm:f>NOT(ISERROR(SEARCH('Listados Datos'!$T$5,AT173)))</xm:f>
            <xm:f>'Listados Datos'!$T$5</xm:f>
            <x14:dxf>
              <font>
                <b/>
                <i val="0"/>
                <color auto="1"/>
              </font>
              <fill>
                <patternFill>
                  <bgColor rgb="FFFFFF00"/>
                </patternFill>
              </fill>
            </x14:dxf>
          </x14:cfRule>
          <x14:cfRule type="containsText" priority="1433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317" operator="containsText" id="{424E1CDB-1A4E-4B36-82FD-28BA40A12525}">
            <xm:f>NOT(ISERROR(SEARCH('Listados Datos'!$P$3,AR173)))</xm:f>
            <xm:f>'Listados Datos'!$P$3</xm:f>
            <x14:dxf>
              <fill>
                <patternFill>
                  <bgColor rgb="FF99CC00"/>
                </patternFill>
              </fill>
            </x14:dxf>
          </x14:cfRule>
          <x14:cfRule type="containsText" priority="14318" operator="containsText" id="{D776B666-DAFE-4EF5-9959-EC29C7BF9B99}">
            <xm:f>NOT(ISERROR(SEARCH('Listados Datos'!$P$4,AR173)))</xm:f>
            <xm:f>'Listados Datos'!$P$4</xm:f>
            <x14:dxf>
              <fill>
                <patternFill>
                  <bgColor rgb="FF33CC33"/>
                </patternFill>
              </fill>
            </x14:dxf>
          </x14:cfRule>
          <x14:cfRule type="containsText" priority="14319" operator="containsText" id="{9D8E60E0-1326-4235-A9BD-65ABE8195194}">
            <xm:f>NOT(ISERROR(SEARCH('Listados Datos'!$P$5,AR173)))</xm:f>
            <xm:f>'Listados Datos'!$P$5</xm:f>
            <x14:dxf>
              <fill>
                <patternFill>
                  <bgColor rgb="FFFFFF00"/>
                </patternFill>
              </fill>
            </x14:dxf>
          </x14:cfRule>
          <x14:cfRule type="containsText" priority="14320" operator="containsText" id="{3A688739-C458-472A-A44B-EEFBC6C4179B}">
            <xm:f>NOT(ISERROR(SEARCH('Listados Datos'!$P$6,AR173)))</xm:f>
            <xm:f>'Listados Datos'!$P$6</xm:f>
            <x14:dxf>
              <fill>
                <patternFill>
                  <bgColor rgb="FFFFC000"/>
                </patternFill>
              </fill>
            </x14:dxf>
          </x14:cfRule>
          <x14:cfRule type="containsText" priority="1432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299" operator="containsText" id="{F9AD74C6-66E8-45A7-815F-F0205021D76D}">
            <xm:f>NOT(ISERROR(SEARCH('Listados Datos'!$T$3,AF174)))</xm:f>
            <xm:f>'Listados Datos'!$T$3</xm:f>
            <x14:dxf>
              <fill>
                <patternFill patternType="solid">
                  <bgColor rgb="FFC00000"/>
                </patternFill>
              </fill>
            </x14:dxf>
          </x14:cfRule>
          <x14:cfRule type="containsText" priority="14300" operator="containsText" id="{9810D84B-5F7E-497D-9FE2-12215DDB7EA1}">
            <xm:f>NOT(ISERROR(SEARCH('Listados Datos'!$T$4,AF174)))</xm:f>
            <xm:f>'Listados Datos'!$T$4</xm:f>
            <x14:dxf>
              <font>
                <b/>
                <i val="0"/>
                <color theme="0"/>
              </font>
              <fill>
                <patternFill>
                  <bgColor rgb="FFE26B0A"/>
                </patternFill>
              </fill>
            </x14:dxf>
          </x14:cfRule>
          <x14:cfRule type="containsText" priority="14301" operator="containsText" id="{A91C7FB3-2327-41B2-B379-63D1CF916CBB}">
            <xm:f>NOT(ISERROR(SEARCH('Listados Datos'!$T$5,AF174)))</xm:f>
            <xm:f>'Listados Datos'!$T$5</xm:f>
            <x14:dxf>
              <font>
                <b/>
                <i val="0"/>
                <color auto="1"/>
              </font>
              <fill>
                <patternFill>
                  <bgColor rgb="FFFFFF00"/>
                </patternFill>
              </fill>
            </x14:dxf>
          </x14:cfRule>
          <x14:cfRule type="containsText" priority="1430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295" operator="containsText" id="{1206AB7D-603E-4C12-934A-AB2A19149BF1}">
            <xm:f>NOT(ISERROR(SEARCH('Listados Datos'!$T$3,AB174)))</xm:f>
            <xm:f>'Listados Datos'!$T$3</xm:f>
            <x14:dxf>
              <fill>
                <patternFill patternType="solid">
                  <bgColor rgb="FFC00000"/>
                </patternFill>
              </fill>
            </x14:dxf>
          </x14:cfRule>
          <x14:cfRule type="containsText" priority="14296" operator="containsText" id="{4F9B39D4-A764-45F9-9BC1-A3FBC3B2050D}">
            <xm:f>NOT(ISERROR(SEARCH('Listados Datos'!$T$4,AB174)))</xm:f>
            <xm:f>'Listados Datos'!$T$4</xm:f>
            <x14:dxf>
              <font>
                <b/>
                <i val="0"/>
                <color theme="0"/>
              </font>
              <fill>
                <patternFill>
                  <bgColor rgb="FFE26B0A"/>
                </patternFill>
              </fill>
            </x14:dxf>
          </x14:cfRule>
          <x14:cfRule type="containsText" priority="14297" operator="containsText" id="{4AF2962E-F9B8-497E-B990-CA927D7C5554}">
            <xm:f>NOT(ISERROR(SEARCH('Listados Datos'!$T$5,AB174)))</xm:f>
            <xm:f>'Listados Datos'!$T$5</xm:f>
            <x14:dxf>
              <font>
                <b/>
                <i val="0"/>
                <color auto="1"/>
              </font>
              <fill>
                <patternFill>
                  <bgColor rgb="FFFFFF00"/>
                </patternFill>
              </fill>
            </x14:dxf>
          </x14:cfRule>
          <x14:cfRule type="containsText" priority="1429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285" operator="containsText" id="{E68A2856-1AB6-48E7-9FBC-FEBABC4CB3D2}">
            <xm:f>NOT(ISERROR(SEARCH('Listados Datos'!$P$3,Z174)))</xm:f>
            <xm:f>'Listados Datos'!$P$3</xm:f>
            <x14:dxf>
              <fill>
                <patternFill>
                  <bgColor rgb="FF99CC00"/>
                </patternFill>
              </fill>
            </x14:dxf>
          </x14:cfRule>
          <x14:cfRule type="containsText" priority="14286" operator="containsText" id="{872C1290-3EF5-4635-A2A0-E31F197B6DA1}">
            <xm:f>NOT(ISERROR(SEARCH('Listados Datos'!$P$4,Z174)))</xm:f>
            <xm:f>'Listados Datos'!$P$4</xm:f>
            <x14:dxf>
              <fill>
                <patternFill>
                  <bgColor rgb="FF33CC33"/>
                </patternFill>
              </fill>
            </x14:dxf>
          </x14:cfRule>
          <x14:cfRule type="containsText" priority="14287" operator="containsText" id="{23F4D666-47E4-4B95-8D15-AE2130A0A661}">
            <xm:f>NOT(ISERROR(SEARCH('Listados Datos'!$P$5,Z174)))</xm:f>
            <xm:f>'Listados Datos'!$P$5</xm:f>
            <x14:dxf>
              <fill>
                <patternFill>
                  <bgColor rgb="FFFFFF00"/>
                </patternFill>
              </fill>
            </x14:dxf>
          </x14:cfRule>
          <x14:cfRule type="containsText" priority="14288" operator="containsText" id="{D3E13869-74DF-4277-A47C-02DD72FD586B}">
            <xm:f>NOT(ISERROR(SEARCH('Listados Datos'!$P$6,Z174)))</xm:f>
            <xm:f>'Listados Datos'!$P$6</xm:f>
            <x14:dxf>
              <fill>
                <patternFill>
                  <bgColor rgb="FFFFC000"/>
                </patternFill>
              </fill>
            </x14:dxf>
          </x14:cfRule>
          <x14:cfRule type="containsText" priority="1428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257" operator="containsText" id="{E5BC8FC7-09A1-4021-9288-024BB7C9EE03}">
            <xm:f>NOT(ISERROR(SEARCH('Listados Datos'!$T$3,AT175)))</xm:f>
            <xm:f>'Listados Datos'!$T$3</xm:f>
            <x14:dxf>
              <fill>
                <patternFill patternType="solid">
                  <bgColor rgb="FFC00000"/>
                </patternFill>
              </fill>
            </x14:dxf>
          </x14:cfRule>
          <x14:cfRule type="containsText" priority="14258" operator="containsText" id="{DF904648-480A-4158-9623-A240B3BF0A11}">
            <xm:f>NOT(ISERROR(SEARCH('Listados Datos'!$T$4,AT175)))</xm:f>
            <xm:f>'Listados Datos'!$T$4</xm:f>
            <x14:dxf>
              <font>
                <b/>
                <i val="0"/>
                <color theme="0"/>
              </font>
              <fill>
                <patternFill>
                  <bgColor rgb="FFE26B0A"/>
                </patternFill>
              </fill>
            </x14:dxf>
          </x14:cfRule>
          <x14:cfRule type="containsText" priority="14259" operator="containsText" id="{A991208B-018D-4E55-A99A-64E87E6E56E6}">
            <xm:f>NOT(ISERROR(SEARCH('Listados Datos'!$T$5,AT175)))</xm:f>
            <xm:f>'Listados Datos'!$T$5</xm:f>
            <x14:dxf>
              <font>
                <b/>
                <i val="0"/>
                <color auto="1"/>
              </font>
              <fill>
                <patternFill>
                  <bgColor rgb="FFFFFF00"/>
                </patternFill>
              </fill>
            </x14:dxf>
          </x14:cfRule>
          <x14:cfRule type="containsText" priority="1426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205" operator="containsText" id="{39888DFF-B969-436C-8F1B-8A045B890DF2}">
            <xm:f>NOT(ISERROR(SEARCH('Listados Datos'!$P$3,AR176)))</xm:f>
            <xm:f>'Listados Datos'!$P$3</xm:f>
            <x14:dxf>
              <fill>
                <patternFill>
                  <bgColor rgb="FF99CC00"/>
                </patternFill>
              </fill>
            </x14:dxf>
          </x14:cfRule>
          <x14:cfRule type="containsText" priority="14206" operator="containsText" id="{FBF79E9D-A333-4BA4-A3A2-F53B3A2C2B1E}">
            <xm:f>NOT(ISERROR(SEARCH('Listados Datos'!$P$4,AR176)))</xm:f>
            <xm:f>'Listados Datos'!$P$4</xm:f>
            <x14:dxf>
              <fill>
                <patternFill>
                  <bgColor rgb="FF33CC33"/>
                </patternFill>
              </fill>
            </x14:dxf>
          </x14:cfRule>
          <x14:cfRule type="containsText" priority="14207" operator="containsText" id="{A9419A16-99E8-4BD3-9C03-F3CCABB0F208}">
            <xm:f>NOT(ISERROR(SEARCH('Listados Datos'!$P$5,AR176)))</xm:f>
            <xm:f>'Listados Datos'!$P$5</xm:f>
            <x14:dxf>
              <fill>
                <patternFill>
                  <bgColor rgb="FFFFFF00"/>
                </patternFill>
              </fill>
            </x14:dxf>
          </x14:cfRule>
          <x14:cfRule type="containsText" priority="14208" operator="containsText" id="{3255B0E3-74B0-41D1-BE2A-7BB76F682C6A}">
            <xm:f>NOT(ISERROR(SEARCH('Listados Datos'!$P$6,AR176)))</xm:f>
            <xm:f>'Listados Datos'!$P$6</xm:f>
            <x14:dxf>
              <fill>
                <patternFill>
                  <bgColor rgb="FFFFC000"/>
                </patternFill>
              </fill>
            </x14:dxf>
          </x14:cfRule>
          <x14:cfRule type="containsText" priority="1420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243" operator="containsText" id="{89F9637C-E5AB-4CDF-9AF8-B0B8C7C55B21}">
            <xm:f>NOT(ISERROR(SEARCH('Listados Datos'!$T$3,AF176)))</xm:f>
            <xm:f>'Listados Datos'!$T$3</xm:f>
            <x14:dxf>
              <fill>
                <patternFill patternType="solid">
                  <bgColor rgb="FFC00000"/>
                </patternFill>
              </fill>
            </x14:dxf>
          </x14:cfRule>
          <x14:cfRule type="containsText" priority="14244" operator="containsText" id="{7C204978-146E-4802-80AF-F76680C08F50}">
            <xm:f>NOT(ISERROR(SEARCH('Listados Datos'!$T$4,AF176)))</xm:f>
            <xm:f>'Listados Datos'!$T$4</xm:f>
            <x14:dxf>
              <font>
                <b/>
                <i val="0"/>
                <color theme="0"/>
              </font>
              <fill>
                <patternFill>
                  <bgColor rgb="FFE26B0A"/>
                </patternFill>
              </fill>
            </x14:dxf>
          </x14:cfRule>
          <x14:cfRule type="containsText" priority="14245" operator="containsText" id="{43828BCD-A852-4323-8033-E1243285D033}">
            <xm:f>NOT(ISERROR(SEARCH('Listados Datos'!$T$5,AF176)))</xm:f>
            <xm:f>'Listados Datos'!$T$5</xm:f>
            <x14:dxf>
              <font>
                <b/>
                <i val="0"/>
                <color auto="1"/>
              </font>
              <fill>
                <patternFill>
                  <bgColor rgb="FFFFFF00"/>
                </patternFill>
              </fill>
            </x14:dxf>
          </x14:cfRule>
          <x14:cfRule type="containsText" priority="1424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239" operator="containsText" id="{EF82B54B-C004-4850-88D9-39467D143126}">
            <xm:f>NOT(ISERROR(SEARCH('Listados Datos'!$T$3,AB176)))</xm:f>
            <xm:f>'Listados Datos'!$T$3</xm:f>
            <x14:dxf>
              <fill>
                <patternFill patternType="solid">
                  <bgColor rgb="FFC00000"/>
                </patternFill>
              </fill>
            </x14:dxf>
          </x14:cfRule>
          <x14:cfRule type="containsText" priority="14240" operator="containsText" id="{749D72E2-2BFF-420F-B3F2-A6BA487E3EE6}">
            <xm:f>NOT(ISERROR(SEARCH('Listados Datos'!$T$4,AB176)))</xm:f>
            <xm:f>'Listados Datos'!$T$4</xm:f>
            <x14:dxf>
              <font>
                <b/>
                <i val="0"/>
                <color theme="0"/>
              </font>
              <fill>
                <patternFill>
                  <bgColor rgb="FFE26B0A"/>
                </patternFill>
              </fill>
            </x14:dxf>
          </x14:cfRule>
          <x14:cfRule type="containsText" priority="14241" operator="containsText" id="{FAA981F8-2613-410E-A999-8D8A462B5E03}">
            <xm:f>NOT(ISERROR(SEARCH('Listados Datos'!$T$5,AB176)))</xm:f>
            <xm:f>'Listados Datos'!$T$5</xm:f>
            <x14:dxf>
              <font>
                <b/>
                <i val="0"/>
                <color auto="1"/>
              </font>
              <fill>
                <patternFill>
                  <bgColor rgb="FFFFFF00"/>
                </patternFill>
              </fill>
            </x14:dxf>
          </x14:cfRule>
          <x14:cfRule type="containsText" priority="1424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229" operator="containsText" id="{51B33851-86EB-4279-9AE5-5F1B378BC3B7}">
            <xm:f>NOT(ISERROR(SEARCH('Listados Datos'!$P$3,Z176)))</xm:f>
            <xm:f>'Listados Datos'!$P$3</xm:f>
            <x14:dxf>
              <fill>
                <patternFill>
                  <bgColor rgb="FF99CC00"/>
                </patternFill>
              </fill>
            </x14:dxf>
          </x14:cfRule>
          <x14:cfRule type="containsText" priority="14230" operator="containsText" id="{DDE710F7-31FB-41A7-B88F-281D0A1C9CED}">
            <xm:f>NOT(ISERROR(SEARCH('Listados Datos'!$P$4,Z176)))</xm:f>
            <xm:f>'Listados Datos'!$P$4</xm:f>
            <x14:dxf>
              <fill>
                <patternFill>
                  <bgColor rgb="FF33CC33"/>
                </patternFill>
              </fill>
            </x14:dxf>
          </x14:cfRule>
          <x14:cfRule type="containsText" priority="14231" operator="containsText" id="{BE44B05C-74E5-4E23-904B-DE8431115FE3}">
            <xm:f>NOT(ISERROR(SEARCH('Listados Datos'!$P$5,Z176)))</xm:f>
            <xm:f>'Listados Datos'!$P$5</xm:f>
            <x14:dxf>
              <fill>
                <patternFill>
                  <bgColor rgb="FFFFFF00"/>
                </patternFill>
              </fill>
            </x14:dxf>
          </x14:cfRule>
          <x14:cfRule type="containsText" priority="14232" operator="containsText" id="{23359E62-BF74-49EC-AB2F-1D40618B45F6}">
            <xm:f>NOT(ISERROR(SEARCH('Listados Datos'!$P$6,Z176)))</xm:f>
            <xm:f>'Listados Datos'!$P$6</xm:f>
            <x14:dxf>
              <fill>
                <patternFill>
                  <bgColor rgb="FFFFC000"/>
                </patternFill>
              </fill>
            </x14:dxf>
          </x14:cfRule>
          <x14:cfRule type="containsText" priority="1423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215" operator="containsText" id="{94DF2A1B-1986-45C7-ACAA-5DB183446940}">
            <xm:f>NOT(ISERROR(SEARCH('Listados Datos'!$T$3,AT176)))</xm:f>
            <xm:f>'Listados Datos'!$T$3</xm:f>
            <x14:dxf>
              <fill>
                <patternFill patternType="solid">
                  <bgColor rgb="FFC00000"/>
                </patternFill>
              </fill>
            </x14:dxf>
          </x14:cfRule>
          <x14:cfRule type="containsText" priority="14216" operator="containsText" id="{D396AF84-472C-453F-8A80-A7A0FA8CC652}">
            <xm:f>NOT(ISERROR(SEARCH('Listados Datos'!$T$4,AT176)))</xm:f>
            <xm:f>'Listados Datos'!$T$4</xm:f>
            <x14:dxf>
              <font>
                <b/>
                <i val="0"/>
                <color theme="0"/>
              </font>
              <fill>
                <patternFill>
                  <bgColor rgb="FFE26B0A"/>
                </patternFill>
              </fill>
            </x14:dxf>
          </x14:cfRule>
          <x14:cfRule type="containsText" priority="14217" operator="containsText" id="{46EED629-ECE3-435A-A803-3250CB19C6BA}">
            <xm:f>NOT(ISERROR(SEARCH('Listados Datos'!$T$5,AT176)))</xm:f>
            <xm:f>'Listados Datos'!$T$5</xm:f>
            <x14:dxf>
              <font>
                <b/>
                <i val="0"/>
                <color auto="1"/>
              </font>
              <fill>
                <patternFill>
                  <bgColor rgb="FFFFFF00"/>
                </patternFill>
              </fill>
            </x14:dxf>
          </x14:cfRule>
          <x14:cfRule type="containsText" priority="1421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4055" operator="containsText" id="{1A18644F-C00D-43C4-8302-4E4A68694D45}">
            <xm:f>NOT(ISERROR(SEARCH('Listados Datos'!$P$3,AR187)))</xm:f>
            <xm:f>'Listados Datos'!$P$3</xm:f>
            <x14:dxf>
              <fill>
                <patternFill>
                  <bgColor rgb="FF99CC00"/>
                </patternFill>
              </fill>
            </x14:dxf>
          </x14:cfRule>
          <x14:cfRule type="containsText" priority="14056" operator="containsText" id="{6186444A-F44C-43BB-9922-62DB57C90523}">
            <xm:f>NOT(ISERROR(SEARCH('Listados Datos'!$P$4,AR187)))</xm:f>
            <xm:f>'Listados Datos'!$P$4</xm:f>
            <x14:dxf>
              <fill>
                <patternFill>
                  <bgColor rgb="FF33CC33"/>
                </patternFill>
              </fill>
            </x14:dxf>
          </x14:cfRule>
          <x14:cfRule type="containsText" priority="14057" operator="containsText" id="{13E0EA4E-23DA-48B2-9DEC-BB8A5C7AD526}">
            <xm:f>NOT(ISERROR(SEARCH('Listados Datos'!$P$5,AR187)))</xm:f>
            <xm:f>'Listados Datos'!$P$5</xm:f>
            <x14:dxf>
              <fill>
                <patternFill>
                  <bgColor rgb="FFFFFF00"/>
                </patternFill>
              </fill>
            </x14:dxf>
          </x14:cfRule>
          <x14:cfRule type="containsText" priority="14058" operator="containsText" id="{ACFAFEB6-AB56-4FE1-9971-5961B44C287E}">
            <xm:f>NOT(ISERROR(SEARCH('Listados Datos'!$P$6,AR187)))</xm:f>
            <xm:f>'Listados Datos'!$P$6</xm:f>
            <x14:dxf>
              <fill>
                <patternFill>
                  <bgColor rgb="FFFFC000"/>
                </patternFill>
              </fill>
            </x14:dxf>
          </x14:cfRule>
          <x14:cfRule type="containsText" priority="1405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4121" operator="containsText" id="{AC365914-59CE-40CF-8F44-9C6C56C0E767}">
            <xm:f>NOT(ISERROR(SEARCH('Listados Datos'!$T$3,AT189)))</xm:f>
            <xm:f>'Listados Datos'!$T$3</xm:f>
            <x14:dxf>
              <fill>
                <patternFill patternType="solid">
                  <bgColor rgb="FFC00000"/>
                </patternFill>
              </fill>
            </x14:dxf>
          </x14:cfRule>
          <x14:cfRule type="containsText" priority="14122" operator="containsText" id="{2038B84F-6D6F-43B3-A64F-CBE03D267395}">
            <xm:f>NOT(ISERROR(SEARCH('Listados Datos'!$T$4,AT189)))</xm:f>
            <xm:f>'Listados Datos'!$T$4</xm:f>
            <x14:dxf>
              <font>
                <b/>
                <i val="0"/>
                <color theme="0"/>
              </font>
              <fill>
                <patternFill>
                  <bgColor rgb="FFE26B0A"/>
                </patternFill>
              </fill>
            </x14:dxf>
          </x14:cfRule>
          <x14:cfRule type="containsText" priority="14123" operator="containsText" id="{3A6504E0-BF5C-4CB2-9A26-4C2F2EDFAD89}">
            <xm:f>NOT(ISERROR(SEARCH('Listados Datos'!$T$5,AT189)))</xm:f>
            <xm:f>'Listados Datos'!$T$5</xm:f>
            <x14:dxf>
              <font>
                <b/>
                <i val="0"/>
                <color auto="1"/>
              </font>
              <fill>
                <patternFill>
                  <bgColor rgb="FFFFFF00"/>
                </patternFill>
              </fill>
            </x14:dxf>
          </x14:cfRule>
          <x14:cfRule type="containsText" priority="1412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4111" operator="containsText" id="{43FCF53F-1E94-4F5D-BDDF-6FF3EEC1D881}">
            <xm:f>NOT(ISERROR(SEARCH('Listados Datos'!$P$3,AR189)))</xm:f>
            <xm:f>'Listados Datos'!$P$3</xm:f>
            <x14:dxf>
              <fill>
                <patternFill>
                  <bgColor rgb="FF99CC00"/>
                </patternFill>
              </fill>
            </x14:dxf>
          </x14:cfRule>
          <x14:cfRule type="containsText" priority="14112" operator="containsText" id="{EF442EEE-C99F-41E5-9484-4388D7FD4A1F}">
            <xm:f>NOT(ISERROR(SEARCH('Listados Datos'!$P$4,AR189)))</xm:f>
            <xm:f>'Listados Datos'!$P$4</xm:f>
            <x14:dxf>
              <fill>
                <patternFill>
                  <bgColor rgb="FF33CC33"/>
                </patternFill>
              </fill>
            </x14:dxf>
          </x14:cfRule>
          <x14:cfRule type="containsText" priority="14113" operator="containsText" id="{3B43F325-626E-4677-B748-DA5170A4EAA9}">
            <xm:f>NOT(ISERROR(SEARCH('Listados Datos'!$P$5,AR189)))</xm:f>
            <xm:f>'Listados Datos'!$P$5</xm:f>
            <x14:dxf>
              <fill>
                <patternFill>
                  <bgColor rgb="FFFFFF00"/>
                </patternFill>
              </fill>
            </x14:dxf>
          </x14:cfRule>
          <x14:cfRule type="containsText" priority="14114" operator="containsText" id="{C49237B8-8A80-4970-A5C0-F6B45D276C8F}">
            <xm:f>NOT(ISERROR(SEARCH('Listados Datos'!$P$6,AR189)))</xm:f>
            <xm:f>'Listados Datos'!$P$6</xm:f>
            <x14:dxf>
              <fill>
                <patternFill>
                  <bgColor rgb="FFFFC000"/>
                </patternFill>
              </fill>
            </x14:dxf>
          </x14:cfRule>
          <x14:cfRule type="containsText" priority="1411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4079" operator="containsText" id="{16A8C802-E682-4856-A5BB-5A5772423ECA}">
            <xm:f>NOT(ISERROR(SEARCH('Listados Datos'!$T$3,AT186)))</xm:f>
            <xm:f>'Listados Datos'!$T$3</xm:f>
            <x14:dxf>
              <fill>
                <patternFill patternType="solid">
                  <bgColor rgb="FFC00000"/>
                </patternFill>
              </fill>
            </x14:dxf>
          </x14:cfRule>
          <x14:cfRule type="containsText" priority="14080" operator="containsText" id="{EC181225-55A3-4F10-8C0D-AAB725086EBE}">
            <xm:f>NOT(ISERROR(SEARCH('Listados Datos'!$T$4,AT186)))</xm:f>
            <xm:f>'Listados Datos'!$T$4</xm:f>
            <x14:dxf>
              <font>
                <b/>
                <i val="0"/>
                <color theme="0"/>
              </font>
              <fill>
                <patternFill>
                  <bgColor rgb="FFE26B0A"/>
                </patternFill>
              </fill>
            </x14:dxf>
          </x14:cfRule>
          <x14:cfRule type="containsText" priority="14081" operator="containsText" id="{4FE123DC-BBBE-4537-A77A-DDFB916177F0}">
            <xm:f>NOT(ISERROR(SEARCH('Listados Datos'!$T$5,AT186)))</xm:f>
            <xm:f>'Listados Datos'!$T$5</xm:f>
            <x14:dxf>
              <font>
                <b/>
                <i val="0"/>
                <color auto="1"/>
              </font>
              <fill>
                <patternFill>
                  <bgColor rgb="FFFFFF00"/>
                </patternFill>
              </fill>
            </x14:dxf>
          </x14:cfRule>
          <x14:cfRule type="containsText" priority="1408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4069" operator="containsText" id="{8F1B363C-C07C-4F3C-B9B4-307A1E7DD65C}">
            <xm:f>NOT(ISERROR(SEARCH('Listados Datos'!$P$3,AR186)))</xm:f>
            <xm:f>'Listados Datos'!$P$3</xm:f>
            <x14:dxf>
              <fill>
                <patternFill>
                  <bgColor rgb="FF99CC00"/>
                </patternFill>
              </fill>
            </x14:dxf>
          </x14:cfRule>
          <x14:cfRule type="containsText" priority="14070" operator="containsText" id="{F383C2D7-FB20-49A8-85E3-152B7E2E7032}">
            <xm:f>NOT(ISERROR(SEARCH('Listados Datos'!$P$4,AR186)))</xm:f>
            <xm:f>'Listados Datos'!$P$4</xm:f>
            <x14:dxf>
              <fill>
                <patternFill>
                  <bgColor rgb="FF33CC33"/>
                </patternFill>
              </fill>
            </x14:dxf>
          </x14:cfRule>
          <x14:cfRule type="containsText" priority="14071" operator="containsText" id="{E15762EA-6253-49F6-996B-6205FE087749}">
            <xm:f>NOT(ISERROR(SEARCH('Listados Datos'!$P$5,AR186)))</xm:f>
            <xm:f>'Listados Datos'!$P$5</xm:f>
            <x14:dxf>
              <fill>
                <patternFill>
                  <bgColor rgb="FFFFFF00"/>
                </patternFill>
              </fill>
            </x14:dxf>
          </x14:cfRule>
          <x14:cfRule type="containsText" priority="14072" operator="containsText" id="{F45EBA4C-7B12-48CC-BB28-97C3C3304947}">
            <xm:f>NOT(ISERROR(SEARCH('Listados Datos'!$P$6,AR186)))</xm:f>
            <xm:f>'Listados Datos'!$P$6</xm:f>
            <x14:dxf>
              <fill>
                <patternFill>
                  <bgColor rgb="FFFFC000"/>
                </patternFill>
              </fill>
            </x14:dxf>
          </x14:cfRule>
          <x14:cfRule type="containsText" priority="1407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187" operator="containsText" id="{E873BED5-E82A-41C4-A7CE-167E1FA30E7D}">
            <xm:f>NOT(ISERROR(SEARCH('Listados Datos'!$T$3,AF184)))</xm:f>
            <xm:f>'Listados Datos'!$T$3</xm:f>
            <x14:dxf>
              <fill>
                <patternFill patternType="solid">
                  <bgColor rgb="FFC00000"/>
                </patternFill>
              </fill>
            </x14:dxf>
          </x14:cfRule>
          <x14:cfRule type="containsText" priority="14188" operator="containsText" id="{CA4DE0E3-96A0-490E-B03F-97A8CEB97F9A}">
            <xm:f>NOT(ISERROR(SEARCH('Listados Datos'!$T$4,AF184)))</xm:f>
            <xm:f>'Listados Datos'!$T$4</xm:f>
            <x14:dxf>
              <font>
                <b/>
                <i val="0"/>
                <color theme="0"/>
              </font>
              <fill>
                <patternFill>
                  <bgColor rgb="FFE26B0A"/>
                </patternFill>
              </fill>
            </x14:dxf>
          </x14:cfRule>
          <x14:cfRule type="containsText" priority="14189" operator="containsText" id="{F4D28DB8-E6B2-4454-B523-12DE06C47F72}">
            <xm:f>NOT(ISERROR(SEARCH('Listados Datos'!$T$5,AF184)))</xm:f>
            <xm:f>'Listados Datos'!$T$5</xm:f>
            <x14:dxf>
              <font>
                <b/>
                <i val="0"/>
                <color auto="1"/>
              </font>
              <fill>
                <patternFill>
                  <bgColor rgb="FFFFFF00"/>
                </patternFill>
              </fill>
            </x14:dxf>
          </x14:cfRule>
          <x14:cfRule type="containsText" priority="1419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183" operator="containsText" id="{2499E36C-AD14-4BB0-9F38-875C497AB9CD}">
            <xm:f>NOT(ISERROR(SEARCH('Listados Datos'!$T$3,AB184)))</xm:f>
            <xm:f>'Listados Datos'!$T$3</xm:f>
            <x14:dxf>
              <fill>
                <patternFill patternType="solid">
                  <bgColor rgb="FFC00000"/>
                </patternFill>
              </fill>
            </x14:dxf>
          </x14:cfRule>
          <x14:cfRule type="containsText" priority="14184" operator="containsText" id="{70537608-B63A-4AF6-A454-DE318436E365}">
            <xm:f>NOT(ISERROR(SEARCH('Listados Datos'!$T$4,AB184)))</xm:f>
            <xm:f>'Listados Datos'!$T$4</xm:f>
            <x14:dxf>
              <font>
                <b/>
                <i val="0"/>
                <color theme="0"/>
              </font>
              <fill>
                <patternFill>
                  <bgColor rgb="FFE26B0A"/>
                </patternFill>
              </fill>
            </x14:dxf>
          </x14:cfRule>
          <x14:cfRule type="containsText" priority="14185" operator="containsText" id="{C45FB06E-BB17-4E26-8DA2-E31048ED26F6}">
            <xm:f>NOT(ISERROR(SEARCH('Listados Datos'!$T$5,AB184)))</xm:f>
            <xm:f>'Listados Datos'!$T$5</xm:f>
            <x14:dxf>
              <font>
                <b/>
                <i val="0"/>
                <color auto="1"/>
              </font>
              <fill>
                <patternFill>
                  <bgColor rgb="FFFFFF00"/>
                </patternFill>
              </fill>
            </x14:dxf>
          </x14:cfRule>
          <x14:cfRule type="containsText" priority="1418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173" operator="containsText" id="{58E0366D-0E68-40AA-9812-A05E8506DE8B}">
            <xm:f>NOT(ISERROR(SEARCH('Listados Datos'!$P$3,Z184)))</xm:f>
            <xm:f>'Listados Datos'!$P$3</xm:f>
            <x14:dxf>
              <fill>
                <patternFill>
                  <bgColor rgb="FF99CC00"/>
                </patternFill>
              </fill>
            </x14:dxf>
          </x14:cfRule>
          <x14:cfRule type="containsText" priority="14174" operator="containsText" id="{DC08F9D5-BF6F-4436-A612-5B6CEC656887}">
            <xm:f>NOT(ISERROR(SEARCH('Listados Datos'!$P$4,Z184)))</xm:f>
            <xm:f>'Listados Datos'!$P$4</xm:f>
            <x14:dxf>
              <fill>
                <patternFill>
                  <bgColor rgb="FF33CC33"/>
                </patternFill>
              </fill>
            </x14:dxf>
          </x14:cfRule>
          <x14:cfRule type="containsText" priority="14175" operator="containsText" id="{770F514F-8D6B-4D9A-892E-DFA3508C9CF4}">
            <xm:f>NOT(ISERROR(SEARCH('Listados Datos'!$P$5,Z184)))</xm:f>
            <xm:f>'Listados Datos'!$P$5</xm:f>
            <x14:dxf>
              <fill>
                <patternFill>
                  <bgColor rgb="FFFFFF00"/>
                </patternFill>
              </fill>
            </x14:dxf>
          </x14:cfRule>
          <x14:cfRule type="containsText" priority="14176" operator="containsText" id="{BDCCEC55-8A18-4A0D-B02A-EE6A23AD213A}">
            <xm:f>NOT(ISERROR(SEARCH('Listados Datos'!$P$6,Z184)))</xm:f>
            <xm:f>'Listados Datos'!$P$6</xm:f>
            <x14:dxf>
              <fill>
                <patternFill>
                  <bgColor rgb="FFFFC000"/>
                </patternFill>
              </fill>
            </x14:dxf>
          </x14:cfRule>
          <x14:cfRule type="containsText" priority="1417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4149" operator="containsText" id="{2A3E4700-2631-4357-AB17-043A7EBFF754}">
            <xm:f>NOT(ISERROR(SEARCH('Listados Datos'!$T$3,AT184)))</xm:f>
            <xm:f>'Listados Datos'!$T$3</xm:f>
            <x14:dxf>
              <fill>
                <patternFill patternType="solid">
                  <bgColor rgb="FFC00000"/>
                </patternFill>
              </fill>
            </x14:dxf>
          </x14:cfRule>
          <x14:cfRule type="containsText" priority="14150" operator="containsText" id="{08A52F9F-7B93-4DD1-9C9C-5AB8FA2401D7}">
            <xm:f>NOT(ISERROR(SEARCH('Listados Datos'!$T$4,AT184)))</xm:f>
            <xm:f>'Listados Datos'!$T$4</xm:f>
            <x14:dxf>
              <font>
                <b/>
                <i val="0"/>
                <color theme="0"/>
              </font>
              <fill>
                <patternFill>
                  <bgColor rgb="FFE26B0A"/>
                </patternFill>
              </fill>
            </x14:dxf>
          </x14:cfRule>
          <x14:cfRule type="containsText" priority="14151" operator="containsText" id="{00114505-4ACD-488F-8577-5810FF3C4293}">
            <xm:f>NOT(ISERROR(SEARCH('Listados Datos'!$T$5,AT184)))</xm:f>
            <xm:f>'Listados Datos'!$T$5</xm:f>
            <x14:dxf>
              <font>
                <b/>
                <i val="0"/>
                <color auto="1"/>
              </font>
              <fill>
                <patternFill>
                  <bgColor rgb="FFFFFF00"/>
                </patternFill>
              </fill>
            </x14:dxf>
          </x14:cfRule>
          <x14:cfRule type="containsText" priority="1415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4139" operator="containsText" id="{A72F3CBD-6DEA-4979-941D-6696E5B98A83}">
            <xm:f>NOT(ISERROR(SEARCH('Listados Datos'!$P$3,AR184)))</xm:f>
            <xm:f>'Listados Datos'!$P$3</xm:f>
            <x14:dxf>
              <fill>
                <patternFill>
                  <bgColor rgb="FF99CC00"/>
                </patternFill>
              </fill>
            </x14:dxf>
          </x14:cfRule>
          <x14:cfRule type="containsText" priority="14140" operator="containsText" id="{260D05DD-AD69-454F-A091-3EFE6E9D9F7A}">
            <xm:f>NOT(ISERROR(SEARCH('Listados Datos'!$P$4,AR184)))</xm:f>
            <xm:f>'Listados Datos'!$P$4</xm:f>
            <x14:dxf>
              <fill>
                <patternFill>
                  <bgColor rgb="FF33CC33"/>
                </patternFill>
              </fill>
            </x14:dxf>
          </x14:cfRule>
          <x14:cfRule type="containsText" priority="14141" operator="containsText" id="{283A01C2-9B42-461F-8101-092E1171B9ED}">
            <xm:f>NOT(ISERROR(SEARCH('Listados Datos'!$P$5,AR184)))</xm:f>
            <xm:f>'Listados Datos'!$P$5</xm:f>
            <x14:dxf>
              <fill>
                <patternFill>
                  <bgColor rgb="FFFFFF00"/>
                </patternFill>
              </fill>
            </x14:dxf>
          </x14:cfRule>
          <x14:cfRule type="containsText" priority="14142" operator="containsText" id="{38BB587A-6C30-477C-8205-64B7E121C9A0}">
            <xm:f>NOT(ISERROR(SEARCH('Listados Datos'!$P$6,AR184)))</xm:f>
            <xm:f>'Listados Datos'!$P$6</xm:f>
            <x14:dxf>
              <fill>
                <patternFill>
                  <bgColor rgb="FFFFC000"/>
                </patternFill>
              </fill>
            </x14:dxf>
          </x14:cfRule>
          <x14:cfRule type="containsText" priority="1414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4135" operator="containsText" id="{CF3E2E48-596D-4361-A145-9357838D0FBD}">
            <xm:f>NOT(ISERROR(SEARCH('Listados Datos'!$T$3,AT185)))</xm:f>
            <xm:f>'Listados Datos'!$T$3</xm:f>
            <x14:dxf>
              <fill>
                <patternFill patternType="solid">
                  <bgColor rgb="FFC00000"/>
                </patternFill>
              </fill>
            </x14:dxf>
          </x14:cfRule>
          <x14:cfRule type="containsText" priority="14136" operator="containsText" id="{B17FC7D8-B783-4E27-A00B-C09D555CD0AA}">
            <xm:f>NOT(ISERROR(SEARCH('Listados Datos'!$T$4,AT185)))</xm:f>
            <xm:f>'Listados Datos'!$T$4</xm:f>
            <x14:dxf>
              <font>
                <b/>
                <i val="0"/>
                <color theme="0"/>
              </font>
              <fill>
                <patternFill>
                  <bgColor rgb="FFE26B0A"/>
                </patternFill>
              </fill>
            </x14:dxf>
          </x14:cfRule>
          <x14:cfRule type="containsText" priority="14137" operator="containsText" id="{AE81B054-2E58-4C10-9786-52B622208B5F}">
            <xm:f>NOT(ISERROR(SEARCH('Listados Datos'!$T$5,AT185)))</xm:f>
            <xm:f>'Listados Datos'!$T$5</xm:f>
            <x14:dxf>
              <font>
                <b/>
                <i val="0"/>
                <color auto="1"/>
              </font>
              <fill>
                <patternFill>
                  <bgColor rgb="FFFFFF00"/>
                </patternFill>
              </fill>
            </x14:dxf>
          </x14:cfRule>
          <x14:cfRule type="containsText" priority="1413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4125" operator="containsText" id="{D5B3F4BA-B1CD-4725-8387-6FB1656352EA}">
            <xm:f>NOT(ISERROR(SEARCH('Listados Datos'!$P$3,AR185)))</xm:f>
            <xm:f>'Listados Datos'!$P$3</xm:f>
            <x14:dxf>
              <fill>
                <patternFill>
                  <bgColor rgb="FF99CC00"/>
                </patternFill>
              </fill>
            </x14:dxf>
          </x14:cfRule>
          <x14:cfRule type="containsText" priority="14126" operator="containsText" id="{E482A0E4-25EB-4173-A388-FD1822BA37E9}">
            <xm:f>NOT(ISERROR(SEARCH('Listados Datos'!$P$4,AR185)))</xm:f>
            <xm:f>'Listados Datos'!$P$4</xm:f>
            <x14:dxf>
              <fill>
                <patternFill>
                  <bgColor rgb="FF33CC33"/>
                </patternFill>
              </fill>
            </x14:dxf>
          </x14:cfRule>
          <x14:cfRule type="containsText" priority="14127" operator="containsText" id="{9D80AA1F-C710-4BB6-A6CB-7E9E0F58C83F}">
            <xm:f>NOT(ISERROR(SEARCH('Listados Datos'!$P$5,AR185)))</xm:f>
            <xm:f>'Listados Datos'!$P$5</xm:f>
            <x14:dxf>
              <fill>
                <patternFill>
                  <bgColor rgb="FFFFFF00"/>
                </patternFill>
              </fill>
            </x14:dxf>
          </x14:cfRule>
          <x14:cfRule type="containsText" priority="14128" operator="containsText" id="{5A861496-B10C-4094-842E-96C19AFBC68A}">
            <xm:f>NOT(ISERROR(SEARCH('Listados Datos'!$P$6,AR185)))</xm:f>
            <xm:f>'Listados Datos'!$P$6</xm:f>
            <x14:dxf>
              <fill>
                <patternFill>
                  <bgColor rgb="FFFFC000"/>
                </patternFill>
              </fill>
            </x14:dxf>
          </x14:cfRule>
          <x14:cfRule type="containsText" priority="1412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4107" operator="containsText" id="{60721E22-EE02-44F9-A2B3-5D7E2545389E}">
            <xm:f>NOT(ISERROR(SEARCH('Listados Datos'!$T$3,AF186)))</xm:f>
            <xm:f>'Listados Datos'!$T$3</xm:f>
            <x14:dxf>
              <fill>
                <patternFill patternType="solid">
                  <bgColor rgb="FFC00000"/>
                </patternFill>
              </fill>
            </x14:dxf>
          </x14:cfRule>
          <x14:cfRule type="containsText" priority="14108" operator="containsText" id="{4D4CA85E-2FEF-4506-A42B-22AEC8D3DA66}">
            <xm:f>NOT(ISERROR(SEARCH('Listados Datos'!$T$4,AF186)))</xm:f>
            <xm:f>'Listados Datos'!$T$4</xm:f>
            <x14:dxf>
              <font>
                <b/>
                <i val="0"/>
                <color theme="0"/>
              </font>
              <fill>
                <patternFill>
                  <bgColor rgb="FFE26B0A"/>
                </patternFill>
              </fill>
            </x14:dxf>
          </x14:cfRule>
          <x14:cfRule type="containsText" priority="14109" operator="containsText" id="{1F559DF9-F50E-4651-8C3F-040C1EEEDA90}">
            <xm:f>NOT(ISERROR(SEARCH('Listados Datos'!$T$5,AF186)))</xm:f>
            <xm:f>'Listados Datos'!$T$5</xm:f>
            <x14:dxf>
              <font>
                <b/>
                <i val="0"/>
                <color auto="1"/>
              </font>
              <fill>
                <patternFill>
                  <bgColor rgb="FFFFFF00"/>
                </patternFill>
              </fill>
            </x14:dxf>
          </x14:cfRule>
          <x14:cfRule type="containsText" priority="1411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4103" operator="containsText" id="{B583A5E3-F023-4C93-9609-1C049DD7E16A}">
            <xm:f>NOT(ISERROR(SEARCH('Listados Datos'!$T$3,AB186)))</xm:f>
            <xm:f>'Listados Datos'!$T$3</xm:f>
            <x14:dxf>
              <fill>
                <patternFill patternType="solid">
                  <bgColor rgb="FFC00000"/>
                </patternFill>
              </fill>
            </x14:dxf>
          </x14:cfRule>
          <x14:cfRule type="containsText" priority="14104" operator="containsText" id="{F4D8F8A6-E008-41A3-A9A8-433E1F1141CA}">
            <xm:f>NOT(ISERROR(SEARCH('Listados Datos'!$T$4,AB186)))</xm:f>
            <xm:f>'Listados Datos'!$T$4</xm:f>
            <x14:dxf>
              <font>
                <b/>
                <i val="0"/>
                <color theme="0"/>
              </font>
              <fill>
                <patternFill>
                  <bgColor rgb="FFE26B0A"/>
                </patternFill>
              </fill>
            </x14:dxf>
          </x14:cfRule>
          <x14:cfRule type="containsText" priority="14105" operator="containsText" id="{8D67F404-C53B-4F09-998A-750457C7AD85}">
            <xm:f>NOT(ISERROR(SEARCH('Listados Datos'!$T$5,AB186)))</xm:f>
            <xm:f>'Listados Datos'!$T$5</xm:f>
            <x14:dxf>
              <font>
                <b/>
                <i val="0"/>
                <color auto="1"/>
              </font>
              <fill>
                <patternFill>
                  <bgColor rgb="FFFFFF00"/>
                </patternFill>
              </fill>
            </x14:dxf>
          </x14:cfRule>
          <x14:cfRule type="containsText" priority="1410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4093" operator="containsText" id="{B4761DA7-6AA5-4378-B048-7686AE1E6171}">
            <xm:f>NOT(ISERROR(SEARCH('Listados Datos'!$P$3,Z186)))</xm:f>
            <xm:f>'Listados Datos'!$P$3</xm:f>
            <x14:dxf>
              <fill>
                <patternFill>
                  <bgColor rgb="FF99CC00"/>
                </patternFill>
              </fill>
            </x14:dxf>
          </x14:cfRule>
          <x14:cfRule type="containsText" priority="14094" operator="containsText" id="{9B45B9C4-BCB7-41BA-98C7-5558001F7A4E}">
            <xm:f>NOT(ISERROR(SEARCH('Listados Datos'!$P$4,Z186)))</xm:f>
            <xm:f>'Listados Datos'!$P$4</xm:f>
            <x14:dxf>
              <fill>
                <patternFill>
                  <bgColor rgb="FF33CC33"/>
                </patternFill>
              </fill>
            </x14:dxf>
          </x14:cfRule>
          <x14:cfRule type="containsText" priority="14095" operator="containsText" id="{0FC5DBED-BFF8-451B-B0AD-B6770720F196}">
            <xm:f>NOT(ISERROR(SEARCH('Listados Datos'!$P$5,Z186)))</xm:f>
            <xm:f>'Listados Datos'!$P$5</xm:f>
            <x14:dxf>
              <fill>
                <patternFill>
                  <bgColor rgb="FFFFFF00"/>
                </patternFill>
              </fill>
            </x14:dxf>
          </x14:cfRule>
          <x14:cfRule type="containsText" priority="14096" operator="containsText" id="{3798D3F8-0998-49B9-A04B-6FD8104CD442}">
            <xm:f>NOT(ISERROR(SEARCH('Listados Datos'!$P$6,Z186)))</xm:f>
            <xm:f>'Listados Datos'!$P$6</xm:f>
            <x14:dxf>
              <fill>
                <patternFill>
                  <bgColor rgb="FFFFC000"/>
                </patternFill>
              </fill>
            </x14:dxf>
          </x14:cfRule>
          <x14:cfRule type="containsText" priority="1409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4065" operator="containsText" id="{61AC269C-5DF4-4311-BAE9-5D78F1DC3EAF}">
            <xm:f>NOT(ISERROR(SEARCH('Listados Datos'!$T$3,AT187)))</xm:f>
            <xm:f>'Listados Datos'!$T$3</xm:f>
            <x14:dxf>
              <fill>
                <patternFill patternType="solid">
                  <bgColor rgb="FFC00000"/>
                </patternFill>
              </fill>
            </x14:dxf>
          </x14:cfRule>
          <x14:cfRule type="containsText" priority="14066" operator="containsText" id="{2B4C90A6-EAB4-46FB-8AD0-95C9C28F2805}">
            <xm:f>NOT(ISERROR(SEARCH('Listados Datos'!$T$4,AT187)))</xm:f>
            <xm:f>'Listados Datos'!$T$4</xm:f>
            <x14:dxf>
              <font>
                <b/>
                <i val="0"/>
                <color theme="0"/>
              </font>
              <fill>
                <patternFill>
                  <bgColor rgb="FFE26B0A"/>
                </patternFill>
              </fill>
            </x14:dxf>
          </x14:cfRule>
          <x14:cfRule type="containsText" priority="14067" operator="containsText" id="{98A3792B-D6AC-4792-A857-4D01F77671C3}">
            <xm:f>NOT(ISERROR(SEARCH('Listados Datos'!$T$5,AT187)))</xm:f>
            <xm:f>'Listados Datos'!$T$5</xm:f>
            <x14:dxf>
              <font>
                <b/>
                <i val="0"/>
                <color auto="1"/>
              </font>
              <fill>
                <patternFill>
                  <bgColor rgb="FFFFFF00"/>
                </patternFill>
              </fill>
            </x14:dxf>
          </x14:cfRule>
          <x14:cfRule type="containsText" priority="1406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4013" operator="containsText" id="{B0AC30D1-2B8B-446A-BCBA-C573FAFE8EE8}">
            <xm:f>NOT(ISERROR(SEARCH('Listados Datos'!$P$3,AR188)))</xm:f>
            <xm:f>'Listados Datos'!$P$3</xm:f>
            <x14:dxf>
              <fill>
                <patternFill>
                  <bgColor rgb="FF99CC00"/>
                </patternFill>
              </fill>
            </x14:dxf>
          </x14:cfRule>
          <x14:cfRule type="containsText" priority="14014" operator="containsText" id="{0CE0121B-F2A7-4C53-85B2-C08A1A69DC88}">
            <xm:f>NOT(ISERROR(SEARCH('Listados Datos'!$P$4,AR188)))</xm:f>
            <xm:f>'Listados Datos'!$P$4</xm:f>
            <x14:dxf>
              <fill>
                <patternFill>
                  <bgColor rgb="FF33CC33"/>
                </patternFill>
              </fill>
            </x14:dxf>
          </x14:cfRule>
          <x14:cfRule type="containsText" priority="14015" operator="containsText" id="{F6BA1DFE-8455-4D07-9762-98C91187489E}">
            <xm:f>NOT(ISERROR(SEARCH('Listados Datos'!$P$5,AR188)))</xm:f>
            <xm:f>'Listados Datos'!$P$5</xm:f>
            <x14:dxf>
              <fill>
                <patternFill>
                  <bgColor rgb="FFFFFF00"/>
                </patternFill>
              </fill>
            </x14:dxf>
          </x14:cfRule>
          <x14:cfRule type="containsText" priority="14016" operator="containsText" id="{F0E7FD55-9003-4854-B17E-199CA787EC25}">
            <xm:f>NOT(ISERROR(SEARCH('Listados Datos'!$P$6,AR188)))</xm:f>
            <xm:f>'Listados Datos'!$P$6</xm:f>
            <x14:dxf>
              <fill>
                <patternFill>
                  <bgColor rgb="FFFFC000"/>
                </patternFill>
              </fill>
            </x14:dxf>
          </x14:cfRule>
          <x14:cfRule type="containsText" priority="1401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4051" operator="containsText" id="{BDA4BB90-BDE7-4DB7-AA24-552D696C9C65}">
            <xm:f>NOT(ISERROR(SEARCH('Listados Datos'!$T$3,AF188)))</xm:f>
            <xm:f>'Listados Datos'!$T$3</xm:f>
            <x14:dxf>
              <fill>
                <patternFill patternType="solid">
                  <bgColor rgb="FFC00000"/>
                </patternFill>
              </fill>
            </x14:dxf>
          </x14:cfRule>
          <x14:cfRule type="containsText" priority="14052" operator="containsText" id="{8F3C68F3-7FC7-4295-8163-0A55AF3762D5}">
            <xm:f>NOT(ISERROR(SEARCH('Listados Datos'!$T$4,AF188)))</xm:f>
            <xm:f>'Listados Datos'!$T$4</xm:f>
            <x14:dxf>
              <font>
                <b/>
                <i val="0"/>
                <color theme="0"/>
              </font>
              <fill>
                <patternFill>
                  <bgColor rgb="FFE26B0A"/>
                </patternFill>
              </fill>
            </x14:dxf>
          </x14:cfRule>
          <x14:cfRule type="containsText" priority="14053" operator="containsText" id="{71CB900F-6132-44D7-BBE6-ADD756315064}">
            <xm:f>NOT(ISERROR(SEARCH('Listados Datos'!$T$5,AF188)))</xm:f>
            <xm:f>'Listados Datos'!$T$5</xm:f>
            <x14:dxf>
              <font>
                <b/>
                <i val="0"/>
                <color auto="1"/>
              </font>
              <fill>
                <patternFill>
                  <bgColor rgb="FFFFFF00"/>
                </patternFill>
              </fill>
            </x14:dxf>
          </x14:cfRule>
          <x14:cfRule type="containsText" priority="1405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4047" operator="containsText" id="{838B7D31-1174-4C05-B453-04E547F29979}">
            <xm:f>NOT(ISERROR(SEARCH('Listados Datos'!$T$3,AB188)))</xm:f>
            <xm:f>'Listados Datos'!$T$3</xm:f>
            <x14:dxf>
              <fill>
                <patternFill patternType="solid">
                  <bgColor rgb="FFC00000"/>
                </patternFill>
              </fill>
            </x14:dxf>
          </x14:cfRule>
          <x14:cfRule type="containsText" priority="14048" operator="containsText" id="{1B3805C6-E35C-4A30-867E-C32633820729}">
            <xm:f>NOT(ISERROR(SEARCH('Listados Datos'!$T$4,AB188)))</xm:f>
            <xm:f>'Listados Datos'!$T$4</xm:f>
            <x14:dxf>
              <font>
                <b/>
                <i val="0"/>
                <color theme="0"/>
              </font>
              <fill>
                <patternFill>
                  <bgColor rgb="FFE26B0A"/>
                </patternFill>
              </fill>
            </x14:dxf>
          </x14:cfRule>
          <x14:cfRule type="containsText" priority="14049" operator="containsText" id="{5D3D97E5-37BF-4CF6-A4BE-A26D0DAF97DC}">
            <xm:f>NOT(ISERROR(SEARCH('Listados Datos'!$T$5,AB188)))</xm:f>
            <xm:f>'Listados Datos'!$T$5</xm:f>
            <x14:dxf>
              <font>
                <b/>
                <i val="0"/>
                <color auto="1"/>
              </font>
              <fill>
                <patternFill>
                  <bgColor rgb="FFFFFF00"/>
                </patternFill>
              </fill>
            </x14:dxf>
          </x14:cfRule>
          <x14:cfRule type="containsText" priority="1405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4037" operator="containsText" id="{B21E9491-E2C8-4FAE-9FF9-5A5C5DFE0589}">
            <xm:f>NOT(ISERROR(SEARCH('Listados Datos'!$P$3,Z188)))</xm:f>
            <xm:f>'Listados Datos'!$P$3</xm:f>
            <x14:dxf>
              <fill>
                <patternFill>
                  <bgColor rgb="FF99CC00"/>
                </patternFill>
              </fill>
            </x14:dxf>
          </x14:cfRule>
          <x14:cfRule type="containsText" priority="14038" operator="containsText" id="{533706F2-D6DA-4CD6-9F89-D5936081074C}">
            <xm:f>NOT(ISERROR(SEARCH('Listados Datos'!$P$4,Z188)))</xm:f>
            <xm:f>'Listados Datos'!$P$4</xm:f>
            <x14:dxf>
              <fill>
                <patternFill>
                  <bgColor rgb="FF33CC33"/>
                </patternFill>
              </fill>
            </x14:dxf>
          </x14:cfRule>
          <x14:cfRule type="containsText" priority="14039" operator="containsText" id="{505D3A4D-484D-41BB-9FAE-435317961C1B}">
            <xm:f>NOT(ISERROR(SEARCH('Listados Datos'!$P$5,Z188)))</xm:f>
            <xm:f>'Listados Datos'!$P$5</xm:f>
            <x14:dxf>
              <fill>
                <patternFill>
                  <bgColor rgb="FFFFFF00"/>
                </patternFill>
              </fill>
            </x14:dxf>
          </x14:cfRule>
          <x14:cfRule type="containsText" priority="14040" operator="containsText" id="{09C301A7-0E1F-47B6-AC63-D4BEB1F3CC44}">
            <xm:f>NOT(ISERROR(SEARCH('Listados Datos'!$P$6,Z188)))</xm:f>
            <xm:f>'Listados Datos'!$P$6</xm:f>
            <x14:dxf>
              <fill>
                <patternFill>
                  <bgColor rgb="FFFFC000"/>
                </patternFill>
              </fill>
            </x14:dxf>
          </x14:cfRule>
          <x14:cfRule type="containsText" priority="1404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4023" operator="containsText" id="{229B3561-A3A7-46C8-96C9-8C37D926C4A1}">
            <xm:f>NOT(ISERROR(SEARCH('Listados Datos'!$T$3,AT188)))</xm:f>
            <xm:f>'Listados Datos'!$T$3</xm:f>
            <x14:dxf>
              <fill>
                <patternFill patternType="solid">
                  <bgColor rgb="FFC00000"/>
                </patternFill>
              </fill>
            </x14:dxf>
          </x14:cfRule>
          <x14:cfRule type="containsText" priority="14024" operator="containsText" id="{84D5DF36-91D0-428F-BDDE-69AE147EB442}">
            <xm:f>NOT(ISERROR(SEARCH('Listados Datos'!$T$4,AT188)))</xm:f>
            <xm:f>'Listados Datos'!$T$4</xm:f>
            <x14:dxf>
              <font>
                <b/>
                <i val="0"/>
                <color theme="0"/>
              </font>
              <fill>
                <patternFill>
                  <bgColor rgb="FFE26B0A"/>
                </patternFill>
              </fill>
            </x14:dxf>
          </x14:cfRule>
          <x14:cfRule type="containsText" priority="14025" operator="containsText" id="{DF367FCF-E7A1-40B1-9727-C384A26D76CF}">
            <xm:f>NOT(ISERROR(SEARCH('Listados Datos'!$T$5,AT188)))</xm:f>
            <xm:f>'Listados Datos'!$T$5</xm:f>
            <x14:dxf>
              <font>
                <b/>
                <i val="0"/>
                <color auto="1"/>
              </font>
              <fill>
                <patternFill>
                  <bgColor rgb="FFFFFF00"/>
                </patternFill>
              </fill>
            </x14:dxf>
          </x14:cfRule>
          <x14:cfRule type="containsText" priority="1402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863" operator="containsText" id="{56776AA3-7E26-4B63-B344-65117AD1FCC2}">
            <xm:f>NOT(ISERROR(SEARCH('Listados Datos'!$P$3,AR193)))</xm:f>
            <xm:f>'Listados Datos'!$P$3</xm:f>
            <x14:dxf>
              <fill>
                <patternFill>
                  <bgColor rgb="FF99CC00"/>
                </patternFill>
              </fill>
            </x14:dxf>
          </x14:cfRule>
          <x14:cfRule type="containsText" priority="13864" operator="containsText" id="{79AD56A1-31C7-42D3-B36E-97C310DC87B9}">
            <xm:f>NOT(ISERROR(SEARCH('Listados Datos'!$P$4,AR193)))</xm:f>
            <xm:f>'Listados Datos'!$P$4</xm:f>
            <x14:dxf>
              <fill>
                <patternFill>
                  <bgColor rgb="FF33CC33"/>
                </patternFill>
              </fill>
            </x14:dxf>
          </x14:cfRule>
          <x14:cfRule type="containsText" priority="13865" operator="containsText" id="{DD7DC432-33FD-4226-A81E-38D69B1920A0}">
            <xm:f>NOT(ISERROR(SEARCH('Listados Datos'!$P$5,AR193)))</xm:f>
            <xm:f>'Listados Datos'!$P$5</xm:f>
            <x14:dxf>
              <fill>
                <patternFill>
                  <bgColor rgb="FFFFFF00"/>
                </patternFill>
              </fill>
            </x14:dxf>
          </x14:cfRule>
          <x14:cfRule type="containsText" priority="13866" operator="containsText" id="{A62E2972-4AF9-488B-91E6-0473858BA196}">
            <xm:f>NOT(ISERROR(SEARCH('Listados Datos'!$P$6,AR193)))</xm:f>
            <xm:f>'Listados Datos'!$P$6</xm:f>
            <x14:dxf>
              <fill>
                <patternFill>
                  <bgColor rgb="FFFFC000"/>
                </patternFill>
              </fill>
            </x14:dxf>
          </x14:cfRule>
          <x14:cfRule type="containsText" priority="1386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929" operator="containsText" id="{26BEEAF2-92C6-4F9B-8FE7-73744AB9D8AE}">
            <xm:f>NOT(ISERROR(SEARCH('Listados Datos'!$T$3,AT195)))</xm:f>
            <xm:f>'Listados Datos'!$T$3</xm:f>
            <x14:dxf>
              <fill>
                <patternFill patternType="solid">
                  <bgColor rgb="FFC00000"/>
                </patternFill>
              </fill>
            </x14:dxf>
          </x14:cfRule>
          <x14:cfRule type="containsText" priority="13930" operator="containsText" id="{76DC8800-F01F-4392-A719-EAE3D6C89637}">
            <xm:f>NOT(ISERROR(SEARCH('Listados Datos'!$T$4,AT195)))</xm:f>
            <xm:f>'Listados Datos'!$T$4</xm:f>
            <x14:dxf>
              <font>
                <b/>
                <i val="0"/>
                <color theme="0"/>
              </font>
              <fill>
                <patternFill>
                  <bgColor rgb="FFE26B0A"/>
                </patternFill>
              </fill>
            </x14:dxf>
          </x14:cfRule>
          <x14:cfRule type="containsText" priority="13931" operator="containsText" id="{817AAE05-AB0C-47B6-ACF8-50A465DD95B2}">
            <xm:f>NOT(ISERROR(SEARCH('Listados Datos'!$T$5,AT195)))</xm:f>
            <xm:f>'Listados Datos'!$T$5</xm:f>
            <x14:dxf>
              <font>
                <b/>
                <i val="0"/>
                <color auto="1"/>
              </font>
              <fill>
                <patternFill>
                  <bgColor rgb="FFFFFF00"/>
                </patternFill>
              </fill>
            </x14:dxf>
          </x14:cfRule>
          <x14:cfRule type="containsText" priority="1393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919" operator="containsText" id="{E48DBDD8-18E4-461A-B13D-580E82390DFA}">
            <xm:f>NOT(ISERROR(SEARCH('Listados Datos'!$P$3,AR195)))</xm:f>
            <xm:f>'Listados Datos'!$P$3</xm:f>
            <x14:dxf>
              <fill>
                <patternFill>
                  <bgColor rgb="FF99CC00"/>
                </patternFill>
              </fill>
            </x14:dxf>
          </x14:cfRule>
          <x14:cfRule type="containsText" priority="13920" operator="containsText" id="{CB8D9ADA-F245-4525-8A88-D6669B886474}">
            <xm:f>NOT(ISERROR(SEARCH('Listados Datos'!$P$4,AR195)))</xm:f>
            <xm:f>'Listados Datos'!$P$4</xm:f>
            <x14:dxf>
              <fill>
                <patternFill>
                  <bgColor rgb="FF33CC33"/>
                </patternFill>
              </fill>
            </x14:dxf>
          </x14:cfRule>
          <x14:cfRule type="containsText" priority="13921" operator="containsText" id="{9158313B-CD3A-49AE-97D7-359FAB801427}">
            <xm:f>NOT(ISERROR(SEARCH('Listados Datos'!$P$5,AR195)))</xm:f>
            <xm:f>'Listados Datos'!$P$5</xm:f>
            <x14:dxf>
              <fill>
                <patternFill>
                  <bgColor rgb="FFFFFF00"/>
                </patternFill>
              </fill>
            </x14:dxf>
          </x14:cfRule>
          <x14:cfRule type="containsText" priority="13922" operator="containsText" id="{08A5807F-72D7-42D1-AB3C-2A14F8B8BF45}">
            <xm:f>NOT(ISERROR(SEARCH('Listados Datos'!$P$6,AR195)))</xm:f>
            <xm:f>'Listados Datos'!$P$6</xm:f>
            <x14:dxf>
              <fill>
                <patternFill>
                  <bgColor rgb="FFFFC000"/>
                </patternFill>
              </fill>
            </x14:dxf>
          </x14:cfRule>
          <x14:cfRule type="containsText" priority="1392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887" operator="containsText" id="{B8177A68-EB7B-41D0-97C4-9F05DCC8AF53}">
            <xm:f>NOT(ISERROR(SEARCH('Listados Datos'!$T$3,AT192)))</xm:f>
            <xm:f>'Listados Datos'!$T$3</xm:f>
            <x14:dxf>
              <fill>
                <patternFill patternType="solid">
                  <bgColor rgb="FFC00000"/>
                </patternFill>
              </fill>
            </x14:dxf>
          </x14:cfRule>
          <x14:cfRule type="containsText" priority="13888" operator="containsText" id="{853A69AE-D784-498D-9D09-C7587B3ABFB0}">
            <xm:f>NOT(ISERROR(SEARCH('Listados Datos'!$T$4,AT192)))</xm:f>
            <xm:f>'Listados Datos'!$T$4</xm:f>
            <x14:dxf>
              <font>
                <b/>
                <i val="0"/>
                <color theme="0"/>
              </font>
              <fill>
                <patternFill>
                  <bgColor rgb="FFE26B0A"/>
                </patternFill>
              </fill>
            </x14:dxf>
          </x14:cfRule>
          <x14:cfRule type="containsText" priority="13889" operator="containsText" id="{FD090D66-0773-422C-82E7-E76967546FC0}">
            <xm:f>NOT(ISERROR(SEARCH('Listados Datos'!$T$5,AT192)))</xm:f>
            <xm:f>'Listados Datos'!$T$5</xm:f>
            <x14:dxf>
              <font>
                <b/>
                <i val="0"/>
                <color auto="1"/>
              </font>
              <fill>
                <patternFill>
                  <bgColor rgb="FFFFFF00"/>
                </patternFill>
              </fill>
            </x14:dxf>
          </x14:cfRule>
          <x14:cfRule type="containsText" priority="1389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877" operator="containsText" id="{827D1651-F5F7-435D-8AA7-B4CFA84BA9C9}">
            <xm:f>NOT(ISERROR(SEARCH('Listados Datos'!$P$3,AR192)))</xm:f>
            <xm:f>'Listados Datos'!$P$3</xm:f>
            <x14:dxf>
              <fill>
                <patternFill>
                  <bgColor rgb="FF99CC00"/>
                </patternFill>
              </fill>
            </x14:dxf>
          </x14:cfRule>
          <x14:cfRule type="containsText" priority="13878" operator="containsText" id="{642EAEF3-A1A9-4F9A-B8AC-90EEB71688E5}">
            <xm:f>NOT(ISERROR(SEARCH('Listados Datos'!$P$4,AR192)))</xm:f>
            <xm:f>'Listados Datos'!$P$4</xm:f>
            <x14:dxf>
              <fill>
                <patternFill>
                  <bgColor rgb="FF33CC33"/>
                </patternFill>
              </fill>
            </x14:dxf>
          </x14:cfRule>
          <x14:cfRule type="containsText" priority="13879" operator="containsText" id="{63822750-6F21-43E2-9EA1-8F004B2A7CDF}">
            <xm:f>NOT(ISERROR(SEARCH('Listados Datos'!$P$5,AR192)))</xm:f>
            <xm:f>'Listados Datos'!$P$5</xm:f>
            <x14:dxf>
              <fill>
                <patternFill>
                  <bgColor rgb="FFFFFF00"/>
                </patternFill>
              </fill>
            </x14:dxf>
          </x14:cfRule>
          <x14:cfRule type="containsText" priority="13880" operator="containsText" id="{19D47BDE-879B-4240-86C8-3E2F66C9D854}">
            <xm:f>NOT(ISERROR(SEARCH('Listados Datos'!$P$6,AR192)))</xm:f>
            <xm:f>'Listados Datos'!$P$6</xm:f>
            <x14:dxf>
              <fill>
                <patternFill>
                  <bgColor rgb="FFFFC000"/>
                </patternFill>
              </fill>
            </x14:dxf>
          </x14:cfRule>
          <x14:cfRule type="containsText" priority="1388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995" operator="containsText" id="{569FDC90-78CC-43D7-888D-7A250DF90A65}">
            <xm:f>NOT(ISERROR(SEARCH('Listados Datos'!$T$3,AF190)))</xm:f>
            <xm:f>'Listados Datos'!$T$3</xm:f>
            <x14:dxf>
              <fill>
                <patternFill patternType="solid">
                  <bgColor rgb="FFC00000"/>
                </patternFill>
              </fill>
            </x14:dxf>
          </x14:cfRule>
          <x14:cfRule type="containsText" priority="13996" operator="containsText" id="{66A1EC50-66E5-4B5B-A388-2266BFCF730C}">
            <xm:f>NOT(ISERROR(SEARCH('Listados Datos'!$T$4,AF190)))</xm:f>
            <xm:f>'Listados Datos'!$T$4</xm:f>
            <x14:dxf>
              <font>
                <b/>
                <i val="0"/>
                <color theme="0"/>
              </font>
              <fill>
                <patternFill>
                  <bgColor rgb="FFE26B0A"/>
                </patternFill>
              </fill>
            </x14:dxf>
          </x14:cfRule>
          <x14:cfRule type="containsText" priority="13997" operator="containsText" id="{B27F6C2C-9EF0-47C7-8DCE-28BD9EB21097}">
            <xm:f>NOT(ISERROR(SEARCH('Listados Datos'!$T$5,AF190)))</xm:f>
            <xm:f>'Listados Datos'!$T$5</xm:f>
            <x14:dxf>
              <font>
                <b/>
                <i val="0"/>
                <color auto="1"/>
              </font>
              <fill>
                <patternFill>
                  <bgColor rgb="FFFFFF00"/>
                </patternFill>
              </fill>
            </x14:dxf>
          </x14:cfRule>
          <x14:cfRule type="containsText" priority="1399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991" operator="containsText" id="{29F05CAF-A29C-49D0-A614-E2E6109BD3CA}">
            <xm:f>NOT(ISERROR(SEARCH('Listados Datos'!$T$3,AB190)))</xm:f>
            <xm:f>'Listados Datos'!$T$3</xm:f>
            <x14:dxf>
              <fill>
                <patternFill patternType="solid">
                  <bgColor rgb="FFC00000"/>
                </patternFill>
              </fill>
            </x14:dxf>
          </x14:cfRule>
          <x14:cfRule type="containsText" priority="13992" operator="containsText" id="{7DBDB76A-2BB0-4896-B52D-E11ADD6E187D}">
            <xm:f>NOT(ISERROR(SEARCH('Listados Datos'!$T$4,AB190)))</xm:f>
            <xm:f>'Listados Datos'!$T$4</xm:f>
            <x14:dxf>
              <font>
                <b/>
                <i val="0"/>
                <color theme="0"/>
              </font>
              <fill>
                <patternFill>
                  <bgColor rgb="FFE26B0A"/>
                </patternFill>
              </fill>
            </x14:dxf>
          </x14:cfRule>
          <x14:cfRule type="containsText" priority="13993" operator="containsText" id="{F5002D2C-098D-4F96-9617-3C46CAECD6B0}">
            <xm:f>NOT(ISERROR(SEARCH('Listados Datos'!$T$5,AB190)))</xm:f>
            <xm:f>'Listados Datos'!$T$5</xm:f>
            <x14:dxf>
              <font>
                <b/>
                <i val="0"/>
                <color auto="1"/>
              </font>
              <fill>
                <patternFill>
                  <bgColor rgb="FFFFFF00"/>
                </patternFill>
              </fill>
            </x14:dxf>
          </x14:cfRule>
          <x14:cfRule type="containsText" priority="1399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981" operator="containsText" id="{C6FCF2CA-7CD0-45F1-A9C4-99607AA57BC7}">
            <xm:f>NOT(ISERROR(SEARCH('Listados Datos'!$P$3,Z190)))</xm:f>
            <xm:f>'Listados Datos'!$P$3</xm:f>
            <x14:dxf>
              <fill>
                <patternFill>
                  <bgColor rgb="FF99CC00"/>
                </patternFill>
              </fill>
            </x14:dxf>
          </x14:cfRule>
          <x14:cfRule type="containsText" priority="13982" operator="containsText" id="{0B1FE066-A441-465B-8337-9505AB47C9D9}">
            <xm:f>NOT(ISERROR(SEARCH('Listados Datos'!$P$4,Z190)))</xm:f>
            <xm:f>'Listados Datos'!$P$4</xm:f>
            <x14:dxf>
              <fill>
                <patternFill>
                  <bgColor rgb="FF33CC33"/>
                </patternFill>
              </fill>
            </x14:dxf>
          </x14:cfRule>
          <x14:cfRule type="containsText" priority="13983" operator="containsText" id="{5C33E586-250D-4987-9077-49B34479DD46}">
            <xm:f>NOT(ISERROR(SEARCH('Listados Datos'!$P$5,Z190)))</xm:f>
            <xm:f>'Listados Datos'!$P$5</xm:f>
            <x14:dxf>
              <fill>
                <patternFill>
                  <bgColor rgb="FFFFFF00"/>
                </patternFill>
              </fill>
            </x14:dxf>
          </x14:cfRule>
          <x14:cfRule type="containsText" priority="13984" operator="containsText" id="{EBB20558-A287-466E-BC06-BDF1C033979E}">
            <xm:f>NOT(ISERROR(SEARCH('Listados Datos'!$P$6,Z190)))</xm:f>
            <xm:f>'Listados Datos'!$P$6</xm:f>
            <x14:dxf>
              <fill>
                <patternFill>
                  <bgColor rgb="FFFFC000"/>
                </patternFill>
              </fill>
            </x14:dxf>
          </x14:cfRule>
          <x14:cfRule type="containsText" priority="1398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957" operator="containsText" id="{5EC1F365-5149-428B-81AE-22734AEBFEBD}">
            <xm:f>NOT(ISERROR(SEARCH('Listados Datos'!$T$3,AT190)))</xm:f>
            <xm:f>'Listados Datos'!$T$3</xm:f>
            <x14:dxf>
              <fill>
                <patternFill patternType="solid">
                  <bgColor rgb="FFC00000"/>
                </patternFill>
              </fill>
            </x14:dxf>
          </x14:cfRule>
          <x14:cfRule type="containsText" priority="13958" operator="containsText" id="{49044DE3-A2B9-4562-9C8C-C6C76335CD7F}">
            <xm:f>NOT(ISERROR(SEARCH('Listados Datos'!$T$4,AT190)))</xm:f>
            <xm:f>'Listados Datos'!$T$4</xm:f>
            <x14:dxf>
              <font>
                <b/>
                <i val="0"/>
                <color theme="0"/>
              </font>
              <fill>
                <patternFill>
                  <bgColor rgb="FFE26B0A"/>
                </patternFill>
              </fill>
            </x14:dxf>
          </x14:cfRule>
          <x14:cfRule type="containsText" priority="13959" operator="containsText" id="{D25292C8-4AED-4C30-A57B-AB2295E5599F}">
            <xm:f>NOT(ISERROR(SEARCH('Listados Datos'!$T$5,AT190)))</xm:f>
            <xm:f>'Listados Datos'!$T$5</xm:f>
            <x14:dxf>
              <font>
                <b/>
                <i val="0"/>
                <color auto="1"/>
              </font>
              <fill>
                <patternFill>
                  <bgColor rgb="FFFFFF00"/>
                </patternFill>
              </fill>
            </x14:dxf>
          </x14:cfRule>
          <x14:cfRule type="containsText" priority="1396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947" operator="containsText" id="{59EC03D6-06DD-4D49-98C4-8735D1D4BF1D}">
            <xm:f>NOT(ISERROR(SEARCH('Listados Datos'!$P$3,AR190)))</xm:f>
            <xm:f>'Listados Datos'!$P$3</xm:f>
            <x14:dxf>
              <fill>
                <patternFill>
                  <bgColor rgb="FF99CC00"/>
                </patternFill>
              </fill>
            </x14:dxf>
          </x14:cfRule>
          <x14:cfRule type="containsText" priority="13948" operator="containsText" id="{1993BD5F-E310-441E-8ED8-C43DE2213DE1}">
            <xm:f>NOT(ISERROR(SEARCH('Listados Datos'!$P$4,AR190)))</xm:f>
            <xm:f>'Listados Datos'!$P$4</xm:f>
            <x14:dxf>
              <fill>
                <patternFill>
                  <bgColor rgb="FF33CC33"/>
                </patternFill>
              </fill>
            </x14:dxf>
          </x14:cfRule>
          <x14:cfRule type="containsText" priority="13949" operator="containsText" id="{F1573E79-F7B2-4503-9862-A4E10A74BA2B}">
            <xm:f>NOT(ISERROR(SEARCH('Listados Datos'!$P$5,AR190)))</xm:f>
            <xm:f>'Listados Datos'!$P$5</xm:f>
            <x14:dxf>
              <fill>
                <patternFill>
                  <bgColor rgb="FFFFFF00"/>
                </patternFill>
              </fill>
            </x14:dxf>
          </x14:cfRule>
          <x14:cfRule type="containsText" priority="13950" operator="containsText" id="{C3C9ACCD-5079-4BAE-8F69-3E687485C83F}">
            <xm:f>NOT(ISERROR(SEARCH('Listados Datos'!$P$6,AR190)))</xm:f>
            <xm:f>'Listados Datos'!$P$6</xm:f>
            <x14:dxf>
              <fill>
                <patternFill>
                  <bgColor rgb="FFFFC000"/>
                </patternFill>
              </fill>
            </x14:dxf>
          </x14:cfRule>
          <x14:cfRule type="containsText" priority="1395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943" operator="containsText" id="{B93F36AF-9B24-4CC9-B34A-5D1E69F69F11}">
            <xm:f>NOT(ISERROR(SEARCH('Listados Datos'!$T$3,AT191)))</xm:f>
            <xm:f>'Listados Datos'!$T$3</xm:f>
            <x14:dxf>
              <fill>
                <patternFill patternType="solid">
                  <bgColor rgb="FFC00000"/>
                </patternFill>
              </fill>
            </x14:dxf>
          </x14:cfRule>
          <x14:cfRule type="containsText" priority="13944" operator="containsText" id="{37A9519B-CE75-471D-B1B4-63A5BF4A8D83}">
            <xm:f>NOT(ISERROR(SEARCH('Listados Datos'!$T$4,AT191)))</xm:f>
            <xm:f>'Listados Datos'!$T$4</xm:f>
            <x14:dxf>
              <font>
                <b/>
                <i val="0"/>
                <color theme="0"/>
              </font>
              <fill>
                <patternFill>
                  <bgColor rgb="FFE26B0A"/>
                </patternFill>
              </fill>
            </x14:dxf>
          </x14:cfRule>
          <x14:cfRule type="containsText" priority="13945" operator="containsText" id="{8EFDA719-A7E0-4D38-AA18-F23B652A98AD}">
            <xm:f>NOT(ISERROR(SEARCH('Listados Datos'!$T$5,AT191)))</xm:f>
            <xm:f>'Listados Datos'!$T$5</xm:f>
            <x14:dxf>
              <font>
                <b/>
                <i val="0"/>
                <color auto="1"/>
              </font>
              <fill>
                <patternFill>
                  <bgColor rgb="FFFFFF00"/>
                </patternFill>
              </fill>
            </x14:dxf>
          </x14:cfRule>
          <x14:cfRule type="containsText" priority="1394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933" operator="containsText" id="{09EAF947-26CA-4E6D-8D20-ABD2312638FC}">
            <xm:f>NOT(ISERROR(SEARCH('Listados Datos'!$P$3,AR191)))</xm:f>
            <xm:f>'Listados Datos'!$P$3</xm:f>
            <x14:dxf>
              <fill>
                <patternFill>
                  <bgColor rgb="FF99CC00"/>
                </patternFill>
              </fill>
            </x14:dxf>
          </x14:cfRule>
          <x14:cfRule type="containsText" priority="13934" operator="containsText" id="{6701532F-3C3B-43DE-8EF1-A80B9572D688}">
            <xm:f>NOT(ISERROR(SEARCH('Listados Datos'!$P$4,AR191)))</xm:f>
            <xm:f>'Listados Datos'!$P$4</xm:f>
            <x14:dxf>
              <fill>
                <patternFill>
                  <bgColor rgb="FF33CC33"/>
                </patternFill>
              </fill>
            </x14:dxf>
          </x14:cfRule>
          <x14:cfRule type="containsText" priority="13935" operator="containsText" id="{FEF15940-9443-4FED-BF84-33CA7C890B8F}">
            <xm:f>NOT(ISERROR(SEARCH('Listados Datos'!$P$5,AR191)))</xm:f>
            <xm:f>'Listados Datos'!$P$5</xm:f>
            <x14:dxf>
              <fill>
                <patternFill>
                  <bgColor rgb="FFFFFF00"/>
                </patternFill>
              </fill>
            </x14:dxf>
          </x14:cfRule>
          <x14:cfRule type="containsText" priority="13936" operator="containsText" id="{F6AF6CF0-2AE9-41D6-8094-6D243086FB59}">
            <xm:f>NOT(ISERROR(SEARCH('Listados Datos'!$P$6,AR191)))</xm:f>
            <xm:f>'Listados Datos'!$P$6</xm:f>
            <x14:dxf>
              <fill>
                <patternFill>
                  <bgColor rgb="FFFFC000"/>
                </patternFill>
              </fill>
            </x14:dxf>
          </x14:cfRule>
          <x14:cfRule type="containsText" priority="1393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915" operator="containsText" id="{4C2E530B-EF61-4405-90AD-B2EED6DD43ED}">
            <xm:f>NOT(ISERROR(SEARCH('Listados Datos'!$T$3,AF192)))</xm:f>
            <xm:f>'Listados Datos'!$T$3</xm:f>
            <x14:dxf>
              <fill>
                <patternFill patternType="solid">
                  <bgColor rgb="FFC00000"/>
                </patternFill>
              </fill>
            </x14:dxf>
          </x14:cfRule>
          <x14:cfRule type="containsText" priority="13916" operator="containsText" id="{404CFF6B-EE6D-4A74-8BC5-71DC3CF77B5E}">
            <xm:f>NOT(ISERROR(SEARCH('Listados Datos'!$T$4,AF192)))</xm:f>
            <xm:f>'Listados Datos'!$T$4</xm:f>
            <x14:dxf>
              <font>
                <b/>
                <i val="0"/>
                <color theme="0"/>
              </font>
              <fill>
                <patternFill>
                  <bgColor rgb="FFE26B0A"/>
                </patternFill>
              </fill>
            </x14:dxf>
          </x14:cfRule>
          <x14:cfRule type="containsText" priority="13917" operator="containsText" id="{121B0C78-F803-4F5F-8E98-7C81C0A9A47E}">
            <xm:f>NOT(ISERROR(SEARCH('Listados Datos'!$T$5,AF192)))</xm:f>
            <xm:f>'Listados Datos'!$T$5</xm:f>
            <x14:dxf>
              <font>
                <b/>
                <i val="0"/>
                <color auto="1"/>
              </font>
              <fill>
                <patternFill>
                  <bgColor rgb="FFFFFF00"/>
                </patternFill>
              </fill>
            </x14:dxf>
          </x14:cfRule>
          <x14:cfRule type="containsText" priority="1391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911" operator="containsText" id="{4A295B7F-0BC7-4129-9A85-DD7AC28DB0E3}">
            <xm:f>NOT(ISERROR(SEARCH('Listados Datos'!$T$3,AB192)))</xm:f>
            <xm:f>'Listados Datos'!$T$3</xm:f>
            <x14:dxf>
              <fill>
                <patternFill patternType="solid">
                  <bgColor rgb="FFC00000"/>
                </patternFill>
              </fill>
            </x14:dxf>
          </x14:cfRule>
          <x14:cfRule type="containsText" priority="13912" operator="containsText" id="{8873D6AC-BFBB-49B7-BFC3-36E4B9889786}">
            <xm:f>NOT(ISERROR(SEARCH('Listados Datos'!$T$4,AB192)))</xm:f>
            <xm:f>'Listados Datos'!$T$4</xm:f>
            <x14:dxf>
              <font>
                <b/>
                <i val="0"/>
                <color theme="0"/>
              </font>
              <fill>
                <patternFill>
                  <bgColor rgb="FFE26B0A"/>
                </patternFill>
              </fill>
            </x14:dxf>
          </x14:cfRule>
          <x14:cfRule type="containsText" priority="13913" operator="containsText" id="{FD711D7C-4F9F-4704-99B9-748E7CF10504}">
            <xm:f>NOT(ISERROR(SEARCH('Listados Datos'!$T$5,AB192)))</xm:f>
            <xm:f>'Listados Datos'!$T$5</xm:f>
            <x14:dxf>
              <font>
                <b/>
                <i val="0"/>
                <color auto="1"/>
              </font>
              <fill>
                <patternFill>
                  <bgColor rgb="FFFFFF00"/>
                </patternFill>
              </fill>
            </x14:dxf>
          </x14:cfRule>
          <x14:cfRule type="containsText" priority="1391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901" operator="containsText" id="{30575BB1-F412-4571-A856-03B5C14887AF}">
            <xm:f>NOT(ISERROR(SEARCH('Listados Datos'!$P$3,Z192)))</xm:f>
            <xm:f>'Listados Datos'!$P$3</xm:f>
            <x14:dxf>
              <fill>
                <patternFill>
                  <bgColor rgb="FF99CC00"/>
                </patternFill>
              </fill>
            </x14:dxf>
          </x14:cfRule>
          <x14:cfRule type="containsText" priority="13902" operator="containsText" id="{33C17177-B6A6-4D36-BBAC-0F39DF1F76B1}">
            <xm:f>NOT(ISERROR(SEARCH('Listados Datos'!$P$4,Z192)))</xm:f>
            <xm:f>'Listados Datos'!$P$4</xm:f>
            <x14:dxf>
              <fill>
                <patternFill>
                  <bgColor rgb="FF33CC33"/>
                </patternFill>
              </fill>
            </x14:dxf>
          </x14:cfRule>
          <x14:cfRule type="containsText" priority="13903" operator="containsText" id="{E0D1398A-0514-4D3C-AAEE-7B30BCC90516}">
            <xm:f>NOT(ISERROR(SEARCH('Listados Datos'!$P$5,Z192)))</xm:f>
            <xm:f>'Listados Datos'!$P$5</xm:f>
            <x14:dxf>
              <fill>
                <patternFill>
                  <bgColor rgb="FFFFFF00"/>
                </patternFill>
              </fill>
            </x14:dxf>
          </x14:cfRule>
          <x14:cfRule type="containsText" priority="13904" operator="containsText" id="{2A48CCB7-A96C-462C-AD5E-22402A2A9D81}">
            <xm:f>NOT(ISERROR(SEARCH('Listados Datos'!$P$6,Z192)))</xm:f>
            <xm:f>'Listados Datos'!$P$6</xm:f>
            <x14:dxf>
              <fill>
                <patternFill>
                  <bgColor rgb="FFFFC000"/>
                </patternFill>
              </fill>
            </x14:dxf>
          </x14:cfRule>
          <x14:cfRule type="containsText" priority="1390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873" operator="containsText" id="{F91FFA1E-D8C5-44C8-B2CC-9A021745D687}">
            <xm:f>NOT(ISERROR(SEARCH('Listados Datos'!$T$3,AT193)))</xm:f>
            <xm:f>'Listados Datos'!$T$3</xm:f>
            <x14:dxf>
              <fill>
                <patternFill patternType="solid">
                  <bgColor rgb="FFC00000"/>
                </patternFill>
              </fill>
            </x14:dxf>
          </x14:cfRule>
          <x14:cfRule type="containsText" priority="13874" operator="containsText" id="{D16E86D5-4684-4BD1-8809-F05D97FC9DCD}">
            <xm:f>NOT(ISERROR(SEARCH('Listados Datos'!$T$4,AT193)))</xm:f>
            <xm:f>'Listados Datos'!$T$4</xm:f>
            <x14:dxf>
              <font>
                <b/>
                <i val="0"/>
                <color theme="0"/>
              </font>
              <fill>
                <patternFill>
                  <bgColor rgb="FFE26B0A"/>
                </patternFill>
              </fill>
            </x14:dxf>
          </x14:cfRule>
          <x14:cfRule type="containsText" priority="13875" operator="containsText" id="{CC97ADE9-9406-4365-8DDF-085827596A96}">
            <xm:f>NOT(ISERROR(SEARCH('Listados Datos'!$T$5,AT193)))</xm:f>
            <xm:f>'Listados Datos'!$T$5</xm:f>
            <x14:dxf>
              <font>
                <b/>
                <i val="0"/>
                <color auto="1"/>
              </font>
              <fill>
                <patternFill>
                  <bgColor rgb="FFFFFF00"/>
                </patternFill>
              </fill>
            </x14:dxf>
          </x14:cfRule>
          <x14:cfRule type="containsText" priority="1387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821" operator="containsText" id="{12F3BC7C-784A-4647-8ED8-841EABC14369}">
            <xm:f>NOT(ISERROR(SEARCH('Listados Datos'!$P$3,AR194)))</xm:f>
            <xm:f>'Listados Datos'!$P$3</xm:f>
            <x14:dxf>
              <fill>
                <patternFill>
                  <bgColor rgb="FF99CC00"/>
                </patternFill>
              </fill>
            </x14:dxf>
          </x14:cfRule>
          <x14:cfRule type="containsText" priority="13822" operator="containsText" id="{9BE9E830-3D5B-41A3-A049-A19CD1AF3F88}">
            <xm:f>NOT(ISERROR(SEARCH('Listados Datos'!$P$4,AR194)))</xm:f>
            <xm:f>'Listados Datos'!$P$4</xm:f>
            <x14:dxf>
              <fill>
                <patternFill>
                  <bgColor rgb="FF33CC33"/>
                </patternFill>
              </fill>
            </x14:dxf>
          </x14:cfRule>
          <x14:cfRule type="containsText" priority="13823" operator="containsText" id="{E958A6F8-1997-4A10-8ABA-FAD1E0252D15}">
            <xm:f>NOT(ISERROR(SEARCH('Listados Datos'!$P$5,AR194)))</xm:f>
            <xm:f>'Listados Datos'!$P$5</xm:f>
            <x14:dxf>
              <fill>
                <patternFill>
                  <bgColor rgb="FFFFFF00"/>
                </patternFill>
              </fill>
            </x14:dxf>
          </x14:cfRule>
          <x14:cfRule type="containsText" priority="13824" operator="containsText" id="{3EEB0F8E-75C4-449F-BEBE-5D09B43FF627}">
            <xm:f>NOT(ISERROR(SEARCH('Listados Datos'!$P$6,AR194)))</xm:f>
            <xm:f>'Listados Datos'!$P$6</xm:f>
            <x14:dxf>
              <fill>
                <patternFill>
                  <bgColor rgb="FFFFC000"/>
                </patternFill>
              </fill>
            </x14:dxf>
          </x14:cfRule>
          <x14:cfRule type="containsText" priority="1382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859" operator="containsText" id="{80CB39A2-9FCD-4A22-9547-F38F11624B70}">
            <xm:f>NOT(ISERROR(SEARCH('Listados Datos'!$T$3,AF194)))</xm:f>
            <xm:f>'Listados Datos'!$T$3</xm:f>
            <x14:dxf>
              <fill>
                <patternFill patternType="solid">
                  <bgColor rgb="FFC00000"/>
                </patternFill>
              </fill>
            </x14:dxf>
          </x14:cfRule>
          <x14:cfRule type="containsText" priority="13860" operator="containsText" id="{7240CBE2-5398-45E1-8853-5386BF265EAE}">
            <xm:f>NOT(ISERROR(SEARCH('Listados Datos'!$T$4,AF194)))</xm:f>
            <xm:f>'Listados Datos'!$T$4</xm:f>
            <x14:dxf>
              <font>
                <b/>
                <i val="0"/>
                <color theme="0"/>
              </font>
              <fill>
                <patternFill>
                  <bgColor rgb="FFE26B0A"/>
                </patternFill>
              </fill>
            </x14:dxf>
          </x14:cfRule>
          <x14:cfRule type="containsText" priority="13861" operator="containsText" id="{6648368B-9F7D-4760-A916-DE2E8C7E6246}">
            <xm:f>NOT(ISERROR(SEARCH('Listados Datos'!$T$5,AF194)))</xm:f>
            <xm:f>'Listados Datos'!$T$5</xm:f>
            <x14:dxf>
              <font>
                <b/>
                <i val="0"/>
                <color auto="1"/>
              </font>
              <fill>
                <patternFill>
                  <bgColor rgb="FFFFFF00"/>
                </patternFill>
              </fill>
            </x14:dxf>
          </x14:cfRule>
          <x14:cfRule type="containsText" priority="1386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855" operator="containsText" id="{FF66E5F3-7012-4B5F-889E-1C023DF39AE6}">
            <xm:f>NOT(ISERROR(SEARCH('Listados Datos'!$T$3,AB194)))</xm:f>
            <xm:f>'Listados Datos'!$T$3</xm:f>
            <x14:dxf>
              <fill>
                <patternFill patternType="solid">
                  <bgColor rgb="FFC00000"/>
                </patternFill>
              </fill>
            </x14:dxf>
          </x14:cfRule>
          <x14:cfRule type="containsText" priority="13856" operator="containsText" id="{06DB4316-C9E7-45F7-9D1F-4E7EFB6D5D61}">
            <xm:f>NOT(ISERROR(SEARCH('Listados Datos'!$T$4,AB194)))</xm:f>
            <xm:f>'Listados Datos'!$T$4</xm:f>
            <x14:dxf>
              <font>
                <b/>
                <i val="0"/>
                <color theme="0"/>
              </font>
              <fill>
                <patternFill>
                  <bgColor rgb="FFE26B0A"/>
                </patternFill>
              </fill>
            </x14:dxf>
          </x14:cfRule>
          <x14:cfRule type="containsText" priority="13857" operator="containsText" id="{F05D8730-B2CF-47F8-9BD5-93D30911F7D6}">
            <xm:f>NOT(ISERROR(SEARCH('Listados Datos'!$T$5,AB194)))</xm:f>
            <xm:f>'Listados Datos'!$T$5</xm:f>
            <x14:dxf>
              <font>
                <b/>
                <i val="0"/>
                <color auto="1"/>
              </font>
              <fill>
                <patternFill>
                  <bgColor rgb="FFFFFF00"/>
                </patternFill>
              </fill>
            </x14:dxf>
          </x14:cfRule>
          <x14:cfRule type="containsText" priority="1385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845" operator="containsText" id="{34B3E724-8B68-4A07-B438-001A15B931E7}">
            <xm:f>NOT(ISERROR(SEARCH('Listados Datos'!$P$3,Z194)))</xm:f>
            <xm:f>'Listados Datos'!$P$3</xm:f>
            <x14:dxf>
              <fill>
                <patternFill>
                  <bgColor rgb="FF99CC00"/>
                </patternFill>
              </fill>
            </x14:dxf>
          </x14:cfRule>
          <x14:cfRule type="containsText" priority="13846" operator="containsText" id="{7CF13D29-5189-4A23-A6F5-CE74A9386ADA}">
            <xm:f>NOT(ISERROR(SEARCH('Listados Datos'!$P$4,Z194)))</xm:f>
            <xm:f>'Listados Datos'!$P$4</xm:f>
            <x14:dxf>
              <fill>
                <patternFill>
                  <bgColor rgb="FF33CC33"/>
                </patternFill>
              </fill>
            </x14:dxf>
          </x14:cfRule>
          <x14:cfRule type="containsText" priority="13847" operator="containsText" id="{31A1D12F-8D37-4191-ADB7-17C2C70CB5E8}">
            <xm:f>NOT(ISERROR(SEARCH('Listados Datos'!$P$5,Z194)))</xm:f>
            <xm:f>'Listados Datos'!$P$5</xm:f>
            <x14:dxf>
              <fill>
                <patternFill>
                  <bgColor rgb="FFFFFF00"/>
                </patternFill>
              </fill>
            </x14:dxf>
          </x14:cfRule>
          <x14:cfRule type="containsText" priority="13848" operator="containsText" id="{1CE204E3-0650-436D-9B4D-29B3591AFD3B}">
            <xm:f>NOT(ISERROR(SEARCH('Listados Datos'!$P$6,Z194)))</xm:f>
            <xm:f>'Listados Datos'!$P$6</xm:f>
            <x14:dxf>
              <fill>
                <patternFill>
                  <bgColor rgb="FFFFC000"/>
                </patternFill>
              </fill>
            </x14:dxf>
          </x14:cfRule>
          <x14:cfRule type="containsText" priority="1384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831" operator="containsText" id="{E11863E8-9399-491B-B0C8-586C9AEE777D}">
            <xm:f>NOT(ISERROR(SEARCH('Listados Datos'!$T$3,AT194)))</xm:f>
            <xm:f>'Listados Datos'!$T$3</xm:f>
            <x14:dxf>
              <fill>
                <patternFill patternType="solid">
                  <bgColor rgb="FFC00000"/>
                </patternFill>
              </fill>
            </x14:dxf>
          </x14:cfRule>
          <x14:cfRule type="containsText" priority="13832" operator="containsText" id="{6118DA4C-756A-4B48-BD78-A96A6075A317}">
            <xm:f>NOT(ISERROR(SEARCH('Listados Datos'!$T$4,AT194)))</xm:f>
            <xm:f>'Listados Datos'!$T$4</xm:f>
            <x14:dxf>
              <font>
                <b/>
                <i val="0"/>
                <color theme="0"/>
              </font>
              <fill>
                <patternFill>
                  <bgColor rgb="FFE26B0A"/>
                </patternFill>
              </fill>
            </x14:dxf>
          </x14:cfRule>
          <x14:cfRule type="containsText" priority="13833" operator="containsText" id="{719BBF8D-AD53-4E0D-A428-0F9DC8FB73CD}">
            <xm:f>NOT(ISERROR(SEARCH('Listados Datos'!$T$5,AT194)))</xm:f>
            <xm:f>'Listados Datos'!$T$5</xm:f>
            <x14:dxf>
              <font>
                <b/>
                <i val="0"/>
                <color auto="1"/>
              </font>
              <fill>
                <patternFill>
                  <bgColor rgb="FFFFFF00"/>
                </patternFill>
              </fill>
            </x14:dxf>
          </x14:cfRule>
          <x14:cfRule type="containsText" priority="1383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591" operator="containsText" id="{1FADE5FD-EBBD-4AD9-8BF8-82430569AA83}">
            <xm:f>NOT(ISERROR(SEARCH('Listados Datos'!$P$3,AR207)))</xm:f>
            <xm:f>'Listados Datos'!$P$3</xm:f>
            <x14:dxf>
              <fill>
                <patternFill>
                  <bgColor rgb="FF99CC00"/>
                </patternFill>
              </fill>
            </x14:dxf>
          </x14:cfRule>
          <x14:cfRule type="containsText" priority="13592" operator="containsText" id="{DC6B773F-030A-46DF-BF6F-A5698EEE583F}">
            <xm:f>NOT(ISERROR(SEARCH('Listados Datos'!$P$4,AR207)))</xm:f>
            <xm:f>'Listados Datos'!$P$4</xm:f>
            <x14:dxf>
              <fill>
                <patternFill>
                  <bgColor rgb="FF33CC33"/>
                </patternFill>
              </fill>
            </x14:dxf>
          </x14:cfRule>
          <x14:cfRule type="containsText" priority="13593" operator="containsText" id="{190E0081-26CD-41E8-A10D-FE59D18FFFC3}">
            <xm:f>NOT(ISERROR(SEARCH('Listados Datos'!$P$5,AR207)))</xm:f>
            <xm:f>'Listados Datos'!$P$5</xm:f>
            <x14:dxf>
              <fill>
                <patternFill>
                  <bgColor rgb="FFFFFF00"/>
                </patternFill>
              </fill>
            </x14:dxf>
          </x14:cfRule>
          <x14:cfRule type="containsText" priority="13594" operator="containsText" id="{275AB1C9-A894-4DD6-8200-792C19A12202}">
            <xm:f>NOT(ISERROR(SEARCH('Listados Datos'!$P$6,AR207)))</xm:f>
            <xm:f>'Listados Datos'!$P$6</xm:f>
            <x14:dxf>
              <fill>
                <patternFill>
                  <bgColor rgb="FFFFC000"/>
                </patternFill>
              </fill>
            </x14:dxf>
          </x14:cfRule>
          <x14:cfRule type="containsText" priority="1359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601" operator="containsText" id="{2D054DCD-BCDE-43B4-84EB-1FB666869240}">
            <xm:f>NOT(ISERROR(SEARCH('Listados Datos'!$T$3,AT207)))</xm:f>
            <xm:f>'Listados Datos'!$T$3</xm:f>
            <x14:dxf>
              <fill>
                <patternFill patternType="solid">
                  <bgColor rgb="FFC00000"/>
                </patternFill>
              </fill>
            </x14:dxf>
          </x14:cfRule>
          <x14:cfRule type="containsText" priority="13602" operator="containsText" id="{03C69FBF-D072-40C9-B8C9-775F6651211F}">
            <xm:f>NOT(ISERROR(SEARCH('Listados Datos'!$T$4,AT207)))</xm:f>
            <xm:f>'Listados Datos'!$T$4</xm:f>
            <x14:dxf>
              <font>
                <b/>
                <i val="0"/>
                <color theme="0"/>
              </font>
              <fill>
                <patternFill>
                  <bgColor rgb="FFE26B0A"/>
                </patternFill>
              </fill>
            </x14:dxf>
          </x14:cfRule>
          <x14:cfRule type="containsText" priority="13603" operator="containsText" id="{A2C4871A-CC8A-4B24-81EF-D78D644853CB}">
            <xm:f>NOT(ISERROR(SEARCH('Listados Datos'!$T$5,AT207)))</xm:f>
            <xm:f>'Listados Datos'!$T$5</xm:f>
            <x14:dxf>
              <font>
                <b/>
                <i val="0"/>
                <color auto="1"/>
              </font>
              <fill>
                <patternFill>
                  <bgColor rgb="FFFFFF00"/>
                </patternFill>
              </fill>
            </x14:dxf>
          </x14:cfRule>
          <x14:cfRule type="containsText" priority="1360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559" operator="containsText" id="{50AD5FAD-56A3-4766-B3B1-B63D378DB01D}">
            <xm:f>NOT(ISERROR(SEARCH('Listados Datos'!$T$3,AT204)))</xm:f>
            <xm:f>'Listados Datos'!$T$3</xm:f>
            <x14:dxf>
              <fill>
                <patternFill patternType="solid">
                  <bgColor rgb="FFC00000"/>
                </patternFill>
              </fill>
            </x14:dxf>
          </x14:cfRule>
          <x14:cfRule type="containsText" priority="13560" operator="containsText" id="{20062A05-516E-45B9-99DE-0482DFEC3A08}">
            <xm:f>NOT(ISERROR(SEARCH('Listados Datos'!$T$4,AT204)))</xm:f>
            <xm:f>'Listados Datos'!$T$4</xm:f>
            <x14:dxf>
              <font>
                <b/>
                <i val="0"/>
                <color theme="0"/>
              </font>
              <fill>
                <patternFill>
                  <bgColor rgb="FFE26B0A"/>
                </patternFill>
              </fill>
            </x14:dxf>
          </x14:cfRule>
          <x14:cfRule type="containsText" priority="13561" operator="containsText" id="{E6B6A97A-1991-45C9-A555-B33CC4FD39F4}">
            <xm:f>NOT(ISERROR(SEARCH('Listados Datos'!$T$5,AT204)))</xm:f>
            <xm:f>'Listados Datos'!$T$5</xm:f>
            <x14:dxf>
              <font>
                <b/>
                <i val="0"/>
                <color auto="1"/>
              </font>
              <fill>
                <patternFill>
                  <bgColor rgb="FFFFFF00"/>
                </patternFill>
              </fill>
            </x14:dxf>
          </x14:cfRule>
          <x14:cfRule type="containsText" priority="1356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549" operator="containsText" id="{93C83D54-9A68-45FE-B748-509C16F1CA56}">
            <xm:f>NOT(ISERROR(SEARCH('Listados Datos'!$P$3,AR204)))</xm:f>
            <xm:f>'Listados Datos'!$P$3</xm:f>
            <x14:dxf>
              <fill>
                <patternFill>
                  <bgColor rgb="FF99CC00"/>
                </patternFill>
              </fill>
            </x14:dxf>
          </x14:cfRule>
          <x14:cfRule type="containsText" priority="13550" operator="containsText" id="{E28D44E4-F6A4-4BBD-BC59-321F0CF4F304}">
            <xm:f>NOT(ISERROR(SEARCH('Listados Datos'!$P$4,AR204)))</xm:f>
            <xm:f>'Listados Datos'!$P$4</xm:f>
            <x14:dxf>
              <fill>
                <patternFill>
                  <bgColor rgb="FF33CC33"/>
                </patternFill>
              </fill>
            </x14:dxf>
          </x14:cfRule>
          <x14:cfRule type="containsText" priority="13551" operator="containsText" id="{B85AFB57-E451-4A04-8F49-CB822C5832FC}">
            <xm:f>NOT(ISERROR(SEARCH('Listados Datos'!$P$5,AR204)))</xm:f>
            <xm:f>'Listados Datos'!$P$5</xm:f>
            <x14:dxf>
              <fill>
                <patternFill>
                  <bgColor rgb="FFFFFF00"/>
                </patternFill>
              </fill>
            </x14:dxf>
          </x14:cfRule>
          <x14:cfRule type="containsText" priority="13552" operator="containsText" id="{547A0659-2D84-43EC-9428-0483E00CC36D}">
            <xm:f>NOT(ISERROR(SEARCH('Listados Datos'!$P$6,AR204)))</xm:f>
            <xm:f>'Listados Datos'!$P$6</xm:f>
            <x14:dxf>
              <fill>
                <patternFill>
                  <bgColor rgb="FFFFC000"/>
                </patternFill>
              </fill>
            </x14:dxf>
          </x14:cfRule>
          <x14:cfRule type="containsText" priority="1355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667" operator="containsText" id="{ED72DFAC-0476-4189-A0EA-E42D5E941763}">
            <xm:f>NOT(ISERROR(SEARCH('Listados Datos'!$T$3,AF202)))</xm:f>
            <xm:f>'Listados Datos'!$T$3</xm:f>
            <x14:dxf>
              <fill>
                <patternFill patternType="solid">
                  <bgColor rgb="FFC00000"/>
                </patternFill>
              </fill>
            </x14:dxf>
          </x14:cfRule>
          <x14:cfRule type="containsText" priority="13668" operator="containsText" id="{9C8354AE-83C7-44D5-8BFB-77C7B59EEAE9}">
            <xm:f>NOT(ISERROR(SEARCH('Listados Datos'!$T$4,AF202)))</xm:f>
            <xm:f>'Listados Datos'!$T$4</xm:f>
            <x14:dxf>
              <font>
                <b/>
                <i val="0"/>
                <color theme="0"/>
              </font>
              <fill>
                <patternFill>
                  <bgColor rgb="FFE26B0A"/>
                </patternFill>
              </fill>
            </x14:dxf>
          </x14:cfRule>
          <x14:cfRule type="containsText" priority="13669" operator="containsText" id="{086675FF-9361-4030-BD27-9394BFBC195D}">
            <xm:f>NOT(ISERROR(SEARCH('Listados Datos'!$T$5,AF202)))</xm:f>
            <xm:f>'Listados Datos'!$T$5</xm:f>
            <x14:dxf>
              <font>
                <b/>
                <i val="0"/>
                <color auto="1"/>
              </font>
              <fill>
                <patternFill>
                  <bgColor rgb="FFFFFF00"/>
                </patternFill>
              </fill>
            </x14:dxf>
          </x14:cfRule>
          <x14:cfRule type="containsText" priority="1367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663" operator="containsText" id="{9C19C822-8AB8-4FD9-80C7-6DAFBE31E335}">
            <xm:f>NOT(ISERROR(SEARCH('Listados Datos'!$T$3,AB202)))</xm:f>
            <xm:f>'Listados Datos'!$T$3</xm:f>
            <x14:dxf>
              <fill>
                <patternFill patternType="solid">
                  <bgColor rgb="FFC00000"/>
                </patternFill>
              </fill>
            </x14:dxf>
          </x14:cfRule>
          <x14:cfRule type="containsText" priority="13664" operator="containsText" id="{AAE3DB56-144A-4824-AAD7-0F309F285F9C}">
            <xm:f>NOT(ISERROR(SEARCH('Listados Datos'!$T$4,AB202)))</xm:f>
            <xm:f>'Listados Datos'!$T$4</xm:f>
            <x14:dxf>
              <font>
                <b/>
                <i val="0"/>
                <color theme="0"/>
              </font>
              <fill>
                <patternFill>
                  <bgColor rgb="FFE26B0A"/>
                </patternFill>
              </fill>
            </x14:dxf>
          </x14:cfRule>
          <x14:cfRule type="containsText" priority="13665" operator="containsText" id="{FC5FFF01-C972-4BA6-B23A-B9B5F79368C0}">
            <xm:f>NOT(ISERROR(SEARCH('Listados Datos'!$T$5,AB202)))</xm:f>
            <xm:f>'Listados Datos'!$T$5</xm:f>
            <x14:dxf>
              <font>
                <b/>
                <i val="0"/>
                <color auto="1"/>
              </font>
              <fill>
                <patternFill>
                  <bgColor rgb="FFFFFF00"/>
                </patternFill>
              </fill>
            </x14:dxf>
          </x14:cfRule>
          <x14:cfRule type="containsText" priority="1366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653" operator="containsText" id="{5CED1082-B140-416A-842F-CE4AE7B4E85F}">
            <xm:f>NOT(ISERROR(SEARCH('Listados Datos'!$P$3,Z202)))</xm:f>
            <xm:f>'Listados Datos'!$P$3</xm:f>
            <x14:dxf>
              <fill>
                <patternFill>
                  <bgColor rgb="FF99CC00"/>
                </patternFill>
              </fill>
            </x14:dxf>
          </x14:cfRule>
          <x14:cfRule type="containsText" priority="13654" operator="containsText" id="{C87119E7-C7A0-4137-AF48-C0C06F1A8A4F}">
            <xm:f>NOT(ISERROR(SEARCH('Listados Datos'!$P$4,Z202)))</xm:f>
            <xm:f>'Listados Datos'!$P$4</xm:f>
            <x14:dxf>
              <fill>
                <patternFill>
                  <bgColor rgb="FF33CC33"/>
                </patternFill>
              </fill>
            </x14:dxf>
          </x14:cfRule>
          <x14:cfRule type="containsText" priority="13655" operator="containsText" id="{DFA624EE-D5BC-42A0-BC5D-EF81A8F25337}">
            <xm:f>NOT(ISERROR(SEARCH('Listados Datos'!$P$5,Z202)))</xm:f>
            <xm:f>'Listados Datos'!$P$5</xm:f>
            <x14:dxf>
              <fill>
                <patternFill>
                  <bgColor rgb="FFFFFF00"/>
                </patternFill>
              </fill>
            </x14:dxf>
          </x14:cfRule>
          <x14:cfRule type="containsText" priority="13656" operator="containsText" id="{84A40AF3-E5DE-4199-8EE0-D7D46B72EAAF}">
            <xm:f>NOT(ISERROR(SEARCH('Listados Datos'!$P$6,Z202)))</xm:f>
            <xm:f>'Listados Datos'!$P$6</xm:f>
            <x14:dxf>
              <fill>
                <patternFill>
                  <bgColor rgb="FFFFC000"/>
                </patternFill>
              </fill>
            </x14:dxf>
          </x14:cfRule>
          <x14:cfRule type="containsText" priority="1365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629" operator="containsText" id="{C3A691D8-A301-4410-9870-A0C3CCF4EE30}">
            <xm:f>NOT(ISERROR(SEARCH('Listados Datos'!$T$3,AT202)))</xm:f>
            <xm:f>'Listados Datos'!$T$3</xm:f>
            <x14:dxf>
              <fill>
                <patternFill patternType="solid">
                  <bgColor rgb="FFC00000"/>
                </patternFill>
              </fill>
            </x14:dxf>
          </x14:cfRule>
          <x14:cfRule type="containsText" priority="13630" operator="containsText" id="{258A5E11-4533-41C2-846F-B266CD0E8292}">
            <xm:f>NOT(ISERROR(SEARCH('Listados Datos'!$T$4,AT202)))</xm:f>
            <xm:f>'Listados Datos'!$T$4</xm:f>
            <x14:dxf>
              <font>
                <b/>
                <i val="0"/>
                <color theme="0"/>
              </font>
              <fill>
                <patternFill>
                  <bgColor rgb="FFE26B0A"/>
                </patternFill>
              </fill>
            </x14:dxf>
          </x14:cfRule>
          <x14:cfRule type="containsText" priority="13631" operator="containsText" id="{7D5C4822-7BB8-474D-AD35-8F8A13140699}">
            <xm:f>NOT(ISERROR(SEARCH('Listados Datos'!$T$5,AT202)))</xm:f>
            <xm:f>'Listados Datos'!$T$5</xm:f>
            <x14:dxf>
              <font>
                <b/>
                <i val="0"/>
                <color auto="1"/>
              </font>
              <fill>
                <patternFill>
                  <bgColor rgb="FFFFFF00"/>
                </patternFill>
              </fill>
            </x14:dxf>
          </x14:cfRule>
          <x14:cfRule type="containsText" priority="1363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619" operator="containsText" id="{59D92CA0-CC18-4647-A891-CEE4D2532294}">
            <xm:f>NOT(ISERROR(SEARCH('Listados Datos'!$P$3,AR202)))</xm:f>
            <xm:f>'Listados Datos'!$P$3</xm:f>
            <x14:dxf>
              <fill>
                <patternFill>
                  <bgColor rgb="FF99CC00"/>
                </patternFill>
              </fill>
            </x14:dxf>
          </x14:cfRule>
          <x14:cfRule type="containsText" priority="13620" operator="containsText" id="{0ED9E491-C01F-44C7-86DD-2B764D38A7E6}">
            <xm:f>NOT(ISERROR(SEARCH('Listados Datos'!$P$4,AR202)))</xm:f>
            <xm:f>'Listados Datos'!$P$4</xm:f>
            <x14:dxf>
              <fill>
                <patternFill>
                  <bgColor rgb="FF33CC33"/>
                </patternFill>
              </fill>
            </x14:dxf>
          </x14:cfRule>
          <x14:cfRule type="containsText" priority="13621" operator="containsText" id="{3D74A0C5-0955-4DF3-8199-A097B2EA8460}">
            <xm:f>NOT(ISERROR(SEARCH('Listados Datos'!$P$5,AR202)))</xm:f>
            <xm:f>'Listados Datos'!$P$5</xm:f>
            <x14:dxf>
              <fill>
                <patternFill>
                  <bgColor rgb="FFFFFF00"/>
                </patternFill>
              </fill>
            </x14:dxf>
          </x14:cfRule>
          <x14:cfRule type="containsText" priority="13622" operator="containsText" id="{A3E0ADBF-2110-4261-8C48-FEEF1E8101A1}">
            <xm:f>NOT(ISERROR(SEARCH('Listados Datos'!$P$6,AR202)))</xm:f>
            <xm:f>'Listados Datos'!$P$6</xm:f>
            <x14:dxf>
              <fill>
                <patternFill>
                  <bgColor rgb="FFFFC000"/>
                </patternFill>
              </fill>
            </x14:dxf>
          </x14:cfRule>
          <x14:cfRule type="containsText" priority="1362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615" operator="containsText" id="{7F7CB65A-03C3-4B91-806B-77A703A97690}">
            <xm:f>NOT(ISERROR(SEARCH('Listados Datos'!$T$3,AT203)))</xm:f>
            <xm:f>'Listados Datos'!$T$3</xm:f>
            <x14:dxf>
              <fill>
                <patternFill patternType="solid">
                  <bgColor rgb="FFC00000"/>
                </patternFill>
              </fill>
            </x14:dxf>
          </x14:cfRule>
          <x14:cfRule type="containsText" priority="13616" operator="containsText" id="{C5F732C9-4148-4905-8D47-1597022B0DD2}">
            <xm:f>NOT(ISERROR(SEARCH('Listados Datos'!$T$4,AT203)))</xm:f>
            <xm:f>'Listados Datos'!$T$4</xm:f>
            <x14:dxf>
              <font>
                <b/>
                <i val="0"/>
                <color theme="0"/>
              </font>
              <fill>
                <patternFill>
                  <bgColor rgb="FFE26B0A"/>
                </patternFill>
              </fill>
            </x14:dxf>
          </x14:cfRule>
          <x14:cfRule type="containsText" priority="13617" operator="containsText" id="{62AAC14C-E85F-4ABA-8AE7-B79FEB803B45}">
            <xm:f>NOT(ISERROR(SEARCH('Listados Datos'!$T$5,AT203)))</xm:f>
            <xm:f>'Listados Datos'!$T$5</xm:f>
            <x14:dxf>
              <font>
                <b/>
                <i val="0"/>
                <color auto="1"/>
              </font>
              <fill>
                <patternFill>
                  <bgColor rgb="FFFFFF00"/>
                </patternFill>
              </fill>
            </x14:dxf>
          </x14:cfRule>
          <x14:cfRule type="containsText" priority="1361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605" operator="containsText" id="{0993637F-F880-4921-8EDE-FA1548BB6182}">
            <xm:f>NOT(ISERROR(SEARCH('Listados Datos'!$P$3,AR203)))</xm:f>
            <xm:f>'Listados Datos'!$P$3</xm:f>
            <x14:dxf>
              <fill>
                <patternFill>
                  <bgColor rgb="FF99CC00"/>
                </patternFill>
              </fill>
            </x14:dxf>
          </x14:cfRule>
          <x14:cfRule type="containsText" priority="13606" operator="containsText" id="{B749AF08-8FB8-4272-90C7-E6EEFA4EA68F}">
            <xm:f>NOT(ISERROR(SEARCH('Listados Datos'!$P$4,AR203)))</xm:f>
            <xm:f>'Listados Datos'!$P$4</xm:f>
            <x14:dxf>
              <fill>
                <patternFill>
                  <bgColor rgb="FF33CC33"/>
                </patternFill>
              </fill>
            </x14:dxf>
          </x14:cfRule>
          <x14:cfRule type="containsText" priority="13607" operator="containsText" id="{938449C8-BDC0-4492-B206-30FE484F2B43}">
            <xm:f>NOT(ISERROR(SEARCH('Listados Datos'!$P$5,AR203)))</xm:f>
            <xm:f>'Listados Datos'!$P$5</xm:f>
            <x14:dxf>
              <fill>
                <patternFill>
                  <bgColor rgb="FFFFFF00"/>
                </patternFill>
              </fill>
            </x14:dxf>
          </x14:cfRule>
          <x14:cfRule type="containsText" priority="13608" operator="containsText" id="{918BD91E-DE42-4041-B524-650003C9744B}">
            <xm:f>NOT(ISERROR(SEARCH('Listados Datos'!$P$6,AR203)))</xm:f>
            <xm:f>'Listados Datos'!$P$6</xm:f>
            <x14:dxf>
              <fill>
                <patternFill>
                  <bgColor rgb="FFFFC000"/>
                </patternFill>
              </fill>
            </x14:dxf>
          </x14:cfRule>
          <x14:cfRule type="containsText" priority="1360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465" operator="containsText" id="{98A6A5E2-ED73-4B2B-8D56-AFEE1FF37526}">
            <xm:f>NOT(ISERROR(SEARCH('Listados Datos'!$T$3,AT213)))</xm:f>
            <xm:f>'Listados Datos'!$T$3</xm:f>
            <x14:dxf>
              <fill>
                <patternFill patternType="solid">
                  <bgColor rgb="FFC00000"/>
                </patternFill>
              </fill>
            </x14:dxf>
          </x14:cfRule>
          <x14:cfRule type="containsText" priority="13466" operator="containsText" id="{15AA4AE4-3747-48A6-B092-EAE099E03DD5}">
            <xm:f>NOT(ISERROR(SEARCH('Listados Datos'!$T$4,AT213)))</xm:f>
            <xm:f>'Listados Datos'!$T$4</xm:f>
            <x14:dxf>
              <font>
                <b/>
                <i val="0"/>
                <color theme="0"/>
              </font>
              <fill>
                <patternFill>
                  <bgColor rgb="FFE26B0A"/>
                </patternFill>
              </fill>
            </x14:dxf>
          </x14:cfRule>
          <x14:cfRule type="containsText" priority="13467" operator="containsText" id="{131BBBDE-18B2-4126-8E03-2873AA56CAFF}">
            <xm:f>NOT(ISERROR(SEARCH('Listados Datos'!$T$5,AT213)))</xm:f>
            <xm:f>'Listados Datos'!$T$5</xm:f>
            <x14:dxf>
              <font>
                <b/>
                <i val="0"/>
                <color auto="1"/>
              </font>
              <fill>
                <patternFill>
                  <bgColor rgb="FFFFFF00"/>
                </patternFill>
              </fill>
            </x14:dxf>
          </x14:cfRule>
          <x14:cfRule type="containsText" priority="1346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455" operator="containsText" id="{F1E686BA-E38C-4E6B-836F-33723CDA8B19}">
            <xm:f>NOT(ISERROR(SEARCH('Listados Datos'!$P$3,AR213)))</xm:f>
            <xm:f>'Listados Datos'!$P$3</xm:f>
            <x14:dxf>
              <fill>
                <patternFill>
                  <bgColor rgb="FF99CC00"/>
                </patternFill>
              </fill>
            </x14:dxf>
          </x14:cfRule>
          <x14:cfRule type="containsText" priority="13456" operator="containsText" id="{8CFD3D14-EEA0-4780-8D34-D88EA866ABE9}">
            <xm:f>NOT(ISERROR(SEARCH('Listados Datos'!$P$4,AR213)))</xm:f>
            <xm:f>'Listados Datos'!$P$4</xm:f>
            <x14:dxf>
              <fill>
                <patternFill>
                  <bgColor rgb="FF33CC33"/>
                </patternFill>
              </fill>
            </x14:dxf>
          </x14:cfRule>
          <x14:cfRule type="containsText" priority="13457" operator="containsText" id="{09589269-A104-40E3-866A-D02341E6048F}">
            <xm:f>NOT(ISERROR(SEARCH('Listados Datos'!$P$5,AR213)))</xm:f>
            <xm:f>'Listados Datos'!$P$5</xm:f>
            <x14:dxf>
              <fill>
                <patternFill>
                  <bgColor rgb="FFFFFF00"/>
                </patternFill>
              </fill>
            </x14:dxf>
          </x14:cfRule>
          <x14:cfRule type="containsText" priority="13458" operator="containsText" id="{C57C9F66-4EE1-435A-B59F-806E2ACB590E}">
            <xm:f>NOT(ISERROR(SEARCH('Listados Datos'!$P$6,AR213)))</xm:f>
            <xm:f>'Listados Datos'!$P$6</xm:f>
            <x14:dxf>
              <fill>
                <patternFill>
                  <bgColor rgb="FFFFC000"/>
                </patternFill>
              </fill>
            </x14:dxf>
          </x14:cfRule>
          <x14:cfRule type="containsText" priority="1345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587" operator="containsText" id="{BD27746E-0C49-42BD-90DF-29C37B86855B}">
            <xm:f>NOT(ISERROR(SEARCH('Listados Datos'!$T$3,AF204)))</xm:f>
            <xm:f>'Listados Datos'!$T$3</xm:f>
            <x14:dxf>
              <fill>
                <patternFill patternType="solid">
                  <bgColor rgb="FFC00000"/>
                </patternFill>
              </fill>
            </x14:dxf>
          </x14:cfRule>
          <x14:cfRule type="containsText" priority="13588" operator="containsText" id="{FD1188F6-C6A3-4E99-B57F-F0EE84BF971D}">
            <xm:f>NOT(ISERROR(SEARCH('Listados Datos'!$T$4,AF204)))</xm:f>
            <xm:f>'Listados Datos'!$T$4</xm:f>
            <x14:dxf>
              <font>
                <b/>
                <i val="0"/>
                <color theme="0"/>
              </font>
              <fill>
                <patternFill>
                  <bgColor rgb="FFE26B0A"/>
                </patternFill>
              </fill>
            </x14:dxf>
          </x14:cfRule>
          <x14:cfRule type="containsText" priority="13589" operator="containsText" id="{19AB41B3-59C0-45DE-806F-F9D5B6B5889F}">
            <xm:f>NOT(ISERROR(SEARCH('Listados Datos'!$T$5,AF204)))</xm:f>
            <xm:f>'Listados Datos'!$T$5</xm:f>
            <x14:dxf>
              <font>
                <b/>
                <i val="0"/>
                <color auto="1"/>
              </font>
              <fill>
                <patternFill>
                  <bgColor rgb="FFFFFF00"/>
                </patternFill>
              </fill>
            </x14:dxf>
          </x14:cfRule>
          <x14:cfRule type="containsText" priority="1359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583" operator="containsText" id="{321B2BA4-2231-4D76-8CA9-523EB1D637C5}">
            <xm:f>NOT(ISERROR(SEARCH('Listados Datos'!$T$3,AB204)))</xm:f>
            <xm:f>'Listados Datos'!$T$3</xm:f>
            <x14:dxf>
              <fill>
                <patternFill patternType="solid">
                  <bgColor rgb="FFC00000"/>
                </patternFill>
              </fill>
            </x14:dxf>
          </x14:cfRule>
          <x14:cfRule type="containsText" priority="13584" operator="containsText" id="{6D5D39E4-4043-4032-BE65-E3593CA25518}">
            <xm:f>NOT(ISERROR(SEARCH('Listados Datos'!$T$4,AB204)))</xm:f>
            <xm:f>'Listados Datos'!$T$4</xm:f>
            <x14:dxf>
              <font>
                <b/>
                <i val="0"/>
                <color theme="0"/>
              </font>
              <fill>
                <patternFill>
                  <bgColor rgb="FFE26B0A"/>
                </patternFill>
              </fill>
            </x14:dxf>
          </x14:cfRule>
          <x14:cfRule type="containsText" priority="13585" operator="containsText" id="{21711BEF-6169-4CFB-9FB7-8C6DC905B6DD}">
            <xm:f>NOT(ISERROR(SEARCH('Listados Datos'!$T$5,AB204)))</xm:f>
            <xm:f>'Listados Datos'!$T$5</xm:f>
            <x14:dxf>
              <font>
                <b/>
                <i val="0"/>
                <color auto="1"/>
              </font>
              <fill>
                <patternFill>
                  <bgColor rgb="FFFFFF00"/>
                </patternFill>
              </fill>
            </x14:dxf>
          </x14:cfRule>
          <x14:cfRule type="containsText" priority="1358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573" operator="containsText" id="{BB3F08F7-67DD-40CA-85E3-EE00877DCBB5}">
            <xm:f>NOT(ISERROR(SEARCH('Listados Datos'!$P$3,Z204)))</xm:f>
            <xm:f>'Listados Datos'!$P$3</xm:f>
            <x14:dxf>
              <fill>
                <patternFill>
                  <bgColor rgb="FF99CC00"/>
                </patternFill>
              </fill>
            </x14:dxf>
          </x14:cfRule>
          <x14:cfRule type="containsText" priority="13574" operator="containsText" id="{544773E9-7B69-4EC7-B9B0-D5A01BA5D1EC}">
            <xm:f>NOT(ISERROR(SEARCH('Listados Datos'!$P$4,Z204)))</xm:f>
            <xm:f>'Listados Datos'!$P$4</xm:f>
            <x14:dxf>
              <fill>
                <patternFill>
                  <bgColor rgb="FF33CC33"/>
                </patternFill>
              </fill>
            </x14:dxf>
          </x14:cfRule>
          <x14:cfRule type="containsText" priority="13575" operator="containsText" id="{DECB738C-B45D-4928-B33C-55AAB2B92BCD}">
            <xm:f>NOT(ISERROR(SEARCH('Listados Datos'!$P$5,Z204)))</xm:f>
            <xm:f>'Listados Datos'!$P$5</xm:f>
            <x14:dxf>
              <fill>
                <patternFill>
                  <bgColor rgb="FFFFFF00"/>
                </patternFill>
              </fill>
            </x14:dxf>
          </x14:cfRule>
          <x14:cfRule type="containsText" priority="13576" operator="containsText" id="{DDE7CD6F-7E9E-46A5-A12D-1F8A60A2EEDD}">
            <xm:f>NOT(ISERROR(SEARCH('Listados Datos'!$P$6,Z204)))</xm:f>
            <xm:f>'Listados Datos'!$P$6</xm:f>
            <x14:dxf>
              <fill>
                <patternFill>
                  <bgColor rgb="FFFFC000"/>
                </patternFill>
              </fill>
            </x14:dxf>
          </x14:cfRule>
          <x14:cfRule type="containsText" priority="1357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423" operator="containsText" id="{15281AE4-0C04-45E3-BDBC-FEA98EA1554A}">
            <xm:f>NOT(ISERROR(SEARCH('Listados Datos'!$T$3,AT210)))</xm:f>
            <xm:f>'Listados Datos'!$T$3</xm:f>
            <x14:dxf>
              <fill>
                <patternFill patternType="solid">
                  <bgColor rgb="FFC00000"/>
                </patternFill>
              </fill>
            </x14:dxf>
          </x14:cfRule>
          <x14:cfRule type="containsText" priority="13424" operator="containsText" id="{0EA288BA-D2EF-4447-B83C-CDFFE0A13156}">
            <xm:f>NOT(ISERROR(SEARCH('Listados Datos'!$T$4,AT210)))</xm:f>
            <xm:f>'Listados Datos'!$T$4</xm:f>
            <x14:dxf>
              <font>
                <b/>
                <i val="0"/>
                <color theme="0"/>
              </font>
              <fill>
                <patternFill>
                  <bgColor rgb="FFE26B0A"/>
                </patternFill>
              </fill>
            </x14:dxf>
          </x14:cfRule>
          <x14:cfRule type="containsText" priority="13425" operator="containsText" id="{13B0DDDE-F6C3-46DA-B587-97207F6293A8}">
            <xm:f>NOT(ISERROR(SEARCH('Listados Datos'!$T$5,AT210)))</xm:f>
            <xm:f>'Listados Datos'!$T$5</xm:f>
            <x14:dxf>
              <font>
                <b/>
                <i val="0"/>
                <color auto="1"/>
              </font>
              <fill>
                <patternFill>
                  <bgColor rgb="FFFFFF00"/>
                </patternFill>
              </fill>
            </x14:dxf>
          </x14:cfRule>
          <x14:cfRule type="containsText" priority="1342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413" operator="containsText" id="{9A1847B8-30C0-454F-A0B9-20C8CDA7058A}">
            <xm:f>NOT(ISERROR(SEARCH('Listados Datos'!$P$3,AR210)))</xm:f>
            <xm:f>'Listados Datos'!$P$3</xm:f>
            <x14:dxf>
              <fill>
                <patternFill>
                  <bgColor rgb="FF99CC00"/>
                </patternFill>
              </fill>
            </x14:dxf>
          </x14:cfRule>
          <x14:cfRule type="containsText" priority="13414" operator="containsText" id="{5F3728D6-DD51-45F1-B69C-30005CEB10FC}">
            <xm:f>NOT(ISERROR(SEARCH('Listados Datos'!$P$4,AR210)))</xm:f>
            <xm:f>'Listados Datos'!$P$4</xm:f>
            <x14:dxf>
              <fill>
                <patternFill>
                  <bgColor rgb="FF33CC33"/>
                </patternFill>
              </fill>
            </x14:dxf>
          </x14:cfRule>
          <x14:cfRule type="containsText" priority="13415" operator="containsText" id="{EE3CD104-2965-4A06-878A-E1418643D4A6}">
            <xm:f>NOT(ISERROR(SEARCH('Listados Datos'!$P$5,AR210)))</xm:f>
            <xm:f>'Listados Datos'!$P$5</xm:f>
            <x14:dxf>
              <fill>
                <patternFill>
                  <bgColor rgb="FFFFFF00"/>
                </patternFill>
              </fill>
            </x14:dxf>
          </x14:cfRule>
          <x14:cfRule type="containsText" priority="13416" operator="containsText" id="{3BD81E94-5CE3-4783-8827-9C270306D7AF}">
            <xm:f>NOT(ISERROR(SEARCH('Listados Datos'!$P$6,AR210)))</xm:f>
            <xm:f>'Listados Datos'!$P$6</xm:f>
            <x14:dxf>
              <fill>
                <patternFill>
                  <bgColor rgb="FFFFC000"/>
                </patternFill>
              </fill>
            </x14:dxf>
          </x14:cfRule>
          <x14:cfRule type="containsText" priority="1341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545" operator="containsText" id="{4F807BE4-7573-4D4F-8457-85A5DDABA975}">
            <xm:f>NOT(ISERROR(SEARCH('Listados Datos'!$T$3,AT205)))</xm:f>
            <xm:f>'Listados Datos'!$T$3</xm:f>
            <x14:dxf>
              <fill>
                <patternFill patternType="solid">
                  <bgColor rgb="FFC00000"/>
                </patternFill>
              </fill>
            </x14:dxf>
          </x14:cfRule>
          <x14:cfRule type="containsText" priority="13546" operator="containsText" id="{35643788-3972-4885-A1D1-A69CDED7DC43}">
            <xm:f>NOT(ISERROR(SEARCH('Listados Datos'!$T$4,AT205)))</xm:f>
            <xm:f>'Listados Datos'!$T$4</xm:f>
            <x14:dxf>
              <font>
                <b/>
                <i val="0"/>
                <color theme="0"/>
              </font>
              <fill>
                <patternFill>
                  <bgColor rgb="FFE26B0A"/>
                </patternFill>
              </fill>
            </x14:dxf>
          </x14:cfRule>
          <x14:cfRule type="containsText" priority="13547" operator="containsText" id="{55D46498-15C3-47F9-A279-1B95CB054788}">
            <xm:f>NOT(ISERROR(SEARCH('Listados Datos'!$T$5,AT205)))</xm:f>
            <xm:f>'Listados Datos'!$T$5</xm:f>
            <x14:dxf>
              <font>
                <b/>
                <i val="0"/>
                <color auto="1"/>
              </font>
              <fill>
                <patternFill>
                  <bgColor rgb="FFFFFF00"/>
                </patternFill>
              </fill>
            </x14:dxf>
          </x14:cfRule>
          <x14:cfRule type="containsText" priority="1354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535" operator="containsText" id="{705D358C-F8AD-4D53-8F5C-2C9CF449301E}">
            <xm:f>NOT(ISERROR(SEARCH('Listados Datos'!$P$3,AR205)))</xm:f>
            <xm:f>'Listados Datos'!$P$3</xm:f>
            <x14:dxf>
              <fill>
                <patternFill>
                  <bgColor rgb="FF99CC00"/>
                </patternFill>
              </fill>
            </x14:dxf>
          </x14:cfRule>
          <x14:cfRule type="containsText" priority="13536" operator="containsText" id="{31DF58BF-F09B-4F6B-8CD8-6EC2CBB1C3AC}">
            <xm:f>NOT(ISERROR(SEARCH('Listados Datos'!$P$4,AR205)))</xm:f>
            <xm:f>'Listados Datos'!$P$4</xm:f>
            <x14:dxf>
              <fill>
                <patternFill>
                  <bgColor rgb="FF33CC33"/>
                </patternFill>
              </fill>
            </x14:dxf>
          </x14:cfRule>
          <x14:cfRule type="containsText" priority="13537" operator="containsText" id="{E3B12C81-D278-499F-ADE4-32B2A7585B8F}">
            <xm:f>NOT(ISERROR(SEARCH('Listados Datos'!$P$5,AR205)))</xm:f>
            <xm:f>'Listados Datos'!$P$5</xm:f>
            <x14:dxf>
              <fill>
                <patternFill>
                  <bgColor rgb="FFFFFF00"/>
                </patternFill>
              </fill>
            </x14:dxf>
          </x14:cfRule>
          <x14:cfRule type="containsText" priority="13538" operator="containsText" id="{C3C0D340-05FA-43D1-9085-4039816BD557}">
            <xm:f>NOT(ISERROR(SEARCH('Listados Datos'!$P$6,AR205)))</xm:f>
            <xm:f>'Listados Datos'!$P$6</xm:f>
            <x14:dxf>
              <fill>
                <patternFill>
                  <bgColor rgb="FFFFC000"/>
                </patternFill>
              </fill>
            </x14:dxf>
          </x14:cfRule>
          <x14:cfRule type="containsText" priority="1353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531" operator="containsText" id="{4483621C-D0F8-449B-BF00-BB7BE410C957}">
            <xm:f>NOT(ISERROR(SEARCH('Listados Datos'!$T$3,AF208)))</xm:f>
            <xm:f>'Listados Datos'!$T$3</xm:f>
            <x14:dxf>
              <fill>
                <patternFill patternType="solid">
                  <bgColor rgb="FFC00000"/>
                </patternFill>
              </fill>
            </x14:dxf>
          </x14:cfRule>
          <x14:cfRule type="containsText" priority="13532" operator="containsText" id="{80D3F8FE-7C61-48B8-A7DB-737A65BA0EFA}">
            <xm:f>NOT(ISERROR(SEARCH('Listados Datos'!$T$4,AF208)))</xm:f>
            <xm:f>'Listados Datos'!$T$4</xm:f>
            <x14:dxf>
              <font>
                <b/>
                <i val="0"/>
                <color theme="0"/>
              </font>
              <fill>
                <patternFill>
                  <bgColor rgb="FFE26B0A"/>
                </patternFill>
              </fill>
            </x14:dxf>
          </x14:cfRule>
          <x14:cfRule type="containsText" priority="13533" operator="containsText" id="{98EB9864-66F5-457A-9EB3-A5E2CD5A868C}">
            <xm:f>NOT(ISERROR(SEARCH('Listados Datos'!$T$5,AF208)))</xm:f>
            <xm:f>'Listados Datos'!$T$5</xm:f>
            <x14:dxf>
              <font>
                <b/>
                <i val="0"/>
                <color auto="1"/>
              </font>
              <fill>
                <patternFill>
                  <bgColor rgb="FFFFFF00"/>
                </patternFill>
              </fill>
            </x14:dxf>
          </x14:cfRule>
          <x14:cfRule type="containsText" priority="1353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527" operator="containsText" id="{540305AC-0C73-4163-AB04-9353804001C3}">
            <xm:f>NOT(ISERROR(SEARCH('Listados Datos'!$T$3,AB208)))</xm:f>
            <xm:f>'Listados Datos'!$T$3</xm:f>
            <x14:dxf>
              <fill>
                <patternFill patternType="solid">
                  <bgColor rgb="FFC00000"/>
                </patternFill>
              </fill>
            </x14:dxf>
          </x14:cfRule>
          <x14:cfRule type="containsText" priority="13528" operator="containsText" id="{EF972A08-8DA5-4A98-A046-8FDAE79838A5}">
            <xm:f>NOT(ISERROR(SEARCH('Listados Datos'!$T$4,AB208)))</xm:f>
            <xm:f>'Listados Datos'!$T$4</xm:f>
            <x14:dxf>
              <font>
                <b/>
                <i val="0"/>
                <color theme="0"/>
              </font>
              <fill>
                <patternFill>
                  <bgColor rgb="FFE26B0A"/>
                </patternFill>
              </fill>
            </x14:dxf>
          </x14:cfRule>
          <x14:cfRule type="containsText" priority="13529" operator="containsText" id="{2183B6F9-23B9-4AB3-B4A9-2881AC5AA0AB}">
            <xm:f>NOT(ISERROR(SEARCH('Listados Datos'!$T$5,AB208)))</xm:f>
            <xm:f>'Listados Datos'!$T$5</xm:f>
            <x14:dxf>
              <font>
                <b/>
                <i val="0"/>
                <color auto="1"/>
              </font>
              <fill>
                <patternFill>
                  <bgColor rgb="FFFFFF00"/>
                </patternFill>
              </fill>
            </x14:dxf>
          </x14:cfRule>
          <x14:cfRule type="containsText" priority="1353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517" operator="containsText" id="{5C7BCA51-72CB-4670-9846-1903F01D1B39}">
            <xm:f>NOT(ISERROR(SEARCH('Listados Datos'!$P$3,Z208)))</xm:f>
            <xm:f>'Listados Datos'!$P$3</xm:f>
            <x14:dxf>
              <fill>
                <patternFill>
                  <bgColor rgb="FF99CC00"/>
                </patternFill>
              </fill>
            </x14:dxf>
          </x14:cfRule>
          <x14:cfRule type="containsText" priority="13518" operator="containsText" id="{6EFBB3CB-A8AF-49DE-BE85-A695A8B296BC}">
            <xm:f>NOT(ISERROR(SEARCH('Listados Datos'!$P$4,Z208)))</xm:f>
            <xm:f>'Listados Datos'!$P$4</xm:f>
            <x14:dxf>
              <fill>
                <patternFill>
                  <bgColor rgb="FF33CC33"/>
                </patternFill>
              </fill>
            </x14:dxf>
          </x14:cfRule>
          <x14:cfRule type="containsText" priority="13519" operator="containsText" id="{F58519C9-6627-429D-A239-84BECCDB29D2}">
            <xm:f>NOT(ISERROR(SEARCH('Listados Datos'!$P$5,Z208)))</xm:f>
            <xm:f>'Listados Datos'!$P$5</xm:f>
            <x14:dxf>
              <fill>
                <patternFill>
                  <bgColor rgb="FFFFFF00"/>
                </patternFill>
              </fill>
            </x14:dxf>
          </x14:cfRule>
          <x14:cfRule type="containsText" priority="13520" operator="containsText" id="{A18C4EDC-7AD6-4017-8798-37D57190CE29}">
            <xm:f>NOT(ISERROR(SEARCH('Listados Datos'!$P$6,Z208)))</xm:f>
            <xm:f>'Listados Datos'!$P$6</xm:f>
            <x14:dxf>
              <fill>
                <patternFill>
                  <bgColor rgb="FFFFC000"/>
                </patternFill>
              </fill>
            </x14:dxf>
          </x14:cfRule>
          <x14:cfRule type="containsText" priority="1352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493" operator="containsText" id="{1B47977B-67FD-4841-B447-D5344D3C99C6}">
            <xm:f>NOT(ISERROR(SEARCH('Listados Datos'!$T$3,AT208)))</xm:f>
            <xm:f>'Listados Datos'!$T$3</xm:f>
            <x14:dxf>
              <fill>
                <patternFill patternType="solid">
                  <bgColor rgb="FFC00000"/>
                </patternFill>
              </fill>
            </x14:dxf>
          </x14:cfRule>
          <x14:cfRule type="containsText" priority="13494" operator="containsText" id="{6A0815A1-3A90-4F2F-B0AA-DBA10F857F2B}">
            <xm:f>NOT(ISERROR(SEARCH('Listados Datos'!$T$4,AT208)))</xm:f>
            <xm:f>'Listados Datos'!$T$4</xm:f>
            <x14:dxf>
              <font>
                <b/>
                <i val="0"/>
                <color theme="0"/>
              </font>
              <fill>
                <patternFill>
                  <bgColor rgb="FFE26B0A"/>
                </patternFill>
              </fill>
            </x14:dxf>
          </x14:cfRule>
          <x14:cfRule type="containsText" priority="13495" operator="containsText" id="{765DAF9A-250D-4DBD-B7D8-C200CADAE032}">
            <xm:f>NOT(ISERROR(SEARCH('Listados Datos'!$T$5,AT208)))</xm:f>
            <xm:f>'Listados Datos'!$T$5</xm:f>
            <x14:dxf>
              <font>
                <b/>
                <i val="0"/>
                <color auto="1"/>
              </font>
              <fill>
                <patternFill>
                  <bgColor rgb="FFFFFF00"/>
                </patternFill>
              </fill>
            </x14:dxf>
          </x14:cfRule>
          <x14:cfRule type="containsText" priority="1349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483" operator="containsText" id="{FF3A99B7-0C70-48D3-93C4-06F96EEA12E1}">
            <xm:f>NOT(ISERROR(SEARCH('Listados Datos'!$P$3,AR208)))</xm:f>
            <xm:f>'Listados Datos'!$P$3</xm:f>
            <x14:dxf>
              <fill>
                <patternFill>
                  <bgColor rgb="FF99CC00"/>
                </patternFill>
              </fill>
            </x14:dxf>
          </x14:cfRule>
          <x14:cfRule type="containsText" priority="13484" operator="containsText" id="{A7FE3C3E-6D6E-463F-9A78-D99D56FBCBD9}">
            <xm:f>NOT(ISERROR(SEARCH('Listados Datos'!$P$4,AR208)))</xm:f>
            <xm:f>'Listados Datos'!$P$4</xm:f>
            <x14:dxf>
              <fill>
                <patternFill>
                  <bgColor rgb="FF33CC33"/>
                </patternFill>
              </fill>
            </x14:dxf>
          </x14:cfRule>
          <x14:cfRule type="containsText" priority="13485" operator="containsText" id="{B1D0EF8B-62E8-446E-AD04-DE8D116F4FF1}">
            <xm:f>NOT(ISERROR(SEARCH('Listados Datos'!$P$5,AR208)))</xm:f>
            <xm:f>'Listados Datos'!$P$5</xm:f>
            <x14:dxf>
              <fill>
                <patternFill>
                  <bgColor rgb="FFFFFF00"/>
                </patternFill>
              </fill>
            </x14:dxf>
          </x14:cfRule>
          <x14:cfRule type="containsText" priority="13486" operator="containsText" id="{2100AE67-9DD4-41B8-A74A-5C099F3BCE92}">
            <xm:f>NOT(ISERROR(SEARCH('Listados Datos'!$P$6,AR208)))</xm:f>
            <xm:f>'Listados Datos'!$P$6</xm:f>
            <x14:dxf>
              <fill>
                <patternFill>
                  <bgColor rgb="FFFFC000"/>
                </patternFill>
              </fill>
            </x14:dxf>
          </x14:cfRule>
          <x14:cfRule type="containsText" priority="1348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479" operator="containsText" id="{5BC78826-8302-49CE-98B3-CE697262721A}">
            <xm:f>NOT(ISERROR(SEARCH('Listados Datos'!$T$3,AT209)))</xm:f>
            <xm:f>'Listados Datos'!$T$3</xm:f>
            <x14:dxf>
              <fill>
                <patternFill patternType="solid">
                  <bgColor rgb="FFC00000"/>
                </patternFill>
              </fill>
            </x14:dxf>
          </x14:cfRule>
          <x14:cfRule type="containsText" priority="13480" operator="containsText" id="{97CFC054-A170-46C3-B346-51F0F3201059}">
            <xm:f>NOT(ISERROR(SEARCH('Listados Datos'!$T$4,AT209)))</xm:f>
            <xm:f>'Listados Datos'!$T$4</xm:f>
            <x14:dxf>
              <font>
                <b/>
                <i val="0"/>
                <color theme="0"/>
              </font>
              <fill>
                <patternFill>
                  <bgColor rgb="FFE26B0A"/>
                </patternFill>
              </fill>
            </x14:dxf>
          </x14:cfRule>
          <x14:cfRule type="containsText" priority="13481" operator="containsText" id="{FFD507A7-ECFF-46DB-86EF-B38FB813CB4E}">
            <xm:f>NOT(ISERROR(SEARCH('Listados Datos'!$T$5,AT209)))</xm:f>
            <xm:f>'Listados Datos'!$T$5</xm:f>
            <x14:dxf>
              <font>
                <b/>
                <i val="0"/>
                <color auto="1"/>
              </font>
              <fill>
                <patternFill>
                  <bgColor rgb="FFFFFF00"/>
                </patternFill>
              </fill>
            </x14:dxf>
          </x14:cfRule>
          <x14:cfRule type="containsText" priority="1348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469" operator="containsText" id="{00D2406F-B7C9-49B9-A6BD-46BC20F31EC4}">
            <xm:f>NOT(ISERROR(SEARCH('Listados Datos'!$P$3,AR209)))</xm:f>
            <xm:f>'Listados Datos'!$P$3</xm:f>
            <x14:dxf>
              <fill>
                <patternFill>
                  <bgColor rgb="FF99CC00"/>
                </patternFill>
              </fill>
            </x14:dxf>
          </x14:cfRule>
          <x14:cfRule type="containsText" priority="13470" operator="containsText" id="{3C3EB2DC-C9EF-4F0D-89E8-4764629F1C92}">
            <xm:f>NOT(ISERROR(SEARCH('Listados Datos'!$P$4,AR209)))</xm:f>
            <xm:f>'Listados Datos'!$P$4</xm:f>
            <x14:dxf>
              <fill>
                <patternFill>
                  <bgColor rgb="FF33CC33"/>
                </patternFill>
              </fill>
            </x14:dxf>
          </x14:cfRule>
          <x14:cfRule type="containsText" priority="13471" operator="containsText" id="{CD47D588-860C-4B54-B445-F488960F6550}">
            <xm:f>NOT(ISERROR(SEARCH('Listados Datos'!$P$5,AR209)))</xm:f>
            <xm:f>'Listados Datos'!$P$5</xm:f>
            <x14:dxf>
              <fill>
                <patternFill>
                  <bgColor rgb="FFFFFF00"/>
                </patternFill>
              </fill>
            </x14:dxf>
          </x14:cfRule>
          <x14:cfRule type="containsText" priority="13472" operator="containsText" id="{1D56DC55-C7FB-4B5B-8C5D-79312EBA0B07}">
            <xm:f>NOT(ISERROR(SEARCH('Listados Datos'!$P$6,AR209)))</xm:f>
            <xm:f>'Listados Datos'!$P$6</xm:f>
            <x14:dxf>
              <fill>
                <patternFill>
                  <bgColor rgb="FFFFC000"/>
                </patternFill>
              </fill>
            </x14:dxf>
          </x14:cfRule>
          <x14:cfRule type="containsText" priority="1347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329" operator="containsText" id="{5598AF3C-DE05-442A-AB44-3A6538866EE6}">
            <xm:f>NOT(ISERROR(SEARCH('Listados Datos'!$T$3,AT219)))</xm:f>
            <xm:f>'Listados Datos'!$T$3</xm:f>
            <x14:dxf>
              <fill>
                <patternFill patternType="solid">
                  <bgColor rgb="FFC00000"/>
                </patternFill>
              </fill>
            </x14:dxf>
          </x14:cfRule>
          <x14:cfRule type="containsText" priority="13330" operator="containsText" id="{6BB71F1E-9ADB-4879-932B-FF1F320FAEC9}">
            <xm:f>NOT(ISERROR(SEARCH('Listados Datos'!$T$4,AT219)))</xm:f>
            <xm:f>'Listados Datos'!$T$4</xm:f>
            <x14:dxf>
              <font>
                <b/>
                <i val="0"/>
                <color theme="0"/>
              </font>
              <fill>
                <patternFill>
                  <bgColor rgb="FFE26B0A"/>
                </patternFill>
              </fill>
            </x14:dxf>
          </x14:cfRule>
          <x14:cfRule type="containsText" priority="13331" operator="containsText" id="{BB56E39E-9409-4E55-A9E5-A682D66FE890}">
            <xm:f>NOT(ISERROR(SEARCH('Listados Datos'!$T$5,AT219)))</xm:f>
            <xm:f>'Listados Datos'!$T$5</xm:f>
            <x14:dxf>
              <font>
                <b/>
                <i val="0"/>
                <color auto="1"/>
              </font>
              <fill>
                <patternFill>
                  <bgColor rgb="FFFFFF00"/>
                </patternFill>
              </fill>
            </x14:dxf>
          </x14:cfRule>
          <x14:cfRule type="containsText" priority="1333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319" operator="containsText" id="{55DE5610-214D-4615-9C49-28D82003EF2E}">
            <xm:f>NOT(ISERROR(SEARCH('Listados Datos'!$P$3,AR219)))</xm:f>
            <xm:f>'Listados Datos'!$P$3</xm:f>
            <x14:dxf>
              <fill>
                <patternFill>
                  <bgColor rgb="FF99CC00"/>
                </patternFill>
              </fill>
            </x14:dxf>
          </x14:cfRule>
          <x14:cfRule type="containsText" priority="13320" operator="containsText" id="{A6E2F007-DBA0-450F-8CFB-0E945FC85979}">
            <xm:f>NOT(ISERROR(SEARCH('Listados Datos'!$P$4,AR219)))</xm:f>
            <xm:f>'Listados Datos'!$P$4</xm:f>
            <x14:dxf>
              <fill>
                <patternFill>
                  <bgColor rgb="FF33CC33"/>
                </patternFill>
              </fill>
            </x14:dxf>
          </x14:cfRule>
          <x14:cfRule type="containsText" priority="13321" operator="containsText" id="{173D13B9-E68E-4194-954B-B25DC1AD243B}">
            <xm:f>NOT(ISERROR(SEARCH('Listados Datos'!$P$5,AR219)))</xm:f>
            <xm:f>'Listados Datos'!$P$5</xm:f>
            <x14:dxf>
              <fill>
                <patternFill>
                  <bgColor rgb="FFFFFF00"/>
                </patternFill>
              </fill>
            </x14:dxf>
          </x14:cfRule>
          <x14:cfRule type="containsText" priority="13322" operator="containsText" id="{A384913B-50A8-46CE-93B8-616B93332223}">
            <xm:f>NOT(ISERROR(SEARCH('Listados Datos'!$P$6,AR219)))</xm:f>
            <xm:f>'Listados Datos'!$P$6</xm:f>
            <x14:dxf>
              <fill>
                <patternFill>
                  <bgColor rgb="FFFFC000"/>
                </patternFill>
              </fill>
            </x14:dxf>
          </x14:cfRule>
          <x14:cfRule type="containsText" priority="1332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451" operator="containsText" id="{C447D24C-E4A6-4A95-915F-EF6C9C4739D7}">
            <xm:f>NOT(ISERROR(SEARCH('Listados Datos'!$T$3,AF210)))</xm:f>
            <xm:f>'Listados Datos'!$T$3</xm:f>
            <x14:dxf>
              <fill>
                <patternFill patternType="solid">
                  <bgColor rgb="FFC00000"/>
                </patternFill>
              </fill>
            </x14:dxf>
          </x14:cfRule>
          <x14:cfRule type="containsText" priority="13452" operator="containsText" id="{64E8877E-53AC-482C-8D88-60739A29FAF0}">
            <xm:f>NOT(ISERROR(SEARCH('Listados Datos'!$T$4,AF210)))</xm:f>
            <xm:f>'Listados Datos'!$T$4</xm:f>
            <x14:dxf>
              <font>
                <b/>
                <i val="0"/>
                <color theme="0"/>
              </font>
              <fill>
                <patternFill>
                  <bgColor rgb="FFE26B0A"/>
                </patternFill>
              </fill>
            </x14:dxf>
          </x14:cfRule>
          <x14:cfRule type="containsText" priority="13453" operator="containsText" id="{9D21C068-25F5-49AB-BA5D-8D62262D9583}">
            <xm:f>NOT(ISERROR(SEARCH('Listados Datos'!$T$5,AF210)))</xm:f>
            <xm:f>'Listados Datos'!$T$5</xm:f>
            <x14:dxf>
              <font>
                <b/>
                <i val="0"/>
                <color auto="1"/>
              </font>
              <fill>
                <patternFill>
                  <bgColor rgb="FFFFFF00"/>
                </patternFill>
              </fill>
            </x14:dxf>
          </x14:cfRule>
          <x14:cfRule type="containsText" priority="1345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447" operator="containsText" id="{9273215D-AD5B-4E2D-993E-A686CD2676A4}">
            <xm:f>NOT(ISERROR(SEARCH('Listados Datos'!$T$3,AB210)))</xm:f>
            <xm:f>'Listados Datos'!$T$3</xm:f>
            <x14:dxf>
              <fill>
                <patternFill patternType="solid">
                  <bgColor rgb="FFC00000"/>
                </patternFill>
              </fill>
            </x14:dxf>
          </x14:cfRule>
          <x14:cfRule type="containsText" priority="13448" operator="containsText" id="{44D837B0-0C17-4C91-8644-70CD0E00188F}">
            <xm:f>NOT(ISERROR(SEARCH('Listados Datos'!$T$4,AB210)))</xm:f>
            <xm:f>'Listados Datos'!$T$4</xm:f>
            <x14:dxf>
              <font>
                <b/>
                <i val="0"/>
                <color theme="0"/>
              </font>
              <fill>
                <patternFill>
                  <bgColor rgb="FFE26B0A"/>
                </patternFill>
              </fill>
            </x14:dxf>
          </x14:cfRule>
          <x14:cfRule type="containsText" priority="13449" operator="containsText" id="{58A82FD4-1CA1-42DF-9FFE-B168A8AE088E}">
            <xm:f>NOT(ISERROR(SEARCH('Listados Datos'!$T$5,AB210)))</xm:f>
            <xm:f>'Listados Datos'!$T$5</xm:f>
            <x14:dxf>
              <font>
                <b/>
                <i val="0"/>
                <color auto="1"/>
              </font>
              <fill>
                <patternFill>
                  <bgColor rgb="FFFFFF00"/>
                </patternFill>
              </fill>
            </x14:dxf>
          </x14:cfRule>
          <x14:cfRule type="containsText" priority="1345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437" operator="containsText" id="{7F7AD1DD-2461-421E-9A77-534B9FFC23F4}">
            <xm:f>NOT(ISERROR(SEARCH('Listados Datos'!$P$3,Z210)))</xm:f>
            <xm:f>'Listados Datos'!$P$3</xm:f>
            <x14:dxf>
              <fill>
                <patternFill>
                  <bgColor rgb="FF99CC00"/>
                </patternFill>
              </fill>
            </x14:dxf>
          </x14:cfRule>
          <x14:cfRule type="containsText" priority="13438" operator="containsText" id="{8A38D476-71FC-48FB-BE1C-CD2CDFED3C8A}">
            <xm:f>NOT(ISERROR(SEARCH('Listados Datos'!$P$4,Z210)))</xm:f>
            <xm:f>'Listados Datos'!$P$4</xm:f>
            <x14:dxf>
              <fill>
                <patternFill>
                  <bgColor rgb="FF33CC33"/>
                </patternFill>
              </fill>
            </x14:dxf>
          </x14:cfRule>
          <x14:cfRule type="containsText" priority="13439" operator="containsText" id="{52E61671-938A-4487-BA6E-51C05C0389E4}">
            <xm:f>NOT(ISERROR(SEARCH('Listados Datos'!$P$5,Z210)))</xm:f>
            <xm:f>'Listados Datos'!$P$5</xm:f>
            <x14:dxf>
              <fill>
                <patternFill>
                  <bgColor rgb="FFFFFF00"/>
                </patternFill>
              </fill>
            </x14:dxf>
          </x14:cfRule>
          <x14:cfRule type="containsText" priority="13440" operator="containsText" id="{5825A7DB-49D3-46FB-9D4E-87ADBAEFC215}">
            <xm:f>NOT(ISERROR(SEARCH('Listados Datos'!$P$6,Z210)))</xm:f>
            <xm:f>'Listados Datos'!$P$6</xm:f>
            <x14:dxf>
              <fill>
                <patternFill>
                  <bgColor rgb="FFFFC000"/>
                </patternFill>
              </fill>
            </x14:dxf>
          </x14:cfRule>
          <x14:cfRule type="containsText" priority="1344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287" operator="containsText" id="{B3970FE2-A40C-44EF-B6E7-3607FF7B5524}">
            <xm:f>NOT(ISERROR(SEARCH('Listados Datos'!$T$3,AT216)))</xm:f>
            <xm:f>'Listados Datos'!$T$3</xm:f>
            <x14:dxf>
              <fill>
                <patternFill patternType="solid">
                  <bgColor rgb="FFC00000"/>
                </patternFill>
              </fill>
            </x14:dxf>
          </x14:cfRule>
          <x14:cfRule type="containsText" priority="13288" operator="containsText" id="{EB5BA305-C863-4A7A-9FAB-59119EF5CCF6}">
            <xm:f>NOT(ISERROR(SEARCH('Listados Datos'!$T$4,AT216)))</xm:f>
            <xm:f>'Listados Datos'!$T$4</xm:f>
            <x14:dxf>
              <font>
                <b/>
                <i val="0"/>
                <color theme="0"/>
              </font>
              <fill>
                <patternFill>
                  <bgColor rgb="FFE26B0A"/>
                </patternFill>
              </fill>
            </x14:dxf>
          </x14:cfRule>
          <x14:cfRule type="containsText" priority="13289" operator="containsText" id="{31A28941-0AF9-4269-BDEB-FB402E4DA5FF}">
            <xm:f>NOT(ISERROR(SEARCH('Listados Datos'!$T$5,AT216)))</xm:f>
            <xm:f>'Listados Datos'!$T$5</xm:f>
            <x14:dxf>
              <font>
                <b/>
                <i val="0"/>
                <color auto="1"/>
              </font>
              <fill>
                <patternFill>
                  <bgColor rgb="FFFFFF00"/>
                </patternFill>
              </fill>
            </x14:dxf>
          </x14:cfRule>
          <x14:cfRule type="containsText" priority="1329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277" operator="containsText" id="{07471733-D88F-48AE-8605-8BFB6A0134AF}">
            <xm:f>NOT(ISERROR(SEARCH('Listados Datos'!$P$3,AR216)))</xm:f>
            <xm:f>'Listados Datos'!$P$3</xm:f>
            <x14:dxf>
              <fill>
                <patternFill>
                  <bgColor rgb="FF99CC00"/>
                </patternFill>
              </fill>
            </x14:dxf>
          </x14:cfRule>
          <x14:cfRule type="containsText" priority="13278" operator="containsText" id="{A75CA4F4-23DC-4662-A8C7-745C5372F7E4}">
            <xm:f>NOT(ISERROR(SEARCH('Listados Datos'!$P$4,AR216)))</xm:f>
            <xm:f>'Listados Datos'!$P$4</xm:f>
            <x14:dxf>
              <fill>
                <patternFill>
                  <bgColor rgb="FF33CC33"/>
                </patternFill>
              </fill>
            </x14:dxf>
          </x14:cfRule>
          <x14:cfRule type="containsText" priority="13279" operator="containsText" id="{E49EF3FB-847F-45ED-9471-7822BC007DCF}">
            <xm:f>NOT(ISERROR(SEARCH('Listados Datos'!$P$5,AR216)))</xm:f>
            <xm:f>'Listados Datos'!$P$5</xm:f>
            <x14:dxf>
              <fill>
                <patternFill>
                  <bgColor rgb="FFFFFF00"/>
                </patternFill>
              </fill>
            </x14:dxf>
          </x14:cfRule>
          <x14:cfRule type="containsText" priority="13280" operator="containsText" id="{BAA62A06-07FE-463B-A5AA-56697E01C742}">
            <xm:f>NOT(ISERROR(SEARCH('Listados Datos'!$P$6,AR216)))</xm:f>
            <xm:f>'Listados Datos'!$P$6</xm:f>
            <x14:dxf>
              <fill>
                <patternFill>
                  <bgColor rgb="FFFFC000"/>
                </patternFill>
              </fill>
            </x14:dxf>
          </x14:cfRule>
          <x14:cfRule type="containsText" priority="1328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409" operator="containsText" id="{E50FD214-14AD-45C5-B2BA-519257ED10A4}">
            <xm:f>NOT(ISERROR(SEARCH('Listados Datos'!$T$3,AT211)))</xm:f>
            <xm:f>'Listados Datos'!$T$3</xm:f>
            <x14:dxf>
              <fill>
                <patternFill patternType="solid">
                  <bgColor rgb="FFC00000"/>
                </patternFill>
              </fill>
            </x14:dxf>
          </x14:cfRule>
          <x14:cfRule type="containsText" priority="13410" operator="containsText" id="{CB6CED45-E4B4-42E9-9C8D-211D052D5D1C}">
            <xm:f>NOT(ISERROR(SEARCH('Listados Datos'!$T$4,AT211)))</xm:f>
            <xm:f>'Listados Datos'!$T$4</xm:f>
            <x14:dxf>
              <font>
                <b/>
                <i val="0"/>
                <color theme="0"/>
              </font>
              <fill>
                <patternFill>
                  <bgColor rgb="FFE26B0A"/>
                </patternFill>
              </fill>
            </x14:dxf>
          </x14:cfRule>
          <x14:cfRule type="containsText" priority="13411" operator="containsText" id="{2B213ABE-BF18-4962-94FB-007B323FBD0B}">
            <xm:f>NOT(ISERROR(SEARCH('Listados Datos'!$T$5,AT211)))</xm:f>
            <xm:f>'Listados Datos'!$T$5</xm:f>
            <x14:dxf>
              <font>
                <b/>
                <i val="0"/>
                <color auto="1"/>
              </font>
              <fill>
                <patternFill>
                  <bgColor rgb="FFFFFF00"/>
                </patternFill>
              </fill>
            </x14:dxf>
          </x14:cfRule>
          <x14:cfRule type="containsText" priority="1341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399" operator="containsText" id="{5553DC66-1859-4283-8095-25F4F9609F5A}">
            <xm:f>NOT(ISERROR(SEARCH('Listados Datos'!$P$3,AR211)))</xm:f>
            <xm:f>'Listados Datos'!$P$3</xm:f>
            <x14:dxf>
              <fill>
                <patternFill>
                  <bgColor rgb="FF99CC00"/>
                </patternFill>
              </fill>
            </x14:dxf>
          </x14:cfRule>
          <x14:cfRule type="containsText" priority="13400" operator="containsText" id="{E7F4F5DF-D275-4F2D-AF03-F4E289ADD3E9}">
            <xm:f>NOT(ISERROR(SEARCH('Listados Datos'!$P$4,AR211)))</xm:f>
            <xm:f>'Listados Datos'!$P$4</xm:f>
            <x14:dxf>
              <fill>
                <patternFill>
                  <bgColor rgb="FF33CC33"/>
                </patternFill>
              </fill>
            </x14:dxf>
          </x14:cfRule>
          <x14:cfRule type="containsText" priority="13401" operator="containsText" id="{94C7B717-DB27-4AF4-A722-DB081C56D267}">
            <xm:f>NOT(ISERROR(SEARCH('Listados Datos'!$P$5,AR211)))</xm:f>
            <xm:f>'Listados Datos'!$P$5</xm:f>
            <x14:dxf>
              <fill>
                <patternFill>
                  <bgColor rgb="FFFFFF00"/>
                </patternFill>
              </fill>
            </x14:dxf>
          </x14:cfRule>
          <x14:cfRule type="containsText" priority="13402" operator="containsText" id="{6DF113A2-769D-4501-967B-96CE4E236B5A}">
            <xm:f>NOT(ISERROR(SEARCH('Listados Datos'!$P$6,AR211)))</xm:f>
            <xm:f>'Listados Datos'!$P$6</xm:f>
            <x14:dxf>
              <fill>
                <patternFill>
                  <bgColor rgb="FFFFC000"/>
                </patternFill>
              </fill>
            </x14:dxf>
          </x14:cfRule>
          <x14:cfRule type="containsText" priority="1340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263" operator="containsText" id="{7396C419-C35B-45EF-9A57-340E4776415A}">
            <xm:f>NOT(ISERROR(SEARCH('Listados Datos'!$P$3,AR217)))</xm:f>
            <xm:f>'Listados Datos'!$P$3</xm:f>
            <x14:dxf>
              <fill>
                <patternFill>
                  <bgColor rgb="FF99CC00"/>
                </patternFill>
              </fill>
            </x14:dxf>
          </x14:cfRule>
          <x14:cfRule type="containsText" priority="13264" operator="containsText" id="{69E42097-4841-4780-B92D-60A67D1727E4}">
            <xm:f>NOT(ISERROR(SEARCH('Listados Datos'!$P$4,AR217)))</xm:f>
            <xm:f>'Listados Datos'!$P$4</xm:f>
            <x14:dxf>
              <fill>
                <patternFill>
                  <bgColor rgb="FF33CC33"/>
                </patternFill>
              </fill>
            </x14:dxf>
          </x14:cfRule>
          <x14:cfRule type="containsText" priority="13265" operator="containsText" id="{0D73D6C4-E281-40BA-876F-FB084D710C85}">
            <xm:f>NOT(ISERROR(SEARCH('Listados Datos'!$P$5,AR217)))</xm:f>
            <xm:f>'Listados Datos'!$P$5</xm:f>
            <x14:dxf>
              <fill>
                <patternFill>
                  <bgColor rgb="FFFFFF00"/>
                </patternFill>
              </fill>
            </x14:dxf>
          </x14:cfRule>
          <x14:cfRule type="containsText" priority="13266" operator="containsText" id="{D6861403-2247-44AC-A94B-745CB7AD9F61}">
            <xm:f>NOT(ISERROR(SEARCH('Listados Datos'!$P$6,AR217)))</xm:f>
            <xm:f>'Listados Datos'!$P$6</xm:f>
            <x14:dxf>
              <fill>
                <patternFill>
                  <bgColor rgb="FFFFC000"/>
                </patternFill>
              </fill>
            </x14:dxf>
          </x14:cfRule>
          <x14:cfRule type="containsText" priority="1326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3127" operator="containsText" id="{942B3EF4-4598-41D9-A640-7FE6D31DCC5B}">
            <xm:f>NOT(ISERROR(SEARCH('Listados Datos'!$P$3,AR235)))</xm:f>
            <xm:f>'Listados Datos'!$P$3</xm:f>
            <x14:dxf>
              <fill>
                <patternFill>
                  <bgColor rgb="FF99CC00"/>
                </patternFill>
              </fill>
            </x14:dxf>
          </x14:cfRule>
          <x14:cfRule type="containsText" priority="13128" operator="containsText" id="{F56ECA1D-92AA-46F2-9B13-5E9F2EAA43CA}">
            <xm:f>NOT(ISERROR(SEARCH('Listados Datos'!$P$4,AR235)))</xm:f>
            <xm:f>'Listados Datos'!$P$4</xm:f>
            <x14:dxf>
              <fill>
                <patternFill>
                  <bgColor rgb="FF33CC33"/>
                </patternFill>
              </fill>
            </x14:dxf>
          </x14:cfRule>
          <x14:cfRule type="containsText" priority="13129" operator="containsText" id="{2E8CDB7A-F0A0-422D-8195-ECBBD8F98A4A}">
            <xm:f>NOT(ISERROR(SEARCH('Listados Datos'!$P$5,AR235)))</xm:f>
            <xm:f>'Listados Datos'!$P$5</xm:f>
            <x14:dxf>
              <fill>
                <patternFill>
                  <bgColor rgb="FFFFFF00"/>
                </patternFill>
              </fill>
            </x14:dxf>
          </x14:cfRule>
          <x14:cfRule type="containsText" priority="13130" operator="containsText" id="{3D1A69C4-1D1B-4C1B-902C-DF06C63CCA5C}">
            <xm:f>NOT(ISERROR(SEARCH('Listados Datos'!$P$6,AR235)))</xm:f>
            <xm:f>'Listados Datos'!$P$6</xm:f>
            <x14:dxf>
              <fill>
                <patternFill>
                  <bgColor rgb="FFFFC000"/>
                </patternFill>
              </fill>
            </x14:dxf>
          </x14:cfRule>
          <x14:cfRule type="containsText" priority="13131" operator="containsText" id="{9E9D423F-84ED-4CF4-932E-2E6D2F057828}">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3803" operator="containsText" id="{4484F9CA-6C88-4DC0-B188-7D442C16D321}">
            <xm:f>NOT(ISERROR(SEARCH('Listados Datos'!$T$3,AF196)))</xm:f>
            <xm:f>'Listados Datos'!$T$3</xm:f>
            <x14:dxf>
              <fill>
                <patternFill patternType="solid">
                  <bgColor rgb="FFC00000"/>
                </patternFill>
              </fill>
            </x14:dxf>
          </x14:cfRule>
          <x14:cfRule type="containsText" priority="13804" operator="containsText" id="{90E785CE-7345-42EC-9C5B-8DDEE203457B}">
            <xm:f>NOT(ISERROR(SEARCH('Listados Datos'!$T$4,AF196)))</xm:f>
            <xm:f>'Listados Datos'!$T$4</xm:f>
            <x14:dxf>
              <font>
                <b/>
                <i val="0"/>
                <color theme="0"/>
              </font>
              <fill>
                <patternFill>
                  <bgColor rgb="FFE26B0A"/>
                </patternFill>
              </fill>
            </x14:dxf>
          </x14:cfRule>
          <x14:cfRule type="containsText" priority="13805" operator="containsText" id="{2870D72C-5C67-4507-9BD7-B79433C3BF3C}">
            <xm:f>NOT(ISERROR(SEARCH('Listados Datos'!$T$5,AF196)))</xm:f>
            <xm:f>'Listados Datos'!$T$5</xm:f>
            <x14:dxf>
              <font>
                <b/>
                <i val="0"/>
                <color auto="1"/>
              </font>
              <fill>
                <patternFill>
                  <bgColor rgb="FFFFFF00"/>
                </patternFill>
              </fill>
            </x14:dxf>
          </x14:cfRule>
          <x14:cfRule type="containsText" priority="1380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799" operator="containsText" id="{97D42E79-EE4B-4F36-A140-5018EB23C8E7}">
            <xm:f>NOT(ISERROR(SEARCH('Listados Datos'!$T$3,AB196)))</xm:f>
            <xm:f>'Listados Datos'!$T$3</xm:f>
            <x14:dxf>
              <fill>
                <patternFill patternType="solid">
                  <bgColor rgb="FFC00000"/>
                </patternFill>
              </fill>
            </x14:dxf>
          </x14:cfRule>
          <x14:cfRule type="containsText" priority="13800" operator="containsText" id="{3C499443-5F5C-414D-9BE5-90B310745C7D}">
            <xm:f>NOT(ISERROR(SEARCH('Listados Datos'!$T$4,AB196)))</xm:f>
            <xm:f>'Listados Datos'!$T$4</xm:f>
            <x14:dxf>
              <font>
                <b/>
                <i val="0"/>
                <color theme="0"/>
              </font>
              <fill>
                <patternFill>
                  <bgColor rgb="FFE26B0A"/>
                </patternFill>
              </fill>
            </x14:dxf>
          </x14:cfRule>
          <x14:cfRule type="containsText" priority="13801" operator="containsText" id="{6179ABC5-92DD-4BEB-93E2-23C59BC09A4B}">
            <xm:f>NOT(ISERROR(SEARCH('Listados Datos'!$T$5,AB196)))</xm:f>
            <xm:f>'Listados Datos'!$T$5</xm:f>
            <x14:dxf>
              <font>
                <b/>
                <i val="0"/>
                <color auto="1"/>
              </font>
              <fill>
                <patternFill>
                  <bgColor rgb="FFFFFF00"/>
                </patternFill>
              </fill>
            </x14:dxf>
          </x14:cfRule>
          <x14:cfRule type="containsText" priority="1380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789" operator="containsText" id="{8C514D23-7715-4098-BE89-F4D30D658BB7}">
            <xm:f>NOT(ISERROR(SEARCH('Listados Datos'!$P$3,Z196)))</xm:f>
            <xm:f>'Listados Datos'!$P$3</xm:f>
            <x14:dxf>
              <fill>
                <patternFill>
                  <bgColor rgb="FF99CC00"/>
                </patternFill>
              </fill>
            </x14:dxf>
          </x14:cfRule>
          <x14:cfRule type="containsText" priority="13790" operator="containsText" id="{3F87262C-3869-441B-BED9-7E0068DD3B27}">
            <xm:f>NOT(ISERROR(SEARCH('Listados Datos'!$P$4,Z196)))</xm:f>
            <xm:f>'Listados Datos'!$P$4</xm:f>
            <x14:dxf>
              <fill>
                <patternFill>
                  <bgColor rgb="FF33CC33"/>
                </patternFill>
              </fill>
            </x14:dxf>
          </x14:cfRule>
          <x14:cfRule type="containsText" priority="13791" operator="containsText" id="{DCA76CEE-51B3-4F17-A5CB-F2BD9C734A76}">
            <xm:f>NOT(ISERROR(SEARCH('Listados Datos'!$P$5,Z196)))</xm:f>
            <xm:f>'Listados Datos'!$P$5</xm:f>
            <x14:dxf>
              <fill>
                <patternFill>
                  <bgColor rgb="FFFFFF00"/>
                </patternFill>
              </fill>
            </x14:dxf>
          </x14:cfRule>
          <x14:cfRule type="containsText" priority="13792" operator="containsText" id="{7F16F24A-8DC7-4875-97EE-C1CEBB5E7308}">
            <xm:f>NOT(ISERROR(SEARCH('Listados Datos'!$P$6,Z196)))</xm:f>
            <xm:f>'Listados Datos'!$P$6</xm:f>
            <x14:dxf>
              <fill>
                <patternFill>
                  <bgColor rgb="FFFFC000"/>
                </patternFill>
              </fill>
            </x14:dxf>
          </x14:cfRule>
          <x14:cfRule type="containsText" priority="1379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765" operator="containsText" id="{67FA8AFF-B794-4EC0-815A-4EF30973FD71}">
            <xm:f>NOT(ISERROR(SEARCH('Listados Datos'!$T$3,AT196)))</xm:f>
            <xm:f>'Listados Datos'!$T$3</xm:f>
            <x14:dxf>
              <fill>
                <patternFill patternType="solid">
                  <bgColor rgb="FFC00000"/>
                </patternFill>
              </fill>
            </x14:dxf>
          </x14:cfRule>
          <x14:cfRule type="containsText" priority="13766" operator="containsText" id="{33AD18E5-64D8-47A1-8E94-8970ACBAB0DA}">
            <xm:f>NOT(ISERROR(SEARCH('Listados Datos'!$T$4,AT196)))</xm:f>
            <xm:f>'Listados Datos'!$T$4</xm:f>
            <x14:dxf>
              <font>
                <b/>
                <i val="0"/>
                <color theme="0"/>
              </font>
              <fill>
                <patternFill>
                  <bgColor rgb="FFE26B0A"/>
                </patternFill>
              </fill>
            </x14:dxf>
          </x14:cfRule>
          <x14:cfRule type="containsText" priority="13767" operator="containsText" id="{8BE100B0-D41A-4D18-9651-8FD0D0F4ED23}">
            <xm:f>NOT(ISERROR(SEARCH('Listados Datos'!$T$5,AT196)))</xm:f>
            <xm:f>'Listados Datos'!$T$5</xm:f>
            <x14:dxf>
              <font>
                <b/>
                <i val="0"/>
                <color auto="1"/>
              </font>
              <fill>
                <patternFill>
                  <bgColor rgb="FFFFFF00"/>
                </patternFill>
              </fill>
            </x14:dxf>
          </x14:cfRule>
          <x14:cfRule type="containsText" priority="1376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755" operator="containsText" id="{72389004-E4D7-48CB-9EA4-697AE98243AD}">
            <xm:f>NOT(ISERROR(SEARCH('Listados Datos'!$P$3,AR196)))</xm:f>
            <xm:f>'Listados Datos'!$P$3</xm:f>
            <x14:dxf>
              <fill>
                <patternFill>
                  <bgColor rgb="FF99CC00"/>
                </patternFill>
              </fill>
            </x14:dxf>
          </x14:cfRule>
          <x14:cfRule type="containsText" priority="13756" operator="containsText" id="{9E37187F-6D49-4447-83F1-F56AD8D1DB59}">
            <xm:f>NOT(ISERROR(SEARCH('Listados Datos'!$P$4,AR196)))</xm:f>
            <xm:f>'Listados Datos'!$P$4</xm:f>
            <x14:dxf>
              <fill>
                <patternFill>
                  <bgColor rgb="FF33CC33"/>
                </patternFill>
              </fill>
            </x14:dxf>
          </x14:cfRule>
          <x14:cfRule type="containsText" priority="13757" operator="containsText" id="{5D4FD243-F4C7-46F5-8B2F-6B5EBFEFBCA1}">
            <xm:f>NOT(ISERROR(SEARCH('Listados Datos'!$P$5,AR196)))</xm:f>
            <xm:f>'Listados Datos'!$P$5</xm:f>
            <x14:dxf>
              <fill>
                <patternFill>
                  <bgColor rgb="FFFFFF00"/>
                </patternFill>
              </fill>
            </x14:dxf>
          </x14:cfRule>
          <x14:cfRule type="containsText" priority="13758" operator="containsText" id="{5DFBF8CA-CB1C-4066-BEAB-EE06D1B9602A}">
            <xm:f>NOT(ISERROR(SEARCH('Listados Datos'!$P$6,AR196)))</xm:f>
            <xm:f>'Listados Datos'!$P$6</xm:f>
            <x14:dxf>
              <fill>
                <patternFill>
                  <bgColor rgb="FFFFC000"/>
                </patternFill>
              </fill>
            </x14:dxf>
          </x14:cfRule>
          <x14:cfRule type="containsText" priority="1375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751" operator="containsText" id="{51E2F686-75E1-46F3-9863-248B311B78FA}">
            <xm:f>NOT(ISERROR(SEARCH('Listados Datos'!$T$3,AT197)))</xm:f>
            <xm:f>'Listados Datos'!$T$3</xm:f>
            <x14:dxf>
              <fill>
                <patternFill patternType="solid">
                  <bgColor rgb="FFC00000"/>
                </patternFill>
              </fill>
            </x14:dxf>
          </x14:cfRule>
          <x14:cfRule type="containsText" priority="13752" operator="containsText" id="{DAFEA719-68D2-4C92-BDFB-6C37D9BFD5F8}">
            <xm:f>NOT(ISERROR(SEARCH('Listados Datos'!$T$4,AT197)))</xm:f>
            <xm:f>'Listados Datos'!$T$4</xm:f>
            <x14:dxf>
              <font>
                <b/>
                <i val="0"/>
                <color theme="0"/>
              </font>
              <fill>
                <patternFill>
                  <bgColor rgb="FFE26B0A"/>
                </patternFill>
              </fill>
            </x14:dxf>
          </x14:cfRule>
          <x14:cfRule type="containsText" priority="13753" operator="containsText" id="{0087E002-5D8A-4479-B5B6-B713494CA459}">
            <xm:f>NOT(ISERROR(SEARCH('Listados Datos'!$T$5,AT197)))</xm:f>
            <xm:f>'Listados Datos'!$T$5</xm:f>
            <x14:dxf>
              <font>
                <b/>
                <i val="0"/>
                <color auto="1"/>
              </font>
              <fill>
                <patternFill>
                  <bgColor rgb="FFFFFF00"/>
                </patternFill>
              </fill>
            </x14:dxf>
          </x14:cfRule>
          <x14:cfRule type="containsText" priority="1375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741" operator="containsText" id="{839BD0A8-CDA6-4EC2-AEF3-20DF8C177DEF}">
            <xm:f>NOT(ISERROR(SEARCH('Listados Datos'!$P$3,AR197)))</xm:f>
            <xm:f>'Listados Datos'!$P$3</xm:f>
            <x14:dxf>
              <fill>
                <patternFill>
                  <bgColor rgb="FF99CC00"/>
                </patternFill>
              </fill>
            </x14:dxf>
          </x14:cfRule>
          <x14:cfRule type="containsText" priority="13742" operator="containsText" id="{DCD876C0-D24F-498B-8711-8173FE399D88}">
            <xm:f>NOT(ISERROR(SEARCH('Listados Datos'!$P$4,AR197)))</xm:f>
            <xm:f>'Listados Datos'!$P$4</xm:f>
            <x14:dxf>
              <fill>
                <patternFill>
                  <bgColor rgb="FF33CC33"/>
                </patternFill>
              </fill>
            </x14:dxf>
          </x14:cfRule>
          <x14:cfRule type="containsText" priority="13743" operator="containsText" id="{4BA6DC1D-468C-4548-9183-0A90E58BCC62}">
            <xm:f>NOT(ISERROR(SEARCH('Listados Datos'!$P$5,AR197)))</xm:f>
            <xm:f>'Listados Datos'!$P$5</xm:f>
            <x14:dxf>
              <fill>
                <patternFill>
                  <bgColor rgb="FFFFFF00"/>
                </patternFill>
              </fill>
            </x14:dxf>
          </x14:cfRule>
          <x14:cfRule type="containsText" priority="13744" operator="containsText" id="{C03C00D8-7DCD-41CC-A6C6-590A6E006051}">
            <xm:f>NOT(ISERROR(SEARCH('Listados Datos'!$P$6,AR197)))</xm:f>
            <xm:f>'Listados Datos'!$P$6</xm:f>
            <x14:dxf>
              <fill>
                <patternFill>
                  <bgColor rgb="FFFFC000"/>
                </patternFill>
              </fill>
            </x14:dxf>
          </x14:cfRule>
          <x14:cfRule type="containsText" priority="1374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737" operator="containsText" id="{ED71A4D8-A085-4C0A-86A7-F272C06873D4}">
            <xm:f>NOT(ISERROR(SEARCH('Listados Datos'!$T$3,AT201)))</xm:f>
            <xm:f>'Listados Datos'!$T$3</xm:f>
            <x14:dxf>
              <fill>
                <patternFill patternType="solid">
                  <bgColor rgb="FFC00000"/>
                </patternFill>
              </fill>
            </x14:dxf>
          </x14:cfRule>
          <x14:cfRule type="containsText" priority="13738" operator="containsText" id="{F4BC6A7B-E293-4E67-A1A4-87B4B30EE659}">
            <xm:f>NOT(ISERROR(SEARCH('Listados Datos'!$T$4,AT201)))</xm:f>
            <xm:f>'Listados Datos'!$T$4</xm:f>
            <x14:dxf>
              <font>
                <b/>
                <i val="0"/>
                <color theme="0"/>
              </font>
              <fill>
                <patternFill>
                  <bgColor rgb="FFE26B0A"/>
                </patternFill>
              </fill>
            </x14:dxf>
          </x14:cfRule>
          <x14:cfRule type="containsText" priority="13739" operator="containsText" id="{9B4DCD76-7F07-42BC-BCAC-5F4DC6E9CFB3}">
            <xm:f>NOT(ISERROR(SEARCH('Listados Datos'!$T$5,AT201)))</xm:f>
            <xm:f>'Listados Datos'!$T$5</xm:f>
            <x14:dxf>
              <font>
                <b/>
                <i val="0"/>
                <color auto="1"/>
              </font>
              <fill>
                <patternFill>
                  <bgColor rgb="FFFFFF00"/>
                </patternFill>
              </fill>
            </x14:dxf>
          </x14:cfRule>
          <x14:cfRule type="containsText" priority="1374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727" operator="containsText" id="{E4A3A3DC-0F86-443F-B6D1-688551BF7FB8}">
            <xm:f>NOT(ISERROR(SEARCH('Listados Datos'!$P$3,AR201)))</xm:f>
            <xm:f>'Listados Datos'!$P$3</xm:f>
            <x14:dxf>
              <fill>
                <patternFill>
                  <bgColor rgb="FF99CC00"/>
                </patternFill>
              </fill>
            </x14:dxf>
          </x14:cfRule>
          <x14:cfRule type="containsText" priority="13728" operator="containsText" id="{25592780-0B77-4789-9410-EADB86F0CF47}">
            <xm:f>NOT(ISERROR(SEARCH('Listados Datos'!$P$4,AR201)))</xm:f>
            <xm:f>'Listados Datos'!$P$4</xm:f>
            <x14:dxf>
              <fill>
                <patternFill>
                  <bgColor rgb="FF33CC33"/>
                </patternFill>
              </fill>
            </x14:dxf>
          </x14:cfRule>
          <x14:cfRule type="containsText" priority="13729" operator="containsText" id="{2177A102-58E7-42D3-8DA5-C8488D997196}">
            <xm:f>NOT(ISERROR(SEARCH('Listados Datos'!$P$5,AR201)))</xm:f>
            <xm:f>'Listados Datos'!$P$5</xm:f>
            <x14:dxf>
              <fill>
                <patternFill>
                  <bgColor rgb="FFFFFF00"/>
                </patternFill>
              </fill>
            </x14:dxf>
          </x14:cfRule>
          <x14:cfRule type="containsText" priority="13730" operator="containsText" id="{7A60B01A-DCD0-47F5-9EB5-2CF8D416CDDE}">
            <xm:f>NOT(ISERROR(SEARCH('Listados Datos'!$P$6,AR201)))</xm:f>
            <xm:f>'Listados Datos'!$P$6</xm:f>
            <x14:dxf>
              <fill>
                <patternFill>
                  <bgColor rgb="FFFFC000"/>
                </patternFill>
              </fill>
            </x14:dxf>
          </x14:cfRule>
          <x14:cfRule type="containsText" priority="1373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723" operator="containsText" id="{56535912-599C-490B-86EA-1799DA41A0A2}">
            <xm:f>NOT(ISERROR(SEARCH('Listados Datos'!$T$3,AF198)))</xm:f>
            <xm:f>'Listados Datos'!$T$3</xm:f>
            <x14:dxf>
              <fill>
                <patternFill patternType="solid">
                  <bgColor rgb="FFC00000"/>
                </patternFill>
              </fill>
            </x14:dxf>
          </x14:cfRule>
          <x14:cfRule type="containsText" priority="13724" operator="containsText" id="{A78776FB-04D8-4833-9827-DBF7C401E2A2}">
            <xm:f>NOT(ISERROR(SEARCH('Listados Datos'!$T$4,AF198)))</xm:f>
            <xm:f>'Listados Datos'!$T$4</xm:f>
            <x14:dxf>
              <font>
                <b/>
                <i val="0"/>
                <color theme="0"/>
              </font>
              <fill>
                <patternFill>
                  <bgColor rgb="FFE26B0A"/>
                </patternFill>
              </fill>
            </x14:dxf>
          </x14:cfRule>
          <x14:cfRule type="containsText" priority="13725" operator="containsText" id="{D6FBC42E-F2D9-4608-8F47-956C06DC573E}">
            <xm:f>NOT(ISERROR(SEARCH('Listados Datos'!$T$5,AF198)))</xm:f>
            <xm:f>'Listados Datos'!$T$5</xm:f>
            <x14:dxf>
              <font>
                <b/>
                <i val="0"/>
                <color auto="1"/>
              </font>
              <fill>
                <patternFill>
                  <bgColor rgb="FFFFFF00"/>
                </patternFill>
              </fill>
            </x14:dxf>
          </x14:cfRule>
          <x14:cfRule type="containsText" priority="1372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719" operator="containsText" id="{EE7DF6A3-FA91-428A-ACB7-158495C8FD70}">
            <xm:f>NOT(ISERROR(SEARCH('Listados Datos'!$T$3,AB198)))</xm:f>
            <xm:f>'Listados Datos'!$T$3</xm:f>
            <x14:dxf>
              <fill>
                <patternFill patternType="solid">
                  <bgColor rgb="FFC00000"/>
                </patternFill>
              </fill>
            </x14:dxf>
          </x14:cfRule>
          <x14:cfRule type="containsText" priority="13720" operator="containsText" id="{97610306-A297-4BDC-8A3D-1333BE7E3373}">
            <xm:f>NOT(ISERROR(SEARCH('Listados Datos'!$T$4,AB198)))</xm:f>
            <xm:f>'Listados Datos'!$T$4</xm:f>
            <x14:dxf>
              <font>
                <b/>
                <i val="0"/>
                <color theme="0"/>
              </font>
              <fill>
                <patternFill>
                  <bgColor rgb="FFE26B0A"/>
                </patternFill>
              </fill>
            </x14:dxf>
          </x14:cfRule>
          <x14:cfRule type="containsText" priority="13721" operator="containsText" id="{46CED676-9CD1-41D6-B31D-A1E0BDD4C4AD}">
            <xm:f>NOT(ISERROR(SEARCH('Listados Datos'!$T$5,AB198)))</xm:f>
            <xm:f>'Listados Datos'!$T$5</xm:f>
            <x14:dxf>
              <font>
                <b/>
                <i val="0"/>
                <color auto="1"/>
              </font>
              <fill>
                <patternFill>
                  <bgColor rgb="FFFFFF00"/>
                </patternFill>
              </fill>
            </x14:dxf>
          </x14:cfRule>
          <x14:cfRule type="containsText" priority="1372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709" operator="containsText" id="{FAF0675A-7282-4C5E-B31B-1C0DB6C6DEFF}">
            <xm:f>NOT(ISERROR(SEARCH('Listados Datos'!$P$3,Z198)))</xm:f>
            <xm:f>'Listados Datos'!$P$3</xm:f>
            <x14:dxf>
              <fill>
                <patternFill>
                  <bgColor rgb="FF99CC00"/>
                </patternFill>
              </fill>
            </x14:dxf>
          </x14:cfRule>
          <x14:cfRule type="containsText" priority="13710" operator="containsText" id="{12ED93CC-57BE-4BC4-93D3-25236958A630}">
            <xm:f>NOT(ISERROR(SEARCH('Listados Datos'!$P$4,Z198)))</xm:f>
            <xm:f>'Listados Datos'!$P$4</xm:f>
            <x14:dxf>
              <fill>
                <patternFill>
                  <bgColor rgb="FF33CC33"/>
                </patternFill>
              </fill>
            </x14:dxf>
          </x14:cfRule>
          <x14:cfRule type="containsText" priority="13711" operator="containsText" id="{B4430894-C63F-4304-A63C-B89C9BF9639B}">
            <xm:f>NOT(ISERROR(SEARCH('Listados Datos'!$P$5,Z198)))</xm:f>
            <xm:f>'Listados Datos'!$P$5</xm:f>
            <x14:dxf>
              <fill>
                <patternFill>
                  <bgColor rgb="FFFFFF00"/>
                </patternFill>
              </fill>
            </x14:dxf>
          </x14:cfRule>
          <x14:cfRule type="containsText" priority="13712" operator="containsText" id="{C7F20DD7-E5D8-460C-A122-B04E0AF32B35}">
            <xm:f>NOT(ISERROR(SEARCH('Listados Datos'!$P$6,Z198)))</xm:f>
            <xm:f>'Listados Datos'!$P$6</xm:f>
            <x14:dxf>
              <fill>
                <patternFill>
                  <bgColor rgb="FFFFC000"/>
                </patternFill>
              </fill>
            </x14:dxf>
          </x14:cfRule>
          <x14:cfRule type="containsText" priority="1371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695" operator="containsText" id="{742A4198-C1E9-4CB3-A609-3B800D1ACB47}">
            <xm:f>NOT(ISERROR(SEARCH('Listados Datos'!$T$3,AT198)))</xm:f>
            <xm:f>'Listados Datos'!$T$3</xm:f>
            <x14:dxf>
              <fill>
                <patternFill patternType="solid">
                  <bgColor rgb="FFC00000"/>
                </patternFill>
              </fill>
            </x14:dxf>
          </x14:cfRule>
          <x14:cfRule type="containsText" priority="13696" operator="containsText" id="{8286D2B6-BC99-402D-A4AA-6EB8B6842E8F}">
            <xm:f>NOT(ISERROR(SEARCH('Listados Datos'!$T$4,AT198)))</xm:f>
            <xm:f>'Listados Datos'!$T$4</xm:f>
            <x14:dxf>
              <font>
                <b/>
                <i val="0"/>
                <color theme="0"/>
              </font>
              <fill>
                <patternFill>
                  <bgColor rgb="FFE26B0A"/>
                </patternFill>
              </fill>
            </x14:dxf>
          </x14:cfRule>
          <x14:cfRule type="containsText" priority="13697" operator="containsText" id="{E2BC9DA1-AA21-4385-A212-268E5D623D07}">
            <xm:f>NOT(ISERROR(SEARCH('Listados Datos'!$T$5,AT198)))</xm:f>
            <xm:f>'Listados Datos'!$T$5</xm:f>
            <x14:dxf>
              <font>
                <b/>
                <i val="0"/>
                <color auto="1"/>
              </font>
              <fill>
                <patternFill>
                  <bgColor rgb="FFFFFF00"/>
                </patternFill>
              </fill>
            </x14:dxf>
          </x14:cfRule>
          <x14:cfRule type="containsText" priority="1369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685" operator="containsText" id="{155797F5-365A-4AB7-82D0-93B7D5B7BAC9}">
            <xm:f>NOT(ISERROR(SEARCH('Listados Datos'!$P$3,AR198)))</xm:f>
            <xm:f>'Listados Datos'!$P$3</xm:f>
            <x14:dxf>
              <fill>
                <patternFill>
                  <bgColor rgb="FF99CC00"/>
                </patternFill>
              </fill>
            </x14:dxf>
          </x14:cfRule>
          <x14:cfRule type="containsText" priority="13686" operator="containsText" id="{85985D7D-4653-4540-B51C-24F7B462FB34}">
            <xm:f>NOT(ISERROR(SEARCH('Listados Datos'!$P$4,AR198)))</xm:f>
            <xm:f>'Listados Datos'!$P$4</xm:f>
            <x14:dxf>
              <fill>
                <patternFill>
                  <bgColor rgb="FF33CC33"/>
                </patternFill>
              </fill>
            </x14:dxf>
          </x14:cfRule>
          <x14:cfRule type="containsText" priority="13687" operator="containsText" id="{6730E62B-2125-453A-94D0-997EB22532CF}">
            <xm:f>NOT(ISERROR(SEARCH('Listados Datos'!$P$5,AR198)))</xm:f>
            <xm:f>'Listados Datos'!$P$5</xm:f>
            <x14:dxf>
              <fill>
                <patternFill>
                  <bgColor rgb="FFFFFF00"/>
                </patternFill>
              </fill>
            </x14:dxf>
          </x14:cfRule>
          <x14:cfRule type="containsText" priority="13688" operator="containsText" id="{1AD8BF7C-286E-484C-AC5F-59C17498654F}">
            <xm:f>NOT(ISERROR(SEARCH('Listados Datos'!$P$6,AR198)))</xm:f>
            <xm:f>'Listados Datos'!$P$6</xm:f>
            <x14:dxf>
              <fill>
                <patternFill>
                  <bgColor rgb="FFFFC000"/>
                </patternFill>
              </fill>
            </x14:dxf>
          </x14:cfRule>
          <x14:cfRule type="containsText" priority="1368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681" operator="containsText" id="{68CA479B-849D-4702-A389-F387F2B04EFD}">
            <xm:f>NOT(ISERROR(SEARCH('Listados Datos'!$T$3,AT199)))</xm:f>
            <xm:f>'Listados Datos'!$T$3</xm:f>
            <x14:dxf>
              <fill>
                <patternFill patternType="solid">
                  <bgColor rgb="FFC00000"/>
                </patternFill>
              </fill>
            </x14:dxf>
          </x14:cfRule>
          <x14:cfRule type="containsText" priority="13682" operator="containsText" id="{6159BD33-4274-4A3E-AE29-81A291551C23}">
            <xm:f>NOT(ISERROR(SEARCH('Listados Datos'!$T$4,AT199)))</xm:f>
            <xm:f>'Listados Datos'!$T$4</xm:f>
            <x14:dxf>
              <font>
                <b/>
                <i val="0"/>
                <color theme="0"/>
              </font>
              <fill>
                <patternFill>
                  <bgColor rgb="FFE26B0A"/>
                </patternFill>
              </fill>
            </x14:dxf>
          </x14:cfRule>
          <x14:cfRule type="containsText" priority="13683" operator="containsText" id="{91F540EC-DEE1-49D1-8A8A-E1FA604ADF72}">
            <xm:f>NOT(ISERROR(SEARCH('Listados Datos'!$T$5,AT199)))</xm:f>
            <xm:f>'Listados Datos'!$T$5</xm:f>
            <x14:dxf>
              <font>
                <b/>
                <i val="0"/>
                <color auto="1"/>
              </font>
              <fill>
                <patternFill>
                  <bgColor rgb="FFFFFF00"/>
                </patternFill>
              </fill>
            </x14:dxf>
          </x14:cfRule>
          <x14:cfRule type="containsText" priority="1368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671" operator="containsText" id="{85C395E2-DD9A-4088-99F7-7581F81E0DAC}">
            <xm:f>NOT(ISERROR(SEARCH('Listados Datos'!$P$3,AR199)))</xm:f>
            <xm:f>'Listados Datos'!$P$3</xm:f>
            <x14:dxf>
              <fill>
                <patternFill>
                  <bgColor rgb="FF99CC00"/>
                </patternFill>
              </fill>
            </x14:dxf>
          </x14:cfRule>
          <x14:cfRule type="containsText" priority="13672" operator="containsText" id="{631E13EF-6C07-4E78-A3B2-E8B666BC3F8B}">
            <xm:f>NOT(ISERROR(SEARCH('Listados Datos'!$P$4,AR199)))</xm:f>
            <xm:f>'Listados Datos'!$P$4</xm:f>
            <x14:dxf>
              <fill>
                <patternFill>
                  <bgColor rgb="FF33CC33"/>
                </patternFill>
              </fill>
            </x14:dxf>
          </x14:cfRule>
          <x14:cfRule type="containsText" priority="13673" operator="containsText" id="{723B322A-8F2F-4B77-92EA-BC31D0852ABC}">
            <xm:f>NOT(ISERROR(SEARCH('Listados Datos'!$P$5,AR199)))</xm:f>
            <xm:f>'Listados Datos'!$P$5</xm:f>
            <x14:dxf>
              <fill>
                <patternFill>
                  <bgColor rgb="FFFFFF00"/>
                </patternFill>
              </fill>
            </x14:dxf>
          </x14:cfRule>
          <x14:cfRule type="containsText" priority="13674" operator="containsText" id="{D175517A-2085-4F4B-9CBC-A8E183717C20}">
            <xm:f>NOT(ISERROR(SEARCH('Listados Datos'!$P$6,AR199)))</xm:f>
            <xm:f>'Listados Datos'!$P$6</xm:f>
            <x14:dxf>
              <fill>
                <patternFill>
                  <bgColor rgb="FFFFC000"/>
                </patternFill>
              </fill>
            </x14:dxf>
          </x14:cfRule>
          <x14:cfRule type="containsText" priority="1367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395" operator="containsText" id="{93696715-37E2-479B-87BC-AD68D8A77886}">
            <xm:f>NOT(ISERROR(SEARCH('Listados Datos'!$T$3,AF214)))</xm:f>
            <xm:f>'Listados Datos'!$T$3</xm:f>
            <x14:dxf>
              <fill>
                <patternFill patternType="solid">
                  <bgColor rgb="FFC00000"/>
                </patternFill>
              </fill>
            </x14:dxf>
          </x14:cfRule>
          <x14:cfRule type="containsText" priority="13396" operator="containsText" id="{157A728C-0443-4D14-8378-3618DABCE010}">
            <xm:f>NOT(ISERROR(SEARCH('Listados Datos'!$T$4,AF214)))</xm:f>
            <xm:f>'Listados Datos'!$T$4</xm:f>
            <x14:dxf>
              <font>
                <b/>
                <i val="0"/>
                <color theme="0"/>
              </font>
              <fill>
                <patternFill>
                  <bgColor rgb="FFE26B0A"/>
                </patternFill>
              </fill>
            </x14:dxf>
          </x14:cfRule>
          <x14:cfRule type="containsText" priority="13397" operator="containsText" id="{B7A25FE8-6FB2-4E27-BFF3-E8690B694851}">
            <xm:f>NOT(ISERROR(SEARCH('Listados Datos'!$T$5,AF214)))</xm:f>
            <xm:f>'Listados Datos'!$T$5</xm:f>
            <x14:dxf>
              <font>
                <b/>
                <i val="0"/>
                <color auto="1"/>
              </font>
              <fill>
                <patternFill>
                  <bgColor rgb="FFFFFF00"/>
                </patternFill>
              </fill>
            </x14:dxf>
          </x14:cfRule>
          <x14:cfRule type="containsText" priority="1339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391" operator="containsText" id="{DBACE0D9-2BB1-4F4E-B8E9-003F6F8726FC}">
            <xm:f>NOT(ISERROR(SEARCH('Listados Datos'!$T$3,AB214)))</xm:f>
            <xm:f>'Listados Datos'!$T$3</xm:f>
            <x14:dxf>
              <fill>
                <patternFill patternType="solid">
                  <bgColor rgb="FFC00000"/>
                </patternFill>
              </fill>
            </x14:dxf>
          </x14:cfRule>
          <x14:cfRule type="containsText" priority="13392" operator="containsText" id="{47641654-4F45-469A-B47E-100E26D37B3C}">
            <xm:f>NOT(ISERROR(SEARCH('Listados Datos'!$T$4,AB214)))</xm:f>
            <xm:f>'Listados Datos'!$T$4</xm:f>
            <x14:dxf>
              <font>
                <b/>
                <i val="0"/>
                <color theme="0"/>
              </font>
              <fill>
                <patternFill>
                  <bgColor rgb="FFE26B0A"/>
                </patternFill>
              </fill>
            </x14:dxf>
          </x14:cfRule>
          <x14:cfRule type="containsText" priority="13393" operator="containsText" id="{B731625D-29EB-48C6-8C15-3CF36B629EDD}">
            <xm:f>NOT(ISERROR(SEARCH('Listados Datos'!$T$5,AB214)))</xm:f>
            <xm:f>'Listados Datos'!$T$5</xm:f>
            <x14:dxf>
              <font>
                <b/>
                <i val="0"/>
                <color auto="1"/>
              </font>
              <fill>
                <patternFill>
                  <bgColor rgb="FFFFFF00"/>
                </patternFill>
              </fill>
            </x14:dxf>
          </x14:cfRule>
          <x14:cfRule type="containsText" priority="1339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381" operator="containsText" id="{C6DB5389-0062-4BBB-A48B-06597BCA3FC8}">
            <xm:f>NOT(ISERROR(SEARCH('Listados Datos'!$P$3,Z214)))</xm:f>
            <xm:f>'Listados Datos'!$P$3</xm:f>
            <x14:dxf>
              <fill>
                <patternFill>
                  <bgColor rgb="FF99CC00"/>
                </patternFill>
              </fill>
            </x14:dxf>
          </x14:cfRule>
          <x14:cfRule type="containsText" priority="13382" operator="containsText" id="{ED1735F5-FA03-47BD-9AEC-2CD8E0DF3804}">
            <xm:f>NOT(ISERROR(SEARCH('Listados Datos'!$P$4,Z214)))</xm:f>
            <xm:f>'Listados Datos'!$P$4</xm:f>
            <x14:dxf>
              <fill>
                <patternFill>
                  <bgColor rgb="FF33CC33"/>
                </patternFill>
              </fill>
            </x14:dxf>
          </x14:cfRule>
          <x14:cfRule type="containsText" priority="13383" operator="containsText" id="{AC645E5F-D7AA-4A53-B2D2-AD500C05FFE7}">
            <xm:f>NOT(ISERROR(SEARCH('Listados Datos'!$P$5,Z214)))</xm:f>
            <xm:f>'Listados Datos'!$P$5</xm:f>
            <x14:dxf>
              <fill>
                <patternFill>
                  <bgColor rgb="FFFFFF00"/>
                </patternFill>
              </fill>
            </x14:dxf>
          </x14:cfRule>
          <x14:cfRule type="containsText" priority="13384" operator="containsText" id="{3AE6EA74-2CE7-4858-A7E1-E3C72ED9D3C1}">
            <xm:f>NOT(ISERROR(SEARCH('Listados Datos'!$P$6,Z214)))</xm:f>
            <xm:f>'Listados Datos'!$P$6</xm:f>
            <x14:dxf>
              <fill>
                <patternFill>
                  <bgColor rgb="FFFFC000"/>
                </patternFill>
              </fill>
            </x14:dxf>
          </x14:cfRule>
          <x14:cfRule type="containsText" priority="1338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357" operator="containsText" id="{882DF44F-7245-4EE4-89D1-46BF468A6B53}">
            <xm:f>NOT(ISERROR(SEARCH('Listados Datos'!$T$3,AT214)))</xm:f>
            <xm:f>'Listados Datos'!$T$3</xm:f>
            <x14:dxf>
              <fill>
                <patternFill patternType="solid">
                  <bgColor rgb="FFC00000"/>
                </patternFill>
              </fill>
            </x14:dxf>
          </x14:cfRule>
          <x14:cfRule type="containsText" priority="13358" operator="containsText" id="{33F847A7-15AC-4682-BDCF-2ADA4E66B686}">
            <xm:f>NOT(ISERROR(SEARCH('Listados Datos'!$T$4,AT214)))</xm:f>
            <xm:f>'Listados Datos'!$T$4</xm:f>
            <x14:dxf>
              <font>
                <b/>
                <i val="0"/>
                <color theme="0"/>
              </font>
              <fill>
                <patternFill>
                  <bgColor rgb="FFE26B0A"/>
                </patternFill>
              </fill>
            </x14:dxf>
          </x14:cfRule>
          <x14:cfRule type="containsText" priority="13359" operator="containsText" id="{A8C782A7-26FB-40F7-9BBB-9A6D5E2903FD}">
            <xm:f>NOT(ISERROR(SEARCH('Listados Datos'!$T$5,AT214)))</xm:f>
            <xm:f>'Listados Datos'!$T$5</xm:f>
            <x14:dxf>
              <font>
                <b/>
                <i val="0"/>
                <color auto="1"/>
              </font>
              <fill>
                <patternFill>
                  <bgColor rgb="FFFFFF00"/>
                </patternFill>
              </fill>
            </x14:dxf>
          </x14:cfRule>
          <x14:cfRule type="containsText" priority="1336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347" operator="containsText" id="{2E344032-60B7-4AD1-B56A-CF1F4C26DD33}">
            <xm:f>NOT(ISERROR(SEARCH('Listados Datos'!$P$3,AR214)))</xm:f>
            <xm:f>'Listados Datos'!$P$3</xm:f>
            <x14:dxf>
              <fill>
                <patternFill>
                  <bgColor rgb="FF99CC00"/>
                </patternFill>
              </fill>
            </x14:dxf>
          </x14:cfRule>
          <x14:cfRule type="containsText" priority="13348" operator="containsText" id="{155726B5-BC19-40B3-8406-CAFA8ACA0151}">
            <xm:f>NOT(ISERROR(SEARCH('Listados Datos'!$P$4,AR214)))</xm:f>
            <xm:f>'Listados Datos'!$P$4</xm:f>
            <x14:dxf>
              <fill>
                <patternFill>
                  <bgColor rgb="FF33CC33"/>
                </patternFill>
              </fill>
            </x14:dxf>
          </x14:cfRule>
          <x14:cfRule type="containsText" priority="13349" operator="containsText" id="{107A13F0-81A4-491F-881C-6014DEAAFE4C}">
            <xm:f>NOT(ISERROR(SEARCH('Listados Datos'!$P$5,AR214)))</xm:f>
            <xm:f>'Listados Datos'!$P$5</xm:f>
            <x14:dxf>
              <fill>
                <patternFill>
                  <bgColor rgb="FFFFFF00"/>
                </patternFill>
              </fill>
            </x14:dxf>
          </x14:cfRule>
          <x14:cfRule type="containsText" priority="13350" operator="containsText" id="{0D84B599-26E3-4DA5-961C-38228D347196}">
            <xm:f>NOT(ISERROR(SEARCH('Listados Datos'!$P$6,AR214)))</xm:f>
            <xm:f>'Listados Datos'!$P$6</xm:f>
            <x14:dxf>
              <fill>
                <patternFill>
                  <bgColor rgb="FFFFC000"/>
                </patternFill>
              </fill>
            </x14:dxf>
          </x14:cfRule>
          <x14:cfRule type="containsText" priority="1335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343" operator="containsText" id="{B926D623-69A5-44D8-86CE-FA52400B7E2D}">
            <xm:f>NOT(ISERROR(SEARCH('Listados Datos'!$T$3,AT215)))</xm:f>
            <xm:f>'Listados Datos'!$T$3</xm:f>
            <x14:dxf>
              <fill>
                <patternFill patternType="solid">
                  <bgColor rgb="FFC00000"/>
                </patternFill>
              </fill>
            </x14:dxf>
          </x14:cfRule>
          <x14:cfRule type="containsText" priority="13344" operator="containsText" id="{608F23AE-8701-41A1-A4C9-CFE33F1A4A8B}">
            <xm:f>NOT(ISERROR(SEARCH('Listados Datos'!$T$4,AT215)))</xm:f>
            <xm:f>'Listados Datos'!$T$4</xm:f>
            <x14:dxf>
              <font>
                <b/>
                <i val="0"/>
                <color theme="0"/>
              </font>
              <fill>
                <patternFill>
                  <bgColor rgb="FFE26B0A"/>
                </patternFill>
              </fill>
            </x14:dxf>
          </x14:cfRule>
          <x14:cfRule type="containsText" priority="13345" operator="containsText" id="{DCC988BD-5F55-4F82-BCB3-4C894DFC16B1}">
            <xm:f>NOT(ISERROR(SEARCH('Listados Datos'!$T$5,AT215)))</xm:f>
            <xm:f>'Listados Datos'!$T$5</xm:f>
            <x14:dxf>
              <font>
                <b/>
                <i val="0"/>
                <color auto="1"/>
              </font>
              <fill>
                <patternFill>
                  <bgColor rgb="FFFFFF00"/>
                </patternFill>
              </fill>
            </x14:dxf>
          </x14:cfRule>
          <x14:cfRule type="containsText" priority="1334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333" operator="containsText" id="{48DB9577-A80A-4EF7-B56A-1844EE4F2081}">
            <xm:f>NOT(ISERROR(SEARCH('Listados Datos'!$P$3,AR215)))</xm:f>
            <xm:f>'Listados Datos'!$P$3</xm:f>
            <x14:dxf>
              <fill>
                <patternFill>
                  <bgColor rgb="FF99CC00"/>
                </patternFill>
              </fill>
            </x14:dxf>
          </x14:cfRule>
          <x14:cfRule type="containsText" priority="13334" operator="containsText" id="{C3795518-71EF-489D-84F5-C8E8934C4051}">
            <xm:f>NOT(ISERROR(SEARCH('Listados Datos'!$P$4,AR215)))</xm:f>
            <xm:f>'Listados Datos'!$P$4</xm:f>
            <x14:dxf>
              <fill>
                <patternFill>
                  <bgColor rgb="FF33CC33"/>
                </patternFill>
              </fill>
            </x14:dxf>
          </x14:cfRule>
          <x14:cfRule type="containsText" priority="13335" operator="containsText" id="{A4A19022-67E5-4F09-A131-2792D1E77503}">
            <xm:f>NOT(ISERROR(SEARCH('Listados Datos'!$P$5,AR215)))</xm:f>
            <xm:f>'Listados Datos'!$P$5</xm:f>
            <x14:dxf>
              <fill>
                <patternFill>
                  <bgColor rgb="FFFFFF00"/>
                </patternFill>
              </fill>
            </x14:dxf>
          </x14:cfRule>
          <x14:cfRule type="containsText" priority="13336" operator="containsText" id="{97E6D83E-56D8-488F-8CFA-52F7780FC1B5}">
            <xm:f>NOT(ISERROR(SEARCH('Listados Datos'!$P$6,AR215)))</xm:f>
            <xm:f>'Listados Datos'!$P$6</xm:f>
            <x14:dxf>
              <fill>
                <patternFill>
                  <bgColor rgb="FFFFC000"/>
                </patternFill>
              </fill>
            </x14:dxf>
          </x14:cfRule>
          <x14:cfRule type="containsText" priority="1333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315" operator="containsText" id="{66FFF110-824B-4D66-87A9-0D8305616624}">
            <xm:f>NOT(ISERROR(SEARCH('Listados Datos'!$T$3,AF216)))</xm:f>
            <xm:f>'Listados Datos'!$T$3</xm:f>
            <x14:dxf>
              <fill>
                <patternFill patternType="solid">
                  <bgColor rgb="FFC00000"/>
                </patternFill>
              </fill>
            </x14:dxf>
          </x14:cfRule>
          <x14:cfRule type="containsText" priority="13316" operator="containsText" id="{2E0BAF37-3521-4A2D-BB19-C9B2726F8132}">
            <xm:f>NOT(ISERROR(SEARCH('Listados Datos'!$T$4,AF216)))</xm:f>
            <xm:f>'Listados Datos'!$T$4</xm:f>
            <x14:dxf>
              <font>
                <b/>
                <i val="0"/>
                <color theme="0"/>
              </font>
              <fill>
                <patternFill>
                  <bgColor rgb="FFE26B0A"/>
                </patternFill>
              </fill>
            </x14:dxf>
          </x14:cfRule>
          <x14:cfRule type="containsText" priority="13317" operator="containsText" id="{AF71789D-8AD7-413C-80E4-3E621C9222B3}">
            <xm:f>NOT(ISERROR(SEARCH('Listados Datos'!$T$5,AF216)))</xm:f>
            <xm:f>'Listados Datos'!$T$5</xm:f>
            <x14:dxf>
              <font>
                <b/>
                <i val="0"/>
                <color auto="1"/>
              </font>
              <fill>
                <patternFill>
                  <bgColor rgb="FFFFFF00"/>
                </patternFill>
              </fill>
            </x14:dxf>
          </x14:cfRule>
          <x14:cfRule type="containsText" priority="1331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311" operator="containsText" id="{E0232400-F5C5-4B1A-8517-B12755C6C051}">
            <xm:f>NOT(ISERROR(SEARCH('Listados Datos'!$T$3,AB216)))</xm:f>
            <xm:f>'Listados Datos'!$T$3</xm:f>
            <x14:dxf>
              <fill>
                <patternFill patternType="solid">
                  <bgColor rgb="FFC00000"/>
                </patternFill>
              </fill>
            </x14:dxf>
          </x14:cfRule>
          <x14:cfRule type="containsText" priority="13312" operator="containsText" id="{EBF72CC1-BDCE-4629-814A-BFE4BE42BF6F}">
            <xm:f>NOT(ISERROR(SEARCH('Listados Datos'!$T$4,AB216)))</xm:f>
            <xm:f>'Listados Datos'!$T$4</xm:f>
            <x14:dxf>
              <font>
                <b/>
                <i val="0"/>
                <color theme="0"/>
              </font>
              <fill>
                <patternFill>
                  <bgColor rgb="FFE26B0A"/>
                </patternFill>
              </fill>
            </x14:dxf>
          </x14:cfRule>
          <x14:cfRule type="containsText" priority="13313" operator="containsText" id="{A01E3F83-BEB7-46AA-BB17-9B96ECDD6E40}">
            <xm:f>NOT(ISERROR(SEARCH('Listados Datos'!$T$5,AB216)))</xm:f>
            <xm:f>'Listados Datos'!$T$5</xm:f>
            <x14:dxf>
              <font>
                <b/>
                <i val="0"/>
                <color auto="1"/>
              </font>
              <fill>
                <patternFill>
                  <bgColor rgb="FFFFFF00"/>
                </patternFill>
              </fill>
            </x14:dxf>
          </x14:cfRule>
          <x14:cfRule type="containsText" priority="1331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301" operator="containsText" id="{87E4C8E1-343A-429C-86AD-C388A38BDCD3}">
            <xm:f>NOT(ISERROR(SEARCH('Listados Datos'!$P$3,Z216)))</xm:f>
            <xm:f>'Listados Datos'!$P$3</xm:f>
            <x14:dxf>
              <fill>
                <patternFill>
                  <bgColor rgb="FF99CC00"/>
                </patternFill>
              </fill>
            </x14:dxf>
          </x14:cfRule>
          <x14:cfRule type="containsText" priority="13302" operator="containsText" id="{A3110231-F436-4AC8-BAE0-2A7D91209099}">
            <xm:f>NOT(ISERROR(SEARCH('Listados Datos'!$P$4,Z216)))</xm:f>
            <xm:f>'Listados Datos'!$P$4</xm:f>
            <x14:dxf>
              <fill>
                <patternFill>
                  <bgColor rgb="FF33CC33"/>
                </patternFill>
              </fill>
            </x14:dxf>
          </x14:cfRule>
          <x14:cfRule type="containsText" priority="13303" operator="containsText" id="{B7231758-ED55-4B25-871F-9E09BAEE64C5}">
            <xm:f>NOT(ISERROR(SEARCH('Listados Datos'!$P$5,Z216)))</xm:f>
            <xm:f>'Listados Datos'!$P$5</xm:f>
            <x14:dxf>
              <fill>
                <patternFill>
                  <bgColor rgb="FFFFFF00"/>
                </patternFill>
              </fill>
            </x14:dxf>
          </x14:cfRule>
          <x14:cfRule type="containsText" priority="13304" operator="containsText" id="{33660AD1-123C-40BD-AC4A-3BF043422AF3}">
            <xm:f>NOT(ISERROR(SEARCH('Listados Datos'!$P$6,Z216)))</xm:f>
            <xm:f>'Listados Datos'!$P$6</xm:f>
            <x14:dxf>
              <fill>
                <patternFill>
                  <bgColor rgb="FFFFC000"/>
                </patternFill>
              </fill>
            </x14:dxf>
          </x14:cfRule>
          <x14:cfRule type="containsText" priority="1330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273" operator="containsText" id="{216D2804-823C-46D1-BD59-CC5B3601645C}">
            <xm:f>NOT(ISERROR(SEARCH('Listados Datos'!$T$3,AT217)))</xm:f>
            <xm:f>'Listados Datos'!$T$3</xm:f>
            <x14:dxf>
              <fill>
                <patternFill patternType="solid">
                  <bgColor rgb="FFC00000"/>
                </patternFill>
              </fill>
            </x14:dxf>
          </x14:cfRule>
          <x14:cfRule type="containsText" priority="13274" operator="containsText" id="{44C40121-3082-43A7-82F7-5DA65F23A1BE}">
            <xm:f>NOT(ISERROR(SEARCH('Listados Datos'!$T$4,AT217)))</xm:f>
            <xm:f>'Listados Datos'!$T$4</xm:f>
            <x14:dxf>
              <font>
                <b/>
                <i val="0"/>
                <color theme="0"/>
              </font>
              <fill>
                <patternFill>
                  <bgColor rgb="FFE26B0A"/>
                </patternFill>
              </fill>
            </x14:dxf>
          </x14:cfRule>
          <x14:cfRule type="containsText" priority="13275" operator="containsText" id="{2A1E995A-A3AB-49D1-AE70-E6ACD89DB9E4}">
            <xm:f>NOT(ISERROR(SEARCH('Listados Datos'!$T$5,AT217)))</xm:f>
            <xm:f>'Listados Datos'!$T$5</xm:f>
            <x14:dxf>
              <font>
                <b/>
                <i val="0"/>
                <color auto="1"/>
              </font>
              <fill>
                <patternFill>
                  <bgColor rgb="FFFFFF00"/>
                </patternFill>
              </fill>
            </x14:dxf>
          </x14:cfRule>
          <x14:cfRule type="containsText" priority="1327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193" operator="containsText" id="{FB348937-8B4F-4BA4-A3CC-74B45B5F63E4}">
            <xm:f>NOT(ISERROR(SEARCH('Listados Datos'!$T$3,AT237)))</xm:f>
            <xm:f>'Listados Datos'!$T$3</xm:f>
            <x14:dxf>
              <fill>
                <patternFill patternType="solid">
                  <bgColor rgb="FFC00000"/>
                </patternFill>
              </fill>
            </x14:dxf>
          </x14:cfRule>
          <x14:cfRule type="containsText" priority="13194" operator="containsText" id="{AF14B4E9-6805-4734-A1B0-238A91A4DBF3}">
            <xm:f>NOT(ISERROR(SEARCH('Listados Datos'!$T$4,AT237)))</xm:f>
            <xm:f>'Listados Datos'!$T$4</xm:f>
            <x14:dxf>
              <font>
                <b/>
                <i val="0"/>
                <color theme="0"/>
              </font>
              <fill>
                <patternFill>
                  <bgColor rgb="FFE26B0A"/>
                </patternFill>
              </fill>
            </x14:dxf>
          </x14:cfRule>
          <x14:cfRule type="containsText" priority="13195" operator="containsText" id="{751DB1F1-1661-4D1D-B9F1-291628B1323B}">
            <xm:f>NOT(ISERROR(SEARCH('Listados Datos'!$T$5,AT237)))</xm:f>
            <xm:f>'Listados Datos'!$T$5</xm:f>
            <x14:dxf>
              <font>
                <b/>
                <i val="0"/>
                <color auto="1"/>
              </font>
              <fill>
                <patternFill>
                  <bgColor rgb="FFFFFF00"/>
                </patternFill>
              </fill>
            </x14:dxf>
          </x14:cfRule>
          <x14:cfRule type="containsText" priority="13196" operator="containsText" id="{88788AD5-6E2F-45DE-AF95-B5E0B8498620}">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3183" operator="containsText" id="{F4A06AA9-A2D1-4C3E-9C08-15236B7366A8}">
            <xm:f>NOT(ISERROR(SEARCH('Listados Datos'!$P$3,AR237)))</xm:f>
            <xm:f>'Listados Datos'!$P$3</xm:f>
            <x14:dxf>
              <fill>
                <patternFill>
                  <bgColor rgb="FF99CC00"/>
                </patternFill>
              </fill>
            </x14:dxf>
          </x14:cfRule>
          <x14:cfRule type="containsText" priority="13184" operator="containsText" id="{3C523BB4-75E3-4EA1-81E1-3569B48E412D}">
            <xm:f>NOT(ISERROR(SEARCH('Listados Datos'!$P$4,AR237)))</xm:f>
            <xm:f>'Listados Datos'!$P$4</xm:f>
            <x14:dxf>
              <fill>
                <patternFill>
                  <bgColor rgb="FF33CC33"/>
                </patternFill>
              </fill>
            </x14:dxf>
          </x14:cfRule>
          <x14:cfRule type="containsText" priority="13185" operator="containsText" id="{82D90EF2-8230-4E92-8AED-A93EAB0EA0B3}">
            <xm:f>NOT(ISERROR(SEARCH('Listados Datos'!$P$5,AR237)))</xm:f>
            <xm:f>'Listados Datos'!$P$5</xm:f>
            <x14:dxf>
              <fill>
                <patternFill>
                  <bgColor rgb="FFFFFF00"/>
                </patternFill>
              </fill>
            </x14:dxf>
          </x14:cfRule>
          <x14:cfRule type="containsText" priority="13186" operator="containsText" id="{A6EB152B-9DD9-45A9-ADFD-BE9F159839AA}">
            <xm:f>NOT(ISERROR(SEARCH('Listados Datos'!$P$6,AR237)))</xm:f>
            <xm:f>'Listados Datos'!$P$6</xm:f>
            <x14:dxf>
              <fill>
                <patternFill>
                  <bgColor rgb="FFFFC000"/>
                </patternFill>
              </fill>
            </x14:dxf>
          </x14:cfRule>
          <x14:cfRule type="containsText" priority="13187" operator="containsText" id="{63418749-D925-43B3-9402-8501E693057B}">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3151" operator="containsText" id="{4EDE3B39-0113-4D1B-BBF7-03FE8FE2E56F}">
            <xm:f>NOT(ISERROR(SEARCH('Listados Datos'!$T$3,AT234)))</xm:f>
            <xm:f>'Listados Datos'!$T$3</xm:f>
            <x14:dxf>
              <fill>
                <patternFill patternType="solid">
                  <bgColor rgb="FFC00000"/>
                </patternFill>
              </fill>
            </x14:dxf>
          </x14:cfRule>
          <x14:cfRule type="containsText" priority="13152" operator="containsText" id="{A8EB1DB0-699A-487A-9F04-9D59544C59CF}">
            <xm:f>NOT(ISERROR(SEARCH('Listados Datos'!$T$4,AT234)))</xm:f>
            <xm:f>'Listados Datos'!$T$4</xm:f>
            <x14:dxf>
              <font>
                <b/>
                <i val="0"/>
                <color theme="0"/>
              </font>
              <fill>
                <patternFill>
                  <bgColor rgb="FFE26B0A"/>
                </patternFill>
              </fill>
            </x14:dxf>
          </x14:cfRule>
          <x14:cfRule type="containsText" priority="13153" operator="containsText" id="{9D08245D-4D02-4216-8C93-C5F6A6579AD3}">
            <xm:f>NOT(ISERROR(SEARCH('Listados Datos'!$T$5,AT234)))</xm:f>
            <xm:f>'Listados Datos'!$T$5</xm:f>
            <x14:dxf>
              <font>
                <b/>
                <i val="0"/>
                <color auto="1"/>
              </font>
              <fill>
                <patternFill>
                  <bgColor rgb="FFFFFF00"/>
                </patternFill>
              </fill>
            </x14:dxf>
          </x14:cfRule>
          <x14:cfRule type="containsText" priority="13154" operator="containsText" id="{B364DA58-8A50-4528-919B-0906C2D0C426}">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3141" operator="containsText" id="{729A19B1-C46E-4CD9-A3D4-614A846CBE75}">
            <xm:f>NOT(ISERROR(SEARCH('Listados Datos'!$P$3,AR234)))</xm:f>
            <xm:f>'Listados Datos'!$P$3</xm:f>
            <x14:dxf>
              <fill>
                <patternFill>
                  <bgColor rgb="FF99CC00"/>
                </patternFill>
              </fill>
            </x14:dxf>
          </x14:cfRule>
          <x14:cfRule type="containsText" priority="13142" operator="containsText" id="{B6252112-5CD1-4B2B-B25B-4A99B68CAACC}">
            <xm:f>NOT(ISERROR(SEARCH('Listados Datos'!$P$4,AR234)))</xm:f>
            <xm:f>'Listados Datos'!$P$4</xm:f>
            <x14:dxf>
              <fill>
                <patternFill>
                  <bgColor rgb="FF33CC33"/>
                </patternFill>
              </fill>
            </x14:dxf>
          </x14:cfRule>
          <x14:cfRule type="containsText" priority="13143" operator="containsText" id="{9EA16D8D-21A1-493C-8DCF-DCE5FF5D4A61}">
            <xm:f>NOT(ISERROR(SEARCH('Listados Datos'!$P$5,AR234)))</xm:f>
            <xm:f>'Listados Datos'!$P$5</xm:f>
            <x14:dxf>
              <fill>
                <patternFill>
                  <bgColor rgb="FFFFFF00"/>
                </patternFill>
              </fill>
            </x14:dxf>
          </x14:cfRule>
          <x14:cfRule type="containsText" priority="13144" operator="containsText" id="{5BA00031-C3EC-4C81-84E0-95A8F2E99E65}">
            <xm:f>NOT(ISERROR(SEARCH('Listados Datos'!$P$6,AR234)))</xm:f>
            <xm:f>'Listados Datos'!$P$6</xm:f>
            <x14:dxf>
              <fill>
                <patternFill>
                  <bgColor rgb="FFFFC000"/>
                </patternFill>
              </fill>
            </x14:dxf>
          </x14:cfRule>
          <x14:cfRule type="containsText" priority="13145" operator="containsText" id="{29BE8828-BB95-44E5-AB5B-042E1C2F6234}">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3259" operator="containsText" id="{46D0250E-7897-408C-A6D6-626E4DE34DBA}">
            <xm:f>NOT(ISERROR(SEARCH('Listados Datos'!$T$3,AF232)))</xm:f>
            <xm:f>'Listados Datos'!$T$3</xm:f>
            <x14:dxf>
              <fill>
                <patternFill patternType="solid">
                  <bgColor rgb="FFC00000"/>
                </patternFill>
              </fill>
            </x14:dxf>
          </x14:cfRule>
          <x14:cfRule type="containsText" priority="13260" operator="containsText" id="{5562B7CA-47FE-45E0-AA24-C3A5D20EFCB6}">
            <xm:f>NOT(ISERROR(SEARCH('Listados Datos'!$T$4,AF232)))</xm:f>
            <xm:f>'Listados Datos'!$T$4</xm:f>
            <x14:dxf>
              <font>
                <b/>
                <i val="0"/>
                <color theme="0"/>
              </font>
              <fill>
                <patternFill>
                  <bgColor rgb="FFE26B0A"/>
                </patternFill>
              </fill>
            </x14:dxf>
          </x14:cfRule>
          <x14:cfRule type="containsText" priority="13261" operator="containsText" id="{722AD8FA-9E07-4DC0-B5BA-C21B9B0B78E6}">
            <xm:f>NOT(ISERROR(SEARCH('Listados Datos'!$T$5,AF232)))</xm:f>
            <xm:f>'Listados Datos'!$T$5</xm:f>
            <x14:dxf>
              <font>
                <b/>
                <i val="0"/>
                <color auto="1"/>
              </font>
              <fill>
                <patternFill>
                  <bgColor rgb="FFFFFF00"/>
                </patternFill>
              </fill>
            </x14:dxf>
          </x14:cfRule>
          <x14:cfRule type="containsText" priority="13262" operator="containsText" id="{14451C81-CEA6-4BDD-8DD3-A16AC7E05888}">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3255" operator="containsText" id="{0ADFF9F0-8971-4024-A9BA-2FB4471BCF14}">
            <xm:f>NOT(ISERROR(SEARCH('Listados Datos'!$T$3,AB232)))</xm:f>
            <xm:f>'Listados Datos'!$T$3</xm:f>
            <x14:dxf>
              <fill>
                <patternFill patternType="solid">
                  <bgColor rgb="FFC00000"/>
                </patternFill>
              </fill>
            </x14:dxf>
          </x14:cfRule>
          <x14:cfRule type="containsText" priority="13256" operator="containsText" id="{75A4A5D4-9008-41F8-B00A-FD16AE279672}">
            <xm:f>NOT(ISERROR(SEARCH('Listados Datos'!$T$4,AB232)))</xm:f>
            <xm:f>'Listados Datos'!$T$4</xm:f>
            <x14:dxf>
              <font>
                <b/>
                <i val="0"/>
                <color theme="0"/>
              </font>
              <fill>
                <patternFill>
                  <bgColor rgb="FFE26B0A"/>
                </patternFill>
              </fill>
            </x14:dxf>
          </x14:cfRule>
          <x14:cfRule type="containsText" priority="13257" operator="containsText" id="{87946ACA-D833-4BC1-8324-05DBC3846C6A}">
            <xm:f>NOT(ISERROR(SEARCH('Listados Datos'!$T$5,AB232)))</xm:f>
            <xm:f>'Listados Datos'!$T$5</xm:f>
            <x14:dxf>
              <font>
                <b/>
                <i val="0"/>
                <color auto="1"/>
              </font>
              <fill>
                <patternFill>
                  <bgColor rgb="FFFFFF00"/>
                </patternFill>
              </fill>
            </x14:dxf>
          </x14:cfRule>
          <x14:cfRule type="containsText" priority="13258" operator="containsText" id="{2EA61E88-002C-4C97-BF8C-14ED41D81466}">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3245" operator="containsText" id="{F4EBDCCA-C1FA-4685-9040-1009A3929C64}">
            <xm:f>NOT(ISERROR(SEARCH('Listados Datos'!$P$3,Z232)))</xm:f>
            <xm:f>'Listados Datos'!$P$3</xm:f>
            <x14:dxf>
              <fill>
                <patternFill>
                  <bgColor rgb="FF99CC00"/>
                </patternFill>
              </fill>
            </x14:dxf>
          </x14:cfRule>
          <x14:cfRule type="containsText" priority="13246" operator="containsText" id="{62EA1DF6-6A84-4E74-9E13-4D1F0B6FEC8B}">
            <xm:f>NOT(ISERROR(SEARCH('Listados Datos'!$P$4,Z232)))</xm:f>
            <xm:f>'Listados Datos'!$P$4</xm:f>
            <x14:dxf>
              <fill>
                <patternFill>
                  <bgColor rgb="FF33CC33"/>
                </patternFill>
              </fill>
            </x14:dxf>
          </x14:cfRule>
          <x14:cfRule type="containsText" priority="13247" operator="containsText" id="{E4BA1F46-4998-46D7-8FAA-1AC4D00231C3}">
            <xm:f>NOT(ISERROR(SEARCH('Listados Datos'!$P$5,Z232)))</xm:f>
            <xm:f>'Listados Datos'!$P$5</xm:f>
            <x14:dxf>
              <fill>
                <patternFill>
                  <bgColor rgb="FFFFFF00"/>
                </patternFill>
              </fill>
            </x14:dxf>
          </x14:cfRule>
          <x14:cfRule type="containsText" priority="13248" operator="containsText" id="{265C2227-5CB9-48E8-B17C-B21B0AE28A85}">
            <xm:f>NOT(ISERROR(SEARCH('Listados Datos'!$P$6,Z232)))</xm:f>
            <xm:f>'Listados Datos'!$P$6</xm:f>
            <x14:dxf>
              <fill>
                <patternFill>
                  <bgColor rgb="FFFFC000"/>
                </patternFill>
              </fill>
            </x14:dxf>
          </x14:cfRule>
          <x14:cfRule type="containsText" priority="13249" operator="containsText" id="{A43B5F18-0710-415C-8A4F-B16D63E923FF}">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3221" operator="containsText" id="{DF02CE3D-C181-44DA-A05A-F4860B8CD6F4}">
            <xm:f>NOT(ISERROR(SEARCH('Listados Datos'!$T$3,AT232)))</xm:f>
            <xm:f>'Listados Datos'!$T$3</xm:f>
            <x14:dxf>
              <fill>
                <patternFill patternType="solid">
                  <bgColor rgb="FFC00000"/>
                </patternFill>
              </fill>
            </x14:dxf>
          </x14:cfRule>
          <x14:cfRule type="containsText" priority="13222" operator="containsText" id="{E8F5AFD1-6114-44A5-84CD-CB35B5C3A2F7}">
            <xm:f>NOT(ISERROR(SEARCH('Listados Datos'!$T$4,AT232)))</xm:f>
            <xm:f>'Listados Datos'!$T$4</xm:f>
            <x14:dxf>
              <font>
                <b/>
                <i val="0"/>
                <color theme="0"/>
              </font>
              <fill>
                <patternFill>
                  <bgColor rgb="FFE26B0A"/>
                </patternFill>
              </fill>
            </x14:dxf>
          </x14:cfRule>
          <x14:cfRule type="containsText" priority="13223" operator="containsText" id="{37BD327B-C914-42F2-A2FF-1ACD3CE2B300}">
            <xm:f>NOT(ISERROR(SEARCH('Listados Datos'!$T$5,AT232)))</xm:f>
            <xm:f>'Listados Datos'!$T$5</xm:f>
            <x14:dxf>
              <font>
                <b/>
                <i val="0"/>
                <color auto="1"/>
              </font>
              <fill>
                <patternFill>
                  <bgColor rgb="FFFFFF00"/>
                </patternFill>
              </fill>
            </x14:dxf>
          </x14:cfRule>
          <x14:cfRule type="containsText" priority="13224" operator="containsText" id="{E4F60C94-0CD5-4F1F-A73B-93EFDF8F2805}">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3211" operator="containsText" id="{436BD6C8-DC05-45CA-8648-EE3F57FA4373}">
            <xm:f>NOT(ISERROR(SEARCH('Listados Datos'!$P$3,AR232)))</xm:f>
            <xm:f>'Listados Datos'!$P$3</xm:f>
            <x14:dxf>
              <fill>
                <patternFill>
                  <bgColor rgb="FF99CC00"/>
                </patternFill>
              </fill>
            </x14:dxf>
          </x14:cfRule>
          <x14:cfRule type="containsText" priority="13212" operator="containsText" id="{B76C1703-2A6B-49F3-AFF8-0938633DBC7B}">
            <xm:f>NOT(ISERROR(SEARCH('Listados Datos'!$P$4,AR232)))</xm:f>
            <xm:f>'Listados Datos'!$P$4</xm:f>
            <x14:dxf>
              <fill>
                <patternFill>
                  <bgColor rgb="FF33CC33"/>
                </patternFill>
              </fill>
            </x14:dxf>
          </x14:cfRule>
          <x14:cfRule type="containsText" priority="13213" operator="containsText" id="{104AF298-684D-42EC-A73F-829D1E08AEC6}">
            <xm:f>NOT(ISERROR(SEARCH('Listados Datos'!$P$5,AR232)))</xm:f>
            <xm:f>'Listados Datos'!$P$5</xm:f>
            <x14:dxf>
              <fill>
                <patternFill>
                  <bgColor rgb="FFFFFF00"/>
                </patternFill>
              </fill>
            </x14:dxf>
          </x14:cfRule>
          <x14:cfRule type="containsText" priority="13214" operator="containsText" id="{01D84BD7-AD0D-4DDA-B9F6-9477A829410C}">
            <xm:f>NOT(ISERROR(SEARCH('Listados Datos'!$P$6,AR232)))</xm:f>
            <xm:f>'Listados Datos'!$P$6</xm:f>
            <x14:dxf>
              <fill>
                <patternFill>
                  <bgColor rgb="FFFFC000"/>
                </patternFill>
              </fill>
            </x14:dxf>
          </x14:cfRule>
          <x14:cfRule type="containsText" priority="13215" operator="containsText" id="{ED718718-AF96-45C1-ACC2-CAB3B1965472}">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3207" operator="containsText" id="{765E0A01-2C24-4118-9C34-4C22D70C5E7A}">
            <xm:f>NOT(ISERROR(SEARCH('Listados Datos'!$T$3,AT233)))</xm:f>
            <xm:f>'Listados Datos'!$T$3</xm:f>
            <x14:dxf>
              <fill>
                <patternFill patternType="solid">
                  <bgColor rgb="FFC00000"/>
                </patternFill>
              </fill>
            </x14:dxf>
          </x14:cfRule>
          <x14:cfRule type="containsText" priority="13208" operator="containsText" id="{3F32532C-57A2-494D-B3D2-2E1AE8DE9CB6}">
            <xm:f>NOT(ISERROR(SEARCH('Listados Datos'!$T$4,AT233)))</xm:f>
            <xm:f>'Listados Datos'!$T$4</xm:f>
            <x14:dxf>
              <font>
                <b/>
                <i val="0"/>
                <color theme="0"/>
              </font>
              <fill>
                <patternFill>
                  <bgColor rgb="FFE26B0A"/>
                </patternFill>
              </fill>
            </x14:dxf>
          </x14:cfRule>
          <x14:cfRule type="containsText" priority="13209" operator="containsText" id="{E728ED4A-FDE8-4FE2-9D34-EA00A469542E}">
            <xm:f>NOT(ISERROR(SEARCH('Listados Datos'!$T$5,AT233)))</xm:f>
            <xm:f>'Listados Datos'!$T$5</xm:f>
            <x14:dxf>
              <font>
                <b/>
                <i val="0"/>
                <color auto="1"/>
              </font>
              <fill>
                <patternFill>
                  <bgColor rgb="FFFFFF00"/>
                </patternFill>
              </fill>
            </x14:dxf>
          </x14:cfRule>
          <x14:cfRule type="containsText" priority="13210" operator="containsText" id="{660F7CDA-8F95-4D7E-87A1-72A80A1E4F23}">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3197" operator="containsText" id="{0AE4386D-34BF-4E82-A0A6-5849539F0363}">
            <xm:f>NOT(ISERROR(SEARCH('Listados Datos'!$P$3,AR233)))</xm:f>
            <xm:f>'Listados Datos'!$P$3</xm:f>
            <x14:dxf>
              <fill>
                <patternFill>
                  <bgColor rgb="FF99CC00"/>
                </patternFill>
              </fill>
            </x14:dxf>
          </x14:cfRule>
          <x14:cfRule type="containsText" priority="13198" operator="containsText" id="{6145590C-7CBE-4F41-BA76-88BDB90E1F32}">
            <xm:f>NOT(ISERROR(SEARCH('Listados Datos'!$P$4,AR233)))</xm:f>
            <xm:f>'Listados Datos'!$P$4</xm:f>
            <x14:dxf>
              <fill>
                <patternFill>
                  <bgColor rgb="FF33CC33"/>
                </patternFill>
              </fill>
            </x14:dxf>
          </x14:cfRule>
          <x14:cfRule type="containsText" priority="13199" operator="containsText" id="{1C047F4D-E23E-460E-B9C6-366C62C48A57}">
            <xm:f>NOT(ISERROR(SEARCH('Listados Datos'!$P$5,AR233)))</xm:f>
            <xm:f>'Listados Datos'!$P$5</xm:f>
            <x14:dxf>
              <fill>
                <patternFill>
                  <bgColor rgb="FFFFFF00"/>
                </patternFill>
              </fill>
            </x14:dxf>
          </x14:cfRule>
          <x14:cfRule type="containsText" priority="13200" operator="containsText" id="{39CE8FCC-2861-4826-8A27-858E3BC1A5DB}">
            <xm:f>NOT(ISERROR(SEARCH('Listados Datos'!$P$6,AR233)))</xm:f>
            <xm:f>'Listados Datos'!$P$6</xm:f>
            <x14:dxf>
              <fill>
                <patternFill>
                  <bgColor rgb="FFFFC000"/>
                </patternFill>
              </fill>
            </x14:dxf>
          </x14:cfRule>
          <x14:cfRule type="containsText" priority="13201" operator="containsText" id="{3ADFCDD8-FB4F-4DCE-906E-F7D0E4A9BF5D}">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3179" operator="containsText" id="{11A0C9A5-12E1-4171-B69B-C270BF3C6D59}">
            <xm:f>NOT(ISERROR(SEARCH('Listados Datos'!$T$3,AF234)))</xm:f>
            <xm:f>'Listados Datos'!$T$3</xm:f>
            <x14:dxf>
              <fill>
                <patternFill patternType="solid">
                  <bgColor rgb="FFC00000"/>
                </patternFill>
              </fill>
            </x14:dxf>
          </x14:cfRule>
          <x14:cfRule type="containsText" priority="13180" operator="containsText" id="{E5FD7EBA-88DE-4E38-8274-D826F680EF9F}">
            <xm:f>NOT(ISERROR(SEARCH('Listados Datos'!$T$4,AF234)))</xm:f>
            <xm:f>'Listados Datos'!$T$4</xm:f>
            <x14:dxf>
              <font>
                <b/>
                <i val="0"/>
                <color theme="0"/>
              </font>
              <fill>
                <patternFill>
                  <bgColor rgb="FFE26B0A"/>
                </patternFill>
              </fill>
            </x14:dxf>
          </x14:cfRule>
          <x14:cfRule type="containsText" priority="13181" operator="containsText" id="{DC595752-1C0B-4880-BEF4-534B294548B6}">
            <xm:f>NOT(ISERROR(SEARCH('Listados Datos'!$T$5,AF234)))</xm:f>
            <xm:f>'Listados Datos'!$T$5</xm:f>
            <x14:dxf>
              <font>
                <b/>
                <i val="0"/>
                <color auto="1"/>
              </font>
              <fill>
                <patternFill>
                  <bgColor rgb="FFFFFF00"/>
                </patternFill>
              </fill>
            </x14:dxf>
          </x14:cfRule>
          <x14:cfRule type="containsText" priority="13182" operator="containsText" id="{4EF98BE3-1110-4C72-BB18-1A8B0137640F}">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3175" operator="containsText" id="{EA92B91A-F9EA-4E53-9D7F-1800CB9402FB}">
            <xm:f>NOT(ISERROR(SEARCH('Listados Datos'!$T$3,AB234)))</xm:f>
            <xm:f>'Listados Datos'!$T$3</xm:f>
            <x14:dxf>
              <fill>
                <patternFill patternType="solid">
                  <bgColor rgb="FFC00000"/>
                </patternFill>
              </fill>
            </x14:dxf>
          </x14:cfRule>
          <x14:cfRule type="containsText" priority="13176" operator="containsText" id="{8107606F-43FA-41FF-854D-5B67DDFC234C}">
            <xm:f>NOT(ISERROR(SEARCH('Listados Datos'!$T$4,AB234)))</xm:f>
            <xm:f>'Listados Datos'!$T$4</xm:f>
            <x14:dxf>
              <font>
                <b/>
                <i val="0"/>
                <color theme="0"/>
              </font>
              <fill>
                <patternFill>
                  <bgColor rgb="FFE26B0A"/>
                </patternFill>
              </fill>
            </x14:dxf>
          </x14:cfRule>
          <x14:cfRule type="containsText" priority="13177" operator="containsText" id="{FCA9A0B3-4069-4E2C-AEA2-006962E8C784}">
            <xm:f>NOT(ISERROR(SEARCH('Listados Datos'!$T$5,AB234)))</xm:f>
            <xm:f>'Listados Datos'!$T$5</xm:f>
            <x14:dxf>
              <font>
                <b/>
                <i val="0"/>
                <color auto="1"/>
              </font>
              <fill>
                <patternFill>
                  <bgColor rgb="FFFFFF00"/>
                </patternFill>
              </fill>
            </x14:dxf>
          </x14:cfRule>
          <x14:cfRule type="containsText" priority="13178" operator="containsText" id="{E9F6D3BF-636E-4100-94C8-6414E1C741F7}">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3165" operator="containsText" id="{94B640FF-09F1-4B28-BAFA-9B2134CF16B8}">
            <xm:f>NOT(ISERROR(SEARCH('Listados Datos'!$P$3,Z234)))</xm:f>
            <xm:f>'Listados Datos'!$P$3</xm:f>
            <x14:dxf>
              <fill>
                <patternFill>
                  <bgColor rgb="FF99CC00"/>
                </patternFill>
              </fill>
            </x14:dxf>
          </x14:cfRule>
          <x14:cfRule type="containsText" priority="13166" operator="containsText" id="{40A0D8C3-FA8C-4885-9EF0-3C6655356EB2}">
            <xm:f>NOT(ISERROR(SEARCH('Listados Datos'!$P$4,Z234)))</xm:f>
            <xm:f>'Listados Datos'!$P$4</xm:f>
            <x14:dxf>
              <fill>
                <patternFill>
                  <bgColor rgb="FF33CC33"/>
                </patternFill>
              </fill>
            </x14:dxf>
          </x14:cfRule>
          <x14:cfRule type="containsText" priority="13167" operator="containsText" id="{913109E0-46B2-4C9E-B11C-4971B70D8267}">
            <xm:f>NOT(ISERROR(SEARCH('Listados Datos'!$P$5,Z234)))</xm:f>
            <xm:f>'Listados Datos'!$P$5</xm:f>
            <x14:dxf>
              <fill>
                <patternFill>
                  <bgColor rgb="FFFFFF00"/>
                </patternFill>
              </fill>
            </x14:dxf>
          </x14:cfRule>
          <x14:cfRule type="containsText" priority="13168" operator="containsText" id="{4FEE5B53-C489-40F2-A1BA-D58813171587}">
            <xm:f>NOT(ISERROR(SEARCH('Listados Datos'!$P$6,Z234)))</xm:f>
            <xm:f>'Listados Datos'!$P$6</xm:f>
            <x14:dxf>
              <fill>
                <patternFill>
                  <bgColor rgb="FFFFC000"/>
                </patternFill>
              </fill>
            </x14:dxf>
          </x14:cfRule>
          <x14:cfRule type="containsText" priority="13169" operator="containsText" id="{2050FC6E-359D-4F35-94EF-7C4B5F73A615}">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3137" operator="containsText" id="{89EA5999-6FBF-4F5F-B8BF-E0370120C048}">
            <xm:f>NOT(ISERROR(SEARCH('Listados Datos'!$T$3,AT235)))</xm:f>
            <xm:f>'Listados Datos'!$T$3</xm:f>
            <x14:dxf>
              <fill>
                <patternFill patternType="solid">
                  <bgColor rgb="FFC00000"/>
                </patternFill>
              </fill>
            </x14:dxf>
          </x14:cfRule>
          <x14:cfRule type="containsText" priority="13138" operator="containsText" id="{0C6B85C2-43C2-449F-9F57-0161861EF442}">
            <xm:f>NOT(ISERROR(SEARCH('Listados Datos'!$T$4,AT235)))</xm:f>
            <xm:f>'Listados Datos'!$T$4</xm:f>
            <x14:dxf>
              <font>
                <b/>
                <i val="0"/>
                <color theme="0"/>
              </font>
              <fill>
                <patternFill>
                  <bgColor rgb="FFE26B0A"/>
                </patternFill>
              </fill>
            </x14:dxf>
          </x14:cfRule>
          <x14:cfRule type="containsText" priority="13139" operator="containsText" id="{0B080267-45AC-45C8-9196-A5B330A897DF}">
            <xm:f>NOT(ISERROR(SEARCH('Listados Datos'!$T$5,AT235)))</xm:f>
            <xm:f>'Listados Datos'!$T$5</xm:f>
            <x14:dxf>
              <font>
                <b/>
                <i val="0"/>
                <color auto="1"/>
              </font>
              <fill>
                <patternFill>
                  <bgColor rgb="FFFFFF00"/>
                </patternFill>
              </fill>
            </x14:dxf>
          </x14:cfRule>
          <x14:cfRule type="containsText" priority="13140" operator="containsText" id="{C21B9F45-5DF6-4347-A3E9-2913AD8A597D}">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3057" operator="containsText" id="{F044D8A1-D4EB-46D8-8D36-85FAA7162463}">
            <xm:f>NOT(ISERROR(SEARCH('Listados Datos'!$T$3,AT225)))</xm:f>
            <xm:f>'Listados Datos'!$T$3</xm:f>
            <x14:dxf>
              <fill>
                <patternFill patternType="solid">
                  <bgColor rgb="FFC00000"/>
                </patternFill>
              </fill>
            </x14:dxf>
          </x14:cfRule>
          <x14:cfRule type="containsText" priority="13058" operator="containsText" id="{EF8B843F-1DEE-4F37-AB1C-4FDE4FAFCF61}">
            <xm:f>NOT(ISERROR(SEARCH('Listados Datos'!$T$4,AT225)))</xm:f>
            <xm:f>'Listados Datos'!$T$4</xm:f>
            <x14:dxf>
              <font>
                <b/>
                <i val="0"/>
                <color theme="0"/>
              </font>
              <fill>
                <patternFill>
                  <bgColor rgb="FFE26B0A"/>
                </patternFill>
              </fill>
            </x14:dxf>
          </x14:cfRule>
          <x14:cfRule type="containsText" priority="13059" operator="containsText" id="{DD3F87BF-DEC7-4FB5-A055-C86826F62A56}">
            <xm:f>NOT(ISERROR(SEARCH('Listados Datos'!$T$5,AT225)))</xm:f>
            <xm:f>'Listados Datos'!$T$5</xm:f>
            <x14:dxf>
              <font>
                <b/>
                <i val="0"/>
                <color auto="1"/>
              </font>
              <fill>
                <patternFill>
                  <bgColor rgb="FFFFFF00"/>
                </patternFill>
              </fill>
            </x14:dxf>
          </x14:cfRule>
          <x14:cfRule type="containsText" priority="13060" operator="containsText" id="{8020C5B5-C487-4CEF-A676-CBDB4DD3006D}">
            <xm:f>NOT(ISERROR(SEARCH('Listados Datos'!$T$6,AT225)))</xm:f>
            <xm:f>'Listados Datos'!$T$6</xm:f>
            <x14:dxf>
              <font>
                <b/>
                <i val="0"/>
              </font>
              <fill>
                <patternFill>
                  <bgColor rgb="FF92D050"/>
                </patternFill>
              </fill>
            </x14:dxf>
          </x14:cfRule>
          <xm:sqref>AT225 AT231</xm:sqref>
        </x14:conditionalFormatting>
        <x14:conditionalFormatting xmlns:xm="http://schemas.microsoft.com/office/excel/2006/main">
          <x14:cfRule type="containsText" priority="13047" operator="containsText" id="{74A1DFA3-1692-440A-9775-8AC951337752}">
            <xm:f>NOT(ISERROR(SEARCH('Listados Datos'!$P$3,AR225)))</xm:f>
            <xm:f>'Listados Datos'!$P$3</xm:f>
            <x14:dxf>
              <fill>
                <patternFill>
                  <bgColor rgb="FF99CC00"/>
                </patternFill>
              </fill>
            </x14:dxf>
          </x14:cfRule>
          <x14:cfRule type="containsText" priority="13048" operator="containsText" id="{FE45B8E2-1A8C-4400-B20F-A32D12F4E241}">
            <xm:f>NOT(ISERROR(SEARCH('Listados Datos'!$P$4,AR225)))</xm:f>
            <xm:f>'Listados Datos'!$P$4</xm:f>
            <x14:dxf>
              <fill>
                <patternFill>
                  <bgColor rgb="FF33CC33"/>
                </patternFill>
              </fill>
            </x14:dxf>
          </x14:cfRule>
          <x14:cfRule type="containsText" priority="13049" operator="containsText" id="{19FD61AC-B940-48F9-AF34-705FCD3E31AC}">
            <xm:f>NOT(ISERROR(SEARCH('Listados Datos'!$P$5,AR225)))</xm:f>
            <xm:f>'Listados Datos'!$P$5</xm:f>
            <x14:dxf>
              <fill>
                <patternFill>
                  <bgColor rgb="FFFFFF00"/>
                </patternFill>
              </fill>
            </x14:dxf>
          </x14:cfRule>
          <x14:cfRule type="containsText" priority="13050" operator="containsText" id="{E0B05398-8C3E-4A9E-AC1D-D7F041A6F104}">
            <xm:f>NOT(ISERROR(SEARCH('Listados Datos'!$P$6,AR225)))</xm:f>
            <xm:f>'Listados Datos'!$P$6</xm:f>
            <x14:dxf>
              <fill>
                <patternFill>
                  <bgColor rgb="FFFFC000"/>
                </patternFill>
              </fill>
            </x14:dxf>
          </x14:cfRule>
          <x14:cfRule type="containsText" priority="13051" operator="containsText" id="{B1AE925E-A88C-4B7C-AD3F-0EC0031D456F}">
            <xm:f>NOT(ISERROR(SEARCH('Listados Datos'!$P$7,AR225)))</xm:f>
            <xm:f>'Listados Datos'!$P$7</xm:f>
            <x14:dxf>
              <fill>
                <patternFill>
                  <bgColor rgb="FFFF0000"/>
                </patternFill>
              </fill>
            </x14:dxf>
          </x14:cfRule>
          <xm:sqref>AR225 AR231</xm:sqref>
        </x14:conditionalFormatting>
        <x14:conditionalFormatting xmlns:xm="http://schemas.microsoft.com/office/excel/2006/main">
          <x14:cfRule type="containsText" priority="13015" operator="containsText" id="{29BE0FEF-B9AE-4170-963D-C799C5109903}">
            <xm:f>NOT(ISERROR(SEARCH('Listados Datos'!$T$3,AT222)))</xm:f>
            <xm:f>'Listados Datos'!$T$3</xm:f>
            <x14:dxf>
              <fill>
                <patternFill patternType="solid">
                  <bgColor rgb="FFC00000"/>
                </patternFill>
              </fill>
            </x14:dxf>
          </x14:cfRule>
          <x14:cfRule type="containsText" priority="13016" operator="containsText" id="{A83A2C52-E507-4ECB-9E33-11021835404C}">
            <xm:f>NOT(ISERROR(SEARCH('Listados Datos'!$T$4,AT222)))</xm:f>
            <xm:f>'Listados Datos'!$T$4</xm:f>
            <x14:dxf>
              <font>
                <b/>
                <i val="0"/>
                <color theme="0"/>
              </font>
              <fill>
                <patternFill>
                  <bgColor rgb="FFE26B0A"/>
                </patternFill>
              </fill>
            </x14:dxf>
          </x14:cfRule>
          <x14:cfRule type="containsText" priority="13017" operator="containsText" id="{42F0B094-3017-48A2-94F7-E041069AA618}">
            <xm:f>NOT(ISERROR(SEARCH('Listados Datos'!$T$5,AT222)))</xm:f>
            <xm:f>'Listados Datos'!$T$5</xm:f>
            <x14:dxf>
              <font>
                <b/>
                <i val="0"/>
                <color auto="1"/>
              </font>
              <fill>
                <patternFill>
                  <bgColor rgb="FFFFFF00"/>
                </patternFill>
              </fill>
            </x14:dxf>
          </x14:cfRule>
          <x14:cfRule type="containsText" priority="1301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3005" operator="containsText" id="{B2039D40-0773-45FC-8F17-37BF7C663477}">
            <xm:f>NOT(ISERROR(SEARCH('Listados Datos'!$P$3,AR222)))</xm:f>
            <xm:f>'Listados Datos'!$P$3</xm:f>
            <x14:dxf>
              <fill>
                <patternFill>
                  <bgColor rgb="FF99CC00"/>
                </patternFill>
              </fill>
            </x14:dxf>
          </x14:cfRule>
          <x14:cfRule type="containsText" priority="13006" operator="containsText" id="{ECC787E7-BED3-4798-BF92-3A4F01BD1A34}">
            <xm:f>NOT(ISERROR(SEARCH('Listados Datos'!$P$4,AR222)))</xm:f>
            <xm:f>'Listados Datos'!$P$4</xm:f>
            <x14:dxf>
              <fill>
                <patternFill>
                  <bgColor rgb="FF33CC33"/>
                </patternFill>
              </fill>
            </x14:dxf>
          </x14:cfRule>
          <x14:cfRule type="containsText" priority="13007" operator="containsText" id="{B71BE51C-B422-4F00-A421-EDB83F1241CB}">
            <xm:f>NOT(ISERROR(SEARCH('Listados Datos'!$P$5,AR222)))</xm:f>
            <xm:f>'Listados Datos'!$P$5</xm:f>
            <x14:dxf>
              <fill>
                <patternFill>
                  <bgColor rgb="FFFFFF00"/>
                </patternFill>
              </fill>
            </x14:dxf>
          </x14:cfRule>
          <x14:cfRule type="containsText" priority="13008" operator="containsText" id="{0AC0DDCE-DED1-4A2C-B003-8E94BC2FD898}">
            <xm:f>NOT(ISERROR(SEARCH('Listados Datos'!$P$6,AR222)))</xm:f>
            <xm:f>'Listados Datos'!$P$6</xm:f>
            <x14:dxf>
              <fill>
                <patternFill>
                  <bgColor rgb="FFFFC000"/>
                </patternFill>
              </fill>
            </x14:dxf>
          </x14:cfRule>
          <x14:cfRule type="containsText" priority="1300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991" operator="containsText" id="{46C13E28-E5E1-491E-8B85-8635FDC582DD}">
            <xm:f>NOT(ISERROR(SEARCH('Listados Datos'!$P$3,AR223)))</xm:f>
            <xm:f>'Listados Datos'!$P$3</xm:f>
            <x14:dxf>
              <fill>
                <patternFill>
                  <bgColor rgb="FF99CC00"/>
                </patternFill>
              </fill>
            </x14:dxf>
          </x14:cfRule>
          <x14:cfRule type="containsText" priority="12992" operator="containsText" id="{CA4ADF1B-2E65-4011-9E86-FAB806035602}">
            <xm:f>NOT(ISERROR(SEARCH('Listados Datos'!$P$4,AR223)))</xm:f>
            <xm:f>'Listados Datos'!$P$4</xm:f>
            <x14:dxf>
              <fill>
                <patternFill>
                  <bgColor rgb="FF33CC33"/>
                </patternFill>
              </fill>
            </x14:dxf>
          </x14:cfRule>
          <x14:cfRule type="containsText" priority="12993" operator="containsText" id="{C85A4DDA-F855-49C7-88F3-26083209C30C}">
            <xm:f>NOT(ISERROR(SEARCH('Listados Datos'!$P$5,AR223)))</xm:f>
            <xm:f>'Listados Datos'!$P$5</xm:f>
            <x14:dxf>
              <fill>
                <patternFill>
                  <bgColor rgb="FFFFFF00"/>
                </patternFill>
              </fill>
            </x14:dxf>
          </x14:cfRule>
          <x14:cfRule type="containsText" priority="12994" operator="containsText" id="{E9A7B49C-1E76-4932-BD40-140CCC98A4B0}">
            <xm:f>NOT(ISERROR(SEARCH('Listados Datos'!$P$6,AR223)))</xm:f>
            <xm:f>'Listados Datos'!$P$6</xm:f>
            <x14:dxf>
              <fill>
                <patternFill>
                  <bgColor rgb="FFFFC000"/>
                </patternFill>
              </fill>
            </x14:dxf>
          </x14:cfRule>
          <x14:cfRule type="containsText" priority="1299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3123" operator="containsText" id="{E5AA5044-962E-421D-A5A2-5434763158A4}">
            <xm:f>NOT(ISERROR(SEARCH('Listados Datos'!$T$3,AF220)))</xm:f>
            <xm:f>'Listados Datos'!$T$3</xm:f>
            <x14:dxf>
              <fill>
                <patternFill patternType="solid">
                  <bgColor rgb="FFC00000"/>
                </patternFill>
              </fill>
            </x14:dxf>
          </x14:cfRule>
          <x14:cfRule type="containsText" priority="13124" operator="containsText" id="{6C4CEEB3-3354-4493-9F78-E397C0EDDA90}">
            <xm:f>NOT(ISERROR(SEARCH('Listados Datos'!$T$4,AF220)))</xm:f>
            <xm:f>'Listados Datos'!$T$4</xm:f>
            <x14:dxf>
              <font>
                <b/>
                <i val="0"/>
                <color theme="0"/>
              </font>
              <fill>
                <patternFill>
                  <bgColor rgb="FFE26B0A"/>
                </patternFill>
              </fill>
            </x14:dxf>
          </x14:cfRule>
          <x14:cfRule type="containsText" priority="13125" operator="containsText" id="{DE19E388-2BA2-4A0C-9BDD-358CB2C43A6D}">
            <xm:f>NOT(ISERROR(SEARCH('Listados Datos'!$T$5,AF220)))</xm:f>
            <xm:f>'Listados Datos'!$T$5</xm:f>
            <x14:dxf>
              <font>
                <b/>
                <i val="0"/>
                <color auto="1"/>
              </font>
              <fill>
                <patternFill>
                  <bgColor rgb="FFFFFF00"/>
                </patternFill>
              </fill>
            </x14:dxf>
          </x14:cfRule>
          <x14:cfRule type="containsText" priority="13126" operator="containsText" id="{7C0A3BB6-7515-4B98-831B-09C6FCBE6558}">
            <xm:f>NOT(ISERROR(SEARCH('Listados Datos'!$T$6,AF220)))</xm:f>
            <xm:f>'Listados Datos'!$T$6</xm:f>
            <x14:dxf>
              <font>
                <b/>
                <i val="0"/>
              </font>
              <fill>
                <patternFill>
                  <bgColor rgb="FF92D050"/>
                </patternFill>
              </fill>
            </x14:dxf>
          </x14:cfRule>
          <xm:sqref>AF220:AF221 AF225:AF227 AF231</xm:sqref>
        </x14:conditionalFormatting>
        <x14:conditionalFormatting xmlns:xm="http://schemas.microsoft.com/office/excel/2006/main">
          <x14:cfRule type="containsText" priority="13119" operator="containsText" id="{8B105F6F-C127-4C40-913B-9595B8122E74}">
            <xm:f>NOT(ISERROR(SEARCH('Listados Datos'!$T$3,AB220)))</xm:f>
            <xm:f>'Listados Datos'!$T$3</xm:f>
            <x14:dxf>
              <fill>
                <patternFill patternType="solid">
                  <bgColor rgb="FFC00000"/>
                </patternFill>
              </fill>
            </x14:dxf>
          </x14:cfRule>
          <x14:cfRule type="containsText" priority="13120" operator="containsText" id="{B4A89C12-192B-4C50-8E4F-F8F46C09C220}">
            <xm:f>NOT(ISERROR(SEARCH('Listados Datos'!$T$4,AB220)))</xm:f>
            <xm:f>'Listados Datos'!$T$4</xm:f>
            <x14:dxf>
              <font>
                <b/>
                <i val="0"/>
                <color theme="0"/>
              </font>
              <fill>
                <patternFill>
                  <bgColor rgb="FFE26B0A"/>
                </patternFill>
              </fill>
            </x14:dxf>
          </x14:cfRule>
          <x14:cfRule type="containsText" priority="13121" operator="containsText" id="{22D01E3F-2DAA-4C65-82FD-FFBF0D320801}">
            <xm:f>NOT(ISERROR(SEARCH('Listados Datos'!$T$5,AB220)))</xm:f>
            <xm:f>'Listados Datos'!$T$5</xm:f>
            <x14:dxf>
              <font>
                <b/>
                <i val="0"/>
                <color auto="1"/>
              </font>
              <fill>
                <patternFill>
                  <bgColor rgb="FFFFFF00"/>
                </patternFill>
              </fill>
            </x14:dxf>
          </x14:cfRule>
          <x14:cfRule type="containsText" priority="1312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3109" operator="containsText" id="{3DFB252F-A9C4-4956-B3FF-EC03434D795F}">
            <xm:f>NOT(ISERROR(SEARCH('Listados Datos'!$P$3,Z220)))</xm:f>
            <xm:f>'Listados Datos'!$P$3</xm:f>
            <x14:dxf>
              <fill>
                <patternFill>
                  <bgColor rgb="FF99CC00"/>
                </patternFill>
              </fill>
            </x14:dxf>
          </x14:cfRule>
          <x14:cfRule type="containsText" priority="13110" operator="containsText" id="{BB4C7CA1-E0F6-4444-AE55-AD7621EF1241}">
            <xm:f>NOT(ISERROR(SEARCH('Listados Datos'!$P$4,Z220)))</xm:f>
            <xm:f>'Listados Datos'!$P$4</xm:f>
            <x14:dxf>
              <fill>
                <patternFill>
                  <bgColor rgb="FF33CC33"/>
                </patternFill>
              </fill>
            </x14:dxf>
          </x14:cfRule>
          <x14:cfRule type="containsText" priority="13111" operator="containsText" id="{1DC22BD1-3BF3-4A11-B798-42FEBC4C3097}">
            <xm:f>NOT(ISERROR(SEARCH('Listados Datos'!$P$5,Z220)))</xm:f>
            <xm:f>'Listados Datos'!$P$5</xm:f>
            <x14:dxf>
              <fill>
                <patternFill>
                  <bgColor rgb="FFFFFF00"/>
                </patternFill>
              </fill>
            </x14:dxf>
          </x14:cfRule>
          <x14:cfRule type="containsText" priority="13112" operator="containsText" id="{783368F1-CF84-44EE-BEDB-76B272A08A83}">
            <xm:f>NOT(ISERROR(SEARCH('Listados Datos'!$P$6,Z220)))</xm:f>
            <xm:f>'Listados Datos'!$P$6</xm:f>
            <x14:dxf>
              <fill>
                <patternFill>
                  <bgColor rgb="FFFFC000"/>
                </patternFill>
              </fill>
            </x14:dxf>
          </x14:cfRule>
          <x14:cfRule type="containsText" priority="1311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3085" operator="containsText" id="{F719B9A0-83CF-4E99-BE84-69F3D8B3E2E0}">
            <xm:f>NOT(ISERROR(SEARCH('Listados Datos'!$T$3,AT220)))</xm:f>
            <xm:f>'Listados Datos'!$T$3</xm:f>
            <x14:dxf>
              <fill>
                <patternFill patternType="solid">
                  <bgColor rgb="FFC00000"/>
                </patternFill>
              </fill>
            </x14:dxf>
          </x14:cfRule>
          <x14:cfRule type="containsText" priority="13086" operator="containsText" id="{44ADBBC5-575B-461C-960A-689D2529F6CC}">
            <xm:f>NOT(ISERROR(SEARCH('Listados Datos'!$T$4,AT220)))</xm:f>
            <xm:f>'Listados Datos'!$T$4</xm:f>
            <x14:dxf>
              <font>
                <b/>
                <i val="0"/>
                <color theme="0"/>
              </font>
              <fill>
                <patternFill>
                  <bgColor rgb="FFE26B0A"/>
                </patternFill>
              </fill>
            </x14:dxf>
          </x14:cfRule>
          <x14:cfRule type="containsText" priority="13087" operator="containsText" id="{D80C9331-710C-498F-A5AC-548C02C85D2C}">
            <xm:f>NOT(ISERROR(SEARCH('Listados Datos'!$T$5,AT220)))</xm:f>
            <xm:f>'Listados Datos'!$T$5</xm:f>
            <x14:dxf>
              <font>
                <b/>
                <i val="0"/>
                <color auto="1"/>
              </font>
              <fill>
                <patternFill>
                  <bgColor rgb="FFFFFF00"/>
                </patternFill>
              </fill>
            </x14:dxf>
          </x14:cfRule>
          <x14:cfRule type="containsText" priority="1308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3075" operator="containsText" id="{5B62C7D8-A873-4DB4-9103-BAABA9F7E049}">
            <xm:f>NOT(ISERROR(SEARCH('Listados Datos'!$P$3,AR220)))</xm:f>
            <xm:f>'Listados Datos'!$P$3</xm:f>
            <x14:dxf>
              <fill>
                <patternFill>
                  <bgColor rgb="FF99CC00"/>
                </patternFill>
              </fill>
            </x14:dxf>
          </x14:cfRule>
          <x14:cfRule type="containsText" priority="13076" operator="containsText" id="{8FF36DE2-9481-45A6-A940-5141421EE610}">
            <xm:f>NOT(ISERROR(SEARCH('Listados Datos'!$P$4,AR220)))</xm:f>
            <xm:f>'Listados Datos'!$P$4</xm:f>
            <x14:dxf>
              <fill>
                <patternFill>
                  <bgColor rgb="FF33CC33"/>
                </patternFill>
              </fill>
            </x14:dxf>
          </x14:cfRule>
          <x14:cfRule type="containsText" priority="13077" operator="containsText" id="{84FF6BE5-A57E-4520-A4F2-3F44B33A3912}">
            <xm:f>NOT(ISERROR(SEARCH('Listados Datos'!$P$5,AR220)))</xm:f>
            <xm:f>'Listados Datos'!$P$5</xm:f>
            <x14:dxf>
              <fill>
                <patternFill>
                  <bgColor rgb="FFFFFF00"/>
                </patternFill>
              </fill>
            </x14:dxf>
          </x14:cfRule>
          <x14:cfRule type="containsText" priority="13078" operator="containsText" id="{CDAE577E-E076-4275-A391-947611C77604}">
            <xm:f>NOT(ISERROR(SEARCH('Listados Datos'!$P$6,AR220)))</xm:f>
            <xm:f>'Listados Datos'!$P$6</xm:f>
            <x14:dxf>
              <fill>
                <patternFill>
                  <bgColor rgb="FFFFC000"/>
                </patternFill>
              </fill>
            </x14:dxf>
          </x14:cfRule>
          <x14:cfRule type="containsText" priority="1307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3071" operator="containsText" id="{34431ED2-E3F9-4B18-BF89-A7DBA12CD0BF}">
            <xm:f>NOT(ISERROR(SEARCH('Listados Datos'!$T$3,AT221)))</xm:f>
            <xm:f>'Listados Datos'!$T$3</xm:f>
            <x14:dxf>
              <fill>
                <patternFill patternType="solid">
                  <bgColor rgb="FFC00000"/>
                </patternFill>
              </fill>
            </x14:dxf>
          </x14:cfRule>
          <x14:cfRule type="containsText" priority="13072" operator="containsText" id="{DBA19C94-8ECA-4B6E-BC56-49B07A67AE00}">
            <xm:f>NOT(ISERROR(SEARCH('Listados Datos'!$T$4,AT221)))</xm:f>
            <xm:f>'Listados Datos'!$T$4</xm:f>
            <x14:dxf>
              <font>
                <b/>
                <i val="0"/>
                <color theme="0"/>
              </font>
              <fill>
                <patternFill>
                  <bgColor rgb="FFE26B0A"/>
                </patternFill>
              </fill>
            </x14:dxf>
          </x14:cfRule>
          <x14:cfRule type="containsText" priority="13073" operator="containsText" id="{8F1CC6ED-BB1E-494D-80BE-FEF8B1543DED}">
            <xm:f>NOT(ISERROR(SEARCH('Listados Datos'!$T$5,AT221)))</xm:f>
            <xm:f>'Listados Datos'!$T$5</xm:f>
            <x14:dxf>
              <font>
                <b/>
                <i val="0"/>
                <color auto="1"/>
              </font>
              <fill>
                <patternFill>
                  <bgColor rgb="FFFFFF00"/>
                </patternFill>
              </fill>
            </x14:dxf>
          </x14:cfRule>
          <x14:cfRule type="containsText" priority="1307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3061" operator="containsText" id="{4E6FA427-2AE9-4888-81A2-425C42CC7245}">
            <xm:f>NOT(ISERROR(SEARCH('Listados Datos'!$P$3,AR221)))</xm:f>
            <xm:f>'Listados Datos'!$P$3</xm:f>
            <x14:dxf>
              <fill>
                <patternFill>
                  <bgColor rgb="FF99CC00"/>
                </patternFill>
              </fill>
            </x14:dxf>
          </x14:cfRule>
          <x14:cfRule type="containsText" priority="13062" operator="containsText" id="{E19DBD1A-A828-415D-A688-2C406498223C}">
            <xm:f>NOT(ISERROR(SEARCH('Listados Datos'!$P$4,AR221)))</xm:f>
            <xm:f>'Listados Datos'!$P$4</xm:f>
            <x14:dxf>
              <fill>
                <patternFill>
                  <bgColor rgb="FF33CC33"/>
                </patternFill>
              </fill>
            </x14:dxf>
          </x14:cfRule>
          <x14:cfRule type="containsText" priority="13063" operator="containsText" id="{9190DCBE-7539-48B1-857E-E2FEAA8FAD36}">
            <xm:f>NOT(ISERROR(SEARCH('Listados Datos'!$P$5,AR221)))</xm:f>
            <xm:f>'Listados Datos'!$P$5</xm:f>
            <x14:dxf>
              <fill>
                <patternFill>
                  <bgColor rgb="FFFFFF00"/>
                </patternFill>
              </fill>
            </x14:dxf>
          </x14:cfRule>
          <x14:cfRule type="containsText" priority="13064" operator="containsText" id="{E019EEE3-BCFD-42FA-9DA1-571E3D1687FF}">
            <xm:f>NOT(ISERROR(SEARCH('Listados Datos'!$P$6,AR221)))</xm:f>
            <xm:f>'Listados Datos'!$P$6</xm:f>
            <x14:dxf>
              <fill>
                <patternFill>
                  <bgColor rgb="FFFFC000"/>
                </patternFill>
              </fill>
            </x14:dxf>
          </x14:cfRule>
          <x14:cfRule type="containsText" priority="1306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3043" operator="containsText" id="{04DD4462-7FBF-4F08-B464-4E466A298F78}">
            <xm:f>NOT(ISERROR(SEARCH('Listados Datos'!$T$3,AF222)))</xm:f>
            <xm:f>'Listados Datos'!$T$3</xm:f>
            <x14:dxf>
              <fill>
                <patternFill patternType="solid">
                  <bgColor rgb="FFC00000"/>
                </patternFill>
              </fill>
            </x14:dxf>
          </x14:cfRule>
          <x14:cfRule type="containsText" priority="13044" operator="containsText" id="{0C2D0E7F-501D-4961-9078-FCF0D5752B2D}">
            <xm:f>NOT(ISERROR(SEARCH('Listados Datos'!$T$4,AF222)))</xm:f>
            <xm:f>'Listados Datos'!$T$4</xm:f>
            <x14:dxf>
              <font>
                <b/>
                <i val="0"/>
                <color theme="0"/>
              </font>
              <fill>
                <patternFill>
                  <bgColor rgb="FFE26B0A"/>
                </patternFill>
              </fill>
            </x14:dxf>
          </x14:cfRule>
          <x14:cfRule type="containsText" priority="13045" operator="containsText" id="{D22F7DE3-45BC-419A-9C32-A8E697EF11DC}">
            <xm:f>NOT(ISERROR(SEARCH('Listados Datos'!$T$5,AF222)))</xm:f>
            <xm:f>'Listados Datos'!$T$5</xm:f>
            <x14:dxf>
              <font>
                <b/>
                <i val="0"/>
                <color auto="1"/>
              </font>
              <fill>
                <patternFill>
                  <bgColor rgb="FFFFFF00"/>
                </patternFill>
              </fill>
            </x14:dxf>
          </x14:cfRule>
          <x14:cfRule type="containsText" priority="1304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3039" operator="containsText" id="{A5FA51D3-222C-4B55-A640-24A68855491B}">
            <xm:f>NOT(ISERROR(SEARCH('Listados Datos'!$T$3,AB222)))</xm:f>
            <xm:f>'Listados Datos'!$T$3</xm:f>
            <x14:dxf>
              <fill>
                <patternFill patternType="solid">
                  <bgColor rgb="FFC00000"/>
                </patternFill>
              </fill>
            </x14:dxf>
          </x14:cfRule>
          <x14:cfRule type="containsText" priority="13040" operator="containsText" id="{D7B44D06-4B49-4056-BB5E-175AA71C331C}">
            <xm:f>NOT(ISERROR(SEARCH('Listados Datos'!$T$4,AB222)))</xm:f>
            <xm:f>'Listados Datos'!$T$4</xm:f>
            <x14:dxf>
              <font>
                <b/>
                <i val="0"/>
                <color theme="0"/>
              </font>
              <fill>
                <patternFill>
                  <bgColor rgb="FFE26B0A"/>
                </patternFill>
              </fill>
            </x14:dxf>
          </x14:cfRule>
          <x14:cfRule type="containsText" priority="13041" operator="containsText" id="{059CBE1C-D23A-403E-8273-4795024ADAAC}">
            <xm:f>NOT(ISERROR(SEARCH('Listados Datos'!$T$5,AB222)))</xm:f>
            <xm:f>'Listados Datos'!$T$5</xm:f>
            <x14:dxf>
              <font>
                <b/>
                <i val="0"/>
                <color auto="1"/>
              </font>
              <fill>
                <patternFill>
                  <bgColor rgb="FFFFFF00"/>
                </patternFill>
              </fill>
            </x14:dxf>
          </x14:cfRule>
          <x14:cfRule type="containsText" priority="1304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3029" operator="containsText" id="{098DD292-A231-4E67-A040-151A96D1E336}">
            <xm:f>NOT(ISERROR(SEARCH('Listados Datos'!$P$3,Z222)))</xm:f>
            <xm:f>'Listados Datos'!$P$3</xm:f>
            <x14:dxf>
              <fill>
                <patternFill>
                  <bgColor rgb="FF99CC00"/>
                </patternFill>
              </fill>
            </x14:dxf>
          </x14:cfRule>
          <x14:cfRule type="containsText" priority="13030" operator="containsText" id="{9B790A0C-DAD1-4A8D-921D-CA6B3B4812BC}">
            <xm:f>NOT(ISERROR(SEARCH('Listados Datos'!$P$4,Z222)))</xm:f>
            <xm:f>'Listados Datos'!$P$4</xm:f>
            <x14:dxf>
              <fill>
                <patternFill>
                  <bgColor rgb="FF33CC33"/>
                </patternFill>
              </fill>
            </x14:dxf>
          </x14:cfRule>
          <x14:cfRule type="containsText" priority="13031" operator="containsText" id="{25344AB0-82A0-4CD8-B3F6-BD3A5A971C3D}">
            <xm:f>NOT(ISERROR(SEARCH('Listados Datos'!$P$5,Z222)))</xm:f>
            <xm:f>'Listados Datos'!$P$5</xm:f>
            <x14:dxf>
              <fill>
                <patternFill>
                  <bgColor rgb="FFFFFF00"/>
                </patternFill>
              </fill>
            </x14:dxf>
          </x14:cfRule>
          <x14:cfRule type="containsText" priority="13032" operator="containsText" id="{9C059F3D-F8FE-4463-8A3A-EAEEC3C7CFD2}">
            <xm:f>NOT(ISERROR(SEARCH('Listados Datos'!$P$6,Z222)))</xm:f>
            <xm:f>'Listados Datos'!$P$6</xm:f>
            <x14:dxf>
              <fill>
                <patternFill>
                  <bgColor rgb="FFFFC000"/>
                </patternFill>
              </fill>
            </x14:dxf>
          </x14:cfRule>
          <x14:cfRule type="containsText" priority="1303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3001" operator="containsText" id="{FC3EE289-D275-4E0D-86FD-482FF5EEAC2A}">
            <xm:f>NOT(ISERROR(SEARCH('Listados Datos'!$T$3,AT223)))</xm:f>
            <xm:f>'Listados Datos'!$T$3</xm:f>
            <x14:dxf>
              <fill>
                <patternFill patternType="solid">
                  <bgColor rgb="FFC00000"/>
                </patternFill>
              </fill>
            </x14:dxf>
          </x14:cfRule>
          <x14:cfRule type="containsText" priority="13002" operator="containsText" id="{F4D73624-0820-483E-A165-BD09F6E82635}">
            <xm:f>NOT(ISERROR(SEARCH('Listados Datos'!$T$4,AT223)))</xm:f>
            <xm:f>'Listados Datos'!$T$4</xm:f>
            <x14:dxf>
              <font>
                <b/>
                <i val="0"/>
                <color theme="0"/>
              </font>
              <fill>
                <patternFill>
                  <bgColor rgb="FFE26B0A"/>
                </patternFill>
              </fill>
            </x14:dxf>
          </x14:cfRule>
          <x14:cfRule type="containsText" priority="13003" operator="containsText" id="{BA9AF171-24A5-4D35-BCE3-83F472F82D80}">
            <xm:f>NOT(ISERROR(SEARCH('Listados Datos'!$T$5,AT223)))</xm:f>
            <xm:f>'Listados Datos'!$T$5</xm:f>
            <x14:dxf>
              <font>
                <b/>
                <i val="0"/>
                <color auto="1"/>
              </font>
              <fill>
                <patternFill>
                  <bgColor rgb="FFFFFF00"/>
                </patternFill>
              </fill>
            </x14:dxf>
          </x14:cfRule>
          <x14:cfRule type="containsText" priority="1300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739" operator="containsText" id="{376B84CD-8AEE-4712-8C3A-1F66403C4420}">
            <xm:f>NOT(ISERROR(SEARCH('Listados Datos'!$P$3,AR236)))</xm:f>
            <xm:f>'Listados Datos'!$P$3</xm:f>
            <x14:dxf>
              <fill>
                <patternFill>
                  <bgColor rgb="FF99CC00"/>
                </patternFill>
              </fill>
            </x14:dxf>
          </x14:cfRule>
          <x14:cfRule type="containsText" priority="12740" operator="containsText" id="{49E81DDB-953A-47BF-AB2F-B88458675555}">
            <xm:f>NOT(ISERROR(SEARCH('Listados Datos'!$P$4,AR236)))</xm:f>
            <xm:f>'Listados Datos'!$P$4</xm:f>
            <x14:dxf>
              <fill>
                <patternFill>
                  <bgColor rgb="FF33CC33"/>
                </patternFill>
              </fill>
            </x14:dxf>
          </x14:cfRule>
          <x14:cfRule type="containsText" priority="12741" operator="containsText" id="{0914F1EA-00C0-4EA2-90B4-4791A042245F}">
            <xm:f>NOT(ISERROR(SEARCH('Listados Datos'!$P$5,AR236)))</xm:f>
            <xm:f>'Listados Datos'!$P$5</xm:f>
            <x14:dxf>
              <fill>
                <patternFill>
                  <bgColor rgb="FFFFFF00"/>
                </patternFill>
              </fill>
            </x14:dxf>
          </x14:cfRule>
          <x14:cfRule type="containsText" priority="12742" operator="containsText" id="{A18A29C2-20AC-4D07-8DF5-2D6605B5A1D3}">
            <xm:f>NOT(ISERROR(SEARCH('Listados Datos'!$P$6,AR236)))</xm:f>
            <xm:f>'Listados Datos'!$P$6</xm:f>
            <x14:dxf>
              <fill>
                <patternFill>
                  <bgColor rgb="FFFFC000"/>
                </patternFill>
              </fill>
            </x14:dxf>
          </x14:cfRule>
          <x14:cfRule type="containsText" priority="12743" operator="containsText" id="{69BE2BD1-B852-4E5C-A662-79783010CC33}">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987" operator="containsText" id="{44346297-865F-4FFA-A83B-DC4A4690DC9D}">
            <xm:f>NOT(ISERROR(SEARCH('Listados Datos'!$T$3,AF200)))</xm:f>
            <xm:f>'Listados Datos'!$T$3</xm:f>
            <x14:dxf>
              <fill>
                <patternFill patternType="solid">
                  <bgColor rgb="FFC00000"/>
                </patternFill>
              </fill>
            </x14:dxf>
          </x14:cfRule>
          <x14:cfRule type="containsText" priority="12988" operator="containsText" id="{2A8427D5-CEA7-4107-87F4-689F2110E86F}">
            <xm:f>NOT(ISERROR(SEARCH('Listados Datos'!$T$4,AF200)))</xm:f>
            <xm:f>'Listados Datos'!$T$4</xm:f>
            <x14:dxf>
              <font>
                <b/>
                <i val="0"/>
                <color theme="0"/>
              </font>
              <fill>
                <patternFill>
                  <bgColor rgb="FFE26B0A"/>
                </patternFill>
              </fill>
            </x14:dxf>
          </x14:cfRule>
          <x14:cfRule type="containsText" priority="12989" operator="containsText" id="{7DF8C8A8-63C3-4E7D-843D-9E143D938612}">
            <xm:f>NOT(ISERROR(SEARCH('Listados Datos'!$T$5,AF200)))</xm:f>
            <xm:f>'Listados Datos'!$T$5</xm:f>
            <x14:dxf>
              <font>
                <b/>
                <i val="0"/>
                <color auto="1"/>
              </font>
              <fill>
                <patternFill>
                  <bgColor rgb="FFFFFF00"/>
                </patternFill>
              </fill>
            </x14:dxf>
          </x14:cfRule>
          <x14:cfRule type="containsText" priority="1299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983" operator="containsText" id="{57C66852-1F4E-41F7-ABA4-F417F77A596D}">
            <xm:f>NOT(ISERROR(SEARCH('Listados Datos'!$T$3,AB200)))</xm:f>
            <xm:f>'Listados Datos'!$T$3</xm:f>
            <x14:dxf>
              <fill>
                <patternFill patternType="solid">
                  <bgColor rgb="FFC00000"/>
                </patternFill>
              </fill>
            </x14:dxf>
          </x14:cfRule>
          <x14:cfRule type="containsText" priority="12984" operator="containsText" id="{2CA2429F-74CF-48E2-B835-B7699A11B9BF}">
            <xm:f>NOT(ISERROR(SEARCH('Listados Datos'!$T$4,AB200)))</xm:f>
            <xm:f>'Listados Datos'!$T$4</xm:f>
            <x14:dxf>
              <font>
                <b/>
                <i val="0"/>
                <color theme="0"/>
              </font>
              <fill>
                <patternFill>
                  <bgColor rgb="FFE26B0A"/>
                </patternFill>
              </fill>
            </x14:dxf>
          </x14:cfRule>
          <x14:cfRule type="containsText" priority="12985" operator="containsText" id="{8E325276-FD8A-4A70-92CD-A8C1C8270B19}">
            <xm:f>NOT(ISERROR(SEARCH('Listados Datos'!$T$5,AB200)))</xm:f>
            <xm:f>'Listados Datos'!$T$5</xm:f>
            <x14:dxf>
              <font>
                <b/>
                <i val="0"/>
                <color auto="1"/>
              </font>
              <fill>
                <patternFill>
                  <bgColor rgb="FFFFFF00"/>
                </patternFill>
              </fill>
            </x14:dxf>
          </x14:cfRule>
          <x14:cfRule type="containsText" priority="1298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973" operator="containsText" id="{5F7211FC-1F3B-4939-9ECB-42ABE98933A7}">
            <xm:f>NOT(ISERROR(SEARCH('Listados Datos'!$P$3,Z200)))</xm:f>
            <xm:f>'Listados Datos'!$P$3</xm:f>
            <x14:dxf>
              <fill>
                <patternFill>
                  <bgColor rgb="FF99CC00"/>
                </patternFill>
              </fill>
            </x14:dxf>
          </x14:cfRule>
          <x14:cfRule type="containsText" priority="12974" operator="containsText" id="{FA37A062-59DF-4720-8102-19CFA0E3F6E1}">
            <xm:f>NOT(ISERROR(SEARCH('Listados Datos'!$P$4,Z200)))</xm:f>
            <xm:f>'Listados Datos'!$P$4</xm:f>
            <x14:dxf>
              <fill>
                <patternFill>
                  <bgColor rgb="FF33CC33"/>
                </patternFill>
              </fill>
            </x14:dxf>
          </x14:cfRule>
          <x14:cfRule type="containsText" priority="12975" operator="containsText" id="{9974B2C2-11AE-42C7-985B-D452FABCBA22}">
            <xm:f>NOT(ISERROR(SEARCH('Listados Datos'!$P$5,Z200)))</xm:f>
            <xm:f>'Listados Datos'!$P$5</xm:f>
            <x14:dxf>
              <fill>
                <patternFill>
                  <bgColor rgb="FFFFFF00"/>
                </patternFill>
              </fill>
            </x14:dxf>
          </x14:cfRule>
          <x14:cfRule type="containsText" priority="12976" operator="containsText" id="{52B6AE18-E19A-4975-A17F-DE5424A91D73}">
            <xm:f>NOT(ISERROR(SEARCH('Listados Datos'!$P$6,Z200)))</xm:f>
            <xm:f>'Listados Datos'!$P$6</xm:f>
            <x14:dxf>
              <fill>
                <patternFill>
                  <bgColor rgb="FFFFC000"/>
                </patternFill>
              </fill>
            </x14:dxf>
          </x14:cfRule>
          <x14:cfRule type="containsText" priority="1297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959" operator="containsText" id="{C15E5614-2C2C-4A8E-BFCD-F18E2E42A747}">
            <xm:f>NOT(ISERROR(SEARCH('Listados Datos'!$T$3,AT200)))</xm:f>
            <xm:f>'Listados Datos'!$T$3</xm:f>
            <x14:dxf>
              <fill>
                <patternFill patternType="solid">
                  <bgColor rgb="FFC00000"/>
                </patternFill>
              </fill>
            </x14:dxf>
          </x14:cfRule>
          <x14:cfRule type="containsText" priority="12960" operator="containsText" id="{8BE4EBDE-FCF6-454A-A1E8-D89E9941FA34}">
            <xm:f>NOT(ISERROR(SEARCH('Listados Datos'!$T$4,AT200)))</xm:f>
            <xm:f>'Listados Datos'!$T$4</xm:f>
            <x14:dxf>
              <font>
                <b/>
                <i val="0"/>
                <color theme="0"/>
              </font>
              <fill>
                <patternFill>
                  <bgColor rgb="FFE26B0A"/>
                </patternFill>
              </fill>
            </x14:dxf>
          </x14:cfRule>
          <x14:cfRule type="containsText" priority="12961" operator="containsText" id="{DD1DBE7A-5833-4188-A391-A2062BD91056}">
            <xm:f>NOT(ISERROR(SEARCH('Listados Datos'!$T$5,AT200)))</xm:f>
            <xm:f>'Listados Datos'!$T$5</xm:f>
            <x14:dxf>
              <font>
                <b/>
                <i val="0"/>
                <color auto="1"/>
              </font>
              <fill>
                <patternFill>
                  <bgColor rgb="FFFFFF00"/>
                </patternFill>
              </fill>
            </x14:dxf>
          </x14:cfRule>
          <x14:cfRule type="containsText" priority="1296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949" operator="containsText" id="{4B7CA89F-7A7F-40A5-87AF-5B0D79E35165}">
            <xm:f>NOT(ISERROR(SEARCH('Listados Datos'!$P$3,AR200)))</xm:f>
            <xm:f>'Listados Datos'!$P$3</xm:f>
            <x14:dxf>
              <fill>
                <patternFill>
                  <bgColor rgb="FF99CC00"/>
                </patternFill>
              </fill>
            </x14:dxf>
          </x14:cfRule>
          <x14:cfRule type="containsText" priority="12950" operator="containsText" id="{45D586D7-2801-4E0B-A0DB-C8D337A02AB2}">
            <xm:f>NOT(ISERROR(SEARCH('Listados Datos'!$P$4,AR200)))</xm:f>
            <xm:f>'Listados Datos'!$P$4</xm:f>
            <x14:dxf>
              <fill>
                <patternFill>
                  <bgColor rgb="FF33CC33"/>
                </patternFill>
              </fill>
            </x14:dxf>
          </x14:cfRule>
          <x14:cfRule type="containsText" priority="12951" operator="containsText" id="{31BE53C9-DF2A-44E8-BE19-855A68BD72FF}">
            <xm:f>NOT(ISERROR(SEARCH('Listados Datos'!$P$5,AR200)))</xm:f>
            <xm:f>'Listados Datos'!$P$5</xm:f>
            <x14:dxf>
              <fill>
                <patternFill>
                  <bgColor rgb="FFFFFF00"/>
                </patternFill>
              </fill>
            </x14:dxf>
          </x14:cfRule>
          <x14:cfRule type="containsText" priority="12952" operator="containsText" id="{81A9902D-C94F-4D1D-82EB-F4A803F2E7FB}">
            <xm:f>NOT(ISERROR(SEARCH('Listados Datos'!$P$6,AR200)))</xm:f>
            <xm:f>'Listados Datos'!$P$6</xm:f>
            <x14:dxf>
              <fill>
                <patternFill>
                  <bgColor rgb="FFFFC000"/>
                </patternFill>
              </fill>
            </x14:dxf>
          </x14:cfRule>
          <x14:cfRule type="containsText" priority="1295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945" operator="containsText" id="{4EDA0193-F020-4E23-BCC5-0D393A6BECE8}">
            <xm:f>NOT(ISERROR(SEARCH('Listados Datos'!$T$3,AF206)))</xm:f>
            <xm:f>'Listados Datos'!$T$3</xm:f>
            <x14:dxf>
              <fill>
                <patternFill patternType="solid">
                  <bgColor rgb="FFC00000"/>
                </patternFill>
              </fill>
            </x14:dxf>
          </x14:cfRule>
          <x14:cfRule type="containsText" priority="12946" operator="containsText" id="{D82D6442-F0A2-472E-80CF-C5CA1D8462F1}">
            <xm:f>NOT(ISERROR(SEARCH('Listados Datos'!$T$4,AF206)))</xm:f>
            <xm:f>'Listados Datos'!$T$4</xm:f>
            <x14:dxf>
              <font>
                <b/>
                <i val="0"/>
                <color theme="0"/>
              </font>
              <fill>
                <patternFill>
                  <bgColor rgb="FFE26B0A"/>
                </patternFill>
              </fill>
            </x14:dxf>
          </x14:cfRule>
          <x14:cfRule type="containsText" priority="12947" operator="containsText" id="{2062B725-7F87-4603-9EE7-38B32D9938B6}">
            <xm:f>NOT(ISERROR(SEARCH('Listados Datos'!$T$5,AF206)))</xm:f>
            <xm:f>'Listados Datos'!$T$5</xm:f>
            <x14:dxf>
              <font>
                <b/>
                <i val="0"/>
                <color auto="1"/>
              </font>
              <fill>
                <patternFill>
                  <bgColor rgb="FFFFFF00"/>
                </patternFill>
              </fill>
            </x14:dxf>
          </x14:cfRule>
          <x14:cfRule type="containsText" priority="1294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941" operator="containsText" id="{D83DDDD7-0D42-40A7-9592-FC18221C019E}">
            <xm:f>NOT(ISERROR(SEARCH('Listados Datos'!$T$3,AB206)))</xm:f>
            <xm:f>'Listados Datos'!$T$3</xm:f>
            <x14:dxf>
              <fill>
                <patternFill patternType="solid">
                  <bgColor rgb="FFC00000"/>
                </patternFill>
              </fill>
            </x14:dxf>
          </x14:cfRule>
          <x14:cfRule type="containsText" priority="12942" operator="containsText" id="{E07BA3A1-0F2E-4E63-82FF-187DD1ADA70B}">
            <xm:f>NOT(ISERROR(SEARCH('Listados Datos'!$T$4,AB206)))</xm:f>
            <xm:f>'Listados Datos'!$T$4</xm:f>
            <x14:dxf>
              <font>
                <b/>
                <i val="0"/>
                <color theme="0"/>
              </font>
              <fill>
                <patternFill>
                  <bgColor rgb="FFE26B0A"/>
                </patternFill>
              </fill>
            </x14:dxf>
          </x14:cfRule>
          <x14:cfRule type="containsText" priority="12943" operator="containsText" id="{86FAD4B7-6630-447F-9BBA-A30F89BEC8E4}">
            <xm:f>NOT(ISERROR(SEARCH('Listados Datos'!$T$5,AB206)))</xm:f>
            <xm:f>'Listados Datos'!$T$5</xm:f>
            <x14:dxf>
              <font>
                <b/>
                <i val="0"/>
                <color auto="1"/>
              </font>
              <fill>
                <patternFill>
                  <bgColor rgb="FFFFFF00"/>
                </patternFill>
              </fill>
            </x14:dxf>
          </x14:cfRule>
          <x14:cfRule type="containsText" priority="1294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931" operator="containsText" id="{EFCB6B23-AD7B-4E0C-818F-A68CD190A8F5}">
            <xm:f>NOT(ISERROR(SEARCH('Listados Datos'!$P$3,Z206)))</xm:f>
            <xm:f>'Listados Datos'!$P$3</xm:f>
            <x14:dxf>
              <fill>
                <patternFill>
                  <bgColor rgb="FF99CC00"/>
                </patternFill>
              </fill>
            </x14:dxf>
          </x14:cfRule>
          <x14:cfRule type="containsText" priority="12932" operator="containsText" id="{FA5B2B6C-2BF8-44E6-9D0C-5BB39E603553}">
            <xm:f>NOT(ISERROR(SEARCH('Listados Datos'!$P$4,Z206)))</xm:f>
            <xm:f>'Listados Datos'!$P$4</xm:f>
            <x14:dxf>
              <fill>
                <patternFill>
                  <bgColor rgb="FF33CC33"/>
                </patternFill>
              </fill>
            </x14:dxf>
          </x14:cfRule>
          <x14:cfRule type="containsText" priority="12933" operator="containsText" id="{886A801D-B77D-4258-95A8-DBF206787AFD}">
            <xm:f>NOT(ISERROR(SEARCH('Listados Datos'!$P$5,Z206)))</xm:f>
            <xm:f>'Listados Datos'!$P$5</xm:f>
            <x14:dxf>
              <fill>
                <patternFill>
                  <bgColor rgb="FFFFFF00"/>
                </patternFill>
              </fill>
            </x14:dxf>
          </x14:cfRule>
          <x14:cfRule type="containsText" priority="12934" operator="containsText" id="{06C645D3-159D-4BC3-88FD-2C6B73EAC229}">
            <xm:f>NOT(ISERROR(SEARCH('Listados Datos'!$P$6,Z206)))</xm:f>
            <xm:f>'Listados Datos'!$P$6</xm:f>
            <x14:dxf>
              <fill>
                <patternFill>
                  <bgColor rgb="FFFFC000"/>
                </patternFill>
              </fill>
            </x14:dxf>
          </x14:cfRule>
          <x14:cfRule type="containsText" priority="1293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917" operator="containsText" id="{094B38C5-8E26-4C0A-9312-251A4B3BCDA6}">
            <xm:f>NOT(ISERROR(SEARCH('Listados Datos'!$T$3,AT206)))</xm:f>
            <xm:f>'Listados Datos'!$T$3</xm:f>
            <x14:dxf>
              <fill>
                <patternFill patternType="solid">
                  <bgColor rgb="FFC00000"/>
                </patternFill>
              </fill>
            </x14:dxf>
          </x14:cfRule>
          <x14:cfRule type="containsText" priority="12918" operator="containsText" id="{BDC7C641-71EF-4EA0-9E67-C7E2C50F2972}">
            <xm:f>NOT(ISERROR(SEARCH('Listados Datos'!$T$4,AT206)))</xm:f>
            <xm:f>'Listados Datos'!$T$4</xm:f>
            <x14:dxf>
              <font>
                <b/>
                <i val="0"/>
                <color theme="0"/>
              </font>
              <fill>
                <patternFill>
                  <bgColor rgb="FFE26B0A"/>
                </patternFill>
              </fill>
            </x14:dxf>
          </x14:cfRule>
          <x14:cfRule type="containsText" priority="12919" operator="containsText" id="{44AD44BB-984F-42E8-8CD8-7F0AF4AFEACA}">
            <xm:f>NOT(ISERROR(SEARCH('Listados Datos'!$T$5,AT206)))</xm:f>
            <xm:f>'Listados Datos'!$T$5</xm:f>
            <x14:dxf>
              <font>
                <b/>
                <i val="0"/>
                <color auto="1"/>
              </font>
              <fill>
                <patternFill>
                  <bgColor rgb="FFFFFF00"/>
                </patternFill>
              </fill>
            </x14:dxf>
          </x14:cfRule>
          <x14:cfRule type="containsText" priority="1292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907" operator="containsText" id="{46F19B1C-B001-4F02-8D45-E9FF8C702174}">
            <xm:f>NOT(ISERROR(SEARCH('Listados Datos'!$P$3,AR206)))</xm:f>
            <xm:f>'Listados Datos'!$P$3</xm:f>
            <x14:dxf>
              <fill>
                <patternFill>
                  <bgColor rgb="FF99CC00"/>
                </patternFill>
              </fill>
            </x14:dxf>
          </x14:cfRule>
          <x14:cfRule type="containsText" priority="12908" operator="containsText" id="{699228F7-AF83-4892-9699-8FC83E4F2B82}">
            <xm:f>NOT(ISERROR(SEARCH('Listados Datos'!$P$4,AR206)))</xm:f>
            <xm:f>'Listados Datos'!$P$4</xm:f>
            <x14:dxf>
              <fill>
                <patternFill>
                  <bgColor rgb="FF33CC33"/>
                </patternFill>
              </fill>
            </x14:dxf>
          </x14:cfRule>
          <x14:cfRule type="containsText" priority="12909" operator="containsText" id="{ADD3AF69-4165-45A8-9DBA-53E73931C730}">
            <xm:f>NOT(ISERROR(SEARCH('Listados Datos'!$P$5,AR206)))</xm:f>
            <xm:f>'Listados Datos'!$P$5</xm:f>
            <x14:dxf>
              <fill>
                <patternFill>
                  <bgColor rgb="FFFFFF00"/>
                </patternFill>
              </fill>
            </x14:dxf>
          </x14:cfRule>
          <x14:cfRule type="containsText" priority="12910" operator="containsText" id="{B0A32114-4E5B-4265-88CA-72482E1D366F}">
            <xm:f>NOT(ISERROR(SEARCH('Listados Datos'!$P$6,AR206)))</xm:f>
            <xm:f>'Listados Datos'!$P$6</xm:f>
            <x14:dxf>
              <fill>
                <patternFill>
                  <bgColor rgb="FFFFC000"/>
                </patternFill>
              </fill>
            </x14:dxf>
          </x14:cfRule>
          <x14:cfRule type="containsText" priority="1291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903" operator="containsText" id="{5C437F17-E1C6-4719-B0D9-C828FE022120}">
            <xm:f>NOT(ISERROR(SEARCH('Listados Datos'!$T$3,AF212)))</xm:f>
            <xm:f>'Listados Datos'!$T$3</xm:f>
            <x14:dxf>
              <fill>
                <patternFill patternType="solid">
                  <bgColor rgb="FFC00000"/>
                </patternFill>
              </fill>
            </x14:dxf>
          </x14:cfRule>
          <x14:cfRule type="containsText" priority="12904" operator="containsText" id="{BD0BB834-E6C9-4489-BFAB-EDDBEF07BC7A}">
            <xm:f>NOT(ISERROR(SEARCH('Listados Datos'!$T$4,AF212)))</xm:f>
            <xm:f>'Listados Datos'!$T$4</xm:f>
            <x14:dxf>
              <font>
                <b/>
                <i val="0"/>
                <color theme="0"/>
              </font>
              <fill>
                <patternFill>
                  <bgColor rgb="FFE26B0A"/>
                </patternFill>
              </fill>
            </x14:dxf>
          </x14:cfRule>
          <x14:cfRule type="containsText" priority="12905" operator="containsText" id="{21A31CF8-7353-4BEE-BB7C-453078B06723}">
            <xm:f>NOT(ISERROR(SEARCH('Listados Datos'!$T$5,AF212)))</xm:f>
            <xm:f>'Listados Datos'!$T$5</xm:f>
            <x14:dxf>
              <font>
                <b/>
                <i val="0"/>
                <color auto="1"/>
              </font>
              <fill>
                <patternFill>
                  <bgColor rgb="FFFFFF00"/>
                </patternFill>
              </fill>
            </x14:dxf>
          </x14:cfRule>
          <x14:cfRule type="containsText" priority="1290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899" operator="containsText" id="{7A737570-6F46-48EA-A469-6AAFE0C4C454}">
            <xm:f>NOT(ISERROR(SEARCH('Listados Datos'!$T$3,AB212)))</xm:f>
            <xm:f>'Listados Datos'!$T$3</xm:f>
            <x14:dxf>
              <fill>
                <patternFill patternType="solid">
                  <bgColor rgb="FFC00000"/>
                </patternFill>
              </fill>
            </x14:dxf>
          </x14:cfRule>
          <x14:cfRule type="containsText" priority="12900" operator="containsText" id="{0AE3EFD3-7A11-4BF8-BCF8-46A2D4302095}">
            <xm:f>NOT(ISERROR(SEARCH('Listados Datos'!$T$4,AB212)))</xm:f>
            <xm:f>'Listados Datos'!$T$4</xm:f>
            <x14:dxf>
              <font>
                <b/>
                <i val="0"/>
                <color theme="0"/>
              </font>
              <fill>
                <patternFill>
                  <bgColor rgb="FFE26B0A"/>
                </patternFill>
              </fill>
            </x14:dxf>
          </x14:cfRule>
          <x14:cfRule type="containsText" priority="12901" operator="containsText" id="{A58BF1F7-5ADA-4493-90F0-E79E89B3EBBE}">
            <xm:f>NOT(ISERROR(SEARCH('Listados Datos'!$T$5,AB212)))</xm:f>
            <xm:f>'Listados Datos'!$T$5</xm:f>
            <x14:dxf>
              <font>
                <b/>
                <i val="0"/>
                <color auto="1"/>
              </font>
              <fill>
                <patternFill>
                  <bgColor rgb="FFFFFF00"/>
                </patternFill>
              </fill>
            </x14:dxf>
          </x14:cfRule>
          <x14:cfRule type="containsText" priority="1290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889" operator="containsText" id="{E2B9B2D0-8EA3-4CC5-8B9E-2C994938CED0}">
            <xm:f>NOT(ISERROR(SEARCH('Listados Datos'!$P$3,Z212)))</xm:f>
            <xm:f>'Listados Datos'!$P$3</xm:f>
            <x14:dxf>
              <fill>
                <patternFill>
                  <bgColor rgb="FF99CC00"/>
                </patternFill>
              </fill>
            </x14:dxf>
          </x14:cfRule>
          <x14:cfRule type="containsText" priority="12890" operator="containsText" id="{4F9F972B-B068-412B-B19B-83E4EB89BE74}">
            <xm:f>NOT(ISERROR(SEARCH('Listados Datos'!$P$4,Z212)))</xm:f>
            <xm:f>'Listados Datos'!$P$4</xm:f>
            <x14:dxf>
              <fill>
                <patternFill>
                  <bgColor rgb="FF33CC33"/>
                </patternFill>
              </fill>
            </x14:dxf>
          </x14:cfRule>
          <x14:cfRule type="containsText" priority="12891" operator="containsText" id="{32706F4E-8DF5-43F5-AD19-CF4BBA38B8D1}">
            <xm:f>NOT(ISERROR(SEARCH('Listados Datos'!$P$5,Z212)))</xm:f>
            <xm:f>'Listados Datos'!$P$5</xm:f>
            <x14:dxf>
              <fill>
                <patternFill>
                  <bgColor rgb="FFFFFF00"/>
                </patternFill>
              </fill>
            </x14:dxf>
          </x14:cfRule>
          <x14:cfRule type="containsText" priority="12892" operator="containsText" id="{BF4E2FCB-EBCE-437F-9495-AB771D44335D}">
            <xm:f>NOT(ISERROR(SEARCH('Listados Datos'!$P$6,Z212)))</xm:f>
            <xm:f>'Listados Datos'!$P$6</xm:f>
            <x14:dxf>
              <fill>
                <patternFill>
                  <bgColor rgb="FFFFC000"/>
                </patternFill>
              </fill>
            </x14:dxf>
          </x14:cfRule>
          <x14:cfRule type="containsText" priority="1289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875" operator="containsText" id="{BEB2623D-B52B-48CC-938C-76FEFF97A478}">
            <xm:f>NOT(ISERROR(SEARCH('Listados Datos'!$T$3,AT212)))</xm:f>
            <xm:f>'Listados Datos'!$T$3</xm:f>
            <x14:dxf>
              <fill>
                <patternFill patternType="solid">
                  <bgColor rgb="FFC00000"/>
                </patternFill>
              </fill>
            </x14:dxf>
          </x14:cfRule>
          <x14:cfRule type="containsText" priority="12876" operator="containsText" id="{79AE8A48-AF5F-4269-9E70-12ECACF56890}">
            <xm:f>NOT(ISERROR(SEARCH('Listados Datos'!$T$4,AT212)))</xm:f>
            <xm:f>'Listados Datos'!$T$4</xm:f>
            <x14:dxf>
              <font>
                <b/>
                <i val="0"/>
                <color theme="0"/>
              </font>
              <fill>
                <patternFill>
                  <bgColor rgb="FFE26B0A"/>
                </patternFill>
              </fill>
            </x14:dxf>
          </x14:cfRule>
          <x14:cfRule type="containsText" priority="12877" operator="containsText" id="{44380680-852F-419F-8DA6-C6C8AE95F92A}">
            <xm:f>NOT(ISERROR(SEARCH('Listados Datos'!$T$5,AT212)))</xm:f>
            <xm:f>'Listados Datos'!$T$5</xm:f>
            <x14:dxf>
              <font>
                <b/>
                <i val="0"/>
                <color auto="1"/>
              </font>
              <fill>
                <patternFill>
                  <bgColor rgb="FFFFFF00"/>
                </patternFill>
              </fill>
            </x14:dxf>
          </x14:cfRule>
          <x14:cfRule type="containsText" priority="1287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865" operator="containsText" id="{A6F06C3C-1BC3-4C51-A17F-9A3E55224B4A}">
            <xm:f>NOT(ISERROR(SEARCH('Listados Datos'!$P$3,AR212)))</xm:f>
            <xm:f>'Listados Datos'!$P$3</xm:f>
            <x14:dxf>
              <fill>
                <patternFill>
                  <bgColor rgb="FF99CC00"/>
                </patternFill>
              </fill>
            </x14:dxf>
          </x14:cfRule>
          <x14:cfRule type="containsText" priority="12866" operator="containsText" id="{A996CBCF-A340-464E-9DD0-5B80366644A6}">
            <xm:f>NOT(ISERROR(SEARCH('Listados Datos'!$P$4,AR212)))</xm:f>
            <xm:f>'Listados Datos'!$P$4</xm:f>
            <x14:dxf>
              <fill>
                <patternFill>
                  <bgColor rgb="FF33CC33"/>
                </patternFill>
              </fill>
            </x14:dxf>
          </x14:cfRule>
          <x14:cfRule type="containsText" priority="12867" operator="containsText" id="{9085C5A9-C73F-47D3-9328-E76D3504A03A}">
            <xm:f>NOT(ISERROR(SEARCH('Listados Datos'!$P$5,AR212)))</xm:f>
            <xm:f>'Listados Datos'!$P$5</xm:f>
            <x14:dxf>
              <fill>
                <patternFill>
                  <bgColor rgb="FFFFFF00"/>
                </patternFill>
              </fill>
            </x14:dxf>
          </x14:cfRule>
          <x14:cfRule type="containsText" priority="12868" operator="containsText" id="{C3CA4B3C-EB18-473D-9CB2-719B7EF2CE1D}">
            <xm:f>NOT(ISERROR(SEARCH('Listados Datos'!$P$6,AR212)))</xm:f>
            <xm:f>'Listados Datos'!$P$6</xm:f>
            <x14:dxf>
              <fill>
                <patternFill>
                  <bgColor rgb="FFFFC000"/>
                </patternFill>
              </fill>
            </x14:dxf>
          </x14:cfRule>
          <x14:cfRule type="containsText" priority="1286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823" operator="containsText" id="{0B73894B-F805-48AD-AAD7-4FFB61F8BEF2}">
            <xm:f>NOT(ISERROR(SEARCH('Listados Datos'!$P$3,AR218)))</xm:f>
            <xm:f>'Listados Datos'!$P$3</xm:f>
            <x14:dxf>
              <fill>
                <patternFill>
                  <bgColor rgb="FF99CC00"/>
                </patternFill>
              </fill>
            </x14:dxf>
          </x14:cfRule>
          <x14:cfRule type="containsText" priority="12824" operator="containsText" id="{915C227D-BC8D-41DA-A359-C5759C28302F}">
            <xm:f>NOT(ISERROR(SEARCH('Listados Datos'!$P$4,AR218)))</xm:f>
            <xm:f>'Listados Datos'!$P$4</xm:f>
            <x14:dxf>
              <fill>
                <patternFill>
                  <bgColor rgb="FF33CC33"/>
                </patternFill>
              </fill>
            </x14:dxf>
          </x14:cfRule>
          <x14:cfRule type="containsText" priority="12825" operator="containsText" id="{4014A61F-B903-4679-8931-B39612241213}">
            <xm:f>NOT(ISERROR(SEARCH('Listados Datos'!$P$5,AR218)))</xm:f>
            <xm:f>'Listados Datos'!$P$5</xm:f>
            <x14:dxf>
              <fill>
                <patternFill>
                  <bgColor rgb="FFFFFF00"/>
                </patternFill>
              </fill>
            </x14:dxf>
          </x14:cfRule>
          <x14:cfRule type="containsText" priority="12826" operator="containsText" id="{959F3E3C-4A7C-4074-8967-45AF755F3884}">
            <xm:f>NOT(ISERROR(SEARCH('Listados Datos'!$P$6,AR218)))</xm:f>
            <xm:f>'Listados Datos'!$P$6</xm:f>
            <x14:dxf>
              <fill>
                <patternFill>
                  <bgColor rgb="FFFFC000"/>
                </patternFill>
              </fill>
            </x14:dxf>
          </x14:cfRule>
          <x14:cfRule type="containsText" priority="1282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861" operator="containsText" id="{5B7644BF-A9B2-4AB0-85D5-1DAB6B2EEAE0}">
            <xm:f>NOT(ISERROR(SEARCH('Listados Datos'!$T$3,AF218)))</xm:f>
            <xm:f>'Listados Datos'!$T$3</xm:f>
            <x14:dxf>
              <fill>
                <patternFill patternType="solid">
                  <bgColor rgb="FFC00000"/>
                </patternFill>
              </fill>
            </x14:dxf>
          </x14:cfRule>
          <x14:cfRule type="containsText" priority="12862" operator="containsText" id="{81C86172-9A05-40C6-9026-248CE08E4DBA}">
            <xm:f>NOT(ISERROR(SEARCH('Listados Datos'!$T$4,AF218)))</xm:f>
            <xm:f>'Listados Datos'!$T$4</xm:f>
            <x14:dxf>
              <font>
                <b/>
                <i val="0"/>
                <color theme="0"/>
              </font>
              <fill>
                <patternFill>
                  <bgColor rgb="FFE26B0A"/>
                </patternFill>
              </fill>
            </x14:dxf>
          </x14:cfRule>
          <x14:cfRule type="containsText" priority="12863" operator="containsText" id="{F5D533C5-F98F-45A8-8204-A43C9EBBCE25}">
            <xm:f>NOT(ISERROR(SEARCH('Listados Datos'!$T$5,AF218)))</xm:f>
            <xm:f>'Listados Datos'!$T$5</xm:f>
            <x14:dxf>
              <font>
                <b/>
                <i val="0"/>
                <color auto="1"/>
              </font>
              <fill>
                <patternFill>
                  <bgColor rgb="FFFFFF00"/>
                </patternFill>
              </fill>
            </x14:dxf>
          </x14:cfRule>
          <x14:cfRule type="containsText" priority="1286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857" operator="containsText" id="{9E10FC88-37A3-4A46-B2B2-D92EB2436224}">
            <xm:f>NOT(ISERROR(SEARCH('Listados Datos'!$T$3,AB218)))</xm:f>
            <xm:f>'Listados Datos'!$T$3</xm:f>
            <x14:dxf>
              <fill>
                <patternFill patternType="solid">
                  <bgColor rgb="FFC00000"/>
                </patternFill>
              </fill>
            </x14:dxf>
          </x14:cfRule>
          <x14:cfRule type="containsText" priority="12858" operator="containsText" id="{4F0D1085-9B55-4E5C-8526-A5A0B852A646}">
            <xm:f>NOT(ISERROR(SEARCH('Listados Datos'!$T$4,AB218)))</xm:f>
            <xm:f>'Listados Datos'!$T$4</xm:f>
            <x14:dxf>
              <font>
                <b/>
                <i val="0"/>
                <color theme="0"/>
              </font>
              <fill>
                <patternFill>
                  <bgColor rgb="FFE26B0A"/>
                </patternFill>
              </fill>
            </x14:dxf>
          </x14:cfRule>
          <x14:cfRule type="containsText" priority="12859" operator="containsText" id="{A8680B84-3E6A-415B-AF74-71AB30B09D39}">
            <xm:f>NOT(ISERROR(SEARCH('Listados Datos'!$T$5,AB218)))</xm:f>
            <xm:f>'Listados Datos'!$T$5</xm:f>
            <x14:dxf>
              <font>
                <b/>
                <i val="0"/>
                <color auto="1"/>
              </font>
              <fill>
                <patternFill>
                  <bgColor rgb="FFFFFF00"/>
                </patternFill>
              </fill>
            </x14:dxf>
          </x14:cfRule>
          <x14:cfRule type="containsText" priority="1286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847" operator="containsText" id="{AE489BA1-9E82-4B1E-8C9D-14CE3845E26A}">
            <xm:f>NOT(ISERROR(SEARCH('Listados Datos'!$P$3,Z218)))</xm:f>
            <xm:f>'Listados Datos'!$P$3</xm:f>
            <x14:dxf>
              <fill>
                <patternFill>
                  <bgColor rgb="FF99CC00"/>
                </patternFill>
              </fill>
            </x14:dxf>
          </x14:cfRule>
          <x14:cfRule type="containsText" priority="12848" operator="containsText" id="{2A4E5E87-554A-46E0-BD66-4CA6F734C366}">
            <xm:f>NOT(ISERROR(SEARCH('Listados Datos'!$P$4,Z218)))</xm:f>
            <xm:f>'Listados Datos'!$P$4</xm:f>
            <x14:dxf>
              <fill>
                <patternFill>
                  <bgColor rgb="FF33CC33"/>
                </patternFill>
              </fill>
            </x14:dxf>
          </x14:cfRule>
          <x14:cfRule type="containsText" priority="12849" operator="containsText" id="{DDACEF78-A3D6-4066-B788-BB80089E6BC0}">
            <xm:f>NOT(ISERROR(SEARCH('Listados Datos'!$P$5,Z218)))</xm:f>
            <xm:f>'Listados Datos'!$P$5</xm:f>
            <x14:dxf>
              <fill>
                <patternFill>
                  <bgColor rgb="FFFFFF00"/>
                </patternFill>
              </fill>
            </x14:dxf>
          </x14:cfRule>
          <x14:cfRule type="containsText" priority="12850" operator="containsText" id="{AC607C2C-AAE1-4228-B78A-EA6EC0385A28}">
            <xm:f>NOT(ISERROR(SEARCH('Listados Datos'!$P$6,Z218)))</xm:f>
            <xm:f>'Listados Datos'!$P$6</xm:f>
            <x14:dxf>
              <fill>
                <patternFill>
                  <bgColor rgb="FFFFC000"/>
                </patternFill>
              </fill>
            </x14:dxf>
          </x14:cfRule>
          <x14:cfRule type="containsText" priority="1285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833" operator="containsText" id="{CB4236AF-47EE-4982-8B8F-52C5EBACF122}">
            <xm:f>NOT(ISERROR(SEARCH('Listados Datos'!$T$3,AT218)))</xm:f>
            <xm:f>'Listados Datos'!$T$3</xm:f>
            <x14:dxf>
              <fill>
                <patternFill patternType="solid">
                  <bgColor rgb="FFC00000"/>
                </patternFill>
              </fill>
            </x14:dxf>
          </x14:cfRule>
          <x14:cfRule type="containsText" priority="12834" operator="containsText" id="{7C9568EF-E365-4C81-9205-76D2F815DFF0}">
            <xm:f>NOT(ISERROR(SEARCH('Listados Datos'!$T$4,AT218)))</xm:f>
            <xm:f>'Listados Datos'!$T$4</xm:f>
            <x14:dxf>
              <font>
                <b/>
                <i val="0"/>
                <color theme="0"/>
              </font>
              <fill>
                <patternFill>
                  <bgColor rgb="FFE26B0A"/>
                </patternFill>
              </fill>
            </x14:dxf>
          </x14:cfRule>
          <x14:cfRule type="containsText" priority="12835" operator="containsText" id="{775835A3-7386-44D9-B844-D8446AD5370C}">
            <xm:f>NOT(ISERROR(SEARCH('Listados Datos'!$T$5,AT218)))</xm:f>
            <xm:f>'Listados Datos'!$T$5</xm:f>
            <x14:dxf>
              <font>
                <b/>
                <i val="0"/>
                <color auto="1"/>
              </font>
              <fill>
                <patternFill>
                  <bgColor rgb="FFFFFF00"/>
                </patternFill>
              </fill>
            </x14:dxf>
          </x14:cfRule>
          <x14:cfRule type="containsText" priority="1283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781" operator="containsText" id="{2C563921-2DFD-4831-8CEF-63977F7A6FD0}">
            <xm:f>NOT(ISERROR(SEARCH('Listados Datos'!$P$3,AR224)))</xm:f>
            <xm:f>'Listados Datos'!$P$3</xm:f>
            <x14:dxf>
              <fill>
                <patternFill>
                  <bgColor rgb="FF99CC00"/>
                </patternFill>
              </fill>
            </x14:dxf>
          </x14:cfRule>
          <x14:cfRule type="containsText" priority="12782" operator="containsText" id="{DFF32F0C-CA04-4864-8C77-A434B421E0C5}">
            <xm:f>NOT(ISERROR(SEARCH('Listados Datos'!$P$4,AR224)))</xm:f>
            <xm:f>'Listados Datos'!$P$4</xm:f>
            <x14:dxf>
              <fill>
                <patternFill>
                  <bgColor rgb="FF33CC33"/>
                </patternFill>
              </fill>
            </x14:dxf>
          </x14:cfRule>
          <x14:cfRule type="containsText" priority="12783" operator="containsText" id="{30E99076-DB74-44D2-8AFC-6E47D76C9A91}">
            <xm:f>NOT(ISERROR(SEARCH('Listados Datos'!$P$5,AR224)))</xm:f>
            <xm:f>'Listados Datos'!$P$5</xm:f>
            <x14:dxf>
              <fill>
                <patternFill>
                  <bgColor rgb="FFFFFF00"/>
                </patternFill>
              </fill>
            </x14:dxf>
          </x14:cfRule>
          <x14:cfRule type="containsText" priority="12784" operator="containsText" id="{C31C1E39-267B-4C5B-8AE8-E49BFA5A3D3B}">
            <xm:f>NOT(ISERROR(SEARCH('Listados Datos'!$P$6,AR224)))</xm:f>
            <xm:f>'Listados Datos'!$P$6</xm:f>
            <x14:dxf>
              <fill>
                <patternFill>
                  <bgColor rgb="FFFFC000"/>
                </patternFill>
              </fill>
            </x14:dxf>
          </x14:cfRule>
          <x14:cfRule type="containsText" priority="1278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819" operator="containsText" id="{E81FD979-8DDE-4D82-8E6F-B47563C0CE1B}">
            <xm:f>NOT(ISERROR(SEARCH('Listados Datos'!$T$3,AF224)))</xm:f>
            <xm:f>'Listados Datos'!$T$3</xm:f>
            <x14:dxf>
              <fill>
                <patternFill patternType="solid">
                  <bgColor rgb="FFC00000"/>
                </patternFill>
              </fill>
            </x14:dxf>
          </x14:cfRule>
          <x14:cfRule type="containsText" priority="12820" operator="containsText" id="{450E48FE-DDF2-4973-97BE-DB84CB73D8A0}">
            <xm:f>NOT(ISERROR(SEARCH('Listados Datos'!$T$4,AF224)))</xm:f>
            <xm:f>'Listados Datos'!$T$4</xm:f>
            <x14:dxf>
              <font>
                <b/>
                <i val="0"/>
                <color theme="0"/>
              </font>
              <fill>
                <patternFill>
                  <bgColor rgb="FFE26B0A"/>
                </patternFill>
              </fill>
            </x14:dxf>
          </x14:cfRule>
          <x14:cfRule type="containsText" priority="12821" operator="containsText" id="{E118821E-3D34-4C5F-927C-3C76DBD638DB}">
            <xm:f>NOT(ISERROR(SEARCH('Listados Datos'!$T$5,AF224)))</xm:f>
            <xm:f>'Listados Datos'!$T$5</xm:f>
            <x14:dxf>
              <font>
                <b/>
                <i val="0"/>
                <color auto="1"/>
              </font>
              <fill>
                <patternFill>
                  <bgColor rgb="FFFFFF00"/>
                </patternFill>
              </fill>
            </x14:dxf>
          </x14:cfRule>
          <x14:cfRule type="containsText" priority="1282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815" operator="containsText" id="{A032AD86-DD9E-43EE-BAF6-A7177212A8D2}">
            <xm:f>NOT(ISERROR(SEARCH('Listados Datos'!$T$3,AB224)))</xm:f>
            <xm:f>'Listados Datos'!$T$3</xm:f>
            <x14:dxf>
              <fill>
                <patternFill patternType="solid">
                  <bgColor rgb="FFC00000"/>
                </patternFill>
              </fill>
            </x14:dxf>
          </x14:cfRule>
          <x14:cfRule type="containsText" priority="12816" operator="containsText" id="{E58C9800-FDF3-4F22-9EEF-CA19E330D04E}">
            <xm:f>NOT(ISERROR(SEARCH('Listados Datos'!$T$4,AB224)))</xm:f>
            <xm:f>'Listados Datos'!$T$4</xm:f>
            <x14:dxf>
              <font>
                <b/>
                <i val="0"/>
                <color theme="0"/>
              </font>
              <fill>
                <patternFill>
                  <bgColor rgb="FFE26B0A"/>
                </patternFill>
              </fill>
            </x14:dxf>
          </x14:cfRule>
          <x14:cfRule type="containsText" priority="12817" operator="containsText" id="{03EC4A6C-197A-43ED-98E7-A92B951A293A}">
            <xm:f>NOT(ISERROR(SEARCH('Listados Datos'!$T$5,AB224)))</xm:f>
            <xm:f>'Listados Datos'!$T$5</xm:f>
            <x14:dxf>
              <font>
                <b/>
                <i val="0"/>
                <color auto="1"/>
              </font>
              <fill>
                <patternFill>
                  <bgColor rgb="FFFFFF00"/>
                </patternFill>
              </fill>
            </x14:dxf>
          </x14:cfRule>
          <x14:cfRule type="containsText" priority="1281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805" operator="containsText" id="{FA475C1E-CD29-4489-88DE-13ED0AC58BE4}">
            <xm:f>NOT(ISERROR(SEARCH('Listados Datos'!$P$3,Z224)))</xm:f>
            <xm:f>'Listados Datos'!$P$3</xm:f>
            <x14:dxf>
              <fill>
                <patternFill>
                  <bgColor rgb="FF99CC00"/>
                </patternFill>
              </fill>
            </x14:dxf>
          </x14:cfRule>
          <x14:cfRule type="containsText" priority="12806" operator="containsText" id="{A5C77DE3-EBDD-4ADF-AAD2-0322E9ECCDA5}">
            <xm:f>NOT(ISERROR(SEARCH('Listados Datos'!$P$4,Z224)))</xm:f>
            <xm:f>'Listados Datos'!$P$4</xm:f>
            <x14:dxf>
              <fill>
                <patternFill>
                  <bgColor rgb="FF33CC33"/>
                </patternFill>
              </fill>
            </x14:dxf>
          </x14:cfRule>
          <x14:cfRule type="containsText" priority="12807" operator="containsText" id="{CD20C816-B849-4FC1-B21A-361D66473ABC}">
            <xm:f>NOT(ISERROR(SEARCH('Listados Datos'!$P$5,Z224)))</xm:f>
            <xm:f>'Listados Datos'!$P$5</xm:f>
            <x14:dxf>
              <fill>
                <patternFill>
                  <bgColor rgb="FFFFFF00"/>
                </patternFill>
              </fill>
            </x14:dxf>
          </x14:cfRule>
          <x14:cfRule type="containsText" priority="12808" operator="containsText" id="{818C85C5-F437-4A83-8380-DB34731E8BBC}">
            <xm:f>NOT(ISERROR(SEARCH('Listados Datos'!$P$6,Z224)))</xm:f>
            <xm:f>'Listados Datos'!$P$6</xm:f>
            <x14:dxf>
              <fill>
                <patternFill>
                  <bgColor rgb="FFFFC000"/>
                </patternFill>
              </fill>
            </x14:dxf>
          </x14:cfRule>
          <x14:cfRule type="containsText" priority="1280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791" operator="containsText" id="{1F50CDF9-ED25-402E-8962-A94529DE7DF9}">
            <xm:f>NOT(ISERROR(SEARCH('Listados Datos'!$T$3,AT224)))</xm:f>
            <xm:f>'Listados Datos'!$T$3</xm:f>
            <x14:dxf>
              <fill>
                <patternFill patternType="solid">
                  <bgColor rgb="FFC00000"/>
                </patternFill>
              </fill>
            </x14:dxf>
          </x14:cfRule>
          <x14:cfRule type="containsText" priority="12792" operator="containsText" id="{A01D8B07-63E2-45C4-A38D-8F71F07DC598}">
            <xm:f>NOT(ISERROR(SEARCH('Listados Datos'!$T$4,AT224)))</xm:f>
            <xm:f>'Listados Datos'!$T$4</xm:f>
            <x14:dxf>
              <font>
                <b/>
                <i val="0"/>
                <color theme="0"/>
              </font>
              <fill>
                <patternFill>
                  <bgColor rgb="FFE26B0A"/>
                </patternFill>
              </fill>
            </x14:dxf>
          </x14:cfRule>
          <x14:cfRule type="containsText" priority="12793" operator="containsText" id="{B69F962E-80DE-4C2C-9818-6A646719D5E0}">
            <xm:f>NOT(ISERROR(SEARCH('Listados Datos'!$T$5,AT224)))</xm:f>
            <xm:f>'Listados Datos'!$T$5</xm:f>
            <x14:dxf>
              <font>
                <b/>
                <i val="0"/>
                <color auto="1"/>
              </font>
              <fill>
                <patternFill>
                  <bgColor rgb="FFFFFF00"/>
                </patternFill>
              </fill>
            </x14:dxf>
          </x14:cfRule>
          <x14:cfRule type="containsText" priority="1279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777" operator="containsText" id="{C0C9AF0A-180F-4227-BC04-A755C8C45228}">
            <xm:f>NOT(ISERROR(SEARCH('Listados Datos'!$T$3,AF236)))</xm:f>
            <xm:f>'Listados Datos'!$T$3</xm:f>
            <x14:dxf>
              <fill>
                <patternFill patternType="solid">
                  <bgColor rgb="FFC00000"/>
                </patternFill>
              </fill>
            </x14:dxf>
          </x14:cfRule>
          <x14:cfRule type="containsText" priority="12778" operator="containsText" id="{9E9F202F-035B-49E5-A561-78C6231A7DBB}">
            <xm:f>NOT(ISERROR(SEARCH('Listados Datos'!$T$4,AF236)))</xm:f>
            <xm:f>'Listados Datos'!$T$4</xm:f>
            <x14:dxf>
              <font>
                <b/>
                <i val="0"/>
                <color theme="0"/>
              </font>
              <fill>
                <patternFill>
                  <bgColor rgb="FFE26B0A"/>
                </patternFill>
              </fill>
            </x14:dxf>
          </x14:cfRule>
          <x14:cfRule type="containsText" priority="12779" operator="containsText" id="{D542A649-135D-4185-A85D-150272005DFE}">
            <xm:f>NOT(ISERROR(SEARCH('Listados Datos'!$T$5,AF236)))</xm:f>
            <xm:f>'Listados Datos'!$T$5</xm:f>
            <x14:dxf>
              <font>
                <b/>
                <i val="0"/>
                <color auto="1"/>
              </font>
              <fill>
                <patternFill>
                  <bgColor rgb="FFFFFF00"/>
                </patternFill>
              </fill>
            </x14:dxf>
          </x14:cfRule>
          <x14:cfRule type="containsText" priority="12780" operator="containsText" id="{3DC649C4-6B69-4DCA-A2C0-5B1BE0A31C5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773" operator="containsText" id="{F4DA17F1-10D2-4217-ADC6-569C9335919F}">
            <xm:f>NOT(ISERROR(SEARCH('Listados Datos'!$T$3,AB236)))</xm:f>
            <xm:f>'Listados Datos'!$T$3</xm:f>
            <x14:dxf>
              <fill>
                <patternFill patternType="solid">
                  <bgColor rgb="FFC00000"/>
                </patternFill>
              </fill>
            </x14:dxf>
          </x14:cfRule>
          <x14:cfRule type="containsText" priority="12774" operator="containsText" id="{5A6E52C2-2B35-4210-86A0-467B08BFE04D}">
            <xm:f>NOT(ISERROR(SEARCH('Listados Datos'!$T$4,AB236)))</xm:f>
            <xm:f>'Listados Datos'!$T$4</xm:f>
            <x14:dxf>
              <font>
                <b/>
                <i val="0"/>
                <color theme="0"/>
              </font>
              <fill>
                <patternFill>
                  <bgColor rgb="FFE26B0A"/>
                </patternFill>
              </fill>
            </x14:dxf>
          </x14:cfRule>
          <x14:cfRule type="containsText" priority="12775" operator="containsText" id="{BDCA1A11-422F-4FA3-A97E-69AED7FB496F}">
            <xm:f>NOT(ISERROR(SEARCH('Listados Datos'!$T$5,AB236)))</xm:f>
            <xm:f>'Listados Datos'!$T$5</xm:f>
            <x14:dxf>
              <font>
                <b/>
                <i val="0"/>
                <color auto="1"/>
              </font>
              <fill>
                <patternFill>
                  <bgColor rgb="FFFFFF00"/>
                </patternFill>
              </fill>
            </x14:dxf>
          </x14:cfRule>
          <x14:cfRule type="containsText" priority="12776" operator="containsText" id="{363F03BE-F294-421D-92C6-8DF7CD166CF2}">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763" operator="containsText" id="{3FFAA173-5D4F-49A2-92DA-B8C752B674BA}">
            <xm:f>NOT(ISERROR(SEARCH('Listados Datos'!$P$3,Z236)))</xm:f>
            <xm:f>'Listados Datos'!$P$3</xm:f>
            <x14:dxf>
              <fill>
                <patternFill>
                  <bgColor rgb="FF99CC00"/>
                </patternFill>
              </fill>
            </x14:dxf>
          </x14:cfRule>
          <x14:cfRule type="containsText" priority="12764" operator="containsText" id="{1CBC3E82-1CEA-417F-9F0B-DC7247CBF4A7}">
            <xm:f>NOT(ISERROR(SEARCH('Listados Datos'!$P$4,Z236)))</xm:f>
            <xm:f>'Listados Datos'!$P$4</xm:f>
            <x14:dxf>
              <fill>
                <patternFill>
                  <bgColor rgb="FF33CC33"/>
                </patternFill>
              </fill>
            </x14:dxf>
          </x14:cfRule>
          <x14:cfRule type="containsText" priority="12765" operator="containsText" id="{D7AD1EA6-B519-4D4A-A9E6-082B64593BA9}">
            <xm:f>NOT(ISERROR(SEARCH('Listados Datos'!$P$5,Z236)))</xm:f>
            <xm:f>'Listados Datos'!$P$5</xm:f>
            <x14:dxf>
              <fill>
                <patternFill>
                  <bgColor rgb="FFFFFF00"/>
                </patternFill>
              </fill>
            </x14:dxf>
          </x14:cfRule>
          <x14:cfRule type="containsText" priority="12766" operator="containsText" id="{6445AF80-0F1E-4C56-B385-81F486E39CEF}">
            <xm:f>NOT(ISERROR(SEARCH('Listados Datos'!$P$6,Z236)))</xm:f>
            <xm:f>'Listados Datos'!$P$6</xm:f>
            <x14:dxf>
              <fill>
                <patternFill>
                  <bgColor rgb="FFFFC000"/>
                </patternFill>
              </fill>
            </x14:dxf>
          </x14:cfRule>
          <x14:cfRule type="containsText" priority="12767" operator="containsText" id="{8177EDC5-E87D-49D3-BACF-8EE2D1A21453}">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749" operator="containsText" id="{9205A549-3509-4731-8698-6E81B952AF6D}">
            <xm:f>NOT(ISERROR(SEARCH('Listados Datos'!$T$3,AT236)))</xm:f>
            <xm:f>'Listados Datos'!$T$3</xm:f>
            <x14:dxf>
              <fill>
                <patternFill patternType="solid">
                  <bgColor rgb="FFC00000"/>
                </patternFill>
              </fill>
            </x14:dxf>
          </x14:cfRule>
          <x14:cfRule type="containsText" priority="12750" operator="containsText" id="{91AC5C8F-9813-46D1-82F8-8AABA2969C9E}">
            <xm:f>NOT(ISERROR(SEARCH('Listados Datos'!$T$4,AT236)))</xm:f>
            <xm:f>'Listados Datos'!$T$4</xm:f>
            <x14:dxf>
              <font>
                <b/>
                <i val="0"/>
                <color theme="0"/>
              </font>
              <fill>
                <patternFill>
                  <bgColor rgb="FFE26B0A"/>
                </patternFill>
              </fill>
            </x14:dxf>
          </x14:cfRule>
          <x14:cfRule type="containsText" priority="12751" operator="containsText" id="{5F79C267-9CA6-45BC-8CD4-C53F598CFF78}">
            <xm:f>NOT(ISERROR(SEARCH('Listados Datos'!$T$5,AT236)))</xm:f>
            <xm:f>'Listados Datos'!$T$5</xm:f>
            <x14:dxf>
              <font>
                <b/>
                <i val="0"/>
                <color auto="1"/>
              </font>
              <fill>
                <patternFill>
                  <bgColor rgb="FFFFFF00"/>
                </patternFill>
              </fill>
            </x14:dxf>
          </x14:cfRule>
          <x14:cfRule type="containsText" priority="12752" operator="containsText" id="{94FD60A2-8956-40B9-BA96-A6EC5ACB7A34}">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575" operator="containsText" id="{105DD0C0-8332-4FB6-8FF5-7151B9AC4597}">
            <xm:f>NOT(ISERROR(SEARCH('Listados Datos'!$P$3,AR247)))</xm:f>
            <xm:f>'Listados Datos'!$P$3</xm:f>
            <x14:dxf>
              <fill>
                <patternFill>
                  <bgColor rgb="FF99CC00"/>
                </patternFill>
              </fill>
            </x14:dxf>
          </x14:cfRule>
          <x14:cfRule type="containsText" priority="12576" operator="containsText" id="{61D599DB-724A-4FCE-A4AF-21D008F8D7EA}">
            <xm:f>NOT(ISERROR(SEARCH('Listados Datos'!$P$4,AR247)))</xm:f>
            <xm:f>'Listados Datos'!$P$4</xm:f>
            <x14:dxf>
              <fill>
                <patternFill>
                  <bgColor rgb="FF33CC33"/>
                </patternFill>
              </fill>
            </x14:dxf>
          </x14:cfRule>
          <x14:cfRule type="containsText" priority="12577" operator="containsText" id="{8A141A5E-A419-47FC-A7CB-E1648A6C64BC}">
            <xm:f>NOT(ISERROR(SEARCH('Listados Datos'!$P$5,AR247)))</xm:f>
            <xm:f>'Listados Datos'!$P$5</xm:f>
            <x14:dxf>
              <fill>
                <patternFill>
                  <bgColor rgb="FFFFFF00"/>
                </patternFill>
              </fill>
            </x14:dxf>
          </x14:cfRule>
          <x14:cfRule type="containsText" priority="12578" operator="containsText" id="{2F8A55AB-8FE2-4D13-B852-E82266B02C6D}">
            <xm:f>NOT(ISERROR(SEARCH('Listados Datos'!$P$6,AR247)))</xm:f>
            <xm:f>'Listados Datos'!$P$6</xm:f>
            <x14:dxf>
              <fill>
                <patternFill>
                  <bgColor rgb="FFFFC000"/>
                </patternFill>
              </fill>
            </x14:dxf>
          </x14:cfRule>
          <x14:cfRule type="containsText" priority="12579" operator="containsText" id="{EE3B5A77-E3A8-4607-9EE6-500A2BB1A491}">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641" operator="containsText" id="{DFF72E7B-18A2-4AF2-99F7-4F63619B4BD6}">
            <xm:f>NOT(ISERROR(SEARCH('Listados Datos'!$T$3,AT249)))</xm:f>
            <xm:f>'Listados Datos'!$T$3</xm:f>
            <x14:dxf>
              <fill>
                <patternFill patternType="solid">
                  <bgColor rgb="FFC00000"/>
                </patternFill>
              </fill>
            </x14:dxf>
          </x14:cfRule>
          <x14:cfRule type="containsText" priority="12642" operator="containsText" id="{329EDB66-EA66-4902-9395-1379AC5BD202}">
            <xm:f>NOT(ISERROR(SEARCH('Listados Datos'!$T$4,AT249)))</xm:f>
            <xm:f>'Listados Datos'!$T$4</xm:f>
            <x14:dxf>
              <font>
                <b/>
                <i val="0"/>
                <color theme="0"/>
              </font>
              <fill>
                <patternFill>
                  <bgColor rgb="FFE26B0A"/>
                </patternFill>
              </fill>
            </x14:dxf>
          </x14:cfRule>
          <x14:cfRule type="containsText" priority="12643" operator="containsText" id="{91AA7926-4DF9-4AF2-A7BF-214F3B750499}">
            <xm:f>NOT(ISERROR(SEARCH('Listados Datos'!$T$5,AT249)))</xm:f>
            <xm:f>'Listados Datos'!$T$5</xm:f>
            <x14:dxf>
              <font>
                <b/>
                <i val="0"/>
                <color auto="1"/>
              </font>
              <fill>
                <patternFill>
                  <bgColor rgb="FFFFFF00"/>
                </patternFill>
              </fill>
            </x14:dxf>
          </x14:cfRule>
          <x14:cfRule type="containsText" priority="12644" operator="containsText" id="{E6F131E8-D990-4B9F-AF51-30627CD05646}">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631" operator="containsText" id="{5362542B-4358-4379-B7A6-D9F7291F0DA6}">
            <xm:f>NOT(ISERROR(SEARCH('Listados Datos'!$P$3,AR249)))</xm:f>
            <xm:f>'Listados Datos'!$P$3</xm:f>
            <x14:dxf>
              <fill>
                <patternFill>
                  <bgColor rgb="FF99CC00"/>
                </patternFill>
              </fill>
            </x14:dxf>
          </x14:cfRule>
          <x14:cfRule type="containsText" priority="12632" operator="containsText" id="{51C08D20-167F-4154-9ACE-06F22FDF924E}">
            <xm:f>NOT(ISERROR(SEARCH('Listados Datos'!$P$4,AR249)))</xm:f>
            <xm:f>'Listados Datos'!$P$4</xm:f>
            <x14:dxf>
              <fill>
                <patternFill>
                  <bgColor rgb="FF33CC33"/>
                </patternFill>
              </fill>
            </x14:dxf>
          </x14:cfRule>
          <x14:cfRule type="containsText" priority="12633" operator="containsText" id="{A9C70EF1-E304-4041-85D1-73D2B36637B5}">
            <xm:f>NOT(ISERROR(SEARCH('Listados Datos'!$P$5,AR249)))</xm:f>
            <xm:f>'Listados Datos'!$P$5</xm:f>
            <x14:dxf>
              <fill>
                <patternFill>
                  <bgColor rgb="FFFFFF00"/>
                </patternFill>
              </fill>
            </x14:dxf>
          </x14:cfRule>
          <x14:cfRule type="containsText" priority="12634" operator="containsText" id="{89D44728-3491-486D-B2C7-268F41161139}">
            <xm:f>NOT(ISERROR(SEARCH('Listados Datos'!$P$6,AR249)))</xm:f>
            <xm:f>'Listados Datos'!$P$6</xm:f>
            <x14:dxf>
              <fill>
                <patternFill>
                  <bgColor rgb="FFFFC000"/>
                </patternFill>
              </fill>
            </x14:dxf>
          </x14:cfRule>
          <x14:cfRule type="containsText" priority="12635" operator="containsText" id="{09EDA327-DE46-4B12-8C31-0FBEA293CF17}">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599" operator="containsText" id="{332ED09B-CFD7-4C9A-B8FF-D69577476BD4}">
            <xm:f>NOT(ISERROR(SEARCH('Listados Datos'!$T$3,AT246)))</xm:f>
            <xm:f>'Listados Datos'!$T$3</xm:f>
            <x14:dxf>
              <fill>
                <patternFill patternType="solid">
                  <bgColor rgb="FFC00000"/>
                </patternFill>
              </fill>
            </x14:dxf>
          </x14:cfRule>
          <x14:cfRule type="containsText" priority="12600" operator="containsText" id="{0A4EC7C6-C3DE-4E58-8B5D-C28BC1671EF8}">
            <xm:f>NOT(ISERROR(SEARCH('Listados Datos'!$T$4,AT246)))</xm:f>
            <xm:f>'Listados Datos'!$T$4</xm:f>
            <x14:dxf>
              <font>
                <b/>
                <i val="0"/>
                <color theme="0"/>
              </font>
              <fill>
                <patternFill>
                  <bgColor rgb="FFE26B0A"/>
                </patternFill>
              </fill>
            </x14:dxf>
          </x14:cfRule>
          <x14:cfRule type="containsText" priority="12601" operator="containsText" id="{7A780A66-0C30-4652-A722-412D70830FF9}">
            <xm:f>NOT(ISERROR(SEARCH('Listados Datos'!$T$5,AT246)))</xm:f>
            <xm:f>'Listados Datos'!$T$5</xm:f>
            <x14:dxf>
              <font>
                <b/>
                <i val="0"/>
                <color auto="1"/>
              </font>
              <fill>
                <patternFill>
                  <bgColor rgb="FFFFFF00"/>
                </patternFill>
              </fill>
            </x14:dxf>
          </x14:cfRule>
          <x14:cfRule type="containsText" priority="12602" operator="containsText" id="{72E724A4-D651-4A2A-9BE4-D71031C049F1}">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589" operator="containsText" id="{8356CA96-6B65-4201-AE85-01BBD5070B70}">
            <xm:f>NOT(ISERROR(SEARCH('Listados Datos'!$P$3,AR246)))</xm:f>
            <xm:f>'Listados Datos'!$P$3</xm:f>
            <x14:dxf>
              <fill>
                <patternFill>
                  <bgColor rgb="FF99CC00"/>
                </patternFill>
              </fill>
            </x14:dxf>
          </x14:cfRule>
          <x14:cfRule type="containsText" priority="12590" operator="containsText" id="{A2ED11D1-41D7-40AE-AFF6-3D0597996722}">
            <xm:f>NOT(ISERROR(SEARCH('Listados Datos'!$P$4,AR246)))</xm:f>
            <xm:f>'Listados Datos'!$P$4</xm:f>
            <x14:dxf>
              <fill>
                <patternFill>
                  <bgColor rgb="FF33CC33"/>
                </patternFill>
              </fill>
            </x14:dxf>
          </x14:cfRule>
          <x14:cfRule type="containsText" priority="12591" operator="containsText" id="{E8883B80-4CC9-47E2-9AD3-A913296DDD9E}">
            <xm:f>NOT(ISERROR(SEARCH('Listados Datos'!$P$5,AR246)))</xm:f>
            <xm:f>'Listados Datos'!$P$5</xm:f>
            <x14:dxf>
              <fill>
                <patternFill>
                  <bgColor rgb="FFFFFF00"/>
                </patternFill>
              </fill>
            </x14:dxf>
          </x14:cfRule>
          <x14:cfRule type="containsText" priority="12592" operator="containsText" id="{3DF82F01-5245-4DCE-A017-5B0E12107893}">
            <xm:f>NOT(ISERROR(SEARCH('Listados Datos'!$P$6,AR246)))</xm:f>
            <xm:f>'Listados Datos'!$P$6</xm:f>
            <x14:dxf>
              <fill>
                <patternFill>
                  <bgColor rgb="FFFFC000"/>
                </patternFill>
              </fill>
            </x14:dxf>
          </x14:cfRule>
          <x14:cfRule type="containsText" priority="12593" operator="containsText" id="{A4F418CA-C15A-4875-A71B-132B141C9C76}">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707" operator="containsText" id="{4B4D689D-64FF-4832-9D4A-00A83CD8F6FC}">
            <xm:f>NOT(ISERROR(SEARCH('Listados Datos'!$T$3,AF244)))</xm:f>
            <xm:f>'Listados Datos'!$T$3</xm:f>
            <x14:dxf>
              <fill>
                <patternFill patternType="solid">
                  <bgColor rgb="FFC00000"/>
                </patternFill>
              </fill>
            </x14:dxf>
          </x14:cfRule>
          <x14:cfRule type="containsText" priority="12708" operator="containsText" id="{3EE60E92-28AA-4010-9CA9-DAA2E5798998}">
            <xm:f>NOT(ISERROR(SEARCH('Listados Datos'!$T$4,AF244)))</xm:f>
            <xm:f>'Listados Datos'!$T$4</xm:f>
            <x14:dxf>
              <font>
                <b/>
                <i val="0"/>
                <color theme="0"/>
              </font>
              <fill>
                <patternFill>
                  <bgColor rgb="FFE26B0A"/>
                </patternFill>
              </fill>
            </x14:dxf>
          </x14:cfRule>
          <x14:cfRule type="containsText" priority="12709" operator="containsText" id="{4F5089B1-13A6-4F42-B69C-30C957C5FC23}">
            <xm:f>NOT(ISERROR(SEARCH('Listados Datos'!$T$5,AF244)))</xm:f>
            <xm:f>'Listados Datos'!$T$5</xm:f>
            <x14:dxf>
              <font>
                <b/>
                <i val="0"/>
                <color auto="1"/>
              </font>
              <fill>
                <patternFill>
                  <bgColor rgb="FFFFFF00"/>
                </patternFill>
              </fill>
            </x14:dxf>
          </x14:cfRule>
          <x14:cfRule type="containsText" priority="12710" operator="containsText" id="{B01E3CFB-C5DF-4E63-8F9C-2E94DABD39CB}">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703" operator="containsText" id="{C926EF30-AE86-45A5-91A2-89AB172E250F}">
            <xm:f>NOT(ISERROR(SEARCH('Listados Datos'!$T$3,AB244)))</xm:f>
            <xm:f>'Listados Datos'!$T$3</xm:f>
            <x14:dxf>
              <fill>
                <patternFill patternType="solid">
                  <bgColor rgb="FFC00000"/>
                </patternFill>
              </fill>
            </x14:dxf>
          </x14:cfRule>
          <x14:cfRule type="containsText" priority="12704" operator="containsText" id="{FEE57F1C-FDF4-43AC-84A7-52DDA894779A}">
            <xm:f>NOT(ISERROR(SEARCH('Listados Datos'!$T$4,AB244)))</xm:f>
            <xm:f>'Listados Datos'!$T$4</xm:f>
            <x14:dxf>
              <font>
                <b/>
                <i val="0"/>
                <color theme="0"/>
              </font>
              <fill>
                <patternFill>
                  <bgColor rgb="FFE26B0A"/>
                </patternFill>
              </fill>
            </x14:dxf>
          </x14:cfRule>
          <x14:cfRule type="containsText" priority="12705" operator="containsText" id="{567C83D9-9183-405E-922E-CD3C1564CD91}">
            <xm:f>NOT(ISERROR(SEARCH('Listados Datos'!$T$5,AB244)))</xm:f>
            <xm:f>'Listados Datos'!$T$5</xm:f>
            <x14:dxf>
              <font>
                <b/>
                <i val="0"/>
                <color auto="1"/>
              </font>
              <fill>
                <patternFill>
                  <bgColor rgb="FFFFFF00"/>
                </patternFill>
              </fill>
            </x14:dxf>
          </x14:cfRule>
          <x14:cfRule type="containsText" priority="12706" operator="containsText" id="{5B4E3BFD-D867-40CA-BBA4-895275D1EBCB}">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693" operator="containsText" id="{06F5B138-39A4-4C0D-A03F-A2BD6184CBDB}">
            <xm:f>NOT(ISERROR(SEARCH('Listados Datos'!$P$3,Z244)))</xm:f>
            <xm:f>'Listados Datos'!$P$3</xm:f>
            <x14:dxf>
              <fill>
                <patternFill>
                  <bgColor rgb="FF99CC00"/>
                </patternFill>
              </fill>
            </x14:dxf>
          </x14:cfRule>
          <x14:cfRule type="containsText" priority="12694" operator="containsText" id="{7D9A3448-8E7E-495E-833D-EF6D7A6319E6}">
            <xm:f>NOT(ISERROR(SEARCH('Listados Datos'!$P$4,Z244)))</xm:f>
            <xm:f>'Listados Datos'!$P$4</xm:f>
            <x14:dxf>
              <fill>
                <patternFill>
                  <bgColor rgb="FF33CC33"/>
                </patternFill>
              </fill>
            </x14:dxf>
          </x14:cfRule>
          <x14:cfRule type="containsText" priority="12695" operator="containsText" id="{862EFAEB-B035-4C5F-AD3A-04CA80D97FF8}">
            <xm:f>NOT(ISERROR(SEARCH('Listados Datos'!$P$5,Z244)))</xm:f>
            <xm:f>'Listados Datos'!$P$5</xm:f>
            <x14:dxf>
              <fill>
                <patternFill>
                  <bgColor rgb="FFFFFF00"/>
                </patternFill>
              </fill>
            </x14:dxf>
          </x14:cfRule>
          <x14:cfRule type="containsText" priority="12696" operator="containsText" id="{74D9C73A-082D-40AC-8C36-5045B5132419}">
            <xm:f>NOT(ISERROR(SEARCH('Listados Datos'!$P$6,Z244)))</xm:f>
            <xm:f>'Listados Datos'!$P$6</xm:f>
            <x14:dxf>
              <fill>
                <patternFill>
                  <bgColor rgb="FFFFC000"/>
                </patternFill>
              </fill>
            </x14:dxf>
          </x14:cfRule>
          <x14:cfRule type="containsText" priority="12697" operator="containsText" id="{E59D62EE-6F02-4E7E-BE4A-59C47B62DDEA}">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669" operator="containsText" id="{1CAE0228-F1B2-4F71-8118-669B547CDEA0}">
            <xm:f>NOT(ISERROR(SEARCH('Listados Datos'!$T$3,AT244)))</xm:f>
            <xm:f>'Listados Datos'!$T$3</xm:f>
            <x14:dxf>
              <fill>
                <patternFill patternType="solid">
                  <bgColor rgb="FFC00000"/>
                </patternFill>
              </fill>
            </x14:dxf>
          </x14:cfRule>
          <x14:cfRule type="containsText" priority="12670" operator="containsText" id="{D068D817-47BA-43C6-888D-59103C381A35}">
            <xm:f>NOT(ISERROR(SEARCH('Listados Datos'!$T$4,AT244)))</xm:f>
            <xm:f>'Listados Datos'!$T$4</xm:f>
            <x14:dxf>
              <font>
                <b/>
                <i val="0"/>
                <color theme="0"/>
              </font>
              <fill>
                <patternFill>
                  <bgColor rgb="FFE26B0A"/>
                </patternFill>
              </fill>
            </x14:dxf>
          </x14:cfRule>
          <x14:cfRule type="containsText" priority="12671" operator="containsText" id="{58967945-D461-4D68-A46F-D26E5F13AD7C}">
            <xm:f>NOT(ISERROR(SEARCH('Listados Datos'!$T$5,AT244)))</xm:f>
            <xm:f>'Listados Datos'!$T$5</xm:f>
            <x14:dxf>
              <font>
                <b/>
                <i val="0"/>
                <color auto="1"/>
              </font>
              <fill>
                <patternFill>
                  <bgColor rgb="FFFFFF00"/>
                </patternFill>
              </fill>
            </x14:dxf>
          </x14:cfRule>
          <x14:cfRule type="containsText" priority="12672" operator="containsText" id="{FB9872A8-68D0-45B7-9242-53E851A581DD}">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659" operator="containsText" id="{D3E389AB-EE73-4A45-AC98-4F3848E5A5BC}">
            <xm:f>NOT(ISERROR(SEARCH('Listados Datos'!$P$3,AR244)))</xm:f>
            <xm:f>'Listados Datos'!$P$3</xm:f>
            <x14:dxf>
              <fill>
                <patternFill>
                  <bgColor rgb="FF99CC00"/>
                </patternFill>
              </fill>
            </x14:dxf>
          </x14:cfRule>
          <x14:cfRule type="containsText" priority="12660" operator="containsText" id="{3464492F-CCE5-4965-AF15-BA29D2B47E5A}">
            <xm:f>NOT(ISERROR(SEARCH('Listados Datos'!$P$4,AR244)))</xm:f>
            <xm:f>'Listados Datos'!$P$4</xm:f>
            <x14:dxf>
              <fill>
                <patternFill>
                  <bgColor rgb="FF33CC33"/>
                </patternFill>
              </fill>
            </x14:dxf>
          </x14:cfRule>
          <x14:cfRule type="containsText" priority="12661" operator="containsText" id="{376A649E-B3A1-4964-A99B-40CA8DC3FE83}">
            <xm:f>NOT(ISERROR(SEARCH('Listados Datos'!$P$5,AR244)))</xm:f>
            <xm:f>'Listados Datos'!$P$5</xm:f>
            <x14:dxf>
              <fill>
                <patternFill>
                  <bgColor rgb="FFFFFF00"/>
                </patternFill>
              </fill>
            </x14:dxf>
          </x14:cfRule>
          <x14:cfRule type="containsText" priority="12662" operator="containsText" id="{8CFB7ED9-A9AB-429A-A84D-00B2D6444257}">
            <xm:f>NOT(ISERROR(SEARCH('Listados Datos'!$P$6,AR244)))</xm:f>
            <xm:f>'Listados Datos'!$P$6</xm:f>
            <x14:dxf>
              <fill>
                <patternFill>
                  <bgColor rgb="FFFFC000"/>
                </patternFill>
              </fill>
            </x14:dxf>
          </x14:cfRule>
          <x14:cfRule type="containsText" priority="12663" operator="containsText" id="{C73B1237-AA93-4E9D-AACA-5E5DF22203C3}">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655" operator="containsText" id="{C31873BE-A854-4E92-937C-2ED945896C66}">
            <xm:f>NOT(ISERROR(SEARCH('Listados Datos'!$T$3,AT245)))</xm:f>
            <xm:f>'Listados Datos'!$T$3</xm:f>
            <x14:dxf>
              <fill>
                <patternFill patternType="solid">
                  <bgColor rgb="FFC00000"/>
                </patternFill>
              </fill>
            </x14:dxf>
          </x14:cfRule>
          <x14:cfRule type="containsText" priority="12656" operator="containsText" id="{CF862DE3-698F-4EA8-8CF4-3006A4F9A3A1}">
            <xm:f>NOT(ISERROR(SEARCH('Listados Datos'!$T$4,AT245)))</xm:f>
            <xm:f>'Listados Datos'!$T$4</xm:f>
            <x14:dxf>
              <font>
                <b/>
                <i val="0"/>
                <color theme="0"/>
              </font>
              <fill>
                <patternFill>
                  <bgColor rgb="FFE26B0A"/>
                </patternFill>
              </fill>
            </x14:dxf>
          </x14:cfRule>
          <x14:cfRule type="containsText" priority="12657" operator="containsText" id="{465AEEF5-FFE7-48D7-9C6E-4889F0BCE3D0}">
            <xm:f>NOT(ISERROR(SEARCH('Listados Datos'!$T$5,AT245)))</xm:f>
            <xm:f>'Listados Datos'!$T$5</xm:f>
            <x14:dxf>
              <font>
                <b/>
                <i val="0"/>
                <color auto="1"/>
              </font>
              <fill>
                <patternFill>
                  <bgColor rgb="FFFFFF00"/>
                </patternFill>
              </fill>
            </x14:dxf>
          </x14:cfRule>
          <x14:cfRule type="containsText" priority="12658" operator="containsText" id="{950498A4-A457-4F68-BF3F-863FB7C76B9B}">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645" operator="containsText" id="{C73679D3-51BF-4690-843D-8D08D8063506}">
            <xm:f>NOT(ISERROR(SEARCH('Listados Datos'!$P$3,AR245)))</xm:f>
            <xm:f>'Listados Datos'!$P$3</xm:f>
            <x14:dxf>
              <fill>
                <patternFill>
                  <bgColor rgb="FF99CC00"/>
                </patternFill>
              </fill>
            </x14:dxf>
          </x14:cfRule>
          <x14:cfRule type="containsText" priority="12646" operator="containsText" id="{C5B22B10-7D57-4C8D-AFE6-5212BFB744D8}">
            <xm:f>NOT(ISERROR(SEARCH('Listados Datos'!$P$4,AR245)))</xm:f>
            <xm:f>'Listados Datos'!$P$4</xm:f>
            <x14:dxf>
              <fill>
                <patternFill>
                  <bgColor rgb="FF33CC33"/>
                </patternFill>
              </fill>
            </x14:dxf>
          </x14:cfRule>
          <x14:cfRule type="containsText" priority="12647" operator="containsText" id="{FDBFE192-F3C9-4F0F-ABF1-FEC5ED9C9C35}">
            <xm:f>NOT(ISERROR(SEARCH('Listados Datos'!$P$5,AR245)))</xm:f>
            <xm:f>'Listados Datos'!$P$5</xm:f>
            <x14:dxf>
              <fill>
                <patternFill>
                  <bgColor rgb="FFFFFF00"/>
                </patternFill>
              </fill>
            </x14:dxf>
          </x14:cfRule>
          <x14:cfRule type="containsText" priority="12648" operator="containsText" id="{9AA32B4A-A923-458F-8FA2-0FB91FC50FF4}">
            <xm:f>NOT(ISERROR(SEARCH('Listados Datos'!$P$6,AR245)))</xm:f>
            <xm:f>'Listados Datos'!$P$6</xm:f>
            <x14:dxf>
              <fill>
                <patternFill>
                  <bgColor rgb="FFFFC000"/>
                </patternFill>
              </fill>
            </x14:dxf>
          </x14:cfRule>
          <x14:cfRule type="containsText" priority="12649" operator="containsText" id="{882484CF-B364-4339-8417-095A4D54468A}">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627" operator="containsText" id="{63E21751-D2E6-4DC0-B1E0-ACCD305E6B3A}">
            <xm:f>NOT(ISERROR(SEARCH('Listados Datos'!$T$3,AF246)))</xm:f>
            <xm:f>'Listados Datos'!$T$3</xm:f>
            <x14:dxf>
              <fill>
                <patternFill patternType="solid">
                  <bgColor rgb="FFC00000"/>
                </patternFill>
              </fill>
            </x14:dxf>
          </x14:cfRule>
          <x14:cfRule type="containsText" priority="12628" operator="containsText" id="{EBC83A73-B0DD-459B-BEA5-2E3CFED2B59C}">
            <xm:f>NOT(ISERROR(SEARCH('Listados Datos'!$T$4,AF246)))</xm:f>
            <xm:f>'Listados Datos'!$T$4</xm:f>
            <x14:dxf>
              <font>
                <b/>
                <i val="0"/>
                <color theme="0"/>
              </font>
              <fill>
                <patternFill>
                  <bgColor rgb="FFE26B0A"/>
                </patternFill>
              </fill>
            </x14:dxf>
          </x14:cfRule>
          <x14:cfRule type="containsText" priority="12629" operator="containsText" id="{16D89729-AF40-4C57-B9DD-C7E7D2552580}">
            <xm:f>NOT(ISERROR(SEARCH('Listados Datos'!$T$5,AF246)))</xm:f>
            <xm:f>'Listados Datos'!$T$5</xm:f>
            <x14:dxf>
              <font>
                <b/>
                <i val="0"/>
                <color auto="1"/>
              </font>
              <fill>
                <patternFill>
                  <bgColor rgb="FFFFFF00"/>
                </patternFill>
              </fill>
            </x14:dxf>
          </x14:cfRule>
          <x14:cfRule type="containsText" priority="12630" operator="containsText" id="{99D6BC95-B916-49E7-82E3-F19CC2503F62}">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623" operator="containsText" id="{4894936B-DC77-4FEB-9CD9-6502C1055E12}">
            <xm:f>NOT(ISERROR(SEARCH('Listados Datos'!$T$3,AB246)))</xm:f>
            <xm:f>'Listados Datos'!$T$3</xm:f>
            <x14:dxf>
              <fill>
                <patternFill patternType="solid">
                  <bgColor rgb="FFC00000"/>
                </patternFill>
              </fill>
            </x14:dxf>
          </x14:cfRule>
          <x14:cfRule type="containsText" priority="12624" operator="containsText" id="{5697F7A3-3E05-4068-85EB-FFC6A750C320}">
            <xm:f>NOT(ISERROR(SEARCH('Listados Datos'!$T$4,AB246)))</xm:f>
            <xm:f>'Listados Datos'!$T$4</xm:f>
            <x14:dxf>
              <font>
                <b/>
                <i val="0"/>
                <color theme="0"/>
              </font>
              <fill>
                <patternFill>
                  <bgColor rgb="FFE26B0A"/>
                </patternFill>
              </fill>
            </x14:dxf>
          </x14:cfRule>
          <x14:cfRule type="containsText" priority="12625" operator="containsText" id="{26140981-F47A-4F08-9875-56FFE801E9A7}">
            <xm:f>NOT(ISERROR(SEARCH('Listados Datos'!$T$5,AB246)))</xm:f>
            <xm:f>'Listados Datos'!$T$5</xm:f>
            <x14:dxf>
              <font>
                <b/>
                <i val="0"/>
                <color auto="1"/>
              </font>
              <fill>
                <patternFill>
                  <bgColor rgb="FFFFFF00"/>
                </patternFill>
              </fill>
            </x14:dxf>
          </x14:cfRule>
          <x14:cfRule type="containsText" priority="12626" operator="containsText" id="{F002B941-BA84-4F8B-8A19-3D76646387E7}">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613" operator="containsText" id="{EB4E5F31-2C25-4D93-91B6-12D435A9EA0D}">
            <xm:f>NOT(ISERROR(SEARCH('Listados Datos'!$P$3,Z246)))</xm:f>
            <xm:f>'Listados Datos'!$P$3</xm:f>
            <x14:dxf>
              <fill>
                <patternFill>
                  <bgColor rgb="FF99CC00"/>
                </patternFill>
              </fill>
            </x14:dxf>
          </x14:cfRule>
          <x14:cfRule type="containsText" priority="12614" operator="containsText" id="{B5F1E48F-5E01-4646-A58B-4A5E00B0AC42}">
            <xm:f>NOT(ISERROR(SEARCH('Listados Datos'!$P$4,Z246)))</xm:f>
            <xm:f>'Listados Datos'!$P$4</xm:f>
            <x14:dxf>
              <fill>
                <patternFill>
                  <bgColor rgb="FF33CC33"/>
                </patternFill>
              </fill>
            </x14:dxf>
          </x14:cfRule>
          <x14:cfRule type="containsText" priority="12615" operator="containsText" id="{00C45565-FF71-469A-8198-94484A464E83}">
            <xm:f>NOT(ISERROR(SEARCH('Listados Datos'!$P$5,Z246)))</xm:f>
            <xm:f>'Listados Datos'!$P$5</xm:f>
            <x14:dxf>
              <fill>
                <patternFill>
                  <bgColor rgb="FFFFFF00"/>
                </patternFill>
              </fill>
            </x14:dxf>
          </x14:cfRule>
          <x14:cfRule type="containsText" priority="12616" operator="containsText" id="{8497F74F-502B-4C3E-A1DF-06656E62DC75}">
            <xm:f>NOT(ISERROR(SEARCH('Listados Datos'!$P$6,Z246)))</xm:f>
            <xm:f>'Listados Datos'!$P$6</xm:f>
            <x14:dxf>
              <fill>
                <patternFill>
                  <bgColor rgb="FFFFC000"/>
                </patternFill>
              </fill>
            </x14:dxf>
          </x14:cfRule>
          <x14:cfRule type="containsText" priority="12617" operator="containsText" id="{6FF5E224-66BD-4C9F-BDC8-43CB125CFFD5}">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585" operator="containsText" id="{0021C415-490C-457A-9A07-36FB283C7BE8}">
            <xm:f>NOT(ISERROR(SEARCH('Listados Datos'!$T$3,AT247)))</xm:f>
            <xm:f>'Listados Datos'!$T$3</xm:f>
            <x14:dxf>
              <fill>
                <patternFill patternType="solid">
                  <bgColor rgb="FFC00000"/>
                </patternFill>
              </fill>
            </x14:dxf>
          </x14:cfRule>
          <x14:cfRule type="containsText" priority="12586" operator="containsText" id="{533217E9-654F-43F5-86DB-79C820B5C48B}">
            <xm:f>NOT(ISERROR(SEARCH('Listados Datos'!$T$4,AT247)))</xm:f>
            <xm:f>'Listados Datos'!$T$4</xm:f>
            <x14:dxf>
              <font>
                <b/>
                <i val="0"/>
                <color theme="0"/>
              </font>
              <fill>
                <patternFill>
                  <bgColor rgb="FFE26B0A"/>
                </patternFill>
              </fill>
            </x14:dxf>
          </x14:cfRule>
          <x14:cfRule type="containsText" priority="12587" operator="containsText" id="{0283C657-4EDE-4204-AD32-E9FB45B005F9}">
            <xm:f>NOT(ISERROR(SEARCH('Listados Datos'!$T$5,AT247)))</xm:f>
            <xm:f>'Listados Datos'!$T$5</xm:f>
            <x14:dxf>
              <font>
                <b/>
                <i val="0"/>
                <color auto="1"/>
              </font>
              <fill>
                <patternFill>
                  <bgColor rgb="FFFFFF00"/>
                </patternFill>
              </fill>
            </x14:dxf>
          </x14:cfRule>
          <x14:cfRule type="containsText" priority="12588" operator="containsText" id="{5B626862-B852-4000-949B-0303629A7046}">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2533" operator="containsText" id="{957CAD94-646D-48AB-B054-861DC1F25FB7}">
            <xm:f>NOT(ISERROR(SEARCH('Listados Datos'!$P$3,AR248)))</xm:f>
            <xm:f>'Listados Datos'!$P$3</xm:f>
            <x14:dxf>
              <fill>
                <patternFill>
                  <bgColor rgb="FF99CC00"/>
                </patternFill>
              </fill>
            </x14:dxf>
          </x14:cfRule>
          <x14:cfRule type="containsText" priority="12534" operator="containsText" id="{9B4314BC-221C-4D42-B769-B5427634879E}">
            <xm:f>NOT(ISERROR(SEARCH('Listados Datos'!$P$4,AR248)))</xm:f>
            <xm:f>'Listados Datos'!$P$4</xm:f>
            <x14:dxf>
              <fill>
                <patternFill>
                  <bgColor rgb="FF33CC33"/>
                </patternFill>
              </fill>
            </x14:dxf>
          </x14:cfRule>
          <x14:cfRule type="containsText" priority="12535" operator="containsText" id="{9F00F1B2-2EFD-4BDE-A848-32BD1B5E5022}">
            <xm:f>NOT(ISERROR(SEARCH('Listados Datos'!$P$5,AR248)))</xm:f>
            <xm:f>'Listados Datos'!$P$5</xm:f>
            <x14:dxf>
              <fill>
                <patternFill>
                  <bgColor rgb="FFFFFF00"/>
                </patternFill>
              </fill>
            </x14:dxf>
          </x14:cfRule>
          <x14:cfRule type="containsText" priority="12536" operator="containsText" id="{5B70A6B2-D10F-43BB-867A-C53328C41C7B}">
            <xm:f>NOT(ISERROR(SEARCH('Listados Datos'!$P$6,AR248)))</xm:f>
            <xm:f>'Listados Datos'!$P$6</xm:f>
            <x14:dxf>
              <fill>
                <patternFill>
                  <bgColor rgb="FFFFC000"/>
                </patternFill>
              </fill>
            </x14:dxf>
          </x14:cfRule>
          <x14:cfRule type="containsText" priority="12537" operator="containsText" id="{CB164F08-E86B-4C72-8723-954C5590889B}">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571" operator="containsText" id="{70A89CBB-9860-48AB-9745-2BD99B93E713}">
            <xm:f>NOT(ISERROR(SEARCH('Listados Datos'!$T$3,AF248)))</xm:f>
            <xm:f>'Listados Datos'!$T$3</xm:f>
            <x14:dxf>
              <fill>
                <patternFill patternType="solid">
                  <bgColor rgb="FFC00000"/>
                </patternFill>
              </fill>
            </x14:dxf>
          </x14:cfRule>
          <x14:cfRule type="containsText" priority="12572" operator="containsText" id="{BC716AA9-0CCF-4E34-9E53-2FA34B6DF77D}">
            <xm:f>NOT(ISERROR(SEARCH('Listados Datos'!$T$4,AF248)))</xm:f>
            <xm:f>'Listados Datos'!$T$4</xm:f>
            <x14:dxf>
              <font>
                <b/>
                <i val="0"/>
                <color theme="0"/>
              </font>
              <fill>
                <patternFill>
                  <bgColor rgb="FFE26B0A"/>
                </patternFill>
              </fill>
            </x14:dxf>
          </x14:cfRule>
          <x14:cfRule type="containsText" priority="12573" operator="containsText" id="{6B3E694C-E9EA-4C62-9887-FECEEE846A91}">
            <xm:f>NOT(ISERROR(SEARCH('Listados Datos'!$T$5,AF248)))</xm:f>
            <xm:f>'Listados Datos'!$T$5</xm:f>
            <x14:dxf>
              <font>
                <b/>
                <i val="0"/>
                <color auto="1"/>
              </font>
              <fill>
                <patternFill>
                  <bgColor rgb="FFFFFF00"/>
                </patternFill>
              </fill>
            </x14:dxf>
          </x14:cfRule>
          <x14:cfRule type="containsText" priority="12574" operator="containsText" id="{0FAF253B-0E78-40D6-AAF2-6AA386E59875}">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567" operator="containsText" id="{F39A77AD-9449-41CA-891D-3FF92AE1FC63}">
            <xm:f>NOT(ISERROR(SEARCH('Listados Datos'!$T$3,AB248)))</xm:f>
            <xm:f>'Listados Datos'!$T$3</xm:f>
            <x14:dxf>
              <fill>
                <patternFill patternType="solid">
                  <bgColor rgb="FFC00000"/>
                </patternFill>
              </fill>
            </x14:dxf>
          </x14:cfRule>
          <x14:cfRule type="containsText" priority="12568" operator="containsText" id="{02D1CB91-AD5C-427A-BF30-CF59DA48D82C}">
            <xm:f>NOT(ISERROR(SEARCH('Listados Datos'!$T$4,AB248)))</xm:f>
            <xm:f>'Listados Datos'!$T$4</xm:f>
            <x14:dxf>
              <font>
                <b/>
                <i val="0"/>
                <color theme="0"/>
              </font>
              <fill>
                <patternFill>
                  <bgColor rgb="FFE26B0A"/>
                </patternFill>
              </fill>
            </x14:dxf>
          </x14:cfRule>
          <x14:cfRule type="containsText" priority="12569" operator="containsText" id="{A150DC8B-429A-47B2-A87E-8A7B0290739A}">
            <xm:f>NOT(ISERROR(SEARCH('Listados Datos'!$T$5,AB248)))</xm:f>
            <xm:f>'Listados Datos'!$T$5</xm:f>
            <x14:dxf>
              <font>
                <b/>
                <i val="0"/>
                <color auto="1"/>
              </font>
              <fill>
                <patternFill>
                  <bgColor rgb="FFFFFF00"/>
                </patternFill>
              </fill>
            </x14:dxf>
          </x14:cfRule>
          <x14:cfRule type="containsText" priority="12570" operator="containsText" id="{46746BD4-514B-4973-AFEF-E3F4CA9BB6C3}">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557" operator="containsText" id="{284CC195-88C3-4426-B2AD-E7C0B2D9B49F}">
            <xm:f>NOT(ISERROR(SEARCH('Listados Datos'!$P$3,Z248)))</xm:f>
            <xm:f>'Listados Datos'!$P$3</xm:f>
            <x14:dxf>
              <fill>
                <patternFill>
                  <bgColor rgb="FF99CC00"/>
                </patternFill>
              </fill>
            </x14:dxf>
          </x14:cfRule>
          <x14:cfRule type="containsText" priority="12558" operator="containsText" id="{ABAD1F2B-3C95-406C-8505-BB04594010E6}">
            <xm:f>NOT(ISERROR(SEARCH('Listados Datos'!$P$4,Z248)))</xm:f>
            <xm:f>'Listados Datos'!$P$4</xm:f>
            <x14:dxf>
              <fill>
                <patternFill>
                  <bgColor rgb="FF33CC33"/>
                </patternFill>
              </fill>
            </x14:dxf>
          </x14:cfRule>
          <x14:cfRule type="containsText" priority="12559" operator="containsText" id="{057BBD82-A2C6-4CCC-B8E9-CEDDD949B68B}">
            <xm:f>NOT(ISERROR(SEARCH('Listados Datos'!$P$5,Z248)))</xm:f>
            <xm:f>'Listados Datos'!$P$5</xm:f>
            <x14:dxf>
              <fill>
                <patternFill>
                  <bgColor rgb="FFFFFF00"/>
                </patternFill>
              </fill>
            </x14:dxf>
          </x14:cfRule>
          <x14:cfRule type="containsText" priority="12560" operator="containsText" id="{5F9180EC-C1BF-4396-B42B-88C449EA6066}">
            <xm:f>NOT(ISERROR(SEARCH('Listados Datos'!$P$6,Z248)))</xm:f>
            <xm:f>'Listados Datos'!$P$6</xm:f>
            <x14:dxf>
              <fill>
                <patternFill>
                  <bgColor rgb="FFFFC000"/>
                </patternFill>
              </fill>
            </x14:dxf>
          </x14:cfRule>
          <x14:cfRule type="containsText" priority="12561" operator="containsText" id="{1433F37B-F227-4DB0-AF6C-DA60560CEA7A}">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2543" operator="containsText" id="{43F44F33-D411-4078-BC40-14EF492890C3}">
            <xm:f>NOT(ISERROR(SEARCH('Listados Datos'!$T$3,AT248)))</xm:f>
            <xm:f>'Listados Datos'!$T$3</xm:f>
            <x14:dxf>
              <fill>
                <patternFill patternType="solid">
                  <bgColor rgb="FFC00000"/>
                </patternFill>
              </fill>
            </x14:dxf>
          </x14:cfRule>
          <x14:cfRule type="containsText" priority="12544" operator="containsText" id="{33C04862-E938-4113-9E07-9C45FEEC030B}">
            <xm:f>NOT(ISERROR(SEARCH('Listados Datos'!$T$4,AT248)))</xm:f>
            <xm:f>'Listados Datos'!$T$4</xm:f>
            <x14:dxf>
              <font>
                <b/>
                <i val="0"/>
                <color theme="0"/>
              </font>
              <fill>
                <patternFill>
                  <bgColor rgb="FFE26B0A"/>
                </patternFill>
              </fill>
            </x14:dxf>
          </x14:cfRule>
          <x14:cfRule type="containsText" priority="12545" operator="containsText" id="{03144625-AE09-4CF5-869F-DDFAE4F4236F}">
            <xm:f>NOT(ISERROR(SEARCH('Listados Datos'!$T$5,AT248)))</xm:f>
            <xm:f>'Listados Datos'!$T$5</xm:f>
            <x14:dxf>
              <font>
                <b/>
                <i val="0"/>
                <color auto="1"/>
              </font>
              <fill>
                <patternFill>
                  <bgColor rgb="FFFFFF00"/>
                </patternFill>
              </fill>
            </x14:dxf>
          </x14:cfRule>
          <x14:cfRule type="containsText" priority="12546" operator="containsText" id="{AD357F2D-D7A1-44B2-8211-3D40661EDBFA}">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2383" operator="containsText" id="{6D00D5E7-CEEE-4B85-9A2A-8C6B25C43F20}">
            <xm:f>NOT(ISERROR(SEARCH('Listados Datos'!$P$3,AR241)))</xm:f>
            <xm:f>'Listados Datos'!$P$3</xm:f>
            <x14:dxf>
              <fill>
                <patternFill>
                  <bgColor rgb="FF99CC00"/>
                </patternFill>
              </fill>
            </x14:dxf>
          </x14:cfRule>
          <x14:cfRule type="containsText" priority="12384" operator="containsText" id="{D60EAE93-5F19-4EBA-AD91-06EF0AB5606E}">
            <xm:f>NOT(ISERROR(SEARCH('Listados Datos'!$P$4,AR241)))</xm:f>
            <xm:f>'Listados Datos'!$P$4</xm:f>
            <x14:dxf>
              <fill>
                <patternFill>
                  <bgColor rgb="FF33CC33"/>
                </patternFill>
              </fill>
            </x14:dxf>
          </x14:cfRule>
          <x14:cfRule type="containsText" priority="12385" operator="containsText" id="{CBB6552F-1CDD-4333-9C48-27A1DFF67144}">
            <xm:f>NOT(ISERROR(SEARCH('Listados Datos'!$P$5,AR241)))</xm:f>
            <xm:f>'Listados Datos'!$P$5</xm:f>
            <x14:dxf>
              <fill>
                <patternFill>
                  <bgColor rgb="FFFFFF00"/>
                </patternFill>
              </fill>
            </x14:dxf>
          </x14:cfRule>
          <x14:cfRule type="containsText" priority="12386" operator="containsText" id="{DD74016C-6179-4CAC-B97C-A6CFD3333CBE}">
            <xm:f>NOT(ISERROR(SEARCH('Listados Datos'!$P$6,AR241)))</xm:f>
            <xm:f>'Listados Datos'!$P$6</xm:f>
            <x14:dxf>
              <fill>
                <patternFill>
                  <bgColor rgb="FFFFC000"/>
                </patternFill>
              </fill>
            </x14:dxf>
          </x14:cfRule>
          <x14:cfRule type="containsText" priority="12387" operator="containsText" id="{07EB850B-4789-434B-8098-A62D9FDBDA7B}">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49" operator="containsText" id="{91DB7918-1D1A-4D3A-8D9B-2503A44449FC}">
            <xm:f>NOT(ISERROR(SEARCH('Listados Datos'!$T$3,AT243)))</xm:f>
            <xm:f>'Listados Datos'!$T$3</xm:f>
            <x14:dxf>
              <fill>
                <patternFill patternType="solid">
                  <bgColor rgb="FFC00000"/>
                </patternFill>
              </fill>
            </x14:dxf>
          </x14:cfRule>
          <x14:cfRule type="containsText" priority="12450" operator="containsText" id="{9D96B4A9-32C2-4BD7-9555-34A92A52B060}">
            <xm:f>NOT(ISERROR(SEARCH('Listados Datos'!$T$4,AT243)))</xm:f>
            <xm:f>'Listados Datos'!$T$4</xm:f>
            <x14:dxf>
              <font>
                <b/>
                <i val="0"/>
                <color theme="0"/>
              </font>
              <fill>
                <patternFill>
                  <bgColor rgb="FFE26B0A"/>
                </patternFill>
              </fill>
            </x14:dxf>
          </x14:cfRule>
          <x14:cfRule type="containsText" priority="12451" operator="containsText" id="{CB348E46-C908-47D9-81C6-CE9F45668886}">
            <xm:f>NOT(ISERROR(SEARCH('Listados Datos'!$T$5,AT243)))</xm:f>
            <xm:f>'Listados Datos'!$T$5</xm:f>
            <x14:dxf>
              <font>
                <b/>
                <i val="0"/>
                <color auto="1"/>
              </font>
              <fill>
                <patternFill>
                  <bgColor rgb="FFFFFF00"/>
                </patternFill>
              </fill>
            </x14:dxf>
          </x14:cfRule>
          <x14:cfRule type="containsText" priority="12452" operator="containsText" id="{D7E5905C-38D4-47F3-B91E-24D85752744D}">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39" operator="containsText" id="{BDEC6E95-4276-4A2F-A2AA-F53E467D0DD4}">
            <xm:f>NOT(ISERROR(SEARCH('Listados Datos'!$P$3,AR243)))</xm:f>
            <xm:f>'Listados Datos'!$P$3</xm:f>
            <x14:dxf>
              <fill>
                <patternFill>
                  <bgColor rgb="FF99CC00"/>
                </patternFill>
              </fill>
            </x14:dxf>
          </x14:cfRule>
          <x14:cfRule type="containsText" priority="12440" operator="containsText" id="{842A76F9-D83E-4D38-AFB8-4B36F41D52AB}">
            <xm:f>NOT(ISERROR(SEARCH('Listados Datos'!$P$4,AR243)))</xm:f>
            <xm:f>'Listados Datos'!$P$4</xm:f>
            <x14:dxf>
              <fill>
                <patternFill>
                  <bgColor rgb="FF33CC33"/>
                </patternFill>
              </fill>
            </x14:dxf>
          </x14:cfRule>
          <x14:cfRule type="containsText" priority="12441" operator="containsText" id="{06DDC3A9-5C96-4493-99B8-0BEA689BC10A}">
            <xm:f>NOT(ISERROR(SEARCH('Listados Datos'!$P$5,AR243)))</xm:f>
            <xm:f>'Listados Datos'!$P$5</xm:f>
            <x14:dxf>
              <fill>
                <patternFill>
                  <bgColor rgb="FFFFFF00"/>
                </patternFill>
              </fill>
            </x14:dxf>
          </x14:cfRule>
          <x14:cfRule type="containsText" priority="12442" operator="containsText" id="{2516E0CD-BE2E-43F3-8DB2-890AFFD3AF37}">
            <xm:f>NOT(ISERROR(SEARCH('Listados Datos'!$P$6,AR243)))</xm:f>
            <xm:f>'Listados Datos'!$P$6</xm:f>
            <x14:dxf>
              <fill>
                <patternFill>
                  <bgColor rgb="FFFFC000"/>
                </patternFill>
              </fill>
            </x14:dxf>
          </x14:cfRule>
          <x14:cfRule type="containsText" priority="12443" operator="containsText" id="{90535FFF-10D3-43DD-88E2-9D6A64CC8A31}">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07" operator="containsText" id="{7C543610-0160-4E3E-AC25-6B0BBE020855}">
            <xm:f>NOT(ISERROR(SEARCH('Listados Datos'!$T$3,AT240)))</xm:f>
            <xm:f>'Listados Datos'!$T$3</xm:f>
            <x14:dxf>
              <fill>
                <patternFill patternType="solid">
                  <bgColor rgb="FFC00000"/>
                </patternFill>
              </fill>
            </x14:dxf>
          </x14:cfRule>
          <x14:cfRule type="containsText" priority="12408" operator="containsText" id="{520A4517-C370-4BAB-8F93-71F928C3FBA9}">
            <xm:f>NOT(ISERROR(SEARCH('Listados Datos'!$T$4,AT240)))</xm:f>
            <xm:f>'Listados Datos'!$T$4</xm:f>
            <x14:dxf>
              <font>
                <b/>
                <i val="0"/>
                <color theme="0"/>
              </font>
              <fill>
                <patternFill>
                  <bgColor rgb="FFE26B0A"/>
                </patternFill>
              </fill>
            </x14:dxf>
          </x14:cfRule>
          <x14:cfRule type="containsText" priority="12409" operator="containsText" id="{94D608B1-9209-4B5A-BF8B-44A688B500E2}">
            <xm:f>NOT(ISERROR(SEARCH('Listados Datos'!$T$5,AT240)))</xm:f>
            <xm:f>'Listados Datos'!$T$5</xm:f>
            <x14:dxf>
              <font>
                <b/>
                <i val="0"/>
                <color auto="1"/>
              </font>
              <fill>
                <patternFill>
                  <bgColor rgb="FFFFFF00"/>
                </patternFill>
              </fill>
            </x14:dxf>
          </x14:cfRule>
          <x14:cfRule type="containsText" priority="12410" operator="containsText" id="{E4031E9C-6E1D-4487-B632-9124C6539182}">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397" operator="containsText" id="{DC589B85-B076-4FB8-BC22-F78BEC8F1B1F}">
            <xm:f>NOT(ISERROR(SEARCH('Listados Datos'!$P$3,AR240)))</xm:f>
            <xm:f>'Listados Datos'!$P$3</xm:f>
            <x14:dxf>
              <fill>
                <patternFill>
                  <bgColor rgb="FF99CC00"/>
                </patternFill>
              </fill>
            </x14:dxf>
          </x14:cfRule>
          <x14:cfRule type="containsText" priority="12398" operator="containsText" id="{3CE172C9-A138-4F68-9D93-F580D1FCBB8F}">
            <xm:f>NOT(ISERROR(SEARCH('Listados Datos'!$P$4,AR240)))</xm:f>
            <xm:f>'Listados Datos'!$P$4</xm:f>
            <x14:dxf>
              <fill>
                <patternFill>
                  <bgColor rgb="FF33CC33"/>
                </patternFill>
              </fill>
            </x14:dxf>
          </x14:cfRule>
          <x14:cfRule type="containsText" priority="12399" operator="containsText" id="{CF0361FC-0198-4818-93E6-248B736F24C4}">
            <xm:f>NOT(ISERROR(SEARCH('Listados Datos'!$P$5,AR240)))</xm:f>
            <xm:f>'Listados Datos'!$P$5</xm:f>
            <x14:dxf>
              <fill>
                <patternFill>
                  <bgColor rgb="FFFFFF00"/>
                </patternFill>
              </fill>
            </x14:dxf>
          </x14:cfRule>
          <x14:cfRule type="containsText" priority="12400" operator="containsText" id="{1B2E6676-673E-41B3-9477-1EBBB8D4695C}">
            <xm:f>NOT(ISERROR(SEARCH('Listados Datos'!$P$6,AR240)))</xm:f>
            <xm:f>'Listados Datos'!$P$6</xm:f>
            <x14:dxf>
              <fill>
                <patternFill>
                  <bgColor rgb="FFFFC000"/>
                </patternFill>
              </fill>
            </x14:dxf>
          </x14:cfRule>
          <x14:cfRule type="containsText" priority="12401" operator="containsText" id="{1195B04F-12B6-4431-AF7B-2B88BFFAE0C7}">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15" operator="containsText" id="{FA4FDF2F-5E5F-4C57-A886-AC73CCDC5677}">
            <xm:f>NOT(ISERROR(SEARCH('Listados Datos'!$T$3,AF238)))</xm:f>
            <xm:f>'Listados Datos'!$T$3</xm:f>
            <x14:dxf>
              <fill>
                <patternFill patternType="solid">
                  <bgColor rgb="FFC00000"/>
                </patternFill>
              </fill>
            </x14:dxf>
          </x14:cfRule>
          <x14:cfRule type="containsText" priority="12516" operator="containsText" id="{BEBB84D0-6305-42E9-A56F-715BADEEA5CF}">
            <xm:f>NOT(ISERROR(SEARCH('Listados Datos'!$T$4,AF238)))</xm:f>
            <xm:f>'Listados Datos'!$T$4</xm:f>
            <x14:dxf>
              <font>
                <b/>
                <i val="0"/>
                <color theme="0"/>
              </font>
              <fill>
                <patternFill>
                  <bgColor rgb="FFE26B0A"/>
                </patternFill>
              </fill>
            </x14:dxf>
          </x14:cfRule>
          <x14:cfRule type="containsText" priority="12517" operator="containsText" id="{48B220D1-1E85-4E41-A6AA-577EAB9C4F83}">
            <xm:f>NOT(ISERROR(SEARCH('Listados Datos'!$T$5,AF238)))</xm:f>
            <xm:f>'Listados Datos'!$T$5</xm:f>
            <x14:dxf>
              <font>
                <b/>
                <i val="0"/>
                <color auto="1"/>
              </font>
              <fill>
                <patternFill>
                  <bgColor rgb="FFFFFF00"/>
                </patternFill>
              </fill>
            </x14:dxf>
          </x14:cfRule>
          <x14:cfRule type="containsText" priority="12518" operator="containsText" id="{15A041B3-900C-414F-86CE-23399FA199D9}">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11" operator="containsText" id="{9EC651DF-0663-4BEB-BFCD-641EF3F41438}">
            <xm:f>NOT(ISERROR(SEARCH('Listados Datos'!$T$3,AB238)))</xm:f>
            <xm:f>'Listados Datos'!$T$3</xm:f>
            <x14:dxf>
              <fill>
                <patternFill patternType="solid">
                  <bgColor rgb="FFC00000"/>
                </patternFill>
              </fill>
            </x14:dxf>
          </x14:cfRule>
          <x14:cfRule type="containsText" priority="12512" operator="containsText" id="{A696E952-9443-48A6-861B-5CA9929207B4}">
            <xm:f>NOT(ISERROR(SEARCH('Listados Datos'!$T$4,AB238)))</xm:f>
            <xm:f>'Listados Datos'!$T$4</xm:f>
            <x14:dxf>
              <font>
                <b/>
                <i val="0"/>
                <color theme="0"/>
              </font>
              <fill>
                <patternFill>
                  <bgColor rgb="FFE26B0A"/>
                </patternFill>
              </fill>
            </x14:dxf>
          </x14:cfRule>
          <x14:cfRule type="containsText" priority="12513" operator="containsText" id="{1F0A60DC-5EE8-48F9-B7F2-15D54BA590D6}">
            <xm:f>NOT(ISERROR(SEARCH('Listados Datos'!$T$5,AB238)))</xm:f>
            <xm:f>'Listados Datos'!$T$5</xm:f>
            <x14:dxf>
              <font>
                <b/>
                <i val="0"/>
                <color auto="1"/>
              </font>
              <fill>
                <patternFill>
                  <bgColor rgb="FFFFFF00"/>
                </patternFill>
              </fill>
            </x14:dxf>
          </x14:cfRule>
          <x14:cfRule type="containsText" priority="12514" operator="containsText" id="{A07A0F04-6E25-4D56-A361-304A75EFCC17}">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01" operator="containsText" id="{44554680-01D7-4621-ABEC-B93492EAE4E4}">
            <xm:f>NOT(ISERROR(SEARCH('Listados Datos'!$P$3,Z238)))</xm:f>
            <xm:f>'Listados Datos'!$P$3</xm:f>
            <x14:dxf>
              <fill>
                <patternFill>
                  <bgColor rgb="FF99CC00"/>
                </patternFill>
              </fill>
            </x14:dxf>
          </x14:cfRule>
          <x14:cfRule type="containsText" priority="12502" operator="containsText" id="{188BCEA0-7ABA-435D-A579-18DB5E90D759}">
            <xm:f>NOT(ISERROR(SEARCH('Listados Datos'!$P$4,Z238)))</xm:f>
            <xm:f>'Listados Datos'!$P$4</xm:f>
            <x14:dxf>
              <fill>
                <patternFill>
                  <bgColor rgb="FF33CC33"/>
                </patternFill>
              </fill>
            </x14:dxf>
          </x14:cfRule>
          <x14:cfRule type="containsText" priority="12503" operator="containsText" id="{92B64A3E-061C-41A4-8E55-D1AE28E20B2C}">
            <xm:f>NOT(ISERROR(SEARCH('Listados Datos'!$P$5,Z238)))</xm:f>
            <xm:f>'Listados Datos'!$P$5</xm:f>
            <x14:dxf>
              <fill>
                <patternFill>
                  <bgColor rgb="FFFFFF00"/>
                </patternFill>
              </fill>
            </x14:dxf>
          </x14:cfRule>
          <x14:cfRule type="containsText" priority="12504" operator="containsText" id="{3FD3026C-DCE6-4810-B026-D58A8C298626}">
            <xm:f>NOT(ISERROR(SEARCH('Listados Datos'!$P$6,Z238)))</xm:f>
            <xm:f>'Listados Datos'!$P$6</xm:f>
            <x14:dxf>
              <fill>
                <patternFill>
                  <bgColor rgb="FFFFC000"/>
                </patternFill>
              </fill>
            </x14:dxf>
          </x14:cfRule>
          <x14:cfRule type="containsText" priority="12505" operator="containsText" id="{DA4C65C3-FA38-4B71-891C-5493C127032B}">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477" operator="containsText" id="{769B6BF1-6E1B-4806-BA24-C48CD638FD3F}">
            <xm:f>NOT(ISERROR(SEARCH('Listados Datos'!$T$3,AT238)))</xm:f>
            <xm:f>'Listados Datos'!$T$3</xm:f>
            <x14:dxf>
              <fill>
                <patternFill patternType="solid">
                  <bgColor rgb="FFC00000"/>
                </patternFill>
              </fill>
            </x14:dxf>
          </x14:cfRule>
          <x14:cfRule type="containsText" priority="12478" operator="containsText" id="{AD0F24D4-4716-4577-98C7-76D11183D292}">
            <xm:f>NOT(ISERROR(SEARCH('Listados Datos'!$T$4,AT238)))</xm:f>
            <xm:f>'Listados Datos'!$T$4</xm:f>
            <x14:dxf>
              <font>
                <b/>
                <i val="0"/>
                <color theme="0"/>
              </font>
              <fill>
                <patternFill>
                  <bgColor rgb="FFE26B0A"/>
                </patternFill>
              </fill>
            </x14:dxf>
          </x14:cfRule>
          <x14:cfRule type="containsText" priority="12479" operator="containsText" id="{65E4444E-2DCA-42A3-99BF-D21DEC6489AB}">
            <xm:f>NOT(ISERROR(SEARCH('Listados Datos'!$T$5,AT238)))</xm:f>
            <xm:f>'Listados Datos'!$T$5</xm:f>
            <x14:dxf>
              <font>
                <b/>
                <i val="0"/>
                <color auto="1"/>
              </font>
              <fill>
                <patternFill>
                  <bgColor rgb="FFFFFF00"/>
                </patternFill>
              </fill>
            </x14:dxf>
          </x14:cfRule>
          <x14:cfRule type="containsText" priority="12480" operator="containsText" id="{11891642-72B9-4906-BE16-BF23183B02C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67" operator="containsText" id="{A204309E-4467-4D4B-89FE-AEBFB38F7C4E}">
            <xm:f>NOT(ISERROR(SEARCH('Listados Datos'!$P$3,AR238)))</xm:f>
            <xm:f>'Listados Datos'!$P$3</xm:f>
            <x14:dxf>
              <fill>
                <patternFill>
                  <bgColor rgb="FF99CC00"/>
                </patternFill>
              </fill>
            </x14:dxf>
          </x14:cfRule>
          <x14:cfRule type="containsText" priority="12468" operator="containsText" id="{CAEDF27A-5C6E-46B5-954E-ED290A0B5BE8}">
            <xm:f>NOT(ISERROR(SEARCH('Listados Datos'!$P$4,AR238)))</xm:f>
            <xm:f>'Listados Datos'!$P$4</xm:f>
            <x14:dxf>
              <fill>
                <patternFill>
                  <bgColor rgb="FF33CC33"/>
                </patternFill>
              </fill>
            </x14:dxf>
          </x14:cfRule>
          <x14:cfRule type="containsText" priority="12469" operator="containsText" id="{C4390739-D9F9-4ED9-B142-BD2BB614A6FF}">
            <xm:f>NOT(ISERROR(SEARCH('Listados Datos'!$P$5,AR238)))</xm:f>
            <xm:f>'Listados Datos'!$P$5</xm:f>
            <x14:dxf>
              <fill>
                <patternFill>
                  <bgColor rgb="FFFFFF00"/>
                </patternFill>
              </fill>
            </x14:dxf>
          </x14:cfRule>
          <x14:cfRule type="containsText" priority="12470" operator="containsText" id="{93D274C1-8C88-4AB0-9483-8771A05297D8}">
            <xm:f>NOT(ISERROR(SEARCH('Listados Datos'!$P$6,AR238)))</xm:f>
            <xm:f>'Listados Datos'!$P$6</xm:f>
            <x14:dxf>
              <fill>
                <patternFill>
                  <bgColor rgb="FFFFC000"/>
                </patternFill>
              </fill>
            </x14:dxf>
          </x14:cfRule>
          <x14:cfRule type="containsText" priority="12471" operator="containsText" id="{5A44D747-CA9C-44EF-A1CD-C602BB316757}">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63" operator="containsText" id="{E4F7C12F-09DA-46A2-9818-14F447E1B4EC}">
            <xm:f>NOT(ISERROR(SEARCH('Listados Datos'!$T$3,AT239)))</xm:f>
            <xm:f>'Listados Datos'!$T$3</xm:f>
            <x14:dxf>
              <fill>
                <patternFill patternType="solid">
                  <bgColor rgb="FFC00000"/>
                </patternFill>
              </fill>
            </x14:dxf>
          </x14:cfRule>
          <x14:cfRule type="containsText" priority="12464" operator="containsText" id="{B515E104-6EC5-4791-AA6C-CEE2D509C677}">
            <xm:f>NOT(ISERROR(SEARCH('Listados Datos'!$T$4,AT239)))</xm:f>
            <xm:f>'Listados Datos'!$T$4</xm:f>
            <x14:dxf>
              <font>
                <b/>
                <i val="0"/>
                <color theme="0"/>
              </font>
              <fill>
                <patternFill>
                  <bgColor rgb="FFE26B0A"/>
                </patternFill>
              </fill>
            </x14:dxf>
          </x14:cfRule>
          <x14:cfRule type="containsText" priority="12465" operator="containsText" id="{51EC2193-9C3F-48B5-99C7-EE467499236A}">
            <xm:f>NOT(ISERROR(SEARCH('Listados Datos'!$T$5,AT239)))</xm:f>
            <xm:f>'Listados Datos'!$T$5</xm:f>
            <x14:dxf>
              <font>
                <b/>
                <i val="0"/>
                <color auto="1"/>
              </font>
              <fill>
                <patternFill>
                  <bgColor rgb="FFFFFF00"/>
                </patternFill>
              </fill>
            </x14:dxf>
          </x14:cfRule>
          <x14:cfRule type="containsText" priority="12466" operator="containsText" id="{6FF4F03B-58E5-459D-B2AC-6233A5714125}">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53" operator="containsText" id="{1F9FC643-63D4-486E-830A-8896F9CB84E5}">
            <xm:f>NOT(ISERROR(SEARCH('Listados Datos'!$P$3,AR239)))</xm:f>
            <xm:f>'Listados Datos'!$P$3</xm:f>
            <x14:dxf>
              <fill>
                <patternFill>
                  <bgColor rgb="FF99CC00"/>
                </patternFill>
              </fill>
            </x14:dxf>
          </x14:cfRule>
          <x14:cfRule type="containsText" priority="12454" operator="containsText" id="{98D3EB14-D384-4FF9-92F8-15DDFFB86B46}">
            <xm:f>NOT(ISERROR(SEARCH('Listados Datos'!$P$4,AR239)))</xm:f>
            <xm:f>'Listados Datos'!$P$4</xm:f>
            <x14:dxf>
              <fill>
                <patternFill>
                  <bgColor rgb="FF33CC33"/>
                </patternFill>
              </fill>
            </x14:dxf>
          </x14:cfRule>
          <x14:cfRule type="containsText" priority="12455" operator="containsText" id="{FBF1FDCE-69DA-485E-B2EB-AAB9A7584E50}">
            <xm:f>NOT(ISERROR(SEARCH('Listados Datos'!$P$5,AR239)))</xm:f>
            <xm:f>'Listados Datos'!$P$5</xm:f>
            <x14:dxf>
              <fill>
                <patternFill>
                  <bgColor rgb="FFFFFF00"/>
                </patternFill>
              </fill>
            </x14:dxf>
          </x14:cfRule>
          <x14:cfRule type="containsText" priority="12456" operator="containsText" id="{D576D82B-0E8F-4894-A432-5980E2D6FD03}">
            <xm:f>NOT(ISERROR(SEARCH('Listados Datos'!$P$6,AR239)))</xm:f>
            <xm:f>'Listados Datos'!$P$6</xm:f>
            <x14:dxf>
              <fill>
                <patternFill>
                  <bgColor rgb="FFFFC000"/>
                </patternFill>
              </fill>
            </x14:dxf>
          </x14:cfRule>
          <x14:cfRule type="containsText" priority="12457" operator="containsText" id="{115063EB-C75A-43FC-B632-D98726F08EC2}">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35" operator="containsText" id="{5353B879-D898-4BC0-92D1-D5C00607A8FE}">
            <xm:f>NOT(ISERROR(SEARCH('Listados Datos'!$T$3,AF240)))</xm:f>
            <xm:f>'Listados Datos'!$T$3</xm:f>
            <x14:dxf>
              <fill>
                <patternFill patternType="solid">
                  <bgColor rgb="FFC00000"/>
                </patternFill>
              </fill>
            </x14:dxf>
          </x14:cfRule>
          <x14:cfRule type="containsText" priority="12436" operator="containsText" id="{3073B216-C5AE-431E-9942-64B7C4EAC5C8}">
            <xm:f>NOT(ISERROR(SEARCH('Listados Datos'!$T$4,AF240)))</xm:f>
            <xm:f>'Listados Datos'!$T$4</xm:f>
            <x14:dxf>
              <font>
                <b/>
                <i val="0"/>
                <color theme="0"/>
              </font>
              <fill>
                <patternFill>
                  <bgColor rgb="FFE26B0A"/>
                </patternFill>
              </fill>
            </x14:dxf>
          </x14:cfRule>
          <x14:cfRule type="containsText" priority="12437" operator="containsText" id="{EA21DCDC-46D9-4DD6-A397-077EA02E49A7}">
            <xm:f>NOT(ISERROR(SEARCH('Listados Datos'!$T$5,AF240)))</xm:f>
            <xm:f>'Listados Datos'!$T$5</xm:f>
            <x14:dxf>
              <font>
                <b/>
                <i val="0"/>
                <color auto="1"/>
              </font>
              <fill>
                <patternFill>
                  <bgColor rgb="FFFFFF00"/>
                </patternFill>
              </fill>
            </x14:dxf>
          </x14:cfRule>
          <x14:cfRule type="containsText" priority="12438" operator="containsText" id="{12464781-96E9-440D-85E5-A4CEEACE5F03}">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31" operator="containsText" id="{C7738062-4DD1-4DE3-8D83-0EE4C2149ED7}">
            <xm:f>NOT(ISERROR(SEARCH('Listados Datos'!$T$3,AB240)))</xm:f>
            <xm:f>'Listados Datos'!$T$3</xm:f>
            <x14:dxf>
              <fill>
                <patternFill patternType="solid">
                  <bgColor rgb="FFC00000"/>
                </patternFill>
              </fill>
            </x14:dxf>
          </x14:cfRule>
          <x14:cfRule type="containsText" priority="12432" operator="containsText" id="{B8D2592C-4B43-433C-9F7A-D12C2A1E76D1}">
            <xm:f>NOT(ISERROR(SEARCH('Listados Datos'!$T$4,AB240)))</xm:f>
            <xm:f>'Listados Datos'!$T$4</xm:f>
            <x14:dxf>
              <font>
                <b/>
                <i val="0"/>
                <color theme="0"/>
              </font>
              <fill>
                <patternFill>
                  <bgColor rgb="FFE26B0A"/>
                </patternFill>
              </fill>
            </x14:dxf>
          </x14:cfRule>
          <x14:cfRule type="containsText" priority="12433" operator="containsText" id="{6113D47D-AF58-4C84-94D0-81FE0794E5CE}">
            <xm:f>NOT(ISERROR(SEARCH('Listados Datos'!$T$5,AB240)))</xm:f>
            <xm:f>'Listados Datos'!$T$5</xm:f>
            <x14:dxf>
              <font>
                <b/>
                <i val="0"/>
                <color auto="1"/>
              </font>
              <fill>
                <patternFill>
                  <bgColor rgb="FFFFFF00"/>
                </patternFill>
              </fill>
            </x14:dxf>
          </x14:cfRule>
          <x14:cfRule type="containsText" priority="12434" operator="containsText" id="{58B90A82-014C-4911-9395-55B4CCA063B9}">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21" operator="containsText" id="{44A2AF18-8190-48F8-B413-A768913A4FDB}">
            <xm:f>NOT(ISERROR(SEARCH('Listados Datos'!$P$3,Z240)))</xm:f>
            <xm:f>'Listados Datos'!$P$3</xm:f>
            <x14:dxf>
              <fill>
                <patternFill>
                  <bgColor rgb="FF99CC00"/>
                </patternFill>
              </fill>
            </x14:dxf>
          </x14:cfRule>
          <x14:cfRule type="containsText" priority="12422" operator="containsText" id="{BE69BA65-B578-4ACD-A223-3819E45BBDC8}">
            <xm:f>NOT(ISERROR(SEARCH('Listados Datos'!$P$4,Z240)))</xm:f>
            <xm:f>'Listados Datos'!$P$4</xm:f>
            <x14:dxf>
              <fill>
                <patternFill>
                  <bgColor rgb="FF33CC33"/>
                </patternFill>
              </fill>
            </x14:dxf>
          </x14:cfRule>
          <x14:cfRule type="containsText" priority="12423" operator="containsText" id="{B247921A-93AE-408E-A70A-0128794A4581}">
            <xm:f>NOT(ISERROR(SEARCH('Listados Datos'!$P$5,Z240)))</xm:f>
            <xm:f>'Listados Datos'!$P$5</xm:f>
            <x14:dxf>
              <fill>
                <patternFill>
                  <bgColor rgb="FFFFFF00"/>
                </patternFill>
              </fill>
            </x14:dxf>
          </x14:cfRule>
          <x14:cfRule type="containsText" priority="12424" operator="containsText" id="{8B434C2A-6C1C-46F5-BDE4-EA0F66DF4601}">
            <xm:f>NOT(ISERROR(SEARCH('Listados Datos'!$P$6,Z240)))</xm:f>
            <xm:f>'Listados Datos'!$P$6</xm:f>
            <x14:dxf>
              <fill>
                <patternFill>
                  <bgColor rgb="FFFFC000"/>
                </patternFill>
              </fill>
            </x14:dxf>
          </x14:cfRule>
          <x14:cfRule type="containsText" priority="12425" operator="containsText" id="{B58C0A38-8A9B-41BA-9F28-48D9A0A2402D}">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393" operator="containsText" id="{C87BF5A0-8FBC-48E6-B6D4-03EAF1A53343}">
            <xm:f>NOT(ISERROR(SEARCH('Listados Datos'!$T$3,AT241)))</xm:f>
            <xm:f>'Listados Datos'!$T$3</xm:f>
            <x14:dxf>
              <fill>
                <patternFill patternType="solid">
                  <bgColor rgb="FFC00000"/>
                </patternFill>
              </fill>
            </x14:dxf>
          </x14:cfRule>
          <x14:cfRule type="containsText" priority="12394" operator="containsText" id="{16F86871-08AD-4779-8E11-34B4163D21C8}">
            <xm:f>NOT(ISERROR(SEARCH('Listados Datos'!$T$4,AT241)))</xm:f>
            <xm:f>'Listados Datos'!$T$4</xm:f>
            <x14:dxf>
              <font>
                <b/>
                <i val="0"/>
                <color theme="0"/>
              </font>
              <fill>
                <patternFill>
                  <bgColor rgb="FFE26B0A"/>
                </patternFill>
              </fill>
            </x14:dxf>
          </x14:cfRule>
          <x14:cfRule type="containsText" priority="12395" operator="containsText" id="{944E108C-7FE7-4D37-B71B-2C11D9D5A39B}">
            <xm:f>NOT(ISERROR(SEARCH('Listados Datos'!$T$5,AT241)))</xm:f>
            <xm:f>'Listados Datos'!$T$5</xm:f>
            <x14:dxf>
              <font>
                <b/>
                <i val="0"/>
                <color auto="1"/>
              </font>
              <fill>
                <patternFill>
                  <bgColor rgb="FFFFFF00"/>
                </patternFill>
              </fill>
            </x14:dxf>
          </x14:cfRule>
          <x14:cfRule type="containsText" priority="12396" operator="containsText" id="{185D64A4-DC0B-4260-AB2A-F557F707D78E}">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41" operator="containsText" id="{2A8B2127-22E8-4880-B1B6-257EA2EF74A7}">
            <xm:f>NOT(ISERROR(SEARCH('Listados Datos'!$P$3,AR242)))</xm:f>
            <xm:f>'Listados Datos'!$P$3</xm:f>
            <x14:dxf>
              <fill>
                <patternFill>
                  <bgColor rgb="FF99CC00"/>
                </patternFill>
              </fill>
            </x14:dxf>
          </x14:cfRule>
          <x14:cfRule type="containsText" priority="12342" operator="containsText" id="{DEAA3D80-1B76-4C7F-A89C-9FCEC7299D78}">
            <xm:f>NOT(ISERROR(SEARCH('Listados Datos'!$P$4,AR242)))</xm:f>
            <xm:f>'Listados Datos'!$P$4</xm:f>
            <x14:dxf>
              <fill>
                <patternFill>
                  <bgColor rgb="FF33CC33"/>
                </patternFill>
              </fill>
            </x14:dxf>
          </x14:cfRule>
          <x14:cfRule type="containsText" priority="12343" operator="containsText" id="{7AA42EF2-984A-4A9C-9EA8-D24116E80914}">
            <xm:f>NOT(ISERROR(SEARCH('Listados Datos'!$P$5,AR242)))</xm:f>
            <xm:f>'Listados Datos'!$P$5</xm:f>
            <x14:dxf>
              <fill>
                <patternFill>
                  <bgColor rgb="FFFFFF00"/>
                </patternFill>
              </fill>
            </x14:dxf>
          </x14:cfRule>
          <x14:cfRule type="containsText" priority="12344" operator="containsText" id="{760A0E6D-01CF-45EB-9409-1CFF18F9F830}">
            <xm:f>NOT(ISERROR(SEARCH('Listados Datos'!$P$6,AR242)))</xm:f>
            <xm:f>'Listados Datos'!$P$6</xm:f>
            <x14:dxf>
              <fill>
                <patternFill>
                  <bgColor rgb="FFFFC000"/>
                </patternFill>
              </fill>
            </x14:dxf>
          </x14:cfRule>
          <x14:cfRule type="containsText" priority="12345" operator="containsText" id="{AF4638D6-7CE2-4D72-AEB7-77BB0CD6716F}">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379" operator="containsText" id="{7CE0A812-C796-49EB-80E3-4D10247B19B6}">
            <xm:f>NOT(ISERROR(SEARCH('Listados Datos'!$T$3,AF242)))</xm:f>
            <xm:f>'Listados Datos'!$T$3</xm:f>
            <x14:dxf>
              <fill>
                <patternFill patternType="solid">
                  <bgColor rgb="FFC00000"/>
                </patternFill>
              </fill>
            </x14:dxf>
          </x14:cfRule>
          <x14:cfRule type="containsText" priority="12380" operator="containsText" id="{25E17D3D-3E62-4FA2-A517-F85CBEB25DD0}">
            <xm:f>NOT(ISERROR(SEARCH('Listados Datos'!$T$4,AF242)))</xm:f>
            <xm:f>'Listados Datos'!$T$4</xm:f>
            <x14:dxf>
              <font>
                <b/>
                <i val="0"/>
                <color theme="0"/>
              </font>
              <fill>
                <patternFill>
                  <bgColor rgb="FFE26B0A"/>
                </patternFill>
              </fill>
            </x14:dxf>
          </x14:cfRule>
          <x14:cfRule type="containsText" priority="12381" operator="containsText" id="{044EAB8E-33D0-42A0-BE18-B1DE80173C23}">
            <xm:f>NOT(ISERROR(SEARCH('Listados Datos'!$T$5,AF242)))</xm:f>
            <xm:f>'Listados Datos'!$T$5</xm:f>
            <x14:dxf>
              <font>
                <b/>
                <i val="0"/>
                <color auto="1"/>
              </font>
              <fill>
                <patternFill>
                  <bgColor rgb="FFFFFF00"/>
                </patternFill>
              </fill>
            </x14:dxf>
          </x14:cfRule>
          <x14:cfRule type="containsText" priority="12382" operator="containsText" id="{236EA6FA-94BB-4283-9F80-58D945638E4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375" operator="containsText" id="{F1473576-E815-4FCE-BB69-98AF13015850}">
            <xm:f>NOT(ISERROR(SEARCH('Listados Datos'!$T$3,AB242)))</xm:f>
            <xm:f>'Listados Datos'!$T$3</xm:f>
            <x14:dxf>
              <fill>
                <patternFill patternType="solid">
                  <bgColor rgb="FFC00000"/>
                </patternFill>
              </fill>
            </x14:dxf>
          </x14:cfRule>
          <x14:cfRule type="containsText" priority="12376" operator="containsText" id="{CCCA567C-660A-4AB8-86CE-BF5CB05B85C1}">
            <xm:f>NOT(ISERROR(SEARCH('Listados Datos'!$T$4,AB242)))</xm:f>
            <xm:f>'Listados Datos'!$T$4</xm:f>
            <x14:dxf>
              <font>
                <b/>
                <i val="0"/>
                <color theme="0"/>
              </font>
              <fill>
                <patternFill>
                  <bgColor rgb="FFE26B0A"/>
                </patternFill>
              </fill>
            </x14:dxf>
          </x14:cfRule>
          <x14:cfRule type="containsText" priority="12377" operator="containsText" id="{F0D2A1F6-682C-4A9C-9D7A-6113DA5CBF78}">
            <xm:f>NOT(ISERROR(SEARCH('Listados Datos'!$T$5,AB242)))</xm:f>
            <xm:f>'Listados Datos'!$T$5</xm:f>
            <x14:dxf>
              <font>
                <b/>
                <i val="0"/>
                <color auto="1"/>
              </font>
              <fill>
                <patternFill>
                  <bgColor rgb="FFFFFF00"/>
                </patternFill>
              </fill>
            </x14:dxf>
          </x14:cfRule>
          <x14:cfRule type="containsText" priority="12378" operator="containsText" id="{793C67EA-98CB-4E19-8730-B1F3754284C7}">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65" operator="containsText" id="{B3DF9BCA-211E-4FE8-991E-BC0ACF2B79E4}">
            <xm:f>NOT(ISERROR(SEARCH('Listados Datos'!$P$3,Z242)))</xm:f>
            <xm:f>'Listados Datos'!$P$3</xm:f>
            <x14:dxf>
              <fill>
                <patternFill>
                  <bgColor rgb="FF99CC00"/>
                </patternFill>
              </fill>
            </x14:dxf>
          </x14:cfRule>
          <x14:cfRule type="containsText" priority="12366" operator="containsText" id="{0131A1F7-9E03-4391-B610-267F1D8EB3F2}">
            <xm:f>NOT(ISERROR(SEARCH('Listados Datos'!$P$4,Z242)))</xm:f>
            <xm:f>'Listados Datos'!$P$4</xm:f>
            <x14:dxf>
              <fill>
                <patternFill>
                  <bgColor rgb="FF33CC33"/>
                </patternFill>
              </fill>
            </x14:dxf>
          </x14:cfRule>
          <x14:cfRule type="containsText" priority="12367" operator="containsText" id="{B4810947-EE77-4C07-BB30-05A39E71F8BC}">
            <xm:f>NOT(ISERROR(SEARCH('Listados Datos'!$P$5,Z242)))</xm:f>
            <xm:f>'Listados Datos'!$P$5</xm:f>
            <x14:dxf>
              <fill>
                <patternFill>
                  <bgColor rgb="FFFFFF00"/>
                </patternFill>
              </fill>
            </x14:dxf>
          </x14:cfRule>
          <x14:cfRule type="containsText" priority="12368" operator="containsText" id="{3971CB72-A43C-4936-A34E-34D0A6EE49C2}">
            <xm:f>NOT(ISERROR(SEARCH('Listados Datos'!$P$6,Z242)))</xm:f>
            <xm:f>'Listados Datos'!$P$6</xm:f>
            <x14:dxf>
              <fill>
                <patternFill>
                  <bgColor rgb="FFFFC000"/>
                </patternFill>
              </fill>
            </x14:dxf>
          </x14:cfRule>
          <x14:cfRule type="containsText" priority="12369" operator="containsText" id="{8619B654-69E5-4E89-B08B-26F4B8C2696E}">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51" operator="containsText" id="{3F2528B0-3217-4217-B32A-D52F9B81071D}">
            <xm:f>NOT(ISERROR(SEARCH('Listados Datos'!$T$3,AT242)))</xm:f>
            <xm:f>'Listados Datos'!$T$3</xm:f>
            <x14:dxf>
              <fill>
                <patternFill patternType="solid">
                  <bgColor rgb="FFC00000"/>
                </patternFill>
              </fill>
            </x14:dxf>
          </x14:cfRule>
          <x14:cfRule type="containsText" priority="12352" operator="containsText" id="{9CD69BA1-7FFF-48E2-8768-F248FA9D3C93}">
            <xm:f>NOT(ISERROR(SEARCH('Listados Datos'!$T$4,AT242)))</xm:f>
            <xm:f>'Listados Datos'!$T$4</xm:f>
            <x14:dxf>
              <font>
                <b/>
                <i val="0"/>
                <color theme="0"/>
              </font>
              <fill>
                <patternFill>
                  <bgColor rgb="FFE26B0A"/>
                </patternFill>
              </fill>
            </x14:dxf>
          </x14:cfRule>
          <x14:cfRule type="containsText" priority="12353" operator="containsText" id="{E8D98A12-0754-4909-B352-C2C1FE866374}">
            <xm:f>NOT(ISERROR(SEARCH('Listados Datos'!$T$5,AT242)))</xm:f>
            <xm:f>'Listados Datos'!$T$5</xm:f>
            <x14:dxf>
              <font>
                <b/>
                <i val="0"/>
                <color auto="1"/>
              </font>
              <fill>
                <patternFill>
                  <bgColor rgb="FFFFFF00"/>
                </patternFill>
              </fill>
            </x14:dxf>
          </x14:cfRule>
          <x14:cfRule type="containsText" priority="12354" operator="containsText" id="{C3EAA0E9-1F38-4D4B-89EE-6028B35803FB}">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191" operator="containsText" id="{99435C53-D62B-4FC9-B679-40878255F473}">
            <xm:f>NOT(ISERROR(SEARCH('Listados Datos'!$P$3,AR253)))</xm:f>
            <xm:f>'Listados Datos'!$P$3</xm:f>
            <x14:dxf>
              <fill>
                <patternFill>
                  <bgColor rgb="FF99CC00"/>
                </patternFill>
              </fill>
            </x14:dxf>
          </x14:cfRule>
          <x14:cfRule type="containsText" priority="12192" operator="containsText" id="{86F3906D-3969-44DE-B9EE-C74A79142CEA}">
            <xm:f>NOT(ISERROR(SEARCH('Listados Datos'!$P$4,AR253)))</xm:f>
            <xm:f>'Listados Datos'!$P$4</xm:f>
            <x14:dxf>
              <fill>
                <patternFill>
                  <bgColor rgb="FF33CC33"/>
                </patternFill>
              </fill>
            </x14:dxf>
          </x14:cfRule>
          <x14:cfRule type="containsText" priority="12193" operator="containsText" id="{53220F37-2986-49B5-92A3-37C27B478066}">
            <xm:f>NOT(ISERROR(SEARCH('Listados Datos'!$P$5,AR253)))</xm:f>
            <xm:f>'Listados Datos'!$P$5</xm:f>
            <x14:dxf>
              <fill>
                <patternFill>
                  <bgColor rgb="FFFFFF00"/>
                </patternFill>
              </fill>
            </x14:dxf>
          </x14:cfRule>
          <x14:cfRule type="containsText" priority="12194" operator="containsText" id="{633F598E-D2E6-4F58-AEC6-CD8C185F4B62}">
            <xm:f>NOT(ISERROR(SEARCH('Listados Datos'!$P$6,AR253)))</xm:f>
            <xm:f>'Listados Datos'!$P$6</xm:f>
            <x14:dxf>
              <fill>
                <patternFill>
                  <bgColor rgb="FFFFC000"/>
                </patternFill>
              </fill>
            </x14:dxf>
          </x14:cfRule>
          <x14:cfRule type="containsText" priority="12195" operator="containsText" id="{C98BF8A8-AFD3-4B9A-BA0F-3ED3F997CE40}">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2257" operator="containsText" id="{71853097-36A3-4628-AF76-151CFE167FFD}">
            <xm:f>NOT(ISERROR(SEARCH('Listados Datos'!$T$3,AT255)))</xm:f>
            <xm:f>'Listados Datos'!$T$3</xm:f>
            <x14:dxf>
              <fill>
                <patternFill patternType="solid">
                  <bgColor rgb="FFC00000"/>
                </patternFill>
              </fill>
            </x14:dxf>
          </x14:cfRule>
          <x14:cfRule type="containsText" priority="12258" operator="containsText" id="{9F7F72B4-56FC-4070-B968-020704EC83B0}">
            <xm:f>NOT(ISERROR(SEARCH('Listados Datos'!$T$4,AT255)))</xm:f>
            <xm:f>'Listados Datos'!$T$4</xm:f>
            <x14:dxf>
              <font>
                <b/>
                <i val="0"/>
                <color theme="0"/>
              </font>
              <fill>
                <patternFill>
                  <bgColor rgb="FFE26B0A"/>
                </patternFill>
              </fill>
            </x14:dxf>
          </x14:cfRule>
          <x14:cfRule type="containsText" priority="12259" operator="containsText" id="{9EDCD7D4-11B0-4A95-A85C-0D645E0E990A}">
            <xm:f>NOT(ISERROR(SEARCH('Listados Datos'!$T$5,AT255)))</xm:f>
            <xm:f>'Listados Datos'!$T$5</xm:f>
            <x14:dxf>
              <font>
                <b/>
                <i val="0"/>
                <color auto="1"/>
              </font>
              <fill>
                <patternFill>
                  <bgColor rgb="FFFFFF00"/>
                </patternFill>
              </fill>
            </x14:dxf>
          </x14:cfRule>
          <x14:cfRule type="containsText" priority="12260" operator="containsText" id="{D323BB9A-9D8D-4D45-AF4B-D5DDF3418CBB}">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2247" operator="containsText" id="{A0C224B2-6BA3-49E9-A8B5-A5ED58F8D745}">
            <xm:f>NOT(ISERROR(SEARCH('Listados Datos'!$P$3,AR255)))</xm:f>
            <xm:f>'Listados Datos'!$P$3</xm:f>
            <x14:dxf>
              <fill>
                <patternFill>
                  <bgColor rgb="FF99CC00"/>
                </patternFill>
              </fill>
            </x14:dxf>
          </x14:cfRule>
          <x14:cfRule type="containsText" priority="12248" operator="containsText" id="{1246252F-122C-40B1-92A6-C87FCD0E23DF}">
            <xm:f>NOT(ISERROR(SEARCH('Listados Datos'!$P$4,AR255)))</xm:f>
            <xm:f>'Listados Datos'!$P$4</xm:f>
            <x14:dxf>
              <fill>
                <patternFill>
                  <bgColor rgb="FF33CC33"/>
                </patternFill>
              </fill>
            </x14:dxf>
          </x14:cfRule>
          <x14:cfRule type="containsText" priority="12249" operator="containsText" id="{B55C3E62-7DD7-4A1C-82D0-0244A18C4804}">
            <xm:f>NOT(ISERROR(SEARCH('Listados Datos'!$P$5,AR255)))</xm:f>
            <xm:f>'Listados Datos'!$P$5</xm:f>
            <x14:dxf>
              <fill>
                <patternFill>
                  <bgColor rgb="FFFFFF00"/>
                </patternFill>
              </fill>
            </x14:dxf>
          </x14:cfRule>
          <x14:cfRule type="containsText" priority="12250" operator="containsText" id="{685BBD94-5EDC-46BC-BE88-3C41A1B27062}">
            <xm:f>NOT(ISERROR(SEARCH('Listados Datos'!$P$6,AR255)))</xm:f>
            <xm:f>'Listados Datos'!$P$6</xm:f>
            <x14:dxf>
              <fill>
                <patternFill>
                  <bgColor rgb="FFFFC000"/>
                </patternFill>
              </fill>
            </x14:dxf>
          </x14:cfRule>
          <x14:cfRule type="containsText" priority="12251" operator="containsText" id="{7BBF8454-5993-45C4-BCB9-81855A063459}">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2215" operator="containsText" id="{2108D630-736B-4139-A9E5-3772337F6C06}">
            <xm:f>NOT(ISERROR(SEARCH('Listados Datos'!$T$3,AT252)))</xm:f>
            <xm:f>'Listados Datos'!$T$3</xm:f>
            <x14:dxf>
              <fill>
                <patternFill patternType="solid">
                  <bgColor rgb="FFC00000"/>
                </patternFill>
              </fill>
            </x14:dxf>
          </x14:cfRule>
          <x14:cfRule type="containsText" priority="12216" operator="containsText" id="{B9589289-B2BB-4A9B-9FE3-2630CC3A79C8}">
            <xm:f>NOT(ISERROR(SEARCH('Listados Datos'!$T$4,AT252)))</xm:f>
            <xm:f>'Listados Datos'!$T$4</xm:f>
            <x14:dxf>
              <font>
                <b/>
                <i val="0"/>
                <color theme="0"/>
              </font>
              <fill>
                <patternFill>
                  <bgColor rgb="FFE26B0A"/>
                </patternFill>
              </fill>
            </x14:dxf>
          </x14:cfRule>
          <x14:cfRule type="containsText" priority="12217" operator="containsText" id="{F30CA54D-E155-430A-9EBE-E1512164A714}">
            <xm:f>NOT(ISERROR(SEARCH('Listados Datos'!$T$5,AT252)))</xm:f>
            <xm:f>'Listados Datos'!$T$5</xm:f>
            <x14:dxf>
              <font>
                <b/>
                <i val="0"/>
                <color auto="1"/>
              </font>
              <fill>
                <patternFill>
                  <bgColor rgb="FFFFFF00"/>
                </patternFill>
              </fill>
            </x14:dxf>
          </x14:cfRule>
          <x14:cfRule type="containsText" priority="12218" operator="containsText" id="{803E3D71-23D8-498E-B796-3B3778407C7A}">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2205" operator="containsText" id="{D2241D5C-297E-47C9-BA1A-C63361498B93}">
            <xm:f>NOT(ISERROR(SEARCH('Listados Datos'!$P$3,AR252)))</xm:f>
            <xm:f>'Listados Datos'!$P$3</xm:f>
            <x14:dxf>
              <fill>
                <patternFill>
                  <bgColor rgb="FF99CC00"/>
                </patternFill>
              </fill>
            </x14:dxf>
          </x14:cfRule>
          <x14:cfRule type="containsText" priority="12206" operator="containsText" id="{67AF6FD6-9997-4C0E-8C88-E7D1A2B17A05}">
            <xm:f>NOT(ISERROR(SEARCH('Listados Datos'!$P$4,AR252)))</xm:f>
            <xm:f>'Listados Datos'!$P$4</xm:f>
            <x14:dxf>
              <fill>
                <patternFill>
                  <bgColor rgb="FF33CC33"/>
                </patternFill>
              </fill>
            </x14:dxf>
          </x14:cfRule>
          <x14:cfRule type="containsText" priority="12207" operator="containsText" id="{E73D2A82-25AD-4197-95A7-9909A31E215A}">
            <xm:f>NOT(ISERROR(SEARCH('Listados Datos'!$P$5,AR252)))</xm:f>
            <xm:f>'Listados Datos'!$P$5</xm:f>
            <x14:dxf>
              <fill>
                <patternFill>
                  <bgColor rgb="FFFFFF00"/>
                </patternFill>
              </fill>
            </x14:dxf>
          </x14:cfRule>
          <x14:cfRule type="containsText" priority="12208" operator="containsText" id="{C8766F69-3223-4237-B362-B6690DB36366}">
            <xm:f>NOT(ISERROR(SEARCH('Listados Datos'!$P$6,AR252)))</xm:f>
            <xm:f>'Listados Datos'!$P$6</xm:f>
            <x14:dxf>
              <fill>
                <patternFill>
                  <bgColor rgb="FFFFC000"/>
                </patternFill>
              </fill>
            </x14:dxf>
          </x14:cfRule>
          <x14:cfRule type="containsText" priority="12209" operator="containsText" id="{BA75EF83-60F7-43E1-903B-B5419D9021F7}">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2323" operator="containsText" id="{7B14518B-5AFA-4D85-AAC9-003E4132BC3E}">
            <xm:f>NOT(ISERROR(SEARCH('Listados Datos'!$T$3,AF250)))</xm:f>
            <xm:f>'Listados Datos'!$T$3</xm:f>
            <x14:dxf>
              <fill>
                <patternFill patternType="solid">
                  <bgColor rgb="FFC00000"/>
                </patternFill>
              </fill>
            </x14:dxf>
          </x14:cfRule>
          <x14:cfRule type="containsText" priority="12324" operator="containsText" id="{F345EC54-73F0-4EEE-9B0B-BE8AAE02FE7D}">
            <xm:f>NOT(ISERROR(SEARCH('Listados Datos'!$T$4,AF250)))</xm:f>
            <xm:f>'Listados Datos'!$T$4</xm:f>
            <x14:dxf>
              <font>
                <b/>
                <i val="0"/>
                <color theme="0"/>
              </font>
              <fill>
                <patternFill>
                  <bgColor rgb="FFE26B0A"/>
                </patternFill>
              </fill>
            </x14:dxf>
          </x14:cfRule>
          <x14:cfRule type="containsText" priority="12325" operator="containsText" id="{5A2291A7-7E84-4023-9864-C0BE35858636}">
            <xm:f>NOT(ISERROR(SEARCH('Listados Datos'!$T$5,AF250)))</xm:f>
            <xm:f>'Listados Datos'!$T$5</xm:f>
            <x14:dxf>
              <font>
                <b/>
                <i val="0"/>
                <color auto="1"/>
              </font>
              <fill>
                <patternFill>
                  <bgColor rgb="FFFFFF00"/>
                </patternFill>
              </fill>
            </x14:dxf>
          </x14:cfRule>
          <x14:cfRule type="containsText" priority="12326" operator="containsText" id="{A0BA6711-049C-4D9F-B157-54480852C201}">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2319" operator="containsText" id="{14395C3D-F32D-4F92-B6F7-5B58C43E72BB}">
            <xm:f>NOT(ISERROR(SEARCH('Listados Datos'!$T$3,AB250)))</xm:f>
            <xm:f>'Listados Datos'!$T$3</xm:f>
            <x14:dxf>
              <fill>
                <patternFill patternType="solid">
                  <bgColor rgb="FFC00000"/>
                </patternFill>
              </fill>
            </x14:dxf>
          </x14:cfRule>
          <x14:cfRule type="containsText" priority="12320" operator="containsText" id="{E6FD6FB3-A9B4-4ADA-9829-A0927AEDAE40}">
            <xm:f>NOT(ISERROR(SEARCH('Listados Datos'!$T$4,AB250)))</xm:f>
            <xm:f>'Listados Datos'!$T$4</xm:f>
            <x14:dxf>
              <font>
                <b/>
                <i val="0"/>
                <color theme="0"/>
              </font>
              <fill>
                <patternFill>
                  <bgColor rgb="FFE26B0A"/>
                </patternFill>
              </fill>
            </x14:dxf>
          </x14:cfRule>
          <x14:cfRule type="containsText" priority="12321" operator="containsText" id="{3043A5E6-1D2B-4169-A880-7CBB4A1422ED}">
            <xm:f>NOT(ISERROR(SEARCH('Listados Datos'!$T$5,AB250)))</xm:f>
            <xm:f>'Listados Datos'!$T$5</xm:f>
            <x14:dxf>
              <font>
                <b/>
                <i val="0"/>
                <color auto="1"/>
              </font>
              <fill>
                <patternFill>
                  <bgColor rgb="FFFFFF00"/>
                </patternFill>
              </fill>
            </x14:dxf>
          </x14:cfRule>
          <x14:cfRule type="containsText" priority="12322" operator="containsText" id="{2603E8A9-930C-4965-A09E-A295A5427340}">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2309" operator="containsText" id="{A20BDB3E-CFC3-4A61-8363-9A699C38CCC6}">
            <xm:f>NOT(ISERROR(SEARCH('Listados Datos'!$P$3,Z250)))</xm:f>
            <xm:f>'Listados Datos'!$P$3</xm:f>
            <x14:dxf>
              <fill>
                <patternFill>
                  <bgColor rgb="FF99CC00"/>
                </patternFill>
              </fill>
            </x14:dxf>
          </x14:cfRule>
          <x14:cfRule type="containsText" priority="12310" operator="containsText" id="{A59A18BA-3693-4346-AAF3-63E420FAEA04}">
            <xm:f>NOT(ISERROR(SEARCH('Listados Datos'!$P$4,Z250)))</xm:f>
            <xm:f>'Listados Datos'!$P$4</xm:f>
            <x14:dxf>
              <fill>
                <patternFill>
                  <bgColor rgb="FF33CC33"/>
                </patternFill>
              </fill>
            </x14:dxf>
          </x14:cfRule>
          <x14:cfRule type="containsText" priority="12311" operator="containsText" id="{BBDFD50A-0AEB-45EB-A166-8D003AA5BBB1}">
            <xm:f>NOT(ISERROR(SEARCH('Listados Datos'!$P$5,Z250)))</xm:f>
            <xm:f>'Listados Datos'!$P$5</xm:f>
            <x14:dxf>
              <fill>
                <patternFill>
                  <bgColor rgb="FFFFFF00"/>
                </patternFill>
              </fill>
            </x14:dxf>
          </x14:cfRule>
          <x14:cfRule type="containsText" priority="12312" operator="containsText" id="{27D0AC18-3377-4BA5-BD36-A142087DBD2A}">
            <xm:f>NOT(ISERROR(SEARCH('Listados Datos'!$P$6,Z250)))</xm:f>
            <xm:f>'Listados Datos'!$P$6</xm:f>
            <x14:dxf>
              <fill>
                <patternFill>
                  <bgColor rgb="FFFFC000"/>
                </patternFill>
              </fill>
            </x14:dxf>
          </x14:cfRule>
          <x14:cfRule type="containsText" priority="12313" operator="containsText" id="{BB0B3485-12C7-4C5A-8EF4-268F0EF7D4EF}">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2285" operator="containsText" id="{387E0E0B-4D62-4E5C-8C66-70F0C1C28F2B}">
            <xm:f>NOT(ISERROR(SEARCH('Listados Datos'!$T$3,AT250)))</xm:f>
            <xm:f>'Listados Datos'!$T$3</xm:f>
            <x14:dxf>
              <fill>
                <patternFill patternType="solid">
                  <bgColor rgb="FFC00000"/>
                </patternFill>
              </fill>
            </x14:dxf>
          </x14:cfRule>
          <x14:cfRule type="containsText" priority="12286" operator="containsText" id="{9F70B772-C620-47FE-92AB-732268A9ACA9}">
            <xm:f>NOT(ISERROR(SEARCH('Listados Datos'!$T$4,AT250)))</xm:f>
            <xm:f>'Listados Datos'!$T$4</xm:f>
            <x14:dxf>
              <font>
                <b/>
                <i val="0"/>
                <color theme="0"/>
              </font>
              <fill>
                <patternFill>
                  <bgColor rgb="FFE26B0A"/>
                </patternFill>
              </fill>
            </x14:dxf>
          </x14:cfRule>
          <x14:cfRule type="containsText" priority="12287" operator="containsText" id="{77D8D4F0-A287-43A8-BF33-83C3809CAE86}">
            <xm:f>NOT(ISERROR(SEARCH('Listados Datos'!$T$5,AT250)))</xm:f>
            <xm:f>'Listados Datos'!$T$5</xm:f>
            <x14:dxf>
              <font>
                <b/>
                <i val="0"/>
                <color auto="1"/>
              </font>
              <fill>
                <patternFill>
                  <bgColor rgb="FFFFFF00"/>
                </patternFill>
              </fill>
            </x14:dxf>
          </x14:cfRule>
          <x14:cfRule type="containsText" priority="12288" operator="containsText" id="{1970BA03-FA49-430B-A3C8-CEF2D3ABE279}">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2275" operator="containsText" id="{A9D7E630-949A-4513-8C1E-8208F9D08C89}">
            <xm:f>NOT(ISERROR(SEARCH('Listados Datos'!$P$3,AR250)))</xm:f>
            <xm:f>'Listados Datos'!$P$3</xm:f>
            <x14:dxf>
              <fill>
                <patternFill>
                  <bgColor rgb="FF99CC00"/>
                </patternFill>
              </fill>
            </x14:dxf>
          </x14:cfRule>
          <x14:cfRule type="containsText" priority="12276" operator="containsText" id="{3A254B27-4E34-4DC7-A6D6-8AA101A973A3}">
            <xm:f>NOT(ISERROR(SEARCH('Listados Datos'!$P$4,AR250)))</xm:f>
            <xm:f>'Listados Datos'!$P$4</xm:f>
            <x14:dxf>
              <fill>
                <patternFill>
                  <bgColor rgb="FF33CC33"/>
                </patternFill>
              </fill>
            </x14:dxf>
          </x14:cfRule>
          <x14:cfRule type="containsText" priority="12277" operator="containsText" id="{C6FADC52-BF4B-4C0E-A71C-B3366315EB2F}">
            <xm:f>NOT(ISERROR(SEARCH('Listados Datos'!$P$5,AR250)))</xm:f>
            <xm:f>'Listados Datos'!$P$5</xm:f>
            <x14:dxf>
              <fill>
                <patternFill>
                  <bgColor rgb="FFFFFF00"/>
                </patternFill>
              </fill>
            </x14:dxf>
          </x14:cfRule>
          <x14:cfRule type="containsText" priority="12278" operator="containsText" id="{181FD32D-9B7A-4A41-AB5E-55643E670EEE}">
            <xm:f>NOT(ISERROR(SEARCH('Listados Datos'!$P$6,AR250)))</xm:f>
            <xm:f>'Listados Datos'!$P$6</xm:f>
            <x14:dxf>
              <fill>
                <patternFill>
                  <bgColor rgb="FFFFC000"/>
                </patternFill>
              </fill>
            </x14:dxf>
          </x14:cfRule>
          <x14:cfRule type="containsText" priority="12279" operator="containsText" id="{2B0A846E-255E-49FC-8752-20E92D27B750}">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2271" operator="containsText" id="{9E8F2B89-C5CD-41FB-8FFC-65244E54CA99}">
            <xm:f>NOT(ISERROR(SEARCH('Listados Datos'!$T$3,AT251)))</xm:f>
            <xm:f>'Listados Datos'!$T$3</xm:f>
            <x14:dxf>
              <fill>
                <patternFill patternType="solid">
                  <bgColor rgb="FFC00000"/>
                </patternFill>
              </fill>
            </x14:dxf>
          </x14:cfRule>
          <x14:cfRule type="containsText" priority="12272" operator="containsText" id="{89398C30-973C-45B5-A997-2E074976B1C8}">
            <xm:f>NOT(ISERROR(SEARCH('Listados Datos'!$T$4,AT251)))</xm:f>
            <xm:f>'Listados Datos'!$T$4</xm:f>
            <x14:dxf>
              <font>
                <b/>
                <i val="0"/>
                <color theme="0"/>
              </font>
              <fill>
                <patternFill>
                  <bgColor rgb="FFE26B0A"/>
                </patternFill>
              </fill>
            </x14:dxf>
          </x14:cfRule>
          <x14:cfRule type="containsText" priority="12273" operator="containsText" id="{63516286-9D2B-455A-8B5D-C17EA97C216C}">
            <xm:f>NOT(ISERROR(SEARCH('Listados Datos'!$T$5,AT251)))</xm:f>
            <xm:f>'Listados Datos'!$T$5</xm:f>
            <x14:dxf>
              <font>
                <b/>
                <i val="0"/>
                <color auto="1"/>
              </font>
              <fill>
                <patternFill>
                  <bgColor rgb="FFFFFF00"/>
                </patternFill>
              </fill>
            </x14:dxf>
          </x14:cfRule>
          <x14:cfRule type="containsText" priority="12274" operator="containsText" id="{C490252F-4E87-47B0-A0A5-17FF6F23C85E}">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2261" operator="containsText" id="{41D2DDB5-B1E4-431B-9494-E239246F64B9}">
            <xm:f>NOT(ISERROR(SEARCH('Listados Datos'!$P$3,AR251)))</xm:f>
            <xm:f>'Listados Datos'!$P$3</xm:f>
            <x14:dxf>
              <fill>
                <patternFill>
                  <bgColor rgb="FF99CC00"/>
                </patternFill>
              </fill>
            </x14:dxf>
          </x14:cfRule>
          <x14:cfRule type="containsText" priority="12262" operator="containsText" id="{7E3238B5-C09F-4C57-B0C2-FAA8B0CF5A57}">
            <xm:f>NOT(ISERROR(SEARCH('Listados Datos'!$P$4,AR251)))</xm:f>
            <xm:f>'Listados Datos'!$P$4</xm:f>
            <x14:dxf>
              <fill>
                <patternFill>
                  <bgColor rgb="FF33CC33"/>
                </patternFill>
              </fill>
            </x14:dxf>
          </x14:cfRule>
          <x14:cfRule type="containsText" priority="12263" operator="containsText" id="{1D9B1690-974D-4C05-AC9F-986596EB669B}">
            <xm:f>NOT(ISERROR(SEARCH('Listados Datos'!$P$5,AR251)))</xm:f>
            <xm:f>'Listados Datos'!$P$5</xm:f>
            <x14:dxf>
              <fill>
                <patternFill>
                  <bgColor rgb="FFFFFF00"/>
                </patternFill>
              </fill>
            </x14:dxf>
          </x14:cfRule>
          <x14:cfRule type="containsText" priority="12264" operator="containsText" id="{13518A03-6391-453D-8518-424E63C9957D}">
            <xm:f>NOT(ISERROR(SEARCH('Listados Datos'!$P$6,AR251)))</xm:f>
            <xm:f>'Listados Datos'!$P$6</xm:f>
            <x14:dxf>
              <fill>
                <patternFill>
                  <bgColor rgb="FFFFC000"/>
                </patternFill>
              </fill>
            </x14:dxf>
          </x14:cfRule>
          <x14:cfRule type="containsText" priority="12265" operator="containsText" id="{0D1A68C6-8D4D-4DF8-ACB4-8AC4649D63BC}">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2243" operator="containsText" id="{0859E7CF-8D1A-43C0-9B02-7D443AE56BD4}">
            <xm:f>NOT(ISERROR(SEARCH('Listados Datos'!$T$3,AF252)))</xm:f>
            <xm:f>'Listados Datos'!$T$3</xm:f>
            <x14:dxf>
              <fill>
                <patternFill patternType="solid">
                  <bgColor rgb="FFC00000"/>
                </patternFill>
              </fill>
            </x14:dxf>
          </x14:cfRule>
          <x14:cfRule type="containsText" priority="12244" operator="containsText" id="{849AF546-D0C9-4265-A2DA-D65B4091D1EC}">
            <xm:f>NOT(ISERROR(SEARCH('Listados Datos'!$T$4,AF252)))</xm:f>
            <xm:f>'Listados Datos'!$T$4</xm:f>
            <x14:dxf>
              <font>
                <b/>
                <i val="0"/>
                <color theme="0"/>
              </font>
              <fill>
                <patternFill>
                  <bgColor rgb="FFE26B0A"/>
                </patternFill>
              </fill>
            </x14:dxf>
          </x14:cfRule>
          <x14:cfRule type="containsText" priority="12245" operator="containsText" id="{F03D267D-1392-49BC-9A7E-36749C8DB2D7}">
            <xm:f>NOT(ISERROR(SEARCH('Listados Datos'!$T$5,AF252)))</xm:f>
            <xm:f>'Listados Datos'!$T$5</xm:f>
            <x14:dxf>
              <font>
                <b/>
                <i val="0"/>
                <color auto="1"/>
              </font>
              <fill>
                <patternFill>
                  <bgColor rgb="FFFFFF00"/>
                </patternFill>
              </fill>
            </x14:dxf>
          </x14:cfRule>
          <x14:cfRule type="containsText" priority="12246" operator="containsText" id="{A17E9264-801E-487E-81B2-F509BAB9A6F4}">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2239" operator="containsText" id="{C385807F-E631-44B3-B633-8E7AB2443896}">
            <xm:f>NOT(ISERROR(SEARCH('Listados Datos'!$T$3,AB252)))</xm:f>
            <xm:f>'Listados Datos'!$T$3</xm:f>
            <x14:dxf>
              <fill>
                <patternFill patternType="solid">
                  <bgColor rgb="FFC00000"/>
                </patternFill>
              </fill>
            </x14:dxf>
          </x14:cfRule>
          <x14:cfRule type="containsText" priority="12240" operator="containsText" id="{4F51F093-0B58-41B5-B5A0-ADAFACDD9511}">
            <xm:f>NOT(ISERROR(SEARCH('Listados Datos'!$T$4,AB252)))</xm:f>
            <xm:f>'Listados Datos'!$T$4</xm:f>
            <x14:dxf>
              <font>
                <b/>
                <i val="0"/>
                <color theme="0"/>
              </font>
              <fill>
                <patternFill>
                  <bgColor rgb="FFE26B0A"/>
                </patternFill>
              </fill>
            </x14:dxf>
          </x14:cfRule>
          <x14:cfRule type="containsText" priority="12241" operator="containsText" id="{DC2FDC28-5D0E-4D46-A098-7C0A4250F37F}">
            <xm:f>NOT(ISERROR(SEARCH('Listados Datos'!$T$5,AB252)))</xm:f>
            <xm:f>'Listados Datos'!$T$5</xm:f>
            <x14:dxf>
              <font>
                <b/>
                <i val="0"/>
                <color auto="1"/>
              </font>
              <fill>
                <patternFill>
                  <bgColor rgb="FFFFFF00"/>
                </patternFill>
              </fill>
            </x14:dxf>
          </x14:cfRule>
          <x14:cfRule type="containsText" priority="12242" operator="containsText" id="{CD3C88D9-8F76-4306-980E-CE601054FC62}">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2229" operator="containsText" id="{E6925582-250D-4641-A140-B36295FA5C65}">
            <xm:f>NOT(ISERROR(SEARCH('Listados Datos'!$P$3,Z252)))</xm:f>
            <xm:f>'Listados Datos'!$P$3</xm:f>
            <x14:dxf>
              <fill>
                <patternFill>
                  <bgColor rgb="FF99CC00"/>
                </patternFill>
              </fill>
            </x14:dxf>
          </x14:cfRule>
          <x14:cfRule type="containsText" priority="12230" operator="containsText" id="{719D696F-06FC-42E8-858C-8FBC691D9FC0}">
            <xm:f>NOT(ISERROR(SEARCH('Listados Datos'!$P$4,Z252)))</xm:f>
            <xm:f>'Listados Datos'!$P$4</xm:f>
            <x14:dxf>
              <fill>
                <patternFill>
                  <bgColor rgb="FF33CC33"/>
                </patternFill>
              </fill>
            </x14:dxf>
          </x14:cfRule>
          <x14:cfRule type="containsText" priority="12231" operator="containsText" id="{BFD6EBA3-91B9-4508-A482-DB2B3C45774B}">
            <xm:f>NOT(ISERROR(SEARCH('Listados Datos'!$P$5,Z252)))</xm:f>
            <xm:f>'Listados Datos'!$P$5</xm:f>
            <x14:dxf>
              <fill>
                <patternFill>
                  <bgColor rgb="FFFFFF00"/>
                </patternFill>
              </fill>
            </x14:dxf>
          </x14:cfRule>
          <x14:cfRule type="containsText" priority="12232" operator="containsText" id="{D6C8C2D2-7C36-456E-B551-E3A4520D23DF}">
            <xm:f>NOT(ISERROR(SEARCH('Listados Datos'!$P$6,Z252)))</xm:f>
            <xm:f>'Listados Datos'!$P$6</xm:f>
            <x14:dxf>
              <fill>
                <patternFill>
                  <bgColor rgb="FFFFC000"/>
                </patternFill>
              </fill>
            </x14:dxf>
          </x14:cfRule>
          <x14:cfRule type="containsText" priority="12233" operator="containsText" id="{258465CB-1E34-4BD3-9542-B97B3F607CBE}">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2201" operator="containsText" id="{33444117-0D42-4C30-B8FD-73DF42AA9128}">
            <xm:f>NOT(ISERROR(SEARCH('Listados Datos'!$T$3,AT253)))</xm:f>
            <xm:f>'Listados Datos'!$T$3</xm:f>
            <x14:dxf>
              <fill>
                <patternFill patternType="solid">
                  <bgColor rgb="FFC00000"/>
                </patternFill>
              </fill>
            </x14:dxf>
          </x14:cfRule>
          <x14:cfRule type="containsText" priority="12202" operator="containsText" id="{A173FEA8-496A-4082-8A48-F242478B7268}">
            <xm:f>NOT(ISERROR(SEARCH('Listados Datos'!$T$4,AT253)))</xm:f>
            <xm:f>'Listados Datos'!$T$4</xm:f>
            <x14:dxf>
              <font>
                <b/>
                <i val="0"/>
                <color theme="0"/>
              </font>
              <fill>
                <patternFill>
                  <bgColor rgb="FFE26B0A"/>
                </patternFill>
              </fill>
            </x14:dxf>
          </x14:cfRule>
          <x14:cfRule type="containsText" priority="12203" operator="containsText" id="{A759B074-3397-43FA-8D87-9E962AC8B1A7}">
            <xm:f>NOT(ISERROR(SEARCH('Listados Datos'!$T$5,AT253)))</xm:f>
            <xm:f>'Listados Datos'!$T$5</xm:f>
            <x14:dxf>
              <font>
                <b/>
                <i val="0"/>
                <color auto="1"/>
              </font>
              <fill>
                <patternFill>
                  <bgColor rgb="FFFFFF00"/>
                </patternFill>
              </fill>
            </x14:dxf>
          </x14:cfRule>
          <x14:cfRule type="containsText" priority="12204" operator="containsText" id="{52DEAA7E-515E-4BAD-B3E0-5F9717B35754}">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2149" operator="containsText" id="{2651BC07-F256-4D2B-BAC2-8755D1DAD760}">
            <xm:f>NOT(ISERROR(SEARCH('Listados Datos'!$P$3,AR254)))</xm:f>
            <xm:f>'Listados Datos'!$P$3</xm:f>
            <x14:dxf>
              <fill>
                <patternFill>
                  <bgColor rgb="FF99CC00"/>
                </patternFill>
              </fill>
            </x14:dxf>
          </x14:cfRule>
          <x14:cfRule type="containsText" priority="12150" operator="containsText" id="{8178D086-D8AA-467E-ADDF-C7665A304BB3}">
            <xm:f>NOT(ISERROR(SEARCH('Listados Datos'!$P$4,AR254)))</xm:f>
            <xm:f>'Listados Datos'!$P$4</xm:f>
            <x14:dxf>
              <fill>
                <patternFill>
                  <bgColor rgb="FF33CC33"/>
                </patternFill>
              </fill>
            </x14:dxf>
          </x14:cfRule>
          <x14:cfRule type="containsText" priority="12151" operator="containsText" id="{AEDA4B4E-1DC6-4AFA-8475-BDA9D72F3592}">
            <xm:f>NOT(ISERROR(SEARCH('Listados Datos'!$P$5,AR254)))</xm:f>
            <xm:f>'Listados Datos'!$P$5</xm:f>
            <x14:dxf>
              <fill>
                <patternFill>
                  <bgColor rgb="FFFFFF00"/>
                </patternFill>
              </fill>
            </x14:dxf>
          </x14:cfRule>
          <x14:cfRule type="containsText" priority="12152" operator="containsText" id="{3FD868E0-F3AE-42FE-9EBA-898CD6BAF2D9}">
            <xm:f>NOT(ISERROR(SEARCH('Listados Datos'!$P$6,AR254)))</xm:f>
            <xm:f>'Listados Datos'!$P$6</xm:f>
            <x14:dxf>
              <fill>
                <patternFill>
                  <bgColor rgb="FFFFC000"/>
                </patternFill>
              </fill>
            </x14:dxf>
          </x14:cfRule>
          <x14:cfRule type="containsText" priority="12153" operator="containsText" id="{75265455-5D8B-4CE4-8EE5-680E1F70394A}">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2187" operator="containsText" id="{41023793-973C-432A-AD68-7C9F343B551E}">
            <xm:f>NOT(ISERROR(SEARCH('Listados Datos'!$T$3,AF254)))</xm:f>
            <xm:f>'Listados Datos'!$T$3</xm:f>
            <x14:dxf>
              <fill>
                <patternFill patternType="solid">
                  <bgColor rgb="FFC00000"/>
                </patternFill>
              </fill>
            </x14:dxf>
          </x14:cfRule>
          <x14:cfRule type="containsText" priority="12188" operator="containsText" id="{F6C98EBB-D715-4E15-A6E8-9ED5AD4B2F15}">
            <xm:f>NOT(ISERROR(SEARCH('Listados Datos'!$T$4,AF254)))</xm:f>
            <xm:f>'Listados Datos'!$T$4</xm:f>
            <x14:dxf>
              <font>
                <b/>
                <i val="0"/>
                <color theme="0"/>
              </font>
              <fill>
                <patternFill>
                  <bgColor rgb="FFE26B0A"/>
                </patternFill>
              </fill>
            </x14:dxf>
          </x14:cfRule>
          <x14:cfRule type="containsText" priority="12189" operator="containsText" id="{0207BFF6-892C-4D0D-9EAE-D1E2886A77FA}">
            <xm:f>NOT(ISERROR(SEARCH('Listados Datos'!$T$5,AF254)))</xm:f>
            <xm:f>'Listados Datos'!$T$5</xm:f>
            <x14:dxf>
              <font>
                <b/>
                <i val="0"/>
                <color auto="1"/>
              </font>
              <fill>
                <patternFill>
                  <bgColor rgb="FFFFFF00"/>
                </patternFill>
              </fill>
            </x14:dxf>
          </x14:cfRule>
          <x14:cfRule type="containsText" priority="12190" operator="containsText" id="{15D81867-3943-4E62-B45B-16742C148991}">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2183" operator="containsText" id="{2D365116-DE3E-4AE5-BF3A-D32EF124FB60}">
            <xm:f>NOT(ISERROR(SEARCH('Listados Datos'!$T$3,AB254)))</xm:f>
            <xm:f>'Listados Datos'!$T$3</xm:f>
            <x14:dxf>
              <fill>
                <patternFill patternType="solid">
                  <bgColor rgb="FFC00000"/>
                </patternFill>
              </fill>
            </x14:dxf>
          </x14:cfRule>
          <x14:cfRule type="containsText" priority="12184" operator="containsText" id="{5098719B-D8B6-480B-9403-E5971B910658}">
            <xm:f>NOT(ISERROR(SEARCH('Listados Datos'!$T$4,AB254)))</xm:f>
            <xm:f>'Listados Datos'!$T$4</xm:f>
            <x14:dxf>
              <font>
                <b/>
                <i val="0"/>
                <color theme="0"/>
              </font>
              <fill>
                <patternFill>
                  <bgColor rgb="FFE26B0A"/>
                </patternFill>
              </fill>
            </x14:dxf>
          </x14:cfRule>
          <x14:cfRule type="containsText" priority="12185" operator="containsText" id="{F06AAE77-8D70-43CB-B700-0084D02A2770}">
            <xm:f>NOT(ISERROR(SEARCH('Listados Datos'!$T$5,AB254)))</xm:f>
            <xm:f>'Listados Datos'!$T$5</xm:f>
            <x14:dxf>
              <font>
                <b/>
                <i val="0"/>
                <color auto="1"/>
              </font>
              <fill>
                <patternFill>
                  <bgColor rgb="FFFFFF00"/>
                </patternFill>
              </fill>
            </x14:dxf>
          </x14:cfRule>
          <x14:cfRule type="containsText" priority="12186" operator="containsText" id="{10E4ACCD-1F21-4EFC-9AB6-9F15DDFD607C}">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2173" operator="containsText" id="{E8180ED2-3C18-479A-A04D-C247E7D6DB70}">
            <xm:f>NOT(ISERROR(SEARCH('Listados Datos'!$P$3,Z254)))</xm:f>
            <xm:f>'Listados Datos'!$P$3</xm:f>
            <x14:dxf>
              <fill>
                <patternFill>
                  <bgColor rgb="FF99CC00"/>
                </patternFill>
              </fill>
            </x14:dxf>
          </x14:cfRule>
          <x14:cfRule type="containsText" priority="12174" operator="containsText" id="{F0D1BFD5-3BB0-43CE-BD8B-A0B742DFEDA3}">
            <xm:f>NOT(ISERROR(SEARCH('Listados Datos'!$P$4,Z254)))</xm:f>
            <xm:f>'Listados Datos'!$P$4</xm:f>
            <x14:dxf>
              <fill>
                <patternFill>
                  <bgColor rgb="FF33CC33"/>
                </patternFill>
              </fill>
            </x14:dxf>
          </x14:cfRule>
          <x14:cfRule type="containsText" priority="12175" operator="containsText" id="{BBC0284E-0046-4E9E-B0E4-E296F0547ACD}">
            <xm:f>NOT(ISERROR(SEARCH('Listados Datos'!$P$5,Z254)))</xm:f>
            <xm:f>'Listados Datos'!$P$5</xm:f>
            <x14:dxf>
              <fill>
                <patternFill>
                  <bgColor rgb="FFFFFF00"/>
                </patternFill>
              </fill>
            </x14:dxf>
          </x14:cfRule>
          <x14:cfRule type="containsText" priority="12176" operator="containsText" id="{B74EEA2F-0E85-4D3F-A793-5C720FE7241F}">
            <xm:f>NOT(ISERROR(SEARCH('Listados Datos'!$P$6,Z254)))</xm:f>
            <xm:f>'Listados Datos'!$P$6</xm:f>
            <x14:dxf>
              <fill>
                <patternFill>
                  <bgColor rgb="FFFFC000"/>
                </patternFill>
              </fill>
            </x14:dxf>
          </x14:cfRule>
          <x14:cfRule type="containsText" priority="12177" operator="containsText" id="{B7041E6C-9B23-4303-ADEC-6ABC0751E242}">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2159" operator="containsText" id="{B62EEB0F-4C34-41D6-95D0-76A531E92180}">
            <xm:f>NOT(ISERROR(SEARCH('Listados Datos'!$T$3,AT254)))</xm:f>
            <xm:f>'Listados Datos'!$T$3</xm:f>
            <x14:dxf>
              <fill>
                <patternFill patternType="solid">
                  <bgColor rgb="FFC00000"/>
                </patternFill>
              </fill>
            </x14:dxf>
          </x14:cfRule>
          <x14:cfRule type="containsText" priority="12160" operator="containsText" id="{C26D3E1F-E763-44D4-BED2-FA496CFF8444}">
            <xm:f>NOT(ISERROR(SEARCH('Listados Datos'!$T$4,AT254)))</xm:f>
            <xm:f>'Listados Datos'!$T$4</xm:f>
            <x14:dxf>
              <font>
                <b/>
                <i val="0"/>
                <color theme="0"/>
              </font>
              <fill>
                <patternFill>
                  <bgColor rgb="FFE26B0A"/>
                </patternFill>
              </fill>
            </x14:dxf>
          </x14:cfRule>
          <x14:cfRule type="containsText" priority="12161" operator="containsText" id="{73FA96F3-F5D1-4AF5-96AE-10EC06870BBA}">
            <xm:f>NOT(ISERROR(SEARCH('Listados Datos'!$T$5,AT254)))</xm:f>
            <xm:f>'Listados Datos'!$T$5</xm:f>
            <x14:dxf>
              <font>
                <b/>
                <i val="0"/>
                <color auto="1"/>
              </font>
              <fill>
                <patternFill>
                  <bgColor rgb="FFFFFF00"/>
                </patternFill>
              </fill>
            </x14:dxf>
          </x14:cfRule>
          <x14:cfRule type="containsText" priority="12162" operator="containsText" id="{09FEBEEA-3A69-407E-85EE-96E90D53250E}">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999" operator="containsText" id="{4B7438DB-C985-4724-A276-D50AE410E30D}">
            <xm:f>NOT(ISERROR(SEARCH('Listados Datos'!$P$3,AR259)))</xm:f>
            <xm:f>'Listados Datos'!$P$3</xm:f>
            <x14:dxf>
              <fill>
                <patternFill>
                  <bgColor rgb="FF99CC00"/>
                </patternFill>
              </fill>
            </x14:dxf>
          </x14:cfRule>
          <x14:cfRule type="containsText" priority="12000" operator="containsText" id="{C9F5B23F-B183-4D7D-A4FE-4E92E1723C00}">
            <xm:f>NOT(ISERROR(SEARCH('Listados Datos'!$P$4,AR259)))</xm:f>
            <xm:f>'Listados Datos'!$P$4</xm:f>
            <x14:dxf>
              <fill>
                <patternFill>
                  <bgColor rgb="FF33CC33"/>
                </patternFill>
              </fill>
            </x14:dxf>
          </x14:cfRule>
          <x14:cfRule type="containsText" priority="12001" operator="containsText" id="{981CA000-06E3-4401-B274-2EF3D5E7418E}">
            <xm:f>NOT(ISERROR(SEARCH('Listados Datos'!$P$5,AR259)))</xm:f>
            <xm:f>'Listados Datos'!$P$5</xm:f>
            <x14:dxf>
              <fill>
                <patternFill>
                  <bgColor rgb="FFFFFF00"/>
                </patternFill>
              </fill>
            </x14:dxf>
          </x14:cfRule>
          <x14:cfRule type="containsText" priority="12002" operator="containsText" id="{89AA55E8-0926-4BA9-936B-8FFBCB384E1D}">
            <xm:f>NOT(ISERROR(SEARCH('Listados Datos'!$P$6,AR259)))</xm:f>
            <xm:f>'Listados Datos'!$P$6</xm:f>
            <x14:dxf>
              <fill>
                <patternFill>
                  <bgColor rgb="FFFFC000"/>
                </patternFill>
              </fill>
            </x14:dxf>
          </x14:cfRule>
          <x14:cfRule type="containsText" priority="12003" operator="containsText" id="{328D4E78-5274-44A0-A3BF-331924D07CCF}">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2065" operator="containsText" id="{6FA7C7A1-29BF-4FD4-9F52-E87B6DB523F5}">
            <xm:f>NOT(ISERROR(SEARCH('Listados Datos'!$T$3,AT261)))</xm:f>
            <xm:f>'Listados Datos'!$T$3</xm:f>
            <x14:dxf>
              <fill>
                <patternFill patternType="solid">
                  <bgColor rgb="FFC00000"/>
                </patternFill>
              </fill>
            </x14:dxf>
          </x14:cfRule>
          <x14:cfRule type="containsText" priority="12066" operator="containsText" id="{DC849EAB-4103-41EE-AD3B-E312A5EFBAFC}">
            <xm:f>NOT(ISERROR(SEARCH('Listados Datos'!$T$4,AT261)))</xm:f>
            <xm:f>'Listados Datos'!$T$4</xm:f>
            <x14:dxf>
              <font>
                <b/>
                <i val="0"/>
                <color theme="0"/>
              </font>
              <fill>
                <patternFill>
                  <bgColor rgb="FFE26B0A"/>
                </patternFill>
              </fill>
            </x14:dxf>
          </x14:cfRule>
          <x14:cfRule type="containsText" priority="12067" operator="containsText" id="{9D648A3E-E05A-4CFC-BC85-AB6FA5E9E7D8}">
            <xm:f>NOT(ISERROR(SEARCH('Listados Datos'!$T$5,AT261)))</xm:f>
            <xm:f>'Listados Datos'!$T$5</xm:f>
            <x14:dxf>
              <font>
                <b/>
                <i val="0"/>
                <color auto="1"/>
              </font>
              <fill>
                <patternFill>
                  <bgColor rgb="FFFFFF00"/>
                </patternFill>
              </fill>
            </x14:dxf>
          </x14:cfRule>
          <x14:cfRule type="containsText" priority="12068" operator="containsText" id="{CF8EF97E-6BB1-4D90-96D3-9562EB9B3782}">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2055" operator="containsText" id="{0C60BCA2-267E-4786-AFF7-99DB133FAA0A}">
            <xm:f>NOT(ISERROR(SEARCH('Listados Datos'!$P$3,AR261)))</xm:f>
            <xm:f>'Listados Datos'!$P$3</xm:f>
            <x14:dxf>
              <fill>
                <patternFill>
                  <bgColor rgb="FF99CC00"/>
                </patternFill>
              </fill>
            </x14:dxf>
          </x14:cfRule>
          <x14:cfRule type="containsText" priority="12056" operator="containsText" id="{DF3EC77E-669E-45E7-9131-F7FA8927D3FA}">
            <xm:f>NOT(ISERROR(SEARCH('Listados Datos'!$P$4,AR261)))</xm:f>
            <xm:f>'Listados Datos'!$P$4</xm:f>
            <x14:dxf>
              <fill>
                <patternFill>
                  <bgColor rgb="FF33CC33"/>
                </patternFill>
              </fill>
            </x14:dxf>
          </x14:cfRule>
          <x14:cfRule type="containsText" priority="12057" operator="containsText" id="{636E60B5-660D-482C-82FC-0D1A9A3E7887}">
            <xm:f>NOT(ISERROR(SEARCH('Listados Datos'!$P$5,AR261)))</xm:f>
            <xm:f>'Listados Datos'!$P$5</xm:f>
            <x14:dxf>
              <fill>
                <patternFill>
                  <bgColor rgb="FFFFFF00"/>
                </patternFill>
              </fill>
            </x14:dxf>
          </x14:cfRule>
          <x14:cfRule type="containsText" priority="12058" operator="containsText" id="{B151FD48-7085-4AFA-B04B-87981C8C24E4}">
            <xm:f>NOT(ISERROR(SEARCH('Listados Datos'!$P$6,AR261)))</xm:f>
            <xm:f>'Listados Datos'!$P$6</xm:f>
            <x14:dxf>
              <fill>
                <patternFill>
                  <bgColor rgb="FFFFC000"/>
                </patternFill>
              </fill>
            </x14:dxf>
          </x14:cfRule>
          <x14:cfRule type="containsText" priority="12059" operator="containsText" id="{0F7BDCA3-E2D1-43D3-A57E-A46B2E50CC2A}">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2023" operator="containsText" id="{CF58CF10-49A1-446E-A362-DE9D4345E16D}">
            <xm:f>NOT(ISERROR(SEARCH('Listados Datos'!$T$3,AT258)))</xm:f>
            <xm:f>'Listados Datos'!$T$3</xm:f>
            <x14:dxf>
              <fill>
                <patternFill patternType="solid">
                  <bgColor rgb="FFC00000"/>
                </patternFill>
              </fill>
            </x14:dxf>
          </x14:cfRule>
          <x14:cfRule type="containsText" priority="12024" operator="containsText" id="{B019C23F-186C-474C-800F-184BA2D2C084}">
            <xm:f>NOT(ISERROR(SEARCH('Listados Datos'!$T$4,AT258)))</xm:f>
            <xm:f>'Listados Datos'!$T$4</xm:f>
            <x14:dxf>
              <font>
                <b/>
                <i val="0"/>
                <color theme="0"/>
              </font>
              <fill>
                <patternFill>
                  <bgColor rgb="FFE26B0A"/>
                </patternFill>
              </fill>
            </x14:dxf>
          </x14:cfRule>
          <x14:cfRule type="containsText" priority="12025" operator="containsText" id="{0212C98E-924D-4753-8CC4-130AC9B862D3}">
            <xm:f>NOT(ISERROR(SEARCH('Listados Datos'!$T$5,AT258)))</xm:f>
            <xm:f>'Listados Datos'!$T$5</xm:f>
            <x14:dxf>
              <font>
                <b/>
                <i val="0"/>
                <color auto="1"/>
              </font>
              <fill>
                <patternFill>
                  <bgColor rgb="FFFFFF00"/>
                </patternFill>
              </fill>
            </x14:dxf>
          </x14:cfRule>
          <x14:cfRule type="containsText" priority="12026" operator="containsText" id="{F94EE68A-D646-43B4-863D-13213D17F054}">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2013" operator="containsText" id="{94B40416-2269-4584-9309-3651E7B1AA0D}">
            <xm:f>NOT(ISERROR(SEARCH('Listados Datos'!$P$3,AR258)))</xm:f>
            <xm:f>'Listados Datos'!$P$3</xm:f>
            <x14:dxf>
              <fill>
                <patternFill>
                  <bgColor rgb="FF99CC00"/>
                </patternFill>
              </fill>
            </x14:dxf>
          </x14:cfRule>
          <x14:cfRule type="containsText" priority="12014" operator="containsText" id="{B97C068A-1E7E-45D8-8C1E-022D659176CE}">
            <xm:f>NOT(ISERROR(SEARCH('Listados Datos'!$P$4,AR258)))</xm:f>
            <xm:f>'Listados Datos'!$P$4</xm:f>
            <x14:dxf>
              <fill>
                <patternFill>
                  <bgColor rgb="FF33CC33"/>
                </patternFill>
              </fill>
            </x14:dxf>
          </x14:cfRule>
          <x14:cfRule type="containsText" priority="12015" operator="containsText" id="{2EA0C4F8-859A-4AA0-B294-FA8C287D75FC}">
            <xm:f>NOT(ISERROR(SEARCH('Listados Datos'!$P$5,AR258)))</xm:f>
            <xm:f>'Listados Datos'!$P$5</xm:f>
            <x14:dxf>
              <fill>
                <patternFill>
                  <bgColor rgb="FFFFFF00"/>
                </patternFill>
              </fill>
            </x14:dxf>
          </x14:cfRule>
          <x14:cfRule type="containsText" priority="12016" operator="containsText" id="{2595B3CF-5423-4090-BA2E-3217F810EB78}">
            <xm:f>NOT(ISERROR(SEARCH('Listados Datos'!$P$6,AR258)))</xm:f>
            <xm:f>'Listados Datos'!$P$6</xm:f>
            <x14:dxf>
              <fill>
                <patternFill>
                  <bgColor rgb="FFFFC000"/>
                </patternFill>
              </fill>
            </x14:dxf>
          </x14:cfRule>
          <x14:cfRule type="containsText" priority="12017" operator="containsText" id="{88EB315E-05CE-4B7F-BFB3-0C1D9FFE9786}">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2131" operator="containsText" id="{8CC51AAC-35B6-4604-A486-ACBEB98CAF68}">
            <xm:f>NOT(ISERROR(SEARCH('Listados Datos'!$T$3,AF256)))</xm:f>
            <xm:f>'Listados Datos'!$T$3</xm:f>
            <x14:dxf>
              <fill>
                <patternFill patternType="solid">
                  <bgColor rgb="FFC00000"/>
                </patternFill>
              </fill>
            </x14:dxf>
          </x14:cfRule>
          <x14:cfRule type="containsText" priority="12132" operator="containsText" id="{46AA9541-63C7-4463-A960-1EE80E943BFA}">
            <xm:f>NOT(ISERROR(SEARCH('Listados Datos'!$T$4,AF256)))</xm:f>
            <xm:f>'Listados Datos'!$T$4</xm:f>
            <x14:dxf>
              <font>
                <b/>
                <i val="0"/>
                <color theme="0"/>
              </font>
              <fill>
                <patternFill>
                  <bgColor rgb="FFE26B0A"/>
                </patternFill>
              </fill>
            </x14:dxf>
          </x14:cfRule>
          <x14:cfRule type="containsText" priority="12133" operator="containsText" id="{27D0A423-2F4D-4D8E-819B-628E053B199A}">
            <xm:f>NOT(ISERROR(SEARCH('Listados Datos'!$T$5,AF256)))</xm:f>
            <xm:f>'Listados Datos'!$T$5</xm:f>
            <x14:dxf>
              <font>
                <b/>
                <i val="0"/>
                <color auto="1"/>
              </font>
              <fill>
                <patternFill>
                  <bgColor rgb="FFFFFF00"/>
                </patternFill>
              </fill>
            </x14:dxf>
          </x14:cfRule>
          <x14:cfRule type="containsText" priority="12134" operator="containsText" id="{7E11CA83-BF6B-4E78-BA62-29337B7F7F69}">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2127" operator="containsText" id="{CF655011-6B30-4F48-94DF-B65650EB2AEF}">
            <xm:f>NOT(ISERROR(SEARCH('Listados Datos'!$T$3,AB256)))</xm:f>
            <xm:f>'Listados Datos'!$T$3</xm:f>
            <x14:dxf>
              <fill>
                <patternFill patternType="solid">
                  <bgColor rgb="FFC00000"/>
                </patternFill>
              </fill>
            </x14:dxf>
          </x14:cfRule>
          <x14:cfRule type="containsText" priority="12128" operator="containsText" id="{592480ED-F3A8-4603-AB23-AFB606A0026C}">
            <xm:f>NOT(ISERROR(SEARCH('Listados Datos'!$T$4,AB256)))</xm:f>
            <xm:f>'Listados Datos'!$T$4</xm:f>
            <x14:dxf>
              <font>
                <b/>
                <i val="0"/>
                <color theme="0"/>
              </font>
              <fill>
                <patternFill>
                  <bgColor rgb="FFE26B0A"/>
                </patternFill>
              </fill>
            </x14:dxf>
          </x14:cfRule>
          <x14:cfRule type="containsText" priority="12129" operator="containsText" id="{11743136-5B5E-4306-8AA8-5B38AA161A9A}">
            <xm:f>NOT(ISERROR(SEARCH('Listados Datos'!$T$5,AB256)))</xm:f>
            <xm:f>'Listados Datos'!$T$5</xm:f>
            <x14:dxf>
              <font>
                <b/>
                <i val="0"/>
                <color auto="1"/>
              </font>
              <fill>
                <patternFill>
                  <bgColor rgb="FFFFFF00"/>
                </patternFill>
              </fill>
            </x14:dxf>
          </x14:cfRule>
          <x14:cfRule type="containsText" priority="12130" operator="containsText" id="{466F9735-86D4-46A7-A1A2-985D9AD0F62E}">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2117" operator="containsText" id="{7BFF9F15-3649-4E7E-BDCF-6D92F77DE853}">
            <xm:f>NOT(ISERROR(SEARCH('Listados Datos'!$P$3,Z256)))</xm:f>
            <xm:f>'Listados Datos'!$P$3</xm:f>
            <x14:dxf>
              <fill>
                <patternFill>
                  <bgColor rgb="FF99CC00"/>
                </patternFill>
              </fill>
            </x14:dxf>
          </x14:cfRule>
          <x14:cfRule type="containsText" priority="12118" operator="containsText" id="{B7792FF4-782B-437F-BCFC-F40EBF9D5252}">
            <xm:f>NOT(ISERROR(SEARCH('Listados Datos'!$P$4,Z256)))</xm:f>
            <xm:f>'Listados Datos'!$P$4</xm:f>
            <x14:dxf>
              <fill>
                <patternFill>
                  <bgColor rgb="FF33CC33"/>
                </patternFill>
              </fill>
            </x14:dxf>
          </x14:cfRule>
          <x14:cfRule type="containsText" priority="12119" operator="containsText" id="{B8331804-9C15-423E-B1D1-FF2C3381E2C2}">
            <xm:f>NOT(ISERROR(SEARCH('Listados Datos'!$P$5,Z256)))</xm:f>
            <xm:f>'Listados Datos'!$P$5</xm:f>
            <x14:dxf>
              <fill>
                <patternFill>
                  <bgColor rgb="FFFFFF00"/>
                </patternFill>
              </fill>
            </x14:dxf>
          </x14:cfRule>
          <x14:cfRule type="containsText" priority="12120" operator="containsText" id="{3475E630-4FAB-43B0-88F4-937D42416E99}">
            <xm:f>NOT(ISERROR(SEARCH('Listados Datos'!$P$6,Z256)))</xm:f>
            <xm:f>'Listados Datos'!$P$6</xm:f>
            <x14:dxf>
              <fill>
                <patternFill>
                  <bgColor rgb="FFFFC000"/>
                </patternFill>
              </fill>
            </x14:dxf>
          </x14:cfRule>
          <x14:cfRule type="containsText" priority="12121" operator="containsText" id="{0519D1CC-621B-40AF-B962-36829FF20BBE}">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2093" operator="containsText" id="{BB0308F3-9FEF-436D-86BF-27371F5DC53C}">
            <xm:f>NOT(ISERROR(SEARCH('Listados Datos'!$T$3,AT256)))</xm:f>
            <xm:f>'Listados Datos'!$T$3</xm:f>
            <x14:dxf>
              <fill>
                <patternFill patternType="solid">
                  <bgColor rgb="FFC00000"/>
                </patternFill>
              </fill>
            </x14:dxf>
          </x14:cfRule>
          <x14:cfRule type="containsText" priority="12094" operator="containsText" id="{AE18D933-87B6-424E-BB6B-B1C75774C115}">
            <xm:f>NOT(ISERROR(SEARCH('Listados Datos'!$T$4,AT256)))</xm:f>
            <xm:f>'Listados Datos'!$T$4</xm:f>
            <x14:dxf>
              <font>
                <b/>
                <i val="0"/>
                <color theme="0"/>
              </font>
              <fill>
                <patternFill>
                  <bgColor rgb="FFE26B0A"/>
                </patternFill>
              </fill>
            </x14:dxf>
          </x14:cfRule>
          <x14:cfRule type="containsText" priority="12095" operator="containsText" id="{059463FF-1121-497C-AF71-D23233F45D96}">
            <xm:f>NOT(ISERROR(SEARCH('Listados Datos'!$T$5,AT256)))</xm:f>
            <xm:f>'Listados Datos'!$T$5</xm:f>
            <x14:dxf>
              <font>
                <b/>
                <i val="0"/>
                <color auto="1"/>
              </font>
              <fill>
                <patternFill>
                  <bgColor rgb="FFFFFF00"/>
                </patternFill>
              </fill>
            </x14:dxf>
          </x14:cfRule>
          <x14:cfRule type="containsText" priority="12096" operator="containsText" id="{A9EAE6DD-77E9-47DB-9DFE-6A9C47410D2C}">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2083" operator="containsText" id="{425F3389-A5F5-4375-8E57-51E8F49DC49D}">
            <xm:f>NOT(ISERROR(SEARCH('Listados Datos'!$P$3,AR256)))</xm:f>
            <xm:f>'Listados Datos'!$P$3</xm:f>
            <x14:dxf>
              <fill>
                <patternFill>
                  <bgColor rgb="FF99CC00"/>
                </patternFill>
              </fill>
            </x14:dxf>
          </x14:cfRule>
          <x14:cfRule type="containsText" priority="12084" operator="containsText" id="{7E23C218-1D95-4BCF-A6F7-CAF0B3EA102A}">
            <xm:f>NOT(ISERROR(SEARCH('Listados Datos'!$P$4,AR256)))</xm:f>
            <xm:f>'Listados Datos'!$P$4</xm:f>
            <x14:dxf>
              <fill>
                <patternFill>
                  <bgColor rgb="FF33CC33"/>
                </patternFill>
              </fill>
            </x14:dxf>
          </x14:cfRule>
          <x14:cfRule type="containsText" priority="12085" operator="containsText" id="{CEB04228-CFA7-4C31-A5F9-B6283DD2F185}">
            <xm:f>NOT(ISERROR(SEARCH('Listados Datos'!$P$5,AR256)))</xm:f>
            <xm:f>'Listados Datos'!$P$5</xm:f>
            <x14:dxf>
              <fill>
                <patternFill>
                  <bgColor rgb="FFFFFF00"/>
                </patternFill>
              </fill>
            </x14:dxf>
          </x14:cfRule>
          <x14:cfRule type="containsText" priority="12086" operator="containsText" id="{ADDC8E99-E3DB-4ED7-BFDF-7906604AB3E6}">
            <xm:f>NOT(ISERROR(SEARCH('Listados Datos'!$P$6,AR256)))</xm:f>
            <xm:f>'Listados Datos'!$P$6</xm:f>
            <x14:dxf>
              <fill>
                <patternFill>
                  <bgColor rgb="FFFFC000"/>
                </patternFill>
              </fill>
            </x14:dxf>
          </x14:cfRule>
          <x14:cfRule type="containsText" priority="12087" operator="containsText" id="{63DC17A5-1405-44D1-845B-D3689D829717}">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2079" operator="containsText" id="{CB23E691-CF49-4B3B-A7BA-DD68844E8800}">
            <xm:f>NOT(ISERROR(SEARCH('Listados Datos'!$T$3,AT257)))</xm:f>
            <xm:f>'Listados Datos'!$T$3</xm:f>
            <x14:dxf>
              <fill>
                <patternFill patternType="solid">
                  <bgColor rgb="FFC00000"/>
                </patternFill>
              </fill>
            </x14:dxf>
          </x14:cfRule>
          <x14:cfRule type="containsText" priority="12080" operator="containsText" id="{E7E30F6E-D343-45BD-9645-6337E20881DF}">
            <xm:f>NOT(ISERROR(SEARCH('Listados Datos'!$T$4,AT257)))</xm:f>
            <xm:f>'Listados Datos'!$T$4</xm:f>
            <x14:dxf>
              <font>
                <b/>
                <i val="0"/>
                <color theme="0"/>
              </font>
              <fill>
                <patternFill>
                  <bgColor rgb="FFE26B0A"/>
                </patternFill>
              </fill>
            </x14:dxf>
          </x14:cfRule>
          <x14:cfRule type="containsText" priority="12081" operator="containsText" id="{E27C14E0-F088-4916-BEB7-17B58130EC4C}">
            <xm:f>NOT(ISERROR(SEARCH('Listados Datos'!$T$5,AT257)))</xm:f>
            <xm:f>'Listados Datos'!$T$5</xm:f>
            <x14:dxf>
              <font>
                <b/>
                <i val="0"/>
                <color auto="1"/>
              </font>
              <fill>
                <patternFill>
                  <bgColor rgb="FFFFFF00"/>
                </patternFill>
              </fill>
            </x14:dxf>
          </x14:cfRule>
          <x14:cfRule type="containsText" priority="12082" operator="containsText" id="{828CA65C-0F6C-4C89-897A-C6E39D3BD9E3}">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2069" operator="containsText" id="{4BEA0A07-83A7-4474-BFB4-53F44A0C7EB7}">
            <xm:f>NOT(ISERROR(SEARCH('Listados Datos'!$P$3,AR257)))</xm:f>
            <xm:f>'Listados Datos'!$P$3</xm:f>
            <x14:dxf>
              <fill>
                <patternFill>
                  <bgColor rgb="FF99CC00"/>
                </patternFill>
              </fill>
            </x14:dxf>
          </x14:cfRule>
          <x14:cfRule type="containsText" priority="12070" operator="containsText" id="{C8B9366E-C12A-41F5-833E-004DFA4FCDD9}">
            <xm:f>NOT(ISERROR(SEARCH('Listados Datos'!$P$4,AR257)))</xm:f>
            <xm:f>'Listados Datos'!$P$4</xm:f>
            <x14:dxf>
              <fill>
                <patternFill>
                  <bgColor rgb="FF33CC33"/>
                </patternFill>
              </fill>
            </x14:dxf>
          </x14:cfRule>
          <x14:cfRule type="containsText" priority="12071" operator="containsText" id="{CE3BEA5C-B862-47EA-ABD3-A94771EFFB18}">
            <xm:f>NOT(ISERROR(SEARCH('Listados Datos'!$P$5,AR257)))</xm:f>
            <xm:f>'Listados Datos'!$P$5</xm:f>
            <x14:dxf>
              <fill>
                <patternFill>
                  <bgColor rgb="FFFFFF00"/>
                </patternFill>
              </fill>
            </x14:dxf>
          </x14:cfRule>
          <x14:cfRule type="containsText" priority="12072" operator="containsText" id="{C3A3C970-4EDC-4C70-8A5E-CAF8E817B0AB}">
            <xm:f>NOT(ISERROR(SEARCH('Listados Datos'!$P$6,AR257)))</xm:f>
            <xm:f>'Listados Datos'!$P$6</xm:f>
            <x14:dxf>
              <fill>
                <patternFill>
                  <bgColor rgb="FFFFC000"/>
                </patternFill>
              </fill>
            </x14:dxf>
          </x14:cfRule>
          <x14:cfRule type="containsText" priority="12073" operator="containsText" id="{2DF2A334-5F59-49EB-A496-A586EAA63148}">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2051" operator="containsText" id="{7715A7ED-7C7D-4C68-8E09-47F7571296CC}">
            <xm:f>NOT(ISERROR(SEARCH('Listados Datos'!$T$3,AF258)))</xm:f>
            <xm:f>'Listados Datos'!$T$3</xm:f>
            <x14:dxf>
              <fill>
                <patternFill patternType="solid">
                  <bgColor rgb="FFC00000"/>
                </patternFill>
              </fill>
            </x14:dxf>
          </x14:cfRule>
          <x14:cfRule type="containsText" priority="12052" operator="containsText" id="{800A9FF7-B2A7-4136-B62F-FF56EDCF8730}">
            <xm:f>NOT(ISERROR(SEARCH('Listados Datos'!$T$4,AF258)))</xm:f>
            <xm:f>'Listados Datos'!$T$4</xm:f>
            <x14:dxf>
              <font>
                <b/>
                <i val="0"/>
                <color theme="0"/>
              </font>
              <fill>
                <patternFill>
                  <bgColor rgb="FFE26B0A"/>
                </patternFill>
              </fill>
            </x14:dxf>
          </x14:cfRule>
          <x14:cfRule type="containsText" priority="12053" operator="containsText" id="{BEE7D0F4-C285-44E1-87DD-66C0C123C7E0}">
            <xm:f>NOT(ISERROR(SEARCH('Listados Datos'!$T$5,AF258)))</xm:f>
            <xm:f>'Listados Datos'!$T$5</xm:f>
            <x14:dxf>
              <font>
                <b/>
                <i val="0"/>
                <color auto="1"/>
              </font>
              <fill>
                <patternFill>
                  <bgColor rgb="FFFFFF00"/>
                </patternFill>
              </fill>
            </x14:dxf>
          </x14:cfRule>
          <x14:cfRule type="containsText" priority="12054" operator="containsText" id="{A169E796-634F-48A3-A8CE-605CAA0B18C2}">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2047" operator="containsText" id="{6A39076C-E930-4815-AE25-193B24C4B003}">
            <xm:f>NOT(ISERROR(SEARCH('Listados Datos'!$T$3,AB258)))</xm:f>
            <xm:f>'Listados Datos'!$T$3</xm:f>
            <x14:dxf>
              <fill>
                <patternFill patternType="solid">
                  <bgColor rgb="FFC00000"/>
                </patternFill>
              </fill>
            </x14:dxf>
          </x14:cfRule>
          <x14:cfRule type="containsText" priority="12048" operator="containsText" id="{79D60C0A-4B6D-46EE-AD1C-E6D04436B558}">
            <xm:f>NOT(ISERROR(SEARCH('Listados Datos'!$T$4,AB258)))</xm:f>
            <xm:f>'Listados Datos'!$T$4</xm:f>
            <x14:dxf>
              <font>
                <b/>
                <i val="0"/>
                <color theme="0"/>
              </font>
              <fill>
                <patternFill>
                  <bgColor rgb="FFE26B0A"/>
                </patternFill>
              </fill>
            </x14:dxf>
          </x14:cfRule>
          <x14:cfRule type="containsText" priority="12049" operator="containsText" id="{2A5841FA-9F64-4F8A-9F62-BC6CC203FBBC}">
            <xm:f>NOT(ISERROR(SEARCH('Listados Datos'!$T$5,AB258)))</xm:f>
            <xm:f>'Listados Datos'!$T$5</xm:f>
            <x14:dxf>
              <font>
                <b/>
                <i val="0"/>
                <color auto="1"/>
              </font>
              <fill>
                <patternFill>
                  <bgColor rgb="FFFFFF00"/>
                </patternFill>
              </fill>
            </x14:dxf>
          </x14:cfRule>
          <x14:cfRule type="containsText" priority="12050" operator="containsText" id="{EF4BC7AF-43C2-46BF-B3F5-14B3CBF3A79F}">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2037" operator="containsText" id="{85C620D2-E481-4028-B557-ED470DB2AFE4}">
            <xm:f>NOT(ISERROR(SEARCH('Listados Datos'!$P$3,Z258)))</xm:f>
            <xm:f>'Listados Datos'!$P$3</xm:f>
            <x14:dxf>
              <fill>
                <patternFill>
                  <bgColor rgb="FF99CC00"/>
                </patternFill>
              </fill>
            </x14:dxf>
          </x14:cfRule>
          <x14:cfRule type="containsText" priority="12038" operator="containsText" id="{E8098EFE-4616-41E7-A367-0331668C71C1}">
            <xm:f>NOT(ISERROR(SEARCH('Listados Datos'!$P$4,Z258)))</xm:f>
            <xm:f>'Listados Datos'!$P$4</xm:f>
            <x14:dxf>
              <fill>
                <patternFill>
                  <bgColor rgb="FF33CC33"/>
                </patternFill>
              </fill>
            </x14:dxf>
          </x14:cfRule>
          <x14:cfRule type="containsText" priority="12039" operator="containsText" id="{388A266C-3285-490E-95D2-463993937244}">
            <xm:f>NOT(ISERROR(SEARCH('Listados Datos'!$P$5,Z258)))</xm:f>
            <xm:f>'Listados Datos'!$P$5</xm:f>
            <x14:dxf>
              <fill>
                <patternFill>
                  <bgColor rgb="FFFFFF00"/>
                </patternFill>
              </fill>
            </x14:dxf>
          </x14:cfRule>
          <x14:cfRule type="containsText" priority="12040" operator="containsText" id="{A2D4B817-8CB7-4A40-B3D0-CC47FF33E94A}">
            <xm:f>NOT(ISERROR(SEARCH('Listados Datos'!$P$6,Z258)))</xm:f>
            <xm:f>'Listados Datos'!$P$6</xm:f>
            <x14:dxf>
              <fill>
                <patternFill>
                  <bgColor rgb="FFFFC000"/>
                </patternFill>
              </fill>
            </x14:dxf>
          </x14:cfRule>
          <x14:cfRule type="containsText" priority="12041" operator="containsText" id="{52BA7484-0D1E-4D9D-A45C-159C435718B9}">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2009" operator="containsText" id="{5DC43928-CEDD-4E5B-A502-55B2D88E7F87}">
            <xm:f>NOT(ISERROR(SEARCH('Listados Datos'!$T$3,AT259)))</xm:f>
            <xm:f>'Listados Datos'!$T$3</xm:f>
            <x14:dxf>
              <fill>
                <patternFill patternType="solid">
                  <bgColor rgb="FFC00000"/>
                </patternFill>
              </fill>
            </x14:dxf>
          </x14:cfRule>
          <x14:cfRule type="containsText" priority="12010" operator="containsText" id="{1346B188-E804-45BE-8C23-D743C8D5AFF6}">
            <xm:f>NOT(ISERROR(SEARCH('Listados Datos'!$T$4,AT259)))</xm:f>
            <xm:f>'Listados Datos'!$T$4</xm:f>
            <x14:dxf>
              <font>
                <b/>
                <i val="0"/>
                <color theme="0"/>
              </font>
              <fill>
                <patternFill>
                  <bgColor rgb="FFE26B0A"/>
                </patternFill>
              </fill>
            </x14:dxf>
          </x14:cfRule>
          <x14:cfRule type="containsText" priority="12011" operator="containsText" id="{CA91813B-763F-458C-9B93-6D15058E3C67}">
            <xm:f>NOT(ISERROR(SEARCH('Listados Datos'!$T$5,AT259)))</xm:f>
            <xm:f>'Listados Datos'!$T$5</xm:f>
            <x14:dxf>
              <font>
                <b/>
                <i val="0"/>
                <color auto="1"/>
              </font>
              <fill>
                <patternFill>
                  <bgColor rgb="FFFFFF00"/>
                </patternFill>
              </fill>
            </x14:dxf>
          </x14:cfRule>
          <x14:cfRule type="containsText" priority="12012" operator="containsText" id="{FB3C1CB0-2444-4ACC-A277-FDF617A2E0AA}">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957" operator="containsText" id="{CE9C4AF2-5B86-4923-A9CE-3875F40736FF}">
            <xm:f>NOT(ISERROR(SEARCH('Listados Datos'!$P$3,AR260)))</xm:f>
            <xm:f>'Listados Datos'!$P$3</xm:f>
            <x14:dxf>
              <fill>
                <patternFill>
                  <bgColor rgb="FF99CC00"/>
                </patternFill>
              </fill>
            </x14:dxf>
          </x14:cfRule>
          <x14:cfRule type="containsText" priority="11958" operator="containsText" id="{7D0E645D-13B9-48FA-ACBF-AE670B20E72F}">
            <xm:f>NOT(ISERROR(SEARCH('Listados Datos'!$P$4,AR260)))</xm:f>
            <xm:f>'Listados Datos'!$P$4</xm:f>
            <x14:dxf>
              <fill>
                <patternFill>
                  <bgColor rgb="FF33CC33"/>
                </patternFill>
              </fill>
            </x14:dxf>
          </x14:cfRule>
          <x14:cfRule type="containsText" priority="11959" operator="containsText" id="{7E713682-0B6E-4E71-A97D-ACDE982252B7}">
            <xm:f>NOT(ISERROR(SEARCH('Listados Datos'!$P$5,AR260)))</xm:f>
            <xm:f>'Listados Datos'!$P$5</xm:f>
            <x14:dxf>
              <fill>
                <patternFill>
                  <bgColor rgb="FFFFFF00"/>
                </patternFill>
              </fill>
            </x14:dxf>
          </x14:cfRule>
          <x14:cfRule type="containsText" priority="11960" operator="containsText" id="{41CF477A-64D4-48E1-83EA-AC8EEC4731F9}">
            <xm:f>NOT(ISERROR(SEARCH('Listados Datos'!$P$6,AR260)))</xm:f>
            <xm:f>'Listados Datos'!$P$6</xm:f>
            <x14:dxf>
              <fill>
                <patternFill>
                  <bgColor rgb="FFFFC000"/>
                </patternFill>
              </fill>
            </x14:dxf>
          </x14:cfRule>
          <x14:cfRule type="containsText" priority="11961" operator="containsText" id="{167DB02D-36D8-410B-80B0-DAE9FF67F3D5}">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1995" operator="containsText" id="{2D298106-5A64-4997-A113-33900D8135D7}">
            <xm:f>NOT(ISERROR(SEARCH('Listados Datos'!$T$3,AF260)))</xm:f>
            <xm:f>'Listados Datos'!$T$3</xm:f>
            <x14:dxf>
              <fill>
                <patternFill patternType="solid">
                  <bgColor rgb="FFC00000"/>
                </patternFill>
              </fill>
            </x14:dxf>
          </x14:cfRule>
          <x14:cfRule type="containsText" priority="11996" operator="containsText" id="{65866314-B231-4175-9742-FBF81079B292}">
            <xm:f>NOT(ISERROR(SEARCH('Listados Datos'!$T$4,AF260)))</xm:f>
            <xm:f>'Listados Datos'!$T$4</xm:f>
            <x14:dxf>
              <font>
                <b/>
                <i val="0"/>
                <color theme="0"/>
              </font>
              <fill>
                <patternFill>
                  <bgColor rgb="FFE26B0A"/>
                </patternFill>
              </fill>
            </x14:dxf>
          </x14:cfRule>
          <x14:cfRule type="containsText" priority="11997" operator="containsText" id="{2B99160E-1669-4B1D-9F9C-3819513D9483}">
            <xm:f>NOT(ISERROR(SEARCH('Listados Datos'!$T$5,AF260)))</xm:f>
            <xm:f>'Listados Datos'!$T$5</xm:f>
            <x14:dxf>
              <font>
                <b/>
                <i val="0"/>
                <color auto="1"/>
              </font>
              <fill>
                <patternFill>
                  <bgColor rgb="FFFFFF00"/>
                </patternFill>
              </fill>
            </x14:dxf>
          </x14:cfRule>
          <x14:cfRule type="containsText" priority="11998" operator="containsText" id="{A20B07D4-1834-4AB3-B8BC-1AC5533AF056}">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1991" operator="containsText" id="{4C538937-4C66-4DDF-B76C-445AEBC1E5A1}">
            <xm:f>NOT(ISERROR(SEARCH('Listados Datos'!$T$3,AB260)))</xm:f>
            <xm:f>'Listados Datos'!$T$3</xm:f>
            <x14:dxf>
              <fill>
                <patternFill patternType="solid">
                  <bgColor rgb="FFC00000"/>
                </patternFill>
              </fill>
            </x14:dxf>
          </x14:cfRule>
          <x14:cfRule type="containsText" priority="11992" operator="containsText" id="{BBE3F556-0C39-4DAF-BE99-D2C1B66ED583}">
            <xm:f>NOT(ISERROR(SEARCH('Listados Datos'!$T$4,AB260)))</xm:f>
            <xm:f>'Listados Datos'!$T$4</xm:f>
            <x14:dxf>
              <font>
                <b/>
                <i val="0"/>
                <color theme="0"/>
              </font>
              <fill>
                <patternFill>
                  <bgColor rgb="FFE26B0A"/>
                </patternFill>
              </fill>
            </x14:dxf>
          </x14:cfRule>
          <x14:cfRule type="containsText" priority="11993" operator="containsText" id="{A566E728-8E82-4350-B954-12953BFD40FD}">
            <xm:f>NOT(ISERROR(SEARCH('Listados Datos'!$T$5,AB260)))</xm:f>
            <xm:f>'Listados Datos'!$T$5</xm:f>
            <x14:dxf>
              <font>
                <b/>
                <i val="0"/>
                <color auto="1"/>
              </font>
              <fill>
                <patternFill>
                  <bgColor rgb="FFFFFF00"/>
                </patternFill>
              </fill>
            </x14:dxf>
          </x14:cfRule>
          <x14:cfRule type="containsText" priority="11994" operator="containsText" id="{74D962CE-1549-4128-89E6-727DF1A4292A}">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1981" operator="containsText" id="{132B5291-972C-464F-8B97-789F1D2C1CE6}">
            <xm:f>NOT(ISERROR(SEARCH('Listados Datos'!$P$3,Z260)))</xm:f>
            <xm:f>'Listados Datos'!$P$3</xm:f>
            <x14:dxf>
              <fill>
                <patternFill>
                  <bgColor rgb="FF99CC00"/>
                </patternFill>
              </fill>
            </x14:dxf>
          </x14:cfRule>
          <x14:cfRule type="containsText" priority="11982" operator="containsText" id="{78673589-36DB-44DE-B135-FF9EF9A7ECE3}">
            <xm:f>NOT(ISERROR(SEARCH('Listados Datos'!$P$4,Z260)))</xm:f>
            <xm:f>'Listados Datos'!$P$4</xm:f>
            <x14:dxf>
              <fill>
                <patternFill>
                  <bgColor rgb="FF33CC33"/>
                </patternFill>
              </fill>
            </x14:dxf>
          </x14:cfRule>
          <x14:cfRule type="containsText" priority="11983" operator="containsText" id="{39C5D18B-EFF4-4FCF-A178-D88E345832F2}">
            <xm:f>NOT(ISERROR(SEARCH('Listados Datos'!$P$5,Z260)))</xm:f>
            <xm:f>'Listados Datos'!$P$5</xm:f>
            <x14:dxf>
              <fill>
                <patternFill>
                  <bgColor rgb="FFFFFF00"/>
                </patternFill>
              </fill>
            </x14:dxf>
          </x14:cfRule>
          <x14:cfRule type="containsText" priority="11984" operator="containsText" id="{21978061-322B-424F-902C-4C4DF4F8E546}">
            <xm:f>NOT(ISERROR(SEARCH('Listados Datos'!$P$6,Z260)))</xm:f>
            <xm:f>'Listados Datos'!$P$6</xm:f>
            <x14:dxf>
              <fill>
                <patternFill>
                  <bgColor rgb="FFFFC000"/>
                </patternFill>
              </fill>
            </x14:dxf>
          </x14:cfRule>
          <x14:cfRule type="containsText" priority="11985" operator="containsText" id="{6F2A5F85-A6F8-4C13-97E7-395DA50031DD}">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1967" operator="containsText" id="{BCEB0754-7682-4BA8-BE6B-CE2415CBC90D}">
            <xm:f>NOT(ISERROR(SEARCH('Listados Datos'!$T$3,AT260)))</xm:f>
            <xm:f>'Listados Datos'!$T$3</xm:f>
            <x14:dxf>
              <fill>
                <patternFill patternType="solid">
                  <bgColor rgb="FFC00000"/>
                </patternFill>
              </fill>
            </x14:dxf>
          </x14:cfRule>
          <x14:cfRule type="containsText" priority="11968" operator="containsText" id="{699863CB-37D2-4F6B-B422-51EB32AA0933}">
            <xm:f>NOT(ISERROR(SEARCH('Listados Datos'!$T$4,AT260)))</xm:f>
            <xm:f>'Listados Datos'!$T$4</xm:f>
            <x14:dxf>
              <font>
                <b/>
                <i val="0"/>
                <color theme="0"/>
              </font>
              <fill>
                <patternFill>
                  <bgColor rgb="FFE26B0A"/>
                </patternFill>
              </fill>
            </x14:dxf>
          </x14:cfRule>
          <x14:cfRule type="containsText" priority="11969" operator="containsText" id="{BE54D701-9DEF-48B1-9C2E-461957CFF501}">
            <xm:f>NOT(ISERROR(SEARCH('Listados Datos'!$T$5,AT260)))</xm:f>
            <xm:f>'Listados Datos'!$T$5</xm:f>
            <x14:dxf>
              <font>
                <b/>
                <i val="0"/>
                <color auto="1"/>
              </font>
              <fill>
                <patternFill>
                  <bgColor rgb="FFFFFF00"/>
                </patternFill>
              </fill>
            </x14:dxf>
          </x14:cfRule>
          <x14:cfRule type="containsText" priority="11970" operator="containsText" id="{BB0804ED-D76D-46A1-9583-D540CE9C6CC4}">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1727" operator="containsText" id="{7A9E9158-3C73-4045-85A1-F55650FA389D}">
            <xm:f>NOT(ISERROR(SEARCH('Listados Datos'!$P$3,AR273)))</xm:f>
            <xm:f>'Listados Datos'!$P$3</xm:f>
            <x14:dxf>
              <fill>
                <patternFill>
                  <bgColor rgb="FF99CC00"/>
                </patternFill>
              </fill>
            </x14:dxf>
          </x14:cfRule>
          <x14:cfRule type="containsText" priority="11728" operator="containsText" id="{40ABD078-6429-4EF3-837C-289B494B122C}">
            <xm:f>NOT(ISERROR(SEARCH('Listados Datos'!$P$4,AR273)))</xm:f>
            <xm:f>'Listados Datos'!$P$4</xm:f>
            <x14:dxf>
              <fill>
                <patternFill>
                  <bgColor rgb="FF33CC33"/>
                </patternFill>
              </fill>
            </x14:dxf>
          </x14:cfRule>
          <x14:cfRule type="containsText" priority="11729" operator="containsText" id="{2D806636-1EB5-4F83-878D-794B99DFCB26}">
            <xm:f>NOT(ISERROR(SEARCH('Listados Datos'!$P$5,AR273)))</xm:f>
            <xm:f>'Listados Datos'!$P$5</xm:f>
            <x14:dxf>
              <fill>
                <patternFill>
                  <bgColor rgb="FFFFFF00"/>
                </patternFill>
              </fill>
            </x14:dxf>
          </x14:cfRule>
          <x14:cfRule type="containsText" priority="11730" operator="containsText" id="{FB378CA3-3FA1-4D48-BF02-317BEA651DB2}">
            <xm:f>NOT(ISERROR(SEARCH('Listados Datos'!$P$6,AR273)))</xm:f>
            <xm:f>'Listados Datos'!$P$6</xm:f>
            <x14:dxf>
              <fill>
                <patternFill>
                  <bgColor rgb="FFFFC000"/>
                </patternFill>
              </fill>
            </x14:dxf>
          </x14:cfRule>
          <x14:cfRule type="containsText" priority="11731" operator="containsText" id="{C0ECA2EC-9D23-4A3B-8D59-0696E113E126}">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737" operator="containsText" id="{A6B8E2A3-E14C-4BF1-AB31-EB506A6A6960}">
            <xm:f>NOT(ISERROR(SEARCH('Listados Datos'!$T$3,AT273)))</xm:f>
            <xm:f>'Listados Datos'!$T$3</xm:f>
            <x14:dxf>
              <fill>
                <patternFill patternType="solid">
                  <bgColor rgb="FFC00000"/>
                </patternFill>
              </fill>
            </x14:dxf>
          </x14:cfRule>
          <x14:cfRule type="containsText" priority="11738" operator="containsText" id="{088C8146-20E8-4A83-9FB7-720B6D2BDED1}">
            <xm:f>NOT(ISERROR(SEARCH('Listados Datos'!$T$4,AT273)))</xm:f>
            <xm:f>'Listados Datos'!$T$4</xm:f>
            <x14:dxf>
              <font>
                <b/>
                <i val="0"/>
                <color theme="0"/>
              </font>
              <fill>
                <patternFill>
                  <bgColor rgb="FFE26B0A"/>
                </patternFill>
              </fill>
            </x14:dxf>
          </x14:cfRule>
          <x14:cfRule type="containsText" priority="11739" operator="containsText" id="{44F5D187-213F-4F64-9460-F784995161E8}">
            <xm:f>NOT(ISERROR(SEARCH('Listados Datos'!$T$5,AT273)))</xm:f>
            <xm:f>'Listados Datos'!$T$5</xm:f>
            <x14:dxf>
              <font>
                <b/>
                <i val="0"/>
                <color auto="1"/>
              </font>
              <fill>
                <patternFill>
                  <bgColor rgb="FFFFFF00"/>
                </patternFill>
              </fill>
            </x14:dxf>
          </x14:cfRule>
          <x14:cfRule type="containsText" priority="11740" operator="containsText" id="{2E818E63-AF3A-48D3-8BC7-89EECE76380F}">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695" operator="containsText" id="{CAE8282C-153D-49BD-95E2-19236A5D026F}">
            <xm:f>NOT(ISERROR(SEARCH('Listados Datos'!$T$3,AT270)))</xm:f>
            <xm:f>'Listados Datos'!$T$3</xm:f>
            <x14:dxf>
              <fill>
                <patternFill patternType="solid">
                  <bgColor rgb="FFC00000"/>
                </patternFill>
              </fill>
            </x14:dxf>
          </x14:cfRule>
          <x14:cfRule type="containsText" priority="11696" operator="containsText" id="{DA8DAFF6-1239-4CC3-A594-D228A3241C36}">
            <xm:f>NOT(ISERROR(SEARCH('Listados Datos'!$T$4,AT270)))</xm:f>
            <xm:f>'Listados Datos'!$T$4</xm:f>
            <x14:dxf>
              <font>
                <b/>
                <i val="0"/>
                <color theme="0"/>
              </font>
              <fill>
                <patternFill>
                  <bgColor rgb="FFE26B0A"/>
                </patternFill>
              </fill>
            </x14:dxf>
          </x14:cfRule>
          <x14:cfRule type="containsText" priority="11697" operator="containsText" id="{AE7967EE-884A-4476-A09C-D13AD690FF35}">
            <xm:f>NOT(ISERROR(SEARCH('Listados Datos'!$T$5,AT270)))</xm:f>
            <xm:f>'Listados Datos'!$T$5</xm:f>
            <x14:dxf>
              <font>
                <b/>
                <i val="0"/>
                <color auto="1"/>
              </font>
              <fill>
                <patternFill>
                  <bgColor rgb="FFFFFF00"/>
                </patternFill>
              </fill>
            </x14:dxf>
          </x14:cfRule>
          <x14:cfRule type="containsText" priority="11698" operator="containsText" id="{F47A8AE1-5433-4056-828D-881279AFA74E}">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685" operator="containsText" id="{5CD149D2-B869-4E62-93B4-7B165A121F52}">
            <xm:f>NOT(ISERROR(SEARCH('Listados Datos'!$P$3,AR270)))</xm:f>
            <xm:f>'Listados Datos'!$P$3</xm:f>
            <x14:dxf>
              <fill>
                <patternFill>
                  <bgColor rgb="FF99CC00"/>
                </patternFill>
              </fill>
            </x14:dxf>
          </x14:cfRule>
          <x14:cfRule type="containsText" priority="11686" operator="containsText" id="{CE66A3EB-3256-476F-AD03-5672749E3D4E}">
            <xm:f>NOT(ISERROR(SEARCH('Listados Datos'!$P$4,AR270)))</xm:f>
            <xm:f>'Listados Datos'!$P$4</xm:f>
            <x14:dxf>
              <fill>
                <patternFill>
                  <bgColor rgb="FF33CC33"/>
                </patternFill>
              </fill>
            </x14:dxf>
          </x14:cfRule>
          <x14:cfRule type="containsText" priority="11687" operator="containsText" id="{13DA1ECB-E088-495C-ACF9-98B33F301879}">
            <xm:f>NOT(ISERROR(SEARCH('Listados Datos'!$P$5,AR270)))</xm:f>
            <xm:f>'Listados Datos'!$P$5</xm:f>
            <x14:dxf>
              <fill>
                <patternFill>
                  <bgColor rgb="FFFFFF00"/>
                </patternFill>
              </fill>
            </x14:dxf>
          </x14:cfRule>
          <x14:cfRule type="containsText" priority="11688" operator="containsText" id="{E54C8E31-6FF4-4A3B-B9FF-626A18A5618D}">
            <xm:f>NOT(ISERROR(SEARCH('Listados Datos'!$P$6,AR270)))</xm:f>
            <xm:f>'Listados Datos'!$P$6</xm:f>
            <x14:dxf>
              <fill>
                <patternFill>
                  <bgColor rgb="FFFFC000"/>
                </patternFill>
              </fill>
            </x14:dxf>
          </x14:cfRule>
          <x14:cfRule type="containsText" priority="11689" operator="containsText" id="{CF476CE3-43C0-4017-AF03-498C0D4F259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803" operator="containsText" id="{830FA8A3-457D-4542-B2AB-61246306E61A}">
            <xm:f>NOT(ISERROR(SEARCH('Listados Datos'!$T$3,AF268)))</xm:f>
            <xm:f>'Listados Datos'!$T$3</xm:f>
            <x14:dxf>
              <fill>
                <patternFill patternType="solid">
                  <bgColor rgb="FFC00000"/>
                </patternFill>
              </fill>
            </x14:dxf>
          </x14:cfRule>
          <x14:cfRule type="containsText" priority="11804" operator="containsText" id="{334020C5-3B0A-4684-8B30-2D30EE055C16}">
            <xm:f>NOT(ISERROR(SEARCH('Listados Datos'!$T$4,AF268)))</xm:f>
            <xm:f>'Listados Datos'!$T$4</xm:f>
            <x14:dxf>
              <font>
                <b/>
                <i val="0"/>
                <color theme="0"/>
              </font>
              <fill>
                <patternFill>
                  <bgColor rgb="FFE26B0A"/>
                </patternFill>
              </fill>
            </x14:dxf>
          </x14:cfRule>
          <x14:cfRule type="containsText" priority="11805" operator="containsText" id="{DF8A8753-1B1A-4D6C-8E11-F64192F03999}">
            <xm:f>NOT(ISERROR(SEARCH('Listados Datos'!$T$5,AF268)))</xm:f>
            <xm:f>'Listados Datos'!$T$5</xm:f>
            <x14:dxf>
              <font>
                <b/>
                <i val="0"/>
                <color auto="1"/>
              </font>
              <fill>
                <patternFill>
                  <bgColor rgb="FFFFFF00"/>
                </patternFill>
              </fill>
            </x14:dxf>
          </x14:cfRule>
          <x14:cfRule type="containsText" priority="11806" operator="containsText" id="{B8431F54-7AB1-4EBE-8EFE-B58F081D2CC3}">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799" operator="containsText" id="{7D0A023F-7781-4E17-AC70-3357B671E686}">
            <xm:f>NOT(ISERROR(SEARCH('Listados Datos'!$T$3,AB268)))</xm:f>
            <xm:f>'Listados Datos'!$T$3</xm:f>
            <x14:dxf>
              <fill>
                <patternFill patternType="solid">
                  <bgColor rgb="FFC00000"/>
                </patternFill>
              </fill>
            </x14:dxf>
          </x14:cfRule>
          <x14:cfRule type="containsText" priority="11800" operator="containsText" id="{5C99DCC5-2C08-4279-ACF9-3AD5B5414BA0}">
            <xm:f>NOT(ISERROR(SEARCH('Listados Datos'!$T$4,AB268)))</xm:f>
            <xm:f>'Listados Datos'!$T$4</xm:f>
            <x14:dxf>
              <font>
                <b/>
                <i val="0"/>
                <color theme="0"/>
              </font>
              <fill>
                <patternFill>
                  <bgColor rgb="FFE26B0A"/>
                </patternFill>
              </fill>
            </x14:dxf>
          </x14:cfRule>
          <x14:cfRule type="containsText" priority="11801" operator="containsText" id="{E4B6E5FD-9E0E-4DD2-94B8-753553BB3743}">
            <xm:f>NOT(ISERROR(SEARCH('Listados Datos'!$T$5,AB268)))</xm:f>
            <xm:f>'Listados Datos'!$T$5</xm:f>
            <x14:dxf>
              <font>
                <b/>
                <i val="0"/>
                <color auto="1"/>
              </font>
              <fill>
                <patternFill>
                  <bgColor rgb="FFFFFF00"/>
                </patternFill>
              </fill>
            </x14:dxf>
          </x14:cfRule>
          <x14:cfRule type="containsText" priority="11802" operator="containsText" id="{50247D54-D53A-4FF7-A0D3-7CA9C7DA099C}">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789" operator="containsText" id="{3C45EAB2-7F96-4095-B4D5-55ACCC762552}">
            <xm:f>NOT(ISERROR(SEARCH('Listados Datos'!$P$3,Z268)))</xm:f>
            <xm:f>'Listados Datos'!$P$3</xm:f>
            <x14:dxf>
              <fill>
                <patternFill>
                  <bgColor rgb="FF99CC00"/>
                </patternFill>
              </fill>
            </x14:dxf>
          </x14:cfRule>
          <x14:cfRule type="containsText" priority="11790" operator="containsText" id="{9A8A7571-C9AF-4320-AA68-42A7073687A7}">
            <xm:f>NOT(ISERROR(SEARCH('Listados Datos'!$P$4,Z268)))</xm:f>
            <xm:f>'Listados Datos'!$P$4</xm:f>
            <x14:dxf>
              <fill>
                <patternFill>
                  <bgColor rgb="FF33CC33"/>
                </patternFill>
              </fill>
            </x14:dxf>
          </x14:cfRule>
          <x14:cfRule type="containsText" priority="11791" operator="containsText" id="{180745C7-19C0-400B-BE65-A2E8F13918A2}">
            <xm:f>NOT(ISERROR(SEARCH('Listados Datos'!$P$5,Z268)))</xm:f>
            <xm:f>'Listados Datos'!$P$5</xm:f>
            <x14:dxf>
              <fill>
                <patternFill>
                  <bgColor rgb="FFFFFF00"/>
                </patternFill>
              </fill>
            </x14:dxf>
          </x14:cfRule>
          <x14:cfRule type="containsText" priority="11792" operator="containsText" id="{3D9714F8-D9C4-47AD-8AFC-286663B469BA}">
            <xm:f>NOT(ISERROR(SEARCH('Listados Datos'!$P$6,Z268)))</xm:f>
            <xm:f>'Listados Datos'!$P$6</xm:f>
            <x14:dxf>
              <fill>
                <patternFill>
                  <bgColor rgb="FFFFC000"/>
                </patternFill>
              </fill>
            </x14:dxf>
          </x14:cfRule>
          <x14:cfRule type="containsText" priority="11793" operator="containsText" id="{A088BE80-5343-4D8D-A55F-E17D09DFBEF4}">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765" operator="containsText" id="{23594F8C-2165-44F0-94A2-D8E8DF6BD338}">
            <xm:f>NOT(ISERROR(SEARCH('Listados Datos'!$T$3,AT268)))</xm:f>
            <xm:f>'Listados Datos'!$T$3</xm:f>
            <x14:dxf>
              <fill>
                <patternFill patternType="solid">
                  <bgColor rgb="FFC00000"/>
                </patternFill>
              </fill>
            </x14:dxf>
          </x14:cfRule>
          <x14:cfRule type="containsText" priority="11766" operator="containsText" id="{C8106660-85EC-47A8-9828-EBCA99F3D4E5}">
            <xm:f>NOT(ISERROR(SEARCH('Listados Datos'!$T$4,AT268)))</xm:f>
            <xm:f>'Listados Datos'!$T$4</xm:f>
            <x14:dxf>
              <font>
                <b/>
                <i val="0"/>
                <color theme="0"/>
              </font>
              <fill>
                <patternFill>
                  <bgColor rgb="FFE26B0A"/>
                </patternFill>
              </fill>
            </x14:dxf>
          </x14:cfRule>
          <x14:cfRule type="containsText" priority="11767" operator="containsText" id="{4CA747CB-7BFA-4D9B-B8D2-B03BF6870551}">
            <xm:f>NOT(ISERROR(SEARCH('Listados Datos'!$T$5,AT268)))</xm:f>
            <xm:f>'Listados Datos'!$T$5</xm:f>
            <x14:dxf>
              <font>
                <b/>
                <i val="0"/>
                <color auto="1"/>
              </font>
              <fill>
                <patternFill>
                  <bgColor rgb="FFFFFF00"/>
                </patternFill>
              </fill>
            </x14:dxf>
          </x14:cfRule>
          <x14:cfRule type="containsText" priority="11768" operator="containsText" id="{C4CF9192-2F21-4240-87C1-E37E5D55F9B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755" operator="containsText" id="{A3B53F04-3F05-4C26-A2C1-C34EE2874A90}">
            <xm:f>NOT(ISERROR(SEARCH('Listados Datos'!$P$3,AR268)))</xm:f>
            <xm:f>'Listados Datos'!$P$3</xm:f>
            <x14:dxf>
              <fill>
                <patternFill>
                  <bgColor rgb="FF99CC00"/>
                </patternFill>
              </fill>
            </x14:dxf>
          </x14:cfRule>
          <x14:cfRule type="containsText" priority="11756" operator="containsText" id="{6634AC0E-80E1-471D-A933-B7A7421A5AE4}">
            <xm:f>NOT(ISERROR(SEARCH('Listados Datos'!$P$4,AR268)))</xm:f>
            <xm:f>'Listados Datos'!$P$4</xm:f>
            <x14:dxf>
              <fill>
                <patternFill>
                  <bgColor rgb="FF33CC33"/>
                </patternFill>
              </fill>
            </x14:dxf>
          </x14:cfRule>
          <x14:cfRule type="containsText" priority="11757" operator="containsText" id="{1CE16EA6-EC19-42E4-9EA3-A66D99594C34}">
            <xm:f>NOT(ISERROR(SEARCH('Listados Datos'!$P$5,AR268)))</xm:f>
            <xm:f>'Listados Datos'!$P$5</xm:f>
            <x14:dxf>
              <fill>
                <patternFill>
                  <bgColor rgb="FFFFFF00"/>
                </patternFill>
              </fill>
            </x14:dxf>
          </x14:cfRule>
          <x14:cfRule type="containsText" priority="11758" operator="containsText" id="{6BA5FF04-D03E-4E1D-B38D-45DF5F972E4A}">
            <xm:f>NOT(ISERROR(SEARCH('Listados Datos'!$P$6,AR268)))</xm:f>
            <xm:f>'Listados Datos'!$P$6</xm:f>
            <x14:dxf>
              <fill>
                <patternFill>
                  <bgColor rgb="FFFFC000"/>
                </patternFill>
              </fill>
            </x14:dxf>
          </x14:cfRule>
          <x14:cfRule type="containsText" priority="11759" operator="containsText" id="{37455DDA-B048-4028-B031-C97DB94F0B99}">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751" operator="containsText" id="{DEF46B12-A315-4881-95B5-FDAE8C447EB7}">
            <xm:f>NOT(ISERROR(SEARCH('Listados Datos'!$T$3,AT269)))</xm:f>
            <xm:f>'Listados Datos'!$T$3</xm:f>
            <x14:dxf>
              <fill>
                <patternFill patternType="solid">
                  <bgColor rgb="FFC00000"/>
                </patternFill>
              </fill>
            </x14:dxf>
          </x14:cfRule>
          <x14:cfRule type="containsText" priority="11752" operator="containsText" id="{4E14F35F-87EB-4F4A-B5DA-BE0CBF9465B3}">
            <xm:f>NOT(ISERROR(SEARCH('Listados Datos'!$T$4,AT269)))</xm:f>
            <xm:f>'Listados Datos'!$T$4</xm:f>
            <x14:dxf>
              <font>
                <b/>
                <i val="0"/>
                <color theme="0"/>
              </font>
              <fill>
                <patternFill>
                  <bgColor rgb="FFE26B0A"/>
                </patternFill>
              </fill>
            </x14:dxf>
          </x14:cfRule>
          <x14:cfRule type="containsText" priority="11753" operator="containsText" id="{67E081D3-A8FA-43C4-911B-5A75B599F645}">
            <xm:f>NOT(ISERROR(SEARCH('Listados Datos'!$T$5,AT269)))</xm:f>
            <xm:f>'Listados Datos'!$T$5</xm:f>
            <x14:dxf>
              <font>
                <b/>
                <i val="0"/>
                <color auto="1"/>
              </font>
              <fill>
                <patternFill>
                  <bgColor rgb="FFFFFF00"/>
                </patternFill>
              </fill>
            </x14:dxf>
          </x14:cfRule>
          <x14:cfRule type="containsText" priority="11754" operator="containsText" id="{415DFC06-5DEC-4F03-B367-C0E91183F078}">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741" operator="containsText" id="{1BB24B29-E0F3-435C-BC81-E9778AFC6477}">
            <xm:f>NOT(ISERROR(SEARCH('Listados Datos'!$P$3,AR269)))</xm:f>
            <xm:f>'Listados Datos'!$P$3</xm:f>
            <x14:dxf>
              <fill>
                <patternFill>
                  <bgColor rgb="FF99CC00"/>
                </patternFill>
              </fill>
            </x14:dxf>
          </x14:cfRule>
          <x14:cfRule type="containsText" priority="11742" operator="containsText" id="{C1EFB570-0E59-43DB-A66D-5010C7C4F23E}">
            <xm:f>NOT(ISERROR(SEARCH('Listados Datos'!$P$4,AR269)))</xm:f>
            <xm:f>'Listados Datos'!$P$4</xm:f>
            <x14:dxf>
              <fill>
                <patternFill>
                  <bgColor rgb="FF33CC33"/>
                </patternFill>
              </fill>
            </x14:dxf>
          </x14:cfRule>
          <x14:cfRule type="containsText" priority="11743" operator="containsText" id="{CB65EC2A-AD59-4595-AFDD-0BF012397C99}">
            <xm:f>NOT(ISERROR(SEARCH('Listados Datos'!$P$5,AR269)))</xm:f>
            <xm:f>'Listados Datos'!$P$5</xm:f>
            <x14:dxf>
              <fill>
                <patternFill>
                  <bgColor rgb="FFFFFF00"/>
                </patternFill>
              </fill>
            </x14:dxf>
          </x14:cfRule>
          <x14:cfRule type="containsText" priority="11744" operator="containsText" id="{4B856776-CD45-4D89-A9B4-28FDE763C083}">
            <xm:f>NOT(ISERROR(SEARCH('Listados Datos'!$P$6,AR269)))</xm:f>
            <xm:f>'Listados Datos'!$P$6</xm:f>
            <x14:dxf>
              <fill>
                <patternFill>
                  <bgColor rgb="FFFFC000"/>
                </patternFill>
              </fill>
            </x14:dxf>
          </x14:cfRule>
          <x14:cfRule type="containsText" priority="11745" operator="containsText" id="{F4A15681-C1E8-4093-855F-F86B6AEAFE62}">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601" operator="containsText" id="{C10E4535-E27D-49EB-8BAD-9F47752E292F}">
            <xm:f>NOT(ISERROR(SEARCH('Listados Datos'!$T$3,AT279)))</xm:f>
            <xm:f>'Listados Datos'!$T$3</xm:f>
            <x14:dxf>
              <fill>
                <patternFill patternType="solid">
                  <bgColor rgb="FFC00000"/>
                </patternFill>
              </fill>
            </x14:dxf>
          </x14:cfRule>
          <x14:cfRule type="containsText" priority="11602" operator="containsText" id="{804F6DFA-B915-48CE-B75B-6048EF160694}">
            <xm:f>NOT(ISERROR(SEARCH('Listados Datos'!$T$4,AT279)))</xm:f>
            <xm:f>'Listados Datos'!$T$4</xm:f>
            <x14:dxf>
              <font>
                <b/>
                <i val="0"/>
                <color theme="0"/>
              </font>
              <fill>
                <patternFill>
                  <bgColor rgb="FFE26B0A"/>
                </patternFill>
              </fill>
            </x14:dxf>
          </x14:cfRule>
          <x14:cfRule type="containsText" priority="11603" operator="containsText" id="{B6C9B399-CC80-48EE-B243-C4BB108117D9}">
            <xm:f>NOT(ISERROR(SEARCH('Listados Datos'!$T$5,AT279)))</xm:f>
            <xm:f>'Listados Datos'!$T$5</xm:f>
            <x14:dxf>
              <font>
                <b/>
                <i val="0"/>
                <color auto="1"/>
              </font>
              <fill>
                <patternFill>
                  <bgColor rgb="FFFFFF00"/>
                </patternFill>
              </fill>
            </x14:dxf>
          </x14:cfRule>
          <x14:cfRule type="containsText" priority="11604" operator="containsText" id="{A7CF1AE9-0B43-462B-A3CB-95506E31A6D5}">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591" operator="containsText" id="{CADFE0AE-7D6C-48EB-BDB3-51A159B1A52D}">
            <xm:f>NOT(ISERROR(SEARCH('Listados Datos'!$P$3,AR279)))</xm:f>
            <xm:f>'Listados Datos'!$P$3</xm:f>
            <x14:dxf>
              <fill>
                <patternFill>
                  <bgColor rgb="FF99CC00"/>
                </patternFill>
              </fill>
            </x14:dxf>
          </x14:cfRule>
          <x14:cfRule type="containsText" priority="11592" operator="containsText" id="{F06FC36A-3FE3-4FE9-B32B-9276D7660362}">
            <xm:f>NOT(ISERROR(SEARCH('Listados Datos'!$P$4,AR279)))</xm:f>
            <xm:f>'Listados Datos'!$P$4</xm:f>
            <x14:dxf>
              <fill>
                <patternFill>
                  <bgColor rgb="FF33CC33"/>
                </patternFill>
              </fill>
            </x14:dxf>
          </x14:cfRule>
          <x14:cfRule type="containsText" priority="11593" operator="containsText" id="{2E670101-CCF8-42E5-BB81-26DB9D4E3061}">
            <xm:f>NOT(ISERROR(SEARCH('Listados Datos'!$P$5,AR279)))</xm:f>
            <xm:f>'Listados Datos'!$P$5</xm:f>
            <x14:dxf>
              <fill>
                <patternFill>
                  <bgColor rgb="FFFFFF00"/>
                </patternFill>
              </fill>
            </x14:dxf>
          </x14:cfRule>
          <x14:cfRule type="containsText" priority="11594" operator="containsText" id="{ED46F744-48C2-4440-AFAE-9CF77435A762}">
            <xm:f>NOT(ISERROR(SEARCH('Listados Datos'!$P$6,AR279)))</xm:f>
            <xm:f>'Listados Datos'!$P$6</xm:f>
            <x14:dxf>
              <fill>
                <patternFill>
                  <bgColor rgb="FFFFC000"/>
                </patternFill>
              </fill>
            </x14:dxf>
          </x14:cfRule>
          <x14:cfRule type="containsText" priority="11595" operator="containsText" id="{FF9AF060-836A-46D7-94B3-AE9AFEB61A4B}">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723" operator="containsText" id="{0008FEA1-4233-48EF-8146-642E7BABAF5E}">
            <xm:f>NOT(ISERROR(SEARCH('Listados Datos'!$T$3,AF270)))</xm:f>
            <xm:f>'Listados Datos'!$T$3</xm:f>
            <x14:dxf>
              <fill>
                <patternFill patternType="solid">
                  <bgColor rgb="FFC00000"/>
                </patternFill>
              </fill>
            </x14:dxf>
          </x14:cfRule>
          <x14:cfRule type="containsText" priority="11724" operator="containsText" id="{BCE2B75E-4633-4115-BD0E-4CFFCA82606B}">
            <xm:f>NOT(ISERROR(SEARCH('Listados Datos'!$T$4,AF270)))</xm:f>
            <xm:f>'Listados Datos'!$T$4</xm:f>
            <x14:dxf>
              <font>
                <b/>
                <i val="0"/>
                <color theme="0"/>
              </font>
              <fill>
                <patternFill>
                  <bgColor rgb="FFE26B0A"/>
                </patternFill>
              </fill>
            </x14:dxf>
          </x14:cfRule>
          <x14:cfRule type="containsText" priority="11725" operator="containsText" id="{DB6805FE-7103-4C5D-A090-0AA32EFD1DC3}">
            <xm:f>NOT(ISERROR(SEARCH('Listados Datos'!$T$5,AF270)))</xm:f>
            <xm:f>'Listados Datos'!$T$5</xm:f>
            <x14:dxf>
              <font>
                <b/>
                <i val="0"/>
                <color auto="1"/>
              </font>
              <fill>
                <patternFill>
                  <bgColor rgb="FFFFFF00"/>
                </patternFill>
              </fill>
            </x14:dxf>
          </x14:cfRule>
          <x14:cfRule type="containsText" priority="11726" operator="containsText" id="{5ACB7780-D92D-4520-BB88-253D690CBE90}">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719" operator="containsText" id="{7A008EFB-C5A8-443D-BDA8-D89D2010EB12}">
            <xm:f>NOT(ISERROR(SEARCH('Listados Datos'!$T$3,AB270)))</xm:f>
            <xm:f>'Listados Datos'!$T$3</xm:f>
            <x14:dxf>
              <fill>
                <patternFill patternType="solid">
                  <bgColor rgb="FFC00000"/>
                </patternFill>
              </fill>
            </x14:dxf>
          </x14:cfRule>
          <x14:cfRule type="containsText" priority="11720" operator="containsText" id="{5C5BF5B9-B1A9-4531-B165-31228FD541D2}">
            <xm:f>NOT(ISERROR(SEARCH('Listados Datos'!$T$4,AB270)))</xm:f>
            <xm:f>'Listados Datos'!$T$4</xm:f>
            <x14:dxf>
              <font>
                <b/>
                <i val="0"/>
                <color theme="0"/>
              </font>
              <fill>
                <patternFill>
                  <bgColor rgb="FFE26B0A"/>
                </patternFill>
              </fill>
            </x14:dxf>
          </x14:cfRule>
          <x14:cfRule type="containsText" priority="11721" operator="containsText" id="{C982FF81-8B20-44CE-871F-CEA2A9D54C97}">
            <xm:f>NOT(ISERROR(SEARCH('Listados Datos'!$T$5,AB270)))</xm:f>
            <xm:f>'Listados Datos'!$T$5</xm:f>
            <x14:dxf>
              <font>
                <b/>
                <i val="0"/>
                <color auto="1"/>
              </font>
              <fill>
                <patternFill>
                  <bgColor rgb="FFFFFF00"/>
                </patternFill>
              </fill>
            </x14:dxf>
          </x14:cfRule>
          <x14:cfRule type="containsText" priority="11722" operator="containsText" id="{5CC7D813-538F-4DD8-922C-9FE965497ADC}">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709" operator="containsText" id="{31025FA1-DA08-4D4F-8E80-CA2151F08CE9}">
            <xm:f>NOT(ISERROR(SEARCH('Listados Datos'!$P$3,Z270)))</xm:f>
            <xm:f>'Listados Datos'!$P$3</xm:f>
            <x14:dxf>
              <fill>
                <patternFill>
                  <bgColor rgb="FF99CC00"/>
                </patternFill>
              </fill>
            </x14:dxf>
          </x14:cfRule>
          <x14:cfRule type="containsText" priority="11710" operator="containsText" id="{ADAF9840-4678-4774-B953-70BBD4869B49}">
            <xm:f>NOT(ISERROR(SEARCH('Listados Datos'!$P$4,Z270)))</xm:f>
            <xm:f>'Listados Datos'!$P$4</xm:f>
            <x14:dxf>
              <fill>
                <patternFill>
                  <bgColor rgb="FF33CC33"/>
                </patternFill>
              </fill>
            </x14:dxf>
          </x14:cfRule>
          <x14:cfRule type="containsText" priority="11711" operator="containsText" id="{7CA90EC8-A790-453E-A73D-6177DE3ADC4B}">
            <xm:f>NOT(ISERROR(SEARCH('Listados Datos'!$P$5,Z270)))</xm:f>
            <xm:f>'Listados Datos'!$P$5</xm:f>
            <x14:dxf>
              <fill>
                <patternFill>
                  <bgColor rgb="FFFFFF00"/>
                </patternFill>
              </fill>
            </x14:dxf>
          </x14:cfRule>
          <x14:cfRule type="containsText" priority="11712" operator="containsText" id="{C2E072AD-1F30-4339-AA4C-402C6EB99F4D}">
            <xm:f>NOT(ISERROR(SEARCH('Listados Datos'!$P$6,Z270)))</xm:f>
            <xm:f>'Listados Datos'!$P$6</xm:f>
            <x14:dxf>
              <fill>
                <patternFill>
                  <bgColor rgb="FFFFC000"/>
                </patternFill>
              </fill>
            </x14:dxf>
          </x14:cfRule>
          <x14:cfRule type="containsText" priority="11713" operator="containsText" id="{2DE00F3C-E5AA-4261-B05B-6165FE28A011}">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559" operator="containsText" id="{01D2FEDE-13C8-4E64-94AC-693C028B1B0C}">
            <xm:f>NOT(ISERROR(SEARCH('Listados Datos'!$T$3,AT276)))</xm:f>
            <xm:f>'Listados Datos'!$T$3</xm:f>
            <x14:dxf>
              <fill>
                <patternFill patternType="solid">
                  <bgColor rgb="FFC00000"/>
                </patternFill>
              </fill>
            </x14:dxf>
          </x14:cfRule>
          <x14:cfRule type="containsText" priority="11560" operator="containsText" id="{3365F95F-53A3-46A7-A83A-7C9EC1FBBAB8}">
            <xm:f>NOT(ISERROR(SEARCH('Listados Datos'!$T$4,AT276)))</xm:f>
            <xm:f>'Listados Datos'!$T$4</xm:f>
            <x14:dxf>
              <font>
                <b/>
                <i val="0"/>
                <color theme="0"/>
              </font>
              <fill>
                <patternFill>
                  <bgColor rgb="FFE26B0A"/>
                </patternFill>
              </fill>
            </x14:dxf>
          </x14:cfRule>
          <x14:cfRule type="containsText" priority="11561" operator="containsText" id="{158F11FB-4DDE-4D68-A9AF-9C0BEDB6E88E}">
            <xm:f>NOT(ISERROR(SEARCH('Listados Datos'!$T$5,AT276)))</xm:f>
            <xm:f>'Listados Datos'!$T$5</xm:f>
            <x14:dxf>
              <font>
                <b/>
                <i val="0"/>
                <color auto="1"/>
              </font>
              <fill>
                <patternFill>
                  <bgColor rgb="FFFFFF00"/>
                </patternFill>
              </fill>
            </x14:dxf>
          </x14:cfRule>
          <x14:cfRule type="containsText" priority="11562" operator="containsText" id="{3499F628-0FD7-40D5-8825-1E5DDFA8195A}">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549" operator="containsText" id="{07CA96E8-A562-4716-B42E-0E804AAC9459}">
            <xm:f>NOT(ISERROR(SEARCH('Listados Datos'!$P$3,AR276)))</xm:f>
            <xm:f>'Listados Datos'!$P$3</xm:f>
            <x14:dxf>
              <fill>
                <patternFill>
                  <bgColor rgb="FF99CC00"/>
                </patternFill>
              </fill>
            </x14:dxf>
          </x14:cfRule>
          <x14:cfRule type="containsText" priority="11550" operator="containsText" id="{764FD279-22AF-4140-B06A-D32CB51AFEC4}">
            <xm:f>NOT(ISERROR(SEARCH('Listados Datos'!$P$4,AR276)))</xm:f>
            <xm:f>'Listados Datos'!$P$4</xm:f>
            <x14:dxf>
              <fill>
                <patternFill>
                  <bgColor rgb="FF33CC33"/>
                </patternFill>
              </fill>
            </x14:dxf>
          </x14:cfRule>
          <x14:cfRule type="containsText" priority="11551" operator="containsText" id="{3186470D-5DDE-4290-9FC2-54399D9A84CF}">
            <xm:f>NOT(ISERROR(SEARCH('Listados Datos'!$P$5,AR276)))</xm:f>
            <xm:f>'Listados Datos'!$P$5</xm:f>
            <x14:dxf>
              <fill>
                <patternFill>
                  <bgColor rgb="FFFFFF00"/>
                </patternFill>
              </fill>
            </x14:dxf>
          </x14:cfRule>
          <x14:cfRule type="containsText" priority="11552" operator="containsText" id="{2598F921-2C88-4F59-B198-E9A20BF5D186}">
            <xm:f>NOT(ISERROR(SEARCH('Listados Datos'!$P$6,AR276)))</xm:f>
            <xm:f>'Listados Datos'!$P$6</xm:f>
            <x14:dxf>
              <fill>
                <patternFill>
                  <bgColor rgb="FFFFC000"/>
                </patternFill>
              </fill>
            </x14:dxf>
          </x14:cfRule>
          <x14:cfRule type="containsText" priority="11553" operator="containsText" id="{4BBFE0C1-AED4-4D54-855D-3525CF17CAF0}">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681" operator="containsText" id="{AC4AB9C2-93B1-4B1B-B09D-42B092B1E1D6}">
            <xm:f>NOT(ISERROR(SEARCH('Listados Datos'!$T$3,AT271)))</xm:f>
            <xm:f>'Listados Datos'!$T$3</xm:f>
            <x14:dxf>
              <fill>
                <patternFill patternType="solid">
                  <bgColor rgb="FFC00000"/>
                </patternFill>
              </fill>
            </x14:dxf>
          </x14:cfRule>
          <x14:cfRule type="containsText" priority="11682" operator="containsText" id="{5839A98B-FE97-48A9-B98E-87FC5BB8A42C}">
            <xm:f>NOT(ISERROR(SEARCH('Listados Datos'!$T$4,AT271)))</xm:f>
            <xm:f>'Listados Datos'!$T$4</xm:f>
            <x14:dxf>
              <font>
                <b/>
                <i val="0"/>
                <color theme="0"/>
              </font>
              <fill>
                <patternFill>
                  <bgColor rgb="FFE26B0A"/>
                </patternFill>
              </fill>
            </x14:dxf>
          </x14:cfRule>
          <x14:cfRule type="containsText" priority="11683" operator="containsText" id="{1C6A5FC8-9E03-41CD-AE7D-E926E07D676F}">
            <xm:f>NOT(ISERROR(SEARCH('Listados Datos'!$T$5,AT271)))</xm:f>
            <xm:f>'Listados Datos'!$T$5</xm:f>
            <x14:dxf>
              <font>
                <b/>
                <i val="0"/>
                <color auto="1"/>
              </font>
              <fill>
                <patternFill>
                  <bgColor rgb="FFFFFF00"/>
                </patternFill>
              </fill>
            </x14:dxf>
          </x14:cfRule>
          <x14:cfRule type="containsText" priority="11684" operator="containsText" id="{B16D7987-E0EC-4E04-80D4-2FE036345910}">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671" operator="containsText" id="{3EED3E91-FDEB-4FB5-B7D4-0DED306E26AD}">
            <xm:f>NOT(ISERROR(SEARCH('Listados Datos'!$P$3,AR271)))</xm:f>
            <xm:f>'Listados Datos'!$P$3</xm:f>
            <x14:dxf>
              <fill>
                <patternFill>
                  <bgColor rgb="FF99CC00"/>
                </patternFill>
              </fill>
            </x14:dxf>
          </x14:cfRule>
          <x14:cfRule type="containsText" priority="11672" operator="containsText" id="{D4E60FC7-48AC-4AF3-8EB0-893481A3D95E}">
            <xm:f>NOT(ISERROR(SEARCH('Listados Datos'!$P$4,AR271)))</xm:f>
            <xm:f>'Listados Datos'!$P$4</xm:f>
            <x14:dxf>
              <fill>
                <patternFill>
                  <bgColor rgb="FF33CC33"/>
                </patternFill>
              </fill>
            </x14:dxf>
          </x14:cfRule>
          <x14:cfRule type="containsText" priority="11673" operator="containsText" id="{18A85636-F1D0-4A85-973F-47BD720260FD}">
            <xm:f>NOT(ISERROR(SEARCH('Listados Datos'!$P$5,AR271)))</xm:f>
            <xm:f>'Listados Datos'!$P$5</xm:f>
            <x14:dxf>
              <fill>
                <patternFill>
                  <bgColor rgb="FFFFFF00"/>
                </patternFill>
              </fill>
            </x14:dxf>
          </x14:cfRule>
          <x14:cfRule type="containsText" priority="11674" operator="containsText" id="{58C055B2-523A-4DA4-A42E-5E23E7412C54}">
            <xm:f>NOT(ISERROR(SEARCH('Listados Datos'!$P$6,AR271)))</xm:f>
            <xm:f>'Listados Datos'!$P$6</xm:f>
            <x14:dxf>
              <fill>
                <patternFill>
                  <bgColor rgb="FFFFC000"/>
                </patternFill>
              </fill>
            </x14:dxf>
          </x14:cfRule>
          <x14:cfRule type="containsText" priority="11675" operator="containsText" id="{6017A994-738D-4497-A2A1-26E79F9CE33B}">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667" operator="containsText" id="{578D61C4-D26B-4C7A-8D93-74AC2572C6DA}">
            <xm:f>NOT(ISERROR(SEARCH('Listados Datos'!$T$3,AF274)))</xm:f>
            <xm:f>'Listados Datos'!$T$3</xm:f>
            <x14:dxf>
              <fill>
                <patternFill patternType="solid">
                  <bgColor rgb="FFC00000"/>
                </patternFill>
              </fill>
            </x14:dxf>
          </x14:cfRule>
          <x14:cfRule type="containsText" priority="11668" operator="containsText" id="{F456E989-DE6F-4094-AF56-519B244FF998}">
            <xm:f>NOT(ISERROR(SEARCH('Listados Datos'!$T$4,AF274)))</xm:f>
            <xm:f>'Listados Datos'!$T$4</xm:f>
            <x14:dxf>
              <font>
                <b/>
                <i val="0"/>
                <color theme="0"/>
              </font>
              <fill>
                <patternFill>
                  <bgColor rgb="FFE26B0A"/>
                </patternFill>
              </fill>
            </x14:dxf>
          </x14:cfRule>
          <x14:cfRule type="containsText" priority="11669" operator="containsText" id="{8BAF04D5-779D-4B5A-B88E-795BA5A8788E}">
            <xm:f>NOT(ISERROR(SEARCH('Listados Datos'!$T$5,AF274)))</xm:f>
            <xm:f>'Listados Datos'!$T$5</xm:f>
            <x14:dxf>
              <font>
                <b/>
                <i val="0"/>
                <color auto="1"/>
              </font>
              <fill>
                <patternFill>
                  <bgColor rgb="FFFFFF00"/>
                </patternFill>
              </fill>
            </x14:dxf>
          </x14:cfRule>
          <x14:cfRule type="containsText" priority="11670" operator="containsText" id="{D371D0A5-8D48-492A-B5ED-1994A1FCCDE7}">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663" operator="containsText" id="{F56EC34F-500D-4EE9-813E-EEBBA259CC63}">
            <xm:f>NOT(ISERROR(SEARCH('Listados Datos'!$T$3,AB274)))</xm:f>
            <xm:f>'Listados Datos'!$T$3</xm:f>
            <x14:dxf>
              <fill>
                <patternFill patternType="solid">
                  <bgColor rgb="FFC00000"/>
                </patternFill>
              </fill>
            </x14:dxf>
          </x14:cfRule>
          <x14:cfRule type="containsText" priority="11664" operator="containsText" id="{C988A6DC-CA74-4F04-8DCC-F0B4407FB34D}">
            <xm:f>NOT(ISERROR(SEARCH('Listados Datos'!$T$4,AB274)))</xm:f>
            <xm:f>'Listados Datos'!$T$4</xm:f>
            <x14:dxf>
              <font>
                <b/>
                <i val="0"/>
                <color theme="0"/>
              </font>
              <fill>
                <patternFill>
                  <bgColor rgb="FFE26B0A"/>
                </patternFill>
              </fill>
            </x14:dxf>
          </x14:cfRule>
          <x14:cfRule type="containsText" priority="11665" operator="containsText" id="{B2D67F0C-887C-4460-815B-BF8E3B0AA5D1}">
            <xm:f>NOT(ISERROR(SEARCH('Listados Datos'!$T$5,AB274)))</xm:f>
            <xm:f>'Listados Datos'!$T$5</xm:f>
            <x14:dxf>
              <font>
                <b/>
                <i val="0"/>
                <color auto="1"/>
              </font>
              <fill>
                <patternFill>
                  <bgColor rgb="FFFFFF00"/>
                </patternFill>
              </fill>
            </x14:dxf>
          </x14:cfRule>
          <x14:cfRule type="containsText" priority="11666" operator="containsText" id="{13BDF180-8E2C-482A-B562-705514F8DD4F}">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653" operator="containsText" id="{2CE5FDFB-3F1F-4EDD-8E6C-21B9C50BAF29}">
            <xm:f>NOT(ISERROR(SEARCH('Listados Datos'!$P$3,Z274)))</xm:f>
            <xm:f>'Listados Datos'!$P$3</xm:f>
            <x14:dxf>
              <fill>
                <patternFill>
                  <bgColor rgb="FF99CC00"/>
                </patternFill>
              </fill>
            </x14:dxf>
          </x14:cfRule>
          <x14:cfRule type="containsText" priority="11654" operator="containsText" id="{D77364CF-9D80-41D3-833F-DE18146FDAFC}">
            <xm:f>NOT(ISERROR(SEARCH('Listados Datos'!$P$4,Z274)))</xm:f>
            <xm:f>'Listados Datos'!$P$4</xm:f>
            <x14:dxf>
              <fill>
                <patternFill>
                  <bgColor rgb="FF33CC33"/>
                </patternFill>
              </fill>
            </x14:dxf>
          </x14:cfRule>
          <x14:cfRule type="containsText" priority="11655" operator="containsText" id="{3AB28B26-18ED-47D0-94BF-B9FD60DA73C7}">
            <xm:f>NOT(ISERROR(SEARCH('Listados Datos'!$P$5,Z274)))</xm:f>
            <xm:f>'Listados Datos'!$P$5</xm:f>
            <x14:dxf>
              <fill>
                <patternFill>
                  <bgColor rgb="FFFFFF00"/>
                </patternFill>
              </fill>
            </x14:dxf>
          </x14:cfRule>
          <x14:cfRule type="containsText" priority="11656" operator="containsText" id="{0D570A77-5438-4A61-8D79-240932BF664C}">
            <xm:f>NOT(ISERROR(SEARCH('Listados Datos'!$P$6,Z274)))</xm:f>
            <xm:f>'Listados Datos'!$P$6</xm:f>
            <x14:dxf>
              <fill>
                <patternFill>
                  <bgColor rgb="FFFFC000"/>
                </patternFill>
              </fill>
            </x14:dxf>
          </x14:cfRule>
          <x14:cfRule type="containsText" priority="11657" operator="containsText" id="{B57C4205-608E-45B3-850A-5437FA2077BD}">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629" operator="containsText" id="{396D6E6C-3565-473B-A108-43CC8A3A1AA8}">
            <xm:f>NOT(ISERROR(SEARCH('Listados Datos'!$T$3,AT274)))</xm:f>
            <xm:f>'Listados Datos'!$T$3</xm:f>
            <x14:dxf>
              <fill>
                <patternFill patternType="solid">
                  <bgColor rgb="FFC00000"/>
                </patternFill>
              </fill>
            </x14:dxf>
          </x14:cfRule>
          <x14:cfRule type="containsText" priority="11630" operator="containsText" id="{A91E8118-7362-4FFC-856C-EB325AF64A79}">
            <xm:f>NOT(ISERROR(SEARCH('Listados Datos'!$T$4,AT274)))</xm:f>
            <xm:f>'Listados Datos'!$T$4</xm:f>
            <x14:dxf>
              <font>
                <b/>
                <i val="0"/>
                <color theme="0"/>
              </font>
              <fill>
                <patternFill>
                  <bgColor rgb="FFE26B0A"/>
                </patternFill>
              </fill>
            </x14:dxf>
          </x14:cfRule>
          <x14:cfRule type="containsText" priority="11631" operator="containsText" id="{89DEE9F2-637C-40BC-9827-2D8F32A19C69}">
            <xm:f>NOT(ISERROR(SEARCH('Listados Datos'!$T$5,AT274)))</xm:f>
            <xm:f>'Listados Datos'!$T$5</xm:f>
            <x14:dxf>
              <font>
                <b/>
                <i val="0"/>
                <color auto="1"/>
              </font>
              <fill>
                <patternFill>
                  <bgColor rgb="FFFFFF00"/>
                </patternFill>
              </fill>
            </x14:dxf>
          </x14:cfRule>
          <x14:cfRule type="containsText" priority="11632" operator="containsText" id="{BDADABBA-8EBC-4A0B-A323-5A2185B4D8C3}">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619" operator="containsText" id="{AB918DC9-D1B2-41E3-BAE0-780F0E776B5A}">
            <xm:f>NOT(ISERROR(SEARCH('Listados Datos'!$P$3,AR274)))</xm:f>
            <xm:f>'Listados Datos'!$P$3</xm:f>
            <x14:dxf>
              <fill>
                <patternFill>
                  <bgColor rgb="FF99CC00"/>
                </patternFill>
              </fill>
            </x14:dxf>
          </x14:cfRule>
          <x14:cfRule type="containsText" priority="11620" operator="containsText" id="{4DFB6D60-64B8-462F-9290-AABF0449FFDF}">
            <xm:f>NOT(ISERROR(SEARCH('Listados Datos'!$P$4,AR274)))</xm:f>
            <xm:f>'Listados Datos'!$P$4</xm:f>
            <x14:dxf>
              <fill>
                <patternFill>
                  <bgColor rgb="FF33CC33"/>
                </patternFill>
              </fill>
            </x14:dxf>
          </x14:cfRule>
          <x14:cfRule type="containsText" priority="11621" operator="containsText" id="{99D58DF0-C38F-4791-B30A-8A754916EFA3}">
            <xm:f>NOT(ISERROR(SEARCH('Listados Datos'!$P$5,AR274)))</xm:f>
            <xm:f>'Listados Datos'!$P$5</xm:f>
            <x14:dxf>
              <fill>
                <patternFill>
                  <bgColor rgb="FFFFFF00"/>
                </patternFill>
              </fill>
            </x14:dxf>
          </x14:cfRule>
          <x14:cfRule type="containsText" priority="11622" operator="containsText" id="{C9FD8042-1032-470A-87C8-AFD59D5E134F}">
            <xm:f>NOT(ISERROR(SEARCH('Listados Datos'!$P$6,AR274)))</xm:f>
            <xm:f>'Listados Datos'!$P$6</xm:f>
            <x14:dxf>
              <fill>
                <patternFill>
                  <bgColor rgb="FFFFC000"/>
                </patternFill>
              </fill>
            </x14:dxf>
          </x14:cfRule>
          <x14:cfRule type="containsText" priority="11623" operator="containsText" id="{E3346AE4-124E-48DE-886B-20860D21E42C}">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615" operator="containsText" id="{0A4977AC-2DA5-41F2-871F-F2C168804914}">
            <xm:f>NOT(ISERROR(SEARCH('Listados Datos'!$T$3,AT275)))</xm:f>
            <xm:f>'Listados Datos'!$T$3</xm:f>
            <x14:dxf>
              <fill>
                <patternFill patternType="solid">
                  <bgColor rgb="FFC00000"/>
                </patternFill>
              </fill>
            </x14:dxf>
          </x14:cfRule>
          <x14:cfRule type="containsText" priority="11616" operator="containsText" id="{842FE26A-2713-4DF2-863D-0A953D2D569D}">
            <xm:f>NOT(ISERROR(SEARCH('Listados Datos'!$T$4,AT275)))</xm:f>
            <xm:f>'Listados Datos'!$T$4</xm:f>
            <x14:dxf>
              <font>
                <b/>
                <i val="0"/>
                <color theme="0"/>
              </font>
              <fill>
                <patternFill>
                  <bgColor rgb="FFE26B0A"/>
                </patternFill>
              </fill>
            </x14:dxf>
          </x14:cfRule>
          <x14:cfRule type="containsText" priority="11617" operator="containsText" id="{7E9BD8BF-C667-43F0-B0A8-F84AF364A07A}">
            <xm:f>NOT(ISERROR(SEARCH('Listados Datos'!$T$5,AT275)))</xm:f>
            <xm:f>'Listados Datos'!$T$5</xm:f>
            <x14:dxf>
              <font>
                <b/>
                <i val="0"/>
                <color auto="1"/>
              </font>
              <fill>
                <patternFill>
                  <bgColor rgb="FFFFFF00"/>
                </patternFill>
              </fill>
            </x14:dxf>
          </x14:cfRule>
          <x14:cfRule type="containsText" priority="11618" operator="containsText" id="{04843872-98C5-4EC8-AD24-B475A125DF80}">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605" operator="containsText" id="{413C61A4-31F8-4789-8FA7-9E72723E59C9}">
            <xm:f>NOT(ISERROR(SEARCH('Listados Datos'!$P$3,AR275)))</xm:f>
            <xm:f>'Listados Datos'!$P$3</xm:f>
            <x14:dxf>
              <fill>
                <patternFill>
                  <bgColor rgb="FF99CC00"/>
                </patternFill>
              </fill>
            </x14:dxf>
          </x14:cfRule>
          <x14:cfRule type="containsText" priority="11606" operator="containsText" id="{9504D316-E5FC-4948-9E73-6C2580664570}">
            <xm:f>NOT(ISERROR(SEARCH('Listados Datos'!$P$4,AR275)))</xm:f>
            <xm:f>'Listados Datos'!$P$4</xm:f>
            <x14:dxf>
              <fill>
                <patternFill>
                  <bgColor rgb="FF33CC33"/>
                </patternFill>
              </fill>
            </x14:dxf>
          </x14:cfRule>
          <x14:cfRule type="containsText" priority="11607" operator="containsText" id="{E7FCDE91-44ED-4119-A9FD-25E2ADAC1790}">
            <xm:f>NOT(ISERROR(SEARCH('Listados Datos'!$P$5,AR275)))</xm:f>
            <xm:f>'Listados Datos'!$P$5</xm:f>
            <x14:dxf>
              <fill>
                <patternFill>
                  <bgColor rgb="FFFFFF00"/>
                </patternFill>
              </fill>
            </x14:dxf>
          </x14:cfRule>
          <x14:cfRule type="containsText" priority="11608" operator="containsText" id="{583192FA-781C-4929-9351-EEC634243BDD}">
            <xm:f>NOT(ISERROR(SEARCH('Listados Datos'!$P$6,AR275)))</xm:f>
            <xm:f>'Listados Datos'!$P$6</xm:f>
            <x14:dxf>
              <fill>
                <patternFill>
                  <bgColor rgb="FFFFC000"/>
                </patternFill>
              </fill>
            </x14:dxf>
          </x14:cfRule>
          <x14:cfRule type="containsText" priority="11609" operator="containsText" id="{50840B33-130A-4FC4-A7D7-7162AB4B01B9}">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465" operator="containsText" id="{0DE067FE-A59F-4A33-B397-3BE91ACE3C39}">
            <xm:f>NOT(ISERROR(SEARCH('Listados Datos'!$T$3,AT285)))</xm:f>
            <xm:f>'Listados Datos'!$T$3</xm:f>
            <x14:dxf>
              <fill>
                <patternFill patternType="solid">
                  <bgColor rgb="FFC00000"/>
                </patternFill>
              </fill>
            </x14:dxf>
          </x14:cfRule>
          <x14:cfRule type="containsText" priority="11466" operator="containsText" id="{913D4814-293C-4563-8F53-861F0E5042FA}">
            <xm:f>NOT(ISERROR(SEARCH('Listados Datos'!$T$4,AT285)))</xm:f>
            <xm:f>'Listados Datos'!$T$4</xm:f>
            <x14:dxf>
              <font>
                <b/>
                <i val="0"/>
                <color theme="0"/>
              </font>
              <fill>
                <patternFill>
                  <bgColor rgb="FFE26B0A"/>
                </patternFill>
              </fill>
            </x14:dxf>
          </x14:cfRule>
          <x14:cfRule type="containsText" priority="11467" operator="containsText" id="{8474217D-1214-4C74-98D4-56FA1731E53C}">
            <xm:f>NOT(ISERROR(SEARCH('Listados Datos'!$T$5,AT285)))</xm:f>
            <xm:f>'Listados Datos'!$T$5</xm:f>
            <x14:dxf>
              <font>
                <b/>
                <i val="0"/>
                <color auto="1"/>
              </font>
              <fill>
                <patternFill>
                  <bgColor rgb="FFFFFF00"/>
                </patternFill>
              </fill>
            </x14:dxf>
          </x14:cfRule>
          <x14:cfRule type="containsText" priority="11468" operator="containsText" id="{54F38C87-AA4A-4166-A361-123EB39CF894}">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455" operator="containsText" id="{FF8ADCD7-9191-458B-85DF-FFFBF952FD7D}">
            <xm:f>NOT(ISERROR(SEARCH('Listados Datos'!$P$3,AR285)))</xm:f>
            <xm:f>'Listados Datos'!$P$3</xm:f>
            <x14:dxf>
              <fill>
                <patternFill>
                  <bgColor rgb="FF99CC00"/>
                </patternFill>
              </fill>
            </x14:dxf>
          </x14:cfRule>
          <x14:cfRule type="containsText" priority="11456" operator="containsText" id="{FF4CC6DF-5625-4925-81F4-4FACB3DF1D6D}">
            <xm:f>NOT(ISERROR(SEARCH('Listados Datos'!$P$4,AR285)))</xm:f>
            <xm:f>'Listados Datos'!$P$4</xm:f>
            <x14:dxf>
              <fill>
                <patternFill>
                  <bgColor rgb="FF33CC33"/>
                </patternFill>
              </fill>
            </x14:dxf>
          </x14:cfRule>
          <x14:cfRule type="containsText" priority="11457" operator="containsText" id="{BC676777-B89D-48A2-B987-29EA46790C83}">
            <xm:f>NOT(ISERROR(SEARCH('Listados Datos'!$P$5,AR285)))</xm:f>
            <xm:f>'Listados Datos'!$P$5</xm:f>
            <x14:dxf>
              <fill>
                <patternFill>
                  <bgColor rgb="FFFFFF00"/>
                </patternFill>
              </fill>
            </x14:dxf>
          </x14:cfRule>
          <x14:cfRule type="containsText" priority="11458" operator="containsText" id="{F63C252B-D96C-4DDA-9E34-6A2E1BBF0076}">
            <xm:f>NOT(ISERROR(SEARCH('Listados Datos'!$P$6,AR285)))</xm:f>
            <xm:f>'Listados Datos'!$P$6</xm:f>
            <x14:dxf>
              <fill>
                <patternFill>
                  <bgColor rgb="FFFFC000"/>
                </patternFill>
              </fill>
            </x14:dxf>
          </x14:cfRule>
          <x14:cfRule type="containsText" priority="11459" operator="containsText" id="{2B2FFAF5-B63D-47D4-9E72-2B8D87CCAD05}">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1587" operator="containsText" id="{06DA6C2D-3630-4E1F-9631-43C415316061}">
            <xm:f>NOT(ISERROR(SEARCH('Listados Datos'!$T$3,AF276)))</xm:f>
            <xm:f>'Listados Datos'!$T$3</xm:f>
            <x14:dxf>
              <fill>
                <patternFill patternType="solid">
                  <bgColor rgb="FFC00000"/>
                </patternFill>
              </fill>
            </x14:dxf>
          </x14:cfRule>
          <x14:cfRule type="containsText" priority="11588" operator="containsText" id="{CEF94A1A-0ADE-43E3-B943-1ED766D98C5A}">
            <xm:f>NOT(ISERROR(SEARCH('Listados Datos'!$T$4,AF276)))</xm:f>
            <xm:f>'Listados Datos'!$T$4</xm:f>
            <x14:dxf>
              <font>
                <b/>
                <i val="0"/>
                <color theme="0"/>
              </font>
              <fill>
                <patternFill>
                  <bgColor rgb="FFE26B0A"/>
                </patternFill>
              </fill>
            </x14:dxf>
          </x14:cfRule>
          <x14:cfRule type="containsText" priority="11589" operator="containsText" id="{2E734F26-DCD5-412E-99E7-D9925E4F7D26}">
            <xm:f>NOT(ISERROR(SEARCH('Listados Datos'!$T$5,AF276)))</xm:f>
            <xm:f>'Listados Datos'!$T$5</xm:f>
            <x14:dxf>
              <font>
                <b/>
                <i val="0"/>
                <color auto="1"/>
              </font>
              <fill>
                <patternFill>
                  <bgColor rgb="FFFFFF00"/>
                </patternFill>
              </fill>
            </x14:dxf>
          </x14:cfRule>
          <x14:cfRule type="containsText" priority="11590" operator="containsText" id="{5D3E395C-5A98-4D2E-AE62-18E28D1A38BC}">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583" operator="containsText" id="{B34EF044-E415-40BF-A136-EBC60405EDD1}">
            <xm:f>NOT(ISERROR(SEARCH('Listados Datos'!$T$3,AB276)))</xm:f>
            <xm:f>'Listados Datos'!$T$3</xm:f>
            <x14:dxf>
              <fill>
                <patternFill patternType="solid">
                  <bgColor rgb="FFC00000"/>
                </patternFill>
              </fill>
            </x14:dxf>
          </x14:cfRule>
          <x14:cfRule type="containsText" priority="11584" operator="containsText" id="{731E8DE0-80D0-452D-B038-EAC737F231CD}">
            <xm:f>NOT(ISERROR(SEARCH('Listados Datos'!$T$4,AB276)))</xm:f>
            <xm:f>'Listados Datos'!$T$4</xm:f>
            <x14:dxf>
              <font>
                <b/>
                <i val="0"/>
                <color theme="0"/>
              </font>
              <fill>
                <patternFill>
                  <bgColor rgb="FFE26B0A"/>
                </patternFill>
              </fill>
            </x14:dxf>
          </x14:cfRule>
          <x14:cfRule type="containsText" priority="11585" operator="containsText" id="{06041D8D-CFFC-47E2-9FCF-9485E7DEF1EF}">
            <xm:f>NOT(ISERROR(SEARCH('Listados Datos'!$T$5,AB276)))</xm:f>
            <xm:f>'Listados Datos'!$T$5</xm:f>
            <x14:dxf>
              <font>
                <b/>
                <i val="0"/>
                <color auto="1"/>
              </font>
              <fill>
                <patternFill>
                  <bgColor rgb="FFFFFF00"/>
                </patternFill>
              </fill>
            </x14:dxf>
          </x14:cfRule>
          <x14:cfRule type="containsText" priority="11586" operator="containsText" id="{CFE34C5C-33B7-4671-9FD8-C6801FD939E2}">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573" operator="containsText" id="{C63DAE35-FBEA-4B8A-898F-BE70A39FDC04}">
            <xm:f>NOT(ISERROR(SEARCH('Listados Datos'!$P$3,Z276)))</xm:f>
            <xm:f>'Listados Datos'!$P$3</xm:f>
            <x14:dxf>
              <fill>
                <patternFill>
                  <bgColor rgb="FF99CC00"/>
                </patternFill>
              </fill>
            </x14:dxf>
          </x14:cfRule>
          <x14:cfRule type="containsText" priority="11574" operator="containsText" id="{1A122003-948C-4DB5-BA9A-8A9757F76D72}">
            <xm:f>NOT(ISERROR(SEARCH('Listados Datos'!$P$4,Z276)))</xm:f>
            <xm:f>'Listados Datos'!$P$4</xm:f>
            <x14:dxf>
              <fill>
                <patternFill>
                  <bgColor rgb="FF33CC33"/>
                </patternFill>
              </fill>
            </x14:dxf>
          </x14:cfRule>
          <x14:cfRule type="containsText" priority="11575" operator="containsText" id="{CD468B4F-E28F-42BB-9802-ADD711DF73B3}">
            <xm:f>NOT(ISERROR(SEARCH('Listados Datos'!$P$5,Z276)))</xm:f>
            <xm:f>'Listados Datos'!$P$5</xm:f>
            <x14:dxf>
              <fill>
                <patternFill>
                  <bgColor rgb="FFFFFF00"/>
                </patternFill>
              </fill>
            </x14:dxf>
          </x14:cfRule>
          <x14:cfRule type="containsText" priority="11576" operator="containsText" id="{D3D7EAC2-52EF-410A-BC9B-A5D4D9DC4276}">
            <xm:f>NOT(ISERROR(SEARCH('Listados Datos'!$P$6,Z276)))</xm:f>
            <xm:f>'Listados Datos'!$P$6</xm:f>
            <x14:dxf>
              <fill>
                <patternFill>
                  <bgColor rgb="FFFFC000"/>
                </patternFill>
              </fill>
            </x14:dxf>
          </x14:cfRule>
          <x14:cfRule type="containsText" priority="11577" operator="containsText" id="{77F922EF-CD07-482E-AD44-BF44247C13A7}">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423" operator="containsText" id="{0310C267-5BF0-4FEE-825C-2ECBAB148B7E}">
            <xm:f>NOT(ISERROR(SEARCH('Listados Datos'!$T$3,AT282)))</xm:f>
            <xm:f>'Listados Datos'!$T$3</xm:f>
            <x14:dxf>
              <fill>
                <patternFill patternType="solid">
                  <bgColor rgb="FFC00000"/>
                </patternFill>
              </fill>
            </x14:dxf>
          </x14:cfRule>
          <x14:cfRule type="containsText" priority="11424" operator="containsText" id="{D28EDD41-5FBF-44DB-8B88-86454714E12C}">
            <xm:f>NOT(ISERROR(SEARCH('Listados Datos'!$T$4,AT282)))</xm:f>
            <xm:f>'Listados Datos'!$T$4</xm:f>
            <x14:dxf>
              <font>
                <b/>
                <i val="0"/>
                <color theme="0"/>
              </font>
              <fill>
                <patternFill>
                  <bgColor rgb="FFE26B0A"/>
                </patternFill>
              </fill>
            </x14:dxf>
          </x14:cfRule>
          <x14:cfRule type="containsText" priority="11425" operator="containsText" id="{1EBE626C-4C36-4902-A010-BB7F54E64D37}">
            <xm:f>NOT(ISERROR(SEARCH('Listados Datos'!$T$5,AT282)))</xm:f>
            <xm:f>'Listados Datos'!$T$5</xm:f>
            <x14:dxf>
              <font>
                <b/>
                <i val="0"/>
                <color auto="1"/>
              </font>
              <fill>
                <patternFill>
                  <bgColor rgb="FFFFFF00"/>
                </patternFill>
              </fill>
            </x14:dxf>
          </x14:cfRule>
          <x14:cfRule type="containsText" priority="11426" operator="containsText" id="{4D4FA175-C751-46EE-AE28-C0E66A0BE645}">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1413" operator="containsText" id="{84CFB56E-CFA9-4699-A8CF-85277DCCAC86}">
            <xm:f>NOT(ISERROR(SEARCH('Listados Datos'!$P$3,AR282)))</xm:f>
            <xm:f>'Listados Datos'!$P$3</xm:f>
            <x14:dxf>
              <fill>
                <patternFill>
                  <bgColor rgb="FF99CC00"/>
                </patternFill>
              </fill>
            </x14:dxf>
          </x14:cfRule>
          <x14:cfRule type="containsText" priority="11414" operator="containsText" id="{914BF096-A992-484B-B13F-E641A1CABC59}">
            <xm:f>NOT(ISERROR(SEARCH('Listados Datos'!$P$4,AR282)))</xm:f>
            <xm:f>'Listados Datos'!$P$4</xm:f>
            <x14:dxf>
              <fill>
                <patternFill>
                  <bgColor rgb="FF33CC33"/>
                </patternFill>
              </fill>
            </x14:dxf>
          </x14:cfRule>
          <x14:cfRule type="containsText" priority="11415" operator="containsText" id="{97B64815-B6C7-45E8-B7DC-8E00401ABA6B}">
            <xm:f>NOT(ISERROR(SEARCH('Listados Datos'!$P$5,AR282)))</xm:f>
            <xm:f>'Listados Datos'!$P$5</xm:f>
            <x14:dxf>
              <fill>
                <patternFill>
                  <bgColor rgb="FFFFFF00"/>
                </patternFill>
              </fill>
            </x14:dxf>
          </x14:cfRule>
          <x14:cfRule type="containsText" priority="11416" operator="containsText" id="{9B051A73-1FDC-4970-95B1-E90EF3A904A2}">
            <xm:f>NOT(ISERROR(SEARCH('Listados Datos'!$P$6,AR282)))</xm:f>
            <xm:f>'Listados Datos'!$P$6</xm:f>
            <x14:dxf>
              <fill>
                <patternFill>
                  <bgColor rgb="FFFFC000"/>
                </patternFill>
              </fill>
            </x14:dxf>
          </x14:cfRule>
          <x14:cfRule type="containsText" priority="11417" operator="containsText" id="{9C62916F-6BFF-49D8-8DC7-0D1DA7C2A599}">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1545" operator="containsText" id="{F32E2113-CCC7-4C59-946B-5A2E4BB49D4B}">
            <xm:f>NOT(ISERROR(SEARCH('Listados Datos'!$T$3,AT277)))</xm:f>
            <xm:f>'Listados Datos'!$T$3</xm:f>
            <x14:dxf>
              <fill>
                <patternFill patternType="solid">
                  <bgColor rgb="FFC00000"/>
                </patternFill>
              </fill>
            </x14:dxf>
          </x14:cfRule>
          <x14:cfRule type="containsText" priority="11546" operator="containsText" id="{F601EDD2-71DA-4605-9ACC-05A4073B5BDC}">
            <xm:f>NOT(ISERROR(SEARCH('Listados Datos'!$T$4,AT277)))</xm:f>
            <xm:f>'Listados Datos'!$T$4</xm:f>
            <x14:dxf>
              <font>
                <b/>
                <i val="0"/>
                <color theme="0"/>
              </font>
              <fill>
                <patternFill>
                  <bgColor rgb="FFE26B0A"/>
                </patternFill>
              </fill>
            </x14:dxf>
          </x14:cfRule>
          <x14:cfRule type="containsText" priority="11547" operator="containsText" id="{4F962ABC-927F-4AC0-90CF-FCCF6A582CC3}">
            <xm:f>NOT(ISERROR(SEARCH('Listados Datos'!$T$5,AT277)))</xm:f>
            <xm:f>'Listados Datos'!$T$5</xm:f>
            <x14:dxf>
              <font>
                <b/>
                <i val="0"/>
                <color auto="1"/>
              </font>
              <fill>
                <patternFill>
                  <bgColor rgb="FFFFFF00"/>
                </patternFill>
              </fill>
            </x14:dxf>
          </x14:cfRule>
          <x14:cfRule type="containsText" priority="11548" operator="containsText" id="{B9492CF3-CC03-4A9F-A653-B6B60594EB29}">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535" operator="containsText" id="{3398ECFB-D26A-476D-A999-75B6A84BE286}">
            <xm:f>NOT(ISERROR(SEARCH('Listados Datos'!$P$3,AR277)))</xm:f>
            <xm:f>'Listados Datos'!$P$3</xm:f>
            <x14:dxf>
              <fill>
                <patternFill>
                  <bgColor rgb="FF99CC00"/>
                </patternFill>
              </fill>
            </x14:dxf>
          </x14:cfRule>
          <x14:cfRule type="containsText" priority="11536" operator="containsText" id="{C51A6D42-A8E3-44AF-A706-7515F147972E}">
            <xm:f>NOT(ISERROR(SEARCH('Listados Datos'!$P$4,AR277)))</xm:f>
            <xm:f>'Listados Datos'!$P$4</xm:f>
            <x14:dxf>
              <fill>
                <patternFill>
                  <bgColor rgb="FF33CC33"/>
                </patternFill>
              </fill>
            </x14:dxf>
          </x14:cfRule>
          <x14:cfRule type="containsText" priority="11537" operator="containsText" id="{7B5098C0-C307-445A-B031-DD78DB2D6076}">
            <xm:f>NOT(ISERROR(SEARCH('Listados Datos'!$P$5,AR277)))</xm:f>
            <xm:f>'Listados Datos'!$P$5</xm:f>
            <x14:dxf>
              <fill>
                <patternFill>
                  <bgColor rgb="FFFFFF00"/>
                </patternFill>
              </fill>
            </x14:dxf>
          </x14:cfRule>
          <x14:cfRule type="containsText" priority="11538" operator="containsText" id="{45ADC314-D9BA-4746-97CE-959867C2DABE}">
            <xm:f>NOT(ISERROR(SEARCH('Listados Datos'!$P$6,AR277)))</xm:f>
            <xm:f>'Listados Datos'!$P$6</xm:f>
            <x14:dxf>
              <fill>
                <patternFill>
                  <bgColor rgb="FFFFC000"/>
                </patternFill>
              </fill>
            </x14:dxf>
          </x14:cfRule>
          <x14:cfRule type="containsText" priority="11539" operator="containsText" id="{81E7DC9B-2179-498C-8397-E598F372814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399" operator="containsText" id="{6FB3EE23-DA8B-4A84-B73C-55EDF4516840}">
            <xm:f>NOT(ISERROR(SEARCH('Listados Datos'!$P$3,AR283)))</xm:f>
            <xm:f>'Listados Datos'!$P$3</xm:f>
            <x14:dxf>
              <fill>
                <patternFill>
                  <bgColor rgb="FF99CC00"/>
                </patternFill>
              </fill>
            </x14:dxf>
          </x14:cfRule>
          <x14:cfRule type="containsText" priority="11400" operator="containsText" id="{54321919-6E34-4E33-9D64-BF73C554FD8E}">
            <xm:f>NOT(ISERROR(SEARCH('Listados Datos'!$P$4,AR283)))</xm:f>
            <xm:f>'Listados Datos'!$P$4</xm:f>
            <x14:dxf>
              <fill>
                <patternFill>
                  <bgColor rgb="FF33CC33"/>
                </patternFill>
              </fill>
            </x14:dxf>
          </x14:cfRule>
          <x14:cfRule type="containsText" priority="11401" operator="containsText" id="{CCE35D73-6B6D-4039-8155-AEA0EDEADE7E}">
            <xm:f>NOT(ISERROR(SEARCH('Listados Datos'!$P$5,AR283)))</xm:f>
            <xm:f>'Listados Datos'!$P$5</xm:f>
            <x14:dxf>
              <fill>
                <patternFill>
                  <bgColor rgb="FFFFFF00"/>
                </patternFill>
              </fill>
            </x14:dxf>
          </x14:cfRule>
          <x14:cfRule type="containsText" priority="11402" operator="containsText" id="{AB55EB94-61CD-443B-BE48-A07FE7162678}">
            <xm:f>NOT(ISERROR(SEARCH('Listados Datos'!$P$6,AR283)))</xm:f>
            <xm:f>'Listados Datos'!$P$6</xm:f>
            <x14:dxf>
              <fill>
                <patternFill>
                  <bgColor rgb="FFFFC000"/>
                </patternFill>
              </fill>
            </x14:dxf>
          </x14:cfRule>
          <x14:cfRule type="containsText" priority="11403" operator="containsText" id="{028CD0B3-8D22-44B1-BFB6-5057E4DC9F1A}">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263" operator="containsText" id="{1604C38E-67A1-42B4-9C99-4F8CA9104B6C}">
            <xm:f>NOT(ISERROR(SEARCH('Listados Datos'!$P$3,AR295)))</xm:f>
            <xm:f>'Listados Datos'!$P$3</xm:f>
            <x14:dxf>
              <fill>
                <patternFill>
                  <bgColor rgb="FF99CC00"/>
                </patternFill>
              </fill>
            </x14:dxf>
          </x14:cfRule>
          <x14:cfRule type="containsText" priority="11264" operator="containsText" id="{06B11004-A756-4A7C-9B47-CCFC6155DDE5}">
            <xm:f>NOT(ISERROR(SEARCH('Listados Datos'!$P$4,AR295)))</xm:f>
            <xm:f>'Listados Datos'!$P$4</xm:f>
            <x14:dxf>
              <fill>
                <patternFill>
                  <bgColor rgb="FF33CC33"/>
                </patternFill>
              </fill>
            </x14:dxf>
          </x14:cfRule>
          <x14:cfRule type="containsText" priority="11265" operator="containsText" id="{ED609906-4595-4CF1-8F02-03B0B36BA22E}">
            <xm:f>NOT(ISERROR(SEARCH('Listados Datos'!$P$5,AR295)))</xm:f>
            <xm:f>'Listados Datos'!$P$5</xm:f>
            <x14:dxf>
              <fill>
                <patternFill>
                  <bgColor rgb="FFFFFF00"/>
                </patternFill>
              </fill>
            </x14:dxf>
          </x14:cfRule>
          <x14:cfRule type="containsText" priority="11266" operator="containsText" id="{3301C659-404F-4E3A-8480-07FA4A98A484}">
            <xm:f>NOT(ISERROR(SEARCH('Listados Datos'!$P$6,AR295)))</xm:f>
            <xm:f>'Listados Datos'!$P$6</xm:f>
            <x14:dxf>
              <fill>
                <patternFill>
                  <bgColor rgb="FFFFC000"/>
                </patternFill>
              </fill>
            </x14:dxf>
          </x14:cfRule>
          <x14:cfRule type="containsText" priority="11267" operator="containsText" id="{B8AADE05-7969-44C0-A669-361630EAE3A8}">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1939" operator="containsText" id="{9AC7295B-ECF0-46A1-B66D-8BEEA0A4EC8D}">
            <xm:f>NOT(ISERROR(SEARCH('Listados Datos'!$T$3,AF262)))</xm:f>
            <xm:f>'Listados Datos'!$T$3</xm:f>
            <x14:dxf>
              <fill>
                <patternFill patternType="solid">
                  <bgColor rgb="FFC00000"/>
                </patternFill>
              </fill>
            </x14:dxf>
          </x14:cfRule>
          <x14:cfRule type="containsText" priority="11940" operator="containsText" id="{CCA91CF4-8548-4E84-9660-F78B2608F157}">
            <xm:f>NOT(ISERROR(SEARCH('Listados Datos'!$T$4,AF262)))</xm:f>
            <xm:f>'Listados Datos'!$T$4</xm:f>
            <x14:dxf>
              <font>
                <b/>
                <i val="0"/>
                <color theme="0"/>
              </font>
              <fill>
                <patternFill>
                  <bgColor rgb="FFE26B0A"/>
                </patternFill>
              </fill>
            </x14:dxf>
          </x14:cfRule>
          <x14:cfRule type="containsText" priority="11941" operator="containsText" id="{DC8FFA41-B142-41D4-A814-2AD365C57074}">
            <xm:f>NOT(ISERROR(SEARCH('Listados Datos'!$T$5,AF262)))</xm:f>
            <xm:f>'Listados Datos'!$T$5</xm:f>
            <x14:dxf>
              <font>
                <b/>
                <i val="0"/>
                <color auto="1"/>
              </font>
              <fill>
                <patternFill>
                  <bgColor rgb="FFFFFF00"/>
                </patternFill>
              </fill>
            </x14:dxf>
          </x14:cfRule>
          <x14:cfRule type="containsText" priority="11942" operator="containsText" id="{9C82A2B9-3E13-4028-BE76-285CC865DF28}">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935" operator="containsText" id="{7EE7B354-AACE-46D5-A004-CCFE013B77F2}">
            <xm:f>NOT(ISERROR(SEARCH('Listados Datos'!$T$3,AB262)))</xm:f>
            <xm:f>'Listados Datos'!$T$3</xm:f>
            <x14:dxf>
              <fill>
                <patternFill patternType="solid">
                  <bgColor rgb="FFC00000"/>
                </patternFill>
              </fill>
            </x14:dxf>
          </x14:cfRule>
          <x14:cfRule type="containsText" priority="11936" operator="containsText" id="{454AB20F-033D-4168-8A98-CF41D342EDF2}">
            <xm:f>NOT(ISERROR(SEARCH('Listados Datos'!$T$4,AB262)))</xm:f>
            <xm:f>'Listados Datos'!$T$4</xm:f>
            <x14:dxf>
              <font>
                <b/>
                <i val="0"/>
                <color theme="0"/>
              </font>
              <fill>
                <patternFill>
                  <bgColor rgb="FFE26B0A"/>
                </patternFill>
              </fill>
            </x14:dxf>
          </x14:cfRule>
          <x14:cfRule type="containsText" priority="11937" operator="containsText" id="{680782A8-C513-4835-BDD1-E685E6B61E83}">
            <xm:f>NOT(ISERROR(SEARCH('Listados Datos'!$T$5,AB262)))</xm:f>
            <xm:f>'Listados Datos'!$T$5</xm:f>
            <x14:dxf>
              <font>
                <b/>
                <i val="0"/>
                <color auto="1"/>
              </font>
              <fill>
                <patternFill>
                  <bgColor rgb="FFFFFF00"/>
                </patternFill>
              </fill>
            </x14:dxf>
          </x14:cfRule>
          <x14:cfRule type="containsText" priority="11938" operator="containsText" id="{43028847-E010-49FE-BDDF-97C6A6201C0D}">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925" operator="containsText" id="{11134C47-D091-4FC7-8491-506183FC3C4B}">
            <xm:f>NOT(ISERROR(SEARCH('Listados Datos'!$P$3,Z262)))</xm:f>
            <xm:f>'Listados Datos'!$P$3</xm:f>
            <x14:dxf>
              <fill>
                <patternFill>
                  <bgColor rgb="FF99CC00"/>
                </patternFill>
              </fill>
            </x14:dxf>
          </x14:cfRule>
          <x14:cfRule type="containsText" priority="11926" operator="containsText" id="{26F9E386-AA1A-4042-AFEE-F1BDBDCEC50C}">
            <xm:f>NOT(ISERROR(SEARCH('Listados Datos'!$P$4,Z262)))</xm:f>
            <xm:f>'Listados Datos'!$P$4</xm:f>
            <x14:dxf>
              <fill>
                <patternFill>
                  <bgColor rgb="FF33CC33"/>
                </patternFill>
              </fill>
            </x14:dxf>
          </x14:cfRule>
          <x14:cfRule type="containsText" priority="11927" operator="containsText" id="{502AD634-9B83-4045-BBE5-2E7D7358B392}">
            <xm:f>NOT(ISERROR(SEARCH('Listados Datos'!$P$5,Z262)))</xm:f>
            <xm:f>'Listados Datos'!$P$5</xm:f>
            <x14:dxf>
              <fill>
                <patternFill>
                  <bgColor rgb="FFFFFF00"/>
                </patternFill>
              </fill>
            </x14:dxf>
          </x14:cfRule>
          <x14:cfRule type="containsText" priority="11928" operator="containsText" id="{F928DAC1-C261-4C95-BC4D-F24EC121133F}">
            <xm:f>NOT(ISERROR(SEARCH('Listados Datos'!$P$6,Z262)))</xm:f>
            <xm:f>'Listados Datos'!$P$6</xm:f>
            <x14:dxf>
              <fill>
                <patternFill>
                  <bgColor rgb="FFFFC000"/>
                </patternFill>
              </fill>
            </x14:dxf>
          </x14:cfRule>
          <x14:cfRule type="containsText" priority="11929" operator="containsText" id="{81A3E446-9E54-4A24-973A-731B25ECFC72}">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901" operator="containsText" id="{8D127E86-A488-4ABD-A28B-C299417B6609}">
            <xm:f>NOT(ISERROR(SEARCH('Listados Datos'!$T$3,AT262)))</xm:f>
            <xm:f>'Listados Datos'!$T$3</xm:f>
            <x14:dxf>
              <fill>
                <patternFill patternType="solid">
                  <bgColor rgb="FFC00000"/>
                </patternFill>
              </fill>
            </x14:dxf>
          </x14:cfRule>
          <x14:cfRule type="containsText" priority="11902" operator="containsText" id="{9349F861-F8B6-4D32-9D29-5344886402D6}">
            <xm:f>NOT(ISERROR(SEARCH('Listados Datos'!$T$4,AT262)))</xm:f>
            <xm:f>'Listados Datos'!$T$4</xm:f>
            <x14:dxf>
              <font>
                <b/>
                <i val="0"/>
                <color theme="0"/>
              </font>
              <fill>
                <patternFill>
                  <bgColor rgb="FFE26B0A"/>
                </patternFill>
              </fill>
            </x14:dxf>
          </x14:cfRule>
          <x14:cfRule type="containsText" priority="11903" operator="containsText" id="{FAC04102-5CE7-466D-A7E7-52689D4EBFA1}">
            <xm:f>NOT(ISERROR(SEARCH('Listados Datos'!$T$5,AT262)))</xm:f>
            <xm:f>'Listados Datos'!$T$5</xm:f>
            <x14:dxf>
              <font>
                <b/>
                <i val="0"/>
                <color auto="1"/>
              </font>
              <fill>
                <patternFill>
                  <bgColor rgb="FFFFFF00"/>
                </patternFill>
              </fill>
            </x14:dxf>
          </x14:cfRule>
          <x14:cfRule type="containsText" priority="11904" operator="containsText" id="{3C0CF576-2AEF-4EC1-98CF-C499548B0BBB}">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891" operator="containsText" id="{93BE4273-FDC5-4491-B561-AAF1255830EB}">
            <xm:f>NOT(ISERROR(SEARCH('Listados Datos'!$P$3,AR262)))</xm:f>
            <xm:f>'Listados Datos'!$P$3</xm:f>
            <x14:dxf>
              <fill>
                <patternFill>
                  <bgColor rgb="FF99CC00"/>
                </patternFill>
              </fill>
            </x14:dxf>
          </x14:cfRule>
          <x14:cfRule type="containsText" priority="11892" operator="containsText" id="{6D0829B9-7147-42A8-8712-B87995426945}">
            <xm:f>NOT(ISERROR(SEARCH('Listados Datos'!$P$4,AR262)))</xm:f>
            <xm:f>'Listados Datos'!$P$4</xm:f>
            <x14:dxf>
              <fill>
                <patternFill>
                  <bgColor rgb="FF33CC33"/>
                </patternFill>
              </fill>
            </x14:dxf>
          </x14:cfRule>
          <x14:cfRule type="containsText" priority="11893" operator="containsText" id="{B15B288D-F056-45F9-8B63-2D0CF1FD4815}">
            <xm:f>NOT(ISERROR(SEARCH('Listados Datos'!$P$5,AR262)))</xm:f>
            <xm:f>'Listados Datos'!$P$5</xm:f>
            <x14:dxf>
              <fill>
                <patternFill>
                  <bgColor rgb="FFFFFF00"/>
                </patternFill>
              </fill>
            </x14:dxf>
          </x14:cfRule>
          <x14:cfRule type="containsText" priority="11894" operator="containsText" id="{BDE76579-9DCF-4B4F-9D7D-23006F2EB16F}">
            <xm:f>NOT(ISERROR(SEARCH('Listados Datos'!$P$6,AR262)))</xm:f>
            <xm:f>'Listados Datos'!$P$6</xm:f>
            <x14:dxf>
              <fill>
                <patternFill>
                  <bgColor rgb="FFFFC000"/>
                </patternFill>
              </fill>
            </x14:dxf>
          </x14:cfRule>
          <x14:cfRule type="containsText" priority="11895" operator="containsText" id="{06C7D9EB-D151-401C-A14B-E40CD9FA0ADA}">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887" operator="containsText" id="{FD5A7B7A-EBD2-48C3-8C73-99B4F69D73D0}">
            <xm:f>NOT(ISERROR(SEARCH('Listados Datos'!$T$3,AT263)))</xm:f>
            <xm:f>'Listados Datos'!$T$3</xm:f>
            <x14:dxf>
              <fill>
                <patternFill patternType="solid">
                  <bgColor rgb="FFC00000"/>
                </patternFill>
              </fill>
            </x14:dxf>
          </x14:cfRule>
          <x14:cfRule type="containsText" priority="11888" operator="containsText" id="{79118C99-6351-4524-847D-699AE27BE1EB}">
            <xm:f>NOT(ISERROR(SEARCH('Listados Datos'!$T$4,AT263)))</xm:f>
            <xm:f>'Listados Datos'!$T$4</xm:f>
            <x14:dxf>
              <font>
                <b/>
                <i val="0"/>
                <color theme="0"/>
              </font>
              <fill>
                <patternFill>
                  <bgColor rgb="FFE26B0A"/>
                </patternFill>
              </fill>
            </x14:dxf>
          </x14:cfRule>
          <x14:cfRule type="containsText" priority="11889" operator="containsText" id="{6FB06998-0222-4E8E-9C02-15067693497F}">
            <xm:f>NOT(ISERROR(SEARCH('Listados Datos'!$T$5,AT263)))</xm:f>
            <xm:f>'Listados Datos'!$T$5</xm:f>
            <x14:dxf>
              <font>
                <b/>
                <i val="0"/>
                <color auto="1"/>
              </font>
              <fill>
                <patternFill>
                  <bgColor rgb="FFFFFF00"/>
                </patternFill>
              </fill>
            </x14:dxf>
          </x14:cfRule>
          <x14:cfRule type="containsText" priority="11890" operator="containsText" id="{3F67786A-7D58-4A57-BF84-324F356E8B0A}">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877" operator="containsText" id="{1270EB4F-F57D-4D6C-A28F-4DD540CB455C}">
            <xm:f>NOT(ISERROR(SEARCH('Listados Datos'!$P$3,AR263)))</xm:f>
            <xm:f>'Listados Datos'!$P$3</xm:f>
            <x14:dxf>
              <fill>
                <patternFill>
                  <bgColor rgb="FF99CC00"/>
                </patternFill>
              </fill>
            </x14:dxf>
          </x14:cfRule>
          <x14:cfRule type="containsText" priority="11878" operator="containsText" id="{D0F68D64-4ED1-46E6-A3FF-11B8514A2FCB}">
            <xm:f>NOT(ISERROR(SEARCH('Listados Datos'!$P$4,AR263)))</xm:f>
            <xm:f>'Listados Datos'!$P$4</xm:f>
            <x14:dxf>
              <fill>
                <patternFill>
                  <bgColor rgb="FF33CC33"/>
                </patternFill>
              </fill>
            </x14:dxf>
          </x14:cfRule>
          <x14:cfRule type="containsText" priority="11879" operator="containsText" id="{287D9CE3-15EB-4950-8EBB-9685F8E973CC}">
            <xm:f>NOT(ISERROR(SEARCH('Listados Datos'!$P$5,AR263)))</xm:f>
            <xm:f>'Listados Datos'!$P$5</xm:f>
            <x14:dxf>
              <fill>
                <patternFill>
                  <bgColor rgb="FFFFFF00"/>
                </patternFill>
              </fill>
            </x14:dxf>
          </x14:cfRule>
          <x14:cfRule type="containsText" priority="11880" operator="containsText" id="{B7A99A2C-E00D-4338-982D-5835F143A7FA}">
            <xm:f>NOT(ISERROR(SEARCH('Listados Datos'!$P$6,AR263)))</xm:f>
            <xm:f>'Listados Datos'!$P$6</xm:f>
            <x14:dxf>
              <fill>
                <patternFill>
                  <bgColor rgb="FFFFC000"/>
                </patternFill>
              </fill>
            </x14:dxf>
          </x14:cfRule>
          <x14:cfRule type="containsText" priority="11881" operator="containsText" id="{C379B6EB-425D-4E12-A5D8-B8B2E04289D6}">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873" operator="containsText" id="{C1722B59-1813-4811-A42F-673BDD3C480F}">
            <xm:f>NOT(ISERROR(SEARCH('Listados Datos'!$T$3,AT267)))</xm:f>
            <xm:f>'Listados Datos'!$T$3</xm:f>
            <x14:dxf>
              <fill>
                <patternFill patternType="solid">
                  <bgColor rgb="FFC00000"/>
                </patternFill>
              </fill>
            </x14:dxf>
          </x14:cfRule>
          <x14:cfRule type="containsText" priority="11874" operator="containsText" id="{AA5D2D7A-7D24-4D53-9808-39B8D7A156FE}">
            <xm:f>NOT(ISERROR(SEARCH('Listados Datos'!$T$4,AT267)))</xm:f>
            <xm:f>'Listados Datos'!$T$4</xm:f>
            <x14:dxf>
              <font>
                <b/>
                <i val="0"/>
                <color theme="0"/>
              </font>
              <fill>
                <patternFill>
                  <bgColor rgb="FFE26B0A"/>
                </patternFill>
              </fill>
            </x14:dxf>
          </x14:cfRule>
          <x14:cfRule type="containsText" priority="11875" operator="containsText" id="{6520D9E0-C29D-41C2-A0FA-5DEA7516468F}">
            <xm:f>NOT(ISERROR(SEARCH('Listados Datos'!$T$5,AT267)))</xm:f>
            <xm:f>'Listados Datos'!$T$5</xm:f>
            <x14:dxf>
              <font>
                <b/>
                <i val="0"/>
                <color auto="1"/>
              </font>
              <fill>
                <patternFill>
                  <bgColor rgb="FFFFFF00"/>
                </patternFill>
              </fill>
            </x14:dxf>
          </x14:cfRule>
          <x14:cfRule type="containsText" priority="11876" operator="containsText" id="{1BC0FA4D-9CF5-4B75-9287-488C4ABA9DD5}">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863" operator="containsText" id="{95FE9663-D95D-4646-8D85-71B1E9F85B24}">
            <xm:f>NOT(ISERROR(SEARCH('Listados Datos'!$P$3,AR267)))</xm:f>
            <xm:f>'Listados Datos'!$P$3</xm:f>
            <x14:dxf>
              <fill>
                <patternFill>
                  <bgColor rgb="FF99CC00"/>
                </patternFill>
              </fill>
            </x14:dxf>
          </x14:cfRule>
          <x14:cfRule type="containsText" priority="11864" operator="containsText" id="{208F87A8-56B3-4260-8186-85CAFA5768E2}">
            <xm:f>NOT(ISERROR(SEARCH('Listados Datos'!$P$4,AR267)))</xm:f>
            <xm:f>'Listados Datos'!$P$4</xm:f>
            <x14:dxf>
              <fill>
                <patternFill>
                  <bgColor rgb="FF33CC33"/>
                </patternFill>
              </fill>
            </x14:dxf>
          </x14:cfRule>
          <x14:cfRule type="containsText" priority="11865" operator="containsText" id="{A4A1A9F5-C0D1-4E3C-B49D-32B7BCAD542B}">
            <xm:f>NOT(ISERROR(SEARCH('Listados Datos'!$P$5,AR267)))</xm:f>
            <xm:f>'Listados Datos'!$P$5</xm:f>
            <x14:dxf>
              <fill>
                <patternFill>
                  <bgColor rgb="FFFFFF00"/>
                </patternFill>
              </fill>
            </x14:dxf>
          </x14:cfRule>
          <x14:cfRule type="containsText" priority="11866" operator="containsText" id="{797295D4-8256-4936-9536-5EC7ECEB95B0}">
            <xm:f>NOT(ISERROR(SEARCH('Listados Datos'!$P$6,AR267)))</xm:f>
            <xm:f>'Listados Datos'!$P$6</xm:f>
            <x14:dxf>
              <fill>
                <patternFill>
                  <bgColor rgb="FFFFC000"/>
                </patternFill>
              </fill>
            </x14:dxf>
          </x14:cfRule>
          <x14:cfRule type="containsText" priority="11867" operator="containsText" id="{A916AFFF-D01F-49B4-A58D-4C9AD64C22E5}">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859" operator="containsText" id="{8F1662BC-C591-427B-9FF5-33E60EADC883}">
            <xm:f>NOT(ISERROR(SEARCH('Listados Datos'!$T$3,AF264)))</xm:f>
            <xm:f>'Listados Datos'!$T$3</xm:f>
            <x14:dxf>
              <fill>
                <patternFill patternType="solid">
                  <bgColor rgb="FFC00000"/>
                </patternFill>
              </fill>
            </x14:dxf>
          </x14:cfRule>
          <x14:cfRule type="containsText" priority="11860" operator="containsText" id="{36CDE637-FA13-44A2-8091-D68826BB7AD8}">
            <xm:f>NOT(ISERROR(SEARCH('Listados Datos'!$T$4,AF264)))</xm:f>
            <xm:f>'Listados Datos'!$T$4</xm:f>
            <x14:dxf>
              <font>
                <b/>
                <i val="0"/>
                <color theme="0"/>
              </font>
              <fill>
                <patternFill>
                  <bgColor rgb="FFE26B0A"/>
                </patternFill>
              </fill>
            </x14:dxf>
          </x14:cfRule>
          <x14:cfRule type="containsText" priority="11861" operator="containsText" id="{0C132FAE-2ADE-42C1-A893-CA2C7407838A}">
            <xm:f>NOT(ISERROR(SEARCH('Listados Datos'!$T$5,AF264)))</xm:f>
            <xm:f>'Listados Datos'!$T$5</xm:f>
            <x14:dxf>
              <font>
                <b/>
                <i val="0"/>
                <color auto="1"/>
              </font>
              <fill>
                <patternFill>
                  <bgColor rgb="FFFFFF00"/>
                </patternFill>
              </fill>
            </x14:dxf>
          </x14:cfRule>
          <x14:cfRule type="containsText" priority="11862" operator="containsText" id="{EBE920B4-7EF0-45CB-9E08-D42EC00D2E67}">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855" operator="containsText" id="{4D1A3DE6-0C0D-4795-8F71-1675175A7812}">
            <xm:f>NOT(ISERROR(SEARCH('Listados Datos'!$T$3,AB264)))</xm:f>
            <xm:f>'Listados Datos'!$T$3</xm:f>
            <x14:dxf>
              <fill>
                <patternFill patternType="solid">
                  <bgColor rgb="FFC00000"/>
                </patternFill>
              </fill>
            </x14:dxf>
          </x14:cfRule>
          <x14:cfRule type="containsText" priority="11856" operator="containsText" id="{3EF92800-A7B9-4CF2-A95B-2D69E13968F5}">
            <xm:f>NOT(ISERROR(SEARCH('Listados Datos'!$T$4,AB264)))</xm:f>
            <xm:f>'Listados Datos'!$T$4</xm:f>
            <x14:dxf>
              <font>
                <b/>
                <i val="0"/>
                <color theme="0"/>
              </font>
              <fill>
                <patternFill>
                  <bgColor rgb="FFE26B0A"/>
                </patternFill>
              </fill>
            </x14:dxf>
          </x14:cfRule>
          <x14:cfRule type="containsText" priority="11857" operator="containsText" id="{1E3A6791-D720-4B2D-9B2E-1E7A457822A6}">
            <xm:f>NOT(ISERROR(SEARCH('Listados Datos'!$T$5,AB264)))</xm:f>
            <xm:f>'Listados Datos'!$T$5</xm:f>
            <x14:dxf>
              <font>
                <b/>
                <i val="0"/>
                <color auto="1"/>
              </font>
              <fill>
                <patternFill>
                  <bgColor rgb="FFFFFF00"/>
                </patternFill>
              </fill>
            </x14:dxf>
          </x14:cfRule>
          <x14:cfRule type="containsText" priority="11858" operator="containsText" id="{3F91C015-5C51-4A78-A32A-6BB6C6C8886D}">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845" operator="containsText" id="{6781D4CA-B170-4669-9436-068128E49EEA}">
            <xm:f>NOT(ISERROR(SEARCH('Listados Datos'!$P$3,Z264)))</xm:f>
            <xm:f>'Listados Datos'!$P$3</xm:f>
            <x14:dxf>
              <fill>
                <patternFill>
                  <bgColor rgb="FF99CC00"/>
                </patternFill>
              </fill>
            </x14:dxf>
          </x14:cfRule>
          <x14:cfRule type="containsText" priority="11846" operator="containsText" id="{29E1FB0F-A6C3-4E33-A495-C475E7DDA672}">
            <xm:f>NOT(ISERROR(SEARCH('Listados Datos'!$P$4,Z264)))</xm:f>
            <xm:f>'Listados Datos'!$P$4</xm:f>
            <x14:dxf>
              <fill>
                <patternFill>
                  <bgColor rgb="FF33CC33"/>
                </patternFill>
              </fill>
            </x14:dxf>
          </x14:cfRule>
          <x14:cfRule type="containsText" priority="11847" operator="containsText" id="{BE3A484F-9092-4A16-9F9E-822BC3679CD8}">
            <xm:f>NOT(ISERROR(SEARCH('Listados Datos'!$P$5,Z264)))</xm:f>
            <xm:f>'Listados Datos'!$P$5</xm:f>
            <x14:dxf>
              <fill>
                <patternFill>
                  <bgColor rgb="FFFFFF00"/>
                </patternFill>
              </fill>
            </x14:dxf>
          </x14:cfRule>
          <x14:cfRule type="containsText" priority="11848" operator="containsText" id="{CC345E6A-843F-4E9A-99AC-4FCADEC7C9C5}">
            <xm:f>NOT(ISERROR(SEARCH('Listados Datos'!$P$6,Z264)))</xm:f>
            <xm:f>'Listados Datos'!$P$6</xm:f>
            <x14:dxf>
              <fill>
                <patternFill>
                  <bgColor rgb="FFFFC000"/>
                </patternFill>
              </fill>
            </x14:dxf>
          </x14:cfRule>
          <x14:cfRule type="containsText" priority="11849" operator="containsText" id="{531ADB33-8313-489E-9214-23B32A26F1CB}">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831" operator="containsText" id="{1383191F-4D20-4694-A9A4-251EA0A194D8}">
            <xm:f>NOT(ISERROR(SEARCH('Listados Datos'!$T$3,AT264)))</xm:f>
            <xm:f>'Listados Datos'!$T$3</xm:f>
            <x14:dxf>
              <fill>
                <patternFill patternType="solid">
                  <bgColor rgb="FFC00000"/>
                </patternFill>
              </fill>
            </x14:dxf>
          </x14:cfRule>
          <x14:cfRule type="containsText" priority="11832" operator="containsText" id="{AE732398-D699-449D-869F-70E2731F2DB9}">
            <xm:f>NOT(ISERROR(SEARCH('Listados Datos'!$T$4,AT264)))</xm:f>
            <xm:f>'Listados Datos'!$T$4</xm:f>
            <x14:dxf>
              <font>
                <b/>
                <i val="0"/>
                <color theme="0"/>
              </font>
              <fill>
                <patternFill>
                  <bgColor rgb="FFE26B0A"/>
                </patternFill>
              </fill>
            </x14:dxf>
          </x14:cfRule>
          <x14:cfRule type="containsText" priority="11833" operator="containsText" id="{932BF990-D396-4226-B670-234C58C49DFE}">
            <xm:f>NOT(ISERROR(SEARCH('Listados Datos'!$T$5,AT264)))</xm:f>
            <xm:f>'Listados Datos'!$T$5</xm:f>
            <x14:dxf>
              <font>
                <b/>
                <i val="0"/>
                <color auto="1"/>
              </font>
              <fill>
                <patternFill>
                  <bgColor rgb="FFFFFF00"/>
                </patternFill>
              </fill>
            </x14:dxf>
          </x14:cfRule>
          <x14:cfRule type="containsText" priority="11834" operator="containsText" id="{DE876ECE-CD8B-4ABC-9626-0AB47CB31EF0}">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821" operator="containsText" id="{50D60D81-D0C5-4562-A2C0-D627AB28D36F}">
            <xm:f>NOT(ISERROR(SEARCH('Listados Datos'!$P$3,AR264)))</xm:f>
            <xm:f>'Listados Datos'!$P$3</xm:f>
            <x14:dxf>
              <fill>
                <patternFill>
                  <bgColor rgb="FF99CC00"/>
                </patternFill>
              </fill>
            </x14:dxf>
          </x14:cfRule>
          <x14:cfRule type="containsText" priority="11822" operator="containsText" id="{77B4AE19-2A48-44B2-9962-C8DD751D0EC0}">
            <xm:f>NOT(ISERROR(SEARCH('Listados Datos'!$P$4,AR264)))</xm:f>
            <xm:f>'Listados Datos'!$P$4</xm:f>
            <x14:dxf>
              <fill>
                <patternFill>
                  <bgColor rgb="FF33CC33"/>
                </patternFill>
              </fill>
            </x14:dxf>
          </x14:cfRule>
          <x14:cfRule type="containsText" priority="11823" operator="containsText" id="{C578FE72-4490-493E-A230-9DDB40EF8E43}">
            <xm:f>NOT(ISERROR(SEARCH('Listados Datos'!$P$5,AR264)))</xm:f>
            <xm:f>'Listados Datos'!$P$5</xm:f>
            <x14:dxf>
              <fill>
                <patternFill>
                  <bgColor rgb="FFFFFF00"/>
                </patternFill>
              </fill>
            </x14:dxf>
          </x14:cfRule>
          <x14:cfRule type="containsText" priority="11824" operator="containsText" id="{C625C872-F1CA-4898-B503-A690E07B5D0F}">
            <xm:f>NOT(ISERROR(SEARCH('Listados Datos'!$P$6,AR264)))</xm:f>
            <xm:f>'Listados Datos'!$P$6</xm:f>
            <x14:dxf>
              <fill>
                <patternFill>
                  <bgColor rgb="FFFFC000"/>
                </patternFill>
              </fill>
            </x14:dxf>
          </x14:cfRule>
          <x14:cfRule type="containsText" priority="11825" operator="containsText" id="{0A8B9EBC-3B85-48EB-8A75-6C8365DD3A32}">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817" operator="containsText" id="{3EB5DA37-B4E1-45C8-ABF5-442111D701FE}">
            <xm:f>NOT(ISERROR(SEARCH('Listados Datos'!$T$3,AT265)))</xm:f>
            <xm:f>'Listados Datos'!$T$3</xm:f>
            <x14:dxf>
              <fill>
                <patternFill patternType="solid">
                  <bgColor rgb="FFC00000"/>
                </patternFill>
              </fill>
            </x14:dxf>
          </x14:cfRule>
          <x14:cfRule type="containsText" priority="11818" operator="containsText" id="{46F70E84-7D5D-48A1-A9E3-BA08878FE10A}">
            <xm:f>NOT(ISERROR(SEARCH('Listados Datos'!$T$4,AT265)))</xm:f>
            <xm:f>'Listados Datos'!$T$4</xm:f>
            <x14:dxf>
              <font>
                <b/>
                <i val="0"/>
                <color theme="0"/>
              </font>
              <fill>
                <patternFill>
                  <bgColor rgb="FFE26B0A"/>
                </patternFill>
              </fill>
            </x14:dxf>
          </x14:cfRule>
          <x14:cfRule type="containsText" priority="11819" operator="containsText" id="{E1B136F9-AF04-42B6-A952-A77D3AEAEEA4}">
            <xm:f>NOT(ISERROR(SEARCH('Listados Datos'!$T$5,AT265)))</xm:f>
            <xm:f>'Listados Datos'!$T$5</xm:f>
            <x14:dxf>
              <font>
                <b/>
                <i val="0"/>
                <color auto="1"/>
              </font>
              <fill>
                <patternFill>
                  <bgColor rgb="FFFFFF00"/>
                </patternFill>
              </fill>
            </x14:dxf>
          </x14:cfRule>
          <x14:cfRule type="containsText" priority="11820" operator="containsText" id="{FCF5089A-08B9-46C7-A3F9-0964D9789A24}">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807" operator="containsText" id="{B1892D5E-E81F-4808-A53E-4E0A22C21482}">
            <xm:f>NOT(ISERROR(SEARCH('Listados Datos'!$P$3,AR265)))</xm:f>
            <xm:f>'Listados Datos'!$P$3</xm:f>
            <x14:dxf>
              <fill>
                <patternFill>
                  <bgColor rgb="FF99CC00"/>
                </patternFill>
              </fill>
            </x14:dxf>
          </x14:cfRule>
          <x14:cfRule type="containsText" priority="11808" operator="containsText" id="{FCEEC9FA-E109-4C49-ACC4-5A29F0ED91E2}">
            <xm:f>NOT(ISERROR(SEARCH('Listados Datos'!$P$4,AR265)))</xm:f>
            <xm:f>'Listados Datos'!$P$4</xm:f>
            <x14:dxf>
              <fill>
                <patternFill>
                  <bgColor rgb="FF33CC33"/>
                </patternFill>
              </fill>
            </x14:dxf>
          </x14:cfRule>
          <x14:cfRule type="containsText" priority="11809" operator="containsText" id="{CB2F0AC5-8A88-4D3E-81DD-E5A001E32BDF}">
            <xm:f>NOT(ISERROR(SEARCH('Listados Datos'!$P$5,AR265)))</xm:f>
            <xm:f>'Listados Datos'!$P$5</xm:f>
            <x14:dxf>
              <fill>
                <patternFill>
                  <bgColor rgb="FFFFFF00"/>
                </patternFill>
              </fill>
            </x14:dxf>
          </x14:cfRule>
          <x14:cfRule type="containsText" priority="11810" operator="containsText" id="{E1DEAC71-193C-4B76-AA01-7D9ED5EEA944}">
            <xm:f>NOT(ISERROR(SEARCH('Listados Datos'!$P$6,AR265)))</xm:f>
            <xm:f>'Listados Datos'!$P$6</xm:f>
            <x14:dxf>
              <fill>
                <patternFill>
                  <bgColor rgb="FFFFC000"/>
                </patternFill>
              </fill>
            </x14:dxf>
          </x14:cfRule>
          <x14:cfRule type="containsText" priority="11811" operator="containsText" id="{A84C6D56-0C15-4BAB-8FA6-88B12DED7B5C}">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31" operator="containsText" id="{F550884E-9394-4B40-8CF2-1DABC338E56E}">
            <xm:f>NOT(ISERROR(SEARCH('Listados Datos'!$T$3,AF280)))</xm:f>
            <xm:f>'Listados Datos'!$T$3</xm:f>
            <x14:dxf>
              <fill>
                <patternFill patternType="solid">
                  <bgColor rgb="FFC00000"/>
                </patternFill>
              </fill>
            </x14:dxf>
          </x14:cfRule>
          <x14:cfRule type="containsText" priority="11532" operator="containsText" id="{029F6518-E21E-427C-A0EB-9515A3B99CD7}">
            <xm:f>NOT(ISERROR(SEARCH('Listados Datos'!$T$4,AF280)))</xm:f>
            <xm:f>'Listados Datos'!$T$4</xm:f>
            <x14:dxf>
              <font>
                <b/>
                <i val="0"/>
                <color theme="0"/>
              </font>
              <fill>
                <patternFill>
                  <bgColor rgb="FFE26B0A"/>
                </patternFill>
              </fill>
            </x14:dxf>
          </x14:cfRule>
          <x14:cfRule type="containsText" priority="11533" operator="containsText" id="{1EACFB88-7F0F-4FE1-9B6A-86882BCD9D6D}">
            <xm:f>NOT(ISERROR(SEARCH('Listados Datos'!$T$5,AF280)))</xm:f>
            <xm:f>'Listados Datos'!$T$5</xm:f>
            <x14:dxf>
              <font>
                <b/>
                <i val="0"/>
                <color auto="1"/>
              </font>
              <fill>
                <patternFill>
                  <bgColor rgb="FFFFFF00"/>
                </patternFill>
              </fill>
            </x14:dxf>
          </x14:cfRule>
          <x14:cfRule type="containsText" priority="11534" operator="containsText" id="{635DAC8F-FE8C-4CEB-9851-A916C53A9FB6}">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527" operator="containsText" id="{3E7CD9A0-5C56-4A6D-B695-F9396E655DD2}">
            <xm:f>NOT(ISERROR(SEARCH('Listados Datos'!$T$3,AB280)))</xm:f>
            <xm:f>'Listados Datos'!$T$3</xm:f>
            <x14:dxf>
              <fill>
                <patternFill patternType="solid">
                  <bgColor rgb="FFC00000"/>
                </patternFill>
              </fill>
            </x14:dxf>
          </x14:cfRule>
          <x14:cfRule type="containsText" priority="11528" operator="containsText" id="{BBDCD7A3-8909-4E60-BC6A-CF520627A308}">
            <xm:f>NOT(ISERROR(SEARCH('Listados Datos'!$T$4,AB280)))</xm:f>
            <xm:f>'Listados Datos'!$T$4</xm:f>
            <x14:dxf>
              <font>
                <b/>
                <i val="0"/>
                <color theme="0"/>
              </font>
              <fill>
                <patternFill>
                  <bgColor rgb="FFE26B0A"/>
                </patternFill>
              </fill>
            </x14:dxf>
          </x14:cfRule>
          <x14:cfRule type="containsText" priority="11529" operator="containsText" id="{2CBF78E7-8336-4489-A147-0F043C089D06}">
            <xm:f>NOT(ISERROR(SEARCH('Listados Datos'!$T$5,AB280)))</xm:f>
            <xm:f>'Listados Datos'!$T$5</xm:f>
            <x14:dxf>
              <font>
                <b/>
                <i val="0"/>
                <color auto="1"/>
              </font>
              <fill>
                <patternFill>
                  <bgColor rgb="FFFFFF00"/>
                </patternFill>
              </fill>
            </x14:dxf>
          </x14:cfRule>
          <x14:cfRule type="containsText" priority="11530" operator="containsText" id="{F86720C8-EEAD-4D0D-9AF2-D5D5B4897034}">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517" operator="containsText" id="{1005FF6F-5BC0-451C-9B7A-635A565FD142}">
            <xm:f>NOT(ISERROR(SEARCH('Listados Datos'!$P$3,Z280)))</xm:f>
            <xm:f>'Listados Datos'!$P$3</xm:f>
            <x14:dxf>
              <fill>
                <patternFill>
                  <bgColor rgb="FF99CC00"/>
                </patternFill>
              </fill>
            </x14:dxf>
          </x14:cfRule>
          <x14:cfRule type="containsText" priority="11518" operator="containsText" id="{D808765E-7125-42AA-9EE6-D8941919F444}">
            <xm:f>NOT(ISERROR(SEARCH('Listados Datos'!$P$4,Z280)))</xm:f>
            <xm:f>'Listados Datos'!$P$4</xm:f>
            <x14:dxf>
              <fill>
                <patternFill>
                  <bgColor rgb="FF33CC33"/>
                </patternFill>
              </fill>
            </x14:dxf>
          </x14:cfRule>
          <x14:cfRule type="containsText" priority="11519" operator="containsText" id="{90D3BBF7-9E02-4D65-865B-F3CFD5D1A9A4}">
            <xm:f>NOT(ISERROR(SEARCH('Listados Datos'!$P$5,Z280)))</xm:f>
            <xm:f>'Listados Datos'!$P$5</xm:f>
            <x14:dxf>
              <fill>
                <patternFill>
                  <bgColor rgb="FFFFFF00"/>
                </patternFill>
              </fill>
            </x14:dxf>
          </x14:cfRule>
          <x14:cfRule type="containsText" priority="11520" operator="containsText" id="{5E4FEB7A-BC40-425A-BAA9-E546A83A0A58}">
            <xm:f>NOT(ISERROR(SEARCH('Listados Datos'!$P$6,Z280)))</xm:f>
            <xm:f>'Listados Datos'!$P$6</xm:f>
            <x14:dxf>
              <fill>
                <patternFill>
                  <bgColor rgb="FFFFC000"/>
                </patternFill>
              </fill>
            </x14:dxf>
          </x14:cfRule>
          <x14:cfRule type="containsText" priority="11521" operator="containsText" id="{C0241559-A168-4548-ACE8-F1AAA796E2D3}">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493" operator="containsText" id="{D0D7F1D3-3431-4E7A-A686-DA2037EBF215}">
            <xm:f>NOT(ISERROR(SEARCH('Listados Datos'!$T$3,AT280)))</xm:f>
            <xm:f>'Listados Datos'!$T$3</xm:f>
            <x14:dxf>
              <fill>
                <patternFill patternType="solid">
                  <bgColor rgb="FFC00000"/>
                </patternFill>
              </fill>
            </x14:dxf>
          </x14:cfRule>
          <x14:cfRule type="containsText" priority="11494" operator="containsText" id="{A9F85D48-0C7F-4705-9B66-E70250EA58B8}">
            <xm:f>NOT(ISERROR(SEARCH('Listados Datos'!$T$4,AT280)))</xm:f>
            <xm:f>'Listados Datos'!$T$4</xm:f>
            <x14:dxf>
              <font>
                <b/>
                <i val="0"/>
                <color theme="0"/>
              </font>
              <fill>
                <patternFill>
                  <bgColor rgb="FFE26B0A"/>
                </patternFill>
              </fill>
            </x14:dxf>
          </x14:cfRule>
          <x14:cfRule type="containsText" priority="11495" operator="containsText" id="{7FE2AC0B-DACC-4E92-89AF-214C6F90EAA1}">
            <xm:f>NOT(ISERROR(SEARCH('Listados Datos'!$T$5,AT280)))</xm:f>
            <xm:f>'Listados Datos'!$T$5</xm:f>
            <x14:dxf>
              <font>
                <b/>
                <i val="0"/>
                <color auto="1"/>
              </font>
              <fill>
                <patternFill>
                  <bgColor rgb="FFFFFF00"/>
                </patternFill>
              </fill>
            </x14:dxf>
          </x14:cfRule>
          <x14:cfRule type="containsText" priority="11496" operator="containsText" id="{86505523-9139-4F0D-95F4-3EEDA2BE8BD2}">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483" operator="containsText" id="{46983330-A2FF-488E-9612-2DCF0808DD9C}">
            <xm:f>NOT(ISERROR(SEARCH('Listados Datos'!$P$3,AR280)))</xm:f>
            <xm:f>'Listados Datos'!$P$3</xm:f>
            <x14:dxf>
              <fill>
                <patternFill>
                  <bgColor rgb="FF99CC00"/>
                </patternFill>
              </fill>
            </x14:dxf>
          </x14:cfRule>
          <x14:cfRule type="containsText" priority="11484" operator="containsText" id="{DBC8894C-0EFB-4B72-B4A5-F0AAAC64D665}">
            <xm:f>NOT(ISERROR(SEARCH('Listados Datos'!$P$4,AR280)))</xm:f>
            <xm:f>'Listados Datos'!$P$4</xm:f>
            <x14:dxf>
              <fill>
                <patternFill>
                  <bgColor rgb="FF33CC33"/>
                </patternFill>
              </fill>
            </x14:dxf>
          </x14:cfRule>
          <x14:cfRule type="containsText" priority="11485" operator="containsText" id="{91B1E04E-77DE-42F3-85B2-31FB9F970B78}">
            <xm:f>NOT(ISERROR(SEARCH('Listados Datos'!$P$5,AR280)))</xm:f>
            <xm:f>'Listados Datos'!$P$5</xm:f>
            <x14:dxf>
              <fill>
                <patternFill>
                  <bgColor rgb="FFFFFF00"/>
                </patternFill>
              </fill>
            </x14:dxf>
          </x14:cfRule>
          <x14:cfRule type="containsText" priority="11486" operator="containsText" id="{23426026-7BA0-4B09-B24B-637E71A74FD1}">
            <xm:f>NOT(ISERROR(SEARCH('Listados Datos'!$P$6,AR280)))</xm:f>
            <xm:f>'Listados Datos'!$P$6</xm:f>
            <x14:dxf>
              <fill>
                <patternFill>
                  <bgColor rgb="FFFFC000"/>
                </patternFill>
              </fill>
            </x14:dxf>
          </x14:cfRule>
          <x14:cfRule type="containsText" priority="11487" operator="containsText" id="{A57093BA-5216-49B3-8158-29FF13E60EE2}">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479" operator="containsText" id="{4CB3E7FD-9F82-4143-8EA7-CDBD43F91BB6}">
            <xm:f>NOT(ISERROR(SEARCH('Listados Datos'!$T$3,AT281)))</xm:f>
            <xm:f>'Listados Datos'!$T$3</xm:f>
            <x14:dxf>
              <fill>
                <patternFill patternType="solid">
                  <bgColor rgb="FFC00000"/>
                </patternFill>
              </fill>
            </x14:dxf>
          </x14:cfRule>
          <x14:cfRule type="containsText" priority="11480" operator="containsText" id="{FB4F7F29-5D87-4F62-9698-BC76B6E37119}">
            <xm:f>NOT(ISERROR(SEARCH('Listados Datos'!$T$4,AT281)))</xm:f>
            <xm:f>'Listados Datos'!$T$4</xm:f>
            <x14:dxf>
              <font>
                <b/>
                <i val="0"/>
                <color theme="0"/>
              </font>
              <fill>
                <patternFill>
                  <bgColor rgb="FFE26B0A"/>
                </patternFill>
              </fill>
            </x14:dxf>
          </x14:cfRule>
          <x14:cfRule type="containsText" priority="11481" operator="containsText" id="{29C962EF-6BE3-4CB2-A51A-CA5EBF36BC97}">
            <xm:f>NOT(ISERROR(SEARCH('Listados Datos'!$T$5,AT281)))</xm:f>
            <xm:f>'Listados Datos'!$T$5</xm:f>
            <x14:dxf>
              <font>
                <b/>
                <i val="0"/>
                <color auto="1"/>
              </font>
              <fill>
                <patternFill>
                  <bgColor rgb="FFFFFF00"/>
                </patternFill>
              </fill>
            </x14:dxf>
          </x14:cfRule>
          <x14:cfRule type="containsText" priority="11482" operator="containsText" id="{A59AF6B8-2861-4E29-A423-1345895A2ADF}">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469" operator="containsText" id="{B3C9CE01-ECBA-4FFC-9DB2-19426370918B}">
            <xm:f>NOT(ISERROR(SEARCH('Listados Datos'!$P$3,AR281)))</xm:f>
            <xm:f>'Listados Datos'!$P$3</xm:f>
            <x14:dxf>
              <fill>
                <patternFill>
                  <bgColor rgb="FF99CC00"/>
                </patternFill>
              </fill>
            </x14:dxf>
          </x14:cfRule>
          <x14:cfRule type="containsText" priority="11470" operator="containsText" id="{E2FEB674-CB7D-4460-8A76-CB00D9FAE3F2}">
            <xm:f>NOT(ISERROR(SEARCH('Listados Datos'!$P$4,AR281)))</xm:f>
            <xm:f>'Listados Datos'!$P$4</xm:f>
            <x14:dxf>
              <fill>
                <patternFill>
                  <bgColor rgb="FF33CC33"/>
                </patternFill>
              </fill>
            </x14:dxf>
          </x14:cfRule>
          <x14:cfRule type="containsText" priority="11471" operator="containsText" id="{BD3B2906-A254-48C1-80F0-BB18CA44AE0F}">
            <xm:f>NOT(ISERROR(SEARCH('Listados Datos'!$P$5,AR281)))</xm:f>
            <xm:f>'Listados Datos'!$P$5</xm:f>
            <x14:dxf>
              <fill>
                <patternFill>
                  <bgColor rgb="FFFFFF00"/>
                </patternFill>
              </fill>
            </x14:dxf>
          </x14:cfRule>
          <x14:cfRule type="containsText" priority="11472" operator="containsText" id="{0EAF8034-BF90-4623-9654-FFA779D0CEDE}">
            <xm:f>NOT(ISERROR(SEARCH('Listados Datos'!$P$6,AR281)))</xm:f>
            <xm:f>'Listados Datos'!$P$6</xm:f>
            <x14:dxf>
              <fill>
                <patternFill>
                  <bgColor rgb="FFFFC000"/>
                </patternFill>
              </fill>
            </x14:dxf>
          </x14:cfRule>
          <x14:cfRule type="containsText" priority="11473" operator="containsText" id="{EC8A6190-9D6F-4CF3-B717-10FC381252D0}">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451" operator="containsText" id="{986BD636-D784-4F7E-BA71-FA97EC2CD27D}">
            <xm:f>NOT(ISERROR(SEARCH('Listados Datos'!$T$3,AF282)))</xm:f>
            <xm:f>'Listados Datos'!$T$3</xm:f>
            <x14:dxf>
              <fill>
                <patternFill patternType="solid">
                  <bgColor rgb="FFC00000"/>
                </patternFill>
              </fill>
            </x14:dxf>
          </x14:cfRule>
          <x14:cfRule type="containsText" priority="11452" operator="containsText" id="{639D33E2-60ED-495A-A555-769C8CFBA15F}">
            <xm:f>NOT(ISERROR(SEARCH('Listados Datos'!$T$4,AF282)))</xm:f>
            <xm:f>'Listados Datos'!$T$4</xm:f>
            <x14:dxf>
              <font>
                <b/>
                <i val="0"/>
                <color theme="0"/>
              </font>
              <fill>
                <patternFill>
                  <bgColor rgb="FFE26B0A"/>
                </patternFill>
              </fill>
            </x14:dxf>
          </x14:cfRule>
          <x14:cfRule type="containsText" priority="11453" operator="containsText" id="{D56DA78A-5DAC-4AD8-9F43-BEB93FA9E76C}">
            <xm:f>NOT(ISERROR(SEARCH('Listados Datos'!$T$5,AF282)))</xm:f>
            <xm:f>'Listados Datos'!$T$5</xm:f>
            <x14:dxf>
              <font>
                <b/>
                <i val="0"/>
                <color auto="1"/>
              </font>
              <fill>
                <patternFill>
                  <bgColor rgb="FFFFFF00"/>
                </patternFill>
              </fill>
            </x14:dxf>
          </x14:cfRule>
          <x14:cfRule type="containsText" priority="11454" operator="containsText" id="{34CC7C65-70B8-47FB-A2A7-FE2715480E11}">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447" operator="containsText" id="{B00026CE-D2E6-4C5A-B442-8926F65D9DAC}">
            <xm:f>NOT(ISERROR(SEARCH('Listados Datos'!$T$3,AB282)))</xm:f>
            <xm:f>'Listados Datos'!$T$3</xm:f>
            <x14:dxf>
              <fill>
                <patternFill patternType="solid">
                  <bgColor rgb="FFC00000"/>
                </patternFill>
              </fill>
            </x14:dxf>
          </x14:cfRule>
          <x14:cfRule type="containsText" priority="11448" operator="containsText" id="{F158CC26-2617-48FA-9CDE-DE177F5EBAC4}">
            <xm:f>NOT(ISERROR(SEARCH('Listados Datos'!$T$4,AB282)))</xm:f>
            <xm:f>'Listados Datos'!$T$4</xm:f>
            <x14:dxf>
              <font>
                <b/>
                <i val="0"/>
                <color theme="0"/>
              </font>
              <fill>
                <patternFill>
                  <bgColor rgb="FFE26B0A"/>
                </patternFill>
              </fill>
            </x14:dxf>
          </x14:cfRule>
          <x14:cfRule type="containsText" priority="11449" operator="containsText" id="{55906D4F-4445-4414-A325-BDA483DEFC45}">
            <xm:f>NOT(ISERROR(SEARCH('Listados Datos'!$T$5,AB282)))</xm:f>
            <xm:f>'Listados Datos'!$T$5</xm:f>
            <x14:dxf>
              <font>
                <b/>
                <i val="0"/>
                <color auto="1"/>
              </font>
              <fill>
                <patternFill>
                  <bgColor rgb="FFFFFF00"/>
                </patternFill>
              </fill>
            </x14:dxf>
          </x14:cfRule>
          <x14:cfRule type="containsText" priority="11450" operator="containsText" id="{C1722145-5463-460E-BB9B-35376028FF5C}">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437" operator="containsText" id="{1DE754D6-EB22-4E11-B208-A802C928A084}">
            <xm:f>NOT(ISERROR(SEARCH('Listados Datos'!$P$3,Z282)))</xm:f>
            <xm:f>'Listados Datos'!$P$3</xm:f>
            <x14:dxf>
              <fill>
                <patternFill>
                  <bgColor rgb="FF99CC00"/>
                </patternFill>
              </fill>
            </x14:dxf>
          </x14:cfRule>
          <x14:cfRule type="containsText" priority="11438" operator="containsText" id="{02E1468A-4334-4901-B79B-EC01F85029F3}">
            <xm:f>NOT(ISERROR(SEARCH('Listados Datos'!$P$4,Z282)))</xm:f>
            <xm:f>'Listados Datos'!$P$4</xm:f>
            <x14:dxf>
              <fill>
                <patternFill>
                  <bgColor rgb="FF33CC33"/>
                </patternFill>
              </fill>
            </x14:dxf>
          </x14:cfRule>
          <x14:cfRule type="containsText" priority="11439" operator="containsText" id="{2A89C21D-B892-4877-939F-A0EC949A7F0C}">
            <xm:f>NOT(ISERROR(SEARCH('Listados Datos'!$P$5,Z282)))</xm:f>
            <xm:f>'Listados Datos'!$P$5</xm:f>
            <x14:dxf>
              <fill>
                <patternFill>
                  <bgColor rgb="FFFFFF00"/>
                </patternFill>
              </fill>
            </x14:dxf>
          </x14:cfRule>
          <x14:cfRule type="containsText" priority="11440" operator="containsText" id="{CC1126C2-3DA5-4BDE-B7A0-C9434535129D}">
            <xm:f>NOT(ISERROR(SEARCH('Listados Datos'!$P$6,Z282)))</xm:f>
            <xm:f>'Listados Datos'!$P$6</xm:f>
            <x14:dxf>
              <fill>
                <patternFill>
                  <bgColor rgb="FFFFC000"/>
                </patternFill>
              </fill>
            </x14:dxf>
          </x14:cfRule>
          <x14:cfRule type="containsText" priority="11441" operator="containsText" id="{9CB31BAB-D14C-44B7-BCDE-CC533A50B7EF}">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1409" operator="containsText" id="{B8A10258-D630-4FDC-B48B-66AF292C55E2}">
            <xm:f>NOT(ISERROR(SEARCH('Listados Datos'!$T$3,AT283)))</xm:f>
            <xm:f>'Listados Datos'!$T$3</xm:f>
            <x14:dxf>
              <fill>
                <patternFill patternType="solid">
                  <bgColor rgb="FFC00000"/>
                </patternFill>
              </fill>
            </x14:dxf>
          </x14:cfRule>
          <x14:cfRule type="containsText" priority="11410" operator="containsText" id="{3C126980-44B7-4188-B939-CE6AC9478EDA}">
            <xm:f>NOT(ISERROR(SEARCH('Listados Datos'!$T$4,AT283)))</xm:f>
            <xm:f>'Listados Datos'!$T$4</xm:f>
            <x14:dxf>
              <font>
                <b/>
                <i val="0"/>
                <color theme="0"/>
              </font>
              <fill>
                <patternFill>
                  <bgColor rgb="FFE26B0A"/>
                </patternFill>
              </fill>
            </x14:dxf>
          </x14:cfRule>
          <x14:cfRule type="containsText" priority="11411" operator="containsText" id="{03A4E01C-8A57-46E0-9052-D691A21EC66E}">
            <xm:f>NOT(ISERROR(SEARCH('Listados Datos'!$T$5,AT283)))</xm:f>
            <xm:f>'Listados Datos'!$T$5</xm:f>
            <x14:dxf>
              <font>
                <b/>
                <i val="0"/>
                <color auto="1"/>
              </font>
              <fill>
                <patternFill>
                  <bgColor rgb="FFFFFF00"/>
                </patternFill>
              </fill>
            </x14:dxf>
          </x14:cfRule>
          <x14:cfRule type="containsText" priority="11412" operator="containsText" id="{4FDADBA3-27B0-4C33-8A67-CBCBC0F5ABF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1329" operator="containsText" id="{1F925520-0456-4FC8-85E5-BFE55C1B8D8F}">
            <xm:f>NOT(ISERROR(SEARCH('Listados Datos'!$T$3,AT297)))</xm:f>
            <xm:f>'Listados Datos'!$T$3</xm:f>
            <x14:dxf>
              <fill>
                <patternFill patternType="solid">
                  <bgColor rgb="FFC00000"/>
                </patternFill>
              </fill>
            </x14:dxf>
          </x14:cfRule>
          <x14:cfRule type="containsText" priority="11330" operator="containsText" id="{40435741-750D-4EBB-96EC-5D6684C0E0AC}">
            <xm:f>NOT(ISERROR(SEARCH('Listados Datos'!$T$4,AT297)))</xm:f>
            <xm:f>'Listados Datos'!$T$4</xm:f>
            <x14:dxf>
              <font>
                <b/>
                <i val="0"/>
                <color theme="0"/>
              </font>
              <fill>
                <patternFill>
                  <bgColor rgb="FFE26B0A"/>
                </patternFill>
              </fill>
            </x14:dxf>
          </x14:cfRule>
          <x14:cfRule type="containsText" priority="11331" operator="containsText" id="{11D4D1C0-C1D7-41B3-9CC0-9D4130390690}">
            <xm:f>NOT(ISERROR(SEARCH('Listados Datos'!$T$5,AT297)))</xm:f>
            <xm:f>'Listados Datos'!$T$5</xm:f>
            <x14:dxf>
              <font>
                <b/>
                <i val="0"/>
                <color auto="1"/>
              </font>
              <fill>
                <patternFill>
                  <bgColor rgb="FFFFFF00"/>
                </patternFill>
              </fill>
            </x14:dxf>
          </x14:cfRule>
          <x14:cfRule type="containsText" priority="11332" operator="containsText" id="{BAB2A860-62AF-44D0-8C78-252D84CF0C35}">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1319" operator="containsText" id="{27A48739-7C75-428C-977A-C52378F50670}">
            <xm:f>NOT(ISERROR(SEARCH('Listados Datos'!$P$3,AR297)))</xm:f>
            <xm:f>'Listados Datos'!$P$3</xm:f>
            <x14:dxf>
              <fill>
                <patternFill>
                  <bgColor rgb="FF99CC00"/>
                </patternFill>
              </fill>
            </x14:dxf>
          </x14:cfRule>
          <x14:cfRule type="containsText" priority="11320" operator="containsText" id="{8B8446D2-039F-49B3-9EB1-8BFF0CA9D2AC}">
            <xm:f>NOT(ISERROR(SEARCH('Listados Datos'!$P$4,AR297)))</xm:f>
            <xm:f>'Listados Datos'!$P$4</xm:f>
            <x14:dxf>
              <fill>
                <patternFill>
                  <bgColor rgb="FF33CC33"/>
                </patternFill>
              </fill>
            </x14:dxf>
          </x14:cfRule>
          <x14:cfRule type="containsText" priority="11321" operator="containsText" id="{BA4B7AD7-A618-44E1-952A-E5D60FD5DF47}">
            <xm:f>NOT(ISERROR(SEARCH('Listados Datos'!$P$5,AR297)))</xm:f>
            <xm:f>'Listados Datos'!$P$5</xm:f>
            <x14:dxf>
              <fill>
                <patternFill>
                  <bgColor rgb="FFFFFF00"/>
                </patternFill>
              </fill>
            </x14:dxf>
          </x14:cfRule>
          <x14:cfRule type="containsText" priority="11322" operator="containsText" id="{310FD264-129A-437E-9F15-E617F6DB29E4}">
            <xm:f>NOT(ISERROR(SEARCH('Listados Datos'!$P$6,AR297)))</xm:f>
            <xm:f>'Listados Datos'!$P$6</xm:f>
            <x14:dxf>
              <fill>
                <patternFill>
                  <bgColor rgb="FFFFC000"/>
                </patternFill>
              </fill>
            </x14:dxf>
          </x14:cfRule>
          <x14:cfRule type="containsText" priority="11323" operator="containsText" id="{749DF23E-B820-4368-9601-8225E11071AE}">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1287" operator="containsText" id="{D066FE70-D24A-406D-BC71-D369DDF0C0AB}">
            <xm:f>NOT(ISERROR(SEARCH('Listados Datos'!$T$3,AT294)))</xm:f>
            <xm:f>'Listados Datos'!$T$3</xm:f>
            <x14:dxf>
              <fill>
                <patternFill patternType="solid">
                  <bgColor rgb="FFC00000"/>
                </patternFill>
              </fill>
            </x14:dxf>
          </x14:cfRule>
          <x14:cfRule type="containsText" priority="11288" operator="containsText" id="{D147A63F-77FC-45B6-BAC4-85B6A1F6B5DB}">
            <xm:f>NOT(ISERROR(SEARCH('Listados Datos'!$T$4,AT294)))</xm:f>
            <xm:f>'Listados Datos'!$T$4</xm:f>
            <x14:dxf>
              <font>
                <b/>
                <i val="0"/>
                <color theme="0"/>
              </font>
              <fill>
                <patternFill>
                  <bgColor rgb="FFE26B0A"/>
                </patternFill>
              </fill>
            </x14:dxf>
          </x14:cfRule>
          <x14:cfRule type="containsText" priority="11289" operator="containsText" id="{81A27700-6146-4CC2-8411-0834CDD67998}">
            <xm:f>NOT(ISERROR(SEARCH('Listados Datos'!$T$5,AT294)))</xm:f>
            <xm:f>'Listados Datos'!$T$5</xm:f>
            <x14:dxf>
              <font>
                <b/>
                <i val="0"/>
                <color auto="1"/>
              </font>
              <fill>
                <patternFill>
                  <bgColor rgb="FFFFFF00"/>
                </patternFill>
              </fill>
            </x14:dxf>
          </x14:cfRule>
          <x14:cfRule type="containsText" priority="11290" operator="containsText" id="{6EC7575A-E655-4E28-9746-A232EF431EAB}">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1277" operator="containsText" id="{C2328CEA-1CA0-4A4F-803F-8047100B15BC}">
            <xm:f>NOT(ISERROR(SEARCH('Listados Datos'!$P$3,AR294)))</xm:f>
            <xm:f>'Listados Datos'!$P$3</xm:f>
            <x14:dxf>
              <fill>
                <patternFill>
                  <bgColor rgb="FF99CC00"/>
                </patternFill>
              </fill>
            </x14:dxf>
          </x14:cfRule>
          <x14:cfRule type="containsText" priority="11278" operator="containsText" id="{0F40200A-0C49-4458-989A-F242E7FE0844}">
            <xm:f>NOT(ISERROR(SEARCH('Listados Datos'!$P$4,AR294)))</xm:f>
            <xm:f>'Listados Datos'!$P$4</xm:f>
            <x14:dxf>
              <fill>
                <patternFill>
                  <bgColor rgb="FF33CC33"/>
                </patternFill>
              </fill>
            </x14:dxf>
          </x14:cfRule>
          <x14:cfRule type="containsText" priority="11279" operator="containsText" id="{F44AC235-5AEE-4A66-B435-59FF61236FB7}">
            <xm:f>NOT(ISERROR(SEARCH('Listados Datos'!$P$5,AR294)))</xm:f>
            <xm:f>'Listados Datos'!$P$5</xm:f>
            <x14:dxf>
              <fill>
                <patternFill>
                  <bgColor rgb="FFFFFF00"/>
                </patternFill>
              </fill>
            </x14:dxf>
          </x14:cfRule>
          <x14:cfRule type="containsText" priority="11280" operator="containsText" id="{AEC164E3-D8A5-48EB-8289-56D58FED6564}">
            <xm:f>NOT(ISERROR(SEARCH('Listados Datos'!$P$6,AR294)))</xm:f>
            <xm:f>'Listados Datos'!$P$6</xm:f>
            <x14:dxf>
              <fill>
                <patternFill>
                  <bgColor rgb="FFFFC000"/>
                </patternFill>
              </fill>
            </x14:dxf>
          </x14:cfRule>
          <x14:cfRule type="containsText" priority="11281" operator="containsText" id="{4E0FD448-1FCF-403C-8337-69FB1966B4B4}">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1395" operator="containsText" id="{FDB8A4FD-AA9A-451C-951B-F5F7B82BBF6D}">
            <xm:f>NOT(ISERROR(SEARCH('Listados Datos'!$T$3,AF292)))</xm:f>
            <xm:f>'Listados Datos'!$T$3</xm:f>
            <x14:dxf>
              <fill>
                <patternFill patternType="solid">
                  <bgColor rgb="FFC00000"/>
                </patternFill>
              </fill>
            </x14:dxf>
          </x14:cfRule>
          <x14:cfRule type="containsText" priority="11396" operator="containsText" id="{3E983F07-43D2-4F5D-9B63-7BBC9EAA7A16}">
            <xm:f>NOT(ISERROR(SEARCH('Listados Datos'!$T$4,AF292)))</xm:f>
            <xm:f>'Listados Datos'!$T$4</xm:f>
            <x14:dxf>
              <font>
                <b/>
                <i val="0"/>
                <color theme="0"/>
              </font>
              <fill>
                <patternFill>
                  <bgColor rgb="FFE26B0A"/>
                </patternFill>
              </fill>
            </x14:dxf>
          </x14:cfRule>
          <x14:cfRule type="containsText" priority="11397" operator="containsText" id="{BEE126A0-4435-4053-8987-48FFF259E7FB}">
            <xm:f>NOT(ISERROR(SEARCH('Listados Datos'!$T$5,AF292)))</xm:f>
            <xm:f>'Listados Datos'!$T$5</xm:f>
            <x14:dxf>
              <font>
                <b/>
                <i val="0"/>
                <color auto="1"/>
              </font>
              <fill>
                <patternFill>
                  <bgColor rgb="FFFFFF00"/>
                </patternFill>
              </fill>
            </x14:dxf>
          </x14:cfRule>
          <x14:cfRule type="containsText" priority="11398" operator="containsText" id="{8E5600A2-F539-42FD-A740-DB8B285FCFA3}">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1391" operator="containsText" id="{51C6E613-A7BA-4EBC-9867-8E0458B4F346}">
            <xm:f>NOT(ISERROR(SEARCH('Listados Datos'!$T$3,AB292)))</xm:f>
            <xm:f>'Listados Datos'!$T$3</xm:f>
            <x14:dxf>
              <fill>
                <patternFill patternType="solid">
                  <bgColor rgb="FFC00000"/>
                </patternFill>
              </fill>
            </x14:dxf>
          </x14:cfRule>
          <x14:cfRule type="containsText" priority="11392" operator="containsText" id="{EB7897CD-3DA0-4BDF-B3BA-1463F09165B5}">
            <xm:f>NOT(ISERROR(SEARCH('Listados Datos'!$T$4,AB292)))</xm:f>
            <xm:f>'Listados Datos'!$T$4</xm:f>
            <x14:dxf>
              <font>
                <b/>
                <i val="0"/>
                <color theme="0"/>
              </font>
              <fill>
                <patternFill>
                  <bgColor rgb="FFE26B0A"/>
                </patternFill>
              </fill>
            </x14:dxf>
          </x14:cfRule>
          <x14:cfRule type="containsText" priority="11393" operator="containsText" id="{096F9339-04E9-4144-AA3A-F0550A7765CC}">
            <xm:f>NOT(ISERROR(SEARCH('Listados Datos'!$T$5,AB292)))</xm:f>
            <xm:f>'Listados Datos'!$T$5</xm:f>
            <x14:dxf>
              <font>
                <b/>
                <i val="0"/>
                <color auto="1"/>
              </font>
              <fill>
                <patternFill>
                  <bgColor rgb="FFFFFF00"/>
                </patternFill>
              </fill>
            </x14:dxf>
          </x14:cfRule>
          <x14:cfRule type="containsText" priority="11394" operator="containsText" id="{9C82CCBA-F736-4A63-90B0-48C053B8CCD8}">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1381" operator="containsText" id="{0B6C7048-DEEC-4BDB-B92D-DFC4F34E4121}">
            <xm:f>NOT(ISERROR(SEARCH('Listados Datos'!$P$3,Z292)))</xm:f>
            <xm:f>'Listados Datos'!$P$3</xm:f>
            <x14:dxf>
              <fill>
                <patternFill>
                  <bgColor rgb="FF99CC00"/>
                </patternFill>
              </fill>
            </x14:dxf>
          </x14:cfRule>
          <x14:cfRule type="containsText" priority="11382" operator="containsText" id="{DF7F42A4-67BA-4876-A2A8-171204E59A1B}">
            <xm:f>NOT(ISERROR(SEARCH('Listados Datos'!$P$4,Z292)))</xm:f>
            <xm:f>'Listados Datos'!$P$4</xm:f>
            <x14:dxf>
              <fill>
                <patternFill>
                  <bgColor rgb="FF33CC33"/>
                </patternFill>
              </fill>
            </x14:dxf>
          </x14:cfRule>
          <x14:cfRule type="containsText" priority="11383" operator="containsText" id="{F3F58385-317A-4E96-BAD4-CBCD79ED4605}">
            <xm:f>NOT(ISERROR(SEARCH('Listados Datos'!$P$5,Z292)))</xm:f>
            <xm:f>'Listados Datos'!$P$5</xm:f>
            <x14:dxf>
              <fill>
                <patternFill>
                  <bgColor rgb="FFFFFF00"/>
                </patternFill>
              </fill>
            </x14:dxf>
          </x14:cfRule>
          <x14:cfRule type="containsText" priority="11384" operator="containsText" id="{C22AE676-3DE3-4FBA-82BA-D4C5E4D79522}">
            <xm:f>NOT(ISERROR(SEARCH('Listados Datos'!$P$6,Z292)))</xm:f>
            <xm:f>'Listados Datos'!$P$6</xm:f>
            <x14:dxf>
              <fill>
                <patternFill>
                  <bgColor rgb="FFFFC000"/>
                </patternFill>
              </fill>
            </x14:dxf>
          </x14:cfRule>
          <x14:cfRule type="containsText" priority="11385" operator="containsText" id="{5438B946-ABCC-463B-8693-16790BD815D0}">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1357" operator="containsText" id="{2AEC6C9C-7227-42E8-8746-E9882F1D7AC8}">
            <xm:f>NOT(ISERROR(SEARCH('Listados Datos'!$T$3,AT292)))</xm:f>
            <xm:f>'Listados Datos'!$T$3</xm:f>
            <x14:dxf>
              <fill>
                <patternFill patternType="solid">
                  <bgColor rgb="FFC00000"/>
                </patternFill>
              </fill>
            </x14:dxf>
          </x14:cfRule>
          <x14:cfRule type="containsText" priority="11358" operator="containsText" id="{0481675D-757B-4BF8-898C-A01BF5ADAD45}">
            <xm:f>NOT(ISERROR(SEARCH('Listados Datos'!$T$4,AT292)))</xm:f>
            <xm:f>'Listados Datos'!$T$4</xm:f>
            <x14:dxf>
              <font>
                <b/>
                <i val="0"/>
                <color theme="0"/>
              </font>
              <fill>
                <patternFill>
                  <bgColor rgb="FFE26B0A"/>
                </patternFill>
              </fill>
            </x14:dxf>
          </x14:cfRule>
          <x14:cfRule type="containsText" priority="11359" operator="containsText" id="{2D83442D-1FE7-47C3-9DA7-A882051C6490}">
            <xm:f>NOT(ISERROR(SEARCH('Listados Datos'!$T$5,AT292)))</xm:f>
            <xm:f>'Listados Datos'!$T$5</xm:f>
            <x14:dxf>
              <font>
                <b/>
                <i val="0"/>
                <color auto="1"/>
              </font>
              <fill>
                <patternFill>
                  <bgColor rgb="FFFFFF00"/>
                </patternFill>
              </fill>
            </x14:dxf>
          </x14:cfRule>
          <x14:cfRule type="containsText" priority="11360" operator="containsText" id="{4F3D70E1-7526-4931-B8B5-E42DD67FB130}">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1347" operator="containsText" id="{C9F20068-7C34-41E3-8726-7A073B1D5170}">
            <xm:f>NOT(ISERROR(SEARCH('Listados Datos'!$P$3,AR292)))</xm:f>
            <xm:f>'Listados Datos'!$P$3</xm:f>
            <x14:dxf>
              <fill>
                <patternFill>
                  <bgColor rgb="FF99CC00"/>
                </patternFill>
              </fill>
            </x14:dxf>
          </x14:cfRule>
          <x14:cfRule type="containsText" priority="11348" operator="containsText" id="{79E7208B-C026-449C-80C7-D5282B6B4C95}">
            <xm:f>NOT(ISERROR(SEARCH('Listados Datos'!$P$4,AR292)))</xm:f>
            <xm:f>'Listados Datos'!$P$4</xm:f>
            <x14:dxf>
              <fill>
                <patternFill>
                  <bgColor rgb="FF33CC33"/>
                </patternFill>
              </fill>
            </x14:dxf>
          </x14:cfRule>
          <x14:cfRule type="containsText" priority="11349" operator="containsText" id="{8278B7E6-1B74-46BF-B529-D7F4D6C39438}">
            <xm:f>NOT(ISERROR(SEARCH('Listados Datos'!$P$5,AR292)))</xm:f>
            <xm:f>'Listados Datos'!$P$5</xm:f>
            <x14:dxf>
              <fill>
                <patternFill>
                  <bgColor rgb="FFFFFF00"/>
                </patternFill>
              </fill>
            </x14:dxf>
          </x14:cfRule>
          <x14:cfRule type="containsText" priority="11350" operator="containsText" id="{B27917EF-3B5F-400B-ADF1-F7E0E5C8A6CB}">
            <xm:f>NOT(ISERROR(SEARCH('Listados Datos'!$P$6,AR292)))</xm:f>
            <xm:f>'Listados Datos'!$P$6</xm:f>
            <x14:dxf>
              <fill>
                <patternFill>
                  <bgColor rgb="FFFFC000"/>
                </patternFill>
              </fill>
            </x14:dxf>
          </x14:cfRule>
          <x14:cfRule type="containsText" priority="11351" operator="containsText" id="{84C1ED3C-0C4A-44FC-BBB6-C3D2D7194E09}">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1343" operator="containsText" id="{E060B4B0-20C0-4039-A61D-209413516FD4}">
            <xm:f>NOT(ISERROR(SEARCH('Listados Datos'!$T$3,AT293)))</xm:f>
            <xm:f>'Listados Datos'!$T$3</xm:f>
            <x14:dxf>
              <fill>
                <patternFill patternType="solid">
                  <bgColor rgb="FFC00000"/>
                </patternFill>
              </fill>
            </x14:dxf>
          </x14:cfRule>
          <x14:cfRule type="containsText" priority="11344" operator="containsText" id="{21F77A78-34FD-4BD9-BE8E-3A620F57C880}">
            <xm:f>NOT(ISERROR(SEARCH('Listados Datos'!$T$4,AT293)))</xm:f>
            <xm:f>'Listados Datos'!$T$4</xm:f>
            <x14:dxf>
              <font>
                <b/>
                <i val="0"/>
                <color theme="0"/>
              </font>
              <fill>
                <patternFill>
                  <bgColor rgb="FFE26B0A"/>
                </patternFill>
              </fill>
            </x14:dxf>
          </x14:cfRule>
          <x14:cfRule type="containsText" priority="11345" operator="containsText" id="{741E16D8-94C8-4193-B4B0-809C92B289BF}">
            <xm:f>NOT(ISERROR(SEARCH('Listados Datos'!$T$5,AT293)))</xm:f>
            <xm:f>'Listados Datos'!$T$5</xm:f>
            <x14:dxf>
              <font>
                <b/>
                <i val="0"/>
                <color auto="1"/>
              </font>
              <fill>
                <patternFill>
                  <bgColor rgb="FFFFFF00"/>
                </patternFill>
              </fill>
            </x14:dxf>
          </x14:cfRule>
          <x14:cfRule type="containsText" priority="11346" operator="containsText" id="{75DDDAAE-EBAE-4AE8-9CEA-29CE154B4E2D}">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1333" operator="containsText" id="{4E436A68-DAA2-4BEC-BDFD-0165BD7F4322}">
            <xm:f>NOT(ISERROR(SEARCH('Listados Datos'!$P$3,AR293)))</xm:f>
            <xm:f>'Listados Datos'!$P$3</xm:f>
            <x14:dxf>
              <fill>
                <patternFill>
                  <bgColor rgb="FF99CC00"/>
                </patternFill>
              </fill>
            </x14:dxf>
          </x14:cfRule>
          <x14:cfRule type="containsText" priority="11334" operator="containsText" id="{7CBE4778-CFBE-4B84-92A4-4672CF08518E}">
            <xm:f>NOT(ISERROR(SEARCH('Listados Datos'!$P$4,AR293)))</xm:f>
            <xm:f>'Listados Datos'!$P$4</xm:f>
            <x14:dxf>
              <fill>
                <patternFill>
                  <bgColor rgb="FF33CC33"/>
                </patternFill>
              </fill>
            </x14:dxf>
          </x14:cfRule>
          <x14:cfRule type="containsText" priority="11335" operator="containsText" id="{583B6813-A6E1-49A5-AA12-59F405F4F9CE}">
            <xm:f>NOT(ISERROR(SEARCH('Listados Datos'!$P$5,AR293)))</xm:f>
            <xm:f>'Listados Datos'!$P$5</xm:f>
            <x14:dxf>
              <fill>
                <patternFill>
                  <bgColor rgb="FFFFFF00"/>
                </patternFill>
              </fill>
            </x14:dxf>
          </x14:cfRule>
          <x14:cfRule type="containsText" priority="11336" operator="containsText" id="{6A41C515-CA0A-4578-9C20-94ACD9BAEA97}">
            <xm:f>NOT(ISERROR(SEARCH('Listados Datos'!$P$6,AR293)))</xm:f>
            <xm:f>'Listados Datos'!$P$6</xm:f>
            <x14:dxf>
              <fill>
                <patternFill>
                  <bgColor rgb="FFFFC000"/>
                </patternFill>
              </fill>
            </x14:dxf>
          </x14:cfRule>
          <x14:cfRule type="containsText" priority="11337" operator="containsText" id="{09E00A7A-BF74-465F-9FD2-B0A8D96C1F64}">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1315" operator="containsText" id="{465E4BE2-70C7-4266-8575-F6681431E818}">
            <xm:f>NOT(ISERROR(SEARCH('Listados Datos'!$T$3,AF294)))</xm:f>
            <xm:f>'Listados Datos'!$T$3</xm:f>
            <x14:dxf>
              <fill>
                <patternFill patternType="solid">
                  <bgColor rgb="FFC00000"/>
                </patternFill>
              </fill>
            </x14:dxf>
          </x14:cfRule>
          <x14:cfRule type="containsText" priority="11316" operator="containsText" id="{C5E97D70-D2FE-43CB-958D-5EF2A9478794}">
            <xm:f>NOT(ISERROR(SEARCH('Listados Datos'!$T$4,AF294)))</xm:f>
            <xm:f>'Listados Datos'!$T$4</xm:f>
            <x14:dxf>
              <font>
                <b/>
                <i val="0"/>
                <color theme="0"/>
              </font>
              <fill>
                <patternFill>
                  <bgColor rgb="FFE26B0A"/>
                </patternFill>
              </fill>
            </x14:dxf>
          </x14:cfRule>
          <x14:cfRule type="containsText" priority="11317" operator="containsText" id="{DAB5FE0F-D5DF-4A90-A754-5051D3F2D566}">
            <xm:f>NOT(ISERROR(SEARCH('Listados Datos'!$T$5,AF294)))</xm:f>
            <xm:f>'Listados Datos'!$T$5</xm:f>
            <x14:dxf>
              <font>
                <b/>
                <i val="0"/>
                <color auto="1"/>
              </font>
              <fill>
                <patternFill>
                  <bgColor rgb="FFFFFF00"/>
                </patternFill>
              </fill>
            </x14:dxf>
          </x14:cfRule>
          <x14:cfRule type="containsText" priority="11318" operator="containsText" id="{89AA1F80-F380-4DA4-B7C5-78574579B61C}">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1311" operator="containsText" id="{07A7FCEF-63D1-4C7D-8ED4-E0F2BD35E1E7}">
            <xm:f>NOT(ISERROR(SEARCH('Listados Datos'!$T$3,AB294)))</xm:f>
            <xm:f>'Listados Datos'!$T$3</xm:f>
            <x14:dxf>
              <fill>
                <patternFill patternType="solid">
                  <bgColor rgb="FFC00000"/>
                </patternFill>
              </fill>
            </x14:dxf>
          </x14:cfRule>
          <x14:cfRule type="containsText" priority="11312" operator="containsText" id="{17BA41AF-F99A-43F7-B5B5-7B0DE479CD45}">
            <xm:f>NOT(ISERROR(SEARCH('Listados Datos'!$T$4,AB294)))</xm:f>
            <xm:f>'Listados Datos'!$T$4</xm:f>
            <x14:dxf>
              <font>
                <b/>
                <i val="0"/>
                <color theme="0"/>
              </font>
              <fill>
                <patternFill>
                  <bgColor rgb="FFE26B0A"/>
                </patternFill>
              </fill>
            </x14:dxf>
          </x14:cfRule>
          <x14:cfRule type="containsText" priority="11313" operator="containsText" id="{4A11FC39-5405-4544-95D5-369C9AD2895C}">
            <xm:f>NOT(ISERROR(SEARCH('Listados Datos'!$T$5,AB294)))</xm:f>
            <xm:f>'Listados Datos'!$T$5</xm:f>
            <x14:dxf>
              <font>
                <b/>
                <i val="0"/>
                <color auto="1"/>
              </font>
              <fill>
                <patternFill>
                  <bgColor rgb="FFFFFF00"/>
                </patternFill>
              </fill>
            </x14:dxf>
          </x14:cfRule>
          <x14:cfRule type="containsText" priority="11314" operator="containsText" id="{4C4009AC-00AA-4488-B935-CA349E4794F0}">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1301" operator="containsText" id="{87B334D2-0859-4DAB-846E-FA1F1EB0F1C6}">
            <xm:f>NOT(ISERROR(SEARCH('Listados Datos'!$P$3,Z294)))</xm:f>
            <xm:f>'Listados Datos'!$P$3</xm:f>
            <x14:dxf>
              <fill>
                <patternFill>
                  <bgColor rgb="FF99CC00"/>
                </patternFill>
              </fill>
            </x14:dxf>
          </x14:cfRule>
          <x14:cfRule type="containsText" priority="11302" operator="containsText" id="{D5E1F669-6912-487B-BE37-5A175DCFC748}">
            <xm:f>NOT(ISERROR(SEARCH('Listados Datos'!$P$4,Z294)))</xm:f>
            <xm:f>'Listados Datos'!$P$4</xm:f>
            <x14:dxf>
              <fill>
                <patternFill>
                  <bgColor rgb="FF33CC33"/>
                </patternFill>
              </fill>
            </x14:dxf>
          </x14:cfRule>
          <x14:cfRule type="containsText" priority="11303" operator="containsText" id="{79557E7B-681A-4434-9B3C-1ED41B610774}">
            <xm:f>NOT(ISERROR(SEARCH('Listados Datos'!$P$5,Z294)))</xm:f>
            <xm:f>'Listados Datos'!$P$5</xm:f>
            <x14:dxf>
              <fill>
                <patternFill>
                  <bgColor rgb="FFFFFF00"/>
                </patternFill>
              </fill>
            </x14:dxf>
          </x14:cfRule>
          <x14:cfRule type="containsText" priority="11304" operator="containsText" id="{379719EB-63C1-4136-BA7D-DCA2D7166A0A}">
            <xm:f>NOT(ISERROR(SEARCH('Listados Datos'!$P$6,Z294)))</xm:f>
            <xm:f>'Listados Datos'!$P$6</xm:f>
            <x14:dxf>
              <fill>
                <patternFill>
                  <bgColor rgb="FFFFC000"/>
                </patternFill>
              </fill>
            </x14:dxf>
          </x14:cfRule>
          <x14:cfRule type="containsText" priority="11305" operator="containsText" id="{BF12438B-7190-4A3F-8E09-F483D110D58B}">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1273" operator="containsText" id="{0B8BE876-6615-4ED3-A4B6-DDD1F3513D4A}">
            <xm:f>NOT(ISERROR(SEARCH('Listados Datos'!$T$3,AT295)))</xm:f>
            <xm:f>'Listados Datos'!$T$3</xm:f>
            <x14:dxf>
              <fill>
                <patternFill patternType="solid">
                  <bgColor rgb="FFC00000"/>
                </patternFill>
              </fill>
            </x14:dxf>
          </x14:cfRule>
          <x14:cfRule type="containsText" priority="11274" operator="containsText" id="{EC632B4E-1F90-4B60-B5F4-05BBF5701562}">
            <xm:f>NOT(ISERROR(SEARCH('Listados Datos'!$T$4,AT295)))</xm:f>
            <xm:f>'Listados Datos'!$T$4</xm:f>
            <x14:dxf>
              <font>
                <b/>
                <i val="0"/>
                <color theme="0"/>
              </font>
              <fill>
                <patternFill>
                  <bgColor rgb="FFE26B0A"/>
                </patternFill>
              </fill>
            </x14:dxf>
          </x14:cfRule>
          <x14:cfRule type="containsText" priority="11275" operator="containsText" id="{D9B6494E-BFAF-47F0-B460-04615A35CBB3}">
            <xm:f>NOT(ISERROR(SEARCH('Listados Datos'!$T$5,AT295)))</xm:f>
            <xm:f>'Listados Datos'!$T$5</xm:f>
            <x14:dxf>
              <font>
                <b/>
                <i val="0"/>
                <color auto="1"/>
              </font>
              <fill>
                <patternFill>
                  <bgColor rgb="FFFFFF00"/>
                </patternFill>
              </fill>
            </x14:dxf>
          </x14:cfRule>
          <x14:cfRule type="containsText" priority="11276" operator="containsText" id="{F8BF8763-0B94-4BF1-989B-BD8112D59562}">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1193" operator="containsText" id="{53AD7C41-EA10-4BA9-AEF8-CDCD4958E7F8}">
            <xm:f>NOT(ISERROR(SEARCH('Listados Datos'!$T$3,AT291)))</xm:f>
            <xm:f>'Listados Datos'!$T$3</xm:f>
            <x14:dxf>
              <fill>
                <patternFill patternType="solid">
                  <bgColor rgb="FFC00000"/>
                </patternFill>
              </fill>
            </x14:dxf>
          </x14:cfRule>
          <x14:cfRule type="containsText" priority="11194" operator="containsText" id="{5467A189-9233-4940-9549-CD7D213C1346}">
            <xm:f>NOT(ISERROR(SEARCH('Listados Datos'!$T$4,AT291)))</xm:f>
            <xm:f>'Listados Datos'!$T$4</xm:f>
            <x14:dxf>
              <font>
                <b/>
                <i val="0"/>
                <color theme="0"/>
              </font>
              <fill>
                <patternFill>
                  <bgColor rgb="FFE26B0A"/>
                </patternFill>
              </fill>
            </x14:dxf>
          </x14:cfRule>
          <x14:cfRule type="containsText" priority="11195" operator="containsText" id="{1E9B6EC2-8D56-4C29-9280-A142BFFDD78F}">
            <xm:f>NOT(ISERROR(SEARCH('Listados Datos'!$T$5,AT291)))</xm:f>
            <xm:f>'Listados Datos'!$T$5</xm:f>
            <x14:dxf>
              <font>
                <b/>
                <i val="0"/>
                <color auto="1"/>
              </font>
              <fill>
                <patternFill>
                  <bgColor rgb="FFFFFF00"/>
                </patternFill>
              </fill>
            </x14:dxf>
          </x14:cfRule>
          <x14:cfRule type="containsText" priority="11196" operator="containsText" id="{D81EB68B-9937-421E-8092-C029946414B2}">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83" operator="containsText" id="{C5D3CC1A-F266-45C4-98AF-A029E6EE303A}">
            <xm:f>NOT(ISERROR(SEARCH('Listados Datos'!$P$3,AR291)))</xm:f>
            <xm:f>'Listados Datos'!$P$3</xm:f>
            <x14:dxf>
              <fill>
                <patternFill>
                  <bgColor rgb="FF99CC00"/>
                </patternFill>
              </fill>
            </x14:dxf>
          </x14:cfRule>
          <x14:cfRule type="containsText" priority="11184" operator="containsText" id="{3DCF10DD-A780-4102-A118-3644EE06DF4F}">
            <xm:f>NOT(ISERROR(SEARCH('Listados Datos'!$P$4,AR291)))</xm:f>
            <xm:f>'Listados Datos'!$P$4</xm:f>
            <x14:dxf>
              <fill>
                <patternFill>
                  <bgColor rgb="FF33CC33"/>
                </patternFill>
              </fill>
            </x14:dxf>
          </x14:cfRule>
          <x14:cfRule type="containsText" priority="11185" operator="containsText" id="{B33F8DC5-98E6-416C-BBE2-57E4FB0A8127}">
            <xm:f>NOT(ISERROR(SEARCH('Listados Datos'!$P$5,AR291)))</xm:f>
            <xm:f>'Listados Datos'!$P$5</xm:f>
            <x14:dxf>
              <fill>
                <patternFill>
                  <bgColor rgb="FFFFFF00"/>
                </patternFill>
              </fill>
            </x14:dxf>
          </x14:cfRule>
          <x14:cfRule type="containsText" priority="11186" operator="containsText" id="{AA703E9B-8C73-401C-9712-543F3F923943}">
            <xm:f>NOT(ISERROR(SEARCH('Listados Datos'!$P$6,AR291)))</xm:f>
            <xm:f>'Listados Datos'!$P$6</xm:f>
            <x14:dxf>
              <fill>
                <patternFill>
                  <bgColor rgb="FFFFC000"/>
                </patternFill>
              </fill>
            </x14:dxf>
          </x14:cfRule>
          <x14:cfRule type="containsText" priority="11187" operator="containsText" id="{09E2D3AB-A174-45C9-9DD3-CEE1E535FDA1}">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51" operator="containsText" id="{E0154852-8924-49C6-81BA-0D4D1A91A849}">
            <xm:f>NOT(ISERROR(SEARCH('Listados Datos'!$T$3,AT288)))</xm:f>
            <xm:f>'Listados Datos'!$T$3</xm:f>
            <x14:dxf>
              <fill>
                <patternFill patternType="solid">
                  <bgColor rgb="FFC00000"/>
                </patternFill>
              </fill>
            </x14:dxf>
          </x14:cfRule>
          <x14:cfRule type="containsText" priority="11152" operator="containsText" id="{2406BCCB-F46C-4C2B-8E03-339BB3C4FC85}">
            <xm:f>NOT(ISERROR(SEARCH('Listados Datos'!$T$4,AT288)))</xm:f>
            <xm:f>'Listados Datos'!$T$4</xm:f>
            <x14:dxf>
              <font>
                <b/>
                <i val="0"/>
                <color theme="0"/>
              </font>
              <fill>
                <patternFill>
                  <bgColor rgb="FFE26B0A"/>
                </patternFill>
              </fill>
            </x14:dxf>
          </x14:cfRule>
          <x14:cfRule type="containsText" priority="11153" operator="containsText" id="{92B5965C-17A7-4D61-ABE7-5A0078DD7F2C}">
            <xm:f>NOT(ISERROR(SEARCH('Listados Datos'!$T$5,AT288)))</xm:f>
            <xm:f>'Listados Datos'!$T$5</xm:f>
            <x14:dxf>
              <font>
                <b/>
                <i val="0"/>
                <color auto="1"/>
              </font>
              <fill>
                <patternFill>
                  <bgColor rgb="FFFFFF00"/>
                </patternFill>
              </fill>
            </x14:dxf>
          </x14:cfRule>
          <x14:cfRule type="containsText" priority="11154" operator="containsText" id="{EC79ED6A-01DB-45EF-9D99-40965E09BA92}">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41" operator="containsText" id="{D966D737-3578-4051-ABA7-0AE30D8E3E27}">
            <xm:f>NOT(ISERROR(SEARCH('Listados Datos'!$P$3,AR288)))</xm:f>
            <xm:f>'Listados Datos'!$P$3</xm:f>
            <x14:dxf>
              <fill>
                <patternFill>
                  <bgColor rgb="FF99CC00"/>
                </patternFill>
              </fill>
            </x14:dxf>
          </x14:cfRule>
          <x14:cfRule type="containsText" priority="11142" operator="containsText" id="{416A300C-7CBF-4372-9B94-12EC2D64E6EC}">
            <xm:f>NOT(ISERROR(SEARCH('Listados Datos'!$P$4,AR288)))</xm:f>
            <xm:f>'Listados Datos'!$P$4</xm:f>
            <x14:dxf>
              <fill>
                <patternFill>
                  <bgColor rgb="FF33CC33"/>
                </patternFill>
              </fill>
            </x14:dxf>
          </x14:cfRule>
          <x14:cfRule type="containsText" priority="11143" operator="containsText" id="{0CAA9E63-6D06-420E-8696-242471AEE081}">
            <xm:f>NOT(ISERROR(SEARCH('Listados Datos'!$P$5,AR288)))</xm:f>
            <xm:f>'Listados Datos'!$P$5</xm:f>
            <x14:dxf>
              <fill>
                <patternFill>
                  <bgColor rgb="FFFFFF00"/>
                </patternFill>
              </fill>
            </x14:dxf>
          </x14:cfRule>
          <x14:cfRule type="containsText" priority="11144" operator="containsText" id="{78F8C1C4-DC8B-4EA5-A2CD-A568AF74DDDA}">
            <xm:f>NOT(ISERROR(SEARCH('Listados Datos'!$P$6,AR288)))</xm:f>
            <xm:f>'Listados Datos'!$P$6</xm:f>
            <x14:dxf>
              <fill>
                <patternFill>
                  <bgColor rgb="FFFFC000"/>
                </patternFill>
              </fill>
            </x14:dxf>
          </x14:cfRule>
          <x14:cfRule type="containsText" priority="11145" operator="containsText" id="{9C2F8C26-E9E8-4DAC-8438-226A12F0451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127" operator="containsText" id="{AA36C91B-7A96-4A1C-9C7B-069FE05D0304}">
            <xm:f>NOT(ISERROR(SEARCH('Listados Datos'!$P$3,AR289)))</xm:f>
            <xm:f>'Listados Datos'!$P$3</xm:f>
            <x14:dxf>
              <fill>
                <patternFill>
                  <bgColor rgb="FF99CC00"/>
                </patternFill>
              </fill>
            </x14:dxf>
          </x14:cfRule>
          <x14:cfRule type="containsText" priority="11128" operator="containsText" id="{447DB34B-944A-48EC-9721-ECC3576FE94F}">
            <xm:f>NOT(ISERROR(SEARCH('Listados Datos'!$P$4,AR289)))</xm:f>
            <xm:f>'Listados Datos'!$P$4</xm:f>
            <x14:dxf>
              <fill>
                <patternFill>
                  <bgColor rgb="FF33CC33"/>
                </patternFill>
              </fill>
            </x14:dxf>
          </x14:cfRule>
          <x14:cfRule type="containsText" priority="11129" operator="containsText" id="{253D407A-5A77-4FE4-93E4-FE4A56C8FFA2}">
            <xm:f>NOT(ISERROR(SEARCH('Listados Datos'!$P$5,AR289)))</xm:f>
            <xm:f>'Listados Datos'!$P$5</xm:f>
            <x14:dxf>
              <fill>
                <patternFill>
                  <bgColor rgb="FFFFFF00"/>
                </patternFill>
              </fill>
            </x14:dxf>
          </x14:cfRule>
          <x14:cfRule type="containsText" priority="11130" operator="containsText" id="{4EE24B54-BF3A-4C9E-B16C-C4664700531C}">
            <xm:f>NOT(ISERROR(SEARCH('Listados Datos'!$P$6,AR289)))</xm:f>
            <xm:f>'Listados Datos'!$P$6</xm:f>
            <x14:dxf>
              <fill>
                <patternFill>
                  <bgColor rgb="FFFFC000"/>
                </patternFill>
              </fill>
            </x14:dxf>
          </x14:cfRule>
          <x14:cfRule type="containsText" priority="11131" operator="containsText" id="{85292C69-A9E0-4092-9768-86C605D410F3}">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259" operator="containsText" id="{9B5C483F-AF58-42CE-A3C7-20EF2B2BAFCF}">
            <xm:f>NOT(ISERROR(SEARCH('Listados Datos'!$T$3,AF286)))</xm:f>
            <xm:f>'Listados Datos'!$T$3</xm:f>
            <x14:dxf>
              <fill>
                <patternFill patternType="solid">
                  <bgColor rgb="FFC00000"/>
                </patternFill>
              </fill>
            </x14:dxf>
          </x14:cfRule>
          <x14:cfRule type="containsText" priority="11260" operator="containsText" id="{BA429702-8669-4AC3-B3DC-6F9F4F3EB5BB}">
            <xm:f>NOT(ISERROR(SEARCH('Listados Datos'!$T$4,AF286)))</xm:f>
            <xm:f>'Listados Datos'!$T$4</xm:f>
            <x14:dxf>
              <font>
                <b/>
                <i val="0"/>
                <color theme="0"/>
              </font>
              <fill>
                <patternFill>
                  <bgColor rgb="FFE26B0A"/>
                </patternFill>
              </fill>
            </x14:dxf>
          </x14:cfRule>
          <x14:cfRule type="containsText" priority="11261" operator="containsText" id="{58CE9F39-0D3F-4AF9-9E61-E867BFC2AA15}">
            <xm:f>NOT(ISERROR(SEARCH('Listados Datos'!$T$5,AF286)))</xm:f>
            <xm:f>'Listados Datos'!$T$5</xm:f>
            <x14:dxf>
              <font>
                <b/>
                <i val="0"/>
                <color auto="1"/>
              </font>
              <fill>
                <patternFill>
                  <bgColor rgb="FFFFFF00"/>
                </patternFill>
              </fill>
            </x14:dxf>
          </x14:cfRule>
          <x14:cfRule type="containsText" priority="11262" operator="containsText" id="{72337C9B-B534-4BC9-A455-B2C7BBAA4AFE}">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55" operator="containsText" id="{6A1ABD20-2CE9-4249-B7E6-79289A4A4C3A}">
            <xm:f>NOT(ISERROR(SEARCH('Listados Datos'!$T$3,AB286)))</xm:f>
            <xm:f>'Listados Datos'!$T$3</xm:f>
            <x14:dxf>
              <fill>
                <patternFill patternType="solid">
                  <bgColor rgb="FFC00000"/>
                </patternFill>
              </fill>
            </x14:dxf>
          </x14:cfRule>
          <x14:cfRule type="containsText" priority="11256" operator="containsText" id="{664FB9C9-6E2F-4DC2-BBD3-465E4C14BDE1}">
            <xm:f>NOT(ISERROR(SEARCH('Listados Datos'!$T$4,AB286)))</xm:f>
            <xm:f>'Listados Datos'!$T$4</xm:f>
            <x14:dxf>
              <font>
                <b/>
                <i val="0"/>
                <color theme="0"/>
              </font>
              <fill>
                <patternFill>
                  <bgColor rgb="FFE26B0A"/>
                </patternFill>
              </fill>
            </x14:dxf>
          </x14:cfRule>
          <x14:cfRule type="containsText" priority="11257" operator="containsText" id="{E888A92A-3743-460A-B976-A7518646040F}">
            <xm:f>NOT(ISERROR(SEARCH('Listados Datos'!$T$5,AB286)))</xm:f>
            <xm:f>'Listados Datos'!$T$5</xm:f>
            <x14:dxf>
              <font>
                <b/>
                <i val="0"/>
                <color auto="1"/>
              </font>
              <fill>
                <patternFill>
                  <bgColor rgb="FFFFFF00"/>
                </patternFill>
              </fill>
            </x14:dxf>
          </x14:cfRule>
          <x14:cfRule type="containsText" priority="11258" operator="containsText" id="{3B232110-4D72-4C3A-A41B-F8B14DEC4B5B}">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45" operator="containsText" id="{7042735A-9553-434E-9AEF-4E5D479F837A}">
            <xm:f>NOT(ISERROR(SEARCH('Listados Datos'!$P$3,Z286)))</xm:f>
            <xm:f>'Listados Datos'!$P$3</xm:f>
            <x14:dxf>
              <fill>
                <patternFill>
                  <bgColor rgb="FF99CC00"/>
                </patternFill>
              </fill>
            </x14:dxf>
          </x14:cfRule>
          <x14:cfRule type="containsText" priority="11246" operator="containsText" id="{713EFA31-6736-4BF1-BACC-63789B4D3158}">
            <xm:f>NOT(ISERROR(SEARCH('Listados Datos'!$P$4,Z286)))</xm:f>
            <xm:f>'Listados Datos'!$P$4</xm:f>
            <x14:dxf>
              <fill>
                <patternFill>
                  <bgColor rgb="FF33CC33"/>
                </patternFill>
              </fill>
            </x14:dxf>
          </x14:cfRule>
          <x14:cfRule type="containsText" priority="11247" operator="containsText" id="{AD81B88B-542D-4C06-874F-C15B9EA298FF}">
            <xm:f>NOT(ISERROR(SEARCH('Listados Datos'!$P$5,Z286)))</xm:f>
            <xm:f>'Listados Datos'!$P$5</xm:f>
            <x14:dxf>
              <fill>
                <patternFill>
                  <bgColor rgb="FFFFFF00"/>
                </patternFill>
              </fill>
            </x14:dxf>
          </x14:cfRule>
          <x14:cfRule type="containsText" priority="11248" operator="containsText" id="{0583F398-C594-497B-B77E-F1723006121F}">
            <xm:f>NOT(ISERROR(SEARCH('Listados Datos'!$P$6,Z286)))</xm:f>
            <xm:f>'Listados Datos'!$P$6</xm:f>
            <x14:dxf>
              <fill>
                <patternFill>
                  <bgColor rgb="FFFFC000"/>
                </patternFill>
              </fill>
            </x14:dxf>
          </x14:cfRule>
          <x14:cfRule type="containsText" priority="11249" operator="containsText" id="{7C6A1DF5-DD8C-46E4-8698-039350B5A6DB}">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221" operator="containsText" id="{6665B963-B27D-41E0-A07D-CD39C39612BB}">
            <xm:f>NOT(ISERROR(SEARCH('Listados Datos'!$T$3,AT286)))</xm:f>
            <xm:f>'Listados Datos'!$T$3</xm:f>
            <x14:dxf>
              <fill>
                <patternFill patternType="solid">
                  <bgColor rgb="FFC00000"/>
                </patternFill>
              </fill>
            </x14:dxf>
          </x14:cfRule>
          <x14:cfRule type="containsText" priority="11222" operator="containsText" id="{9FA9CDEC-054B-4AAE-9435-027FD5510534}">
            <xm:f>NOT(ISERROR(SEARCH('Listados Datos'!$T$4,AT286)))</xm:f>
            <xm:f>'Listados Datos'!$T$4</xm:f>
            <x14:dxf>
              <font>
                <b/>
                <i val="0"/>
                <color theme="0"/>
              </font>
              <fill>
                <patternFill>
                  <bgColor rgb="FFE26B0A"/>
                </patternFill>
              </fill>
            </x14:dxf>
          </x14:cfRule>
          <x14:cfRule type="containsText" priority="11223" operator="containsText" id="{8EE70007-B025-476A-B97C-2DE4B7644174}">
            <xm:f>NOT(ISERROR(SEARCH('Listados Datos'!$T$5,AT286)))</xm:f>
            <xm:f>'Listados Datos'!$T$5</xm:f>
            <x14:dxf>
              <font>
                <b/>
                <i val="0"/>
                <color auto="1"/>
              </font>
              <fill>
                <patternFill>
                  <bgColor rgb="FFFFFF00"/>
                </patternFill>
              </fill>
            </x14:dxf>
          </x14:cfRule>
          <x14:cfRule type="containsText" priority="11224" operator="containsText" id="{5415122F-28BD-4829-8211-C68419C40557}">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211" operator="containsText" id="{E5C72229-84A3-4AF4-8F5F-E7B74BE072E6}">
            <xm:f>NOT(ISERROR(SEARCH('Listados Datos'!$P$3,AR286)))</xm:f>
            <xm:f>'Listados Datos'!$P$3</xm:f>
            <x14:dxf>
              <fill>
                <patternFill>
                  <bgColor rgb="FF99CC00"/>
                </patternFill>
              </fill>
            </x14:dxf>
          </x14:cfRule>
          <x14:cfRule type="containsText" priority="11212" operator="containsText" id="{8B6CC11D-5430-43B0-9344-5E7557DC9C87}">
            <xm:f>NOT(ISERROR(SEARCH('Listados Datos'!$P$4,AR286)))</xm:f>
            <xm:f>'Listados Datos'!$P$4</xm:f>
            <x14:dxf>
              <fill>
                <patternFill>
                  <bgColor rgb="FF33CC33"/>
                </patternFill>
              </fill>
            </x14:dxf>
          </x14:cfRule>
          <x14:cfRule type="containsText" priority="11213" operator="containsText" id="{981415DA-3826-4304-A445-40101528FC0D}">
            <xm:f>NOT(ISERROR(SEARCH('Listados Datos'!$P$5,AR286)))</xm:f>
            <xm:f>'Listados Datos'!$P$5</xm:f>
            <x14:dxf>
              <fill>
                <patternFill>
                  <bgColor rgb="FFFFFF00"/>
                </patternFill>
              </fill>
            </x14:dxf>
          </x14:cfRule>
          <x14:cfRule type="containsText" priority="11214" operator="containsText" id="{0C269543-A49C-489C-BD2D-A5C4CF0DCABD}">
            <xm:f>NOT(ISERROR(SEARCH('Listados Datos'!$P$6,AR286)))</xm:f>
            <xm:f>'Listados Datos'!$P$6</xm:f>
            <x14:dxf>
              <fill>
                <patternFill>
                  <bgColor rgb="FFFFC000"/>
                </patternFill>
              </fill>
            </x14:dxf>
          </x14:cfRule>
          <x14:cfRule type="containsText" priority="11215" operator="containsText" id="{27839D11-03A0-4735-9B42-AB60827BAB7D}">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207" operator="containsText" id="{DBCD0E42-7141-4D95-BE56-979F9F05B7EE}">
            <xm:f>NOT(ISERROR(SEARCH('Listados Datos'!$T$3,AT287)))</xm:f>
            <xm:f>'Listados Datos'!$T$3</xm:f>
            <x14:dxf>
              <fill>
                <patternFill patternType="solid">
                  <bgColor rgb="FFC00000"/>
                </patternFill>
              </fill>
            </x14:dxf>
          </x14:cfRule>
          <x14:cfRule type="containsText" priority="11208" operator="containsText" id="{CB944285-2BB4-4F28-9353-084906E56E9D}">
            <xm:f>NOT(ISERROR(SEARCH('Listados Datos'!$T$4,AT287)))</xm:f>
            <xm:f>'Listados Datos'!$T$4</xm:f>
            <x14:dxf>
              <font>
                <b/>
                <i val="0"/>
                <color theme="0"/>
              </font>
              <fill>
                <patternFill>
                  <bgColor rgb="FFE26B0A"/>
                </patternFill>
              </fill>
            </x14:dxf>
          </x14:cfRule>
          <x14:cfRule type="containsText" priority="11209" operator="containsText" id="{AB7A7C50-0098-4D22-B1C4-0B26CC725BF2}">
            <xm:f>NOT(ISERROR(SEARCH('Listados Datos'!$T$5,AT287)))</xm:f>
            <xm:f>'Listados Datos'!$T$5</xm:f>
            <x14:dxf>
              <font>
                <b/>
                <i val="0"/>
                <color auto="1"/>
              </font>
              <fill>
                <patternFill>
                  <bgColor rgb="FFFFFF00"/>
                </patternFill>
              </fill>
            </x14:dxf>
          </x14:cfRule>
          <x14:cfRule type="containsText" priority="11210" operator="containsText" id="{1CFEC976-DB48-4A14-A091-664C798885C7}">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97" operator="containsText" id="{60D669DF-89EA-440D-AA6F-6216ECF2C7B9}">
            <xm:f>NOT(ISERROR(SEARCH('Listados Datos'!$P$3,AR287)))</xm:f>
            <xm:f>'Listados Datos'!$P$3</xm:f>
            <x14:dxf>
              <fill>
                <patternFill>
                  <bgColor rgb="FF99CC00"/>
                </patternFill>
              </fill>
            </x14:dxf>
          </x14:cfRule>
          <x14:cfRule type="containsText" priority="11198" operator="containsText" id="{B6D7A521-0FD1-44B3-89B7-543723FFE583}">
            <xm:f>NOT(ISERROR(SEARCH('Listados Datos'!$P$4,AR287)))</xm:f>
            <xm:f>'Listados Datos'!$P$4</xm:f>
            <x14:dxf>
              <fill>
                <patternFill>
                  <bgColor rgb="FF33CC33"/>
                </patternFill>
              </fill>
            </x14:dxf>
          </x14:cfRule>
          <x14:cfRule type="containsText" priority="11199" operator="containsText" id="{C16ED06E-807D-4886-B34C-1CA48105A646}">
            <xm:f>NOT(ISERROR(SEARCH('Listados Datos'!$P$5,AR287)))</xm:f>
            <xm:f>'Listados Datos'!$P$5</xm:f>
            <x14:dxf>
              <fill>
                <patternFill>
                  <bgColor rgb="FFFFFF00"/>
                </patternFill>
              </fill>
            </x14:dxf>
          </x14:cfRule>
          <x14:cfRule type="containsText" priority="11200" operator="containsText" id="{CD1BDE9B-F415-4A9B-9ED8-5C4D6B70F732}">
            <xm:f>NOT(ISERROR(SEARCH('Listados Datos'!$P$6,AR287)))</xm:f>
            <xm:f>'Listados Datos'!$P$6</xm:f>
            <x14:dxf>
              <fill>
                <patternFill>
                  <bgColor rgb="FFFFC000"/>
                </patternFill>
              </fill>
            </x14:dxf>
          </x14:cfRule>
          <x14:cfRule type="containsText" priority="11201" operator="containsText" id="{2A2FEF40-707F-4E86-A557-DF388E42B90C}">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79" operator="containsText" id="{74427A99-1A1C-4C6E-874F-EA4FD7372D6F}">
            <xm:f>NOT(ISERROR(SEARCH('Listados Datos'!$T$3,AF288)))</xm:f>
            <xm:f>'Listados Datos'!$T$3</xm:f>
            <x14:dxf>
              <fill>
                <patternFill patternType="solid">
                  <bgColor rgb="FFC00000"/>
                </patternFill>
              </fill>
            </x14:dxf>
          </x14:cfRule>
          <x14:cfRule type="containsText" priority="11180" operator="containsText" id="{918E595F-995D-43C4-BE4A-84F60CFDF776}">
            <xm:f>NOT(ISERROR(SEARCH('Listados Datos'!$T$4,AF288)))</xm:f>
            <xm:f>'Listados Datos'!$T$4</xm:f>
            <x14:dxf>
              <font>
                <b/>
                <i val="0"/>
                <color theme="0"/>
              </font>
              <fill>
                <patternFill>
                  <bgColor rgb="FFE26B0A"/>
                </patternFill>
              </fill>
            </x14:dxf>
          </x14:cfRule>
          <x14:cfRule type="containsText" priority="11181" operator="containsText" id="{D1E34A74-18BA-4802-B3DB-17D13AD06115}">
            <xm:f>NOT(ISERROR(SEARCH('Listados Datos'!$T$5,AF288)))</xm:f>
            <xm:f>'Listados Datos'!$T$5</xm:f>
            <x14:dxf>
              <font>
                <b/>
                <i val="0"/>
                <color auto="1"/>
              </font>
              <fill>
                <patternFill>
                  <bgColor rgb="FFFFFF00"/>
                </patternFill>
              </fill>
            </x14:dxf>
          </x14:cfRule>
          <x14:cfRule type="containsText" priority="11182" operator="containsText" id="{D9382BC3-8D08-4F2C-8E4C-D4E370599D55}">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75" operator="containsText" id="{0ACD4720-B078-4C45-A41E-A48D7A8E86CB}">
            <xm:f>NOT(ISERROR(SEARCH('Listados Datos'!$T$3,AB288)))</xm:f>
            <xm:f>'Listados Datos'!$T$3</xm:f>
            <x14:dxf>
              <fill>
                <patternFill patternType="solid">
                  <bgColor rgb="FFC00000"/>
                </patternFill>
              </fill>
            </x14:dxf>
          </x14:cfRule>
          <x14:cfRule type="containsText" priority="11176" operator="containsText" id="{719B4339-04B1-49A7-8BB7-C0DE9A0BC466}">
            <xm:f>NOT(ISERROR(SEARCH('Listados Datos'!$T$4,AB288)))</xm:f>
            <xm:f>'Listados Datos'!$T$4</xm:f>
            <x14:dxf>
              <font>
                <b/>
                <i val="0"/>
                <color theme="0"/>
              </font>
              <fill>
                <patternFill>
                  <bgColor rgb="FFE26B0A"/>
                </patternFill>
              </fill>
            </x14:dxf>
          </x14:cfRule>
          <x14:cfRule type="containsText" priority="11177" operator="containsText" id="{535A902B-2F19-4D0D-B678-4452A10DE44D}">
            <xm:f>NOT(ISERROR(SEARCH('Listados Datos'!$T$5,AB288)))</xm:f>
            <xm:f>'Listados Datos'!$T$5</xm:f>
            <x14:dxf>
              <font>
                <b/>
                <i val="0"/>
                <color auto="1"/>
              </font>
              <fill>
                <patternFill>
                  <bgColor rgb="FFFFFF00"/>
                </patternFill>
              </fill>
            </x14:dxf>
          </x14:cfRule>
          <x14:cfRule type="containsText" priority="11178" operator="containsText" id="{9D71C6AC-4D18-44E4-A02C-14CBA8D3A694}">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65" operator="containsText" id="{838FD8AF-8155-491A-85B6-B7C0095D0A9D}">
            <xm:f>NOT(ISERROR(SEARCH('Listados Datos'!$P$3,Z288)))</xm:f>
            <xm:f>'Listados Datos'!$P$3</xm:f>
            <x14:dxf>
              <fill>
                <patternFill>
                  <bgColor rgb="FF99CC00"/>
                </patternFill>
              </fill>
            </x14:dxf>
          </x14:cfRule>
          <x14:cfRule type="containsText" priority="11166" operator="containsText" id="{14FF49A9-F406-4C2E-AFE7-62E2F7FBE0CD}">
            <xm:f>NOT(ISERROR(SEARCH('Listados Datos'!$P$4,Z288)))</xm:f>
            <xm:f>'Listados Datos'!$P$4</xm:f>
            <x14:dxf>
              <fill>
                <patternFill>
                  <bgColor rgb="FF33CC33"/>
                </patternFill>
              </fill>
            </x14:dxf>
          </x14:cfRule>
          <x14:cfRule type="containsText" priority="11167" operator="containsText" id="{892B6531-26C0-4AC8-9052-821236535E34}">
            <xm:f>NOT(ISERROR(SEARCH('Listados Datos'!$P$5,Z288)))</xm:f>
            <xm:f>'Listados Datos'!$P$5</xm:f>
            <x14:dxf>
              <fill>
                <patternFill>
                  <bgColor rgb="FFFFFF00"/>
                </patternFill>
              </fill>
            </x14:dxf>
          </x14:cfRule>
          <x14:cfRule type="containsText" priority="11168" operator="containsText" id="{37006B56-BEFA-4C9D-A18B-526EE961AAB8}">
            <xm:f>NOT(ISERROR(SEARCH('Listados Datos'!$P$6,Z288)))</xm:f>
            <xm:f>'Listados Datos'!$P$6</xm:f>
            <x14:dxf>
              <fill>
                <patternFill>
                  <bgColor rgb="FFFFC000"/>
                </patternFill>
              </fill>
            </x14:dxf>
          </x14:cfRule>
          <x14:cfRule type="containsText" priority="11169" operator="containsText" id="{C74C9295-EC0A-41B6-8085-063EF3506654}">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37" operator="containsText" id="{14D167DF-CBD4-4F4B-86A6-A12E8A68EED2}">
            <xm:f>NOT(ISERROR(SEARCH('Listados Datos'!$T$3,AT289)))</xm:f>
            <xm:f>'Listados Datos'!$T$3</xm:f>
            <x14:dxf>
              <fill>
                <patternFill patternType="solid">
                  <bgColor rgb="FFC00000"/>
                </patternFill>
              </fill>
            </x14:dxf>
          </x14:cfRule>
          <x14:cfRule type="containsText" priority="11138" operator="containsText" id="{080CCC0D-0B53-4192-BA5D-6BB868AD0497}">
            <xm:f>NOT(ISERROR(SEARCH('Listados Datos'!$T$4,AT289)))</xm:f>
            <xm:f>'Listados Datos'!$T$4</xm:f>
            <x14:dxf>
              <font>
                <b/>
                <i val="0"/>
                <color theme="0"/>
              </font>
              <fill>
                <patternFill>
                  <bgColor rgb="FFE26B0A"/>
                </patternFill>
              </fill>
            </x14:dxf>
          </x14:cfRule>
          <x14:cfRule type="containsText" priority="11139" operator="containsText" id="{29592412-4EBB-4714-8460-873B6904535C}">
            <xm:f>NOT(ISERROR(SEARCH('Listados Datos'!$T$5,AT289)))</xm:f>
            <xm:f>'Listados Datos'!$T$5</xm:f>
            <x14:dxf>
              <font>
                <b/>
                <i val="0"/>
                <color auto="1"/>
              </font>
              <fill>
                <patternFill>
                  <bgColor rgb="FFFFFF00"/>
                </patternFill>
              </fill>
            </x14:dxf>
          </x14:cfRule>
          <x14:cfRule type="containsText" priority="11140" operator="containsText" id="{750C92D9-5991-4624-9DE4-6721F01174E4}">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0875" operator="containsText" id="{65253B60-2AB8-40EC-92C0-CE4DC0A3794F}">
            <xm:f>NOT(ISERROR(SEARCH('Listados Datos'!$P$3,AR296)))</xm:f>
            <xm:f>'Listados Datos'!$P$3</xm:f>
            <x14:dxf>
              <fill>
                <patternFill>
                  <bgColor rgb="FF99CC00"/>
                </patternFill>
              </fill>
            </x14:dxf>
          </x14:cfRule>
          <x14:cfRule type="containsText" priority="10876" operator="containsText" id="{CA56476E-98D8-48C0-BDB9-D185EA305597}">
            <xm:f>NOT(ISERROR(SEARCH('Listados Datos'!$P$4,AR296)))</xm:f>
            <xm:f>'Listados Datos'!$P$4</xm:f>
            <x14:dxf>
              <fill>
                <patternFill>
                  <bgColor rgb="FF33CC33"/>
                </patternFill>
              </fill>
            </x14:dxf>
          </x14:cfRule>
          <x14:cfRule type="containsText" priority="10877" operator="containsText" id="{0F43D69A-49EF-4CC0-859B-EEF4A7A7FCED}">
            <xm:f>NOT(ISERROR(SEARCH('Listados Datos'!$P$5,AR296)))</xm:f>
            <xm:f>'Listados Datos'!$P$5</xm:f>
            <x14:dxf>
              <fill>
                <patternFill>
                  <bgColor rgb="FFFFFF00"/>
                </patternFill>
              </fill>
            </x14:dxf>
          </x14:cfRule>
          <x14:cfRule type="containsText" priority="10878" operator="containsText" id="{D2EB3DF7-A148-4AF4-8AA0-2CDD8E5474DE}">
            <xm:f>NOT(ISERROR(SEARCH('Listados Datos'!$P$6,AR296)))</xm:f>
            <xm:f>'Listados Datos'!$P$6</xm:f>
            <x14:dxf>
              <fill>
                <patternFill>
                  <bgColor rgb="FFFFC000"/>
                </patternFill>
              </fill>
            </x14:dxf>
          </x14:cfRule>
          <x14:cfRule type="containsText" priority="10879" operator="containsText" id="{75F8B13D-EB4A-4700-B16A-61CDFCA7C8E4}">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1123" operator="containsText" id="{17FEFE7B-513B-4061-B8E7-0088ACDA4385}">
            <xm:f>NOT(ISERROR(SEARCH('Listados Datos'!$T$3,AF266)))</xm:f>
            <xm:f>'Listados Datos'!$T$3</xm:f>
            <x14:dxf>
              <fill>
                <patternFill patternType="solid">
                  <bgColor rgb="FFC00000"/>
                </patternFill>
              </fill>
            </x14:dxf>
          </x14:cfRule>
          <x14:cfRule type="containsText" priority="11124" operator="containsText" id="{AA435CE8-59B2-467B-9C6A-3555BB2980A4}">
            <xm:f>NOT(ISERROR(SEARCH('Listados Datos'!$T$4,AF266)))</xm:f>
            <xm:f>'Listados Datos'!$T$4</xm:f>
            <x14:dxf>
              <font>
                <b/>
                <i val="0"/>
                <color theme="0"/>
              </font>
              <fill>
                <patternFill>
                  <bgColor rgb="FFE26B0A"/>
                </patternFill>
              </fill>
            </x14:dxf>
          </x14:cfRule>
          <x14:cfRule type="containsText" priority="11125" operator="containsText" id="{BDC2D3F3-9F33-4BFF-B30D-B942C48875AC}">
            <xm:f>NOT(ISERROR(SEARCH('Listados Datos'!$T$5,AF266)))</xm:f>
            <xm:f>'Listados Datos'!$T$5</xm:f>
            <x14:dxf>
              <font>
                <b/>
                <i val="0"/>
                <color auto="1"/>
              </font>
              <fill>
                <patternFill>
                  <bgColor rgb="FFFFFF00"/>
                </patternFill>
              </fill>
            </x14:dxf>
          </x14:cfRule>
          <x14:cfRule type="containsText" priority="11126" operator="containsText" id="{0CE67EB2-9EB0-4D61-955D-D7B1C32F2A4E}">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1119" operator="containsText" id="{6AC5EC78-E869-4B13-9869-6305F115F907}">
            <xm:f>NOT(ISERROR(SEARCH('Listados Datos'!$T$3,AB266)))</xm:f>
            <xm:f>'Listados Datos'!$T$3</xm:f>
            <x14:dxf>
              <fill>
                <patternFill patternType="solid">
                  <bgColor rgb="FFC00000"/>
                </patternFill>
              </fill>
            </x14:dxf>
          </x14:cfRule>
          <x14:cfRule type="containsText" priority="11120" operator="containsText" id="{F67430FC-D1DE-4C44-95B1-B7447D11D866}">
            <xm:f>NOT(ISERROR(SEARCH('Listados Datos'!$T$4,AB266)))</xm:f>
            <xm:f>'Listados Datos'!$T$4</xm:f>
            <x14:dxf>
              <font>
                <b/>
                <i val="0"/>
                <color theme="0"/>
              </font>
              <fill>
                <patternFill>
                  <bgColor rgb="FFE26B0A"/>
                </patternFill>
              </fill>
            </x14:dxf>
          </x14:cfRule>
          <x14:cfRule type="containsText" priority="11121" operator="containsText" id="{0681003E-AE2D-43DB-96DE-3EC41F91EBA3}">
            <xm:f>NOT(ISERROR(SEARCH('Listados Datos'!$T$5,AB266)))</xm:f>
            <xm:f>'Listados Datos'!$T$5</xm:f>
            <x14:dxf>
              <font>
                <b/>
                <i val="0"/>
                <color auto="1"/>
              </font>
              <fill>
                <patternFill>
                  <bgColor rgb="FFFFFF00"/>
                </patternFill>
              </fill>
            </x14:dxf>
          </x14:cfRule>
          <x14:cfRule type="containsText" priority="11122" operator="containsText" id="{69200592-F599-4CBF-A145-CAFFF65E1B71}">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1109" operator="containsText" id="{0580D0F6-6786-42CC-BCE4-CA5EFFDB12C7}">
            <xm:f>NOT(ISERROR(SEARCH('Listados Datos'!$P$3,Z266)))</xm:f>
            <xm:f>'Listados Datos'!$P$3</xm:f>
            <x14:dxf>
              <fill>
                <patternFill>
                  <bgColor rgb="FF99CC00"/>
                </patternFill>
              </fill>
            </x14:dxf>
          </x14:cfRule>
          <x14:cfRule type="containsText" priority="11110" operator="containsText" id="{FF5B834B-37E6-4042-9A11-3DCEE2E34D97}">
            <xm:f>NOT(ISERROR(SEARCH('Listados Datos'!$P$4,Z266)))</xm:f>
            <xm:f>'Listados Datos'!$P$4</xm:f>
            <x14:dxf>
              <fill>
                <patternFill>
                  <bgColor rgb="FF33CC33"/>
                </patternFill>
              </fill>
            </x14:dxf>
          </x14:cfRule>
          <x14:cfRule type="containsText" priority="11111" operator="containsText" id="{AAD1D246-ECEC-4614-A1D2-053E2CA68623}">
            <xm:f>NOT(ISERROR(SEARCH('Listados Datos'!$P$5,Z266)))</xm:f>
            <xm:f>'Listados Datos'!$P$5</xm:f>
            <x14:dxf>
              <fill>
                <patternFill>
                  <bgColor rgb="FFFFFF00"/>
                </patternFill>
              </fill>
            </x14:dxf>
          </x14:cfRule>
          <x14:cfRule type="containsText" priority="11112" operator="containsText" id="{A69B7C12-898B-48E2-B823-73DFDD8D4868}">
            <xm:f>NOT(ISERROR(SEARCH('Listados Datos'!$P$6,Z266)))</xm:f>
            <xm:f>'Listados Datos'!$P$6</xm:f>
            <x14:dxf>
              <fill>
                <patternFill>
                  <bgColor rgb="FFFFC000"/>
                </patternFill>
              </fill>
            </x14:dxf>
          </x14:cfRule>
          <x14:cfRule type="containsText" priority="11113" operator="containsText" id="{C7AA1109-6709-47CA-9C10-9A481783CB1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1095" operator="containsText" id="{B1E1CAE8-CC42-4A13-9F78-EBE743933425}">
            <xm:f>NOT(ISERROR(SEARCH('Listados Datos'!$T$3,AT266)))</xm:f>
            <xm:f>'Listados Datos'!$T$3</xm:f>
            <x14:dxf>
              <fill>
                <patternFill patternType="solid">
                  <bgColor rgb="FFC00000"/>
                </patternFill>
              </fill>
            </x14:dxf>
          </x14:cfRule>
          <x14:cfRule type="containsText" priority="11096" operator="containsText" id="{784AFD24-11FE-4A11-8612-23179E46D656}">
            <xm:f>NOT(ISERROR(SEARCH('Listados Datos'!$T$4,AT266)))</xm:f>
            <xm:f>'Listados Datos'!$T$4</xm:f>
            <x14:dxf>
              <font>
                <b/>
                <i val="0"/>
                <color theme="0"/>
              </font>
              <fill>
                <patternFill>
                  <bgColor rgb="FFE26B0A"/>
                </patternFill>
              </fill>
            </x14:dxf>
          </x14:cfRule>
          <x14:cfRule type="containsText" priority="11097" operator="containsText" id="{B4A267F6-68BF-4769-964B-511D262A1286}">
            <xm:f>NOT(ISERROR(SEARCH('Listados Datos'!$T$5,AT266)))</xm:f>
            <xm:f>'Listados Datos'!$T$5</xm:f>
            <x14:dxf>
              <font>
                <b/>
                <i val="0"/>
                <color auto="1"/>
              </font>
              <fill>
                <patternFill>
                  <bgColor rgb="FFFFFF00"/>
                </patternFill>
              </fill>
            </x14:dxf>
          </x14:cfRule>
          <x14:cfRule type="containsText" priority="11098" operator="containsText" id="{337AFE60-E994-4EE0-AD87-7CA9A08FBE7F}">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1085" operator="containsText" id="{93993ED5-DA0D-4CF3-9A8C-294EDFBE9998}">
            <xm:f>NOT(ISERROR(SEARCH('Listados Datos'!$P$3,AR266)))</xm:f>
            <xm:f>'Listados Datos'!$P$3</xm:f>
            <x14:dxf>
              <fill>
                <patternFill>
                  <bgColor rgb="FF99CC00"/>
                </patternFill>
              </fill>
            </x14:dxf>
          </x14:cfRule>
          <x14:cfRule type="containsText" priority="11086" operator="containsText" id="{E08A6321-2B9B-4385-80A6-E84475739898}">
            <xm:f>NOT(ISERROR(SEARCH('Listados Datos'!$P$4,AR266)))</xm:f>
            <xm:f>'Listados Datos'!$P$4</xm:f>
            <x14:dxf>
              <fill>
                <patternFill>
                  <bgColor rgb="FF33CC33"/>
                </patternFill>
              </fill>
            </x14:dxf>
          </x14:cfRule>
          <x14:cfRule type="containsText" priority="11087" operator="containsText" id="{7FB79F1F-CFFA-442F-9C3F-094B15DF52A3}">
            <xm:f>NOT(ISERROR(SEARCH('Listados Datos'!$P$5,AR266)))</xm:f>
            <xm:f>'Listados Datos'!$P$5</xm:f>
            <x14:dxf>
              <fill>
                <patternFill>
                  <bgColor rgb="FFFFFF00"/>
                </patternFill>
              </fill>
            </x14:dxf>
          </x14:cfRule>
          <x14:cfRule type="containsText" priority="11088" operator="containsText" id="{877F6801-40C4-46BB-976D-99ED08E44F23}">
            <xm:f>NOT(ISERROR(SEARCH('Listados Datos'!$P$6,AR266)))</xm:f>
            <xm:f>'Listados Datos'!$P$6</xm:f>
            <x14:dxf>
              <fill>
                <patternFill>
                  <bgColor rgb="FFFFC000"/>
                </patternFill>
              </fill>
            </x14:dxf>
          </x14:cfRule>
          <x14:cfRule type="containsText" priority="11089" operator="containsText" id="{05B6B29B-EF1C-47CE-ACEC-B9425E69A417}">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1081" operator="containsText" id="{DA8D3614-E614-4DEE-A4F3-E50B69723B08}">
            <xm:f>NOT(ISERROR(SEARCH('Listados Datos'!$T$3,AF272)))</xm:f>
            <xm:f>'Listados Datos'!$T$3</xm:f>
            <x14:dxf>
              <fill>
                <patternFill patternType="solid">
                  <bgColor rgb="FFC00000"/>
                </patternFill>
              </fill>
            </x14:dxf>
          </x14:cfRule>
          <x14:cfRule type="containsText" priority="11082" operator="containsText" id="{F44D6F10-C7F0-4B3A-B8FE-B0D748D092A1}">
            <xm:f>NOT(ISERROR(SEARCH('Listados Datos'!$T$4,AF272)))</xm:f>
            <xm:f>'Listados Datos'!$T$4</xm:f>
            <x14:dxf>
              <font>
                <b/>
                <i val="0"/>
                <color theme="0"/>
              </font>
              <fill>
                <patternFill>
                  <bgColor rgb="FFE26B0A"/>
                </patternFill>
              </fill>
            </x14:dxf>
          </x14:cfRule>
          <x14:cfRule type="containsText" priority="11083" operator="containsText" id="{900347D1-1848-40B4-AA92-DA73F85D7642}">
            <xm:f>NOT(ISERROR(SEARCH('Listados Datos'!$T$5,AF272)))</xm:f>
            <xm:f>'Listados Datos'!$T$5</xm:f>
            <x14:dxf>
              <font>
                <b/>
                <i val="0"/>
                <color auto="1"/>
              </font>
              <fill>
                <patternFill>
                  <bgColor rgb="FFFFFF00"/>
                </patternFill>
              </fill>
            </x14:dxf>
          </x14:cfRule>
          <x14:cfRule type="containsText" priority="11084" operator="containsText" id="{DDE174B7-5E56-4D76-9994-2947712E85EA}">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1077" operator="containsText" id="{43298741-A72D-4249-A476-36FF20465124}">
            <xm:f>NOT(ISERROR(SEARCH('Listados Datos'!$T$3,AB272)))</xm:f>
            <xm:f>'Listados Datos'!$T$3</xm:f>
            <x14:dxf>
              <fill>
                <patternFill patternType="solid">
                  <bgColor rgb="FFC00000"/>
                </patternFill>
              </fill>
            </x14:dxf>
          </x14:cfRule>
          <x14:cfRule type="containsText" priority="11078" operator="containsText" id="{8D765095-DD61-436F-91DE-29D35B54B875}">
            <xm:f>NOT(ISERROR(SEARCH('Listados Datos'!$T$4,AB272)))</xm:f>
            <xm:f>'Listados Datos'!$T$4</xm:f>
            <x14:dxf>
              <font>
                <b/>
                <i val="0"/>
                <color theme="0"/>
              </font>
              <fill>
                <patternFill>
                  <bgColor rgb="FFE26B0A"/>
                </patternFill>
              </fill>
            </x14:dxf>
          </x14:cfRule>
          <x14:cfRule type="containsText" priority="11079" operator="containsText" id="{A8DD3231-1837-42DB-AA49-0769BEF4C421}">
            <xm:f>NOT(ISERROR(SEARCH('Listados Datos'!$T$5,AB272)))</xm:f>
            <xm:f>'Listados Datos'!$T$5</xm:f>
            <x14:dxf>
              <font>
                <b/>
                <i val="0"/>
                <color auto="1"/>
              </font>
              <fill>
                <patternFill>
                  <bgColor rgb="FFFFFF00"/>
                </patternFill>
              </fill>
            </x14:dxf>
          </x14:cfRule>
          <x14:cfRule type="containsText" priority="11080" operator="containsText" id="{5E9FCE35-818F-4245-B094-B57162E33377}">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1067" operator="containsText" id="{CDB69613-B9DF-4B6E-94E9-82FA34E71944}">
            <xm:f>NOT(ISERROR(SEARCH('Listados Datos'!$P$3,Z272)))</xm:f>
            <xm:f>'Listados Datos'!$P$3</xm:f>
            <x14:dxf>
              <fill>
                <patternFill>
                  <bgColor rgb="FF99CC00"/>
                </patternFill>
              </fill>
            </x14:dxf>
          </x14:cfRule>
          <x14:cfRule type="containsText" priority="11068" operator="containsText" id="{607FA120-BCB4-47E3-AC51-B27CEAE0F99C}">
            <xm:f>NOT(ISERROR(SEARCH('Listados Datos'!$P$4,Z272)))</xm:f>
            <xm:f>'Listados Datos'!$P$4</xm:f>
            <x14:dxf>
              <fill>
                <patternFill>
                  <bgColor rgb="FF33CC33"/>
                </patternFill>
              </fill>
            </x14:dxf>
          </x14:cfRule>
          <x14:cfRule type="containsText" priority="11069" operator="containsText" id="{4964D586-19AA-4676-9B31-1C94B28BDA05}">
            <xm:f>NOT(ISERROR(SEARCH('Listados Datos'!$P$5,Z272)))</xm:f>
            <xm:f>'Listados Datos'!$P$5</xm:f>
            <x14:dxf>
              <fill>
                <patternFill>
                  <bgColor rgb="FFFFFF00"/>
                </patternFill>
              </fill>
            </x14:dxf>
          </x14:cfRule>
          <x14:cfRule type="containsText" priority="11070" operator="containsText" id="{4D56556A-A8B0-4D58-B993-83BDD20CBA30}">
            <xm:f>NOT(ISERROR(SEARCH('Listados Datos'!$P$6,Z272)))</xm:f>
            <xm:f>'Listados Datos'!$P$6</xm:f>
            <x14:dxf>
              <fill>
                <patternFill>
                  <bgColor rgb="FFFFC000"/>
                </patternFill>
              </fill>
            </x14:dxf>
          </x14:cfRule>
          <x14:cfRule type="containsText" priority="11071" operator="containsText" id="{01CFCA30-6EFB-48DC-9F30-AD017D549998}">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1053" operator="containsText" id="{6C6BCF98-26B3-4E99-82AE-449CF309D258}">
            <xm:f>NOT(ISERROR(SEARCH('Listados Datos'!$T$3,AT272)))</xm:f>
            <xm:f>'Listados Datos'!$T$3</xm:f>
            <x14:dxf>
              <fill>
                <patternFill patternType="solid">
                  <bgColor rgb="FFC00000"/>
                </patternFill>
              </fill>
            </x14:dxf>
          </x14:cfRule>
          <x14:cfRule type="containsText" priority="11054" operator="containsText" id="{A2065CAE-6BD0-49AA-AA61-AE94CEFE3E79}">
            <xm:f>NOT(ISERROR(SEARCH('Listados Datos'!$T$4,AT272)))</xm:f>
            <xm:f>'Listados Datos'!$T$4</xm:f>
            <x14:dxf>
              <font>
                <b/>
                <i val="0"/>
                <color theme="0"/>
              </font>
              <fill>
                <patternFill>
                  <bgColor rgb="FFE26B0A"/>
                </patternFill>
              </fill>
            </x14:dxf>
          </x14:cfRule>
          <x14:cfRule type="containsText" priority="11055" operator="containsText" id="{86BD0916-68E1-419B-BAAD-F85BCB47EBAB}">
            <xm:f>NOT(ISERROR(SEARCH('Listados Datos'!$T$5,AT272)))</xm:f>
            <xm:f>'Listados Datos'!$T$5</xm:f>
            <x14:dxf>
              <font>
                <b/>
                <i val="0"/>
                <color auto="1"/>
              </font>
              <fill>
                <patternFill>
                  <bgColor rgb="FFFFFF00"/>
                </patternFill>
              </fill>
            </x14:dxf>
          </x14:cfRule>
          <x14:cfRule type="containsText" priority="11056" operator="containsText" id="{2952BAA7-5DA9-4499-8A89-AB5EE918C90E}">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1043" operator="containsText" id="{82D6C0D3-01D9-47BE-B3A3-07175A4E0F39}">
            <xm:f>NOT(ISERROR(SEARCH('Listados Datos'!$P$3,AR272)))</xm:f>
            <xm:f>'Listados Datos'!$P$3</xm:f>
            <x14:dxf>
              <fill>
                <patternFill>
                  <bgColor rgb="FF99CC00"/>
                </patternFill>
              </fill>
            </x14:dxf>
          </x14:cfRule>
          <x14:cfRule type="containsText" priority="11044" operator="containsText" id="{FB7C5098-F10E-488A-B22E-6BA5BE02370E}">
            <xm:f>NOT(ISERROR(SEARCH('Listados Datos'!$P$4,AR272)))</xm:f>
            <xm:f>'Listados Datos'!$P$4</xm:f>
            <x14:dxf>
              <fill>
                <patternFill>
                  <bgColor rgb="FF33CC33"/>
                </patternFill>
              </fill>
            </x14:dxf>
          </x14:cfRule>
          <x14:cfRule type="containsText" priority="11045" operator="containsText" id="{8AA3E37F-5E65-4C91-ABF5-D971109741D0}">
            <xm:f>NOT(ISERROR(SEARCH('Listados Datos'!$P$5,AR272)))</xm:f>
            <xm:f>'Listados Datos'!$P$5</xm:f>
            <x14:dxf>
              <fill>
                <patternFill>
                  <bgColor rgb="FFFFFF00"/>
                </patternFill>
              </fill>
            </x14:dxf>
          </x14:cfRule>
          <x14:cfRule type="containsText" priority="11046" operator="containsText" id="{9149F78A-10F6-4674-85BE-026230C5A1A9}">
            <xm:f>NOT(ISERROR(SEARCH('Listados Datos'!$P$6,AR272)))</xm:f>
            <xm:f>'Listados Datos'!$P$6</xm:f>
            <x14:dxf>
              <fill>
                <patternFill>
                  <bgColor rgb="FFFFC000"/>
                </patternFill>
              </fill>
            </x14:dxf>
          </x14:cfRule>
          <x14:cfRule type="containsText" priority="11047" operator="containsText" id="{8667ED6D-E0AE-4579-A018-16E224509A80}">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1039" operator="containsText" id="{6D0835EF-9A8E-4F0B-B328-B4C481295B29}">
            <xm:f>NOT(ISERROR(SEARCH('Listados Datos'!$T$3,AF278)))</xm:f>
            <xm:f>'Listados Datos'!$T$3</xm:f>
            <x14:dxf>
              <fill>
                <patternFill patternType="solid">
                  <bgColor rgb="FFC00000"/>
                </patternFill>
              </fill>
            </x14:dxf>
          </x14:cfRule>
          <x14:cfRule type="containsText" priority="11040" operator="containsText" id="{2CF15039-C7FE-4C74-879F-3257F7661C5F}">
            <xm:f>NOT(ISERROR(SEARCH('Listados Datos'!$T$4,AF278)))</xm:f>
            <xm:f>'Listados Datos'!$T$4</xm:f>
            <x14:dxf>
              <font>
                <b/>
                <i val="0"/>
                <color theme="0"/>
              </font>
              <fill>
                <patternFill>
                  <bgColor rgb="FFE26B0A"/>
                </patternFill>
              </fill>
            </x14:dxf>
          </x14:cfRule>
          <x14:cfRule type="containsText" priority="11041" operator="containsText" id="{9428C936-866C-482F-ACF3-F7A2FD0A728B}">
            <xm:f>NOT(ISERROR(SEARCH('Listados Datos'!$T$5,AF278)))</xm:f>
            <xm:f>'Listados Datos'!$T$5</xm:f>
            <x14:dxf>
              <font>
                <b/>
                <i val="0"/>
                <color auto="1"/>
              </font>
              <fill>
                <patternFill>
                  <bgColor rgb="FFFFFF00"/>
                </patternFill>
              </fill>
            </x14:dxf>
          </x14:cfRule>
          <x14:cfRule type="containsText" priority="11042" operator="containsText" id="{74C06D1E-A95E-47C0-894E-BD9D97742E3D}">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1035" operator="containsText" id="{EE2DACA8-8103-4E74-8EDF-CE3DE1924D34}">
            <xm:f>NOT(ISERROR(SEARCH('Listados Datos'!$T$3,AB278)))</xm:f>
            <xm:f>'Listados Datos'!$T$3</xm:f>
            <x14:dxf>
              <fill>
                <patternFill patternType="solid">
                  <bgColor rgb="FFC00000"/>
                </patternFill>
              </fill>
            </x14:dxf>
          </x14:cfRule>
          <x14:cfRule type="containsText" priority="11036" operator="containsText" id="{6E62D85E-0297-41E9-AF21-1D2C847D4ED6}">
            <xm:f>NOT(ISERROR(SEARCH('Listados Datos'!$T$4,AB278)))</xm:f>
            <xm:f>'Listados Datos'!$T$4</xm:f>
            <x14:dxf>
              <font>
                <b/>
                <i val="0"/>
                <color theme="0"/>
              </font>
              <fill>
                <patternFill>
                  <bgColor rgb="FFE26B0A"/>
                </patternFill>
              </fill>
            </x14:dxf>
          </x14:cfRule>
          <x14:cfRule type="containsText" priority="11037" operator="containsText" id="{9208CDCA-C878-4711-998A-953438645133}">
            <xm:f>NOT(ISERROR(SEARCH('Listados Datos'!$T$5,AB278)))</xm:f>
            <xm:f>'Listados Datos'!$T$5</xm:f>
            <x14:dxf>
              <font>
                <b/>
                <i val="0"/>
                <color auto="1"/>
              </font>
              <fill>
                <patternFill>
                  <bgColor rgb="FFFFFF00"/>
                </patternFill>
              </fill>
            </x14:dxf>
          </x14:cfRule>
          <x14:cfRule type="containsText" priority="11038" operator="containsText" id="{683845CD-B238-4452-A1CB-F286F474D918}">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1025" operator="containsText" id="{BBA3EC21-AF7D-4ED7-B164-0D710FDE29A1}">
            <xm:f>NOT(ISERROR(SEARCH('Listados Datos'!$P$3,Z278)))</xm:f>
            <xm:f>'Listados Datos'!$P$3</xm:f>
            <x14:dxf>
              <fill>
                <patternFill>
                  <bgColor rgb="FF99CC00"/>
                </patternFill>
              </fill>
            </x14:dxf>
          </x14:cfRule>
          <x14:cfRule type="containsText" priority="11026" operator="containsText" id="{DA571307-4A27-4D71-B9E5-DFD58992D3A2}">
            <xm:f>NOT(ISERROR(SEARCH('Listados Datos'!$P$4,Z278)))</xm:f>
            <xm:f>'Listados Datos'!$P$4</xm:f>
            <x14:dxf>
              <fill>
                <patternFill>
                  <bgColor rgb="FF33CC33"/>
                </patternFill>
              </fill>
            </x14:dxf>
          </x14:cfRule>
          <x14:cfRule type="containsText" priority="11027" operator="containsText" id="{D6D9389E-7866-4621-A65F-6B78C6A7D928}">
            <xm:f>NOT(ISERROR(SEARCH('Listados Datos'!$P$5,Z278)))</xm:f>
            <xm:f>'Listados Datos'!$P$5</xm:f>
            <x14:dxf>
              <fill>
                <patternFill>
                  <bgColor rgb="FFFFFF00"/>
                </patternFill>
              </fill>
            </x14:dxf>
          </x14:cfRule>
          <x14:cfRule type="containsText" priority="11028" operator="containsText" id="{7409F6A1-6FE8-40E1-ABEF-6C9C6A47F12F}">
            <xm:f>NOT(ISERROR(SEARCH('Listados Datos'!$P$6,Z278)))</xm:f>
            <xm:f>'Listados Datos'!$P$6</xm:f>
            <x14:dxf>
              <fill>
                <patternFill>
                  <bgColor rgb="FFFFC000"/>
                </patternFill>
              </fill>
            </x14:dxf>
          </x14:cfRule>
          <x14:cfRule type="containsText" priority="11029" operator="containsText" id="{0CE683B0-F376-4B2B-B341-9DCEC6C12FE3}">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1011" operator="containsText" id="{C33B9589-B8CF-4203-BB98-071A06FBF013}">
            <xm:f>NOT(ISERROR(SEARCH('Listados Datos'!$T$3,AT278)))</xm:f>
            <xm:f>'Listados Datos'!$T$3</xm:f>
            <x14:dxf>
              <fill>
                <patternFill patternType="solid">
                  <bgColor rgb="FFC00000"/>
                </patternFill>
              </fill>
            </x14:dxf>
          </x14:cfRule>
          <x14:cfRule type="containsText" priority="11012" operator="containsText" id="{AA388559-AEF6-4939-9015-981E2CC3B5A8}">
            <xm:f>NOT(ISERROR(SEARCH('Listados Datos'!$T$4,AT278)))</xm:f>
            <xm:f>'Listados Datos'!$T$4</xm:f>
            <x14:dxf>
              <font>
                <b/>
                <i val="0"/>
                <color theme="0"/>
              </font>
              <fill>
                <patternFill>
                  <bgColor rgb="FFE26B0A"/>
                </patternFill>
              </fill>
            </x14:dxf>
          </x14:cfRule>
          <x14:cfRule type="containsText" priority="11013" operator="containsText" id="{232C222B-F383-4881-8B95-FD28BF57B00C}">
            <xm:f>NOT(ISERROR(SEARCH('Listados Datos'!$T$5,AT278)))</xm:f>
            <xm:f>'Listados Datos'!$T$5</xm:f>
            <x14:dxf>
              <font>
                <b/>
                <i val="0"/>
                <color auto="1"/>
              </font>
              <fill>
                <patternFill>
                  <bgColor rgb="FFFFFF00"/>
                </patternFill>
              </fill>
            </x14:dxf>
          </x14:cfRule>
          <x14:cfRule type="containsText" priority="11014" operator="containsText" id="{48D1439B-B643-4BE1-B9FB-E00F5F4005ED}">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1001" operator="containsText" id="{365B2ACF-4866-418D-BCBD-CAD0ACF279C4}">
            <xm:f>NOT(ISERROR(SEARCH('Listados Datos'!$P$3,AR278)))</xm:f>
            <xm:f>'Listados Datos'!$P$3</xm:f>
            <x14:dxf>
              <fill>
                <patternFill>
                  <bgColor rgb="FF99CC00"/>
                </patternFill>
              </fill>
            </x14:dxf>
          </x14:cfRule>
          <x14:cfRule type="containsText" priority="11002" operator="containsText" id="{0DB3134A-FE5A-4DB0-84B7-D6054064A357}">
            <xm:f>NOT(ISERROR(SEARCH('Listados Datos'!$P$4,AR278)))</xm:f>
            <xm:f>'Listados Datos'!$P$4</xm:f>
            <x14:dxf>
              <fill>
                <patternFill>
                  <bgColor rgb="FF33CC33"/>
                </patternFill>
              </fill>
            </x14:dxf>
          </x14:cfRule>
          <x14:cfRule type="containsText" priority="11003" operator="containsText" id="{331490C2-AD12-490D-A516-5C65BF0EDF79}">
            <xm:f>NOT(ISERROR(SEARCH('Listados Datos'!$P$5,AR278)))</xm:f>
            <xm:f>'Listados Datos'!$P$5</xm:f>
            <x14:dxf>
              <fill>
                <patternFill>
                  <bgColor rgb="FFFFFF00"/>
                </patternFill>
              </fill>
            </x14:dxf>
          </x14:cfRule>
          <x14:cfRule type="containsText" priority="11004" operator="containsText" id="{024C4387-A439-43B6-937D-561BDF9D29E6}">
            <xm:f>NOT(ISERROR(SEARCH('Listados Datos'!$P$6,AR278)))</xm:f>
            <xm:f>'Listados Datos'!$P$6</xm:f>
            <x14:dxf>
              <fill>
                <patternFill>
                  <bgColor rgb="FFFFC000"/>
                </patternFill>
              </fill>
            </x14:dxf>
          </x14:cfRule>
          <x14:cfRule type="containsText" priority="11005" operator="containsText" id="{31D20974-5C6A-4C98-9EA0-EA9911025E72}">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959" operator="containsText" id="{97B1DE82-3BA4-403A-AC46-6280FF190098}">
            <xm:f>NOT(ISERROR(SEARCH('Listados Datos'!$P$3,AR284)))</xm:f>
            <xm:f>'Listados Datos'!$P$3</xm:f>
            <x14:dxf>
              <fill>
                <patternFill>
                  <bgColor rgb="FF99CC00"/>
                </patternFill>
              </fill>
            </x14:dxf>
          </x14:cfRule>
          <x14:cfRule type="containsText" priority="10960" operator="containsText" id="{0791681E-A25A-42D2-8502-C02ED2D6F894}">
            <xm:f>NOT(ISERROR(SEARCH('Listados Datos'!$P$4,AR284)))</xm:f>
            <xm:f>'Listados Datos'!$P$4</xm:f>
            <x14:dxf>
              <fill>
                <patternFill>
                  <bgColor rgb="FF33CC33"/>
                </patternFill>
              </fill>
            </x14:dxf>
          </x14:cfRule>
          <x14:cfRule type="containsText" priority="10961" operator="containsText" id="{782091E7-D1A6-40F8-BDFB-0184A17FDB6D}">
            <xm:f>NOT(ISERROR(SEARCH('Listados Datos'!$P$5,AR284)))</xm:f>
            <xm:f>'Listados Datos'!$P$5</xm:f>
            <x14:dxf>
              <fill>
                <patternFill>
                  <bgColor rgb="FFFFFF00"/>
                </patternFill>
              </fill>
            </x14:dxf>
          </x14:cfRule>
          <x14:cfRule type="containsText" priority="10962" operator="containsText" id="{92F00BF9-FE04-4AEB-8B1F-383446DAAC64}">
            <xm:f>NOT(ISERROR(SEARCH('Listados Datos'!$P$6,AR284)))</xm:f>
            <xm:f>'Listados Datos'!$P$6</xm:f>
            <x14:dxf>
              <fill>
                <patternFill>
                  <bgColor rgb="FFFFC000"/>
                </patternFill>
              </fill>
            </x14:dxf>
          </x14:cfRule>
          <x14:cfRule type="containsText" priority="10963" operator="containsText" id="{BFB1C84A-F316-40CC-A0F9-7080E1AF6E8F}">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997" operator="containsText" id="{57B2E29C-5824-4F56-9C65-4CEF463A6E70}">
            <xm:f>NOT(ISERROR(SEARCH('Listados Datos'!$T$3,AF284)))</xm:f>
            <xm:f>'Listados Datos'!$T$3</xm:f>
            <x14:dxf>
              <fill>
                <patternFill patternType="solid">
                  <bgColor rgb="FFC00000"/>
                </patternFill>
              </fill>
            </x14:dxf>
          </x14:cfRule>
          <x14:cfRule type="containsText" priority="10998" operator="containsText" id="{0937A089-D159-4015-885A-45C6EC5A00AE}">
            <xm:f>NOT(ISERROR(SEARCH('Listados Datos'!$T$4,AF284)))</xm:f>
            <xm:f>'Listados Datos'!$T$4</xm:f>
            <x14:dxf>
              <font>
                <b/>
                <i val="0"/>
                <color theme="0"/>
              </font>
              <fill>
                <patternFill>
                  <bgColor rgb="FFE26B0A"/>
                </patternFill>
              </fill>
            </x14:dxf>
          </x14:cfRule>
          <x14:cfRule type="containsText" priority="10999" operator="containsText" id="{843E404F-617D-45BD-8E28-BE3B55865661}">
            <xm:f>NOT(ISERROR(SEARCH('Listados Datos'!$T$5,AF284)))</xm:f>
            <xm:f>'Listados Datos'!$T$5</xm:f>
            <x14:dxf>
              <font>
                <b/>
                <i val="0"/>
                <color auto="1"/>
              </font>
              <fill>
                <patternFill>
                  <bgColor rgb="FFFFFF00"/>
                </patternFill>
              </fill>
            </x14:dxf>
          </x14:cfRule>
          <x14:cfRule type="containsText" priority="11000" operator="containsText" id="{69ADD384-883E-4A5E-90F8-EC14CCD366EA}">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993" operator="containsText" id="{D76E75F0-42F3-4562-99B7-A9B53ED6EA6A}">
            <xm:f>NOT(ISERROR(SEARCH('Listados Datos'!$T$3,AB284)))</xm:f>
            <xm:f>'Listados Datos'!$T$3</xm:f>
            <x14:dxf>
              <fill>
                <patternFill patternType="solid">
                  <bgColor rgb="FFC00000"/>
                </patternFill>
              </fill>
            </x14:dxf>
          </x14:cfRule>
          <x14:cfRule type="containsText" priority="10994" operator="containsText" id="{8B3EA98F-E8BB-46DC-BD08-3E3EFDA0564D}">
            <xm:f>NOT(ISERROR(SEARCH('Listados Datos'!$T$4,AB284)))</xm:f>
            <xm:f>'Listados Datos'!$T$4</xm:f>
            <x14:dxf>
              <font>
                <b/>
                <i val="0"/>
                <color theme="0"/>
              </font>
              <fill>
                <patternFill>
                  <bgColor rgb="FFE26B0A"/>
                </patternFill>
              </fill>
            </x14:dxf>
          </x14:cfRule>
          <x14:cfRule type="containsText" priority="10995" operator="containsText" id="{25FD50C9-FC34-469C-8A69-C61F20C9EB94}">
            <xm:f>NOT(ISERROR(SEARCH('Listados Datos'!$T$5,AB284)))</xm:f>
            <xm:f>'Listados Datos'!$T$5</xm:f>
            <x14:dxf>
              <font>
                <b/>
                <i val="0"/>
                <color auto="1"/>
              </font>
              <fill>
                <patternFill>
                  <bgColor rgb="FFFFFF00"/>
                </patternFill>
              </fill>
            </x14:dxf>
          </x14:cfRule>
          <x14:cfRule type="containsText" priority="10996" operator="containsText" id="{D566223E-C3FF-459A-92E3-2A3909C5ECDD}">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983" operator="containsText" id="{F7366BC5-86F5-4BBA-8C3A-EA2E89171129}">
            <xm:f>NOT(ISERROR(SEARCH('Listados Datos'!$P$3,Z284)))</xm:f>
            <xm:f>'Listados Datos'!$P$3</xm:f>
            <x14:dxf>
              <fill>
                <patternFill>
                  <bgColor rgb="FF99CC00"/>
                </patternFill>
              </fill>
            </x14:dxf>
          </x14:cfRule>
          <x14:cfRule type="containsText" priority="10984" operator="containsText" id="{16D38A43-70A6-415E-A336-37887469C510}">
            <xm:f>NOT(ISERROR(SEARCH('Listados Datos'!$P$4,Z284)))</xm:f>
            <xm:f>'Listados Datos'!$P$4</xm:f>
            <x14:dxf>
              <fill>
                <patternFill>
                  <bgColor rgb="FF33CC33"/>
                </patternFill>
              </fill>
            </x14:dxf>
          </x14:cfRule>
          <x14:cfRule type="containsText" priority="10985" operator="containsText" id="{43C77F08-D187-4A75-818B-470B4E738CAA}">
            <xm:f>NOT(ISERROR(SEARCH('Listados Datos'!$P$5,Z284)))</xm:f>
            <xm:f>'Listados Datos'!$P$5</xm:f>
            <x14:dxf>
              <fill>
                <patternFill>
                  <bgColor rgb="FFFFFF00"/>
                </patternFill>
              </fill>
            </x14:dxf>
          </x14:cfRule>
          <x14:cfRule type="containsText" priority="10986" operator="containsText" id="{5F74E411-41AB-440B-9BCC-132758409AB0}">
            <xm:f>NOT(ISERROR(SEARCH('Listados Datos'!$P$6,Z284)))</xm:f>
            <xm:f>'Listados Datos'!$P$6</xm:f>
            <x14:dxf>
              <fill>
                <patternFill>
                  <bgColor rgb="FFFFC000"/>
                </patternFill>
              </fill>
            </x14:dxf>
          </x14:cfRule>
          <x14:cfRule type="containsText" priority="10987" operator="containsText" id="{43A7A1B2-74C8-4D96-94CD-B21D1903B3E2}">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969" operator="containsText" id="{6CDE9F72-8F1D-4584-9849-02383F118D66}">
            <xm:f>NOT(ISERROR(SEARCH('Listados Datos'!$T$3,AT284)))</xm:f>
            <xm:f>'Listados Datos'!$T$3</xm:f>
            <x14:dxf>
              <fill>
                <patternFill patternType="solid">
                  <bgColor rgb="FFC00000"/>
                </patternFill>
              </fill>
            </x14:dxf>
          </x14:cfRule>
          <x14:cfRule type="containsText" priority="10970" operator="containsText" id="{93C1B81A-B13B-4BA2-BE13-8A9D051C5224}">
            <xm:f>NOT(ISERROR(SEARCH('Listados Datos'!$T$4,AT284)))</xm:f>
            <xm:f>'Listados Datos'!$T$4</xm:f>
            <x14:dxf>
              <font>
                <b/>
                <i val="0"/>
                <color theme="0"/>
              </font>
              <fill>
                <patternFill>
                  <bgColor rgb="FFE26B0A"/>
                </patternFill>
              </fill>
            </x14:dxf>
          </x14:cfRule>
          <x14:cfRule type="containsText" priority="10971" operator="containsText" id="{26CDC693-8F38-47CE-9569-DF5F535C8593}">
            <xm:f>NOT(ISERROR(SEARCH('Listados Datos'!$T$5,AT284)))</xm:f>
            <xm:f>'Listados Datos'!$T$5</xm:f>
            <x14:dxf>
              <font>
                <b/>
                <i val="0"/>
                <color auto="1"/>
              </font>
              <fill>
                <patternFill>
                  <bgColor rgb="FFFFFF00"/>
                </patternFill>
              </fill>
            </x14:dxf>
          </x14:cfRule>
          <x14:cfRule type="containsText" priority="10972" operator="containsText" id="{8981ACEC-6689-4616-8DD5-D3A0EC413DAE}">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917" operator="containsText" id="{104986AE-0728-45EF-B8D1-8D52C1A74ACC}">
            <xm:f>NOT(ISERROR(SEARCH('Listados Datos'!$P$3,AR290)))</xm:f>
            <xm:f>'Listados Datos'!$P$3</xm:f>
            <x14:dxf>
              <fill>
                <patternFill>
                  <bgColor rgb="FF99CC00"/>
                </patternFill>
              </fill>
            </x14:dxf>
          </x14:cfRule>
          <x14:cfRule type="containsText" priority="10918" operator="containsText" id="{BA22FD5D-B399-4899-996A-52186C1BD266}">
            <xm:f>NOT(ISERROR(SEARCH('Listados Datos'!$P$4,AR290)))</xm:f>
            <xm:f>'Listados Datos'!$P$4</xm:f>
            <x14:dxf>
              <fill>
                <patternFill>
                  <bgColor rgb="FF33CC33"/>
                </patternFill>
              </fill>
            </x14:dxf>
          </x14:cfRule>
          <x14:cfRule type="containsText" priority="10919" operator="containsText" id="{FFDA5667-2668-4970-BDF2-4E4CC646C095}">
            <xm:f>NOT(ISERROR(SEARCH('Listados Datos'!$P$5,AR290)))</xm:f>
            <xm:f>'Listados Datos'!$P$5</xm:f>
            <x14:dxf>
              <fill>
                <patternFill>
                  <bgColor rgb="FFFFFF00"/>
                </patternFill>
              </fill>
            </x14:dxf>
          </x14:cfRule>
          <x14:cfRule type="containsText" priority="10920" operator="containsText" id="{34BA09D3-D219-4EE8-AD4B-21718383D036}">
            <xm:f>NOT(ISERROR(SEARCH('Listados Datos'!$P$6,AR290)))</xm:f>
            <xm:f>'Listados Datos'!$P$6</xm:f>
            <x14:dxf>
              <fill>
                <patternFill>
                  <bgColor rgb="FFFFC000"/>
                </patternFill>
              </fill>
            </x14:dxf>
          </x14:cfRule>
          <x14:cfRule type="containsText" priority="10921" operator="containsText" id="{1374C2B5-3255-4080-8EA8-ADFF7098BD1E}">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55" operator="containsText" id="{ADC09E3E-8F9D-4D56-99EA-67AD7E62C038}">
            <xm:f>NOT(ISERROR(SEARCH('Listados Datos'!$T$3,AF290)))</xm:f>
            <xm:f>'Listados Datos'!$T$3</xm:f>
            <x14:dxf>
              <fill>
                <patternFill patternType="solid">
                  <bgColor rgb="FFC00000"/>
                </patternFill>
              </fill>
            </x14:dxf>
          </x14:cfRule>
          <x14:cfRule type="containsText" priority="10956" operator="containsText" id="{A06F9BD6-1387-4D9E-94CE-EC852F0F0FE4}">
            <xm:f>NOT(ISERROR(SEARCH('Listados Datos'!$T$4,AF290)))</xm:f>
            <xm:f>'Listados Datos'!$T$4</xm:f>
            <x14:dxf>
              <font>
                <b/>
                <i val="0"/>
                <color theme="0"/>
              </font>
              <fill>
                <patternFill>
                  <bgColor rgb="FFE26B0A"/>
                </patternFill>
              </fill>
            </x14:dxf>
          </x14:cfRule>
          <x14:cfRule type="containsText" priority="10957" operator="containsText" id="{64E33BF5-25DF-4F66-9C0D-4127F0317999}">
            <xm:f>NOT(ISERROR(SEARCH('Listados Datos'!$T$5,AF290)))</xm:f>
            <xm:f>'Listados Datos'!$T$5</xm:f>
            <x14:dxf>
              <font>
                <b/>
                <i val="0"/>
                <color auto="1"/>
              </font>
              <fill>
                <patternFill>
                  <bgColor rgb="FFFFFF00"/>
                </patternFill>
              </fill>
            </x14:dxf>
          </x14:cfRule>
          <x14:cfRule type="containsText" priority="10958" operator="containsText" id="{A078B699-879B-4C1F-930D-D61F599B88C6}">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951" operator="containsText" id="{A0F5D259-C7AF-4C75-B499-10CA38BA68A8}">
            <xm:f>NOT(ISERROR(SEARCH('Listados Datos'!$T$3,AB290)))</xm:f>
            <xm:f>'Listados Datos'!$T$3</xm:f>
            <x14:dxf>
              <fill>
                <patternFill patternType="solid">
                  <bgColor rgb="FFC00000"/>
                </patternFill>
              </fill>
            </x14:dxf>
          </x14:cfRule>
          <x14:cfRule type="containsText" priority="10952" operator="containsText" id="{58DA5CAA-317E-46F7-980B-69B9B9A1BD9E}">
            <xm:f>NOT(ISERROR(SEARCH('Listados Datos'!$T$4,AB290)))</xm:f>
            <xm:f>'Listados Datos'!$T$4</xm:f>
            <x14:dxf>
              <font>
                <b/>
                <i val="0"/>
                <color theme="0"/>
              </font>
              <fill>
                <patternFill>
                  <bgColor rgb="FFE26B0A"/>
                </patternFill>
              </fill>
            </x14:dxf>
          </x14:cfRule>
          <x14:cfRule type="containsText" priority="10953" operator="containsText" id="{19B736E1-FC7F-412F-89E1-31F7E1C092B1}">
            <xm:f>NOT(ISERROR(SEARCH('Listados Datos'!$T$5,AB290)))</xm:f>
            <xm:f>'Listados Datos'!$T$5</xm:f>
            <x14:dxf>
              <font>
                <b/>
                <i val="0"/>
                <color auto="1"/>
              </font>
              <fill>
                <patternFill>
                  <bgColor rgb="FFFFFF00"/>
                </patternFill>
              </fill>
            </x14:dxf>
          </x14:cfRule>
          <x14:cfRule type="containsText" priority="10954" operator="containsText" id="{AE860286-E3BB-4C68-9A39-70A181AF9219}">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941" operator="containsText" id="{5495473E-00E9-4042-9496-EC60D3879441}">
            <xm:f>NOT(ISERROR(SEARCH('Listados Datos'!$P$3,Z290)))</xm:f>
            <xm:f>'Listados Datos'!$P$3</xm:f>
            <x14:dxf>
              <fill>
                <patternFill>
                  <bgColor rgb="FF99CC00"/>
                </patternFill>
              </fill>
            </x14:dxf>
          </x14:cfRule>
          <x14:cfRule type="containsText" priority="10942" operator="containsText" id="{C1BBB0DD-8D55-4438-A265-5FFF27C99620}">
            <xm:f>NOT(ISERROR(SEARCH('Listados Datos'!$P$4,Z290)))</xm:f>
            <xm:f>'Listados Datos'!$P$4</xm:f>
            <x14:dxf>
              <fill>
                <patternFill>
                  <bgColor rgb="FF33CC33"/>
                </patternFill>
              </fill>
            </x14:dxf>
          </x14:cfRule>
          <x14:cfRule type="containsText" priority="10943" operator="containsText" id="{5F041E43-4010-4E24-AD33-28F670520ACB}">
            <xm:f>NOT(ISERROR(SEARCH('Listados Datos'!$P$5,Z290)))</xm:f>
            <xm:f>'Listados Datos'!$P$5</xm:f>
            <x14:dxf>
              <fill>
                <patternFill>
                  <bgColor rgb="FFFFFF00"/>
                </patternFill>
              </fill>
            </x14:dxf>
          </x14:cfRule>
          <x14:cfRule type="containsText" priority="10944" operator="containsText" id="{A8441BBE-B9D6-441B-84CC-46DFBEB107E1}">
            <xm:f>NOT(ISERROR(SEARCH('Listados Datos'!$P$6,Z290)))</xm:f>
            <xm:f>'Listados Datos'!$P$6</xm:f>
            <x14:dxf>
              <fill>
                <patternFill>
                  <bgColor rgb="FFFFC000"/>
                </patternFill>
              </fill>
            </x14:dxf>
          </x14:cfRule>
          <x14:cfRule type="containsText" priority="10945" operator="containsText" id="{C3A307E7-8C48-40C2-B5C5-2D0B92D01909}">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927" operator="containsText" id="{985B68AD-01A6-405F-8A87-FB157A2AF435}">
            <xm:f>NOT(ISERROR(SEARCH('Listados Datos'!$T$3,AT290)))</xm:f>
            <xm:f>'Listados Datos'!$T$3</xm:f>
            <x14:dxf>
              <fill>
                <patternFill patternType="solid">
                  <bgColor rgb="FFC00000"/>
                </patternFill>
              </fill>
            </x14:dxf>
          </x14:cfRule>
          <x14:cfRule type="containsText" priority="10928" operator="containsText" id="{58C76C88-8B46-4E4E-9823-FF21366479C9}">
            <xm:f>NOT(ISERROR(SEARCH('Listados Datos'!$T$4,AT290)))</xm:f>
            <xm:f>'Listados Datos'!$T$4</xm:f>
            <x14:dxf>
              <font>
                <b/>
                <i val="0"/>
                <color theme="0"/>
              </font>
              <fill>
                <patternFill>
                  <bgColor rgb="FFE26B0A"/>
                </patternFill>
              </fill>
            </x14:dxf>
          </x14:cfRule>
          <x14:cfRule type="containsText" priority="10929" operator="containsText" id="{1F5CDDA0-DBF4-44F0-9C23-DEED210B0300}">
            <xm:f>NOT(ISERROR(SEARCH('Listados Datos'!$T$5,AT290)))</xm:f>
            <xm:f>'Listados Datos'!$T$5</xm:f>
            <x14:dxf>
              <font>
                <b/>
                <i val="0"/>
                <color auto="1"/>
              </font>
              <fill>
                <patternFill>
                  <bgColor rgb="FFFFFF00"/>
                </patternFill>
              </fill>
            </x14:dxf>
          </x14:cfRule>
          <x14:cfRule type="containsText" priority="10930" operator="containsText" id="{B2C6F964-49F3-4DAB-B7D3-00F455204611}">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913" operator="containsText" id="{7922448F-E787-48C5-9813-D1CE2908751E}">
            <xm:f>NOT(ISERROR(SEARCH('Listados Datos'!$T$3,AF296)))</xm:f>
            <xm:f>'Listados Datos'!$T$3</xm:f>
            <x14:dxf>
              <fill>
                <patternFill patternType="solid">
                  <bgColor rgb="FFC00000"/>
                </patternFill>
              </fill>
            </x14:dxf>
          </x14:cfRule>
          <x14:cfRule type="containsText" priority="10914" operator="containsText" id="{A355880B-305F-4D09-BF21-006CBFD62E3F}">
            <xm:f>NOT(ISERROR(SEARCH('Listados Datos'!$T$4,AF296)))</xm:f>
            <xm:f>'Listados Datos'!$T$4</xm:f>
            <x14:dxf>
              <font>
                <b/>
                <i val="0"/>
                <color theme="0"/>
              </font>
              <fill>
                <patternFill>
                  <bgColor rgb="FFE26B0A"/>
                </patternFill>
              </fill>
            </x14:dxf>
          </x14:cfRule>
          <x14:cfRule type="containsText" priority="10915" operator="containsText" id="{6AB78781-BAE2-46F5-9866-F4CDCB093A61}">
            <xm:f>NOT(ISERROR(SEARCH('Listados Datos'!$T$5,AF296)))</xm:f>
            <xm:f>'Listados Datos'!$T$5</xm:f>
            <x14:dxf>
              <font>
                <b/>
                <i val="0"/>
                <color auto="1"/>
              </font>
              <fill>
                <patternFill>
                  <bgColor rgb="FFFFFF00"/>
                </patternFill>
              </fill>
            </x14:dxf>
          </x14:cfRule>
          <x14:cfRule type="containsText" priority="10916" operator="containsText" id="{B53C8EBF-9C53-4491-96C8-1BA728DB6779}">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909" operator="containsText" id="{264CE067-F62A-4AE4-B7DB-C12E0607A270}">
            <xm:f>NOT(ISERROR(SEARCH('Listados Datos'!$T$3,AB296)))</xm:f>
            <xm:f>'Listados Datos'!$T$3</xm:f>
            <x14:dxf>
              <fill>
                <patternFill patternType="solid">
                  <bgColor rgb="FFC00000"/>
                </patternFill>
              </fill>
            </x14:dxf>
          </x14:cfRule>
          <x14:cfRule type="containsText" priority="10910" operator="containsText" id="{17A1282B-D36F-42D3-9A83-C67276531B05}">
            <xm:f>NOT(ISERROR(SEARCH('Listados Datos'!$T$4,AB296)))</xm:f>
            <xm:f>'Listados Datos'!$T$4</xm:f>
            <x14:dxf>
              <font>
                <b/>
                <i val="0"/>
                <color theme="0"/>
              </font>
              <fill>
                <patternFill>
                  <bgColor rgb="FFE26B0A"/>
                </patternFill>
              </fill>
            </x14:dxf>
          </x14:cfRule>
          <x14:cfRule type="containsText" priority="10911" operator="containsText" id="{8FD40FBD-D0D4-4F8B-8796-F366531E6DCA}">
            <xm:f>NOT(ISERROR(SEARCH('Listados Datos'!$T$5,AB296)))</xm:f>
            <xm:f>'Listados Datos'!$T$5</xm:f>
            <x14:dxf>
              <font>
                <b/>
                <i val="0"/>
                <color auto="1"/>
              </font>
              <fill>
                <patternFill>
                  <bgColor rgb="FFFFFF00"/>
                </patternFill>
              </fill>
            </x14:dxf>
          </x14:cfRule>
          <x14:cfRule type="containsText" priority="10912" operator="containsText" id="{C0E457DA-CA04-424C-AB21-D954AFD0DB3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899" operator="containsText" id="{C7E34B7B-1C4B-45AA-A313-FBEC1E7B2032}">
            <xm:f>NOT(ISERROR(SEARCH('Listados Datos'!$P$3,Z296)))</xm:f>
            <xm:f>'Listados Datos'!$P$3</xm:f>
            <x14:dxf>
              <fill>
                <patternFill>
                  <bgColor rgb="FF99CC00"/>
                </patternFill>
              </fill>
            </x14:dxf>
          </x14:cfRule>
          <x14:cfRule type="containsText" priority="10900" operator="containsText" id="{71625774-9EE3-4F50-B52D-7BB1F9E4D01A}">
            <xm:f>NOT(ISERROR(SEARCH('Listados Datos'!$P$4,Z296)))</xm:f>
            <xm:f>'Listados Datos'!$P$4</xm:f>
            <x14:dxf>
              <fill>
                <patternFill>
                  <bgColor rgb="FF33CC33"/>
                </patternFill>
              </fill>
            </x14:dxf>
          </x14:cfRule>
          <x14:cfRule type="containsText" priority="10901" operator="containsText" id="{27524BC9-99D2-4715-91F0-AA9C8D8052C6}">
            <xm:f>NOT(ISERROR(SEARCH('Listados Datos'!$P$5,Z296)))</xm:f>
            <xm:f>'Listados Datos'!$P$5</xm:f>
            <x14:dxf>
              <fill>
                <patternFill>
                  <bgColor rgb="FFFFFF00"/>
                </patternFill>
              </fill>
            </x14:dxf>
          </x14:cfRule>
          <x14:cfRule type="containsText" priority="10902" operator="containsText" id="{C4E2385D-879E-4C51-B1EA-2862173661F9}">
            <xm:f>NOT(ISERROR(SEARCH('Listados Datos'!$P$6,Z296)))</xm:f>
            <xm:f>'Listados Datos'!$P$6</xm:f>
            <x14:dxf>
              <fill>
                <patternFill>
                  <bgColor rgb="FFFFC000"/>
                </patternFill>
              </fill>
            </x14:dxf>
          </x14:cfRule>
          <x14:cfRule type="containsText" priority="10903" operator="containsText" id="{B0FA399A-3476-44E4-89C7-1208A41D178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885" operator="containsText" id="{0AFAA191-BA99-4F35-B6ED-84A1F98919AF}">
            <xm:f>NOT(ISERROR(SEARCH('Listados Datos'!$T$3,AT296)))</xm:f>
            <xm:f>'Listados Datos'!$T$3</xm:f>
            <x14:dxf>
              <fill>
                <patternFill patternType="solid">
                  <bgColor rgb="FFC00000"/>
                </patternFill>
              </fill>
            </x14:dxf>
          </x14:cfRule>
          <x14:cfRule type="containsText" priority="10886" operator="containsText" id="{C62AAB7F-3316-49F7-A8E1-73C303C3209B}">
            <xm:f>NOT(ISERROR(SEARCH('Listados Datos'!$T$4,AT296)))</xm:f>
            <xm:f>'Listados Datos'!$T$4</xm:f>
            <x14:dxf>
              <font>
                <b/>
                <i val="0"/>
                <color theme="0"/>
              </font>
              <fill>
                <patternFill>
                  <bgColor rgb="FFE26B0A"/>
                </patternFill>
              </fill>
            </x14:dxf>
          </x14:cfRule>
          <x14:cfRule type="containsText" priority="10887" operator="containsText" id="{46A8C97C-D36E-4FB8-B32E-AA4B2B8B4BD1}">
            <xm:f>NOT(ISERROR(SEARCH('Listados Datos'!$T$5,AT296)))</xm:f>
            <xm:f>'Listados Datos'!$T$5</xm:f>
            <x14:dxf>
              <font>
                <b/>
                <i val="0"/>
                <color auto="1"/>
              </font>
              <fill>
                <patternFill>
                  <bgColor rgb="FFFFFF00"/>
                </patternFill>
              </fill>
            </x14:dxf>
          </x14:cfRule>
          <x14:cfRule type="containsText" priority="10888" operator="containsText" id="{228360FC-DAC1-45A6-A4DA-786B37C7E17C}">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711" operator="containsText" id="{2FAEF724-5EB2-4286-8286-D05CF436DFCA}">
            <xm:f>NOT(ISERROR(SEARCH('Listados Datos'!$P$3,AR307)))</xm:f>
            <xm:f>'Listados Datos'!$P$3</xm:f>
            <x14:dxf>
              <fill>
                <patternFill>
                  <bgColor rgb="FF99CC00"/>
                </patternFill>
              </fill>
            </x14:dxf>
          </x14:cfRule>
          <x14:cfRule type="containsText" priority="10712" operator="containsText" id="{4F54FAB2-A7B6-425C-8B8D-16E8391F2136}">
            <xm:f>NOT(ISERROR(SEARCH('Listados Datos'!$P$4,AR307)))</xm:f>
            <xm:f>'Listados Datos'!$P$4</xm:f>
            <x14:dxf>
              <fill>
                <patternFill>
                  <bgColor rgb="FF33CC33"/>
                </patternFill>
              </fill>
            </x14:dxf>
          </x14:cfRule>
          <x14:cfRule type="containsText" priority="10713" operator="containsText" id="{933C8227-23DC-4FF0-B643-F86092349C6F}">
            <xm:f>NOT(ISERROR(SEARCH('Listados Datos'!$P$5,AR307)))</xm:f>
            <xm:f>'Listados Datos'!$P$5</xm:f>
            <x14:dxf>
              <fill>
                <patternFill>
                  <bgColor rgb="FFFFFF00"/>
                </patternFill>
              </fill>
            </x14:dxf>
          </x14:cfRule>
          <x14:cfRule type="containsText" priority="10714" operator="containsText" id="{9AD3FE0D-2CA1-4B06-A1DB-83EE9B26A5F0}">
            <xm:f>NOT(ISERROR(SEARCH('Listados Datos'!$P$6,AR307)))</xm:f>
            <xm:f>'Listados Datos'!$P$6</xm:f>
            <x14:dxf>
              <fill>
                <patternFill>
                  <bgColor rgb="FFFFC000"/>
                </patternFill>
              </fill>
            </x14:dxf>
          </x14:cfRule>
          <x14:cfRule type="containsText" priority="10715" operator="containsText" id="{5F18D588-69DB-4153-AC85-E070A6B6B28C}">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777" operator="containsText" id="{0216525B-97E2-4B44-BB9A-1D65E387013B}">
            <xm:f>NOT(ISERROR(SEARCH('Listados Datos'!$T$3,AT309)))</xm:f>
            <xm:f>'Listados Datos'!$T$3</xm:f>
            <x14:dxf>
              <fill>
                <patternFill patternType="solid">
                  <bgColor rgb="FFC00000"/>
                </patternFill>
              </fill>
            </x14:dxf>
          </x14:cfRule>
          <x14:cfRule type="containsText" priority="10778" operator="containsText" id="{EADAC9F3-F7E6-428F-851A-766DA0E73BC2}">
            <xm:f>NOT(ISERROR(SEARCH('Listados Datos'!$T$4,AT309)))</xm:f>
            <xm:f>'Listados Datos'!$T$4</xm:f>
            <x14:dxf>
              <font>
                <b/>
                <i val="0"/>
                <color theme="0"/>
              </font>
              <fill>
                <patternFill>
                  <bgColor rgb="FFE26B0A"/>
                </patternFill>
              </fill>
            </x14:dxf>
          </x14:cfRule>
          <x14:cfRule type="containsText" priority="10779" operator="containsText" id="{6217B485-46B0-4DAF-A9D1-5854E13186AF}">
            <xm:f>NOT(ISERROR(SEARCH('Listados Datos'!$T$5,AT309)))</xm:f>
            <xm:f>'Listados Datos'!$T$5</xm:f>
            <x14:dxf>
              <font>
                <b/>
                <i val="0"/>
                <color auto="1"/>
              </font>
              <fill>
                <patternFill>
                  <bgColor rgb="FFFFFF00"/>
                </patternFill>
              </fill>
            </x14:dxf>
          </x14:cfRule>
          <x14:cfRule type="containsText" priority="10780" operator="containsText" id="{77D7F1FB-8A9A-46A0-BC42-D8C0E493A9C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767" operator="containsText" id="{48487577-2BF8-49C2-B20D-C9805DE7FADE}">
            <xm:f>NOT(ISERROR(SEARCH('Listados Datos'!$P$3,AR309)))</xm:f>
            <xm:f>'Listados Datos'!$P$3</xm:f>
            <x14:dxf>
              <fill>
                <patternFill>
                  <bgColor rgb="FF99CC00"/>
                </patternFill>
              </fill>
            </x14:dxf>
          </x14:cfRule>
          <x14:cfRule type="containsText" priority="10768" operator="containsText" id="{4A5891EA-BD66-4CF8-82C1-256898252AF5}">
            <xm:f>NOT(ISERROR(SEARCH('Listados Datos'!$P$4,AR309)))</xm:f>
            <xm:f>'Listados Datos'!$P$4</xm:f>
            <x14:dxf>
              <fill>
                <patternFill>
                  <bgColor rgb="FF33CC33"/>
                </patternFill>
              </fill>
            </x14:dxf>
          </x14:cfRule>
          <x14:cfRule type="containsText" priority="10769" operator="containsText" id="{108021FB-C49B-43F8-9A8B-2F72F3496E2A}">
            <xm:f>NOT(ISERROR(SEARCH('Listados Datos'!$P$5,AR309)))</xm:f>
            <xm:f>'Listados Datos'!$P$5</xm:f>
            <x14:dxf>
              <fill>
                <patternFill>
                  <bgColor rgb="FFFFFF00"/>
                </patternFill>
              </fill>
            </x14:dxf>
          </x14:cfRule>
          <x14:cfRule type="containsText" priority="10770" operator="containsText" id="{AB72E40C-9A0A-4F02-B779-57F2EC724561}">
            <xm:f>NOT(ISERROR(SEARCH('Listados Datos'!$P$6,AR309)))</xm:f>
            <xm:f>'Listados Datos'!$P$6</xm:f>
            <x14:dxf>
              <fill>
                <patternFill>
                  <bgColor rgb="FFFFC000"/>
                </patternFill>
              </fill>
            </x14:dxf>
          </x14:cfRule>
          <x14:cfRule type="containsText" priority="10771" operator="containsText" id="{C723CC66-90AD-4F1F-8F29-98E8C7377EA9}">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735" operator="containsText" id="{722CC564-293A-4BB4-ABD0-2AA5F185CBB0}">
            <xm:f>NOT(ISERROR(SEARCH('Listados Datos'!$T$3,AT306)))</xm:f>
            <xm:f>'Listados Datos'!$T$3</xm:f>
            <x14:dxf>
              <fill>
                <patternFill patternType="solid">
                  <bgColor rgb="FFC00000"/>
                </patternFill>
              </fill>
            </x14:dxf>
          </x14:cfRule>
          <x14:cfRule type="containsText" priority="10736" operator="containsText" id="{E6096B74-DB67-4057-926E-C86F8102090E}">
            <xm:f>NOT(ISERROR(SEARCH('Listados Datos'!$T$4,AT306)))</xm:f>
            <xm:f>'Listados Datos'!$T$4</xm:f>
            <x14:dxf>
              <font>
                <b/>
                <i val="0"/>
                <color theme="0"/>
              </font>
              <fill>
                <patternFill>
                  <bgColor rgb="FFE26B0A"/>
                </patternFill>
              </fill>
            </x14:dxf>
          </x14:cfRule>
          <x14:cfRule type="containsText" priority="10737" operator="containsText" id="{7A7D5EC0-A5E8-4835-9301-B76C0699F26F}">
            <xm:f>NOT(ISERROR(SEARCH('Listados Datos'!$T$5,AT306)))</xm:f>
            <xm:f>'Listados Datos'!$T$5</xm:f>
            <x14:dxf>
              <font>
                <b/>
                <i val="0"/>
                <color auto="1"/>
              </font>
              <fill>
                <patternFill>
                  <bgColor rgb="FFFFFF00"/>
                </patternFill>
              </fill>
            </x14:dxf>
          </x14:cfRule>
          <x14:cfRule type="containsText" priority="10738" operator="containsText" id="{F1E63BB0-ACFF-4D7C-9481-7E4BF58F3A2A}">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725" operator="containsText" id="{86299C08-7421-4963-816B-9B1707F438DC}">
            <xm:f>NOT(ISERROR(SEARCH('Listados Datos'!$P$3,AR306)))</xm:f>
            <xm:f>'Listados Datos'!$P$3</xm:f>
            <x14:dxf>
              <fill>
                <patternFill>
                  <bgColor rgb="FF99CC00"/>
                </patternFill>
              </fill>
            </x14:dxf>
          </x14:cfRule>
          <x14:cfRule type="containsText" priority="10726" operator="containsText" id="{7723D670-07EF-45DA-A0B9-10AE2F931C5C}">
            <xm:f>NOT(ISERROR(SEARCH('Listados Datos'!$P$4,AR306)))</xm:f>
            <xm:f>'Listados Datos'!$P$4</xm:f>
            <x14:dxf>
              <fill>
                <patternFill>
                  <bgColor rgb="FF33CC33"/>
                </patternFill>
              </fill>
            </x14:dxf>
          </x14:cfRule>
          <x14:cfRule type="containsText" priority="10727" operator="containsText" id="{4CC74BDB-C679-46F5-B1F5-63FF0DDC3AB6}">
            <xm:f>NOT(ISERROR(SEARCH('Listados Datos'!$P$5,AR306)))</xm:f>
            <xm:f>'Listados Datos'!$P$5</xm:f>
            <x14:dxf>
              <fill>
                <patternFill>
                  <bgColor rgb="FFFFFF00"/>
                </patternFill>
              </fill>
            </x14:dxf>
          </x14:cfRule>
          <x14:cfRule type="containsText" priority="10728" operator="containsText" id="{31007F1F-699A-495B-96B2-A7D6CAC1B734}">
            <xm:f>NOT(ISERROR(SEARCH('Listados Datos'!$P$6,AR306)))</xm:f>
            <xm:f>'Listados Datos'!$P$6</xm:f>
            <x14:dxf>
              <fill>
                <patternFill>
                  <bgColor rgb="FFFFC000"/>
                </patternFill>
              </fill>
            </x14:dxf>
          </x14:cfRule>
          <x14:cfRule type="containsText" priority="10729" operator="containsText" id="{E1DCBB7B-12CD-40B8-B86E-BEAC330F7FD6}">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843" operator="containsText" id="{780F6E6D-F2A4-430F-9D98-9FD96F88FFDB}">
            <xm:f>NOT(ISERROR(SEARCH('Listados Datos'!$T$3,AF304)))</xm:f>
            <xm:f>'Listados Datos'!$T$3</xm:f>
            <x14:dxf>
              <fill>
                <patternFill patternType="solid">
                  <bgColor rgb="FFC00000"/>
                </patternFill>
              </fill>
            </x14:dxf>
          </x14:cfRule>
          <x14:cfRule type="containsText" priority="10844" operator="containsText" id="{061E3BE1-5E3D-4969-9474-5DFD464161D3}">
            <xm:f>NOT(ISERROR(SEARCH('Listados Datos'!$T$4,AF304)))</xm:f>
            <xm:f>'Listados Datos'!$T$4</xm:f>
            <x14:dxf>
              <font>
                <b/>
                <i val="0"/>
                <color theme="0"/>
              </font>
              <fill>
                <patternFill>
                  <bgColor rgb="FFE26B0A"/>
                </patternFill>
              </fill>
            </x14:dxf>
          </x14:cfRule>
          <x14:cfRule type="containsText" priority="10845" operator="containsText" id="{AA20635E-7E09-490D-B334-96F405D77378}">
            <xm:f>NOT(ISERROR(SEARCH('Listados Datos'!$T$5,AF304)))</xm:f>
            <xm:f>'Listados Datos'!$T$5</xm:f>
            <x14:dxf>
              <font>
                <b/>
                <i val="0"/>
                <color auto="1"/>
              </font>
              <fill>
                <patternFill>
                  <bgColor rgb="FFFFFF00"/>
                </patternFill>
              </fill>
            </x14:dxf>
          </x14:cfRule>
          <x14:cfRule type="containsText" priority="10846" operator="containsText" id="{B056F0CA-8384-4AB6-857F-612C74255F09}">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839" operator="containsText" id="{D6B4558D-D3B1-4C8C-9C45-58CDE30F16D6}">
            <xm:f>NOT(ISERROR(SEARCH('Listados Datos'!$T$3,AB304)))</xm:f>
            <xm:f>'Listados Datos'!$T$3</xm:f>
            <x14:dxf>
              <fill>
                <patternFill patternType="solid">
                  <bgColor rgb="FFC00000"/>
                </patternFill>
              </fill>
            </x14:dxf>
          </x14:cfRule>
          <x14:cfRule type="containsText" priority="10840" operator="containsText" id="{D145C915-4962-44A0-972B-57578CB405A8}">
            <xm:f>NOT(ISERROR(SEARCH('Listados Datos'!$T$4,AB304)))</xm:f>
            <xm:f>'Listados Datos'!$T$4</xm:f>
            <x14:dxf>
              <font>
                <b/>
                <i val="0"/>
                <color theme="0"/>
              </font>
              <fill>
                <patternFill>
                  <bgColor rgb="FFE26B0A"/>
                </patternFill>
              </fill>
            </x14:dxf>
          </x14:cfRule>
          <x14:cfRule type="containsText" priority="10841" operator="containsText" id="{85533CC0-C26E-4A87-ACE6-FE918B9679C2}">
            <xm:f>NOT(ISERROR(SEARCH('Listados Datos'!$T$5,AB304)))</xm:f>
            <xm:f>'Listados Datos'!$T$5</xm:f>
            <x14:dxf>
              <font>
                <b/>
                <i val="0"/>
                <color auto="1"/>
              </font>
              <fill>
                <patternFill>
                  <bgColor rgb="FFFFFF00"/>
                </patternFill>
              </fill>
            </x14:dxf>
          </x14:cfRule>
          <x14:cfRule type="containsText" priority="10842" operator="containsText" id="{108B4FBC-A7F6-471D-AE79-5BDB9D09711D}">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829" operator="containsText" id="{FAD79FA8-4B3C-41AA-B49E-69B5509CDCEE}">
            <xm:f>NOT(ISERROR(SEARCH('Listados Datos'!$P$3,Z304)))</xm:f>
            <xm:f>'Listados Datos'!$P$3</xm:f>
            <x14:dxf>
              <fill>
                <patternFill>
                  <bgColor rgb="FF99CC00"/>
                </patternFill>
              </fill>
            </x14:dxf>
          </x14:cfRule>
          <x14:cfRule type="containsText" priority="10830" operator="containsText" id="{20CABEF4-B8B7-427E-AC7F-2FB1F9443B85}">
            <xm:f>NOT(ISERROR(SEARCH('Listados Datos'!$P$4,Z304)))</xm:f>
            <xm:f>'Listados Datos'!$P$4</xm:f>
            <x14:dxf>
              <fill>
                <patternFill>
                  <bgColor rgb="FF33CC33"/>
                </patternFill>
              </fill>
            </x14:dxf>
          </x14:cfRule>
          <x14:cfRule type="containsText" priority="10831" operator="containsText" id="{AFD3FE4C-7C88-443B-996E-B1FB11803484}">
            <xm:f>NOT(ISERROR(SEARCH('Listados Datos'!$P$5,Z304)))</xm:f>
            <xm:f>'Listados Datos'!$P$5</xm:f>
            <x14:dxf>
              <fill>
                <patternFill>
                  <bgColor rgb="FFFFFF00"/>
                </patternFill>
              </fill>
            </x14:dxf>
          </x14:cfRule>
          <x14:cfRule type="containsText" priority="10832" operator="containsText" id="{87BFE005-99D1-4D22-AE14-CCF28FC4E070}">
            <xm:f>NOT(ISERROR(SEARCH('Listados Datos'!$P$6,Z304)))</xm:f>
            <xm:f>'Listados Datos'!$P$6</xm:f>
            <x14:dxf>
              <fill>
                <patternFill>
                  <bgColor rgb="FFFFC000"/>
                </patternFill>
              </fill>
            </x14:dxf>
          </x14:cfRule>
          <x14:cfRule type="containsText" priority="10833" operator="containsText" id="{5F7AC134-22A7-46A9-B0A4-793C69928D78}">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805" operator="containsText" id="{9A4A1950-EF2E-4C89-8866-824E11ADBEC4}">
            <xm:f>NOT(ISERROR(SEARCH('Listados Datos'!$T$3,AT304)))</xm:f>
            <xm:f>'Listados Datos'!$T$3</xm:f>
            <x14:dxf>
              <fill>
                <patternFill patternType="solid">
                  <bgColor rgb="FFC00000"/>
                </patternFill>
              </fill>
            </x14:dxf>
          </x14:cfRule>
          <x14:cfRule type="containsText" priority="10806" operator="containsText" id="{A0CAF63D-CC72-40CF-BE59-73FD5C7FE310}">
            <xm:f>NOT(ISERROR(SEARCH('Listados Datos'!$T$4,AT304)))</xm:f>
            <xm:f>'Listados Datos'!$T$4</xm:f>
            <x14:dxf>
              <font>
                <b/>
                <i val="0"/>
                <color theme="0"/>
              </font>
              <fill>
                <patternFill>
                  <bgColor rgb="FFE26B0A"/>
                </patternFill>
              </fill>
            </x14:dxf>
          </x14:cfRule>
          <x14:cfRule type="containsText" priority="10807" operator="containsText" id="{997B488E-2278-4FF0-94BA-032FAC2AA1F3}">
            <xm:f>NOT(ISERROR(SEARCH('Listados Datos'!$T$5,AT304)))</xm:f>
            <xm:f>'Listados Datos'!$T$5</xm:f>
            <x14:dxf>
              <font>
                <b/>
                <i val="0"/>
                <color auto="1"/>
              </font>
              <fill>
                <patternFill>
                  <bgColor rgb="FFFFFF00"/>
                </patternFill>
              </fill>
            </x14:dxf>
          </x14:cfRule>
          <x14:cfRule type="containsText" priority="10808" operator="containsText" id="{A0E2D6C5-B4A2-434B-ACFB-4D0E8B4BF7C1}">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795" operator="containsText" id="{D37EE02E-74D5-435D-9C21-F3A3794A0331}">
            <xm:f>NOT(ISERROR(SEARCH('Listados Datos'!$P$3,AR304)))</xm:f>
            <xm:f>'Listados Datos'!$P$3</xm:f>
            <x14:dxf>
              <fill>
                <patternFill>
                  <bgColor rgb="FF99CC00"/>
                </patternFill>
              </fill>
            </x14:dxf>
          </x14:cfRule>
          <x14:cfRule type="containsText" priority="10796" operator="containsText" id="{94D23321-CABC-493A-ABD9-84040B42E0D8}">
            <xm:f>NOT(ISERROR(SEARCH('Listados Datos'!$P$4,AR304)))</xm:f>
            <xm:f>'Listados Datos'!$P$4</xm:f>
            <x14:dxf>
              <fill>
                <patternFill>
                  <bgColor rgb="FF33CC33"/>
                </patternFill>
              </fill>
            </x14:dxf>
          </x14:cfRule>
          <x14:cfRule type="containsText" priority="10797" operator="containsText" id="{F0B66E27-B576-44C6-B1A5-0F66A5AB353A}">
            <xm:f>NOT(ISERROR(SEARCH('Listados Datos'!$P$5,AR304)))</xm:f>
            <xm:f>'Listados Datos'!$P$5</xm:f>
            <x14:dxf>
              <fill>
                <patternFill>
                  <bgColor rgb="FFFFFF00"/>
                </patternFill>
              </fill>
            </x14:dxf>
          </x14:cfRule>
          <x14:cfRule type="containsText" priority="10798" operator="containsText" id="{6085B243-225E-4C52-836C-FF4B40EE359D}">
            <xm:f>NOT(ISERROR(SEARCH('Listados Datos'!$P$6,AR304)))</xm:f>
            <xm:f>'Listados Datos'!$P$6</xm:f>
            <x14:dxf>
              <fill>
                <patternFill>
                  <bgColor rgb="FFFFC000"/>
                </patternFill>
              </fill>
            </x14:dxf>
          </x14:cfRule>
          <x14:cfRule type="containsText" priority="10799" operator="containsText" id="{9105C307-01F1-403B-92A8-56C1839D2A9C}">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791" operator="containsText" id="{C37B3DCA-F0F2-490F-8C07-EBE87C904698}">
            <xm:f>NOT(ISERROR(SEARCH('Listados Datos'!$T$3,AT305)))</xm:f>
            <xm:f>'Listados Datos'!$T$3</xm:f>
            <x14:dxf>
              <fill>
                <patternFill patternType="solid">
                  <bgColor rgb="FFC00000"/>
                </patternFill>
              </fill>
            </x14:dxf>
          </x14:cfRule>
          <x14:cfRule type="containsText" priority="10792" operator="containsText" id="{AF3C10BE-8285-43D3-9B88-39637827C6DA}">
            <xm:f>NOT(ISERROR(SEARCH('Listados Datos'!$T$4,AT305)))</xm:f>
            <xm:f>'Listados Datos'!$T$4</xm:f>
            <x14:dxf>
              <font>
                <b/>
                <i val="0"/>
                <color theme="0"/>
              </font>
              <fill>
                <patternFill>
                  <bgColor rgb="FFE26B0A"/>
                </patternFill>
              </fill>
            </x14:dxf>
          </x14:cfRule>
          <x14:cfRule type="containsText" priority="10793" operator="containsText" id="{8D530126-4361-4E57-853B-3CEB012CA1C4}">
            <xm:f>NOT(ISERROR(SEARCH('Listados Datos'!$T$5,AT305)))</xm:f>
            <xm:f>'Listados Datos'!$T$5</xm:f>
            <x14:dxf>
              <font>
                <b/>
                <i val="0"/>
                <color auto="1"/>
              </font>
              <fill>
                <patternFill>
                  <bgColor rgb="FFFFFF00"/>
                </patternFill>
              </fill>
            </x14:dxf>
          </x14:cfRule>
          <x14:cfRule type="containsText" priority="10794" operator="containsText" id="{5315015C-79C1-46D0-B85D-3A5E759C38E9}">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781" operator="containsText" id="{5064B611-6201-4A34-A79D-4153202AEA73}">
            <xm:f>NOT(ISERROR(SEARCH('Listados Datos'!$P$3,AR305)))</xm:f>
            <xm:f>'Listados Datos'!$P$3</xm:f>
            <x14:dxf>
              <fill>
                <patternFill>
                  <bgColor rgb="FF99CC00"/>
                </patternFill>
              </fill>
            </x14:dxf>
          </x14:cfRule>
          <x14:cfRule type="containsText" priority="10782" operator="containsText" id="{44339FE9-9E27-4778-A90A-A0A851F4D101}">
            <xm:f>NOT(ISERROR(SEARCH('Listados Datos'!$P$4,AR305)))</xm:f>
            <xm:f>'Listados Datos'!$P$4</xm:f>
            <x14:dxf>
              <fill>
                <patternFill>
                  <bgColor rgb="FF33CC33"/>
                </patternFill>
              </fill>
            </x14:dxf>
          </x14:cfRule>
          <x14:cfRule type="containsText" priority="10783" operator="containsText" id="{DAD6904D-3763-495B-A5E8-CCC40860AE0C}">
            <xm:f>NOT(ISERROR(SEARCH('Listados Datos'!$P$5,AR305)))</xm:f>
            <xm:f>'Listados Datos'!$P$5</xm:f>
            <x14:dxf>
              <fill>
                <patternFill>
                  <bgColor rgb="FFFFFF00"/>
                </patternFill>
              </fill>
            </x14:dxf>
          </x14:cfRule>
          <x14:cfRule type="containsText" priority="10784" operator="containsText" id="{9EAEB90F-55C0-42BA-AA98-AE5ADBF73F7E}">
            <xm:f>NOT(ISERROR(SEARCH('Listados Datos'!$P$6,AR305)))</xm:f>
            <xm:f>'Listados Datos'!$P$6</xm:f>
            <x14:dxf>
              <fill>
                <patternFill>
                  <bgColor rgb="FFFFC000"/>
                </patternFill>
              </fill>
            </x14:dxf>
          </x14:cfRule>
          <x14:cfRule type="containsText" priority="10785" operator="containsText" id="{AFB12F33-1E29-4EDA-B989-C4F4E871F67E}">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763" operator="containsText" id="{060D67A7-0CF8-483A-92D4-DAE052CF4DF3}">
            <xm:f>NOT(ISERROR(SEARCH('Listados Datos'!$T$3,AF306)))</xm:f>
            <xm:f>'Listados Datos'!$T$3</xm:f>
            <x14:dxf>
              <fill>
                <patternFill patternType="solid">
                  <bgColor rgb="FFC00000"/>
                </patternFill>
              </fill>
            </x14:dxf>
          </x14:cfRule>
          <x14:cfRule type="containsText" priority="10764" operator="containsText" id="{06782F35-EA8E-4A00-9ACE-37696B317738}">
            <xm:f>NOT(ISERROR(SEARCH('Listados Datos'!$T$4,AF306)))</xm:f>
            <xm:f>'Listados Datos'!$T$4</xm:f>
            <x14:dxf>
              <font>
                <b/>
                <i val="0"/>
                <color theme="0"/>
              </font>
              <fill>
                <patternFill>
                  <bgColor rgb="FFE26B0A"/>
                </patternFill>
              </fill>
            </x14:dxf>
          </x14:cfRule>
          <x14:cfRule type="containsText" priority="10765" operator="containsText" id="{E374E0DF-E577-4C27-BB53-A2D44269CB6A}">
            <xm:f>NOT(ISERROR(SEARCH('Listados Datos'!$T$5,AF306)))</xm:f>
            <xm:f>'Listados Datos'!$T$5</xm:f>
            <x14:dxf>
              <font>
                <b/>
                <i val="0"/>
                <color auto="1"/>
              </font>
              <fill>
                <patternFill>
                  <bgColor rgb="FFFFFF00"/>
                </patternFill>
              </fill>
            </x14:dxf>
          </x14:cfRule>
          <x14:cfRule type="containsText" priority="10766" operator="containsText" id="{606AA796-A8E9-4ADB-989C-A1D72A3E615F}">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759" operator="containsText" id="{7806C3F4-9BA5-4B9C-8F6A-4A6C4FD16ADA}">
            <xm:f>NOT(ISERROR(SEARCH('Listados Datos'!$T$3,AB306)))</xm:f>
            <xm:f>'Listados Datos'!$T$3</xm:f>
            <x14:dxf>
              <fill>
                <patternFill patternType="solid">
                  <bgColor rgb="FFC00000"/>
                </patternFill>
              </fill>
            </x14:dxf>
          </x14:cfRule>
          <x14:cfRule type="containsText" priority="10760" operator="containsText" id="{E78C7E55-1CD0-4AC8-96E3-06AE984E92C3}">
            <xm:f>NOT(ISERROR(SEARCH('Listados Datos'!$T$4,AB306)))</xm:f>
            <xm:f>'Listados Datos'!$T$4</xm:f>
            <x14:dxf>
              <font>
                <b/>
                <i val="0"/>
                <color theme="0"/>
              </font>
              <fill>
                <patternFill>
                  <bgColor rgb="FFE26B0A"/>
                </patternFill>
              </fill>
            </x14:dxf>
          </x14:cfRule>
          <x14:cfRule type="containsText" priority="10761" operator="containsText" id="{23C5229B-C858-46A0-AADD-CE9ED12A36EF}">
            <xm:f>NOT(ISERROR(SEARCH('Listados Datos'!$T$5,AB306)))</xm:f>
            <xm:f>'Listados Datos'!$T$5</xm:f>
            <x14:dxf>
              <font>
                <b/>
                <i val="0"/>
                <color auto="1"/>
              </font>
              <fill>
                <patternFill>
                  <bgColor rgb="FFFFFF00"/>
                </patternFill>
              </fill>
            </x14:dxf>
          </x14:cfRule>
          <x14:cfRule type="containsText" priority="10762" operator="containsText" id="{680DC361-7352-49F1-81D6-E0BBD88C827C}">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749" operator="containsText" id="{941CD275-C834-4B06-A2E1-2D07EA1618DA}">
            <xm:f>NOT(ISERROR(SEARCH('Listados Datos'!$P$3,Z306)))</xm:f>
            <xm:f>'Listados Datos'!$P$3</xm:f>
            <x14:dxf>
              <fill>
                <patternFill>
                  <bgColor rgb="FF99CC00"/>
                </patternFill>
              </fill>
            </x14:dxf>
          </x14:cfRule>
          <x14:cfRule type="containsText" priority="10750" operator="containsText" id="{7B22FC80-D6E4-4EB2-B10A-834C72087F1B}">
            <xm:f>NOT(ISERROR(SEARCH('Listados Datos'!$P$4,Z306)))</xm:f>
            <xm:f>'Listados Datos'!$P$4</xm:f>
            <x14:dxf>
              <fill>
                <patternFill>
                  <bgColor rgb="FF33CC33"/>
                </patternFill>
              </fill>
            </x14:dxf>
          </x14:cfRule>
          <x14:cfRule type="containsText" priority="10751" operator="containsText" id="{E3ACCC1B-E27E-4A68-BDA9-131766828493}">
            <xm:f>NOT(ISERROR(SEARCH('Listados Datos'!$P$5,Z306)))</xm:f>
            <xm:f>'Listados Datos'!$P$5</xm:f>
            <x14:dxf>
              <fill>
                <patternFill>
                  <bgColor rgb="FFFFFF00"/>
                </patternFill>
              </fill>
            </x14:dxf>
          </x14:cfRule>
          <x14:cfRule type="containsText" priority="10752" operator="containsText" id="{949356CA-DA2A-4462-ADBC-4ECE3DBBB431}">
            <xm:f>NOT(ISERROR(SEARCH('Listados Datos'!$P$6,Z306)))</xm:f>
            <xm:f>'Listados Datos'!$P$6</xm:f>
            <x14:dxf>
              <fill>
                <patternFill>
                  <bgColor rgb="FFFFC000"/>
                </patternFill>
              </fill>
            </x14:dxf>
          </x14:cfRule>
          <x14:cfRule type="containsText" priority="10753" operator="containsText" id="{4A1E8AC0-E31A-4CA3-8171-7B7DDE172E0C}">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721" operator="containsText" id="{27113825-DCBB-4A40-B99B-333683682120}">
            <xm:f>NOT(ISERROR(SEARCH('Listados Datos'!$T$3,AT307)))</xm:f>
            <xm:f>'Listados Datos'!$T$3</xm:f>
            <x14:dxf>
              <fill>
                <patternFill patternType="solid">
                  <bgColor rgb="FFC00000"/>
                </patternFill>
              </fill>
            </x14:dxf>
          </x14:cfRule>
          <x14:cfRule type="containsText" priority="10722" operator="containsText" id="{BD05AD2C-6761-4A80-AE84-6AD50867E8B1}">
            <xm:f>NOT(ISERROR(SEARCH('Listados Datos'!$T$4,AT307)))</xm:f>
            <xm:f>'Listados Datos'!$T$4</xm:f>
            <x14:dxf>
              <font>
                <b/>
                <i val="0"/>
                <color theme="0"/>
              </font>
              <fill>
                <patternFill>
                  <bgColor rgb="FFE26B0A"/>
                </patternFill>
              </fill>
            </x14:dxf>
          </x14:cfRule>
          <x14:cfRule type="containsText" priority="10723" operator="containsText" id="{EB974980-DEAF-4F59-9CF6-4BEB83314142}">
            <xm:f>NOT(ISERROR(SEARCH('Listados Datos'!$T$5,AT307)))</xm:f>
            <xm:f>'Listados Datos'!$T$5</xm:f>
            <x14:dxf>
              <font>
                <b/>
                <i val="0"/>
                <color auto="1"/>
              </font>
              <fill>
                <patternFill>
                  <bgColor rgb="FFFFFF00"/>
                </patternFill>
              </fill>
            </x14:dxf>
          </x14:cfRule>
          <x14:cfRule type="containsText" priority="10724" operator="containsText" id="{F2243929-DA6F-4751-8105-D666FC652F38}">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669" operator="containsText" id="{D6E7EEF3-E34D-4EBD-8136-279C8E8AD43A}">
            <xm:f>NOT(ISERROR(SEARCH('Listados Datos'!$P$3,AR308)))</xm:f>
            <xm:f>'Listados Datos'!$P$3</xm:f>
            <x14:dxf>
              <fill>
                <patternFill>
                  <bgColor rgb="FF99CC00"/>
                </patternFill>
              </fill>
            </x14:dxf>
          </x14:cfRule>
          <x14:cfRule type="containsText" priority="10670" operator="containsText" id="{FB739EDA-5F8C-4755-A2E3-C54A8D0313AA}">
            <xm:f>NOT(ISERROR(SEARCH('Listados Datos'!$P$4,AR308)))</xm:f>
            <xm:f>'Listados Datos'!$P$4</xm:f>
            <x14:dxf>
              <fill>
                <patternFill>
                  <bgColor rgb="FF33CC33"/>
                </patternFill>
              </fill>
            </x14:dxf>
          </x14:cfRule>
          <x14:cfRule type="containsText" priority="10671" operator="containsText" id="{948936F9-6868-4A1F-AD02-C41AE39083DC}">
            <xm:f>NOT(ISERROR(SEARCH('Listados Datos'!$P$5,AR308)))</xm:f>
            <xm:f>'Listados Datos'!$P$5</xm:f>
            <x14:dxf>
              <fill>
                <patternFill>
                  <bgColor rgb="FFFFFF00"/>
                </patternFill>
              </fill>
            </x14:dxf>
          </x14:cfRule>
          <x14:cfRule type="containsText" priority="10672" operator="containsText" id="{ED0E29FA-DB82-4EA1-AAEE-DF8EB44C34DC}">
            <xm:f>NOT(ISERROR(SEARCH('Listados Datos'!$P$6,AR308)))</xm:f>
            <xm:f>'Listados Datos'!$P$6</xm:f>
            <x14:dxf>
              <fill>
                <patternFill>
                  <bgColor rgb="FFFFC000"/>
                </patternFill>
              </fill>
            </x14:dxf>
          </x14:cfRule>
          <x14:cfRule type="containsText" priority="10673" operator="containsText" id="{7BB0C9CA-BC34-4378-9814-B2F900341887}">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707" operator="containsText" id="{97D031BD-345A-48B6-A093-88E1A38C7BD5}">
            <xm:f>NOT(ISERROR(SEARCH('Listados Datos'!$T$3,AF308)))</xm:f>
            <xm:f>'Listados Datos'!$T$3</xm:f>
            <x14:dxf>
              <fill>
                <patternFill patternType="solid">
                  <bgColor rgb="FFC00000"/>
                </patternFill>
              </fill>
            </x14:dxf>
          </x14:cfRule>
          <x14:cfRule type="containsText" priority="10708" operator="containsText" id="{D84E0098-16A8-4F53-A1B7-7153216DA4B4}">
            <xm:f>NOT(ISERROR(SEARCH('Listados Datos'!$T$4,AF308)))</xm:f>
            <xm:f>'Listados Datos'!$T$4</xm:f>
            <x14:dxf>
              <font>
                <b/>
                <i val="0"/>
                <color theme="0"/>
              </font>
              <fill>
                <patternFill>
                  <bgColor rgb="FFE26B0A"/>
                </patternFill>
              </fill>
            </x14:dxf>
          </x14:cfRule>
          <x14:cfRule type="containsText" priority="10709" operator="containsText" id="{E5843502-2D1A-45FA-A01C-E4BF75C3AA4C}">
            <xm:f>NOT(ISERROR(SEARCH('Listados Datos'!$T$5,AF308)))</xm:f>
            <xm:f>'Listados Datos'!$T$5</xm:f>
            <x14:dxf>
              <font>
                <b/>
                <i val="0"/>
                <color auto="1"/>
              </font>
              <fill>
                <patternFill>
                  <bgColor rgb="FFFFFF00"/>
                </patternFill>
              </fill>
            </x14:dxf>
          </x14:cfRule>
          <x14:cfRule type="containsText" priority="10710" operator="containsText" id="{F1CF4DD3-FDDF-487E-AADA-D4884606309C}">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703" operator="containsText" id="{8326D697-0C73-4870-A482-988EFE08B25B}">
            <xm:f>NOT(ISERROR(SEARCH('Listados Datos'!$T$3,AB308)))</xm:f>
            <xm:f>'Listados Datos'!$T$3</xm:f>
            <x14:dxf>
              <fill>
                <patternFill patternType="solid">
                  <bgColor rgb="FFC00000"/>
                </patternFill>
              </fill>
            </x14:dxf>
          </x14:cfRule>
          <x14:cfRule type="containsText" priority="10704" operator="containsText" id="{3D9C044B-BA9B-4582-A4A6-1F89CEB4B45E}">
            <xm:f>NOT(ISERROR(SEARCH('Listados Datos'!$T$4,AB308)))</xm:f>
            <xm:f>'Listados Datos'!$T$4</xm:f>
            <x14:dxf>
              <font>
                <b/>
                <i val="0"/>
                <color theme="0"/>
              </font>
              <fill>
                <patternFill>
                  <bgColor rgb="FFE26B0A"/>
                </patternFill>
              </fill>
            </x14:dxf>
          </x14:cfRule>
          <x14:cfRule type="containsText" priority="10705" operator="containsText" id="{826C24D4-9F5B-4666-A46C-C36F9B0B247B}">
            <xm:f>NOT(ISERROR(SEARCH('Listados Datos'!$T$5,AB308)))</xm:f>
            <xm:f>'Listados Datos'!$T$5</xm:f>
            <x14:dxf>
              <font>
                <b/>
                <i val="0"/>
                <color auto="1"/>
              </font>
              <fill>
                <patternFill>
                  <bgColor rgb="FFFFFF00"/>
                </patternFill>
              </fill>
            </x14:dxf>
          </x14:cfRule>
          <x14:cfRule type="containsText" priority="10706" operator="containsText" id="{F3BEDBBB-3F9A-4705-BD7D-3D24A890E64F}">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693" operator="containsText" id="{867EF320-3162-40A2-B76E-417F09D5373A}">
            <xm:f>NOT(ISERROR(SEARCH('Listados Datos'!$P$3,Z308)))</xm:f>
            <xm:f>'Listados Datos'!$P$3</xm:f>
            <x14:dxf>
              <fill>
                <patternFill>
                  <bgColor rgb="FF99CC00"/>
                </patternFill>
              </fill>
            </x14:dxf>
          </x14:cfRule>
          <x14:cfRule type="containsText" priority="10694" operator="containsText" id="{29ABC979-7E7B-4087-AE21-C51A11F4615B}">
            <xm:f>NOT(ISERROR(SEARCH('Listados Datos'!$P$4,Z308)))</xm:f>
            <xm:f>'Listados Datos'!$P$4</xm:f>
            <x14:dxf>
              <fill>
                <patternFill>
                  <bgColor rgb="FF33CC33"/>
                </patternFill>
              </fill>
            </x14:dxf>
          </x14:cfRule>
          <x14:cfRule type="containsText" priority="10695" operator="containsText" id="{5DE8C91B-04BD-4311-8174-935883B85ABB}">
            <xm:f>NOT(ISERROR(SEARCH('Listados Datos'!$P$5,Z308)))</xm:f>
            <xm:f>'Listados Datos'!$P$5</xm:f>
            <x14:dxf>
              <fill>
                <patternFill>
                  <bgColor rgb="FFFFFF00"/>
                </patternFill>
              </fill>
            </x14:dxf>
          </x14:cfRule>
          <x14:cfRule type="containsText" priority="10696" operator="containsText" id="{7EF18C5A-C2C8-4399-8CA1-636568B6E037}">
            <xm:f>NOT(ISERROR(SEARCH('Listados Datos'!$P$6,Z308)))</xm:f>
            <xm:f>'Listados Datos'!$P$6</xm:f>
            <x14:dxf>
              <fill>
                <patternFill>
                  <bgColor rgb="FFFFC000"/>
                </patternFill>
              </fill>
            </x14:dxf>
          </x14:cfRule>
          <x14:cfRule type="containsText" priority="10697" operator="containsText" id="{6D9A2017-3FF1-4564-A622-F65C3AD0434F}">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679" operator="containsText" id="{5844E2BC-51DA-4964-9109-89164AA6C65A}">
            <xm:f>NOT(ISERROR(SEARCH('Listados Datos'!$T$3,AT308)))</xm:f>
            <xm:f>'Listados Datos'!$T$3</xm:f>
            <x14:dxf>
              <fill>
                <patternFill patternType="solid">
                  <bgColor rgb="FFC00000"/>
                </patternFill>
              </fill>
            </x14:dxf>
          </x14:cfRule>
          <x14:cfRule type="containsText" priority="10680" operator="containsText" id="{B0D54DD8-CF90-47C2-9E4F-217E583C5093}">
            <xm:f>NOT(ISERROR(SEARCH('Listados Datos'!$T$4,AT308)))</xm:f>
            <xm:f>'Listados Datos'!$T$4</xm:f>
            <x14:dxf>
              <font>
                <b/>
                <i val="0"/>
                <color theme="0"/>
              </font>
              <fill>
                <patternFill>
                  <bgColor rgb="FFE26B0A"/>
                </patternFill>
              </fill>
            </x14:dxf>
          </x14:cfRule>
          <x14:cfRule type="containsText" priority="10681" operator="containsText" id="{8C837D9B-2BD8-4D64-848B-A1EB96777478}">
            <xm:f>NOT(ISERROR(SEARCH('Listados Datos'!$T$5,AT308)))</xm:f>
            <xm:f>'Listados Datos'!$T$5</xm:f>
            <x14:dxf>
              <font>
                <b/>
                <i val="0"/>
                <color auto="1"/>
              </font>
              <fill>
                <patternFill>
                  <bgColor rgb="FFFFFF00"/>
                </patternFill>
              </fill>
            </x14:dxf>
          </x14:cfRule>
          <x14:cfRule type="containsText" priority="10682" operator="containsText" id="{EBA9329D-E501-4D76-9483-09826317802C}">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10519" operator="containsText" id="{AC783E32-DEF7-471F-B438-00E3A100AB4C}">
            <xm:f>NOT(ISERROR(SEARCH('Listados Datos'!$P$3,AR301)))</xm:f>
            <xm:f>'Listados Datos'!$P$3</xm:f>
            <x14:dxf>
              <fill>
                <patternFill>
                  <bgColor rgb="FF99CC00"/>
                </patternFill>
              </fill>
            </x14:dxf>
          </x14:cfRule>
          <x14:cfRule type="containsText" priority="10520" operator="containsText" id="{4C2BBD1B-C383-4054-9E2A-094719670016}">
            <xm:f>NOT(ISERROR(SEARCH('Listados Datos'!$P$4,AR301)))</xm:f>
            <xm:f>'Listados Datos'!$P$4</xm:f>
            <x14:dxf>
              <fill>
                <patternFill>
                  <bgColor rgb="FF33CC33"/>
                </patternFill>
              </fill>
            </x14:dxf>
          </x14:cfRule>
          <x14:cfRule type="containsText" priority="10521" operator="containsText" id="{EE5794F4-638A-408E-A8DA-93A175EF6B9B}">
            <xm:f>NOT(ISERROR(SEARCH('Listados Datos'!$P$5,AR301)))</xm:f>
            <xm:f>'Listados Datos'!$P$5</xm:f>
            <x14:dxf>
              <fill>
                <patternFill>
                  <bgColor rgb="FFFFFF00"/>
                </patternFill>
              </fill>
            </x14:dxf>
          </x14:cfRule>
          <x14:cfRule type="containsText" priority="10522" operator="containsText" id="{D747E3E0-4FE6-400B-AD84-3CF3DF0F08CD}">
            <xm:f>NOT(ISERROR(SEARCH('Listados Datos'!$P$6,AR301)))</xm:f>
            <xm:f>'Listados Datos'!$P$6</xm:f>
            <x14:dxf>
              <fill>
                <patternFill>
                  <bgColor rgb="FFFFC000"/>
                </patternFill>
              </fill>
            </x14:dxf>
          </x14:cfRule>
          <x14:cfRule type="containsText" priority="10523" operator="containsText" id="{222FD191-C83F-492C-8C69-0D92B2267A37}">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585" operator="containsText" id="{912B3812-F04E-4181-847D-FA8665393298}">
            <xm:f>NOT(ISERROR(SEARCH('Listados Datos'!$T$3,AT303)))</xm:f>
            <xm:f>'Listados Datos'!$T$3</xm:f>
            <x14:dxf>
              <fill>
                <patternFill patternType="solid">
                  <bgColor rgb="FFC00000"/>
                </patternFill>
              </fill>
            </x14:dxf>
          </x14:cfRule>
          <x14:cfRule type="containsText" priority="10586" operator="containsText" id="{822B2D1F-8A88-4B79-B6F9-99C41458A9BC}">
            <xm:f>NOT(ISERROR(SEARCH('Listados Datos'!$T$4,AT303)))</xm:f>
            <xm:f>'Listados Datos'!$T$4</xm:f>
            <x14:dxf>
              <font>
                <b/>
                <i val="0"/>
                <color theme="0"/>
              </font>
              <fill>
                <patternFill>
                  <bgColor rgb="FFE26B0A"/>
                </patternFill>
              </fill>
            </x14:dxf>
          </x14:cfRule>
          <x14:cfRule type="containsText" priority="10587" operator="containsText" id="{1ADAA8B5-5CE8-430D-83F2-3A966AA595E1}">
            <xm:f>NOT(ISERROR(SEARCH('Listados Datos'!$T$5,AT303)))</xm:f>
            <xm:f>'Listados Datos'!$T$5</xm:f>
            <x14:dxf>
              <font>
                <b/>
                <i val="0"/>
                <color auto="1"/>
              </font>
              <fill>
                <patternFill>
                  <bgColor rgb="FFFFFF00"/>
                </patternFill>
              </fill>
            </x14:dxf>
          </x14:cfRule>
          <x14:cfRule type="containsText" priority="10588" operator="containsText" id="{9951B411-18F2-4D54-86E4-6A259CBCFA03}">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575" operator="containsText" id="{EDADE9BE-14E0-4F0B-A6F3-3ACBE4D36EEC}">
            <xm:f>NOT(ISERROR(SEARCH('Listados Datos'!$P$3,AR303)))</xm:f>
            <xm:f>'Listados Datos'!$P$3</xm:f>
            <x14:dxf>
              <fill>
                <patternFill>
                  <bgColor rgb="FF99CC00"/>
                </patternFill>
              </fill>
            </x14:dxf>
          </x14:cfRule>
          <x14:cfRule type="containsText" priority="10576" operator="containsText" id="{5E0A3643-8A26-4B1B-9D35-F8E28B3EB73D}">
            <xm:f>NOT(ISERROR(SEARCH('Listados Datos'!$P$4,AR303)))</xm:f>
            <xm:f>'Listados Datos'!$P$4</xm:f>
            <x14:dxf>
              <fill>
                <patternFill>
                  <bgColor rgb="FF33CC33"/>
                </patternFill>
              </fill>
            </x14:dxf>
          </x14:cfRule>
          <x14:cfRule type="containsText" priority="10577" operator="containsText" id="{44592DDC-A2CC-4FD0-A217-E37C28E3FE2C}">
            <xm:f>NOT(ISERROR(SEARCH('Listados Datos'!$P$5,AR303)))</xm:f>
            <xm:f>'Listados Datos'!$P$5</xm:f>
            <x14:dxf>
              <fill>
                <patternFill>
                  <bgColor rgb="FFFFFF00"/>
                </patternFill>
              </fill>
            </x14:dxf>
          </x14:cfRule>
          <x14:cfRule type="containsText" priority="10578" operator="containsText" id="{41D934CE-8B48-4561-91D9-7320B2ECCDC5}">
            <xm:f>NOT(ISERROR(SEARCH('Listados Datos'!$P$6,AR303)))</xm:f>
            <xm:f>'Listados Datos'!$P$6</xm:f>
            <x14:dxf>
              <fill>
                <patternFill>
                  <bgColor rgb="FFFFC000"/>
                </patternFill>
              </fill>
            </x14:dxf>
          </x14:cfRule>
          <x14:cfRule type="containsText" priority="10579" operator="containsText" id="{D438D4FF-7D13-4732-8041-CB0C9EF86563}">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43" operator="containsText" id="{6AEEB041-42B7-42DE-8CD8-17048AD983BC}">
            <xm:f>NOT(ISERROR(SEARCH('Listados Datos'!$T$3,AT300)))</xm:f>
            <xm:f>'Listados Datos'!$T$3</xm:f>
            <x14:dxf>
              <fill>
                <patternFill patternType="solid">
                  <bgColor rgb="FFC00000"/>
                </patternFill>
              </fill>
            </x14:dxf>
          </x14:cfRule>
          <x14:cfRule type="containsText" priority="10544" operator="containsText" id="{D9404DFA-CC6F-4BBA-9194-7D47F4C67D9B}">
            <xm:f>NOT(ISERROR(SEARCH('Listados Datos'!$T$4,AT300)))</xm:f>
            <xm:f>'Listados Datos'!$T$4</xm:f>
            <x14:dxf>
              <font>
                <b/>
                <i val="0"/>
                <color theme="0"/>
              </font>
              <fill>
                <patternFill>
                  <bgColor rgb="FFE26B0A"/>
                </patternFill>
              </fill>
            </x14:dxf>
          </x14:cfRule>
          <x14:cfRule type="containsText" priority="10545" operator="containsText" id="{20082672-C8B8-442B-81C5-89C5FA67B498}">
            <xm:f>NOT(ISERROR(SEARCH('Listados Datos'!$T$5,AT300)))</xm:f>
            <xm:f>'Listados Datos'!$T$5</xm:f>
            <x14:dxf>
              <font>
                <b/>
                <i val="0"/>
                <color auto="1"/>
              </font>
              <fill>
                <patternFill>
                  <bgColor rgb="FFFFFF00"/>
                </patternFill>
              </fill>
            </x14:dxf>
          </x14:cfRule>
          <x14:cfRule type="containsText" priority="10546" operator="containsText" id="{8E93EE99-42F7-4075-90E0-32342E7844B4}">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33" operator="containsText" id="{D610EA28-F2B7-449E-AEBF-8C047C36CD1D}">
            <xm:f>NOT(ISERROR(SEARCH('Listados Datos'!$P$3,AR300)))</xm:f>
            <xm:f>'Listados Datos'!$P$3</xm:f>
            <x14:dxf>
              <fill>
                <patternFill>
                  <bgColor rgb="FF99CC00"/>
                </patternFill>
              </fill>
            </x14:dxf>
          </x14:cfRule>
          <x14:cfRule type="containsText" priority="10534" operator="containsText" id="{BF615D19-CFE0-4F40-BC1A-FB85736010C7}">
            <xm:f>NOT(ISERROR(SEARCH('Listados Datos'!$P$4,AR300)))</xm:f>
            <xm:f>'Listados Datos'!$P$4</xm:f>
            <x14:dxf>
              <fill>
                <patternFill>
                  <bgColor rgb="FF33CC33"/>
                </patternFill>
              </fill>
            </x14:dxf>
          </x14:cfRule>
          <x14:cfRule type="containsText" priority="10535" operator="containsText" id="{9F2AF5FD-1F51-4D7F-A9C8-154AFA474019}">
            <xm:f>NOT(ISERROR(SEARCH('Listados Datos'!$P$5,AR300)))</xm:f>
            <xm:f>'Listados Datos'!$P$5</xm:f>
            <x14:dxf>
              <fill>
                <patternFill>
                  <bgColor rgb="FFFFFF00"/>
                </patternFill>
              </fill>
            </x14:dxf>
          </x14:cfRule>
          <x14:cfRule type="containsText" priority="10536" operator="containsText" id="{E544A917-64E8-4D40-86F8-C5FC7A11580B}">
            <xm:f>NOT(ISERROR(SEARCH('Listados Datos'!$P$6,AR300)))</xm:f>
            <xm:f>'Listados Datos'!$P$6</xm:f>
            <x14:dxf>
              <fill>
                <patternFill>
                  <bgColor rgb="FFFFC000"/>
                </patternFill>
              </fill>
            </x14:dxf>
          </x14:cfRule>
          <x14:cfRule type="containsText" priority="10537" operator="containsText" id="{AD8D3278-ED3D-463A-8924-8AC4255861AB}">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51" operator="containsText" id="{6F5A2759-43E2-42B1-8ABB-AC5D6B8DE1C9}">
            <xm:f>NOT(ISERROR(SEARCH('Listados Datos'!$T$3,AF298)))</xm:f>
            <xm:f>'Listados Datos'!$T$3</xm:f>
            <x14:dxf>
              <fill>
                <patternFill patternType="solid">
                  <bgColor rgb="FFC00000"/>
                </patternFill>
              </fill>
            </x14:dxf>
          </x14:cfRule>
          <x14:cfRule type="containsText" priority="10652" operator="containsText" id="{EB4A4871-F3D5-44CB-80AD-9CB4DEE0712C}">
            <xm:f>NOT(ISERROR(SEARCH('Listados Datos'!$T$4,AF298)))</xm:f>
            <xm:f>'Listados Datos'!$T$4</xm:f>
            <x14:dxf>
              <font>
                <b/>
                <i val="0"/>
                <color theme="0"/>
              </font>
              <fill>
                <patternFill>
                  <bgColor rgb="FFE26B0A"/>
                </patternFill>
              </fill>
            </x14:dxf>
          </x14:cfRule>
          <x14:cfRule type="containsText" priority="10653" operator="containsText" id="{5744E77E-3428-42C4-AC82-595067805468}">
            <xm:f>NOT(ISERROR(SEARCH('Listados Datos'!$T$5,AF298)))</xm:f>
            <xm:f>'Listados Datos'!$T$5</xm:f>
            <x14:dxf>
              <font>
                <b/>
                <i val="0"/>
                <color auto="1"/>
              </font>
              <fill>
                <patternFill>
                  <bgColor rgb="FFFFFF00"/>
                </patternFill>
              </fill>
            </x14:dxf>
          </x14:cfRule>
          <x14:cfRule type="containsText" priority="10654" operator="containsText" id="{7D23D414-899B-45DE-8A0A-B4B8209B393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47" operator="containsText" id="{426F4D7B-5623-48C5-AA72-4182A2233490}">
            <xm:f>NOT(ISERROR(SEARCH('Listados Datos'!$T$3,AB298)))</xm:f>
            <xm:f>'Listados Datos'!$T$3</xm:f>
            <x14:dxf>
              <fill>
                <patternFill patternType="solid">
                  <bgColor rgb="FFC00000"/>
                </patternFill>
              </fill>
            </x14:dxf>
          </x14:cfRule>
          <x14:cfRule type="containsText" priority="10648" operator="containsText" id="{BF8B976C-2F5B-48A5-A768-A2E4852911D8}">
            <xm:f>NOT(ISERROR(SEARCH('Listados Datos'!$T$4,AB298)))</xm:f>
            <xm:f>'Listados Datos'!$T$4</xm:f>
            <x14:dxf>
              <font>
                <b/>
                <i val="0"/>
                <color theme="0"/>
              </font>
              <fill>
                <patternFill>
                  <bgColor rgb="FFE26B0A"/>
                </patternFill>
              </fill>
            </x14:dxf>
          </x14:cfRule>
          <x14:cfRule type="containsText" priority="10649" operator="containsText" id="{E13C6014-9826-4391-B649-40F01827046B}">
            <xm:f>NOT(ISERROR(SEARCH('Listados Datos'!$T$5,AB298)))</xm:f>
            <xm:f>'Listados Datos'!$T$5</xm:f>
            <x14:dxf>
              <font>
                <b/>
                <i val="0"/>
                <color auto="1"/>
              </font>
              <fill>
                <patternFill>
                  <bgColor rgb="FFFFFF00"/>
                </patternFill>
              </fill>
            </x14:dxf>
          </x14:cfRule>
          <x14:cfRule type="containsText" priority="10650" operator="containsText" id="{3A4B2C6B-7C1D-4919-99C8-643A4EEC9966}">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37" operator="containsText" id="{C8DD458D-9822-46EF-AB00-22D22706A428}">
            <xm:f>NOT(ISERROR(SEARCH('Listados Datos'!$P$3,Z298)))</xm:f>
            <xm:f>'Listados Datos'!$P$3</xm:f>
            <x14:dxf>
              <fill>
                <patternFill>
                  <bgColor rgb="FF99CC00"/>
                </patternFill>
              </fill>
            </x14:dxf>
          </x14:cfRule>
          <x14:cfRule type="containsText" priority="10638" operator="containsText" id="{836638DF-785F-4269-A0F0-F943A0D07D9F}">
            <xm:f>NOT(ISERROR(SEARCH('Listados Datos'!$P$4,Z298)))</xm:f>
            <xm:f>'Listados Datos'!$P$4</xm:f>
            <x14:dxf>
              <fill>
                <patternFill>
                  <bgColor rgb="FF33CC33"/>
                </patternFill>
              </fill>
            </x14:dxf>
          </x14:cfRule>
          <x14:cfRule type="containsText" priority="10639" operator="containsText" id="{3DAC85C7-FB82-4048-9E5E-535F477CF9C4}">
            <xm:f>NOT(ISERROR(SEARCH('Listados Datos'!$P$5,Z298)))</xm:f>
            <xm:f>'Listados Datos'!$P$5</xm:f>
            <x14:dxf>
              <fill>
                <patternFill>
                  <bgColor rgb="FFFFFF00"/>
                </patternFill>
              </fill>
            </x14:dxf>
          </x14:cfRule>
          <x14:cfRule type="containsText" priority="10640" operator="containsText" id="{8FC16B65-5EF8-4035-BB5A-7754D6B83FB1}">
            <xm:f>NOT(ISERROR(SEARCH('Listados Datos'!$P$6,Z298)))</xm:f>
            <xm:f>'Listados Datos'!$P$6</xm:f>
            <x14:dxf>
              <fill>
                <patternFill>
                  <bgColor rgb="FFFFC000"/>
                </patternFill>
              </fill>
            </x14:dxf>
          </x14:cfRule>
          <x14:cfRule type="containsText" priority="10641" operator="containsText" id="{CB8666A8-3CD9-4182-9302-C4EEB19E820F}">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13" operator="containsText" id="{A4948172-DA77-4EC0-A491-176F2717B6A9}">
            <xm:f>NOT(ISERROR(SEARCH('Listados Datos'!$T$3,AT298)))</xm:f>
            <xm:f>'Listados Datos'!$T$3</xm:f>
            <x14:dxf>
              <fill>
                <patternFill patternType="solid">
                  <bgColor rgb="FFC00000"/>
                </patternFill>
              </fill>
            </x14:dxf>
          </x14:cfRule>
          <x14:cfRule type="containsText" priority="10614" operator="containsText" id="{EE26FA14-8DDF-4B0B-8C94-081B4A611304}">
            <xm:f>NOT(ISERROR(SEARCH('Listados Datos'!$T$4,AT298)))</xm:f>
            <xm:f>'Listados Datos'!$T$4</xm:f>
            <x14:dxf>
              <font>
                <b/>
                <i val="0"/>
                <color theme="0"/>
              </font>
              <fill>
                <patternFill>
                  <bgColor rgb="FFE26B0A"/>
                </patternFill>
              </fill>
            </x14:dxf>
          </x14:cfRule>
          <x14:cfRule type="containsText" priority="10615" operator="containsText" id="{33FBA4F5-5817-40C7-B6F0-75FE177CBB2B}">
            <xm:f>NOT(ISERROR(SEARCH('Listados Datos'!$T$5,AT298)))</xm:f>
            <xm:f>'Listados Datos'!$T$5</xm:f>
            <x14:dxf>
              <font>
                <b/>
                <i val="0"/>
                <color auto="1"/>
              </font>
              <fill>
                <patternFill>
                  <bgColor rgb="FFFFFF00"/>
                </patternFill>
              </fill>
            </x14:dxf>
          </x14:cfRule>
          <x14:cfRule type="containsText" priority="10616" operator="containsText" id="{F520B40A-D43A-4877-B985-70FFF9359315}">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03" operator="containsText" id="{23E50111-CBD1-4178-8604-1E8136BCB61E}">
            <xm:f>NOT(ISERROR(SEARCH('Listados Datos'!$P$3,AR298)))</xm:f>
            <xm:f>'Listados Datos'!$P$3</xm:f>
            <x14:dxf>
              <fill>
                <patternFill>
                  <bgColor rgb="FF99CC00"/>
                </patternFill>
              </fill>
            </x14:dxf>
          </x14:cfRule>
          <x14:cfRule type="containsText" priority="10604" operator="containsText" id="{B4DB56E2-AB1C-421F-976E-4288D895FCFA}">
            <xm:f>NOT(ISERROR(SEARCH('Listados Datos'!$P$4,AR298)))</xm:f>
            <xm:f>'Listados Datos'!$P$4</xm:f>
            <x14:dxf>
              <fill>
                <patternFill>
                  <bgColor rgb="FF33CC33"/>
                </patternFill>
              </fill>
            </x14:dxf>
          </x14:cfRule>
          <x14:cfRule type="containsText" priority="10605" operator="containsText" id="{9E076C20-76C3-4ECB-BE78-5083721693CA}">
            <xm:f>NOT(ISERROR(SEARCH('Listados Datos'!$P$5,AR298)))</xm:f>
            <xm:f>'Listados Datos'!$P$5</xm:f>
            <x14:dxf>
              <fill>
                <patternFill>
                  <bgColor rgb="FFFFFF00"/>
                </patternFill>
              </fill>
            </x14:dxf>
          </x14:cfRule>
          <x14:cfRule type="containsText" priority="10606" operator="containsText" id="{A926DE73-02E7-4864-A0FF-FE70CA79A080}">
            <xm:f>NOT(ISERROR(SEARCH('Listados Datos'!$P$6,AR298)))</xm:f>
            <xm:f>'Listados Datos'!$P$6</xm:f>
            <x14:dxf>
              <fill>
                <patternFill>
                  <bgColor rgb="FFFFC000"/>
                </patternFill>
              </fill>
            </x14:dxf>
          </x14:cfRule>
          <x14:cfRule type="containsText" priority="10607" operator="containsText" id="{AE0A775E-8783-4B24-874B-B226D1CF31B3}">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599" operator="containsText" id="{A3DF10B2-C3B5-415C-B405-8FE566CE287E}">
            <xm:f>NOT(ISERROR(SEARCH('Listados Datos'!$T$3,AT299)))</xm:f>
            <xm:f>'Listados Datos'!$T$3</xm:f>
            <x14:dxf>
              <fill>
                <patternFill patternType="solid">
                  <bgColor rgb="FFC00000"/>
                </patternFill>
              </fill>
            </x14:dxf>
          </x14:cfRule>
          <x14:cfRule type="containsText" priority="10600" operator="containsText" id="{44DC939A-06C9-4B24-B1DE-E7AA178B2E1A}">
            <xm:f>NOT(ISERROR(SEARCH('Listados Datos'!$T$4,AT299)))</xm:f>
            <xm:f>'Listados Datos'!$T$4</xm:f>
            <x14:dxf>
              <font>
                <b/>
                <i val="0"/>
                <color theme="0"/>
              </font>
              <fill>
                <patternFill>
                  <bgColor rgb="FFE26B0A"/>
                </patternFill>
              </fill>
            </x14:dxf>
          </x14:cfRule>
          <x14:cfRule type="containsText" priority="10601" operator="containsText" id="{0F22F989-1B3D-4D1E-A453-9E7C764C8641}">
            <xm:f>NOT(ISERROR(SEARCH('Listados Datos'!$T$5,AT299)))</xm:f>
            <xm:f>'Listados Datos'!$T$5</xm:f>
            <x14:dxf>
              <font>
                <b/>
                <i val="0"/>
                <color auto="1"/>
              </font>
              <fill>
                <patternFill>
                  <bgColor rgb="FFFFFF00"/>
                </patternFill>
              </fill>
            </x14:dxf>
          </x14:cfRule>
          <x14:cfRule type="containsText" priority="10602" operator="containsText" id="{00CC06E4-0157-430A-A992-68E08E5BA0D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589" operator="containsText" id="{B442D1AB-65DF-4F68-BC37-18C300196CD7}">
            <xm:f>NOT(ISERROR(SEARCH('Listados Datos'!$P$3,AR299)))</xm:f>
            <xm:f>'Listados Datos'!$P$3</xm:f>
            <x14:dxf>
              <fill>
                <patternFill>
                  <bgColor rgb="FF99CC00"/>
                </patternFill>
              </fill>
            </x14:dxf>
          </x14:cfRule>
          <x14:cfRule type="containsText" priority="10590" operator="containsText" id="{D2E58EEA-B255-472A-B3A0-4BD8A9255045}">
            <xm:f>NOT(ISERROR(SEARCH('Listados Datos'!$P$4,AR299)))</xm:f>
            <xm:f>'Listados Datos'!$P$4</xm:f>
            <x14:dxf>
              <fill>
                <patternFill>
                  <bgColor rgb="FF33CC33"/>
                </patternFill>
              </fill>
            </x14:dxf>
          </x14:cfRule>
          <x14:cfRule type="containsText" priority="10591" operator="containsText" id="{7C622CE6-604B-4494-9D67-51F9AC7D376D}">
            <xm:f>NOT(ISERROR(SEARCH('Listados Datos'!$P$5,AR299)))</xm:f>
            <xm:f>'Listados Datos'!$P$5</xm:f>
            <x14:dxf>
              <fill>
                <patternFill>
                  <bgColor rgb="FFFFFF00"/>
                </patternFill>
              </fill>
            </x14:dxf>
          </x14:cfRule>
          <x14:cfRule type="containsText" priority="10592" operator="containsText" id="{FD86B32F-0EAC-4CD6-AE82-286856FD6303}">
            <xm:f>NOT(ISERROR(SEARCH('Listados Datos'!$P$6,AR299)))</xm:f>
            <xm:f>'Listados Datos'!$P$6</xm:f>
            <x14:dxf>
              <fill>
                <patternFill>
                  <bgColor rgb="FFFFC000"/>
                </patternFill>
              </fill>
            </x14:dxf>
          </x14:cfRule>
          <x14:cfRule type="containsText" priority="10593" operator="containsText" id="{4DC717C9-15AF-42D8-A9D0-9106C3A2F440}">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571" operator="containsText" id="{6F1A8371-E2A5-41EE-9559-C922F1B8E034}">
            <xm:f>NOT(ISERROR(SEARCH('Listados Datos'!$T$3,AF300)))</xm:f>
            <xm:f>'Listados Datos'!$T$3</xm:f>
            <x14:dxf>
              <fill>
                <patternFill patternType="solid">
                  <bgColor rgb="FFC00000"/>
                </patternFill>
              </fill>
            </x14:dxf>
          </x14:cfRule>
          <x14:cfRule type="containsText" priority="10572" operator="containsText" id="{704402A2-ABBD-4C7C-B8DD-CC8880679940}">
            <xm:f>NOT(ISERROR(SEARCH('Listados Datos'!$T$4,AF300)))</xm:f>
            <xm:f>'Listados Datos'!$T$4</xm:f>
            <x14:dxf>
              <font>
                <b/>
                <i val="0"/>
                <color theme="0"/>
              </font>
              <fill>
                <patternFill>
                  <bgColor rgb="FFE26B0A"/>
                </patternFill>
              </fill>
            </x14:dxf>
          </x14:cfRule>
          <x14:cfRule type="containsText" priority="10573" operator="containsText" id="{50FEC6B1-F0AA-4DC0-B18F-4D158FCD7F67}">
            <xm:f>NOT(ISERROR(SEARCH('Listados Datos'!$T$5,AF300)))</xm:f>
            <xm:f>'Listados Datos'!$T$5</xm:f>
            <x14:dxf>
              <font>
                <b/>
                <i val="0"/>
                <color auto="1"/>
              </font>
              <fill>
                <patternFill>
                  <bgColor rgb="FFFFFF00"/>
                </patternFill>
              </fill>
            </x14:dxf>
          </x14:cfRule>
          <x14:cfRule type="containsText" priority="10574" operator="containsText" id="{061ACFA4-4F38-42BC-92D9-7506D9E4A6E7}">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67" operator="containsText" id="{AD9EA65E-E2EF-4491-B6C4-81E6EC1CD7E4}">
            <xm:f>NOT(ISERROR(SEARCH('Listados Datos'!$T$3,AB300)))</xm:f>
            <xm:f>'Listados Datos'!$T$3</xm:f>
            <x14:dxf>
              <fill>
                <patternFill patternType="solid">
                  <bgColor rgb="FFC00000"/>
                </patternFill>
              </fill>
            </x14:dxf>
          </x14:cfRule>
          <x14:cfRule type="containsText" priority="10568" operator="containsText" id="{79D725E3-CFC7-4729-BB16-729A66A461FA}">
            <xm:f>NOT(ISERROR(SEARCH('Listados Datos'!$T$4,AB300)))</xm:f>
            <xm:f>'Listados Datos'!$T$4</xm:f>
            <x14:dxf>
              <font>
                <b/>
                <i val="0"/>
                <color theme="0"/>
              </font>
              <fill>
                <patternFill>
                  <bgColor rgb="FFE26B0A"/>
                </patternFill>
              </fill>
            </x14:dxf>
          </x14:cfRule>
          <x14:cfRule type="containsText" priority="10569" operator="containsText" id="{602965F6-61A4-45F6-97C1-9EF3E23257C4}">
            <xm:f>NOT(ISERROR(SEARCH('Listados Datos'!$T$5,AB300)))</xm:f>
            <xm:f>'Listados Datos'!$T$5</xm:f>
            <x14:dxf>
              <font>
                <b/>
                <i val="0"/>
                <color auto="1"/>
              </font>
              <fill>
                <patternFill>
                  <bgColor rgb="FFFFFF00"/>
                </patternFill>
              </fill>
            </x14:dxf>
          </x14:cfRule>
          <x14:cfRule type="containsText" priority="10570" operator="containsText" id="{472CB33B-7048-4CC6-9C95-310C9BA19B07}">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57" operator="containsText" id="{21605C6F-B328-4911-BF0E-5660A9A548EF}">
            <xm:f>NOT(ISERROR(SEARCH('Listados Datos'!$P$3,Z300)))</xm:f>
            <xm:f>'Listados Datos'!$P$3</xm:f>
            <x14:dxf>
              <fill>
                <patternFill>
                  <bgColor rgb="FF99CC00"/>
                </patternFill>
              </fill>
            </x14:dxf>
          </x14:cfRule>
          <x14:cfRule type="containsText" priority="10558" operator="containsText" id="{05B53FB4-A68B-437C-A703-AFA3AA6E0B53}">
            <xm:f>NOT(ISERROR(SEARCH('Listados Datos'!$P$4,Z300)))</xm:f>
            <xm:f>'Listados Datos'!$P$4</xm:f>
            <x14:dxf>
              <fill>
                <patternFill>
                  <bgColor rgb="FF33CC33"/>
                </patternFill>
              </fill>
            </x14:dxf>
          </x14:cfRule>
          <x14:cfRule type="containsText" priority="10559" operator="containsText" id="{7DECF466-1C65-4B96-9921-822DD72788C0}">
            <xm:f>NOT(ISERROR(SEARCH('Listados Datos'!$P$5,Z300)))</xm:f>
            <xm:f>'Listados Datos'!$P$5</xm:f>
            <x14:dxf>
              <fill>
                <patternFill>
                  <bgColor rgb="FFFFFF00"/>
                </patternFill>
              </fill>
            </x14:dxf>
          </x14:cfRule>
          <x14:cfRule type="containsText" priority="10560" operator="containsText" id="{53D314A2-1BAA-427A-AAF4-88E2B5A834D7}">
            <xm:f>NOT(ISERROR(SEARCH('Listados Datos'!$P$6,Z300)))</xm:f>
            <xm:f>'Listados Datos'!$P$6</xm:f>
            <x14:dxf>
              <fill>
                <patternFill>
                  <bgColor rgb="FFFFC000"/>
                </patternFill>
              </fill>
            </x14:dxf>
          </x14:cfRule>
          <x14:cfRule type="containsText" priority="10561" operator="containsText" id="{998E4FF4-D6F3-4ADF-A085-CD0D892D7AB7}">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29" operator="containsText" id="{25E3AADE-C92C-4000-9CFD-29E7357F35BB}">
            <xm:f>NOT(ISERROR(SEARCH('Listados Datos'!$T$3,AT301)))</xm:f>
            <xm:f>'Listados Datos'!$T$3</xm:f>
            <x14:dxf>
              <fill>
                <patternFill patternType="solid">
                  <bgColor rgb="FFC00000"/>
                </patternFill>
              </fill>
            </x14:dxf>
          </x14:cfRule>
          <x14:cfRule type="containsText" priority="10530" operator="containsText" id="{158B186A-2D23-4761-9E88-0238F377E80E}">
            <xm:f>NOT(ISERROR(SEARCH('Listados Datos'!$T$4,AT301)))</xm:f>
            <xm:f>'Listados Datos'!$T$4</xm:f>
            <x14:dxf>
              <font>
                <b/>
                <i val="0"/>
                <color theme="0"/>
              </font>
              <fill>
                <patternFill>
                  <bgColor rgb="FFE26B0A"/>
                </patternFill>
              </fill>
            </x14:dxf>
          </x14:cfRule>
          <x14:cfRule type="containsText" priority="10531" operator="containsText" id="{578275F7-3D51-4980-998C-E8E3447D5050}">
            <xm:f>NOT(ISERROR(SEARCH('Listados Datos'!$T$5,AT301)))</xm:f>
            <xm:f>'Listados Datos'!$T$5</xm:f>
            <x14:dxf>
              <font>
                <b/>
                <i val="0"/>
                <color auto="1"/>
              </font>
              <fill>
                <patternFill>
                  <bgColor rgb="FFFFFF00"/>
                </patternFill>
              </fill>
            </x14:dxf>
          </x14:cfRule>
          <x14:cfRule type="containsText" priority="10532" operator="containsText" id="{D43C28D8-88C6-406A-8B10-00F4AA5831EB}">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477" operator="containsText" id="{CD709353-8A96-42A5-93F4-DF12B2EC7F26}">
            <xm:f>NOT(ISERROR(SEARCH('Listados Datos'!$P$3,AR302)))</xm:f>
            <xm:f>'Listados Datos'!$P$3</xm:f>
            <x14:dxf>
              <fill>
                <patternFill>
                  <bgColor rgb="FF99CC00"/>
                </patternFill>
              </fill>
            </x14:dxf>
          </x14:cfRule>
          <x14:cfRule type="containsText" priority="10478" operator="containsText" id="{AF13AE28-A2AF-4F95-A4FE-56135E193382}">
            <xm:f>NOT(ISERROR(SEARCH('Listados Datos'!$P$4,AR302)))</xm:f>
            <xm:f>'Listados Datos'!$P$4</xm:f>
            <x14:dxf>
              <fill>
                <patternFill>
                  <bgColor rgb="FF33CC33"/>
                </patternFill>
              </fill>
            </x14:dxf>
          </x14:cfRule>
          <x14:cfRule type="containsText" priority="10479" operator="containsText" id="{99A4B6E2-62DC-4E85-9908-7914B6FAA5DE}">
            <xm:f>NOT(ISERROR(SEARCH('Listados Datos'!$P$5,AR302)))</xm:f>
            <xm:f>'Listados Datos'!$P$5</xm:f>
            <x14:dxf>
              <fill>
                <patternFill>
                  <bgColor rgb="FFFFFF00"/>
                </patternFill>
              </fill>
            </x14:dxf>
          </x14:cfRule>
          <x14:cfRule type="containsText" priority="10480" operator="containsText" id="{D92A7BBD-7DAE-40DF-A348-DE5788067333}">
            <xm:f>NOT(ISERROR(SEARCH('Listados Datos'!$P$6,AR302)))</xm:f>
            <xm:f>'Listados Datos'!$P$6</xm:f>
            <x14:dxf>
              <fill>
                <patternFill>
                  <bgColor rgb="FFFFC000"/>
                </patternFill>
              </fill>
            </x14:dxf>
          </x14:cfRule>
          <x14:cfRule type="containsText" priority="10481" operator="containsText" id="{75457902-1711-4FE4-A2E3-C2572C9A42AE}">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15" operator="containsText" id="{3E0C5A67-690B-4726-9312-0CCDCD66955D}">
            <xm:f>NOT(ISERROR(SEARCH('Listados Datos'!$T$3,AF302)))</xm:f>
            <xm:f>'Listados Datos'!$T$3</xm:f>
            <x14:dxf>
              <fill>
                <patternFill patternType="solid">
                  <bgColor rgb="FFC00000"/>
                </patternFill>
              </fill>
            </x14:dxf>
          </x14:cfRule>
          <x14:cfRule type="containsText" priority="10516" operator="containsText" id="{77E36990-34DF-4E9D-AECE-A14F231D7F97}">
            <xm:f>NOT(ISERROR(SEARCH('Listados Datos'!$T$4,AF302)))</xm:f>
            <xm:f>'Listados Datos'!$T$4</xm:f>
            <x14:dxf>
              <font>
                <b/>
                <i val="0"/>
                <color theme="0"/>
              </font>
              <fill>
                <patternFill>
                  <bgColor rgb="FFE26B0A"/>
                </patternFill>
              </fill>
            </x14:dxf>
          </x14:cfRule>
          <x14:cfRule type="containsText" priority="10517" operator="containsText" id="{5854C9CC-908A-4F1E-A49A-0864A15E085A}">
            <xm:f>NOT(ISERROR(SEARCH('Listados Datos'!$T$5,AF302)))</xm:f>
            <xm:f>'Listados Datos'!$T$5</xm:f>
            <x14:dxf>
              <font>
                <b/>
                <i val="0"/>
                <color auto="1"/>
              </font>
              <fill>
                <patternFill>
                  <bgColor rgb="FFFFFF00"/>
                </patternFill>
              </fill>
            </x14:dxf>
          </x14:cfRule>
          <x14:cfRule type="containsText" priority="10518" operator="containsText" id="{4CAEA584-4772-476E-822E-F89255721906}">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11" operator="containsText" id="{B53BD637-E377-4EE0-BD2C-BCBFE7812812}">
            <xm:f>NOT(ISERROR(SEARCH('Listados Datos'!$T$3,AB302)))</xm:f>
            <xm:f>'Listados Datos'!$T$3</xm:f>
            <x14:dxf>
              <fill>
                <patternFill patternType="solid">
                  <bgColor rgb="FFC00000"/>
                </patternFill>
              </fill>
            </x14:dxf>
          </x14:cfRule>
          <x14:cfRule type="containsText" priority="10512" operator="containsText" id="{38B49D84-73F7-4916-8634-310A02B9646D}">
            <xm:f>NOT(ISERROR(SEARCH('Listados Datos'!$T$4,AB302)))</xm:f>
            <xm:f>'Listados Datos'!$T$4</xm:f>
            <x14:dxf>
              <font>
                <b/>
                <i val="0"/>
                <color theme="0"/>
              </font>
              <fill>
                <patternFill>
                  <bgColor rgb="FFE26B0A"/>
                </patternFill>
              </fill>
            </x14:dxf>
          </x14:cfRule>
          <x14:cfRule type="containsText" priority="10513" operator="containsText" id="{DD30C368-894B-4CAD-A8DB-E35E53D8DBDB}">
            <xm:f>NOT(ISERROR(SEARCH('Listados Datos'!$T$5,AB302)))</xm:f>
            <xm:f>'Listados Datos'!$T$5</xm:f>
            <x14:dxf>
              <font>
                <b/>
                <i val="0"/>
                <color auto="1"/>
              </font>
              <fill>
                <patternFill>
                  <bgColor rgb="FFFFFF00"/>
                </patternFill>
              </fill>
            </x14:dxf>
          </x14:cfRule>
          <x14:cfRule type="containsText" priority="10514" operator="containsText" id="{C4D55B51-0001-4368-B09F-49815B911B4D}">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01" operator="containsText" id="{E159C496-5376-4996-9F08-7987321394AC}">
            <xm:f>NOT(ISERROR(SEARCH('Listados Datos'!$P$3,Z302)))</xm:f>
            <xm:f>'Listados Datos'!$P$3</xm:f>
            <x14:dxf>
              <fill>
                <patternFill>
                  <bgColor rgb="FF99CC00"/>
                </patternFill>
              </fill>
            </x14:dxf>
          </x14:cfRule>
          <x14:cfRule type="containsText" priority="10502" operator="containsText" id="{18CEC7BD-78E1-4488-AA61-E25C8BDC20EE}">
            <xm:f>NOT(ISERROR(SEARCH('Listados Datos'!$P$4,Z302)))</xm:f>
            <xm:f>'Listados Datos'!$P$4</xm:f>
            <x14:dxf>
              <fill>
                <patternFill>
                  <bgColor rgb="FF33CC33"/>
                </patternFill>
              </fill>
            </x14:dxf>
          </x14:cfRule>
          <x14:cfRule type="containsText" priority="10503" operator="containsText" id="{440DF596-66B0-46E1-83E0-AFF11A0C8844}">
            <xm:f>NOT(ISERROR(SEARCH('Listados Datos'!$P$5,Z302)))</xm:f>
            <xm:f>'Listados Datos'!$P$5</xm:f>
            <x14:dxf>
              <fill>
                <patternFill>
                  <bgColor rgb="FFFFFF00"/>
                </patternFill>
              </fill>
            </x14:dxf>
          </x14:cfRule>
          <x14:cfRule type="containsText" priority="10504" operator="containsText" id="{65BC8349-8307-443D-BCCE-347AFED8DC90}">
            <xm:f>NOT(ISERROR(SEARCH('Listados Datos'!$P$6,Z302)))</xm:f>
            <xm:f>'Listados Datos'!$P$6</xm:f>
            <x14:dxf>
              <fill>
                <patternFill>
                  <bgColor rgb="FFFFC000"/>
                </patternFill>
              </fill>
            </x14:dxf>
          </x14:cfRule>
          <x14:cfRule type="containsText" priority="10505" operator="containsText" id="{E701BF4D-A8B3-4AD0-923D-B6DAE3C85FA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487" operator="containsText" id="{10BD2B7C-4BDC-47D2-A727-B5E7847F1C81}">
            <xm:f>NOT(ISERROR(SEARCH('Listados Datos'!$T$3,AT302)))</xm:f>
            <xm:f>'Listados Datos'!$T$3</xm:f>
            <x14:dxf>
              <fill>
                <patternFill patternType="solid">
                  <bgColor rgb="FFC00000"/>
                </patternFill>
              </fill>
            </x14:dxf>
          </x14:cfRule>
          <x14:cfRule type="containsText" priority="10488" operator="containsText" id="{4A13CB6A-5A49-4963-9C08-3E1F772F2E16}">
            <xm:f>NOT(ISERROR(SEARCH('Listados Datos'!$T$4,AT302)))</xm:f>
            <xm:f>'Listados Datos'!$T$4</xm:f>
            <x14:dxf>
              <font>
                <b/>
                <i val="0"/>
                <color theme="0"/>
              </font>
              <fill>
                <patternFill>
                  <bgColor rgb="FFE26B0A"/>
                </patternFill>
              </fill>
            </x14:dxf>
          </x14:cfRule>
          <x14:cfRule type="containsText" priority="10489" operator="containsText" id="{39FBDC93-EA45-4054-8A4F-820E4D1E2D0F}">
            <xm:f>NOT(ISERROR(SEARCH('Listados Datos'!$T$5,AT302)))</xm:f>
            <xm:f>'Listados Datos'!$T$5</xm:f>
            <x14:dxf>
              <font>
                <b/>
                <i val="0"/>
                <color auto="1"/>
              </font>
              <fill>
                <patternFill>
                  <bgColor rgb="FFFFFF00"/>
                </patternFill>
              </fill>
            </x14:dxf>
          </x14:cfRule>
          <x14:cfRule type="containsText" priority="10490" operator="containsText" id="{BABA8071-8535-45EB-B19A-E2688596C638}">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27" operator="containsText" id="{2A2FFF92-7B09-4FF0-8BDE-184868B32A40}">
            <xm:f>NOT(ISERROR(SEARCH('Listados Datos'!$P$3,AR313)))</xm:f>
            <xm:f>'Listados Datos'!$P$3</xm:f>
            <x14:dxf>
              <fill>
                <patternFill>
                  <bgColor rgb="FF99CC00"/>
                </patternFill>
              </fill>
            </x14:dxf>
          </x14:cfRule>
          <x14:cfRule type="containsText" priority="10328" operator="containsText" id="{A5638155-ADA8-4938-9A78-90BB7711A92F}">
            <xm:f>NOT(ISERROR(SEARCH('Listados Datos'!$P$4,AR313)))</xm:f>
            <xm:f>'Listados Datos'!$P$4</xm:f>
            <x14:dxf>
              <fill>
                <patternFill>
                  <bgColor rgb="FF33CC33"/>
                </patternFill>
              </fill>
            </x14:dxf>
          </x14:cfRule>
          <x14:cfRule type="containsText" priority="10329" operator="containsText" id="{F7467014-8290-4D33-B69D-8AA2D9873648}">
            <xm:f>NOT(ISERROR(SEARCH('Listados Datos'!$P$5,AR313)))</xm:f>
            <xm:f>'Listados Datos'!$P$5</xm:f>
            <x14:dxf>
              <fill>
                <patternFill>
                  <bgColor rgb="FFFFFF00"/>
                </patternFill>
              </fill>
            </x14:dxf>
          </x14:cfRule>
          <x14:cfRule type="containsText" priority="10330" operator="containsText" id="{4F00A510-0ECD-416B-833A-B19ADCD86F47}">
            <xm:f>NOT(ISERROR(SEARCH('Listados Datos'!$P$6,AR313)))</xm:f>
            <xm:f>'Listados Datos'!$P$6</xm:f>
            <x14:dxf>
              <fill>
                <patternFill>
                  <bgColor rgb="FFFFC000"/>
                </patternFill>
              </fill>
            </x14:dxf>
          </x14:cfRule>
          <x14:cfRule type="containsText" priority="10331" operator="containsText" id="{9A018C71-F567-4C0F-9113-A4C5CF85A93A}">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393" operator="containsText" id="{9F2B8F8F-1DC0-43D2-AFD6-C100301B4338}">
            <xm:f>NOT(ISERROR(SEARCH('Listados Datos'!$T$3,AT315)))</xm:f>
            <xm:f>'Listados Datos'!$T$3</xm:f>
            <x14:dxf>
              <fill>
                <patternFill patternType="solid">
                  <bgColor rgb="FFC00000"/>
                </patternFill>
              </fill>
            </x14:dxf>
          </x14:cfRule>
          <x14:cfRule type="containsText" priority="10394" operator="containsText" id="{2D07FEAD-60CC-4DF7-AD63-03018D37B3C5}">
            <xm:f>NOT(ISERROR(SEARCH('Listados Datos'!$T$4,AT315)))</xm:f>
            <xm:f>'Listados Datos'!$T$4</xm:f>
            <x14:dxf>
              <font>
                <b/>
                <i val="0"/>
                <color theme="0"/>
              </font>
              <fill>
                <patternFill>
                  <bgColor rgb="FFE26B0A"/>
                </patternFill>
              </fill>
            </x14:dxf>
          </x14:cfRule>
          <x14:cfRule type="containsText" priority="10395" operator="containsText" id="{ABD74858-C266-4CD4-B387-72D5E0285462}">
            <xm:f>NOT(ISERROR(SEARCH('Listados Datos'!$T$5,AT315)))</xm:f>
            <xm:f>'Listados Datos'!$T$5</xm:f>
            <x14:dxf>
              <font>
                <b/>
                <i val="0"/>
                <color auto="1"/>
              </font>
              <fill>
                <patternFill>
                  <bgColor rgb="FFFFFF00"/>
                </patternFill>
              </fill>
            </x14:dxf>
          </x14:cfRule>
          <x14:cfRule type="containsText" priority="10396" operator="containsText" id="{4553E1A2-6DD5-478A-962D-032C9466E337}">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383" operator="containsText" id="{05ED07E8-9C61-4BA3-8833-04277CD4A3AB}">
            <xm:f>NOT(ISERROR(SEARCH('Listados Datos'!$P$3,AR315)))</xm:f>
            <xm:f>'Listados Datos'!$P$3</xm:f>
            <x14:dxf>
              <fill>
                <patternFill>
                  <bgColor rgb="FF99CC00"/>
                </patternFill>
              </fill>
            </x14:dxf>
          </x14:cfRule>
          <x14:cfRule type="containsText" priority="10384" operator="containsText" id="{73192995-DFFC-4CF5-8A07-15C96E6BCCF3}">
            <xm:f>NOT(ISERROR(SEARCH('Listados Datos'!$P$4,AR315)))</xm:f>
            <xm:f>'Listados Datos'!$P$4</xm:f>
            <x14:dxf>
              <fill>
                <patternFill>
                  <bgColor rgb="FF33CC33"/>
                </patternFill>
              </fill>
            </x14:dxf>
          </x14:cfRule>
          <x14:cfRule type="containsText" priority="10385" operator="containsText" id="{AC2E2939-FF64-487E-B44B-4354FD52775A}">
            <xm:f>NOT(ISERROR(SEARCH('Listados Datos'!$P$5,AR315)))</xm:f>
            <xm:f>'Listados Datos'!$P$5</xm:f>
            <x14:dxf>
              <fill>
                <patternFill>
                  <bgColor rgb="FFFFFF00"/>
                </patternFill>
              </fill>
            </x14:dxf>
          </x14:cfRule>
          <x14:cfRule type="containsText" priority="10386" operator="containsText" id="{6D79660F-49A7-417E-85C7-E7F1B83EF66C}">
            <xm:f>NOT(ISERROR(SEARCH('Listados Datos'!$P$6,AR315)))</xm:f>
            <xm:f>'Listados Datos'!$P$6</xm:f>
            <x14:dxf>
              <fill>
                <patternFill>
                  <bgColor rgb="FFFFC000"/>
                </patternFill>
              </fill>
            </x14:dxf>
          </x14:cfRule>
          <x14:cfRule type="containsText" priority="10387" operator="containsText" id="{56815885-BF7F-43A5-88A8-6D354D2AF9EC}">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10351" operator="containsText" id="{9D904305-8256-4D6B-93AF-E9DBEA5F2974}">
            <xm:f>NOT(ISERROR(SEARCH('Listados Datos'!$T$3,AT312)))</xm:f>
            <xm:f>'Listados Datos'!$T$3</xm:f>
            <x14:dxf>
              <fill>
                <patternFill patternType="solid">
                  <bgColor rgb="FFC00000"/>
                </patternFill>
              </fill>
            </x14:dxf>
          </x14:cfRule>
          <x14:cfRule type="containsText" priority="10352" operator="containsText" id="{98F3502A-75F2-410D-80D5-9CBC34A96398}">
            <xm:f>NOT(ISERROR(SEARCH('Listados Datos'!$T$4,AT312)))</xm:f>
            <xm:f>'Listados Datos'!$T$4</xm:f>
            <x14:dxf>
              <font>
                <b/>
                <i val="0"/>
                <color theme="0"/>
              </font>
              <fill>
                <patternFill>
                  <bgColor rgb="FFE26B0A"/>
                </patternFill>
              </fill>
            </x14:dxf>
          </x14:cfRule>
          <x14:cfRule type="containsText" priority="10353" operator="containsText" id="{1C1E8C77-672E-429F-8E60-810A3974D059}">
            <xm:f>NOT(ISERROR(SEARCH('Listados Datos'!$T$5,AT312)))</xm:f>
            <xm:f>'Listados Datos'!$T$5</xm:f>
            <x14:dxf>
              <font>
                <b/>
                <i val="0"/>
                <color auto="1"/>
              </font>
              <fill>
                <patternFill>
                  <bgColor rgb="FFFFFF00"/>
                </patternFill>
              </fill>
            </x14:dxf>
          </x14:cfRule>
          <x14:cfRule type="containsText" priority="10354" operator="containsText" id="{2868B11D-72AF-4153-B587-23F304FE027F}">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10341" operator="containsText" id="{4CA045FE-5909-4E51-AD5A-2B346A898A8B}">
            <xm:f>NOT(ISERROR(SEARCH('Listados Datos'!$P$3,AR312)))</xm:f>
            <xm:f>'Listados Datos'!$P$3</xm:f>
            <x14:dxf>
              <fill>
                <patternFill>
                  <bgColor rgb="FF99CC00"/>
                </patternFill>
              </fill>
            </x14:dxf>
          </x14:cfRule>
          <x14:cfRule type="containsText" priority="10342" operator="containsText" id="{8A0C5769-23E3-412B-AD5E-763B49B6BA3C}">
            <xm:f>NOT(ISERROR(SEARCH('Listados Datos'!$P$4,AR312)))</xm:f>
            <xm:f>'Listados Datos'!$P$4</xm:f>
            <x14:dxf>
              <fill>
                <patternFill>
                  <bgColor rgb="FF33CC33"/>
                </patternFill>
              </fill>
            </x14:dxf>
          </x14:cfRule>
          <x14:cfRule type="containsText" priority="10343" operator="containsText" id="{342EE42D-CDA0-4243-9F36-5862A05ADAB6}">
            <xm:f>NOT(ISERROR(SEARCH('Listados Datos'!$P$5,AR312)))</xm:f>
            <xm:f>'Listados Datos'!$P$5</xm:f>
            <x14:dxf>
              <fill>
                <patternFill>
                  <bgColor rgb="FFFFFF00"/>
                </patternFill>
              </fill>
            </x14:dxf>
          </x14:cfRule>
          <x14:cfRule type="containsText" priority="10344" operator="containsText" id="{9A6C96BA-6A95-4402-9D8E-E3613D08981F}">
            <xm:f>NOT(ISERROR(SEARCH('Listados Datos'!$P$6,AR312)))</xm:f>
            <xm:f>'Listados Datos'!$P$6</xm:f>
            <x14:dxf>
              <fill>
                <patternFill>
                  <bgColor rgb="FFFFC000"/>
                </patternFill>
              </fill>
            </x14:dxf>
          </x14:cfRule>
          <x14:cfRule type="containsText" priority="10345" operator="containsText" id="{6D4D36B1-A6A1-4919-9C3B-57A14F70A2C2}">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459" operator="containsText" id="{CEC0EE66-1155-4696-8795-D054AA8DCAF2}">
            <xm:f>NOT(ISERROR(SEARCH('Listados Datos'!$T$3,AF310)))</xm:f>
            <xm:f>'Listados Datos'!$T$3</xm:f>
            <x14:dxf>
              <fill>
                <patternFill patternType="solid">
                  <bgColor rgb="FFC00000"/>
                </patternFill>
              </fill>
            </x14:dxf>
          </x14:cfRule>
          <x14:cfRule type="containsText" priority="10460" operator="containsText" id="{85D39EC3-4783-4B12-B241-04BE684CA784}">
            <xm:f>NOT(ISERROR(SEARCH('Listados Datos'!$T$4,AF310)))</xm:f>
            <xm:f>'Listados Datos'!$T$4</xm:f>
            <x14:dxf>
              <font>
                <b/>
                <i val="0"/>
                <color theme="0"/>
              </font>
              <fill>
                <patternFill>
                  <bgColor rgb="FFE26B0A"/>
                </patternFill>
              </fill>
            </x14:dxf>
          </x14:cfRule>
          <x14:cfRule type="containsText" priority="10461" operator="containsText" id="{AC4AD68C-1157-4B38-8515-50229EEABA7B}">
            <xm:f>NOT(ISERROR(SEARCH('Listados Datos'!$T$5,AF310)))</xm:f>
            <xm:f>'Listados Datos'!$T$5</xm:f>
            <x14:dxf>
              <font>
                <b/>
                <i val="0"/>
                <color auto="1"/>
              </font>
              <fill>
                <patternFill>
                  <bgColor rgb="FFFFFF00"/>
                </patternFill>
              </fill>
            </x14:dxf>
          </x14:cfRule>
          <x14:cfRule type="containsText" priority="10462" operator="containsText" id="{05E41D10-5C97-4951-8A8F-D3C17892C8F2}">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455" operator="containsText" id="{52868235-7D1C-4DAB-8784-4BF86FB3B390}">
            <xm:f>NOT(ISERROR(SEARCH('Listados Datos'!$T$3,AB310)))</xm:f>
            <xm:f>'Listados Datos'!$T$3</xm:f>
            <x14:dxf>
              <fill>
                <patternFill patternType="solid">
                  <bgColor rgb="FFC00000"/>
                </patternFill>
              </fill>
            </x14:dxf>
          </x14:cfRule>
          <x14:cfRule type="containsText" priority="10456" operator="containsText" id="{3DE4B896-C0EC-4937-90BA-E520919A1906}">
            <xm:f>NOT(ISERROR(SEARCH('Listados Datos'!$T$4,AB310)))</xm:f>
            <xm:f>'Listados Datos'!$T$4</xm:f>
            <x14:dxf>
              <font>
                <b/>
                <i val="0"/>
                <color theme="0"/>
              </font>
              <fill>
                <patternFill>
                  <bgColor rgb="FFE26B0A"/>
                </patternFill>
              </fill>
            </x14:dxf>
          </x14:cfRule>
          <x14:cfRule type="containsText" priority="10457" operator="containsText" id="{054ED841-9C0A-4F98-9419-F294841CB2AA}">
            <xm:f>NOT(ISERROR(SEARCH('Listados Datos'!$T$5,AB310)))</xm:f>
            <xm:f>'Listados Datos'!$T$5</xm:f>
            <x14:dxf>
              <font>
                <b/>
                <i val="0"/>
                <color auto="1"/>
              </font>
              <fill>
                <patternFill>
                  <bgColor rgb="FFFFFF00"/>
                </patternFill>
              </fill>
            </x14:dxf>
          </x14:cfRule>
          <x14:cfRule type="containsText" priority="10458" operator="containsText" id="{A6C7C600-03DC-452B-A26F-BC42EE8EE58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445" operator="containsText" id="{04A587AE-8D4F-4C61-8ADF-1911D17E8838}">
            <xm:f>NOT(ISERROR(SEARCH('Listados Datos'!$P$3,Z310)))</xm:f>
            <xm:f>'Listados Datos'!$P$3</xm:f>
            <x14:dxf>
              <fill>
                <patternFill>
                  <bgColor rgb="FF99CC00"/>
                </patternFill>
              </fill>
            </x14:dxf>
          </x14:cfRule>
          <x14:cfRule type="containsText" priority="10446" operator="containsText" id="{423B0729-D902-4277-9F7B-CBC846F66671}">
            <xm:f>NOT(ISERROR(SEARCH('Listados Datos'!$P$4,Z310)))</xm:f>
            <xm:f>'Listados Datos'!$P$4</xm:f>
            <x14:dxf>
              <fill>
                <patternFill>
                  <bgColor rgb="FF33CC33"/>
                </patternFill>
              </fill>
            </x14:dxf>
          </x14:cfRule>
          <x14:cfRule type="containsText" priority="10447" operator="containsText" id="{5C7C5D5D-4C75-4754-9162-E57536606F6D}">
            <xm:f>NOT(ISERROR(SEARCH('Listados Datos'!$P$5,Z310)))</xm:f>
            <xm:f>'Listados Datos'!$P$5</xm:f>
            <x14:dxf>
              <fill>
                <patternFill>
                  <bgColor rgb="FFFFFF00"/>
                </patternFill>
              </fill>
            </x14:dxf>
          </x14:cfRule>
          <x14:cfRule type="containsText" priority="10448" operator="containsText" id="{559FCC81-C666-47C0-864D-10C615D3295A}">
            <xm:f>NOT(ISERROR(SEARCH('Listados Datos'!$P$6,Z310)))</xm:f>
            <xm:f>'Listados Datos'!$P$6</xm:f>
            <x14:dxf>
              <fill>
                <patternFill>
                  <bgColor rgb="FFFFC000"/>
                </patternFill>
              </fill>
            </x14:dxf>
          </x14:cfRule>
          <x14:cfRule type="containsText" priority="10449" operator="containsText" id="{7630F1E1-CED0-4F29-AE3D-EC0C809020E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421" operator="containsText" id="{DB064549-2B2E-445F-8E10-104E7FFE6AA5}">
            <xm:f>NOT(ISERROR(SEARCH('Listados Datos'!$T$3,AT310)))</xm:f>
            <xm:f>'Listados Datos'!$T$3</xm:f>
            <x14:dxf>
              <fill>
                <patternFill patternType="solid">
                  <bgColor rgb="FFC00000"/>
                </patternFill>
              </fill>
            </x14:dxf>
          </x14:cfRule>
          <x14:cfRule type="containsText" priority="10422" operator="containsText" id="{505A5093-D53D-4BCF-B747-26A2DFA77798}">
            <xm:f>NOT(ISERROR(SEARCH('Listados Datos'!$T$4,AT310)))</xm:f>
            <xm:f>'Listados Datos'!$T$4</xm:f>
            <x14:dxf>
              <font>
                <b/>
                <i val="0"/>
                <color theme="0"/>
              </font>
              <fill>
                <patternFill>
                  <bgColor rgb="FFE26B0A"/>
                </patternFill>
              </fill>
            </x14:dxf>
          </x14:cfRule>
          <x14:cfRule type="containsText" priority="10423" operator="containsText" id="{A55893C8-58DA-4B4D-888C-17BB17F96322}">
            <xm:f>NOT(ISERROR(SEARCH('Listados Datos'!$T$5,AT310)))</xm:f>
            <xm:f>'Listados Datos'!$T$5</xm:f>
            <x14:dxf>
              <font>
                <b/>
                <i val="0"/>
                <color auto="1"/>
              </font>
              <fill>
                <patternFill>
                  <bgColor rgb="FFFFFF00"/>
                </patternFill>
              </fill>
            </x14:dxf>
          </x14:cfRule>
          <x14:cfRule type="containsText" priority="10424" operator="containsText" id="{E33D0EC8-450B-4A39-B73C-41AFECFFAEE9}">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411" operator="containsText" id="{71587F80-6BDE-404F-B224-936758ACFD9C}">
            <xm:f>NOT(ISERROR(SEARCH('Listados Datos'!$P$3,AR310)))</xm:f>
            <xm:f>'Listados Datos'!$P$3</xm:f>
            <x14:dxf>
              <fill>
                <patternFill>
                  <bgColor rgb="FF99CC00"/>
                </patternFill>
              </fill>
            </x14:dxf>
          </x14:cfRule>
          <x14:cfRule type="containsText" priority="10412" operator="containsText" id="{B5538556-96B1-4480-B429-3EF851DA0E1F}">
            <xm:f>NOT(ISERROR(SEARCH('Listados Datos'!$P$4,AR310)))</xm:f>
            <xm:f>'Listados Datos'!$P$4</xm:f>
            <x14:dxf>
              <fill>
                <patternFill>
                  <bgColor rgb="FF33CC33"/>
                </patternFill>
              </fill>
            </x14:dxf>
          </x14:cfRule>
          <x14:cfRule type="containsText" priority="10413" operator="containsText" id="{2280BD72-DA13-4F55-87BB-210FBF96D299}">
            <xm:f>NOT(ISERROR(SEARCH('Listados Datos'!$P$5,AR310)))</xm:f>
            <xm:f>'Listados Datos'!$P$5</xm:f>
            <x14:dxf>
              <fill>
                <patternFill>
                  <bgColor rgb="FFFFFF00"/>
                </patternFill>
              </fill>
            </x14:dxf>
          </x14:cfRule>
          <x14:cfRule type="containsText" priority="10414" operator="containsText" id="{0191605C-F6A8-4E93-9970-D6FE7C3068E5}">
            <xm:f>NOT(ISERROR(SEARCH('Listados Datos'!$P$6,AR310)))</xm:f>
            <xm:f>'Listados Datos'!$P$6</xm:f>
            <x14:dxf>
              <fill>
                <patternFill>
                  <bgColor rgb="FFFFC000"/>
                </patternFill>
              </fill>
            </x14:dxf>
          </x14:cfRule>
          <x14:cfRule type="containsText" priority="10415" operator="containsText" id="{717B6929-46F3-441B-84AD-6DA585719959}">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407" operator="containsText" id="{5D37D75E-4E32-4FC3-9473-473F1E4BC45D}">
            <xm:f>NOT(ISERROR(SEARCH('Listados Datos'!$T$3,AT311)))</xm:f>
            <xm:f>'Listados Datos'!$T$3</xm:f>
            <x14:dxf>
              <fill>
                <patternFill patternType="solid">
                  <bgColor rgb="FFC00000"/>
                </patternFill>
              </fill>
            </x14:dxf>
          </x14:cfRule>
          <x14:cfRule type="containsText" priority="10408" operator="containsText" id="{11B74F02-525C-47BE-B2A6-ACC79C1E12EF}">
            <xm:f>NOT(ISERROR(SEARCH('Listados Datos'!$T$4,AT311)))</xm:f>
            <xm:f>'Listados Datos'!$T$4</xm:f>
            <x14:dxf>
              <font>
                <b/>
                <i val="0"/>
                <color theme="0"/>
              </font>
              <fill>
                <patternFill>
                  <bgColor rgb="FFE26B0A"/>
                </patternFill>
              </fill>
            </x14:dxf>
          </x14:cfRule>
          <x14:cfRule type="containsText" priority="10409" operator="containsText" id="{FB8DA1CD-7611-45E4-8D92-0240E3021409}">
            <xm:f>NOT(ISERROR(SEARCH('Listados Datos'!$T$5,AT311)))</xm:f>
            <xm:f>'Listados Datos'!$T$5</xm:f>
            <x14:dxf>
              <font>
                <b/>
                <i val="0"/>
                <color auto="1"/>
              </font>
              <fill>
                <patternFill>
                  <bgColor rgb="FFFFFF00"/>
                </patternFill>
              </fill>
            </x14:dxf>
          </x14:cfRule>
          <x14:cfRule type="containsText" priority="10410" operator="containsText" id="{F32AF553-975E-48B8-BAD6-C47C09731F85}">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397" operator="containsText" id="{E79E799C-7D1A-46B5-99F0-12A397BA965A}">
            <xm:f>NOT(ISERROR(SEARCH('Listados Datos'!$P$3,AR311)))</xm:f>
            <xm:f>'Listados Datos'!$P$3</xm:f>
            <x14:dxf>
              <fill>
                <patternFill>
                  <bgColor rgb="FF99CC00"/>
                </patternFill>
              </fill>
            </x14:dxf>
          </x14:cfRule>
          <x14:cfRule type="containsText" priority="10398" operator="containsText" id="{24883E38-4052-43C0-8D49-CE912F80867A}">
            <xm:f>NOT(ISERROR(SEARCH('Listados Datos'!$P$4,AR311)))</xm:f>
            <xm:f>'Listados Datos'!$P$4</xm:f>
            <x14:dxf>
              <fill>
                <patternFill>
                  <bgColor rgb="FF33CC33"/>
                </patternFill>
              </fill>
            </x14:dxf>
          </x14:cfRule>
          <x14:cfRule type="containsText" priority="10399" operator="containsText" id="{5BEE7BBC-54FB-45E1-9670-7EC72A9C5063}">
            <xm:f>NOT(ISERROR(SEARCH('Listados Datos'!$P$5,AR311)))</xm:f>
            <xm:f>'Listados Datos'!$P$5</xm:f>
            <x14:dxf>
              <fill>
                <patternFill>
                  <bgColor rgb="FFFFFF00"/>
                </patternFill>
              </fill>
            </x14:dxf>
          </x14:cfRule>
          <x14:cfRule type="containsText" priority="10400" operator="containsText" id="{219576CE-471C-4BEC-A0EE-3D75FE67F204}">
            <xm:f>NOT(ISERROR(SEARCH('Listados Datos'!$P$6,AR311)))</xm:f>
            <xm:f>'Listados Datos'!$P$6</xm:f>
            <x14:dxf>
              <fill>
                <patternFill>
                  <bgColor rgb="FFFFC000"/>
                </patternFill>
              </fill>
            </x14:dxf>
          </x14:cfRule>
          <x14:cfRule type="containsText" priority="10401" operator="containsText" id="{7413F1B6-6CF7-4FF9-9D6E-3C194B9E1110}">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379" operator="containsText" id="{F6639FF3-D000-4774-8334-144E28538028}">
            <xm:f>NOT(ISERROR(SEARCH('Listados Datos'!$T$3,AF312)))</xm:f>
            <xm:f>'Listados Datos'!$T$3</xm:f>
            <x14:dxf>
              <fill>
                <patternFill patternType="solid">
                  <bgColor rgb="FFC00000"/>
                </patternFill>
              </fill>
            </x14:dxf>
          </x14:cfRule>
          <x14:cfRule type="containsText" priority="10380" operator="containsText" id="{69C1952F-1A1C-4C82-8668-26CD4DD1077E}">
            <xm:f>NOT(ISERROR(SEARCH('Listados Datos'!$T$4,AF312)))</xm:f>
            <xm:f>'Listados Datos'!$T$4</xm:f>
            <x14:dxf>
              <font>
                <b/>
                <i val="0"/>
                <color theme="0"/>
              </font>
              <fill>
                <patternFill>
                  <bgColor rgb="FFE26B0A"/>
                </patternFill>
              </fill>
            </x14:dxf>
          </x14:cfRule>
          <x14:cfRule type="containsText" priority="10381" operator="containsText" id="{67E2D584-8219-436E-84BC-7618B06B6605}">
            <xm:f>NOT(ISERROR(SEARCH('Listados Datos'!$T$5,AF312)))</xm:f>
            <xm:f>'Listados Datos'!$T$5</xm:f>
            <x14:dxf>
              <font>
                <b/>
                <i val="0"/>
                <color auto="1"/>
              </font>
              <fill>
                <patternFill>
                  <bgColor rgb="FFFFFF00"/>
                </patternFill>
              </fill>
            </x14:dxf>
          </x14:cfRule>
          <x14:cfRule type="containsText" priority="10382" operator="containsText" id="{E6F8DFE1-71AF-4739-AB8A-6A02500CE613}">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375" operator="containsText" id="{C19325C5-0487-413B-B8CC-E2AD13BB672D}">
            <xm:f>NOT(ISERROR(SEARCH('Listados Datos'!$T$3,AB312)))</xm:f>
            <xm:f>'Listados Datos'!$T$3</xm:f>
            <x14:dxf>
              <fill>
                <patternFill patternType="solid">
                  <bgColor rgb="FFC00000"/>
                </patternFill>
              </fill>
            </x14:dxf>
          </x14:cfRule>
          <x14:cfRule type="containsText" priority="10376" operator="containsText" id="{1C743854-0DBC-4C60-984B-93ED9001EC9B}">
            <xm:f>NOT(ISERROR(SEARCH('Listados Datos'!$T$4,AB312)))</xm:f>
            <xm:f>'Listados Datos'!$T$4</xm:f>
            <x14:dxf>
              <font>
                <b/>
                <i val="0"/>
                <color theme="0"/>
              </font>
              <fill>
                <patternFill>
                  <bgColor rgb="FFE26B0A"/>
                </patternFill>
              </fill>
            </x14:dxf>
          </x14:cfRule>
          <x14:cfRule type="containsText" priority="10377" operator="containsText" id="{30CA1118-052D-4F65-A4CE-4834A712089D}">
            <xm:f>NOT(ISERROR(SEARCH('Listados Datos'!$T$5,AB312)))</xm:f>
            <xm:f>'Listados Datos'!$T$5</xm:f>
            <x14:dxf>
              <font>
                <b/>
                <i val="0"/>
                <color auto="1"/>
              </font>
              <fill>
                <patternFill>
                  <bgColor rgb="FFFFFF00"/>
                </patternFill>
              </fill>
            </x14:dxf>
          </x14:cfRule>
          <x14:cfRule type="containsText" priority="10378" operator="containsText" id="{BB4A062A-F6DA-4E43-A3DF-2946A849982E}">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365" operator="containsText" id="{48E1E690-39D7-4D43-9A7B-6B771CFF2CF6}">
            <xm:f>NOT(ISERROR(SEARCH('Listados Datos'!$P$3,Z312)))</xm:f>
            <xm:f>'Listados Datos'!$P$3</xm:f>
            <x14:dxf>
              <fill>
                <patternFill>
                  <bgColor rgb="FF99CC00"/>
                </patternFill>
              </fill>
            </x14:dxf>
          </x14:cfRule>
          <x14:cfRule type="containsText" priority="10366" operator="containsText" id="{A6E41001-EA4B-420B-86A7-5E6C7A997C99}">
            <xm:f>NOT(ISERROR(SEARCH('Listados Datos'!$P$4,Z312)))</xm:f>
            <xm:f>'Listados Datos'!$P$4</xm:f>
            <x14:dxf>
              <fill>
                <patternFill>
                  <bgColor rgb="FF33CC33"/>
                </patternFill>
              </fill>
            </x14:dxf>
          </x14:cfRule>
          <x14:cfRule type="containsText" priority="10367" operator="containsText" id="{9962B20C-3A16-438D-B30C-91D0D417F10D}">
            <xm:f>NOT(ISERROR(SEARCH('Listados Datos'!$P$5,Z312)))</xm:f>
            <xm:f>'Listados Datos'!$P$5</xm:f>
            <x14:dxf>
              <fill>
                <patternFill>
                  <bgColor rgb="FFFFFF00"/>
                </patternFill>
              </fill>
            </x14:dxf>
          </x14:cfRule>
          <x14:cfRule type="containsText" priority="10368" operator="containsText" id="{84F7EB1F-58D6-4226-A825-072B4D81AA17}">
            <xm:f>NOT(ISERROR(SEARCH('Listados Datos'!$P$6,Z312)))</xm:f>
            <xm:f>'Listados Datos'!$P$6</xm:f>
            <x14:dxf>
              <fill>
                <patternFill>
                  <bgColor rgb="FFFFC000"/>
                </patternFill>
              </fill>
            </x14:dxf>
          </x14:cfRule>
          <x14:cfRule type="containsText" priority="10369" operator="containsText" id="{FE79BA6D-9995-4966-BCBC-8EDAF295741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10337" operator="containsText" id="{CA8CA72F-A244-4BA7-B2FB-A3EA80EA8D4C}">
            <xm:f>NOT(ISERROR(SEARCH('Listados Datos'!$T$3,AT313)))</xm:f>
            <xm:f>'Listados Datos'!$T$3</xm:f>
            <x14:dxf>
              <fill>
                <patternFill patternType="solid">
                  <bgColor rgb="FFC00000"/>
                </patternFill>
              </fill>
            </x14:dxf>
          </x14:cfRule>
          <x14:cfRule type="containsText" priority="10338" operator="containsText" id="{E3EFD507-1F0D-434E-9973-FF9664354053}">
            <xm:f>NOT(ISERROR(SEARCH('Listados Datos'!$T$4,AT313)))</xm:f>
            <xm:f>'Listados Datos'!$T$4</xm:f>
            <x14:dxf>
              <font>
                <b/>
                <i val="0"/>
                <color theme="0"/>
              </font>
              <fill>
                <patternFill>
                  <bgColor rgb="FFE26B0A"/>
                </patternFill>
              </fill>
            </x14:dxf>
          </x14:cfRule>
          <x14:cfRule type="containsText" priority="10339" operator="containsText" id="{DF769127-F65B-4AB0-BADE-D2379AA06651}">
            <xm:f>NOT(ISERROR(SEARCH('Listados Datos'!$T$5,AT313)))</xm:f>
            <xm:f>'Listados Datos'!$T$5</xm:f>
            <x14:dxf>
              <font>
                <b/>
                <i val="0"/>
                <color auto="1"/>
              </font>
              <fill>
                <patternFill>
                  <bgColor rgb="FFFFFF00"/>
                </patternFill>
              </fill>
            </x14:dxf>
          </x14:cfRule>
          <x14:cfRule type="containsText" priority="10340" operator="containsText" id="{E7D7817C-8098-443B-9A06-F91C844CFC72}">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10285" operator="containsText" id="{6D981B65-4F01-44F4-ACB7-B963D177186D}">
            <xm:f>NOT(ISERROR(SEARCH('Listados Datos'!$P$3,AR314)))</xm:f>
            <xm:f>'Listados Datos'!$P$3</xm:f>
            <x14:dxf>
              <fill>
                <patternFill>
                  <bgColor rgb="FF99CC00"/>
                </patternFill>
              </fill>
            </x14:dxf>
          </x14:cfRule>
          <x14:cfRule type="containsText" priority="10286" operator="containsText" id="{541DCD43-BB98-4727-A3A4-F5E12DB8150A}">
            <xm:f>NOT(ISERROR(SEARCH('Listados Datos'!$P$4,AR314)))</xm:f>
            <xm:f>'Listados Datos'!$P$4</xm:f>
            <x14:dxf>
              <fill>
                <patternFill>
                  <bgColor rgb="FF33CC33"/>
                </patternFill>
              </fill>
            </x14:dxf>
          </x14:cfRule>
          <x14:cfRule type="containsText" priority="10287" operator="containsText" id="{177DC373-56AC-4C84-9FFA-594691F47E42}">
            <xm:f>NOT(ISERROR(SEARCH('Listados Datos'!$P$5,AR314)))</xm:f>
            <xm:f>'Listados Datos'!$P$5</xm:f>
            <x14:dxf>
              <fill>
                <patternFill>
                  <bgColor rgb="FFFFFF00"/>
                </patternFill>
              </fill>
            </x14:dxf>
          </x14:cfRule>
          <x14:cfRule type="containsText" priority="10288" operator="containsText" id="{11354DA4-1AC9-4D26-B665-AD83AA6EE5C2}">
            <xm:f>NOT(ISERROR(SEARCH('Listados Datos'!$P$6,AR314)))</xm:f>
            <xm:f>'Listados Datos'!$P$6</xm:f>
            <x14:dxf>
              <fill>
                <patternFill>
                  <bgColor rgb="FFFFC000"/>
                </patternFill>
              </fill>
            </x14:dxf>
          </x14:cfRule>
          <x14:cfRule type="containsText" priority="10289" operator="containsText" id="{FCC52471-30DC-4FD8-BF58-20633D506103}">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10323" operator="containsText" id="{BBA34872-2B11-4AE1-95D4-37432E7F5430}">
            <xm:f>NOT(ISERROR(SEARCH('Listados Datos'!$T$3,AF314)))</xm:f>
            <xm:f>'Listados Datos'!$T$3</xm:f>
            <x14:dxf>
              <fill>
                <patternFill patternType="solid">
                  <bgColor rgb="FFC00000"/>
                </patternFill>
              </fill>
            </x14:dxf>
          </x14:cfRule>
          <x14:cfRule type="containsText" priority="10324" operator="containsText" id="{8C9357D5-F422-4A8E-AD2F-E39E8EC76F46}">
            <xm:f>NOT(ISERROR(SEARCH('Listados Datos'!$T$4,AF314)))</xm:f>
            <xm:f>'Listados Datos'!$T$4</xm:f>
            <x14:dxf>
              <font>
                <b/>
                <i val="0"/>
                <color theme="0"/>
              </font>
              <fill>
                <patternFill>
                  <bgColor rgb="FFE26B0A"/>
                </patternFill>
              </fill>
            </x14:dxf>
          </x14:cfRule>
          <x14:cfRule type="containsText" priority="10325" operator="containsText" id="{36E91259-A1E1-48A0-9CA1-132779785347}">
            <xm:f>NOT(ISERROR(SEARCH('Listados Datos'!$T$5,AF314)))</xm:f>
            <xm:f>'Listados Datos'!$T$5</xm:f>
            <x14:dxf>
              <font>
                <b/>
                <i val="0"/>
                <color auto="1"/>
              </font>
              <fill>
                <patternFill>
                  <bgColor rgb="FFFFFF00"/>
                </patternFill>
              </fill>
            </x14:dxf>
          </x14:cfRule>
          <x14:cfRule type="containsText" priority="10326" operator="containsText" id="{3CB0C666-9F66-4111-B251-89D77677AEB7}">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10319" operator="containsText" id="{BF66EEBE-8031-4511-9B0E-822C3FFB2993}">
            <xm:f>NOT(ISERROR(SEARCH('Listados Datos'!$T$3,AB314)))</xm:f>
            <xm:f>'Listados Datos'!$T$3</xm:f>
            <x14:dxf>
              <fill>
                <patternFill patternType="solid">
                  <bgColor rgb="FFC00000"/>
                </patternFill>
              </fill>
            </x14:dxf>
          </x14:cfRule>
          <x14:cfRule type="containsText" priority="10320" operator="containsText" id="{13F25FE0-EF26-4244-9F28-BFA30C9CFE39}">
            <xm:f>NOT(ISERROR(SEARCH('Listados Datos'!$T$4,AB314)))</xm:f>
            <xm:f>'Listados Datos'!$T$4</xm:f>
            <x14:dxf>
              <font>
                <b/>
                <i val="0"/>
                <color theme="0"/>
              </font>
              <fill>
                <patternFill>
                  <bgColor rgb="FFE26B0A"/>
                </patternFill>
              </fill>
            </x14:dxf>
          </x14:cfRule>
          <x14:cfRule type="containsText" priority="10321" operator="containsText" id="{D5F6C278-6F39-4BD4-827B-DBAC4B8235CC}">
            <xm:f>NOT(ISERROR(SEARCH('Listados Datos'!$T$5,AB314)))</xm:f>
            <xm:f>'Listados Datos'!$T$5</xm:f>
            <x14:dxf>
              <font>
                <b/>
                <i val="0"/>
                <color auto="1"/>
              </font>
              <fill>
                <patternFill>
                  <bgColor rgb="FFFFFF00"/>
                </patternFill>
              </fill>
            </x14:dxf>
          </x14:cfRule>
          <x14:cfRule type="containsText" priority="10322" operator="containsText" id="{49EF30EF-DFE5-4FA0-914B-219938429739}">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10309" operator="containsText" id="{00B32387-76D2-4B19-8903-99963188ACB9}">
            <xm:f>NOT(ISERROR(SEARCH('Listados Datos'!$P$3,Z314)))</xm:f>
            <xm:f>'Listados Datos'!$P$3</xm:f>
            <x14:dxf>
              <fill>
                <patternFill>
                  <bgColor rgb="FF99CC00"/>
                </patternFill>
              </fill>
            </x14:dxf>
          </x14:cfRule>
          <x14:cfRule type="containsText" priority="10310" operator="containsText" id="{6A9B3CBC-2CA7-4521-B799-26BFB74E9EA8}">
            <xm:f>NOT(ISERROR(SEARCH('Listados Datos'!$P$4,Z314)))</xm:f>
            <xm:f>'Listados Datos'!$P$4</xm:f>
            <x14:dxf>
              <fill>
                <patternFill>
                  <bgColor rgb="FF33CC33"/>
                </patternFill>
              </fill>
            </x14:dxf>
          </x14:cfRule>
          <x14:cfRule type="containsText" priority="10311" operator="containsText" id="{F3DB9B0D-0F0D-4240-B108-CFB14638B0D9}">
            <xm:f>NOT(ISERROR(SEARCH('Listados Datos'!$P$5,Z314)))</xm:f>
            <xm:f>'Listados Datos'!$P$5</xm:f>
            <x14:dxf>
              <fill>
                <patternFill>
                  <bgColor rgb="FFFFFF00"/>
                </patternFill>
              </fill>
            </x14:dxf>
          </x14:cfRule>
          <x14:cfRule type="containsText" priority="10312" operator="containsText" id="{662907C1-D937-48C0-A4EA-01E4CB388028}">
            <xm:f>NOT(ISERROR(SEARCH('Listados Datos'!$P$6,Z314)))</xm:f>
            <xm:f>'Listados Datos'!$P$6</xm:f>
            <x14:dxf>
              <fill>
                <patternFill>
                  <bgColor rgb="FFFFC000"/>
                </patternFill>
              </fill>
            </x14:dxf>
          </x14:cfRule>
          <x14:cfRule type="containsText" priority="10313" operator="containsText" id="{438AC65F-5D57-46D4-853F-27A990386298}">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10295" operator="containsText" id="{CB316512-4B62-4B17-941E-4FE6706E50D1}">
            <xm:f>NOT(ISERROR(SEARCH('Listados Datos'!$T$3,AT314)))</xm:f>
            <xm:f>'Listados Datos'!$T$3</xm:f>
            <x14:dxf>
              <fill>
                <patternFill patternType="solid">
                  <bgColor rgb="FFC00000"/>
                </patternFill>
              </fill>
            </x14:dxf>
          </x14:cfRule>
          <x14:cfRule type="containsText" priority="10296" operator="containsText" id="{DFB92C1B-407E-43D8-BEA8-60F445A4EFE7}">
            <xm:f>NOT(ISERROR(SEARCH('Listados Datos'!$T$4,AT314)))</xm:f>
            <xm:f>'Listados Datos'!$T$4</xm:f>
            <x14:dxf>
              <font>
                <b/>
                <i val="0"/>
                <color theme="0"/>
              </font>
              <fill>
                <patternFill>
                  <bgColor rgb="FFE26B0A"/>
                </patternFill>
              </fill>
            </x14:dxf>
          </x14:cfRule>
          <x14:cfRule type="containsText" priority="10297" operator="containsText" id="{105DE4D6-B0FE-4CA0-973B-656A8DFC40A2}">
            <xm:f>NOT(ISERROR(SEARCH('Listados Datos'!$T$5,AT314)))</xm:f>
            <xm:f>'Listados Datos'!$T$5</xm:f>
            <x14:dxf>
              <font>
                <b/>
                <i val="0"/>
                <color auto="1"/>
              </font>
              <fill>
                <patternFill>
                  <bgColor rgb="FFFFFF00"/>
                </patternFill>
              </fill>
            </x14:dxf>
          </x14:cfRule>
          <x14:cfRule type="containsText" priority="10298" operator="containsText" id="{5F402CA5-1312-42FB-8C20-5EB97DC66E9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10135" operator="containsText" id="{4A34E534-14A5-46DB-BAA0-616D24E58F2F}">
            <xm:f>NOT(ISERROR(SEARCH('Listados Datos'!$P$3,AR319)))</xm:f>
            <xm:f>'Listados Datos'!$P$3</xm:f>
            <x14:dxf>
              <fill>
                <patternFill>
                  <bgColor rgb="FF99CC00"/>
                </patternFill>
              </fill>
            </x14:dxf>
          </x14:cfRule>
          <x14:cfRule type="containsText" priority="10136" operator="containsText" id="{EA6B692E-AF5A-4FAA-8390-F3FB132AF59E}">
            <xm:f>NOT(ISERROR(SEARCH('Listados Datos'!$P$4,AR319)))</xm:f>
            <xm:f>'Listados Datos'!$P$4</xm:f>
            <x14:dxf>
              <fill>
                <patternFill>
                  <bgColor rgb="FF33CC33"/>
                </patternFill>
              </fill>
            </x14:dxf>
          </x14:cfRule>
          <x14:cfRule type="containsText" priority="10137" operator="containsText" id="{0AE57901-7912-4B31-9471-B9752DA22C75}">
            <xm:f>NOT(ISERROR(SEARCH('Listados Datos'!$P$5,AR319)))</xm:f>
            <xm:f>'Listados Datos'!$P$5</xm:f>
            <x14:dxf>
              <fill>
                <patternFill>
                  <bgColor rgb="FFFFFF00"/>
                </patternFill>
              </fill>
            </x14:dxf>
          </x14:cfRule>
          <x14:cfRule type="containsText" priority="10138" operator="containsText" id="{A1F140B7-78F9-4505-890D-C566399E1A89}">
            <xm:f>NOT(ISERROR(SEARCH('Listados Datos'!$P$6,AR319)))</xm:f>
            <xm:f>'Listados Datos'!$P$6</xm:f>
            <x14:dxf>
              <fill>
                <patternFill>
                  <bgColor rgb="FFFFC000"/>
                </patternFill>
              </fill>
            </x14:dxf>
          </x14:cfRule>
          <x14:cfRule type="containsText" priority="10139" operator="containsText" id="{5254B41A-8482-4F33-A278-78D7D5BB01E9}">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10201" operator="containsText" id="{6C65B2D3-A5FF-4FAC-8DA5-14D76FF3A898}">
            <xm:f>NOT(ISERROR(SEARCH('Listados Datos'!$T$3,AT321)))</xm:f>
            <xm:f>'Listados Datos'!$T$3</xm:f>
            <x14:dxf>
              <fill>
                <patternFill patternType="solid">
                  <bgColor rgb="FFC00000"/>
                </patternFill>
              </fill>
            </x14:dxf>
          </x14:cfRule>
          <x14:cfRule type="containsText" priority="10202" operator="containsText" id="{9461CC8C-800A-4F92-AAEE-73E32EB60AB2}">
            <xm:f>NOT(ISERROR(SEARCH('Listados Datos'!$T$4,AT321)))</xm:f>
            <xm:f>'Listados Datos'!$T$4</xm:f>
            <x14:dxf>
              <font>
                <b/>
                <i val="0"/>
                <color theme="0"/>
              </font>
              <fill>
                <patternFill>
                  <bgColor rgb="FFE26B0A"/>
                </patternFill>
              </fill>
            </x14:dxf>
          </x14:cfRule>
          <x14:cfRule type="containsText" priority="10203" operator="containsText" id="{0B372C72-7DF8-4995-8BF7-BDFCC4709A4B}">
            <xm:f>NOT(ISERROR(SEARCH('Listados Datos'!$T$5,AT321)))</xm:f>
            <xm:f>'Listados Datos'!$T$5</xm:f>
            <x14:dxf>
              <font>
                <b/>
                <i val="0"/>
                <color auto="1"/>
              </font>
              <fill>
                <patternFill>
                  <bgColor rgb="FFFFFF00"/>
                </patternFill>
              </fill>
            </x14:dxf>
          </x14:cfRule>
          <x14:cfRule type="containsText" priority="10204" operator="containsText" id="{0CCED773-9290-4151-8B24-CD65232E8CCC}">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10191" operator="containsText" id="{B259C0BB-39F9-4E20-A952-05CEE8250228}">
            <xm:f>NOT(ISERROR(SEARCH('Listados Datos'!$P$3,AR321)))</xm:f>
            <xm:f>'Listados Datos'!$P$3</xm:f>
            <x14:dxf>
              <fill>
                <patternFill>
                  <bgColor rgb="FF99CC00"/>
                </patternFill>
              </fill>
            </x14:dxf>
          </x14:cfRule>
          <x14:cfRule type="containsText" priority="10192" operator="containsText" id="{C6B5DF2F-3830-4FFB-A9A5-DF1B55639EA2}">
            <xm:f>NOT(ISERROR(SEARCH('Listados Datos'!$P$4,AR321)))</xm:f>
            <xm:f>'Listados Datos'!$P$4</xm:f>
            <x14:dxf>
              <fill>
                <patternFill>
                  <bgColor rgb="FF33CC33"/>
                </patternFill>
              </fill>
            </x14:dxf>
          </x14:cfRule>
          <x14:cfRule type="containsText" priority="10193" operator="containsText" id="{61B881EC-183A-4521-9893-CAA6BF7653E6}">
            <xm:f>NOT(ISERROR(SEARCH('Listados Datos'!$P$5,AR321)))</xm:f>
            <xm:f>'Listados Datos'!$P$5</xm:f>
            <x14:dxf>
              <fill>
                <patternFill>
                  <bgColor rgb="FFFFFF00"/>
                </patternFill>
              </fill>
            </x14:dxf>
          </x14:cfRule>
          <x14:cfRule type="containsText" priority="10194" operator="containsText" id="{4B3036B8-D40C-48EE-850D-CC3F486FDA22}">
            <xm:f>NOT(ISERROR(SEARCH('Listados Datos'!$P$6,AR321)))</xm:f>
            <xm:f>'Listados Datos'!$P$6</xm:f>
            <x14:dxf>
              <fill>
                <patternFill>
                  <bgColor rgb="FFFFC000"/>
                </patternFill>
              </fill>
            </x14:dxf>
          </x14:cfRule>
          <x14:cfRule type="containsText" priority="10195" operator="containsText" id="{B7A198B9-F493-4F26-9DB1-B872DD22BF57}">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10159" operator="containsText" id="{0B7B1877-5E03-4DCE-A809-D279A90153AE}">
            <xm:f>NOT(ISERROR(SEARCH('Listados Datos'!$T$3,AT318)))</xm:f>
            <xm:f>'Listados Datos'!$T$3</xm:f>
            <x14:dxf>
              <fill>
                <patternFill patternType="solid">
                  <bgColor rgb="FFC00000"/>
                </patternFill>
              </fill>
            </x14:dxf>
          </x14:cfRule>
          <x14:cfRule type="containsText" priority="10160" operator="containsText" id="{7CDFDA60-74DA-4978-A1DD-9DDC6A52D190}">
            <xm:f>NOT(ISERROR(SEARCH('Listados Datos'!$T$4,AT318)))</xm:f>
            <xm:f>'Listados Datos'!$T$4</xm:f>
            <x14:dxf>
              <font>
                <b/>
                <i val="0"/>
                <color theme="0"/>
              </font>
              <fill>
                <patternFill>
                  <bgColor rgb="FFE26B0A"/>
                </patternFill>
              </fill>
            </x14:dxf>
          </x14:cfRule>
          <x14:cfRule type="containsText" priority="10161" operator="containsText" id="{18D51752-FD53-4E0F-ADAC-E5C074C54660}">
            <xm:f>NOT(ISERROR(SEARCH('Listados Datos'!$T$5,AT318)))</xm:f>
            <xm:f>'Listados Datos'!$T$5</xm:f>
            <x14:dxf>
              <font>
                <b/>
                <i val="0"/>
                <color auto="1"/>
              </font>
              <fill>
                <patternFill>
                  <bgColor rgb="FFFFFF00"/>
                </patternFill>
              </fill>
            </x14:dxf>
          </x14:cfRule>
          <x14:cfRule type="containsText" priority="10162" operator="containsText" id="{2C6C265F-7C96-4C47-B7BD-411C5F55D8B0}">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10149" operator="containsText" id="{54348DE9-2C71-4317-849F-F7A3B44AB116}">
            <xm:f>NOT(ISERROR(SEARCH('Listados Datos'!$P$3,AR318)))</xm:f>
            <xm:f>'Listados Datos'!$P$3</xm:f>
            <x14:dxf>
              <fill>
                <patternFill>
                  <bgColor rgb="FF99CC00"/>
                </patternFill>
              </fill>
            </x14:dxf>
          </x14:cfRule>
          <x14:cfRule type="containsText" priority="10150" operator="containsText" id="{6B910AAC-2A3F-4680-9678-AA115DA772AD}">
            <xm:f>NOT(ISERROR(SEARCH('Listados Datos'!$P$4,AR318)))</xm:f>
            <xm:f>'Listados Datos'!$P$4</xm:f>
            <x14:dxf>
              <fill>
                <patternFill>
                  <bgColor rgb="FF33CC33"/>
                </patternFill>
              </fill>
            </x14:dxf>
          </x14:cfRule>
          <x14:cfRule type="containsText" priority="10151" operator="containsText" id="{B764188D-1221-4E49-A310-21DF76A2452D}">
            <xm:f>NOT(ISERROR(SEARCH('Listados Datos'!$P$5,AR318)))</xm:f>
            <xm:f>'Listados Datos'!$P$5</xm:f>
            <x14:dxf>
              <fill>
                <patternFill>
                  <bgColor rgb="FFFFFF00"/>
                </patternFill>
              </fill>
            </x14:dxf>
          </x14:cfRule>
          <x14:cfRule type="containsText" priority="10152" operator="containsText" id="{51D72DA4-A38B-40EF-8D97-275156F9CA1D}">
            <xm:f>NOT(ISERROR(SEARCH('Listados Datos'!$P$6,AR318)))</xm:f>
            <xm:f>'Listados Datos'!$P$6</xm:f>
            <x14:dxf>
              <fill>
                <patternFill>
                  <bgColor rgb="FFFFC000"/>
                </patternFill>
              </fill>
            </x14:dxf>
          </x14:cfRule>
          <x14:cfRule type="containsText" priority="10153" operator="containsText" id="{195F561B-65BB-4F8B-95CC-E9C968A67A08}">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10267" operator="containsText" id="{AE060F8C-F13E-423D-B8F7-623304F050DF}">
            <xm:f>NOT(ISERROR(SEARCH('Listados Datos'!$T$3,AF316)))</xm:f>
            <xm:f>'Listados Datos'!$T$3</xm:f>
            <x14:dxf>
              <fill>
                <patternFill patternType="solid">
                  <bgColor rgb="FFC00000"/>
                </patternFill>
              </fill>
            </x14:dxf>
          </x14:cfRule>
          <x14:cfRule type="containsText" priority="10268" operator="containsText" id="{BB178130-7A82-4EE6-8578-8E21DE9B993B}">
            <xm:f>NOT(ISERROR(SEARCH('Listados Datos'!$T$4,AF316)))</xm:f>
            <xm:f>'Listados Datos'!$T$4</xm:f>
            <x14:dxf>
              <font>
                <b/>
                <i val="0"/>
                <color theme="0"/>
              </font>
              <fill>
                <patternFill>
                  <bgColor rgb="FFE26B0A"/>
                </patternFill>
              </fill>
            </x14:dxf>
          </x14:cfRule>
          <x14:cfRule type="containsText" priority="10269" operator="containsText" id="{B8EE48E1-9F52-4FA1-8FFF-15496436119E}">
            <xm:f>NOT(ISERROR(SEARCH('Listados Datos'!$T$5,AF316)))</xm:f>
            <xm:f>'Listados Datos'!$T$5</xm:f>
            <x14:dxf>
              <font>
                <b/>
                <i val="0"/>
                <color auto="1"/>
              </font>
              <fill>
                <patternFill>
                  <bgColor rgb="FFFFFF00"/>
                </patternFill>
              </fill>
            </x14:dxf>
          </x14:cfRule>
          <x14:cfRule type="containsText" priority="10270" operator="containsText" id="{66F5B40C-CD04-43EB-8492-1D28D2EC7813}">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10263" operator="containsText" id="{CE879FFC-0FDD-4331-A6C4-7843516E79E8}">
            <xm:f>NOT(ISERROR(SEARCH('Listados Datos'!$T$3,AB316)))</xm:f>
            <xm:f>'Listados Datos'!$T$3</xm:f>
            <x14:dxf>
              <fill>
                <patternFill patternType="solid">
                  <bgColor rgb="FFC00000"/>
                </patternFill>
              </fill>
            </x14:dxf>
          </x14:cfRule>
          <x14:cfRule type="containsText" priority="10264" operator="containsText" id="{AC49E1A5-E40E-4796-924C-61592602D0D4}">
            <xm:f>NOT(ISERROR(SEARCH('Listados Datos'!$T$4,AB316)))</xm:f>
            <xm:f>'Listados Datos'!$T$4</xm:f>
            <x14:dxf>
              <font>
                <b/>
                <i val="0"/>
                <color theme="0"/>
              </font>
              <fill>
                <patternFill>
                  <bgColor rgb="FFE26B0A"/>
                </patternFill>
              </fill>
            </x14:dxf>
          </x14:cfRule>
          <x14:cfRule type="containsText" priority="10265" operator="containsText" id="{CB460D26-AC1B-4915-8826-B527FAA17771}">
            <xm:f>NOT(ISERROR(SEARCH('Listados Datos'!$T$5,AB316)))</xm:f>
            <xm:f>'Listados Datos'!$T$5</xm:f>
            <x14:dxf>
              <font>
                <b/>
                <i val="0"/>
                <color auto="1"/>
              </font>
              <fill>
                <patternFill>
                  <bgColor rgb="FFFFFF00"/>
                </patternFill>
              </fill>
            </x14:dxf>
          </x14:cfRule>
          <x14:cfRule type="containsText" priority="10266" operator="containsText" id="{BECBACE9-4735-42E2-8481-FEACB5A8B173}">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10253" operator="containsText" id="{8BA7AD0B-1088-4E76-B0DC-2C4FD5FBD618}">
            <xm:f>NOT(ISERROR(SEARCH('Listados Datos'!$P$3,Z316)))</xm:f>
            <xm:f>'Listados Datos'!$P$3</xm:f>
            <x14:dxf>
              <fill>
                <patternFill>
                  <bgColor rgb="FF99CC00"/>
                </patternFill>
              </fill>
            </x14:dxf>
          </x14:cfRule>
          <x14:cfRule type="containsText" priority="10254" operator="containsText" id="{16B81615-2673-4D5D-B3E0-CD6C5216086C}">
            <xm:f>NOT(ISERROR(SEARCH('Listados Datos'!$P$4,Z316)))</xm:f>
            <xm:f>'Listados Datos'!$P$4</xm:f>
            <x14:dxf>
              <fill>
                <patternFill>
                  <bgColor rgb="FF33CC33"/>
                </patternFill>
              </fill>
            </x14:dxf>
          </x14:cfRule>
          <x14:cfRule type="containsText" priority="10255" operator="containsText" id="{13301345-806B-4855-885F-AB2388D4939B}">
            <xm:f>NOT(ISERROR(SEARCH('Listados Datos'!$P$5,Z316)))</xm:f>
            <xm:f>'Listados Datos'!$P$5</xm:f>
            <x14:dxf>
              <fill>
                <patternFill>
                  <bgColor rgb="FFFFFF00"/>
                </patternFill>
              </fill>
            </x14:dxf>
          </x14:cfRule>
          <x14:cfRule type="containsText" priority="10256" operator="containsText" id="{3954BC49-8879-4C4D-9508-332595C2577F}">
            <xm:f>NOT(ISERROR(SEARCH('Listados Datos'!$P$6,Z316)))</xm:f>
            <xm:f>'Listados Datos'!$P$6</xm:f>
            <x14:dxf>
              <fill>
                <patternFill>
                  <bgColor rgb="FFFFC000"/>
                </patternFill>
              </fill>
            </x14:dxf>
          </x14:cfRule>
          <x14:cfRule type="containsText" priority="10257" operator="containsText" id="{CE2937D4-2B73-4666-9695-44813D48E7DD}">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10229" operator="containsText" id="{7A283435-60E8-4AF2-8948-8349424C489A}">
            <xm:f>NOT(ISERROR(SEARCH('Listados Datos'!$T$3,AT316)))</xm:f>
            <xm:f>'Listados Datos'!$T$3</xm:f>
            <x14:dxf>
              <fill>
                <patternFill patternType="solid">
                  <bgColor rgb="FFC00000"/>
                </patternFill>
              </fill>
            </x14:dxf>
          </x14:cfRule>
          <x14:cfRule type="containsText" priority="10230" operator="containsText" id="{51AA64CE-800C-4326-A10E-A302C3DE7BDA}">
            <xm:f>NOT(ISERROR(SEARCH('Listados Datos'!$T$4,AT316)))</xm:f>
            <xm:f>'Listados Datos'!$T$4</xm:f>
            <x14:dxf>
              <font>
                <b/>
                <i val="0"/>
                <color theme="0"/>
              </font>
              <fill>
                <patternFill>
                  <bgColor rgb="FFE26B0A"/>
                </patternFill>
              </fill>
            </x14:dxf>
          </x14:cfRule>
          <x14:cfRule type="containsText" priority="10231" operator="containsText" id="{EEE66F12-EC77-4B48-9DF5-ECBB34EDE164}">
            <xm:f>NOT(ISERROR(SEARCH('Listados Datos'!$T$5,AT316)))</xm:f>
            <xm:f>'Listados Datos'!$T$5</xm:f>
            <x14:dxf>
              <font>
                <b/>
                <i val="0"/>
                <color auto="1"/>
              </font>
              <fill>
                <patternFill>
                  <bgColor rgb="FFFFFF00"/>
                </patternFill>
              </fill>
            </x14:dxf>
          </x14:cfRule>
          <x14:cfRule type="containsText" priority="10232" operator="containsText" id="{EFBA373E-EAC9-4C03-8520-5403DF8799D2}">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10219" operator="containsText" id="{7CA1DCBD-448E-4016-8A01-0CD7DC379015}">
            <xm:f>NOT(ISERROR(SEARCH('Listados Datos'!$P$3,AR316)))</xm:f>
            <xm:f>'Listados Datos'!$P$3</xm:f>
            <x14:dxf>
              <fill>
                <patternFill>
                  <bgColor rgb="FF99CC00"/>
                </patternFill>
              </fill>
            </x14:dxf>
          </x14:cfRule>
          <x14:cfRule type="containsText" priority="10220" operator="containsText" id="{57DA053D-1FA7-4212-AB33-FD8482E5D1FD}">
            <xm:f>NOT(ISERROR(SEARCH('Listados Datos'!$P$4,AR316)))</xm:f>
            <xm:f>'Listados Datos'!$P$4</xm:f>
            <x14:dxf>
              <fill>
                <patternFill>
                  <bgColor rgb="FF33CC33"/>
                </patternFill>
              </fill>
            </x14:dxf>
          </x14:cfRule>
          <x14:cfRule type="containsText" priority="10221" operator="containsText" id="{72F3CB64-EC2F-446F-9997-BCDE9DAFD7B6}">
            <xm:f>NOT(ISERROR(SEARCH('Listados Datos'!$P$5,AR316)))</xm:f>
            <xm:f>'Listados Datos'!$P$5</xm:f>
            <x14:dxf>
              <fill>
                <patternFill>
                  <bgColor rgb="FFFFFF00"/>
                </patternFill>
              </fill>
            </x14:dxf>
          </x14:cfRule>
          <x14:cfRule type="containsText" priority="10222" operator="containsText" id="{69E107B4-0608-4F0C-8BDB-6CE1C45A6D44}">
            <xm:f>NOT(ISERROR(SEARCH('Listados Datos'!$P$6,AR316)))</xm:f>
            <xm:f>'Listados Datos'!$P$6</xm:f>
            <x14:dxf>
              <fill>
                <patternFill>
                  <bgColor rgb="FFFFC000"/>
                </patternFill>
              </fill>
            </x14:dxf>
          </x14:cfRule>
          <x14:cfRule type="containsText" priority="10223" operator="containsText" id="{BA609464-B645-49DF-8681-C83727C191D0}">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10215" operator="containsText" id="{754411E0-9058-481B-B03E-E20BCEABD389}">
            <xm:f>NOT(ISERROR(SEARCH('Listados Datos'!$T$3,AT317)))</xm:f>
            <xm:f>'Listados Datos'!$T$3</xm:f>
            <x14:dxf>
              <fill>
                <patternFill patternType="solid">
                  <bgColor rgb="FFC00000"/>
                </patternFill>
              </fill>
            </x14:dxf>
          </x14:cfRule>
          <x14:cfRule type="containsText" priority="10216" operator="containsText" id="{8A8F7D8B-6022-49F2-8887-3AB23C9402BD}">
            <xm:f>NOT(ISERROR(SEARCH('Listados Datos'!$T$4,AT317)))</xm:f>
            <xm:f>'Listados Datos'!$T$4</xm:f>
            <x14:dxf>
              <font>
                <b/>
                <i val="0"/>
                <color theme="0"/>
              </font>
              <fill>
                <patternFill>
                  <bgColor rgb="FFE26B0A"/>
                </patternFill>
              </fill>
            </x14:dxf>
          </x14:cfRule>
          <x14:cfRule type="containsText" priority="10217" operator="containsText" id="{3D8A7A8D-95EB-49CA-B1F3-D672056BD04D}">
            <xm:f>NOT(ISERROR(SEARCH('Listados Datos'!$T$5,AT317)))</xm:f>
            <xm:f>'Listados Datos'!$T$5</xm:f>
            <x14:dxf>
              <font>
                <b/>
                <i val="0"/>
                <color auto="1"/>
              </font>
              <fill>
                <patternFill>
                  <bgColor rgb="FFFFFF00"/>
                </patternFill>
              </fill>
            </x14:dxf>
          </x14:cfRule>
          <x14:cfRule type="containsText" priority="10218" operator="containsText" id="{7650031A-FE52-470B-B9D1-28F8CA213B8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10205" operator="containsText" id="{9B56A0D0-C1F4-4CF4-A168-CA3417798213}">
            <xm:f>NOT(ISERROR(SEARCH('Listados Datos'!$P$3,AR317)))</xm:f>
            <xm:f>'Listados Datos'!$P$3</xm:f>
            <x14:dxf>
              <fill>
                <patternFill>
                  <bgColor rgb="FF99CC00"/>
                </patternFill>
              </fill>
            </x14:dxf>
          </x14:cfRule>
          <x14:cfRule type="containsText" priority="10206" operator="containsText" id="{E20205E0-3A10-4FD1-9A01-E32B83B42169}">
            <xm:f>NOT(ISERROR(SEARCH('Listados Datos'!$P$4,AR317)))</xm:f>
            <xm:f>'Listados Datos'!$P$4</xm:f>
            <x14:dxf>
              <fill>
                <patternFill>
                  <bgColor rgb="FF33CC33"/>
                </patternFill>
              </fill>
            </x14:dxf>
          </x14:cfRule>
          <x14:cfRule type="containsText" priority="10207" operator="containsText" id="{D36A480F-BC14-4E2B-90C0-8464AD894392}">
            <xm:f>NOT(ISERROR(SEARCH('Listados Datos'!$P$5,AR317)))</xm:f>
            <xm:f>'Listados Datos'!$P$5</xm:f>
            <x14:dxf>
              <fill>
                <patternFill>
                  <bgColor rgb="FFFFFF00"/>
                </patternFill>
              </fill>
            </x14:dxf>
          </x14:cfRule>
          <x14:cfRule type="containsText" priority="10208" operator="containsText" id="{2162A5E8-B950-451F-AC4C-4988C4AA20F6}">
            <xm:f>NOT(ISERROR(SEARCH('Listados Datos'!$P$6,AR317)))</xm:f>
            <xm:f>'Listados Datos'!$P$6</xm:f>
            <x14:dxf>
              <fill>
                <patternFill>
                  <bgColor rgb="FFFFC000"/>
                </patternFill>
              </fill>
            </x14:dxf>
          </x14:cfRule>
          <x14:cfRule type="containsText" priority="10209" operator="containsText" id="{7CAFA7AC-09CD-4992-BC0C-BD3B73771E39}">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10187" operator="containsText" id="{71C1D583-127E-4C67-8EBC-21706A915053}">
            <xm:f>NOT(ISERROR(SEARCH('Listados Datos'!$T$3,AF318)))</xm:f>
            <xm:f>'Listados Datos'!$T$3</xm:f>
            <x14:dxf>
              <fill>
                <patternFill patternType="solid">
                  <bgColor rgb="FFC00000"/>
                </patternFill>
              </fill>
            </x14:dxf>
          </x14:cfRule>
          <x14:cfRule type="containsText" priority="10188" operator="containsText" id="{DD1DB66F-E84A-4BF3-A499-F7C43513BE4D}">
            <xm:f>NOT(ISERROR(SEARCH('Listados Datos'!$T$4,AF318)))</xm:f>
            <xm:f>'Listados Datos'!$T$4</xm:f>
            <x14:dxf>
              <font>
                <b/>
                <i val="0"/>
                <color theme="0"/>
              </font>
              <fill>
                <patternFill>
                  <bgColor rgb="FFE26B0A"/>
                </patternFill>
              </fill>
            </x14:dxf>
          </x14:cfRule>
          <x14:cfRule type="containsText" priority="10189" operator="containsText" id="{E85FC65A-24B6-443A-B075-24B45B7EFC87}">
            <xm:f>NOT(ISERROR(SEARCH('Listados Datos'!$T$5,AF318)))</xm:f>
            <xm:f>'Listados Datos'!$T$5</xm:f>
            <x14:dxf>
              <font>
                <b/>
                <i val="0"/>
                <color auto="1"/>
              </font>
              <fill>
                <patternFill>
                  <bgColor rgb="FFFFFF00"/>
                </patternFill>
              </fill>
            </x14:dxf>
          </x14:cfRule>
          <x14:cfRule type="containsText" priority="10190" operator="containsText" id="{93783E89-2E47-468C-8B66-5F0E053029AF}">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10183" operator="containsText" id="{51D48203-0229-4B40-9A86-0C52666558C7}">
            <xm:f>NOT(ISERROR(SEARCH('Listados Datos'!$T$3,AB318)))</xm:f>
            <xm:f>'Listados Datos'!$T$3</xm:f>
            <x14:dxf>
              <fill>
                <patternFill patternType="solid">
                  <bgColor rgb="FFC00000"/>
                </patternFill>
              </fill>
            </x14:dxf>
          </x14:cfRule>
          <x14:cfRule type="containsText" priority="10184" operator="containsText" id="{A920B17D-E25C-4004-83F7-0F3F3714E6E6}">
            <xm:f>NOT(ISERROR(SEARCH('Listados Datos'!$T$4,AB318)))</xm:f>
            <xm:f>'Listados Datos'!$T$4</xm:f>
            <x14:dxf>
              <font>
                <b/>
                <i val="0"/>
                <color theme="0"/>
              </font>
              <fill>
                <patternFill>
                  <bgColor rgb="FFE26B0A"/>
                </patternFill>
              </fill>
            </x14:dxf>
          </x14:cfRule>
          <x14:cfRule type="containsText" priority="10185" operator="containsText" id="{498BB656-DFDE-4DFB-94FC-ADFBD0652AA8}">
            <xm:f>NOT(ISERROR(SEARCH('Listados Datos'!$T$5,AB318)))</xm:f>
            <xm:f>'Listados Datos'!$T$5</xm:f>
            <x14:dxf>
              <font>
                <b/>
                <i val="0"/>
                <color auto="1"/>
              </font>
              <fill>
                <patternFill>
                  <bgColor rgb="FFFFFF00"/>
                </patternFill>
              </fill>
            </x14:dxf>
          </x14:cfRule>
          <x14:cfRule type="containsText" priority="10186" operator="containsText" id="{753C40EB-2AC6-4019-85EB-12A5D4E00A64}">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10173" operator="containsText" id="{E4F7662C-1440-4D90-AB15-185BA9C2A8D9}">
            <xm:f>NOT(ISERROR(SEARCH('Listados Datos'!$P$3,Z318)))</xm:f>
            <xm:f>'Listados Datos'!$P$3</xm:f>
            <x14:dxf>
              <fill>
                <patternFill>
                  <bgColor rgb="FF99CC00"/>
                </patternFill>
              </fill>
            </x14:dxf>
          </x14:cfRule>
          <x14:cfRule type="containsText" priority="10174" operator="containsText" id="{1210CD7D-7E51-48D5-BF29-870208388D58}">
            <xm:f>NOT(ISERROR(SEARCH('Listados Datos'!$P$4,Z318)))</xm:f>
            <xm:f>'Listados Datos'!$P$4</xm:f>
            <x14:dxf>
              <fill>
                <patternFill>
                  <bgColor rgb="FF33CC33"/>
                </patternFill>
              </fill>
            </x14:dxf>
          </x14:cfRule>
          <x14:cfRule type="containsText" priority="10175" operator="containsText" id="{DFBC7021-149C-4290-A2B3-203AC9F6FE89}">
            <xm:f>NOT(ISERROR(SEARCH('Listados Datos'!$P$5,Z318)))</xm:f>
            <xm:f>'Listados Datos'!$P$5</xm:f>
            <x14:dxf>
              <fill>
                <patternFill>
                  <bgColor rgb="FFFFFF00"/>
                </patternFill>
              </fill>
            </x14:dxf>
          </x14:cfRule>
          <x14:cfRule type="containsText" priority="10176" operator="containsText" id="{1A5211C3-C245-45C3-91A1-80D326A50D1D}">
            <xm:f>NOT(ISERROR(SEARCH('Listados Datos'!$P$6,Z318)))</xm:f>
            <xm:f>'Listados Datos'!$P$6</xm:f>
            <x14:dxf>
              <fill>
                <patternFill>
                  <bgColor rgb="FFFFC000"/>
                </patternFill>
              </fill>
            </x14:dxf>
          </x14:cfRule>
          <x14:cfRule type="containsText" priority="10177" operator="containsText" id="{9EE26252-C2EC-459B-845D-9B30945C5CB1}">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10145" operator="containsText" id="{7481C5AB-C936-40CE-9D7A-89934F42C970}">
            <xm:f>NOT(ISERROR(SEARCH('Listados Datos'!$T$3,AT319)))</xm:f>
            <xm:f>'Listados Datos'!$T$3</xm:f>
            <x14:dxf>
              <fill>
                <patternFill patternType="solid">
                  <bgColor rgb="FFC00000"/>
                </patternFill>
              </fill>
            </x14:dxf>
          </x14:cfRule>
          <x14:cfRule type="containsText" priority="10146" operator="containsText" id="{22EBB6D6-6AAC-4970-920C-010E629832FD}">
            <xm:f>NOT(ISERROR(SEARCH('Listados Datos'!$T$4,AT319)))</xm:f>
            <xm:f>'Listados Datos'!$T$4</xm:f>
            <x14:dxf>
              <font>
                <b/>
                <i val="0"/>
                <color theme="0"/>
              </font>
              <fill>
                <patternFill>
                  <bgColor rgb="FFE26B0A"/>
                </patternFill>
              </fill>
            </x14:dxf>
          </x14:cfRule>
          <x14:cfRule type="containsText" priority="10147" operator="containsText" id="{374FC8D3-AA01-4C76-9206-FDBCF166DB73}">
            <xm:f>NOT(ISERROR(SEARCH('Listados Datos'!$T$5,AT319)))</xm:f>
            <xm:f>'Listados Datos'!$T$5</xm:f>
            <x14:dxf>
              <font>
                <b/>
                <i val="0"/>
                <color auto="1"/>
              </font>
              <fill>
                <patternFill>
                  <bgColor rgb="FFFFFF00"/>
                </patternFill>
              </fill>
            </x14:dxf>
          </x14:cfRule>
          <x14:cfRule type="containsText" priority="10148" operator="containsText" id="{73762B2E-8E72-4CD9-9AA9-06BE3C152285}">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10093" operator="containsText" id="{8861E191-94AC-467C-8915-7B13BA214FB6}">
            <xm:f>NOT(ISERROR(SEARCH('Listados Datos'!$P$3,AR320)))</xm:f>
            <xm:f>'Listados Datos'!$P$3</xm:f>
            <x14:dxf>
              <fill>
                <patternFill>
                  <bgColor rgb="FF99CC00"/>
                </patternFill>
              </fill>
            </x14:dxf>
          </x14:cfRule>
          <x14:cfRule type="containsText" priority="10094" operator="containsText" id="{BA944F6C-3374-43D2-8281-1799ECD22EB5}">
            <xm:f>NOT(ISERROR(SEARCH('Listados Datos'!$P$4,AR320)))</xm:f>
            <xm:f>'Listados Datos'!$P$4</xm:f>
            <x14:dxf>
              <fill>
                <patternFill>
                  <bgColor rgb="FF33CC33"/>
                </patternFill>
              </fill>
            </x14:dxf>
          </x14:cfRule>
          <x14:cfRule type="containsText" priority="10095" operator="containsText" id="{9EB9B838-9773-4E2F-99C1-6F07933B85B7}">
            <xm:f>NOT(ISERROR(SEARCH('Listados Datos'!$P$5,AR320)))</xm:f>
            <xm:f>'Listados Datos'!$P$5</xm:f>
            <x14:dxf>
              <fill>
                <patternFill>
                  <bgColor rgb="FFFFFF00"/>
                </patternFill>
              </fill>
            </x14:dxf>
          </x14:cfRule>
          <x14:cfRule type="containsText" priority="10096" operator="containsText" id="{D4E195D7-B648-4D50-8C00-6D178A5E1F3A}">
            <xm:f>NOT(ISERROR(SEARCH('Listados Datos'!$P$6,AR320)))</xm:f>
            <xm:f>'Listados Datos'!$P$6</xm:f>
            <x14:dxf>
              <fill>
                <patternFill>
                  <bgColor rgb="FFFFC000"/>
                </patternFill>
              </fill>
            </x14:dxf>
          </x14:cfRule>
          <x14:cfRule type="containsText" priority="10097" operator="containsText" id="{6BCAD636-E195-4569-A4DF-4FEC15235AB2}">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10131" operator="containsText" id="{642CE23B-A626-4C01-A45D-F9BABBC910CB}">
            <xm:f>NOT(ISERROR(SEARCH('Listados Datos'!$T$3,AF320)))</xm:f>
            <xm:f>'Listados Datos'!$T$3</xm:f>
            <x14:dxf>
              <fill>
                <patternFill patternType="solid">
                  <bgColor rgb="FFC00000"/>
                </patternFill>
              </fill>
            </x14:dxf>
          </x14:cfRule>
          <x14:cfRule type="containsText" priority="10132" operator="containsText" id="{2CF81581-768F-4A35-B276-64DDF530391B}">
            <xm:f>NOT(ISERROR(SEARCH('Listados Datos'!$T$4,AF320)))</xm:f>
            <xm:f>'Listados Datos'!$T$4</xm:f>
            <x14:dxf>
              <font>
                <b/>
                <i val="0"/>
                <color theme="0"/>
              </font>
              <fill>
                <patternFill>
                  <bgColor rgb="FFE26B0A"/>
                </patternFill>
              </fill>
            </x14:dxf>
          </x14:cfRule>
          <x14:cfRule type="containsText" priority="10133" operator="containsText" id="{7536D21B-B9A2-4F21-AF60-9A1AE3C0DDFF}">
            <xm:f>NOT(ISERROR(SEARCH('Listados Datos'!$T$5,AF320)))</xm:f>
            <xm:f>'Listados Datos'!$T$5</xm:f>
            <x14:dxf>
              <font>
                <b/>
                <i val="0"/>
                <color auto="1"/>
              </font>
              <fill>
                <patternFill>
                  <bgColor rgb="FFFFFF00"/>
                </patternFill>
              </fill>
            </x14:dxf>
          </x14:cfRule>
          <x14:cfRule type="containsText" priority="10134" operator="containsText" id="{2D052E32-F23C-499E-9F1E-53157D236270}">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10127" operator="containsText" id="{80216D70-22A5-450A-8896-D81C3670D4F4}">
            <xm:f>NOT(ISERROR(SEARCH('Listados Datos'!$T$3,AB320)))</xm:f>
            <xm:f>'Listados Datos'!$T$3</xm:f>
            <x14:dxf>
              <fill>
                <patternFill patternType="solid">
                  <bgColor rgb="FFC00000"/>
                </patternFill>
              </fill>
            </x14:dxf>
          </x14:cfRule>
          <x14:cfRule type="containsText" priority="10128" operator="containsText" id="{15997D82-1E8C-4730-BF7C-9E9081CD9814}">
            <xm:f>NOT(ISERROR(SEARCH('Listados Datos'!$T$4,AB320)))</xm:f>
            <xm:f>'Listados Datos'!$T$4</xm:f>
            <x14:dxf>
              <font>
                <b/>
                <i val="0"/>
                <color theme="0"/>
              </font>
              <fill>
                <patternFill>
                  <bgColor rgb="FFE26B0A"/>
                </patternFill>
              </fill>
            </x14:dxf>
          </x14:cfRule>
          <x14:cfRule type="containsText" priority="10129" operator="containsText" id="{0EC03FBE-9500-41E0-894C-D230F7B49156}">
            <xm:f>NOT(ISERROR(SEARCH('Listados Datos'!$T$5,AB320)))</xm:f>
            <xm:f>'Listados Datos'!$T$5</xm:f>
            <x14:dxf>
              <font>
                <b/>
                <i val="0"/>
                <color auto="1"/>
              </font>
              <fill>
                <patternFill>
                  <bgColor rgb="FFFFFF00"/>
                </patternFill>
              </fill>
            </x14:dxf>
          </x14:cfRule>
          <x14:cfRule type="containsText" priority="10130" operator="containsText" id="{F4C129D0-A34B-4B55-ABF0-80AC7FCB653B}">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10117" operator="containsText" id="{FBEC4402-800D-4DEF-AC66-A94C779C1A7E}">
            <xm:f>NOT(ISERROR(SEARCH('Listados Datos'!$P$3,Z320)))</xm:f>
            <xm:f>'Listados Datos'!$P$3</xm:f>
            <x14:dxf>
              <fill>
                <patternFill>
                  <bgColor rgb="FF99CC00"/>
                </patternFill>
              </fill>
            </x14:dxf>
          </x14:cfRule>
          <x14:cfRule type="containsText" priority="10118" operator="containsText" id="{02E739B7-6EFA-44D8-9226-DD554AB9D060}">
            <xm:f>NOT(ISERROR(SEARCH('Listados Datos'!$P$4,Z320)))</xm:f>
            <xm:f>'Listados Datos'!$P$4</xm:f>
            <x14:dxf>
              <fill>
                <patternFill>
                  <bgColor rgb="FF33CC33"/>
                </patternFill>
              </fill>
            </x14:dxf>
          </x14:cfRule>
          <x14:cfRule type="containsText" priority="10119" operator="containsText" id="{50981573-C004-43E1-BE25-F5A3EC830113}">
            <xm:f>NOT(ISERROR(SEARCH('Listados Datos'!$P$5,Z320)))</xm:f>
            <xm:f>'Listados Datos'!$P$5</xm:f>
            <x14:dxf>
              <fill>
                <patternFill>
                  <bgColor rgb="FFFFFF00"/>
                </patternFill>
              </fill>
            </x14:dxf>
          </x14:cfRule>
          <x14:cfRule type="containsText" priority="10120" operator="containsText" id="{FA91C5C2-06D3-487B-9670-103D39597A72}">
            <xm:f>NOT(ISERROR(SEARCH('Listados Datos'!$P$6,Z320)))</xm:f>
            <xm:f>'Listados Datos'!$P$6</xm:f>
            <x14:dxf>
              <fill>
                <patternFill>
                  <bgColor rgb="FFFFC000"/>
                </patternFill>
              </fill>
            </x14:dxf>
          </x14:cfRule>
          <x14:cfRule type="containsText" priority="10121" operator="containsText" id="{B30705D2-5573-4BE9-A4A4-1FC7517B462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10103" operator="containsText" id="{2892CD58-FF2C-4404-89F5-0232222C4C4A}">
            <xm:f>NOT(ISERROR(SEARCH('Listados Datos'!$T$3,AT320)))</xm:f>
            <xm:f>'Listados Datos'!$T$3</xm:f>
            <x14:dxf>
              <fill>
                <patternFill patternType="solid">
                  <bgColor rgb="FFC00000"/>
                </patternFill>
              </fill>
            </x14:dxf>
          </x14:cfRule>
          <x14:cfRule type="containsText" priority="10104" operator="containsText" id="{24B89336-A896-4B26-B8D7-6A50300C6BA0}">
            <xm:f>NOT(ISERROR(SEARCH('Listados Datos'!$T$4,AT320)))</xm:f>
            <xm:f>'Listados Datos'!$T$4</xm:f>
            <x14:dxf>
              <font>
                <b/>
                <i val="0"/>
                <color theme="0"/>
              </font>
              <fill>
                <patternFill>
                  <bgColor rgb="FFE26B0A"/>
                </patternFill>
              </fill>
            </x14:dxf>
          </x14:cfRule>
          <x14:cfRule type="containsText" priority="10105" operator="containsText" id="{C6138A1D-131C-44C4-A8E5-A645EDF1EBDB}">
            <xm:f>NOT(ISERROR(SEARCH('Listados Datos'!$T$5,AT320)))</xm:f>
            <xm:f>'Listados Datos'!$T$5</xm:f>
            <x14:dxf>
              <font>
                <b/>
                <i val="0"/>
                <color auto="1"/>
              </font>
              <fill>
                <patternFill>
                  <bgColor rgb="FFFFFF00"/>
                </patternFill>
              </fill>
            </x14:dxf>
          </x14:cfRule>
          <x14:cfRule type="containsText" priority="10106" operator="containsText" id="{981A26AC-055C-4FDD-A8B6-958F4C104CF9}">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863" operator="containsText" id="{40F4F67F-AE96-4741-910A-683CBAD0E872}">
            <xm:f>NOT(ISERROR(SEARCH('Listados Datos'!$P$3,AR333)))</xm:f>
            <xm:f>'Listados Datos'!$P$3</xm:f>
            <x14:dxf>
              <fill>
                <patternFill>
                  <bgColor rgb="FF99CC00"/>
                </patternFill>
              </fill>
            </x14:dxf>
          </x14:cfRule>
          <x14:cfRule type="containsText" priority="9864" operator="containsText" id="{02E2A952-853D-42A9-9CC6-761EADE14E91}">
            <xm:f>NOT(ISERROR(SEARCH('Listados Datos'!$P$4,AR333)))</xm:f>
            <xm:f>'Listados Datos'!$P$4</xm:f>
            <x14:dxf>
              <fill>
                <patternFill>
                  <bgColor rgb="FF33CC33"/>
                </patternFill>
              </fill>
            </x14:dxf>
          </x14:cfRule>
          <x14:cfRule type="containsText" priority="9865" operator="containsText" id="{DAB4553C-345A-4C9C-BF84-C3928371D3DB}">
            <xm:f>NOT(ISERROR(SEARCH('Listados Datos'!$P$5,AR333)))</xm:f>
            <xm:f>'Listados Datos'!$P$5</xm:f>
            <x14:dxf>
              <fill>
                <patternFill>
                  <bgColor rgb="FFFFFF00"/>
                </patternFill>
              </fill>
            </x14:dxf>
          </x14:cfRule>
          <x14:cfRule type="containsText" priority="9866" operator="containsText" id="{5C84383A-3AF0-422D-9BE7-0865FD4A34FD}">
            <xm:f>NOT(ISERROR(SEARCH('Listados Datos'!$P$6,AR333)))</xm:f>
            <xm:f>'Listados Datos'!$P$6</xm:f>
            <x14:dxf>
              <fill>
                <patternFill>
                  <bgColor rgb="FFFFC000"/>
                </patternFill>
              </fill>
            </x14:dxf>
          </x14:cfRule>
          <x14:cfRule type="containsText" priority="9867" operator="containsText" id="{4E05BEBE-B282-4529-B256-627DFA168876}">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873" operator="containsText" id="{AD1E20E0-32C7-47F6-9742-806CDF58498A}">
            <xm:f>NOT(ISERROR(SEARCH('Listados Datos'!$T$3,AT333)))</xm:f>
            <xm:f>'Listados Datos'!$T$3</xm:f>
            <x14:dxf>
              <fill>
                <patternFill patternType="solid">
                  <bgColor rgb="FFC00000"/>
                </patternFill>
              </fill>
            </x14:dxf>
          </x14:cfRule>
          <x14:cfRule type="containsText" priority="9874" operator="containsText" id="{DF316770-73E3-4832-B8D9-2CAB3B7835BA}">
            <xm:f>NOT(ISERROR(SEARCH('Listados Datos'!$T$4,AT333)))</xm:f>
            <xm:f>'Listados Datos'!$T$4</xm:f>
            <x14:dxf>
              <font>
                <b/>
                <i val="0"/>
                <color theme="0"/>
              </font>
              <fill>
                <patternFill>
                  <bgColor rgb="FFE26B0A"/>
                </patternFill>
              </fill>
            </x14:dxf>
          </x14:cfRule>
          <x14:cfRule type="containsText" priority="9875" operator="containsText" id="{F23C3706-BFF6-4CDB-B18B-654403FADA59}">
            <xm:f>NOT(ISERROR(SEARCH('Listados Datos'!$T$5,AT333)))</xm:f>
            <xm:f>'Listados Datos'!$T$5</xm:f>
            <x14:dxf>
              <font>
                <b/>
                <i val="0"/>
                <color auto="1"/>
              </font>
              <fill>
                <patternFill>
                  <bgColor rgb="FFFFFF00"/>
                </patternFill>
              </fill>
            </x14:dxf>
          </x14:cfRule>
          <x14:cfRule type="containsText" priority="9876" operator="containsText" id="{3DA21659-C2DA-4F6D-BAB0-AFEF9FCEF079}">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831" operator="containsText" id="{82DF0A0B-F680-412C-B9CA-E94EF6C6A97B}">
            <xm:f>NOT(ISERROR(SEARCH('Listados Datos'!$T$3,AT330)))</xm:f>
            <xm:f>'Listados Datos'!$T$3</xm:f>
            <x14:dxf>
              <fill>
                <patternFill patternType="solid">
                  <bgColor rgb="FFC00000"/>
                </patternFill>
              </fill>
            </x14:dxf>
          </x14:cfRule>
          <x14:cfRule type="containsText" priority="9832" operator="containsText" id="{7463374E-B42F-4F1D-A002-293C367B4B65}">
            <xm:f>NOT(ISERROR(SEARCH('Listados Datos'!$T$4,AT330)))</xm:f>
            <xm:f>'Listados Datos'!$T$4</xm:f>
            <x14:dxf>
              <font>
                <b/>
                <i val="0"/>
                <color theme="0"/>
              </font>
              <fill>
                <patternFill>
                  <bgColor rgb="FFE26B0A"/>
                </patternFill>
              </fill>
            </x14:dxf>
          </x14:cfRule>
          <x14:cfRule type="containsText" priority="9833" operator="containsText" id="{9885374E-6D1D-447F-A3D6-837D7EFC2838}">
            <xm:f>NOT(ISERROR(SEARCH('Listados Datos'!$T$5,AT330)))</xm:f>
            <xm:f>'Listados Datos'!$T$5</xm:f>
            <x14:dxf>
              <font>
                <b/>
                <i val="0"/>
                <color auto="1"/>
              </font>
              <fill>
                <patternFill>
                  <bgColor rgb="FFFFFF00"/>
                </patternFill>
              </fill>
            </x14:dxf>
          </x14:cfRule>
          <x14:cfRule type="containsText" priority="9834" operator="containsText" id="{55E9A21E-943A-4213-A7B2-1A1B6D0CDB6D}">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821" operator="containsText" id="{04B831C0-B722-4352-9A84-BD6AD9D4DA9C}">
            <xm:f>NOT(ISERROR(SEARCH('Listados Datos'!$P$3,AR330)))</xm:f>
            <xm:f>'Listados Datos'!$P$3</xm:f>
            <x14:dxf>
              <fill>
                <patternFill>
                  <bgColor rgb="FF99CC00"/>
                </patternFill>
              </fill>
            </x14:dxf>
          </x14:cfRule>
          <x14:cfRule type="containsText" priority="9822" operator="containsText" id="{D8CF1FA0-4FEC-4E06-A022-05C5C0DDF950}">
            <xm:f>NOT(ISERROR(SEARCH('Listados Datos'!$P$4,AR330)))</xm:f>
            <xm:f>'Listados Datos'!$P$4</xm:f>
            <x14:dxf>
              <fill>
                <patternFill>
                  <bgColor rgb="FF33CC33"/>
                </patternFill>
              </fill>
            </x14:dxf>
          </x14:cfRule>
          <x14:cfRule type="containsText" priority="9823" operator="containsText" id="{A981932E-3215-4EA7-A306-469AC092F474}">
            <xm:f>NOT(ISERROR(SEARCH('Listados Datos'!$P$5,AR330)))</xm:f>
            <xm:f>'Listados Datos'!$P$5</xm:f>
            <x14:dxf>
              <fill>
                <patternFill>
                  <bgColor rgb="FFFFFF00"/>
                </patternFill>
              </fill>
            </x14:dxf>
          </x14:cfRule>
          <x14:cfRule type="containsText" priority="9824" operator="containsText" id="{8700E327-F097-46E2-9FE4-0CAAE1B7DB13}">
            <xm:f>NOT(ISERROR(SEARCH('Listados Datos'!$P$6,AR330)))</xm:f>
            <xm:f>'Listados Datos'!$P$6</xm:f>
            <x14:dxf>
              <fill>
                <patternFill>
                  <bgColor rgb="FFFFC000"/>
                </patternFill>
              </fill>
            </x14:dxf>
          </x14:cfRule>
          <x14:cfRule type="containsText" priority="9825" operator="containsText" id="{21F1B1E6-21E8-4AC0-B562-A924209AFC32}">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939" operator="containsText" id="{6BE76B89-BF6F-4AAC-A900-A722C3219C79}">
            <xm:f>NOT(ISERROR(SEARCH('Listados Datos'!$T$3,AF328)))</xm:f>
            <xm:f>'Listados Datos'!$T$3</xm:f>
            <x14:dxf>
              <fill>
                <patternFill patternType="solid">
                  <bgColor rgb="FFC00000"/>
                </patternFill>
              </fill>
            </x14:dxf>
          </x14:cfRule>
          <x14:cfRule type="containsText" priority="9940" operator="containsText" id="{05A7A7EE-F17B-44BC-8EA6-D167E5A1C3EA}">
            <xm:f>NOT(ISERROR(SEARCH('Listados Datos'!$T$4,AF328)))</xm:f>
            <xm:f>'Listados Datos'!$T$4</xm:f>
            <x14:dxf>
              <font>
                <b/>
                <i val="0"/>
                <color theme="0"/>
              </font>
              <fill>
                <patternFill>
                  <bgColor rgb="FFE26B0A"/>
                </patternFill>
              </fill>
            </x14:dxf>
          </x14:cfRule>
          <x14:cfRule type="containsText" priority="9941" operator="containsText" id="{1CAEE461-1122-4C64-B3AE-CA29C7BA1149}">
            <xm:f>NOT(ISERROR(SEARCH('Listados Datos'!$T$5,AF328)))</xm:f>
            <xm:f>'Listados Datos'!$T$5</xm:f>
            <x14:dxf>
              <font>
                <b/>
                <i val="0"/>
                <color auto="1"/>
              </font>
              <fill>
                <patternFill>
                  <bgColor rgb="FFFFFF00"/>
                </patternFill>
              </fill>
            </x14:dxf>
          </x14:cfRule>
          <x14:cfRule type="containsText" priority="9942" operator="containsText" id="{91851535-2F36-45C0-8FA4-AB531747FAA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935" operator="containsText" id="{23893BDB-B59B-4A27-B3EE-EEE5DD46994A}">
            <xm:f>NOT(ISERROR(SEARCH('Listados Datos'!$T$3,AB328)))</xm:f>
            <xm:f>'Listados Datos'!$T$3</xm:f>
            <x14:dxf>
              <fill>
                <patternFill patternType="solid">
                  <bgColor rgb="FFC00000"/>
                </patternFill>
              </fill>
            </x14:dxf>
          </x14:cfRule>
          <x14:cfRule type="containsText" priority="9936" operator="containsText" id="{023DB567-B054-4B21-A29B-534581C5EC58}">
            <xm:f>NOT(ISERROR(SEARCH('Listados Datos'!$T$4,AB328)))</xm:f>
            <xm:f>'Listados Datos'!$T$4</xm:f>
            <x14:dxf>
              <font>
                <b/>
                <i val="0"/>
                <color theme="0"/>
              </font>
              <fill>
                <patternFill>
                  <bgColor rgb="FFE26B0A"/>
                </patternFill>
              </fill>
            </x14:dxf>
          </x14:cfRule>
          <x14:cfRule type="containsText" priority="9937" operator="containsText" id="{26A1521A-8ACB-4367-AD4C-251CD7DE74DA}">
            <xm:f>NOT(ISERROR(SEARCH('Listados Datos'!$T$5,AB328)))</xm:f>
            <xm:f>'Listados Datos'!$T$5</xm:f>
            <x14:dxf>
              <font>
                <b/>
                <i val="0"/>
                <color auto="1"/>
              </font>
              <fill>
                <patternFill>
                  <bgColor rgb="FFFFFF00"/>
                </patternFill>
              </fill>
            </x14:dxf>
          </x14:cfRule>
          <x14:cfRule type="containsText" priority="9938" operator="containsText" id="{F1374D5F-3B39-41BA-A196-16FCB6738018}">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925" operator="containsText" id="{FF01C6A2-1605-42C6-BBEF-D2473C58B937}">
            <xm:f>NOT(ISERROR(SEARCH('Listados Datos'!$P$3,Z328)))</xm:f>
            <xm:f>'Listados Datos'!$P$3</xm:f>
            <x14:dxf>
              <fill>
                <patternFill>
                  <bgColor rgb="FF99CC00"/>
                </patternFill>
              </fill>
            </x14:dxf>
          </x14:cfRule>
          <x14:cfRule type="containsText" priority="9926" operator="containsText" id="{D8080D11-FF32-4730-A8F2-2ACD98760ADB}">
            <xm:f>NOT(ISERROR(SEARCH('Listados Datos'!$P$4,Z328)))</xm:f>
            <xm:f>'Listados Datos'!$P$4</xm:f>
            <x14:dxf>
              <fill>
                <patternFill>
                  <bgColor rgb="FF33CC33"/>
                </patternFill>
              </fill>
            </x14:dxf>
          </x14:cfRule>
          <x14:cfRule type="containsText" priority="9927" operator="containsText" id="{CC73F8B5-5B19-4C89-B375-7FA5AD6595A0}">
            <xm:f>NOT(ISERROR(SEARCH('Listados Datos'!$P$5,Z328)))</xm:f>
            <xm:f>'Listados Datos'!$P$5</xm:f>
            <x14:dxf>
              <fill>
                <patternFill>
                  <bgColor rgb="FFFFFF00"/>
                </patternFill>
              </fill>
            </x14:dxf>
          </x14:cfRule>
          <x14:cfRule type="containsText" priority="9928" operator="containsText" id="{3E346EC2-03CF-433C-82BC-FC8588D6DF57}">
            <xm:f>NOT(ISERROR(SEARCH('Listados Datos'!$P$6,Z328)))</xm:f>
            <xm:f>'Listados Datos'!$P$6</xm:f>
            <x14:dxf>
              <fill>
                <patternFill>
                  <bgColor rgb="FFFFC000"/>
                </patternFill>
              </fill>
            </x14:dxf>
          </x14:cfRule>
          <x14:cfRule type="containsText" priority="9929" operator="containsText" id="{4E659342-6424-439E-982B-FB20C0800BF6}">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901" operator="containsText" id="{45466EFB-8FBB-4B4A-BD3F-678563D06880}">
            <xm:f>NOT(ISERROR(SEARCH('Listados Datos'!$T$3,AT328)))</xm:f>
            <xm:f>'Listados Datos'!$T$3</xm:f>
            <x14:dxf>
              <fill>
                <patternFill patternType="solid">
                  <bgColor rgb="FFC00000"/>
                </patternFill>
              </fill>
            </x14:dxf>
          </x14:cfRule>
          <x14:cfRule type="containsText" priority="9902" operator="containsText" id="{ABA3CE01-F9EA-48B5-BD67-650BFC64E234}">
            <xm:f>NOT(ISERROR(SEARCH('Listados Datos'!$T$4,AT328)))</xm:f>
            <xm:f>'Listados Datos'!$T$4</xm:f>
            <x14:dxf>
              <font>
                <b/>
                <i val="0"/>
                <color theme="0"/>
              </font>
              <fill>
                <patternFill>
                  <bgColor rgb="FFE26B0A"/>
                </patternFill>
              </fill>
            </x14:dxf>
          </x14:cfRule>
          <x14:cfRule type="containsText" priority="9903" operator="containsText" id="{865AF52E-5BAA-4A65-9371-12BE4D8CC317}">
            <xm:f>NOT(ISERROR(SEARCH('Listados Datos'!$T$5,AT328)))</xm:f>
            <xm:f>'Listados Datos'!$T$5</xm:f>
            <x14:dxf>
              <font>
                <b/>
                <i val="0"/>
                <color auto="1"/>
              </font>
              <fill>
                <patternFill>
                  <bgColor rgb="FFFFFF00"/>
                </patternFill>
              </fill>
            </x14:dxf>
          </x14:cfRule>
          <x14:cfRule type="containsText" priority="9904" operator="containsText" id="{6916D98F-02CF-4F83-B80E-B33CE81BE448}">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891" operator="containsText" id="{EBF3E849-0B3C-4FD9-8688-57FD1483EB79}">
            <xm:f>NOT(ISERROR(SEARCH('Listados Datos'!$P$3,AR328)))</xm:f>
            <xm:f>'Listados Datos'!$P$3</xm:f>
            <x14:dxf>
              <fill>
                <patternFill>
                  <bgColor rgb="FF99CC00"/>
                </patternFill>
              </fill>
            </x14:dxf>
          </x14:cfRule>
          <x14:cfRule type="containsText" priority="9892" operator="containsText" id="{85FC71FA-A1AA-4AF1-8014-BE933EBB6E41}">
            <xm:f>NOT(ISERROR(SEARCH('Listados Datos'!$P$4,AR328)))</xm:f>
            <xm:f>'Listados Datos'!$P$4</xm:f>
            <x14:dxf>
              <fill>
                <patternFill>
                  <bgColor rgb="FF33CC33"/>
                </patternFill>
              </fill>
            </x14:dxf>
          </x14:cfRule>
          <x14:cfRule type="containsText" priority="9893" operator="containsText" id="{93ED1CAC-4710-4838-8841-49898113D431}">
            <xm:f>NOT(ISERROR(SEARCH('Listados Datos'!$P$5,AR328)))</xm:f>
            <xm:f>'Listados Datos'!$P$5</xm:f>
            <x14:dxf>
              <fill>
                <patternFill>
                  <bgColor rgb="FFFFFF00"/>
                </patternFill>
              </fill>
            </x14:dxf>
          </x14:cfRule>
          <x14:cfRule type="containsText" priority="9894" operator="containsText" id="{5BF14630-B733-4760-AF1D-C2A090DE2DA9}">
            <xm:f>NOT(ISERROR(SEARCH('Listados Datos'!$P$6,AR328)))</xm:f>
            <xm:f>'Listados Datos'!$P$6</xm:f>
            <x14:dxf>
              <fill>
                <patternFill>
                  <bgColor rgb="FFFFC000"/>
                </patternFill>
              </fill>
            </x14:dxf>
          </x14:cfRule>
          <x14:cfRule type="containsText" priority="9895" operator="containsText" id="{956CAFDF-B0C7-4B3D-84D6-CE5C97A02871}">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887" operator="containsText" id="{1A896992-66A1-48BE-A509-0109AD286233}">
            <xm:f>NOT(ISERROR(SEARCH('Listados Datos'!$T$3,AT329)))</xm:f>
            <xm:f>'Listados Datos'!$T$3</xm:f>
            <x14:dxf>
              <fill>
                <patternFill patternType="solid">
                  <bgColor rgb="FFC00000"/>
                </patternFill>
              </fill>
            </x14:dxf>
          </x14:cfRule>
          <x14:cfRule type="containsText" priority="9888" operator="containsText" id="{6CA64AC8-523B-4EA3-9C53-9130E326E13A}">
            <xm:f>NOT(ISERROR(SEARCH('Listados Datos'!$T$4,AT329)))</xm:f>
            <xm:f>'Listados Datos'!$T$4</xm:f>
            <x14:dxf>
              <font>
                <b/>
                <i val="0"/>
                <color theme="0"/>
              </font>
              <fill>
                <patternFill>
                  <bgColor rgb="FFE26B0A"/>
                </patternFill>
              </fill>
            </x14:dxf>
          </x14:cfRule>
          <x14:cfRule type="containsText" priority="9889" operator="containsText" id="{93816F12-13F7-4C5B-8DA8-9A7D334F304F}">
            <xm:f>NOT(ISERROR(SEARCH('Listados Datos'!$T$5,AT329)))</xm:f>
            <xm:f>'Listados Datos'!$T$5</xm:f>
            <x14:dxf>
              <font>
                <b/>
                <i val="0"/>
                <color auto="1"/>
              </font>
              <fill>
                <patternFill>
                  <bgColor rgb="FFFFFF00"/>
                </patternFill>
              </fill>
            </x14:dxf>
          </x14:cfRule>
          <x14:cfRule type="containsText" priority="9890" operator="containsText" id="{A5EB4786-9CCF-4692-AC17-783874A365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877" operator="containsText" id="{8EE7C921-FB5F-42AD-96E0-F67EF72339F9}">
            <xm:f>NOT(ISERROR(SEARCH('Listados Datos'!$P$3,AR329)))</xm:f>
            <xm:f>'Listados Datos'!$P$3</xm:f>
            <x14:dxf>
              <fill>
                <patternFill>
                  <bgColor rgb="FF99CC00"/>
                </patternFill>
              </fill>
            </x14:dxf>
          </x14:cfRule>
          <x14:cfRule type="containsText" priority="9878" operator="containsText" id="{90B193B6-372B-40F5-BC76-477CC0C8BF28}">
            <xm:f>NOT(ISERROR(SEARCH('Listados Datos'!$P$4,AR329)))</xm:f>
            <xm:f>'Listados Datos'!$P$4</xm:f>
            <x14:dxf>
              <fill>
                <patternFill>
                  <bgColor rgb="FF33CC33"/>
                </patternFill>
              </fill>
            </x14:dxf>
          </x14:cfRule>
          <x14:cfRule type="containsText" priority="9879" operator="containsText" id="{8EF1B9AD-07F1-4D3D-AC16-306F631824CA}">
            <xm:f>NOT(ISERROR(SEARCH('Listados Datos'!$P$5,AR329)))</xm:f>
            <xm:f>'Listados Datos'!$P$5</xm:f>
            <x14:dxf>
              <fill>
                <patternFill>
                  <bgColor rgb="FFFFFF00"/>
                </patternFill>
              </fill>
            </x14:dxf>
          </x14:cfRule>
          <x14:cfRule type="containsText" priority="9880" operator="containsText" id="{F20117DF-FBC1-4D89-BF80-BD09339FE500}">
            <xm:f>NOT(ISERROR(SEARCH('Listados Datos'!$P$6,AR329)))</xm:f>
            <xm:f>'Listados Datos'!$P$6</xm:f>
            <x14:dxf>
              <fill>
                <patternFill>
                  <bgColor rgb="FFFFC000"/>
                </patternFill>
              </fill>
            </x14:dxf>
          </x14:cfRule>
          <x14:cfRule type="containsText" priority="9881" operator="containsText" id="{CF62CE3F-5133-4D05-AECA-220B20637076}">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737" operator="containsText" id="{6491AC9E-979D-422A-84F9-B01112F6CC59}">
            <xm:f>NOT(ISERROR(SEARCH('Listados Datos'!$T$3,AT339)))</xm:f>
            <xm:f>'Listados Datos'!$T$3</xm:f>
            <x14:dxf>
              <fill>
                <patternFill patternType="solid">
                  <bgColor rgb="FFC00000"/>
                </patternFill>
              </fill>
            </x14:dxf>
          </x14:cfRule>
          <x14:cfRule type="containsText" priority="9738" operator="containsText" id="{097FE057-2945-4E89-A2FF-B6419719BA3E}">
            <xm:f>NOT(ISERROR(SEARCH('Listados Datos'!$T$4,AT339)))</xm:f>
            <xm:f>'Listados Datos'!$T$4</xm:f>
            <x14:dxf>
              <font>
                <b/>
                <i val="0"/>
                <color theme="0"/>
              </font>
              <fill>
                <patternFill>
                  <bgColor rgb="FFE26B0A"/>
                </patternFill>
              </fill>
            </x14:dxf>
          </x14:cfRule>
          <x14:cfRule type="containsText" priority="9739" operator="containsText" id="{338F7B57-9F0C-420D-84C3-FE0078C7FF3E}">
            <xm:f>NOT(ISERROR(SEARCH('Listados Datos'!$T$5,AT339)))</xm:f>
            <xm:f>'Listados Datos'!$T$5</xm:f>
            <x14:dxf>
              <font>
                <b/>
                <i val="0"/>
                <color auto="1"/>
              </font>
              <fill>
                <patternFill>
                  <bgColor rgb="FFFFFF00"/>
                </patternFill>
              </fill>
            </x14:dxf>
          </x14:cfRule>
          <x14:cfRule type="containsText" priority="9740" operator="containsText" id="{54A7EB72-77FB-40B1-8D31-B90D915DD521}">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727" operator="containsText" id="{10A8EEF5-643C-4803-AA58-8DB103C99687}">
            <xm:f>NOT(ISERROR(SEARCH('Listados Datos'!$P$3,AR339)))</xm:f>
            <xm:f>'Listados Datos'!$P$3</xm:f>
            <x14:dxf>
              <fill>
                <patternFill>
                  <bgColor rgb="FF99CC00"/>
                </patternFill>
              </fill>
            </x14:dxf>
          </x14:cfRule>
          <x14:cfRule type="containsText" priority="9728" operator="containsText" id="{1C4347B5-9EBA-459D-802C-96EC1B54CC30}">
            <xm:f>NOT(ISERROR(SEARCH('Listados Datos'!$P$4,AR339)))</xm:f>
            <xm:f>'Listados Datos'!$P$4</xm:f>
            <x14:dxf>
              <fill>
                <patternFill>
                  <bgColor rgb="FF33CC33"/>
                </patternFill>
              </fill>
            </x14:dxf>
          </x14:cfRule>
          <x14:cfRule type="containsText" priority="9729" operator="containsText" id="{4EA8B7D1-16BD-4552-8C4F-814B9D3FFF11}">
            <xm:f>NOT(ISERROR(SEARCH('Listados Datos'!$P$5,AR339)))</xm:f>
            <xm:f>'Listados Datos'!$P$5</xm:f>
            <x14:dxf>
              <fill>
                <patternFill>
                  <bgColor rgb="FFFFFF00"/>
                </patternFill>
              </fill>
            </x14:dxf>
          </x14:cfRule>
          <x14:cfRule type="containsText" priority="9730" operator="containsText" id="{1547096A-6175-4140-8523-1153C93D04C1}">
            <xm:f>NOT(ISERROR(SEARCH('Listados Datos'!$P$6,AR339)))</xm:f>
            <xm:f>'Listados Datos'!$P$6</xm:f>
            <x14:dxf>
              <fill>
                <patternFill>
                  <bgColor rgb="FFFFC000"/>
                </patternFill>
              </fill>
            </x14:dxf>
          </x14:cfRule>
          <x14:cfRule type="containsText" priority="9731" operator="containsText" id="{555A3ACE-FE9C-4327-ADEC-E2A061CD8271}">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859" operator="containsText" id="{6465B92E-300E-4A09-9D4F-1F59EB7A222C}">
            <xm:f>NOT(ISERROR(SEARCH('Listados Datos'!$T$3,AF330)))</xm:f>
            <xm:f>'Listados Datos'!$T$3</xm:f>
            <x14:dxf>
              <fill>
                <patternFill patternType="solid">
                  <bgColor rgb="FFC00000"/>
                </patternFill>
              </fill>
            </x14:dxf>
          </x14:cfRule>
          <x14:cfRule type="containsText" priority="9860" operator="containsText" id="{692E7905-7A5B-42AA-BAF0-3EBA4E24625F}">
            <xm:f>NOT(ISERROR(SEARCH('Listados Datos'!$T$4,AF330)))</xm:f>
            <xm:f>'Listados Datos'!$T$4</xm:f>
            <x14:dxf>
              <font>
                <b/>
                <i val="0"/>
                <color theme="0"/>
              </font>
              <fill>
                <patternFill>
                  <bgColor rgb="FFE26B0A"/>
                </patternFill>
              </fill>
            </x14:dxf>
          </x14:cfRule>
          <x14:cfRule type="containsText" priority="9861" operator="containsText" id="{547D37C5-C65B-4326-B9D0-54A71D080BB7}">
            <xm:f>NOT(ISERROR(SEARCH('Listados Datos'!$T$5,AF330)))</xm:f>
            <xm:f>'Listados Datos'!$T$5</xm:f>
            <x14:dxf>
              <font>
                <b/>
                <i val="0"/>
                <color auto="1"/>
              </font>
              <fill>
                <patternFill>
                  <bgColor rgb="FFFFFF00"/>
                </patternFill>
              </fill>
            </x14:dxf>
          </x14:cfRule>
          <x14:cfRule type="containsText" priority="9862" operator="containsText" id="{C27B05B7-DE7D-431B-871E-6A188585CF74}">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855" operator="containsText" id="{529FBF02-B5A3-4F6B-871F-060A4ACD276D}">
            <xm:f>NOT(ISERROR(SEARCH('Listados Datos'!$T$3,AB330)))</xm:f>
            <xm:f>'Listados Datos'!$T$3</xm:f>
            <x14:dxf>
              <fill>
                <patternFill patternType="solid">
                  <bgColor rgb="FFC00000"/>
                </patternFill>
              </fill>
            </x14:dxf>
          </x14:cfRule>
          <x14:cfRule type="containsText" priority="9856" operator="containsText" id="{DA6F09F6-973B-48F1-BD75-4389291729A4}">
            <xm:f>NOT(ISERROR(SEARCH('Listados Datos'!$T$4,AB330)))</xm:f>
            <xm:f>'Listados Datos'!$T$4</xm:f>
            <x14:dxf>
              <font>
                <b/>
                <i val="0"/>
                <color theme="0"/>
              </font>
              <fill>
                <patternFill>
                  <bgColor rgb="FFE26B0A"/>
                </patternFill>
              </fill>
            </x14:dxf>
          </x14:cfRule>
          <x14:cfRule type="containsText" priority="9857" operator="containsText" id="{6794EA58-FE71-4E7D-93F5-10A285543EAE}">
            <xm:f>NOT(ISERROR(SEARCH('Listados Datos'!$T$5,AB330)))</xm:f>
            <xm:f>'Listados Datos'!$T$5</xm:f>
            <x14:dxf>
              <font>
                <b/>
                <i val="0"/>
                <color auto="1"/>
              </font>
              <fill>
                <patternFill>
                  <bgColor rgb="FFFFFF00"/>
                </patternFill>
              </fill>
            </x14:dxf>
          </x14:cfRule>
          <x14:cfRule type="containsText" priority="9858" operator="containsText" id="{5B6AC370-B9E6-44B1-B647-9C42EF59E7CE}">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845" operator="containsText" id="{E456E1BE-F277-4281-84EC-AF66DB7CC956}">
            <xm:f>NOT(ISERROR(SEARCH('Listados Datos'!$P$3,Z330)))</xm:f>
            <xm:f>'Listados Datos'!$P$3</xm:f>
            <x14:dxf>
              <fill>
                <patternFill>
                  <bgColor rgb="FF99CC00"/>
                </patternFill>
              </fill>
            </x14:dxf>
          </x14:cfRule>
          <x14:cfRule type="containsText" priority="9846" operator="containsText" id="{889D9CA7-A631-40E1-8DFE-DCF9C4220156}">
            <xm:f>NOT(ISERROR(SEARCH('Listados Datos'!$P$4,Z330)))</xm:f>
            <xm:f>'Listados Datos'!$P$4</xm:f>
            <x14:dxf>
              <fill>
                <patternFill>
                  <bgColor rgb="FF33CC33"/>
                </patternFill>
              </fill>
            </x14:dxf>
          </x14:cfRule>
          <x14:cfRule type="containsText" priority="9847" operator="containsText" id="{1095C574-DBE0-4A17-A4DA-AEBDEE419334}">
            <xm:f>NOT(ISERROR(SEARCH('Listados Datos'!$P$5,Z330)))</xm:f>
            <xm:f>'Listados Datos'!$P$5</xm:f>
            <x14:dxf>
              <fill>
                <patternFill>
                  <bgColor rgb="FFFFFF00"/>
                </patternFill>
              </fill>
            </x14:dxf>
          </x14:cfRule>
          <x14:cfRule type="containsText" priority="9848" operator="containsText" id="{A44F859E-C166-4E29-8D7D-9007CCF6B078}">
            <xm:f>NOT(ISERROR(SEARCH('Listados Datos'!$P$6,Z330)))</xm:f>
            <xm:f>'Listados Datos'!$P$6</xm:f>
            <x14:dxf>
              <fill>
                <patternFill>
                  <bgColor rgb="FFFFC000"/>
                </patternFill>
              </fill>
            </x14:dxf>
          </x14:cfRule>
          <x14:cfRule type="containsText" priority="9849" operator="containsText" id="{3FEA2096-21A0-45DE-8037-44ADC8408291}">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695" operator="containsText" id="{20E97626-7290-4385-85BF-7F471AF74E98}">
            <xm:f>NOT(ISERROR(SEARCH('Listados Datos'!$T$3,AT336)))</xm:f>
            <xm:f>'Listados Datos'!$T$3</xm:f>
            <x14:dxf>
              <fill>
                <patternFill patternType="solid">
                  <bgColor rgb="FFC00000"/>
                </patternFill>
              </fill>
            </x14:dxf>
          </x14:cfRule>
          <x14:cfRule type="containsText" priority="9696" operator="containsText" id="{E4C1DE00-F336-4446-A4E5-C14A47D445F1}">
            <xm:f>NOT(ISERROR(SEARCH('Listados Datos'!$T$4,AT336)))</xm:f>
            <xm:f>'Listados Datos'!$T$4</xm:f>
            <x14:dxf>
              <font>
                <b/>
                <i val="0"/>
                <color theme="0"/>
              </font>
              <fill>
                <patternFill>
                  <bgColor rgb="FFE26B0A"/>
                </patternFill>
              </fill>
            </x14:dxf>
          </x14:cfRule>
          <x14:cfRule type="containsText" priority="9697" operator="containsText" id="{820C2547-8AD1-4450-90C0-C667988D1F26}">
            <xm:f>NOT(ISERROR(SEARCH('Listados Datos'!$T$5,AT336)))</xm:f>
            <xm:f>'Listados Datos'!$T$5</xm:f>
            <x14:dxf>
              <font>
                <b/>
                <i val="0"/>
                <color auto="1"/>
              </font>
              <fill>
                <patternFill>
                  <bgColor rgb="FFFFFF00"/>
                </patternFill>
              </fill>
            </x14:dxf>
          </x14:cfRule>
          <x14:cfRule type="containsText" priority="9698" operator="containsText" id="{A7474DBB-4338-46CA-A7F6-054C7E0774BA}">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685" operator="containsText" id="{A6054240-1C21-41FB-BF6E-4BFC829FDA58}">
            <xm:f>NOT(ISERROR(SEARCH('Listados Datos'!$P$3,AR336)))</xm:f>
            <xm:f>'Listados Datos'!$P$3</xm:f>
            <x14:dxf>
              <fill>
                <patternFill>
                  <bgColor rgb="FF99CC00"/>
                </patternFill>
              </fill>
            </x14:dxf>
          </x14:cfRule>
          <x14:cfRule type="containsText" priority="9686" operator="containsText" id="{E26E0CA9-9BB7-430D-BCF3-9C7A180895CB}">
            <xm:f>NOT(ISERROR(SEARCH('Listados Datos'!$P$4,AR336)))</xm:f>
            <xm:f>'Listados Datos'!$P$4</xm:f>
            <x14:dxf>
              <fill>
                <patternFill>
                  <bgColor rgb="FF33CC33"/>
                </patternFill>
              </fill>
            </x14:dxf>
          </x14:cfRule>
          <x14:cfRule type="containsText" priority="9687" operator="containsText" id="{6F73CF2B-41AD-40B9-978C-3A7127B47331}">
            <xm:f>NOT(ISERROR(SEARCH('Listados Datos'!$P$5,AR336)))</xm:f>
            <xm:f>'Listados Datos'!$P$5</xm:f>
            <x14:dxf>
              <fill>
                <patternFill>
                  <bgColor rgb="FFFFFF00"/>
                </patternFill>
              </fill>
            </x14:dxf>
          </x14:cfRule>
          <x14:cfRule type="containsText" priority="9688" operator="containsText" id="{69D57E6C-0154-4212-992D-ED845592AE90}">
            <xm:f>NOT(ISERROR(SEARCH('Listados Datos'!$P$6,AR336)))</xm:f>
            <xm:f>'Listados Datos'!$P$6</xm:f>
            <x14:dxf>
              <fill>
                <patternFill>
                  <bgColor rgb="FFFFC000"/>
                </patternFill>
              </fill>
            </x14:dxf>
          </x14:cfRule>
          <x14:cfRule type="containsText" priority="9689" operator="containsText" id="{C2AC517E-5C55-4989-A240-F0F0B6A7E601}">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817" operator="containsText" id="{94B1235E-8894-401A-AC88-1CBEA64AF72F}">
            <xm:f>NOT(ISERROR(SEARCH('Listados Datos'!$T$3,AT331)))</xm:f>
            <xm:f>'Listados Datos'!$T$3</xm:f>
            <x14:dxf>
              <fill>
                <patternFill patternType="solid">
                  <bgColor rgb="FFC00000"/>
                </patternFill>
              </fill>
            </x14:dxf>
          </x14:cfRule>
          <x14:cfRule type="containsText" priority="9818" operator="containsText" id="{6552BDCC-76B1-4F10-9AA0-5203E7911C0E}">
            <xm:f>NOT(ISERROR(SEARCH('Listados Datos'!$T$4,AT331)))</xm:f>
            <xm:f>'Listados Datos'!$T$4</xm:f>
            <x14:dxf>
              <font>
                <b/>
                <i val="0"/>
                <color theme="0"/>
              </font>
              <fill>
                <patternFill>
                  <bgColor rgb="FFE26B0A"/>
                </patternFill>
              </fill>
            </x14:dxf>
          </x14:cfRule>
          <x14:cfRule type="containsText" priority="9819" operator="containsText" id="{7AB0839D-8400-4BA5-9D42-54070D0558C5}">
            <xm:f>NOT(ISERROR(SEARCH('Listados Datos'!$T$5,AT331)))</xm:f>
            <xm:f>'Listados Datos'!$T$5</xm:f>
            <x14:dxf>
              <font>
                <b/>
                <i val="0"/>
                <color auto="1"/>
              </font>
              <fill>
                <patternFill>
                  <bgColor rgb="FFFFFF00"/>
                </patternFill>
              </fill>
            </x14:dxf>
          </x14:cfRule>
          <x14:cfRule type="containsText" priority="9820" operator="containsText" id="{28DD8B18-1D45-467D-BCEB-80786D393CA2}">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807" operator="containsText" id="{650DEBE8-B781-4ED3-B490-38EE254B16A6}">
            <xm:f>NOT(ISERROR(SEARCH('Listados Datos'!$P$3,AR331)))</xm:f>
            <xm:f>'Listados Datos'!$P$3</xm:f>
            <x14:dxf>
              <fill>
                <patternFill>
                  <bgColor rgb="FF99CC00"/>
                </patternFill>
              </fill>
            </x14:dxf>
          </x14:cfRule>
          <x14:cfRule type="containsText" priority="9808" operator="containsText" id="{908E8D38-F992-4F54-9DF3-1C7F5028D4F3}">
            <xm:f>NOT(ISERROR(SEARCH('Listados Datos'!$P$4,AR331)))</xm:f>
            <xm:f>'Listados Datos'!$P$4</xm:f>
            <x14:dxf>
              <fill>
                <patternFill>
                  <bgColor rgb="FF33CC33"/>
                </patternFill>
              </fill>
            </x14:dxf>
          </x14:cfRule>
          <x14:cfRule type="containsText" priority="9809" operator="containsText" id="{49913CF4-47FC-4B7A-B71E-F0B1E64BD288}">
            <xm:f>NOT(ISERROR(SEARCH('Listados Datos'!$P$5,AR331)))</xm:f>
            <xm:f>'Listados Datos'!$P$5</xm:f>
            <x14:dxf>
              <fill>
                <patternFill>
                  <bgColor rgb="FFFFFF00"/>
                </patternFill>
              </fill>
            </x14:dxf>
          </x14:cfRule>
          <x14:cfRule type="containsText" priority="9810" operator="containsText" id="{B4C05D82-A313-48A1-8545-9D078CFB60C1}">
            <xm:f>NOT(ISERROR(SEARCH('Listados Datos'!$P$6,AR331)))</xm:f>
            <xm:f>'Listados Datos'!$P$6</xm:f>
            <x14:dxf>
              <fill>
                <patternFill>
                  <bgColor rgb="FFFFC000"/>
                </patternFill>
              </fill>
            </x14:dxf>
          </x14:cfRule>
          <x14:cfRule type="containsText" priority="9811" operator="containsText" id="{2F7D678C-097D-4464-ADCA-B28B2703C398}">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803" operator="containsText" id="{2D434B03-8C1C-4243-B304-A1982F6B9FB1}">
            <xm:f>NOT(ISERROR(SEARCH('Listados Datos'!$T$3,AF334)))</xm:f>
            <xm:f>'Listados Datos'!$T$3</xm:f>
            <x14:dxf>
              <fill>
                <patternFill patternType="solid">
                  <bgColor rgb="FFC00000"/>
                </patternFill>
              </fill>
            </x14:dxf>
          </x14:cfRule>
          <x14:cfRule type="containsText" priority="9804" operator="containsText" id="{F6EDAE90-4BB0-4F45-AF8D-C8D3DEA5CB4E}">
            <xm:f>NOT(ISERROR(SEARCH('Listados Datos'!$T$4,AF334)))</xm:f>
            <xm:f>'Listados Datos'!$T$4</xm:f>
            <x14:dxf>
              <font>
                <b/>
                <i val="0"/>
                <color theme="0"/>
              </font>
              <fill>
                <patternFill>
                  <bgColor rgb="FFE26B0A"/>
                </patternFill>
              </fill>
            </x14:dxf>
          </x14:cfRule>
          <x14:cfRule type="containsText" priority="9805" operator="containsText" id="{1C8F09B9-537A-4182-A190-02304982333F}">
            <xm:f>NOT(ISERROR(SEARCH('Listados Datos'!$T$5,AF334)))</xm:f>
            <xm:f>'Listados Datos'!$T$5</xm:f>
            <x14:dxf>
              <font>
                <b/>
                <i val="0"/>
                <color auto="1"/>
              </font>
              <fill>
                <patternFill>
                  <bgColor rgb="FFFFFF00"/>
                </patternFill>
              </fill>
            </x14:dxf>
          </x14:cfRule>
          <x14:cfRule type="containsText" priority="9806" operator="containsText" id="{6C807E1C-6106-4771-A035-8DA99F457481}">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799" operator="containsText" id="{CA6699F1-256A-46C7-AE0E-3BDB370C4419}">
            <xm:f>NOT(ISERROR(SEARCH('Listados Datos'!$T$3,AB334)))</xm:f>
            <xm:f>'Listados Datos'!$T$3</xm:f>
            <x14:dxf>
              <fill>
                <patternFill patternType="solid">
                  <bgColor rgb="FFC00000"/>
                </patternFill>
              </fill>
            </x14:dxf>
          </x14:cfRule>
          <x14:cfRule type="containsText" priority="9800" operator="containsText" id="{8C22C4E4-577C-4FC9-910C-4DAFFF5D0A33}">
            <xm:f>NOT(ISERROR(SEARCH('Listados Datos'!$T$4,AB334)))</xm:f>
            <xm:f>'Listados Datos'!$T$4</xm:f>
            <x14:dxf>
              <font>
                <b/>
                <i val="0"/>
                <color theme="0"/>
              </font>
              <fill>
                <patternFill>
                  <bgColor rgb="FFE26B0A"/>
                </patternFill>
              </fill>
            </x14:dxf>
          </x14:cfRule>
          <x14:cfRule type="containsText" priority="9801" operator="containsText" id="{4AD8FAD5-E7EC-43CF-9933-1527473E0E91}">
            <xm:f>NOT(ISERROR(SEARCH('Listados Datos'!$T$5,AB334)))</xm:f>
            <xm:f>'Listados Datos'!$T$5</xm:f>
            <x14:dxf>
              <font>
                <b/>
                <i val="0"/>
                <color auto="1"/>
              </font>
              <fill>
                <patternFill>
                  <bgColor rgb="FFFFFF00"/>
                </patternFill>
              </fill>
            </x14:dxf>
          </x14:cfRule>
          <x14:cfRule type="containsText" priority="9802" operator="containsText" id="{604023B4-EE1D-479B-BACC-F664993A7141}">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789" operator="containsText" id="{F69F7B97-4DDC-4081-B21B-965CDB2EF692}">
            <xm:f>NOT(ISERROR(SEARCH('Listados Datos'!$P$3,Z334)))</xm:f>
            <xm:f>'Listados Datos'!$P$3</xm:f>
            <x14:dxf>
              <fill>
                <patternFill>
                  <bgColor rgb="FF99CC00"/>
                </patternFill>
              </fill>
            </x14:dxf>
          </x14:cfRule>
          <x14:cfRule type="containsText" priority="9790" operator="containsText" id="{0A0B70BD-3647-4C36-8873-8CFB79795BF6}">
            <xm:f>NOT(ISERROR(SEARCH('Listados Datos'!$P$4,Z334)))</xm:f>
            <xm:f>'Listados Datos'!$P$4</xm:f>
            <x14:dxf>
              <fill>
                <patternFill>
                  <bgColor rgb="FF33CC33"/>
                </patternFill>
              </fill>
            </x14:dxf>
          </x14:cfRule>
          <x14:cfRule type="containsText" priority="9791" operator="containsText" id="{6CA4B18D-DCE0-4778-821C-81CE6F45CFBA}">
            <xm:f>NOT(ISERROR(SEARCH('Listados Datos'!$P$5,Z334)))</xm:f>
            <xm:f>'Listados Datos'!$P$5</xm:f>
            <x14:dxf>
              <fill>
                <patternFill>
                  <bgColor rgb="FFFFFF00"/>
                </patternFill>
              </fill>
            </x14:dxf>
          </x14:cfRule>
          <x14:cfRule type="containsText" priority="9792" operator="containsText" id="{EEC8A903-2029-48DB-87D0-B95B5B5F31A8}">
            <xm:f>NOT(ISERROR(SEARCH('Listados Datos'!$P$6,Z334)))</xm:f>
            <xm:f>'Listados Datos'!$P$6</xm:f>
            <x14:dxf>
              <fill>
                <patternFill>
                  <bgColor rgb="FFFFC000"/>
                </patternFill>
              </fill>
            </x14:dxf>
          </x14:cfRule>
          <x14:cfRule type="containsText" priority="9793" operator="containsText" id="{5C803690-BD46-4BF3-B37B-75031D3C1EBD}">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765" operator="containsText" id="{FA4DFF5E-642B-49CE-A5F2-1F76C9C35F15}">
            <xm:f>NOT(ISERROR(SEARCH('Listados Datos'!$T$3,AT334)))</xm:f>
            <xm:f>'Listados Datos'!$T$3</xm:f>
            <x14:dxf>
              <fill>
                <patternFill patternType="solid">
                  <bgColor rgb="FFC00000"/>
                </patternFill>
              </fill>
            </x14:dxf>
          </x14:cfRule>
          <x14:cfRule type="containsText" priority="9766" operator="containsText" id="{94D2B425-E2BE-4130-ACA1-1296D6467273}">
            <xm:f>NOT(ISERROR(SEARCH('Listados Datos'!$T$4,AT334)))</xm:f>
            <xm:f>'Listados Datos'!$T$4</xm:f>
            <x14:dxf>
              <font>
                <b/>
                <i val="0"/>
                <color theme="0"/>
              </font>
              <fill>
                <patternFill>
                  <bgColor rgb="FFE26B0A"/>
                </patternFill>
              </fill>
            </x14:dxf>
          </x14:cfRule>
          <x14:cfRule type="containsText" priority="9767" operator="containsText" id="{480F717C-2826-421C-8608-B87630D8A715}">
            <xm:f>NOT(ISERROR(SEARCH('Listados Datos'!$T$5,AT334)))</xm:f>
            <xm:f>'Listados Datos'!$T$5</xm:f>
            <x14:dxf>
              <font>
                <b/>
                <i val="0"/>
                <color auto="1"/>
              </font>
              <fill>
                <patternFill>
                  <bgColor rgb="FFFFFF00"/>
                </patternFill>
              </fill>
            </x14:dxf>
          </x14:cfRule>
          <x14:cfRule type="containsText" priority="9768" operator="containsText" id="{20F21ED8-E122-4FD0-976A-681D56B181D6}">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755" operator="containsText" id="{C88C34E8-EDDD-4EC5-B461-CDA63D423D78}">
            <xm:f>NOT(ISERROR(SEARCH('Listados Datos'!$P$3,AR334)))</xm:f>
            <xm:f>'Listados Datos'!$P$3</xm:f>
            <x14:dxf>
              <fill>
                <patternFill>
                  <bgColor rgb="FF99CC00"/>
                </patternFill>
              </fill>
            </x14:dxf>
          </x14:cfRule>
          <x14:cfRule type="containsText" priority="9756" operator="containsText" id="{D0912478-6858-4DA1-B5DC-13C7DDBD6BA7}">
            <xm:f>NOT(ISERROR(SEARCH('Listados Datos'!$P$4,AR334)))</xm:f>
            <xm:f>'Listados Datos'!$P$4</xm:f>
            <x14:dxf>
              <fill>
                <patternFill>
                  <bgColor rgb="FF33CC33"/>
                </patternFill>
              </fill>
            </x14:dxf>
          </x14:cfRule>
          <x14:cfRule type="containsText" priority="9757" operator="containsText" id="{C3F53444-328D-4ABD-88B1-7D7A60C0845B}">
            <xm:f>NOT(ISERROR(SEARCH('Listados Datos'!$P$5,AR334)))</xm:f>
            <xm:f>'Listados Datos'!$P$5</xm:f>
            <x14:dxf>
              <fill>
                <patternFill>
                  <bgColor rgb="FFFFFF00"/>
                </patternFill>
              </fill>
            </x14:dxf>
          </x14:cfRule>
          <x14:cfRule type="containsText" priority="9758" operator="containsText" id="{E65B4F32-F31B-4CAB-AAA3-BEC8F03EC06A}">
            <xm:f>NOT(ISERROR(SEARCH('Listados Datos'!$P$6,AR334)))</xm:f>
            <xm:f>'Listados Datos'!$P$6</xm:f>
            <x14:dxf>
              <fill>
                <patternFill>
                  <bgColor rgb="FFFFC000"/>
                </patternFill>
              </fill>
            </x14:dxf>
          </x14:cfRule>
          <x14:cfRule type="containsText" priority="9759" operator="containsText" id="{3A040650-58DD-49FB-AD0B-539B1BDFF742}">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751" operator="containsText" id="{8F61AF8B-D4A5-40B4-856F-E04C685AAEB5}">
            <xm:f>NOT(ISERROR(SEARCH('Listados Datos'!$T$3,AT335)))</xm:f>
            <xm:f>'Listados Datos'!$T$3</xm:f>
            <x14:dxf>
              <fill>
                <patternFill patternType="solid">
                  <bgColor rgb="FFC00000"/>
                </patternFill>
              </fill>
            </x14:dxf>
          </x14:cfRule>
          <x14:cfRule type="containsText" priority="9752" operator="containsText" id="{000B5AFE-8052-48AD-930C-1DF2BE4A6664}">
            <xm:f>NOT(ISERROR(SEARCH('Listados Datos'!$T$4,AT335)))</xm:f>
            <xm:f>'Listados Datos'!$T$4</xm:f>
            <x14:dxf>
              <font>
                <b/>
                <i val="0"/>
                <color theme="0"/>
              </font>
              <fill>
                <patternFill>
                  <bgColor rgb="FFE26B0A"/>
                </patternFill>
              </fill>
            </x14:dxf>
          </x14:cfRule>
          <x14:cfRule type="containsText" priority="9753" operator="containsText" id="{0045F1AD-6BAD-45D5-8ABD-7A562B5E0F6D}">
            <xm:f>NOT(ISERROR(SEARCH('Listados Datos'!$T$5,AT335)))</xm:f>
            <xm:f>'Listados Datos'!$T$5</xm:f>
            <x14:dxf>
              <font>
                <b/>
                <i val="0"/>
                <color auto="1"/>
              </font>
              <fill>
                <patternFill>
                  <bgColor rgb="FFFFFF00"/>
                </patternFill>
              </fill>
            </x14:dxf>
          </x14:cfRule>
          <x14:cfRule type="containsText" priority="9754" operator="containsText" id="{6368B0AC-9FC8-4008-BCC8-EF2200C9EFDF}">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741" operator="containsText" id="{E3123126-C8BB-453E-B69B-45039BD1D331}">
            <xm:f>NOT(ISERROR(SEARCH('Listados Datos'!$P$3,AR335)))</xm:f>
            <xm:f>'Listados Datos'!$P$3</xm:f>
            <x14:dxf>
              <fill>
                <patternFill>
                  <bgColor rgb="FF99CC00"/>
                </patternFill>
              </fill>
            </x14:dxf>
          </x14:cfRule>
          <x14:cfRule type="containsText" priority="9742" operator="containsText" id="{D50BA182-4C04-4B49-8289-20251FDAF9AB}">
            <xm:f>NOT(ISERROR(SEARCH('Listados Datos'!$P$4,AR335)))</xm:f>
            <xm:f>'Listados Datos'!$P$4</xm:f>
            <x14:dxf>
              <fill>
                <patternFill>
                  <bgColor rgb="FF33CC33"/>
                </patternFill>
              </fill>
            </x14:dxf>
          </x14:cfRule>
          <x14:cfRule type="containsText" priority="9743" operator="containsText" id="{A22D4262-1AEA-4DE6-AD14-49E74B651A9C}">
            <xm:f>NOT(ISERROR(SEARCH('Listados Datos'!$P$5,AR335)))</xm:f>
            <xm:f>'Listados Datos'!$P$5</xm:f>
            <x14:dxf>
              <fill>
                <patternFill>
                  <bgColor rgb="FFFFFF00"/>
                </patternFill>
              </fill>
            </x14:dxf>
          </x14:cfRule>
          <x14:cfRule type="containsText" priority="9744" operator="containsText" id="{76CEDD3A-38D2-46C3-9A34-D030655F4048}">
            <xm:f>NOT(ISERROR(SEARCH('Listados Datos'!$P$6,AR335)))</xm:f>
            <xm:f>'Listados Datos'!$P$6</xm:f>
            <x14:dxf>
              <fill>
                <patternFill>
                  <bgColor rgb="FFFFC000"/>
                </patternFill>
              </fill>
            </x14:dxf>
          </x14:cfRule>
          <x14:cfRule type="containsText" priority="9745" operator="containsText" id="{5EDDD81B-02C1-4E35-BCA3-279F328A40C7}">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601" operator="containsText" id="{9801D58E-80F7-4A27-B1FE-76A46E0EE5A9}">
            <xm:f>NOT(ISERROR(SEARCH('Listados Datos'!$T$3,AT345)))</xm:f>
            <xm:f>'Listados Datos'!$T$3</xm:f>
            <x14:dxf>
              <fill>
                <patternFill patternType="solid">
                  <bgColor rgb="FFC00000"/>
                </patternFill>
              </fill>
            </x14:dxf>
          </x14:cfRule>
          <x14:cfRule type="containsText" priority="9602" operator="containsText" id="{1A2849CD-ADFD-4F28-8EFA-55644F510C17}">
            <xm:f>NOT(ISERROR(SEARCH('Listados Datos'!$T$4,AT345)))</xm:f>
            <xm:f>'Listados Datos'!$T$4</xm:f>
            <x14:dxf>
              <font>
                <b/>
                <i val="0"/>
                <color theme="0"/>
              </font>
              <fill>
                <patternFill>
                  <bgColor rgb="FFE26B0A"/>
                </patternFill>
              </fill>
            </x14:dxf>
          </x14:cfRule>
          <x14:cfRule type="containsText" priority="9603" operator="containsText" id="{06ADA137-BA7E-4C57-AD00-E683D79F9209}">
            <xm:f>NOT(ISERROR(SEARCH('Listados Datos'!$T$5,AT345)))</xm:f>
            <xm:f>'Listados Datos'!$T$5</xm:f>
            <x14:dxf>
              <font>
                <b/>
                <i val="0"/>
                <color auto="1"/>
              </font>
              <fill>
                <patternFill>
                  <bgColor rgb="FFFFFF00"/>
                </patternFill>
              </fill>
            </x14:dxf>
          </x14:cfRule>
          <x14:cfRule type="containsText" priority="9604" operator="containsText" id="{266D40FA-5511-4E15-854C-F535D9D903FB}">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591" operator="containsText" id="{52E0E34F-B558-44D8-80E1-9F9760203110}">
            <xm:f>NOT(ISERROR(SEARCH('Listados Datos'!$P$3,AR345)))</xm:f>
            <xm:f>'Listados Datos'!$P$3</xm:f>
            <x14:dxf>
              <fill>
                <patternFill>
                  <bgColor rgb="FF99CC00"/>
                </patternFill>
              </fill>
            </x14:dxf>
          </x14:cfRule>
          <x14:cfRule type="containsText" priority="9592" operator="containsText" id="{EF3975E0-E3A2-41F0-99D0-91E81D691F2B}">
            <xm:f>NOT(ISERROR(SEARCH('Listados Datos'!$P$4,AR345)))</xm:f>
            <xm:f>'Listados Datos'!$P$4</xm:f>
            <x14:dxf>
              <fill>
                <patternFill>
                  <bgColor rgb="FF33CC33"/>
                </patternFill>
              </fill>
            </x14:dxf>
          </x14:cfRule>
          <x14:cfRule type="containsText" priority="9593" operator="containsText" id="{3232DA44-2C6C-41CD-B4E7-E68ED65C3654}">
            <xm:f>NOT(ISERROR(SEARCH('Listados Datos'!$P$5,AR345)))</xm:f>
            <xm:f>'Listados Datos'!$P$5</xm:f>
            <x14:dxf>
              <fill>
                <patternFill>
                  <bgColor rgb="FFFFFF00"/>
                </patternFill>
              </fill>
            </x14:dxf>
          </x14:cfRule>
          <x14:cfRule type="containsText" priority="9594" operator="containsText" id="{2D482E18-053A-469C-9DE0-C365F0E65ECB}">
            <xm:f>NOT(ISERROR(SEARCH('Listados Datos'!$P$6,AR345)))</xm:f>
            <xm:f>'Listados Datos'!$P$6</xm:f>
            <x14:dxf>
              <fill>
                <patternFill>
                  <bgColor rgb="FFFFC000"/>
                </patternFill>
              </fill>
            </x14:dxf>
          </x14:cfRule>
          <x14:cfRule type="containsText" priority="9595" operator="containsText" id="{A1A25512-95B3-4EA4-95BC-2F2D22D2EA62}">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723" operator="containsText" id="{75BE3FDC-0CFB-466B-AB23-DA43A85BD3B1}">
            <xm:f>NOT(ISERROR(SEARCH('Listados Datos'!$T$3,AF336)))</xm:f>
            <xm:f>'Listados Datos'!$T$3</xm:f>
            <x14:dxf>
              <fill>
                <patternFill patternType="solid">
                  <bgColor rgb="FFC00000"/>
                </patternFill>
              </fill>
            </x14:dxf>
          </x14:cfRule>
          <x14:cfRule type="containsText" priority="9724" operator="containsText" id="{C0AB3946-3683-48E9-A525-FAF1C4E7C528}">
            <xm:f>NOT(ISERROR(SEARCH('Listados Datos'!$T$4,AF336)))</xm:f>
            <xm:f>'Listados Datos'!$T$4</xm:f>
            <x14:dxf>
              <font>
                <b/>
                <i val="0"/>
                <color theme="0"/>
              </font>
              <fill>
                <patternFill>
                  <bgColor rgb="FFE26B0A"/>
                </patternFill>
              </fill>
            </x14:dxf>
          </x14:cfRule>
          <x14:cfRule type="containsText" priority="9725" operator="containsText" id="{044DE1EE-21A1-42C3-8278-640D54C256CA}">
            <xm:f>NOT(ISERROR(SEARCH('Listados Datos'!$T$5,AF336)))</xm:f>
            <xm:f>'Listados Datos'!$T$5</xm:f>
            <x14:dxf>
              <font>
                <b/>
                <i val="0"/>
                <color auto="1"/>
              </font>
              <fill>
                <patternFill>
                  <bgColor rgb="FFFFFF00"/>
                </patternFill>
              </fill>
            </x14:dxf>
          </x14:cfRule>
          <x14:cfRule type="containsText" priority="9726" operator="containsText" id="{435B2B01-E9B8-423F-9197-38F5C4450BFD}">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719" operator="containsText" id="{8D1B636C-791B-4E25-AF1C-16B128070C33}">
            <xm:f>NOT(ISERROR(SEARCH('Listados Datos'!$T$3,AB336)))</xm:f>
            <xm:f>'Listados Datos'!$T$3</xm:f>
            <x14:dxf>
              <fill>
                <patternFill patternType="solid">
                  <bgColor rgb="FFC00000"/>
                </patternFill>
              </fill>
            </x14:dxf>
          </x14:cfRule>
          <x14:cfRule type="containsText" priority="9720" operator="containsText" id="{D70EC4AB-AD5F-402D-A6FB-2699F8351312}">
            <xm:f>NOT(ISERROR(SEARCH('Listados Datos'!$T$4,AB336)))</xm:f>
            <xm:f>'Listados Datos'!$T$4</xm:f>
            <x14:dxf>
              <font>
                <b/>
                <i val="0"/>
                <color theme="0"/>
              </font>
              <fill>
                <patternFill>
                  <bgColor rgb="FFE26B0A"/>
                </patternFill>
              </fill>
            </x14:dxf>
          </x14:cfRule>
          <x14:cfRule type="containsText" priority="9721" operator="containsText" id="{A83DB6AB-617A-47F0-9415-5E7F09B28304}">
            <xm:f>NOT(ISERROR(SEARCH('Listados Datos'!$T$5,AB336)))</xm:f>
            <xm:f>'Listados Datos'!$T$5</xm:f>
            <x14:dxf>
              <font>
                <b/>
                <i val="0"/>
                <color auto="1"/>
              </font>
              <fill>
                <patternFill>
                  <bgColor rgb="FFFFFF00"/>
                </patternFill>
              </fill>
            </x14:dxf>
          </x14:cfRule>
          <x14:cfRule type="containsText" priority="9722" operator="containsText" id="{7A0F2526-8D60-4238-B69B-620FA7746BC3}">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709" operator="containsText" id="{1659B303-534F-4A39-9B17-A021CC63F7FC}">
            <xm:f>NOT(ISERROR(SEARCH('Listados Datos'!$P$3,Z336)))</xm:f>
            <xm:f>'Listados Datos'!$P$3</xm:f>
            <x14:dxf>
              <fill>
                <patternFill>
                  <bgColor rgb="FF99CC00"/>
                </patternFill>
              </fill>
            </x14:dxf>
          </x14:cfRule>
          <x14:cfRule type="containsText" priority="9710" operator="containsText" id="{316D4FAC-ADA4-4078-8808-A54D697B7178}">
            <xm:f>NOT(ISERROR(SEARCH('Listados Datos'!$P$4,Z336)))</xm:f>
            <xm:f>'Listados Datos'!$P$4</xm:f>
            <x14:dxf>
              <fill>
                <patternFill>
                  <bgColor rgb="FF33CC33"/>
                </patternFill>
              </fill>
            </x14:dxf>
          </x14:cfRule>
          <x14:cfRule type="containsText" priority="9711" operator="containsText" id="{ED915925-880F-494A-A5A5-5257D9329B91}">
            <xm:f>NOT(ISERROR(SEARCH('Listados Datos'!$P$5,Z336)))</xm:f>
            <xm:f>'Listados Datos'!$P$5</xm:f>
            <x14:dxf>
              <fill>
                <patternFill>
                  <bgColor rgb="FFFFFF00"/>
                </patternFill>
              </fill>
            </x14:dxf>
          </x14:cfRule>
          <x14:cfRule type="containsText" priority="9712" operator="containsText" id="{DBA4ADCA-351F-49F7-8315-117829F481AD}">
            <xm:f>NOT(ISERROR(SEARCH('Listados Datos'!$P$6,Z336)))</xm:f>
            <xm:f>'Listados Datos'!$P$6</xm:f>
            <x14:dxf>
              <fill>
                <patternFill>
                  <bgColor rgb="FFFFC000"/>
                </patternFill>
              </fill>
            </x14:dxf>
          </x14:cfRule>
          <x14:cfRule type="containsText" priority="9713" operator="containsText" id="{BB2EDC08-9E47-4B8F-BDEE-9DBF0B2EFCDC}">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559" operator="containsText" id="{DA7F91EE-D95E-4B5F-B6F4-876873798302}">
            <xm:f>NOT(ISERROR(SEARCH('Listados Datos'!$T$3,AT342)))</xm:f>
            <xm:f>'Listados Datos'!$T$3</xm:f>
            <x14:dxf>
              <fill>
                <patternFill patternType="solid">
                  <bgColor rgb="FFC00000"/>
                </patternFill>
              </fill>
            </x14:dxf>
          </x14:cfRule>
          <x14:cfRule type="containsText" priority="9560" operator="containsText" id="{5C4B54DD-BEFB-48E5-9FBE-7F105009B57F}">
            <xm:f>NOT(ISERROR(SEARCH('Listados Datos'!$T$4,AT342)))</xm:f>
            <xm:f>'Listados Datos'!$T$4</xm:f>
            <x14:dxf>
              <font>
                <b/>
                <i val="0"/>
                <color theme="0"/>
              </font>
              <fill>
                <patternFill>
                  <bgColor rgb="FFE26B0A"/>
                </patternFill>
              </fill>
            </x14:dxf>
          </x14:cfRule>
          <x14:cfRule type="containsText" priority="9561" operator="containsText" id="{58EA57F7-3D36-46F3-9563-7571CEDDE8D6}">
            <xm:f>NOT(ISERROR(SEARCH('Listados Datos'!$T$5,AT342)))</xm:f>
            <xm:f>'Listados Datos'!$T$5</xm:f>
            <x14:dxf>
              <font>
                <b/>
                <i val="0"/>
                <color auto="1"/>
              </font>
              <fill>
                <patternFill>
                  <bgColor rgb="FFFFFF00"/>
                </patternFill>
              </fill>
            </x14:dxf>
          </x14:cfRule>
          <x14:cfRule type="containsText" priority="9562" operator="containsText" id="{3267B491-EB7A-4DDB-A2F3-5FEF9D424722}">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549" operator="containsText" id="{2713C11C-71D6-4211-819A-C296A9099461}">
            <xm:f>NOT(ISERROR(SEARCH('Listados Datos'!$P$3,AR342)))</xm:f>
            <xm:f>'Listados Datos'!$P$3</xm:f>
            <x14:dxf>
              <fill>
                <patternFill>
                  <bgColor rgb="FF99CC00"/>
                </patternFill>
              </fill>
            </x14:dxf>
          </x14:cfRule>
          <x14:cfRule type="containsText" priority="9550" operator="containsText" id="{E250FC62-6117-407F-89C4-9140B4A24643}">
            <xm:f>NOT(ISERROR(SEARCH('Listados Datos'!$P$4,AR342)))</xm:f>
            <xm:f>'Listados Datos'!$P$4</xm:f>
            <x14:dxf>
              <fill>
                <patternFill>
                  <bgColor rgb="FF33CC33"/>
                </patternFill>
              </fill>
            </x14:dxf>
          </x14:cfRule>
          <x14:cfRule type="containsText" priority="9551" operator="containsText" id="{BAAA3763-E51C-49E6-82F2-A32DF35F6117}">
            <xm:f>NOT(ISERROR(SEARCH('Listados Datos'!$P$5,AR342)))</xm:f>
            <xm:f>'Listados Datos'!$P$5</xm:f>
            <x14:dxf>
              <fill>
                <patternFill>
                  <bgColor rgb="FFFFFF00"/>
                </patternFill>
              </fill>
            </x14:dxf>
          </x14:cfRule>
          <x14:cfRule type="containsText" priority="9552" operator="containsText" id="{9B18087A-B6A2-46F9-8F22-EAFA0554B9F1}">
            <xm:f>NOT(ISERROR(SEARCH('Listados Datos'!$P$6,AR342)))</xm:f>
            <xm:f>'Listados Datos'!$P$6</xm:f>
            <x14:dxf>
              <fill>
                <patternFill>
                  <bgColor rgb="FFFFC000"/>
                </patternFill>
              </fill>
            </x14:dxf>
          </x14:cfRule>
          <x14:cfRule type="containsText" priority="9553" operator="containsText" id="{B2BF0729-9995-4922-ADE3-4D7D07B36605}">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681" operator="containsText" id="{B5520321-B5FA-4D83-8E24-FE7BA89DFD19}">
            <xm:f>NOT(ISERROR(SEARCH('Listados Datos'!$T$3,AT337)))</xm:f>
            <xm:f>'Listados Datos'!$T$3</xm:f>
            <x14:dxf>
              <fill>
                <patternFill patternType="solid">
                  <bgColor rgb="FFC00000"/>
                </patternFill>
              </fill>
            </x14:dxf>
          </x14:cfRule>
          <x14:cfRule type="containsText" priority="9682" operator="containsText" id="{E9A52B34-61DC-46A2-BDCC-646E591A3313}">
            <xm:f>NOT(ISERROR(SEARCH('Listados Datos'!$T$4,AT337)))</xm:f>
            <xm:f>'Listados Datos'!$T$4</xm:f>
            <x14:dxf>
              <font>
                <b/>
                <i val="0"/>
                <color theme="0"/>
              </font>
              <fill>
                <patternFill>
                  <bgColor rgb="FFE26B0A"/>
                </patternFill>
              </fill>
            </x14:dxf>
          </x14:cfRule>
          <x14:cfRule type="containsText" priority="9683" operator="containsText" id="{668CAAB4-E003-4C4E-A957-3A23942CC2FE}">
            <xm:f>NOT(ISERROR(SEARCH('Listados Datos'!$T$5,AT337)))</xm:f>
            <xm:f>'Listados Datos'!$T$5</xm:f>
            <x14:dxf>
              <font>
                <b/>
                <i val="0"/>
                <color auto="1"/>
              </font>
              <fill>
                <patternFill>
                  <bgColor rgb="FFFFFF00"/>
                </patternFill>
              </fill>
            </x14:dxf>
          </x14:cfRule>
          <x14:cfRule type="containsText" priority="9684" operator="containsText" id="{59F3C912-53CF-4180-BAFA-7338FFA26404}">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671" operator="containsText" id="{6A14500C-B34B-453F-93E6-4112A1DC3600}">
            <xm:f>NOT(ISERROR(SEARCH('Listados Datos'!$P$3,AR337)))</xm:f>
            <xm:f>'Listados Datos'!$P$3</xm:f>
            <x14:dxf>
              <fill>
                <patternFill>
                  <bgColor rgb="FF99CC00"/>
                </patternFill>
              </fill>
            </x14:dxf>
          </x14:cfRule>
          <x14:cfRule type="containsText" priority="9672" operator="containsText" id="{08E330BE-B320-49A1-B6D6-32277B1F5524}">
            <xm:f>NOT(ISERROR(SEARCH('Listados Datos'!$P$4,AR337)))</xm:f>
            <xm:f>'Listados Datos'!$P$4</xm:f>
            <x14:dxf>
              <fill>
                <patternFill>
                  <bgColor rgb="FF33CC33"/>
                </patternFill>
              </fill>
            </x14:dxf>
          </x14:cfRule>
          <x14:cfRule type="containsText" priority="9673" operator="containsText" id="{87C1DDA3-66DB-47D3-97FF-86EDBCA84007}">
            <xm:f>NOT(ISERROR(SEARCH('Listados Datos'!$P$5,AR337)))</xm:f>
            <xm:f>'Listados Datos'!$P$5</xm:f>
            <x14:dxf>
              <fill>
                <patternFill>
                  <bgColor rgb="FFFFFF00"/>
                </patternFill>
              </fill>
            </x14:dxf>
          </x14:cfRule>
          <x14:cfRule type="containsText" priority="9674" operator="containsText" id="{E23F47C1-70C4-4E7F-B6C2-F0F9C29FAC2E}">
            <xm:f>NOT(ISERROR(SEARCH('Listados Datos'!$P$6,AR337)))</xm:f>
            <xm:f>'Listados Datos'!$P$6</xm:f>
            <x14:dxf>
              <fill>
                <patternFill>
                  <bgColor rgb="FFFFC000"/>
                </patternFill>
              </fill>
            </x14:dxf>
          </x14:cfRule>
          <x14:cfRule type="containsText" priority="9675" operator="containsText" id="{DBC8FB0A-88DD-4897-9803-A79408C488F1}">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535" operator="containsText" id="{8837C8A8-EA89-4EEE-BE78-E7A53A36B714}">
            <xm:f>NOT(ISERROR(SEARCH('Listados Datos'!$P$3,AR343)))</xm:f>
            <xm:f>'Listados Datos'!$P$3</xm:f>
            <x14:dxf>
              <fill>
                <patternFill>
                  <bgColor rgb="FF99CC00"/>
                </patternFill>
              </fill>
            </x14:dxf>
          </x14:cfRule>
          <x14:cfRule type="containsText" priority="9536" operator="containsText" id="{9977523E-2C18-4120-A00C-80BFF41DE3DA}">
            <xm:f>NOT(ISERROR(SEARCH('Listados Datos'!$P$4,AR343)))</xm:f>
            <xm:f>'Listados Datos'!$P$4</xm:f>
            <x14:dxf>
              <fill>
                <patternFill>
                  <bgColor rgb="FF33CC33"/>
                </patternFill>
              </fill>
            </x14:dxf>
          </x14:cfRule>
          <x14:cfRule type="containsText" priority="9537" operator="containsText" id="{58F1738F-B69F-400E-926D-DA0DB853278C}">
            <xm:f>NOT(ISERROR(SEARCH('Listados Datos'!$P$5,AR343)))</xm:f>
            <xm:f>'Listados Datos'!$P$5</xm:f>
            <x14:dxf>
              <fill>
                <patternFill>
                  <bgColor rgb="FFFFFF00"/>
                </patternFill>
              </fill>
            </x14:dxf>
          </x14:cfRule>
          <x14:cfRule type="containsText" priority="9538" operator="containsText" id="{30F955DE-DC5F-4521-8B77-63E1B130557A}">
            <xm:f>NOT(ISERROR(SEARCH('Listados Datos'!$P$6,AR343)))</xm:f>
            <xm:f>'Listados Datos'!$P$6</xm:f>
            <x14:dxf>
              <fill>
                <patternFill>
                  <bgColor rgb="FFFFC000"/>
                </patternFill>
              </fill>
            </x14:dxf>
          </x14:cfRule>
          <x14:cfRule type="containsText" priority="9539" operator="containsText" id="{6B2D9848-FAAD-4A47-8EF9-561CBFD530A4}">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399" operator="containsText" id="{F2A405E0-65AB-4B07-8668-98F72B641BEB}">
            <xm:f>NOT(ISERROR(SEARCH('Listados Datos'!$P$3,AR355)))</xm:f>
            <xm:f>'Listados Datos'!$P$3</xm:f>
            <x14:dxf>
              <fill>
                <patternFill>
                  <bgColor rgb="FF99CC00"/>
                </patternFill>
              </fill>
            </x14:dxf>
          </x14:cfRule>
          <x14:cfRule type="containsText" priority="9400" operator="containsText" id="{C9308C0B-A714-48D5-8A1F-C296501F7403}">
            <xm:f>NOT(ISERROR(SEARCH('Listados Datos'!$P$4,AR355)))</xm:f>
            <xm:f>'Listados Datos'!$P$4</xm:f>
            <x14:dxf>
              <fill>
                <patternFill>
                  <bgColor rgb="FF33CC33"/>
                </patternFill>
              </fill>
            </x14:dxf>
          </x14:cfRule>
          <x14:cfRule type="containsText" priority="9401" operator="containsText" id="{3D9E5DB4-AF9D-447D-8BE9-412D68FF6D73}">
            <xm:f>NOT(ISERROR(SEARCH('Listados Datos'!$P$5,AR355)))</xm:f>
            <xm:f>'Listados Datos'!$P$5</xm:f>
            <x14:dxf>
              <fill>
                <patternFill>
                  <bgColor rgb="FFFFFF00"/>
                </patternFill>
              </fill>
            </x14:dxf>
          </x14:cfRule>
          <x14:cfRule type="containsText" priority="9402" operator="containsText" id="{8C76968A-00CD-4DD2-89C5-CD8D3F9D055C}">
            <xm:f>NOT(ISERROR(SEARCH('Listados Datos'!$P$6,AR355)))</xm:f>
            <xm:f>'Listados Datos'!$P$6</xm:f>
            <x14:dxf>
              <fill>
                <patternFill>
                  <bgColor rgb="FFFFC000"/>
                </patternFill>
              </fill>
            </x14:dxf>
          </x14:cfRule>
          <x14:cfRule type="containsText" priority="9403" operator="containsText" id="{A926C21D-35F8-4F3E-B8CC-857B89BDFB8D}">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10075" operator="containsText" id="{F2B96004-5AC5-4812-A604-CD223DFD0E91}">
            <xm:f>NOT(ISERROR(SEARCH('Listados Datos'!$T$3,AF322)))</xm:f>
            <xm:f>'Listados Datos'!$T$3</xm:f>
            <x14:dxf>
              <fill>
                <patternFill patternType="solid">
                  <bgColor rgb="FFC00000"/>
                </patternFill>
              </fill>
            </x14:dxf>
          </x14:cfRule>
          <x14:cfRule type="containsText" priority="10076" operator="containsText" id="{BDAD4C86-0872-4A8D-AE88-B2DDB2D8D53D}">
            <xm:f>NOT(ISERROR(SEARCH('Listados Datos'!$T$4,AF322)))</xm:f>
            <xm:f>'Listados Datos'!$T$4</xm:f>
            <x14:dxf>
              <font>
                <b/>
                <i val="0"/>
                <color theme="0"/>
              </font>
              <fill>
                <patternFill>
                  <bgColor rgb="FFE26B0A"/>
                </patternFill>
              </fill>
            </x14:dxf>
          </x14:cfRule>
          <x14:cfRule type="containsText" priority="10077" operator="containsText" id="{48FC5F6D-6CEB-4FC7-803F-CD81BB5700D0}">
            <xm:f>NOT(ISERROR(SEARCH('Listados Datos'!$T$5,AF322)))</xm:f>
            <xm:f>'Listados Datos'!$T$5</xm:f>
            <x14:dxf>
              <font>
                <b/>
                <i val="0"/>
                <color auto="1"/>
              </font>
              <fill>
                <patternFill>
                  <bgColor rgb="FFFFFF00"/>
                </patternFill>
              </fill>
            </x14:dxf>
          </x14:cfRule>
          <x14:cfRule type="containsText" priority="10078" operator="containsText" id="{B3F51444-60F9-4286-A5A1-3C08F1C91A07}">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10071" operator="containsText" id="{16794BE6-0EA3-4121-B732-748E72F75CDD}">
            <xm:f>NOT(ISERROR(SEARCH('Listados Datos'!$T$3,AB322)))</xm:f>
            <xm:f>'Listados Datos'!$T$3</xm:f>
            <x14:dxf>
              <fill>
                <patternFill patternType="solid">
                  <bgColor rgb="FFC00000"/>
                </patternFill>
              </fill>
            </x14:dxf>
          </x14:cfRule>
          <x14:cfRule type="containsText" priority="10072" operator="containsText" id="{AE579EF6-2FE7-4FD5-BED0-63487012CD1D}">
            <xm:f>NOT(ISERROR(SEARCH('Listados Datos'!$T$4,AB322)))</xm:f>
            <xm:f>'Listados Datos'!$T$4</xm:f>
            <x14:dxf>
              <font>
                <b/>
                <i val="0"/>
                <color theme="0"/>
              </font>
              <fill>
                <patternFill>
                  <bgColor rgb="FFE26B0A"/>
                </patternFill>
              </fill>
            </x14:dxf>
          </x14:cfRule>
          <x14:cfRule type="containsText" priority="10073" operator="containsText" id="{2BBB6E8C-DE9C-4D7E-9381-6AED7B9AC149}">
            <xm:f>NOT(ISERROR(SEARCH('Listados Datos'!$T$5,AB322)))</xm:f>
            <xm:f>'Listados Datos'!$T$5</xm:f>
            <x14:dxf>
              <font>
                <b/>
                <i val="0"/>
                <color auto="1"/>
              </font>
              <fill>
                <patternFill>
                  <bgColor rgb="FFFFFF00"/>
                </patternFill>
              </fill>
            </x14:dxf>
          </x14:cfRule>
          <x14:cfRule type="containsText" priority="10074" operator="containsText" id="{3E901D93-AF63-4428-A35D-E09F97E0F88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10061" operator="containsText" id="{5159268D-6150-4F74-A9D2-24CFDC051C1C}">
            <xm:f>NOT(ISERROR(SEARCH('Listados Datos'!$P$3,Z322)))</xm:f>
            <xm:f>'Listados Datos'!$P$3</xm:f>
            <x14:dxf>
              <fill>
                <patternFill>
                  <bgColor rgb="FF99CC00"/>
                </patternFill>
              </fill>
            </x14:dxf>
          </x14:cfRule>
          <x14:cfRule type="containsText" priority="10062" operator="containsText" id="{BCA890A1-786D-4A53-B0E4-1C1C9424CD41}">
            <xm:f>NOT(ISERROR(SEARCH('Listados Datos'!$P$4,Z322)))</xm:f>
            <xm:f>'Listados Datos'!$P$4</xm:f>
            <x14:dxf>
              <fill>
                <patternFill>
                  <bgColor rgb="FF33CC33"/>
                </patternFill>
              </fill>
            </x14:dxf>
          </x14:cfRule>
          <x14:cfRule type="containsText" priority="10063" operator="containsText" id="{EE3FE8E1-BA7E-4C38-BEB0-706660B0996E}">
            <xm:f>NOT(ISERROR(SEARCH('Listados Datos'!$P$5,Z322)))</xm:f>
            <xm:f>'Listados Datos'!$P$5</xm:f>
            <x14:dxf>
              <fill>
                <patternFill>
                  <bgColor rgb="FFFFFF00"/>
                </patternFill>
              </fill>
            </x14:dxf>
          </x14:cfRule>
          <x14:cfRule type="containsText" priority="10064" operator="containsText" id="{9E6FFC38-0FCB-40CC-81EB-6C71AEDE7159}">
            <xm:f>NOT(ISERROR(SEARCH('Listados Datos'!$P$6,Z322)))</xm:f>
            <xm:f>'Listados Datos'!$P$6</xm:f>
            <x14:dxf>
              <fill>
                <patternFill>
                  <bgColor rgb="FFFFC000"/>
                </patternFill>
              </fill>
            </x14:dxf>
          </x14:cfRule>
          <x14:cfRule type="containsText" priority="10065" operator="containsText" id="{6D74A6B4-1132-41C1-9EBF-96D4F6971B40}">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10037" operator="containsText" id="{6289F4AB-07AD-4BF4-92A2-59D6755FB93A}">
            <xm:f>NOT(ISERROR(SEARCH('Listados Datos'!$T$3,AT322)))</xm:f>
            <xm:f>'Listados Datos'!$T$3</xm:f>
            <x14:dxf>
              <fill>
                <patternFill patternType="solid">
                  <bgColor rgb="FFC00000"/>
                </patternFill>
              </fill>
            </x14:dxf>
          </x14:cfRule>
          <x14:cfRule type="containsText" priority="10038" operator="containsText" id="{A150402B-510F-44D1-9BC7-E6B6D21EAA8D}">
            <xm:f>NOT(ISERROR(SEARCH('Listados Datos'!$T$4,AT322)))</xm:f>
            <xm:f>'Listados Datos'!$T$4</xm:f>
            <x14:dxf>
              <font>
                <b/>
                <i val="0"/>
                <color theme="0"/>
              </font>
              <fill>
                <patternFill>
                  <bgColor rgb="FFE26B0A"/>
                </patternFill>
              </fill>
            </x14:dxf>
          </x14:cfRule>
          <x14:cfRule type="containsText" priority="10039" operator="containsText" id="{6A990EBF-DAC4-481E-AE7A-6904B7F1AF9B}">
            <xm:f>NOT(ISERROR(SEARCH('Listados Datos'!$T$5,AT322)))</xm:f>
            <xm:f>'Listados Datos'!$T$5</xm:f>
            <x14:dxf>
              <font>
                <b/>
                <i val="0"/>
                <color auto="1"/>
              </font>
              <fill>
                <patternFill>
                  <bgColor rgb="FFFFFF00"/>
                </patternFill>
              </fill>
            </x14:dxf>
          </x14:cfRule>
          <x14:cfRule type="containsText" priority="10040" operator="containsText" id="{4AC8D01F-3A64-42D1-9871-2EFF8F7292D0}">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10027" operator="containsText" id="{C7483ADD-D634-4DC6-98D4-0A5B59E18A2E}">
            <xm:f>NOT(ISERROR(SEARCH('Listados Datos'!$P$3,AR322)))</xm:f>
            <xm:f>'Listados Datos'!$P$3</xm:f>
            <x14:dxf>
              <fill>
                <patternFill>
                  <bgColor rgb="FF99CC00"/>
                </patternFill>
              </fill>
            </x14:dxf>
          </x14:cfRule>
          <x14:cfRule type="containsText" priority="10028" operator="containsText" id="{F0C7DC57-BD71-42E8-9228-3B26186B5F58}">
            <xm:f>NOT(ISERROR(SEARCH('Listados Datos'!$P$4,AR322)))</xm:f>
            <xm:f>'Listados Datos'!$P$4</xm:f>
            <x14:dxf>
              <fill>
                <patternFill>
                  <bgColor rgb="FF33CC33"/>
                </patternFill>
              </fill>
            </x14:dxf>
          </x14:cfRule>
          <x14:cfRule type="containsText" priority="10029" operator="containsText" id="{D300BD6F-1874-412F-B72C-AE46913ADD09}">
            <xm:f>NOT(ISERROR(SEARCH('Listados Datos'!$P$5,AR322)))</xm:f>
            <xm:f>'Listados Datos'!$P$5</xm:f>
            <x14:dxf>
              <fill>
                <patternFill>
                  <bgColor rgb="FFFFFF00"/>
                </patternFill>
              </fill>
            </x14:dxf>
          </x14:cfRule>
          <x14:cfRule type="containsText" priority="10030" operator="containsText" id="{31A29E8D-B435-420C-B4CB-9DC25A12FF77}">
            <xm:f>NOT(ISERROR(SEARCH('Listados Datos'!$P$6,AR322)))</xm:f>
            <xm:f>'Listados Datos'!$P$6</xm:f>
            <x14:dxf>
              <fill>
                <patternFill>
                  <bgColor rgb="FFFFC000"/>
                </patternFill>
              </fill>
            </x14:dxf>
          </x14:cfRule>
          <x14:cfRule type="containsText" priority="10031" operator="containsText" id="{135FD854-BD19-4824-B7CC-BECA0835BF3C}">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10023" operator="containsText" id="{19526D10-0BE4-4573-8709-BC16F4B439D5}">
            <xm:f>NOT(ISERROR(SEARCH('Listados Datos'!$T$3,AT323)))</xm:f>
            <xm:f>'Listados Datos'!$T$3</xm:f>
            <x14:dxf>
              <fill>
                <patternFill patternType="solid">
                  <bgColor rgb="FFC00000"/>
                </patternFill>
              </fill>
            </x14:dxf>
          </x14:cfRule>
          <x14:cfRule type="containsText" priority="10024" operator="containsText" id="{CF78182B-D383-4B41-AD4B-DDFD357D43F8}">
            <xm:f>NOT(ISERROR(SEARCH('Listados Datos'!$T$4,AT323)))</xm:f>
            <xm:f>'Listados Datos'!$T$4</xm:f>
            <x14:dxf>
              <font>
                <b/>
                <i val="0"/>
                <color theme="0"/>
              </font>
              <fill>
                <patternFill>
                  <bgColor rgb="FFE26B0A"/>
                </patternFill>
              </fill>
            </x14:dxf>
          </x14:cfRule>
          <x14:cfRule type="containsText" priority="10025" operator="containsText" id="{60A0B438-5508-4A15-9CA6-4D565B1CF80E}">
            <xm:f>NOT(ISERROR(SEARCH('Listados Datos'!$T$5,AT323)))</xm:f>
            <xm:f>'Listados Datos'!$T$5</xm:f>
            <x14:dxf>
              <font>
                <b/>
                <i val="0"/>
                <color auto="1"/>
              </font>
              <fill>
                <patternFill>
                  <bgColor rgb="FFFFFF00"/>
                </patternFill>
              </fill>
            </x14:dxf>
          </x14:cfRule>
          <x14:cfRule type="containsText" priority="10026" operator="containsText" id="{E88D4D9F-7936-40A9-AD46-A1EED33AB21A}">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10013" operator="containsText" id="{7C6E7B2A-0DDB-4BD7-AC61-38751A372B1F}">
            <xm:f>NOT(ISERROR(SEARCH('Listados Datos'!$P$3,AR323)))</xm:f>
            <xm:f>'Listados Datos'!$P$3</xm:f>
            <x14:dxf>
              <fill>
                <patternFill>
                  <bgColor rgb="FF99CC00"/>
                </patternFill>
              </fill>
            </x14:dxf>
          </x14:cfRule>
          <x14:cfRule type="containsText" priority="10014" operator="containsText" id="{5FD96C9E-B025-43A1-BC5C-0E9C0D5A2149}">
            <xm:f>NOT(ISERROR(SEARCH('Listados Datos'!$P$4,AR323)))</xm:f>
            <xm:f>'Listados Datos'!$P$4</xm:f>
            <x14:dxf>
              <fill>
                <patternFill>
                  <bgColor rgb="FF33CC33"/>
                </patternFill>
              </fill>
            </x14:dxf>
          </x14:cfRule>
          <x14:cfRule type="containsText" priority="10015" operator="containsText" id="{EE869EAA-12B2-4733-9272-1F66360BCABC}">
            <xm:f>NOT(ISERROR(SEARCH('Listados Datos'!$P$5,AR323)))</xm:f>
            <xm:f>'Listados Datos'!$P$5</xm:f>
            <x14:dxf>
              <fill>
                <patternFill>
                  <bgColor rgb="FFFFFF00"/>
                </patternFill>
              </fill>
            </x14:dxf>
          </x14:cfRule>
          <x14:cfRule type="containsText" priority="10016" operator="containsText" id="{77B98E8B-D607-4E85-AD6D-0BD71BC45DB2}">
            <xm:f>NOT(ISERROR(SEARCH('Listados Datos'!$P$6,AR323)))</xm:f>
            <xm:f>'Listados Datos'!$P$6</xm:f>
            <x14:dxf>
              <fill>
                <patternFill>
                  <bgColor rgb="FFFFC000"/>
                </patternFill>
              </fill>
            </x14:dxf>
          </x14:cfRule>
          <x14:cfRule type="containsText" priority="10017" operator="containsText" id="{4B2BC506-87DF-44CA-821B-29A83C03B115}">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10009" operator="containsText" id="{1CBABB28-E528-4325-91CE-552B43DDDEA3}">
            <xm:f>NOT(ISERROR(SEARCH('Listados Datos'!$T$3,AT327)))</xm:f>
            <xm:f>'Listados Datos'!$T$3</xm:f>
            <x14:dxf>
              <fill>
                <patternFill patternType="solid">
                  <bgColor rgb="FFC00000"/>
                </patternFill>
              </fill>
            </x14:dxf>
          </x14:cfRule>
          <x14:cfRule type="containsText" priority="10010" operator="containsText" id="{A90861AA-BC0C-4986-A97D-D7F4BE68D0AA}">
            <xm:f>NOT(ISERROR(SEARCH('Listados Datos'!$T$4,AT327)))</xm:f>
            <xm:f>'Listados Datos'!$T$4</xm:f>
            <x14:dxf>
              <font>
                <b/>
                <i val="0"/>
                <color theme="0"/>
              </font>
              <fill>
                <patternFill>
                  <bgColor rgb="FFE26B0A"/>
                </patternFill>
              </fill>
            </x14:dxf>
          </x14:cfRule>
          <x14:cfRule type="containsText" priority="10011" operator="containsText" id="{AF9C7DBF-01C4-4421-8A6F-30B6CD57FE49}">
            <xm:f>NOT(ISERROR(SEARCH('Listados Datos'!$T$5,AT327)))</xm:f>
            <xm:f>'Listados Datos'!$T$5</xm:f>
            <x14:dxf>
              <font>
                <b/>
                <i val="0"/>
                <color auto="1"/>
              </font>
              <fill>
                <patternFill>
                  <bgColor rgb="FFFFFF00"/>
                </patternFill>
              </fill>
            </x14:dxf>
          </x14:cfRule>
          <x14:cfRule type="containsText" priority="10012" operator="containsText" id="{DD939742-F808-4155-915E-63C9ECCBC16A}">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999" operator="containsText" id="{08272E0D-B1CD-43DD-9F26-89995B915AD3}">
            <xm:f>NOT(ISERROR(SEARCH('Listados Datos'!$P$3,AR327)))</xm:f>
            <xm:f>'Listados Datos'!$P$3</xm:f>
            <x14:dxf>
              <fill>
                <patternFill>
                  <bgColor rgb="FF99CC00"/>
                </patternFill>
              </fill>
            </x14:dxf>
          </x14:cfRule>
          <x14:cfRule type="containsText" priority="10000" operator="containsText" id="{9EF2334E-AA40-4351-8775-C47EC107194B}">
            <xm:f>NOT(ISERROR(SEARCH('Listados Datos'!$P$4,AR327)))</xm:f>
            <xm:f>'Listados Datos'!$P$4</xm:f>
            <x14:dxf>
              <fill>
                <patternFill>
                  <bgColor rgb="FF33CC33"/>
                </patternFill>
              </fill>
            </x14:dxf>
          </x14:cfRule>
          <x14:cfRule type="containsText" priority="10001" operator="containsText" id="{EC6CBEAD-BFD5-45D9-80E5-7DDE5A424D1F}">
            <xm:f>NOT(ISERROR(SEARCH('Listados Datos'!$P$5,AR327)))</xm:f>
            <xm:f>'Listados Datos'!$P$5</xm:f>
            <x14:dxf>
              <fill>
                <patternFill>
                  <bgColor rgb="FFFFFF00"/>
                </patternFill>
              </fill>
            </x14:dxf>
          </x14:cfRule>
          <x14:cfRule type="containsText" priority="10002" operator="containsText" id="{EF6DF813-D9DA-430D-8AD4-E940F4237F49}">
            <xm:f>NOT(ISERROR(SEARCH('Listados Datos'!$P$6,AR327)))</xm:f>
            <xm:f>'Listados Datos'!$P$6</xm:f>
            <x14:dxf>
              <fill>
                <patternFill>
                  <bgColor rgb="FFFFC000"/>
                </patternFill>
              </fill>
            </x14:dxf>
          </x14:cfRule>
          <x14:cfRule type="containsText" priority="10003" operator="containsText" id="{77EA5A74-396A-401A-838B-200688118260}">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995" operator="containsText" id="{CA3BA30D-ACF3-422B-9E1D-A7DAC6A9064D}">
            <xm:f>NOT(ISERROR(SEARCH('Listados Datos'!$T$3,AF324)))</xm:f>
            <xm:f>'Listados Datos'!$T$3</xm:f>
            <x14:dxf>
              <fill>
                <patternFill patternType="solid">
                  <bgColor rgb="FFC00000"/>
                </patternFill>
              </fill>
            </x14:dxf>
          </x14:cfRule>
          <x14:cfRule type="containsText" priority="9996" operator="containsText" id="{A3EDBBE6-EAC1-4582-96B0-0F14D4CCC49C}">
            <xm:f>NOT(ISERROR(SEARCH('Listados Datos'!$T$4,AF324)))</xm:f>
            <xm:f>'Listados Datos'!$T$4</xm:f>
            <x14:dxf>
              <font>
                <b/>
                <i val="0"/>
                <color theme="0"/>
              </font>
              <fill>
                <patternFill>
                  <bgColor rgb="FFE26B0A"/>
                </patternFill>
              </fill>
            </x14:dxf>
          </x14:cfRule>
          <x14:cfRule type="containsText" priority="9997" operator="containsText" id="{171B20EA-6264-4306-91B5-979258AB984C}">
            <xm:f>NOT(ISERROR(SEARCH('Listados Datos'!$T$5,AF324)))</xm:f>
            <xm:f>'Listados Datos'!$T$5</xm:f>
            <x14:dxf>
              <font>
                <b/>
                <i val="0"/>
                <color auto="1"/>
              </font>
              <fill>
                <patternFill>
                  <bgColor rgb="FFFFFF00"/>
                </patternFill>
              </fill>
            </x14:dxf>
          </x14:cfRule>
          <x14:cfRule type="containsText" priority="9998" operator="containsText" id="{B07F443C-39BF-44AA-B590-38CA2505FCB0}">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991" operator="containsText" id="{6E508671-59FB-440A-BD72-3BBCB773C1D5}">
            <xm:f>NOT(ISERROR(SEARCH('Listados Datos'!$T$3,AB324)))</xm:f>
            <xm:f>'Listados Datos'!$T$3</xm:f>
            <x14:dxf>
              <fill>
                <patternFill patternType="solid">
                  <bgColor rgb="FFC00000"/>
                </patternFill>
              </fill>
            </x14:dxf>
          </x14:cfRule>
          <x14:cfRule type="containsText" priority="9992" operator="containsText" id="{39E0494F-BE17-43CE-8CAA-EB54765BE445}">
            <xm:f>NOT(ISERROR(SEARCH('Listados Datos'!$T$4,AB324)))</xm:f>
            <xm:f>'Listados Datos'!$T$4</xm:f>
            <x14:dxf>
              <font>
                <b/>
                <i val="0"/>
                <color theme="0"/>
              </font>
              <fill>
                <patternFill>
                  <bgColor rgb="FFE26B0A"/>
                </patternFill>
              </fill>
            </x14:dxf>
          </x14:cfRule>
          <x14:cfRule type="containsText" priority="9993" operator="containsText" id="{BA63AFA7-F211-4A36-A1CF-3E21C1F606E0}">
            <xm:f>NOT(ISERROR(SEARCH('Listados Datos'!$T$5,AB324)))</xm:f>
            <xm:f>'Listados Datos'!$T$5</xm:f>
            <x14:dxf>
              <font>
                <b/>
                <i val="0"/>
                <color auto="1"/>
              </font>
              <fill>
                <patternFill>
                  <bgColor rgb="FFFFFF00"/>
                </patternFill>
              </fill>
            </x14:dxf>
          </x14:cfRule>
          <x14:cfRule type="containsText" priority="9994" operator="containsText" id="{1AF41E4D-BD31-4325-B6B2-EFF05ED560AA}">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981" operator="containsText" id="{19D98F35-DAC2-45DE-84D6-35DB56C9F2AE}">
            <xm:f>NOT(ISERROR(SEARCH('Listados Datos'!$P$3,Z324)))</xm:f>
            <xm:f>'Listados Datos'!$P$3</xm:f>
            <x14:dxf>
              <fill>
                <patternFill>
                  <bgColor rgb="FF99CC00"/>
                </patternFill>
              </fill>
            </x14:dxf>
          </x14:cfRule>
          <x14:cfRule type="containsText" priority="9982" operator="containsText" id="{B2C04BB5-16E9-4989-9BFF-3970C94B726B}">
            <xm:f>NOT(ISERROR(SEARCH('Listados Datos'!$P$4,Z324)))</xm:f>
            <xm:f>'Listados Datos'!$P$4</xm:f>
            <x14:dxf>
              <fill>
                <patternFill>
                  <bgColor rgb="FF33CC33"/>
                </patternFill>
              </fill>
            </x14:dxf>
          </x14:cfRule>
          <x14:cfRule type="containsText" priority="9983" operator="containsText" id="{A470FC34-2F2E-4050-A6FA-7F837559A2C3}">
            <xm:f>NOT(ISERROR(SEARCH('Listados Datos'!$P$5,Z324)))</xm:f>
            <xm:f>'Listados Datos'!$P$5</xm:f>
            <x14:dxf>
              <fill>
                <patternFill>
                  <bgColor rgb="FFFFFF00"/>
                </patternFill>
              </fill>
            </x14:dxf>
          </x14:cfRule>
          <x14:cfRule type="containsText" priority="9984" operator="containsText" id="{BA71C343-234D-4BA5-86DB-95BAEFADCE4E}">
            <xm:f>NOT(ISERROR(SEARCH('Listados Datos'!$P$6,Z324)))</xm:f>
            <xm:f>'Listados Datos'!$P$6</xm:f>
            <x14:dxf>
              <fill>
                <patternFill>
                  <bgColor rgb="FFFFC000"/>
                </patternFill>
              </fill>
            </x14:dxf>
          </x14:cfRule>
          <x14:cfRule type="containsText" priority="9985" operator="containsText" id="{35F3167C-69FC-4150-8D93-0FE4010D2F77}">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967" operator="containsText" id="{071D4CA3-B8BB-4C89-96FF-28095943B517}">
            <xm:f>NOT(ISERROR(SEARCH('Listados Datos'!$T$3,AT324)))</xm:f>
            <xm:f>'Listados Datos'!$T$3</xm:f>
            <x14:dxf>
              <fill>
                <patternFill patternType="solid">
                  <bgColor rgb="FFC00000"/>
                </patternFill>
              </fill>
            </x14:dxf>
          </x14:cfRule>
          <x14:cfRule type="containsText" priority="9968" operator="containsText" id="{03854C0C-6A10-468C-84FB-A2FC4CD6ED03}">
            <xm:f>NOT(ISERROR(SEARCH('Listados Datos'!$T$4,AT324)))</xm:f>
            <xm:f>'Listados Datos'!$T$4</xm:f>
            <x14:dxf>
              <font>
                <b/>
                <i val="0"/>
                <color theme="0"/>
              </font>
              <fill>
                <patternFill>
                  <bgColor rgb="FFE26B0A"/>
                </patternFill>
              </fill>
            </x14:dxf>
          </x14:cfRule>
          <x14:cfRule type="containsText" priority="9969" operator="containsText" id="{D9841A2B-DB6D-49FF-A792-9E8F3A610073}">
            <xm:f>NOT(ISERROR(SEARCH('Listados Datos'!$T$5,AT324)))</xm:f>
            <xm:f>'Listados Datos'!$T$5</xm:f>
            <x14:dxf>
              <font>
                <b/>
                <i val="0"/>
                <color auto="1"/>
              </font>
              <fill>
                <patternFill>
                  <bgColor rgb="FFFFFF00"/>
                </patternFill>
              </fill>
            </x14:dxf>
          </x14:cfRule>
          <x14:cfRule type="containsText" priority="9970" operator="containsText" id="{F860EDCA-62B0-43A5-BF26-5892AEB717C2}">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957" operator="containsText" id="{DB3D58EA-9303-4EFB-B8C1-548C18307185}">
            <xm:f>NOT(ISERROR(SEARCH('Listados Datos'!$P$3,AR324)))</xm:f>
            <xm:f>'Listados Datos'!$P$3</xm:f>
            <x14:dxf>
              <fill>
                <patternFill>
                  <bgColor rgb="FF99CC00"/>
                </patternFill>
              </fill>
            </x14:dxf>
          </x14:cfRule>
          <x14:cfRule type="containsText" priority="9958" operator="containsText" id="{736D6CA2-1BC5-4BCA-9457-0FA35053FCBE}">
            <xm:f>NOT(ISERROR(SEARCH('Listados Datos'!$P$4,AR324)))</xm:f>
            <xm:f>'Listados Datos'!$P$4</xm:f>
            <x14:dxf>
              <fill>
                <patternFill>
                  <bgColor rgb="FF33CC33"/>
                </patternFill>
              </fill>
            </x14:dxf>
          </x14:cfRule>
          <x14:cfRule type="containsText" priority="9959" operator="containsText" id="{90EB8C91-E803-42D8-A874-0C7736374A8B}">
            <xm:f>NOT(ISERROR(SEARCH('Listados Datos'!$P$5,AR324)))</xm:f>
            <xm:f>'Listados Datos'!$P$5</xm:f>
            <x14:dxf>
              <fill>
                <patternFill>
                  <bgColor rgb="FFFFFF00"/>
                </patternFill>
              </fill>
            </x14:dxf>
          </x14:cfRule>
          <x14:cfRule type="containsText" priority="9960" operator="containsText" id="{B2742530-606D-42CF-89C8-3F79F047C572}">
            <xm:f>NOT(ISERROR(SEARCH('Listados Datos'!$P$6,AR324)))</xm:f>
            <xm:f>'Listados Datos'!$P$6</xm:f>
            <x14:dxf>
              <fill>
                <patternFill>
                  <bgColor rgb="FFFFC000"/>
                </patternFill>
              </fill>
            </x14:dxf>
          </x14:cfRule>
          <x14:cfRule type="containsText" priority="9961" operator="containsText" id="{C9654915-EA98-4B6E-B3CB-8D5E88AF388F}">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953" operator="containsText" id="{B2C4AEED-E92C-49CD-86E0-4468E19ECE57}">
            <xm:f>NOT(ISERROR(SEARCH('Listados Datos'!$T$3,AT325)))</xm:f>
            <xm:f>'Listados Datos'!$T$3</xm:f>
            <x14:dxf>
              <fill>
                <patternFill patternType="solid">
                  <bgColor rgb="FFC00000"/>
                </patternFill>
              </fill>
            </x14:dxf>
          </x14:cfRule>
          <x14:cfRule type="containsText" priority="9954" operator="containsText" id="{01986848-34A2-4808-8A31-4D4C5B56D71B}">
            <xm:f>NOT(ISERROR(SEARCH('Listados Datos'!$T$4,AT325)))</xm:f>
            <xm:f>'Listados Datos'!$T$4</xm:f>
            <x14:dxf>
              <font>
                <b/>
                <i val="0"/>
                <color theme="0"/>
              </font>
              <fill>
                <patternFill>
                  <bgColor rgb="FFE26B0A"/>
                </patternFill>
              </fill>
            </x14:dxf>
          </x14:cfRule>
          <x14:cfRule type="containsText" priority="9955" operator="containsText" id="{8E8C18DE-E3F6-4233-B4B3-EADD96D76ADF}">
            <xm:f>NOT(ISERROR(SEARCH('Listados Datos'!$T$5,AT325)))</xm:f>
            <xm:f>'Listados Datos'!$T$5</xm:f>
            <x14:dxf>
              <font>
                <b/>
                <i val="0"/>
                <color auto="1"/>
              </font>
              <fill>
                <patternFill>
                  <bgColor rgb="FFFFFF00"/>
                </patternFill>
              </fill>
            </x14:dxf>
          </x14:cfRule>
          <x14:cfRule type="containsText" priority="9956" operator="containsText" id="{4B742684-47E4-433B-8678-68B821714AD1}">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943" operator="containsText" id="{888A43CC-05A7-42B5-8AE0-687745AE6341}">
            <xm:f>NOT(ISERROR(SEARCH('Listados Datos'!$P$3,AR325)))</xm:f>
            <xm:f>'Listados Datos'!$P$3</xm:f>
            <x14:dxf>
              <fill>
                <patternFill>
                  <bgColor rgb="FF99CC00"/>
                </patternFill>
              </fill>
            </x14:dxf>
          </x14:cfRule>
          <x14:cfRule type="containsText" priority="9944" operator="containsText" id="{D5645127-8FC4-4636-B0D7-031E528CF51A}">
            <xm:f>NOT(ISERROR(SEARCH('Listados Datos'!$P$4,AR325)))</xm:f>
            <xm:f>'Listados Datos'!$P$4</xm:f>
            <x14:dxf>
              <fill>
                <patternFill>
                  <bgColor rgb="FF33CC33"/>
                </patternFill>
              </fill>
            </x14:dxf>
          </x14:cfRule>
          <x14:cfRule type="containsText" priority="9945" operator="containsText" id="{D5F67F24-FC88-48AF-BABE-D6DE003E300D}">
            <xm:f>NOT(ISERROR(SEARCH('Listados Datos'!$P$5,AR325)))</xm:f>
            <xm:f>'Listados Datos'!$P$5</xm:f>
            <x14:dxf>
              <fill>
                <patternFill>
                  <bgColor rgb="FFFFFF00"/>
                </patternFill>
              </fill>
            </x14:dxf>
          </x14:cfRule>
          <x14:cfRule type="containsText" priority="9946" operator="containsText" id="{B9FA2745-D19E-4F0F-9FB5-C77258BF4EB1}">
            <xm:f>NOT(ISERROR(SEARCH('Listados Datos'!$P$6,AR325)))</xm:f>
            <xm:f>'Listados Datos'!$P$6</xm:f>
            <x14:dxf>
              <fill>
                <patternFill>
                  <bgColor rgb="FFFFC000"/>
                </patternFill>
              </fill>
            </x14:dxf>
          </x14:cfRule>
          <x14:cfRule type="containsText" priority="9947" operator="containsText" id="{E8393FE5-14DB-4555-BD37-2B31E1E513D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67" operator="containsText" id="{EC936712-61AB-459D-A109-5C398D25046A}">
            <xm:f>NOT(ISERROR(SEARCH('Listados Datos'!$T$3,AF340)))</xm:f>
            <xm:f>'Listados Datos'!$T$3</xm:f>
            <x14:dxf>
              <fill>
                <patternFill patternType="solid">
                  <bgColor rgb="FFC00000"/>
                </patternFill>
              </fill>
            </x14:dxf>
          </x14:cfRule>
          <x14:cfRule type="containsText" priority="9668" operator="containsText" id="{7E2F6E52-1DE0-4453-8388-DAD0CB6C4020}">
            <xm:f>NOT(ISERROR(SEARCH('Listados Datos'!$T$4,AF340)))</xm:f>
            <xm:f>'Listados Datos'!$T$4</xm:f>
            <x14:dxf>
              <font>
                <b/>
                <i val="0"/>
                <color theme="0"/>
              </font>
              <fill>
                <patternFill>
                  <bgColor rgb="FFE26B0A"/>
                </patternFill>
              </fill>
            </x14:dxf>
          </x14:cfRule>
          <x14:cfRule type="containsText" priority="9669" operator="containsText" id="{77721F6B-13E9-4952-9891-E939CA15212B}">
            <xm:f>NOT(ISERROR(SEARCH('Listados Datos'!$T$5,AF340)))</xm:f>
            <xm:f>'Listados Datos'!$T$5</xm:f>
            <x14:dxf>
              <font>
                <b/>
                <i val="0"/>
                <color auto="1"/>
              </font>
              <fill>
                <patternFill>
                  <bgColor rgb="FFFFFF00"/>
                </patternFill>
              </fill>
            </x14:dxf>
          </x14:cfRule>
          <x14:cfRule type="containsText" priority="9670" operator="containsText" id="{C5895A24-247E-4B2F-9766-634D895CCE08}">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663" operator="containsText" id="{07D18907-97E1-4EDB-A8EF-3445EA526983}">
            <xm:f>NOT(ISERROR(SEARCH('Listados Datos'!$T$3,AB340)))</xm:f>
            <xm:f>'Listados Datos'!$T$3</xm:f>
            <x14:dxf>
              <fill>
                <patternFill patternType="solid">
                  <bgColor rgb="FFC00000"/>
                </patternFill>
              </fill>
            </x14:dxf>
          </x14:cfRule>
          <x14:cfRule type="containsText" priority="9664" operator="containsText" id="{C3E0C64C-1718-4D75-B1DC-EEEB52608A31}">
            <xm:f>NOT(ISERROR(SEARCH('Listados Datos'!$T$4,AB340)))</xm:f>
            <xm:f>'Listados Datos'!$T$4</xm:f>
            <x14:dxf>
              <font>
                <b/>
                <i val="0"/>
                <color theme="0"/>
              </font>
              <fill>
                <patternFill>
                  <bgColor rgb="FFE26B0A"/>
                </patternFill>
              </fill>
            </x14:dxf>
          </x14:cfRule>
          <x14:cfRule type="containsText" priority="9665" operator="containsText" id="{F8D19B30-15B4-4571-A95A-77BDEEFFCD8B}">
            <xm:f>NOT(ISERROR(SEARCH('Listados Datos'!$T$5,AB340)))</xm:f>
            <xm:f>'Listados Datos'!$T$5</xm:f>
            <x14:dxf>
              <font>
                <b/>
                <i val="0"/>
                <color auto="1"/>
              </font>
              <fill>
                <patternFill>
                  <bgColor rgb="FFFFFF00"/>
                </patternFill>
              </fill>
            </x14:dxf>
          </x14:cfRule>
          <x14:cfRule type="containsText" priority="9666" operator="containsText" id="{06901A94-5B56-40BC-9693-8CB033B93532}">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653" operator="containsText" id="{E9E72AAA-08D8-4B2A-99D0-6DB7433066F2}">
            <xm:f>NOT(ISERROR(SEARCH('Listados Datos'!$P$3,Z340)))</xm:f>
            <xm:f>'Listados Datos'!$P$3</xm:f>
            <x14:dxf>
              <fill>
                <patternFill>
                  <bgColor rgb="FF99CC00"/>
                </patternFill>
              </fill>
            </x14:dxf>
          </x14:cfRule>
          <x14:cfRule type="containsText" priority="9654" operator="containsText" id="{5EDE0B2C-10C8-4966-9B7E-D1B569B63580}">
            <xm:f>NOT(ISERROR(SEARCH('Listados Datos'!$P$4,Z340)))</xm:f>
            <xm:f>'Listados Datos'!$P$4</xm:f>
            <x14:dxf>
              <fill>
                <patternFill>
                  <bgColor rgb="FF33CC33"/>
                </patternFill>
              </fill>
            </x14:dxf>
          </x14:cfRule>
          <x14:cfRule type="containsText" priority="9655" operator="containsText" id="{4AD62A9A-AB2C-48C7-A4AE-E69265AE6A39}">
            <xm:f>NOT(ISERROR(SEARCH('Listados Datos'!$P$5,Z340)))</xm:f>
            <xm:f>'Listados Datos'!$P$5</xm:f>
            <x14:dxf>
              <fill>
                <patternFill>
                  <bgColor rgb="FFFFFF00"/>
                </patternFill>
              </fill>
            </x14:dxf>
          </x14:cfRule>
          <x14:cfRule type="containsText" priority="9656" operator="containsText" id="{40A6286F-512C-460D-B47C-6264EF37F3EE}">
            <xm:f>NOT(ISERROR(SEARCH('Listados Datos'!$P$6,Z340)))</xm:f>
            <xm:f>'Listados Datos'!$P$6</xm:f>
            <x14:dxf>
              <fill>
                <patternFill>
                  <bgColor rgb="FFFFC000"/>
                </patternFill>
              </fill>
            </x14:dxf>
          </x14:cfRule>
          <x14:cfRule type="containsText" priority="9657" operator="containsText" id="{F0BC23A0-83E0-463A-B491-A302EED5A036}">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629" operator="containsText" id="{5A3BF1C0-3B1E-4DD2-AE6D-6E9192F27A73}">
            <xm:f>NOT(ISERROR(SEARCH('Listados Datos'!$T$3,AT340)))</xm:f>
            <xm:f>'Listados Datos'!$T$3</xm:f>
            <x14:dxf>
              <fill>
                <patternFill patternType="solid">
                  <bgColor rgb="FFC00000"/>
                </patternFill>
              </fill>
            </x14:dxf>
          </x14:cfRule>
          <x14:cfRule type="containsText" priority="9630" operator="containsText" id="{22A01926-6D3F-43A5-99A5-E3311B25E1C7}">
            <xm:f>NOT(ISERROR(SEARCH('Listados Datos'!$T$4,AT340)))</xm:f>
            <xm:f>'Listados Datos'!$T$4</xm:f>
            <x14:dxf>
              <font>
                <b/>
                <i val="0"/>
                <color theme="0"/>
              </font>
              <fill>
                <patternFill>
                  <bgColor rgb="FFE26B0A"/>
                </patternFill>
              </fill>
            </x14:dxf>
          </x14:cfRule>
          <x14:cfRule type="containsText" priority="9631" operator="containsText" id="{4DBD09ED-7472-417E-B5B4-41C4932E4BF0}">
            <xm:f>NOT(ISERROR(SEARCH('Listados Datos'!$T$5,AT340)))</xm:f>
            <xm:f>'Listados Datos'!$T$5</xm:f>
            <x14:dxf>
              <font>
                <b/>
                <i val="0"/>
                <color auto="1"/>
              </font>
              <fill>
                <patternFill>
                  <bgColor rgb="FFFFFF00"/>
                </patternFill>
              </fill>
            </x14:dxf>
          </x14:cfRule>
          <x14:cfRule type="containsText" priority="9632" operator="containsText" id="{4D1A7FDE-770F-4E57-A1FE-DD9F5ED788D7}">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619" operator="containsText" id="{ACE1EEB9-FAA9-4079-BD0B-B610FEA70141}">
            <xm:f>NOT(ISERROR(SEARCH('Listados Datos'!$P$3,AR340)))</xm:f>
            <xm:f>'Listados Datos'!$P$3</xm:f>
            <x14:dxf>
              <fill>
                <patternFill>
                  <bgColor rgb="FF99CC00"/>
                </patternFill>
              </fill>
            </x14:dxf>
          </x14:cfRule>
          <x14:cfRule type="containsText" priority="9620" operator="containsText" id="{224D26C2-4FF7-44D2-9635-5D5169610A0D}">
            <xm:f>NOT(ISERROR(SEARCH('Listados Datos'!$P$4,AR340)))</xm:f>
            <xm:f>'Listados Datos'!$P$4</xm:f>
            <x14:dxf>
              <fill>
                <patternFill>
                  <bgColor rgb="FF33CC33"/>
                </patternFill>
              </fill>
            </x14:dxf>
          </x14:cfRule>
          <x14:cfRule type="containsText" priority="9621" operator="containsText" id="{5FA0DE92-3456-4493-88B7-908FA77E8DC4}">
            <xm:f>NOT(ISERROR(SEARCH('Listados Datos'!$P$5,AR340)))</xm:f>
            <xm:f>'Listados Datos'!$P$5</xm:f>
            <x14:dxf>
              <fill>
                <patternFill>
                  <bgColor rgb="FFFFFF00"/>
                </patternFill>
              </fill>
            </x14:dxf>
          </x14:cfRule>
          <x14:cfRule type="containsText" priority="9622" operator="containsText" id="{7E150A64-5FE4-4F07-BD57-26C639C5E0B6}">
            <xm:f>NOT(ISERROR(SEARCH('Listados Datos'!$P$6,AR340)))</xm:f>
            <xm:f>'Listados Datos'!$P$6</xm:f>
            <x14:dxf>
              <fill>
                <patternFill>
                  <bgColor rgb="FFFFC000"/>
                </patternFill>
              </fill>
            </x14:dxf>
          </x14:cfRule>
          <x14:cfRule type="containsText" priority="9623" operator="containsText" id="{0457879E-3C4A-4F1A-991A-62A25A149A37}">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615" operator="containsText" id="{861A94F4-3F76-40F6-AC6C-ED7E9F560E59}">
            <xm:f>NOT(ISERROR(SEARCH('Listados Datos'!$T$3,AT341)))</xm:f>
            <xm:f>'Listados Datos'!$T$3</xm:f>
            <x14:dxf>
              <fill>
                <patternFill patternType="solid">
                  <bgColor rgb="FFC00000"/>
                </patternFill>
              </fill>
            </x14:dxf>
          </x14:cfRule>
          <x14:cfRule type="containsText" priority="9616" operator="containsText" id="{50EC84A4-2936-4E67-B873-03B6CFB59EFD}">
            <xm:f>NOT(ISERROR(SEARCH('Listados Datos'!$T$4,AT341)))</xm:f>
            <xm:f>'Listados Datos'!$T$4</xm:f>
            <x14:dxf>
              <font>
                <b/>
                <i val="0"/>
                <color theme="0"/>
              </font>
              <fill>
                <patternFill>
                  <bgColor rgb="FFE26B0A"/>
                </patternFill>
              </fill>
            </x14:dxf>
          </x14:cfRule>
          <x14:cfRule type="containsText" priority="9617" operator="containsText" id="{1A454CE5-A67A-46DA-8AAF-2C551DCF6E1A}">
            <xm:f>NOT(ISERROR(SEARCH('Listados Datos'!$T$5,AT341)))</xm:f>
            <xm:f>'Listados Datos'!$T$5</xm:f>
            <x14:dxf>
              <font>
                <b/>
                <i val="0"/>
                <color auto="1"/>
              </font>
              <fill>
                <patternFill>
                  <bgColor rgb="FFFFFF00"/>
                </patternFill>
              </fill>
            </x14:dxf>
          </x14:cfRule>
          <x14:cfRule type="containsText" priority="9618" operator="containsText" id="{E8CBCF43-78F7-4B59-959F-52202DA99771}">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605" operator="containsText" id="{19D7370A-6413-4594-8D87-691C89B67F08}">
            <xm:f>NOT(ISERROR(SEARCH('Listados Datos'!$P$3,AR341)))</xm:f>
            <xm:f>'Listados Datos'!$P$3</xm:f>
            <x14:dxf>
              <fill>
                <patternFill>
                  <bgColor rgb="FF99CC00"/>
                </patternFill>
              </fill>
            </x14:dxf>
          </x14:cfRule>
          <x14:cfRule type="containsText" priority="9606" operator="containsText" id="{5827055F-9508-41DC-9E26-1CCFFE61F4CD}">
            <xm:f>NOT(ISERROR(SEARCH('Listados Datos'!$P$4,AR341)))</xm:f>
            <xm:f>'Listados Datos'!$P$4</xm:f>
            <x14:dxf>
              <fill>
                <patternFill>
                  <bgColor rgb="FF33CC33"/>
                </patternFill>
              </fill>
            </x14:dxf>
          </x14:cfRule>
          <x14:cfRule type="containsText" priority="9607" operator="containsText" id="{5C64BD69-CF51-4ECA-8F2B-125545563816}">
            <xm:f>NOT(ISERROR(SEARCH('Listados Datos'!$P$5,AR341)))</xm:f>
            <xm:f>'Listados Datos'!$P$5</xm:f>
            <x14:dxf>
              <fill>
                <patternFill>
                  <bgColor rgb="FFFFFF00"/>
                </patternFill>
              </fill>
            </x14:dxf>
          </x14:cfRule>
          <x14:cfRule type="containsText" priority="9608" operator="containsText" id="{C68AF535-8E0B-406F-A76B-A1EC6F7BAB4F}">
            <xm:f>NOT(ISERROR(SEARCH('Listados Datos'!$P$6,AR341)))</xm:f>
            <xm:f>'Listados Datos'!$P$6</xm:f>
            <x14:dxf>
              <fill>
                <patternFill>
                  <bgColor rgb="FFFFC000"/>
                </patternFill>
              </fill>
            </x14:dxf>
          </x14:cfRule>
          <x14:cfRule type="containsText" priority="9609" operator="containsText" id="{02FD1D25-C23E-4180-B040-238C1F5E21B5}">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587" operator="containsText" id="{C7A44F33-8074-4B31-982A-B88A3281397F}">
            <xm:f>NOT(ISERROR(SEARCH('Listados Datos'!$T$3,AF342)))</xm:f>
            <xm:f>'Listados Datos'!$T$3</xm:f>
            <x14:dxf>
              <fill>
                <patternFill patternType="solid">
                  <bgColor rgb="FFC00000"/>
                </patternFill>
              </fill>
            </x14:dxf>
          </x14:cfRule>
          <x14:cfRule type="containsText" priority="9588" operator="containsText" id="{B31FBDC1-34E1-4502-A58E-CCD418B2EAFF}">
            <xm:f>NOT(ISERROR(SEARCH('Listados Datos'!$T$4,AF342)))</xm:f>
            <xm:f>'Listados Datos'!$T$4</xm:f>
            <x14:dxf>
              <font>
                <b/>
                <i val="0"/>
                <color theme="0"/>
              </font>
              <fill>
                <patternFill>
                  <bgColor rgb="FFE26B0A"/>
                </patternFill>
              </fill>
            </x14:dxf>
          </x14:cfRule>
          <x14:cfRule type="containsText" priority="9589" operator="containsText" id="{74440AA4-47CA-462B-8FCE-71DAAB372420}">
            <xm:f>NOT(ISERROR(SEARCH('Listados Datos'!$T$5,AF342)))</xm:f>
            <xm:f>'Listados Datos'!$T$5</xm:f>
            <x14:dxf>
              <font>
                <b/>
                <i val="0"/>
                <color auto="1"/>
              </font>
              <fill>
                <patternFill>
                  <bgColor rgb="FFFFFF00"/>
                </patternFill>
              </fill>
            </x14:dxf>
          </x14:cfRule>
          <x14:cfRule type="containsText" priority="9590" operator="containsText" id="{1EBE6957-4272-4EBC-BF74-0C9C3EBAFEC5}">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583" operator="containsText" id="{C3001A80-5C2D-4B22-B1E5-584944ECAB53}">
            <xm:f>NOT(ISERROR(SEARCH('Listados Datos'!$T$3,AB342)))</xm:f>
            <xm:f>'Listados Datos'!$T$3</xm:f>
            <x14:dxf>
              <fill>
                <patternFill patternType="solid">
                  <bgColor rgb="FFC00000"/>
                </patternFill>
              </fill>
            </x14:dxf>
          </x14:cfRule>
          <x14:cfRule type="containsText" priority="9584" operator="containsText" id="{F7EDB90D-C897-4AF4-B6D4-6E230BE564C7}">
            <xm:f>NOT(ISERROR(SEARCH('Listados Datos'!$T$4,AB342)))</xm:f>
            <xm:f>'Listados Datos'!$T$4</xm:f>
            <x14:dxf>
              <font>
                <b/>
                <i val="0"/>
                <color theme="0"/>
              </font>
              <fill>
                <patternFill>
                  <bgColor rgb="FFE26B0A"/>
                </patternFill>
              </fill>
            </x14:dxf>
          </x14:cfRule>
          <x14:cfRule type="containsText" priority="9585" operator="containsText" id="{176FDF36-4A8D-45A2-B5FF-7A742D023B8C}">
            <xm:f>NOT(ISERROR(SEARCH('Listados Datos'!$T$5,AB342)))</xm:f>
            <xm:f>'Listados Datos'!$T$5</xm:f>
            <x14:dxf>
              <font>
                <b/>
                <i val="0"/>
                <color auto="1"/>
              </font>
              <fill>
                <patternFill>
                  <bgColor rgb="FFFFFF00"/>
                </patternFill>
              </fill>
            </x14:dxf>
          </x14:cfRule>
          <x14:cfRule type="containsText" priority="9586" operator="containsText" id="{FA6D0D12-6ACA-4D67-9F4B-D7249EA29534}">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573" operator="containsText" id="{83E4C0AB-3F09-43C2-A0B4-B9BA3FDFEBD5}">
            <xm:f>NOT(ISERROR(SEARCH('Listados Datos'!$P$3,Z342)))</xm:f>
            <xm:f>'Listados Datos'!$P$3</xm:f>
            <x14:dxf>
              <fill>
                <patternFill>
                  <bgColor rgb="FF99CC00"/>
                </patternFill>
              </fill>
            </x14:dxf>
          </x14:cfRule>
          <x14:cfRule type="containsText" priority="9574" operator="containsText" id="{E0042F99-7CFE-4042-AC55-93C279777785}">
            <xm:f>NOT(ISERROR(SEARCH('Listados Datos'!$P$4,Z342)))</xm:f>
            <xm:f>'Listados Datos'!$P$4</xm:f>
            <x14:dxf>
              <fill>
                <patternFill>
                  <bgColor rgb="FF33CC33"/>
                </patternFill>
              </fill>
            </x14:dxf>
          </x14:cfRule>
          <x14:cfRule type="containsText" priority="9575" operator="containsText" id="{52F0B763-3A28-454D-8075-B34342F418DA}">
            <xm:f>NOT(ISERROR(SEARCH('Listados Datos'!$P$5,Z342)))</xm:f>
            <xm:f>'Listados Datos'!$P$5</xm:f>
            <x14:dxf>
              <fill>
                <patternFill>
                  <bgColor rgb="FFFFFF00"/>
                </patternFill>
              </fill>
            </x14:dxf>
          </x14:cfRule>
          <x14:cfRule type="containsText" priority="9576" operator="containsText" id="{3460B778-E453-41A4-A26A-C3915BB8DD7F}">
            <xm:f>NOT(ISERROR(SEARCH('Listados Datos'!$P$6,Z342)))</xm:f>
            <xm:f>'Listados Datos'!$P$6</xm:f>
            <x14:dxf>
              <fill>
                <patternFill>
                  <bgColor rgb="FFFFC000"/>
                </patternFill>
              </fill>
            </x14:dxf>
          </x14:cfRule>
          <x14:cfRule type="containsText" priority="9577" operator="containsText" id="{842FD6F8-2A21-439E-9FB9-ED88908004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545" operator="containsText" id="{F55AE756-B213-4956-815B-0770C61501A3}">
            <xm:f>NOT(ISERROR(SEARCH('Listados Datos'!$T$3,AT343)))</xm:f>
            <xm:f>'Listados Datos'!$T$3</xm:f>
            <x14:dxf>
              <fill>
                <patternFill patternType="solid">
                  <bgColor rgb="FFC00000"/>
                </patternFill>
              </fill>
            </x14:dxf>
          </x14:cfRule>
          <x14:cfRule type="containsText" priority="9546" operator="containsText" id="{9478A710-CAF5-4761-9183-6DBEC7B2044B}">
            <xm:f>NOT(ISERROR(SEARCH('Listados Datos'!$T$4,AT343)))</xm:f>
            <xm:f>'Listados Datos'!$T$4</xm:f>
            <x14:dxf>
              <font>
                <b/>
                <i val="0"/>
                <color theme="0"/>
              </font>
              <fill>
                <patternFill>
                  <bgColor rgb="FFE26B0A"/>
                </patternFill>
              </fill>
            </x14:dxf>
          </x14:cfRule>
          <x14:cfRule type="containsText" priority="9547" operator="containsText" id="{590D67FA-C50D-4E30-9203-8BA518E2184E}">
            <xm:f>NOT(ISERROR(SEARCH('Listados Datos'!$T$5,AT343)))</xm:f>
            <xm:f>'Listados Datos'!$T$5</xm:f>
            <x14:dxf>
              <font>
                <b/>
                <i val="0"/>
                <color auto="1"/>
              </font>
              <fill>
                <patternFill>
                  <bgColor rgb="FFFFFF00"/>
                </patternFill>
              </fill>
            </x14:dxf>
          </x14:cfRule>
          <x14:cfRule type="containsText" priority="9548" operator="containsText" id="{EBDEF1C7-CF85-45BD-BCCE-9B945053EEAA}">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9465" operator="containsText" id="{F825BD5F-7727-47E2-AB7C-1BA80C34EA46}">
            <xm:f>NOT(ISERROR(SEARCH('Listados Datos'!$T$3,AT357)))</xm:f>
            <xm:f>'Listados Datos'!$T$3</xm:f>
            <x14:dxf>
              <fill>
                <patternFill patternType="solid">
                  <bgColor rgb="FFC00000"/>
                </patternFill>
              </fill>
            </x14:dxf>
          </x14:cfRule>
          <x14:cfRule type="containsText" priority="9466" operator="containsText" id="{BB40123A-3B07-4B91-9AD7-DE227B899D6B}">
            <xm:f>NOT(ISERROR(SEARCH('Listados Datos'!$T$4,AT357)))</xm:f>
            <xm:f>'Listados Datos'!$T$4</xm:f>
            <x14:dxf>
              <font>
                <b/>
                <i val="0"/>
                <color theme="0"/>
              </font>
              <fill>
                <patternFill>
                  <bgColor rgb="FFE26B0A"/>
                </patternFill>
              </fill>
            </x14:dxf>
          </x14:cfRule>
          <x14:cfRule type="containsText" priority="9467" operator="containsText" id="{31179FCA-F986-41AD-9BFF-3955AF2827AA}">
            <xm:f>NOT(ISERROR(SEARCH('Listados Datos'!$T$5,AT357)))</xm:f>
            <xm:f>'Listados Datos'!$T$5</xm:f>
            <x14:dxf>
              <font>
                <b/>
                <i val="0"/>
                <color auto="1"/>
              </font>
              <fill>
                <patternFill>
                  <bgColor rgb="FFFFFF00"/>
                </patternFill>
              </fill>
            </x14:dxf>
          </x14:cfRule>
          <x14:cfRule type="containsText" priority="9468" operator="containsText" id="{F9716B6B-BA08-4F00-AE50-ED99FAF9790A}">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9455" operator="containsText" id="{E53B6EC0-CCBF-460B-9851-ACFB86F5D278}">
            <xm:f>NOT(ISERROR(SEARCH('Listados Datos'!$P$3,AR357)))</xm:f>
            <xm:f>'Listados Datos'!$P$3</xm:f>
            <x14:dxf>
              <fill>
                <patternFill>
                  <bgColor rgb="FF99CC00"/>
                </patternFill>
              </fill>
            </x14:dxf>
          </x14:cfRule>
          <x14:cfRule type="containsText" priority="9456" operator="containsText" id="{2F302B6A-4737-47EE-B168-9B030859EA88}">
            <xm:f>NOT(ISERROR(SEARCH('Listados Datos'!$P$4,AR357)))</xm:f>
            <xm:f>'Listados Datos'!$P$4</xm:f>
            <x14:dxf>
              <fill>
                <patternFill>
                  <bgColor rgb="FF33CC33"/>
                </patternFill>
              </fill>
            </x14:dxf>
          </x14:cfRule>
          <x14:cfRule type="containsText" priority="9457" operator="containsText" id="{4F4636A9-F55D-4EB0-B487-FB424E7DE665}">
            <xm:f>NOT(ISERROR(SEARCH('Listados Datos'!$P$5,AR357)))</xm:f>
            <xm:f>'Listados Datos'!$P$5</xm:f>
            <x14:dxf>
              <fill>
                <patternFill>
                  <bgColor rgb="FFFFFF00"/>
                </patternFill>
              </fill>
            </x14:dxf>
          </x14:cfRule>
          <x14:cfRule type="containsText" priority="9458" operator="containsText" id="{D6E1ED58-D7BE-4B29-9D1A-C9DD1D458AFA}">
            <xm:f>NOT(ISERROR(SEARCH('Listados Datos'!$P$6,AR357)))</xm:f>
            <xm:f>'Listados Datos'!$P$6</xm:f>
            <x14:dxf>
              <fill>
                <patternFill>
                  <bgColor rgb="FFFFC000"/>
                </patternFill>
              </fill>
            </x14:dxf>
          </x14:cfRule>
          <x14:cfRule type="containsText" priority="9459" operator="containsText" id="{FD2DF636-D67B-41B4-956F-64473D16059A}">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9423" operator="containsText" id="{504C9131-678A-4F45-BC26-38608F519CC4}">
            <xm:f>NOT(ISERROR(SEARCH('Listados Datos'!$T$3,AT354)))</xm:f>
            <xm:f>'Listados Datos'!$T$3</xm:f>
            <x14:dxf>
              <fill>
                <patternFill patternType="solid">
                  <bgColor rgb="FFC00000"/>
                </patternFill>
              </fill>
            </x14:dxf>
          </x14:cfRule>
          <x14:cfRule type="containsText" priority="9424" operator="containsText" id="{BFC630A2-ED95-46CF-AC51-F74FE1EA5DB8}">
            <xm:f>NOT(ISERROR(SEARCH('Listados Datos'!$T$4,AT354)))</xm:f>
            <xm:f>'Listados Datos'!$T$4</xm:f>
            <x14:dxf>
              <font>
                <b/>
                <i val="0"/>
                <color theme="0"/>
              </font>
              <fill>
                <patternFill>
                  <bgColor rgb="FFE26B0A"/>
                </patternFill>
              </fill>
            </x14:dxf>
          </x14:cfRule>
          <x14:cfRule type="containsText" priority="9425" operator="containsText" id="{B24DCA94-9478-467D-9566-2C33D6EE60AA}">
            <xm:f>NOT(ISERROR(SEARCH('Listados Datos'!$T$5,AT354)))</xm:f>
            <xm:f>'Listados Datos'!$T$5</xm:f>
            <x14:dxf>
              <font>
                <b/>
                <i val="0"/>
                <color auto="1"/>
              </font>
              <fill>
                <patternFill>
                  <bgColor rgb="FFFFFF00"/>
                </patternFill>
              </fill>
            </x14:dxf>
          </x14:cfRule>
          <x14:cfRule type="containsText" priority="9426" operator="containsText" id="{0298CFD8-F834-4105-B8CD-6A4BB475D2C9}">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9413" operator="containsText" id="{E3D3DCE9-2941-4AFF-B748-B03C7C48A14C}">
            <xm:f>NOT(ISERROR(SEARCH('Listados Datos'!$P$3,AR354)))</xm:f>
            <xm:f>'Listados Datos'!$P$3</xm:f>
            <x14:dxf>
              <fill>
                <patternFill>
                  <bgColor rgb="FF99CC00"/>
                </patternFill>
              </fill>
            </x14:dxf>
          </x14:cfRule>
          <x14:cfRule type="containsText" priority="9414" operator="containsText" id="{C9D1AFCD-5BCD-4F1B-9534-89B3A3597FAB}">
            <xm:f>NOT(ISERROR(SEARCH('Listados Datos'!$P$4,AR354)))</xm:f>
            <xm:f>'Listados Datos'!$P$4</xm:f>
            <x14:dxf>
              <fill>
                <patternFill>
                  <bgColor rgb="FF33CC33"/>
                </patternFill>
              </fill>
            </x14:dxf>
          </x14:cfRule>
          <x14:cfRule type="containsText" priority="9415" operator="containsText" id="{07C8060D-C58D-458E-A592-7B8D52AE4673}">
            <xm:f>NOT(ISERROR(SEARCH('Listados Datos'!$P$5,AR354)))</xm:f>
            <xm:f>'Listados Datos'!$P$5</xm:f>
            <x14:dxf>
              <fill>
                <patternFill>
                  <bgColor rgb="FFFFFF00"/>
                </patternFill>
              </fill>
            </x14:dxf>
          </x14:cfRule>
          <x14:cfRule type="containsText" priority="9416" operator="containsText" id="{93D263AB-2B0A-4E12-B101-FBB2E2B58387}">
            <xm:f>NOT(ISERROR(SEARCH('Listados Datos'!$P$6,AR354)))</xm:f>
            <xm:f>'Listados Datos'!$P$6</xm:f>
            <x14:dxf>
              <fill>
                <patternFill>
                  <bgColor rgb="FFFFC000"/>
                </patternFill>
              </fill>
            </x14:dxf>
          </x14:cfRule>
          <x14:cfRule type="containsText" priority="9417" operator="containsText" id="{5B2C050A-836A-4022-9BDE-094878F8DC5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9531" operator="containsText" id="{CB9F07A3-D9DE-41E2-8BE8-0F260F146C4E}">
            <xm:f>NOT(ISERROR(SEARCH('Listados Datos'!$T$3,AF352)))</xm:f>
            <xm:f>'Listados Datos'!$T$3</xm:f>
            <x14:dxf>
              <fill>
                <patternFill patternType="solid">
                  <bgColor rgb="FFC00000"/>
                </patternFill>
              </fill>
            </x14:dxf>
          </x14:cfRule>
          <x14:cfRule type="containsText" priority="9532" operator="containsText" id="{0D0F61C1-61E6-4ADA-887D-95786C6E6937}">
            <xm:f>NOT(ISERROR(SEARCH('Listados Datos'!$T$4,AF352)))</xm:f>
            <xm:f>'Listados Datos'!$T$4</xm:f>
            <x14:dxf>
              <font>
                <b/>
                <i val="0"/>
                <color theme="0"/>
              </font>
              <fill>
                <patternFill>
                  <bgColor rgb="FFE26B0A"/>
                </patternFill>
              </fill>
            </x14:dxf>
          </x14:cfRule>
          <x14:cfRule type="containsText" priority="9533" operator="containsText" id="{23BCBEC6-320E-49B7-8F1E-EB1617BCBCAE}">
            <xm:f>NOT(ISERROR(SEARCH('Listados Datos'!$T$5,AF352)))</xm:f>
            <xm:f>'Listados Datos'!$T$5</xm:f>
            <x14:dxf>
              <font>
                <b/>
                <i val="0"/>
                <color auto="1"/>
              </font>
              <fill>
                <patternFill>
                  <bgColor rgb="FFFFFF00"/>
                </patternFill>
              </fill>
            </x14:dxf>
          </x14:cfRule>
          <x14:cfRule type="containsText" priority="9534" operator="containsText" id="{75E3174F-D030-413D-902C-7CEB59FC3E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9527" operator="containsText" id="{E945633E-9CD9-4335-8BE1-7EA9C198EB2F}">
            <xm:f>NOT(ISERROR(SEARCH('Listados Datos'!$T$3,AB352)))</xm:f>
            <xm:f>'Listados Datos'!$T$3</xm:f>
            <x14:dxf>
              <fill>
                <patternFill patternType="solid">
                  <bgColor rgb="FFC00000"/>
                </patternFill>
              </fill>
            </x14:dxf>
          </x14:cfRule>
          <x14:cfRule type="containsText" priority="9528" operator="containsText" id="{E0D3CFAC-5436-4C78-9C2D-E60CE374671E}">
            <xm:f>NOT(ISERROR(SEARCH('Listados Datos'!$T$4,AB352)))</xm:f>
            <xm:f>'Listados Datos'!$T$4</xm:f>
            <x14:dxf>
              <font>
                <b/>
                <i val="0"/>
                <color theme="0"/>
              </font>
              <fill>
                <patternFill>
                  <bgColor rgb="FFE26B0A"/>
                </patternFill>
              </fill>
            </x14:dxf>
          </x14:cfRule>
          <x14:cfRule type="containsText" priority="9529" operator="containsText" id="{2E3656CA-A6FE-47A4-BE58-5F058980754E}">
            <xm:f>NOT(ISERROR(SEARCH('Listados Datos'!$T$5,AB352)))</xm:f>
            <xm:f>'Listados Datos'!$T$5</xm:f>
            <x14:dxf>
              <font>
                <b/>
                <i val="0"/>
                <color auto="1"/>
              </font>
              <fill>
                <patternFill>
                  <bgColor rgb="FFFFFF00"/>
                </patternFill>
              </fill>
            </x14:dxf>
          </x14:cfRule>
          <x14:cfRule type="containsText" priority="9530" operator="containsText" id="{F8DED4B8-77A1-433A-818B-1270F4F8EE33}">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9517" operator="containsText" id="{CDEFA364-245B-4B17-ACAE-21F909C0F45B}">
            <xm:f>NOT(ISERROR(SEARCH('Listados Datos'!$P$3,Z352)))</xm:f>
            <xm:f>'Listados Datos'!$P$3</xm:f>
            <x14:dxf>
              <fill>
                <patternFill>
                  <bgColor rgb="FF99CC00"/>
                </patternFill>
              </fill>
            </x14:dxf>
          </x14:cfRule>
          <x14:cfRule type="containsText" priority="9518" operator="containsText" id="{01F71534-6DA9-46B0-853C-9C94CBE45F24}">
            <xm:f>NOT(ISERROR(SEARCH('Listados Datos'!$P$4,Z352)))</xm:f>
            <xm:f>'Listados Datos'!$P$4</xm:f>
            <x14:dxf>
              <fill>
                <patternFill>
                  <bgColor rgb="FF33CC33"/>
                </patternFill>
              </fill>
            </x14:dxf>
          </x14:cfRule>
          <x14:cfRule type="containsText" priority="9519" operator="containsText" id="{F29F52F5-A772-4E30-B288-12702388F285}">
            <xm:f>NOT(ISERROR(SEARCH('Listados Datos'!$P$5,Z352)))</xm:f>
            <xm:f>'Listados Datos'!$P$5</xm:f>
            <x14:dxf>
              <fill>
                <patternFill>
                  <bgColor rgb="FFFFFF00"/>
                </patternFill>
              </fill>
            </x14:dxf>
          </x14:cfRule>
          <x14:cfRule type="containsText" priority="9520" operator="containsText" id="{BE5F3BD0-474D-4775-B4D3-53876FBBB781}">
            <xm:f>NOT(ISERROR(SEARCH('Listados Datos'!$P$6,Z352)))</xm:f>
            <xm:f>'Listados Datos'!$P$6</xm:f>
            <x14:dxf>
              <fill>
                <patternFill>
                  <bgColor rgb="FFFFC000"/>
                </patternFill>
              </fill>
            </x14:dxf>
          </x14:cfRule>
          <x14:cfRule type="containsText" priority="9521" operator="containsText" id="{023CA32D-BE78-4B82-9415-94165AE16C28}">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9493" operator="containsText" id="{E0250A4A-7F94-4BFC-82F4-E3EBAA4233E5}">
            <xm:f>NOT(ISERROR(SEARCH('Listados Datos'!$T$3,AT352)))</xm:f>
            <xm:f>'Listados Datos'!$T$3</xm:f>
            <x14:dxf>
              <fill>
                <patternFill patternType="solid">
                  <bgColor rgb="FFC00000"/>
                </patternFill>
              </fill>
            </x14:dxf>
          </x14:cfRule>
          <x14:cfRule type="containsText" priority="9494" operator="containsText" id="{032325B4-1A15-44E2-8E7E-CA99D5138989}">
            <xm:f>NOT(ISERROR(SEARCH('Listados Datos'!$T$4,AT352)))</xm:f>
            <xm:f>'Listados Datos'!$T$4</xm:f>
            <x14:dxf>
              <font>
                <b/>
                <i val="0"/>
                <color theme="0"/>
              </font>
              <fill>
                <patternFill>
                  <bgColor rgb="FFE26B0A"/>
                </patternFill>
              </fill>
            </x14:dxf>
          </x14:cfRule>
          <x14:cfRule type="containsText" priority="9495" operator="containsText" id="{9F8BA6FA-ACE0-4391-9BFA-FF6B051E0EE9}">
            <xm:f>NOT(ISERROR(SEARCH('Listados Datos'!$T$5,AT352)))</xm:f>
            <xm:f>'Listados Datos'!$T$5</xm:f>
            <x14:dxf>
              <font>
                <b/>
                <i val="0"/>
                <color auto="1"/>
              </font>
              <fill>
                <patternFill>
                  <bgColor rgb="FFFFFF00"/>
                </patternFill>
              </fill>
            </x14:dxf>
          </x14:cfRule>
          <x14:cfRule type="containsText" priority="9496" operator="containsText" id="{6F545B13-525C-4172-A25D-ECDA85003DB7}">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9483" operator="containsText" id="{298DE236-D8CB-4E4C-9F45-771D7C9C30F2}">
            <xm:f>NOT(ISERROR(SEARCH('Listados Datos'!$P$3,AR352)))</xm:f>
            <xm:f>'Listados Datos'!$P$3</xm:f>
            <x14:dxf>
              <fill>
                <patternFill>
                  <bgColor rgb="FF99CC00"/>
                </patternFill>
              </fill>
            </x14:dxf>
          </x14:cfRule>
          <x14:cfRule type="containsText" priority="9484" operator="containsText" id="{FC7DFF6F-4A3A-4883-AE0D-302BC2B9878E}">
            <xm:f>NOT(ISERROR(SEARCH('Listados Datos'!$P$4,AR352)))</xm:f>
            <xm:f>'Listados Datos'!$P$4</xm:f>
            <x14:dxf>
              <fill>
                <patternFill>
                  <bgColor rgb="FF33CC33"/>
                </patternFill>
              </fill>
            </x14:dxf>
          </x14:cfRule>
          <x14:cfRule type="containsText" priority="9485" operator="containsText" id="{BA2C7124-46A3-4988-AE70-5F792BD5F8C7}">
            <xm:f>NOT(ISERROR(SEARCH('Listados Datos'!$P$5,AR352)))</xm:f>
            <xm:f>'Listados Datos'!$P$5</xm:f>
            <x14:dxf>
              <fill>
                <patternFill>
                  <bgColor rgb="FFFFFF00"/>
                </patternFill>
              </fill>
            </x14:dxf>
          </x14:cfRule>
          <x14:cfRule type="containsText" priority="9486" operator="containsText" id="{ECD215E0-30D1-4BBE-832E-ECCE9A4FEB74}">
            <xm:f>NOT(ISERROR(SEARCH('Listados Datos'!$P$6,AR352)))</xm:f>
            <xm:f>'Listados Datos'!$P$6</xm:f>
            <x14:dxf>
              <fill>
                <patternFill>
                  <bgColor rgb="FFFFC000"/>
                </patternFill>
              </fill>
            </x14:dxf>
          </x14:cfRule>
          <x14:cfRule type="containsText" priority="9487" operator="containsText" id="{FF6CB23B-430D-4240-9AAF-9C20BEFDD449}">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9479" operator="containsText" id="{82EBA0F0-03E0-45A8-B029-52BBC4441123}">
            <xm:f>NOT(ISERROR(SEARCH('Listados Datos'!$T$3,AT353)))</xm:f>
            <xm:f>'Listados Datos'!$T$3</xm:f>
            <x14:dxf>
              <fill>
                <patternFill patternType="solid">
                  <bgColor rgb="FFC00000"/>
                </patternFill>
              </fill>
            </x14:dxf>
          </x14:cfRule>
          <x14:cfRule type="containsText" priority="9480" operator="containsText" id="{B71F5813-3834-4528-9AB2-08C92EBAFAC1}">
            <xm:f>NOT(ISERROR(SEARCH('Listados Datos'!$T$4,AT353)))</xm:f>
            <xm:f>'Listados Datos'!$T$4</xm:f>
            <x14:dxf>
              <font>
                <b/>
                <i val="0"/>
                <color theme="0"/>
              </font>
              <fill>
                <patternFill>
                  <bgColor rgb="FFE26B0A"/>
                </patternFill>
              </fill>
            </x14:dxf>
          </x14:cfRule>
          <x14:cfRule type="containsText" priority="9481" operator="containsText" id="{3BEDBFCD-5019-41AB-B6CD-10523A5EB162}">
            <xm:f>NOT(ISERROR(SEARCH('Listados Datos'!$T$5,AT353)))</xm:f>
            <xm:f>'Listados Datos'!$T$5</xm:f>
            <x14:dxf>
              <font>
                <b/>
                <i val="0"/>
                <color auto="1"/>
              </font>
              <fill>
                <patternFill>
                  <bgColor rgb="FFFFFF00"/>
                </patternFill>
              </fill>
            </x14:dxf>
          </x14:cfRule>
          <x14:cfRule type="containsText" priority="9482" operator="containsText" id="{A6195E6F-660C-4F22-8EA4-005B1201BC4A}">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9469" operator="containsText" id="{9CC34FDC-D11C-40B1-93E2-12A3406DA587}">
            <xm:f>NOT(ISERROR(SEARCH('Listados Datos'!$P$3,AR353)))</xm:f>
            <xm:f>'Listados Datos'!$P$3</xm:f>
            <x14:dxf>
              <fill>
                <patternFill>
                  <bgColor rgb="FF99CC00"/>
                </patternFill>
              </fill>
            </x14:dxf>
          </x14:cfRule>
          <x14:cfRule type="containsText" priority="9470" operator="containsText" id="{55396670-0715-443F-AC12-4613A8149797}">
            <xm:f>NOT(ISERROR(SEARCH('Listados Datos'!$P$4,AR353)))</xm:f>
            <xm:f>'Listados Datos'!$P$4</xm:f>
            <x14:dxf>
              <fill>
                <patternFill>
                  <bgColor rgb="FF33CC33"/>
                </patternFill>
              </fill>
            </x14:dxf>
          </x14:cfRule>
          <x14:cfRule type="containsText" priority="9471" operator="containsText" id="{F762C355-AACF-4351-8ACD-3D913FA52BC4}">
            <xm:f>NOT(ISERROR(SEARCH('Listados Datos'!$P$5,AR353)))</xm:f>
            <xm:f>'Listados Datos'!$P$5</xm:f>
            <x14:dxf>
              <fill>
                <patternFill>
                  <bgColor rgb="FFFFFF00"/>
                </patternFill>
              </fill>
            </x14:dxf>
          </x14:cfRule>
          <x14:cfRule type="containsText" priority="9472" operator="containsText" id="{24B1CA1C-9AEF-4719-B829-6BD6774B3A02}">
            <xm:f>NOT(ISERROR(SEARCH('Listados Datos'!$P$6,AR353)))</xm:f>
            <xm:f>'Listados Datos'!$P$6</xm:f>
            <x14:dxf>
              <fill>
                <patternFill>
                  <bgColor rgb="FFFFC000"/>
                </patternFill>
              </fill>
            </x14:dxf>
          </x14:cfRule>
          <x14:cfRule type="containsText" priority="9473" operator="containsText" id="{827640F5-C717-4C7E-B964-780942A761E6}">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9451" operator="containsText" id="{59C65C28-E257-41D7-A71E-7A8E190A8DE6}">
            <xm:f>NOT(ISERROR(SEARCH('Listados Datos'!$T$3,AF354)))</xm:f>
            <xm:f>'Listados Datos'!$T$3</xm:f>
            <x14:dxf>
              <fill>
                <patternFill patternType="solid">
                  <bgColor rgb="FFC00000"/>
                </patternFill>
              </fill>
            </x14:dxf>
          </x14:cfRule>
          <x14:cfRule type="containsText" priority="9452" operator="containsText" id="{C0C364A7-52A3-4C4D-9D55-A2E79B78976A}">
            <xm:f>NOT(ISERROR(SEARCH('Listados Datos'!$T$4,AF354)))</xm:f>
            <xm:f>'Listados Datos'!$T$4</xm:f>
            <x14:dxf>
              <font>
                <b/>
                <i val="0"/>
                <color theme="0"/>
              </font>
              <fill>
                <patternFill>
                  <bgColor rgb="FFE26B0A"/>
                </patternFill>
              </fill>
            </x14:dxf>
          </x14:cfRule>
          <x14:cfRule type="containsText" priority="9453" operator="containsText" id="{7356ED69-7B69-4F67-938D-8DBADA22A6C1}">
            <xm:f>NOT(ISERROR(SEARCH('Listados Datos'!$T$5,AF354)))</xm:f>
            <xm:f>'Listados Datos'!$T$5</xm:f>
            <x14:dxf>
              <font>
                <b/>
                <i val="0"/>
                <color auto="1"/>
              </font>
              <fill>
                <patternFill>
                  <bgColor rgb="FFFFFF00"/>
                </patternFill>
              </fill>
            </x14:dxf>
          </x14:cfRule>
          <x14:cfRule type="containsText" priority="9454" operator="containsText" id="{3160BEFE-2FE2-4F99-B07A-684CFEEB9986}">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9447" operator="containsText" id="{B01B682A-E082-4208-837E-D4686F0F7D54}">
            <xm:f>NOT(ISERROR(SEARCH('Listados Datos'!$T$3,AB354)))</xm:f>
            <xm:f>'Listados Datos'!$T$3</xm:f>
            <x14:dxf>
              <fill>
                <patternFill patternType="solid">
                  <bgColor rgb="FFC00000"/>
                </patternFill>
              </fill>
            </x14:dxf>
          </x14:cfRule>
          <x14:cfRule type="containsText" priority="9448" operator="containsText" id="{1D468CAD-4878-4157-AB26-03A729A300AB}">
            <xm:f>NOT(ISERROR(SEARCH('Listados Datos'!$T$4,AB354)))</xm:f>
            <xm:f>'Listados Datos'!$T$4</xm:f>
            <x14:dxf>
              <font>
                <b/>
                <i val="0"/>
                <color theme="0"/>
              </font>
              <fill>
                <patternFill>
                  <bgColor rgb="FFE26B0A"/>
                </patternFill>
              </fill>
            </x14:dxf>
          </x14:cfRule>
          <x14:cfRule type="containsText" priority="9449" operator="containsText" id="{A7FE6822-611E-472A-B245-4D3CB4B5684C}">
            <xm:f>NOT(ISERROR(SEARCH('Listados Datos'!$T$5,AB354)))</xm:f>
            <xm:f>'Listados Datos'!$T$5</xm:f>
            <x14:dxf>
              <font>
                <b/>
                <i val="0"/>
                <color auto="1"/>
              </font>
              <fill>
                <patternFill>
                  <bgColor rgb="FFFFFF00"/>
                </patternFill>
              </fill>
            </x14:dxf>
          </x14:cfRule>
          <x14:cfRule type="containsText" priority="9450" operator="containsText" id="{33E4E48E-9CA4-42D3-9CD3-FE3F0710CAEA}">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9437" operator="containsText" id="{8C8368A3-8C97-4EEB-8C9E-F291DCDEEC83}">
            <xm:f>NOT(ISERROR(SEARCH('Listados Datos'!$P$3,Z354)))</xm:f>
            <xm:f>'Listados Datos'!$P$3</xm:f>
            <x14:dxf>
              <fill>
                <patternFill>
                  <bgColor rgb="FF99CC00"/>
                </patternFill>
              </fill>
            </x14:dxf>
          </x14:cfRule>
          <x14:cfRule type="containsText" priority="9438" operator="containsText" id="{A3220EAE-72E6-4B6F-84A3-4FDC9F09EE29}">
            <xm:f>NOT(ISERROR(SEARCH('Listados Datos'!$P$4,Z354)))</xm:f>
            <xm:f>'Listados Datos'!$P$4</xm:f>
            <x14:dxf>
              <fill>
                <patternFill>
                  <bgColor rgb="FF33CC33"/>
                </patternFill>
              </fill>
            </x14:dxf>
          </x14:cfRule>
          <x14:cfRule type="containsText" priority="9439" operator="containsText" id="{C8513C2B-76F0-4BC5-8FDC-16EB000EA7DA}">
            <xm:f>NOT(ISERROR(SEARCH('Listados Datos'!$P$5,Z354)))</xm:f>
            <xm:f>'Listados Datos'!$P$5</xm:f>
            <x14:dxf>
              <fill>
                <patternFill>
                  <bgColor rgb="FFFFFF00"/>
                </patternFill>
              </fill>
            </x14:dxf>
          </x14:cfRule>
          <x14:cfRule type="containsText" priority="9440" operator="containsText" id="{BC1E6689-D3CF-4907-BE7B-A10F34E1A360}">
            <xm:f>NOT(ISERROR(SEARCH('Listados Datos'!$P$6,Z354)))</xm:f>
            <xm:f>'Listados Datos'!$P$6</xm:f>
            <x14:dxf>
              <fill>
                <patternFill>
                  <bgColor rgb="FFFFC000"/>
                </patternFill>
              </fill>
            </x14:dxf>
          </x14:cfRule>
          <x14:cfRule type="containsText" priority="9441" operator="containsText" id="{6B2032BD-5919-469B-9DA7-CACF1F79118C}">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9409" operator="containsText" id="{5722ACB6-5B04-46A2-B970-86645B4CEBFE}">
            <xm:f>NOT(ISERROR(SEARCH('Listados Datos'!$T$3,AT355)))</xm:f>
            <xm:f>'Listados Datos'!$T$3</xm:f>
            <x14:dxf>
              <fill>
                <patternFill patternType="solid">
                  <bgColor rgb="FFC00000"/>
                </patternFill>
              </fill>
            </x14:dxf>
          </x14:cfRule>
          <x14:cfRule type="containsText" priority="9410" operator="containsText" id="{7520C2AE-AC30-4A04-981A-D16A001B2E39}">
            <xm:f>NOT(ISERROR(SEARCH('Listados Datos'!$T$4,AT355)))</xm:f>
            <xm:f>'Listados Datos'!$T$4</xm:f>
            <x14:dxf>
              <font>
                <b/>
                <i val="0"/>
                <color theme="0"/>
              </font>
              <fill>
                <patternFill>
                  <bgColor rgb="FFE26B0A"/>
                </patternFill>
              </fill>
            </x14:dxf>
          </x14:cfRule>
          <x14:cfRule type="containsText" priority="9411" operator="containsText" id="{F46C366D-4820-4627-B0E1-261D363365BB}">
            <xm:f>NOT(ISERROR(SEARCH('Listados Datos'!$T$5,AT355)))</xm:f>
            <xm:f>'Listados Datos'!$T$5</xm:f>
            <x14:dxf>
              <font>
                <b/>
                <i val="0"/>
                <color auto="1"/>
              </font>
              <fill>
                <patternFill>
                  <bgColor rgb="FFFFFF00"/>
                </patternFill>
              </fill>
            </x14:dxf>
          </x14:cfRule>
          <x14:cfRule type="containsText" priority="9412" operator="containsText" id="{2D95284E-E759-4F38-A0FB-31FD4DADFA40}">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9329" operator="containsText" id="{0897F745-256B-4D9A-A4A5-16050D241E1C}">
            <xm:f>NOT(ISERROR(SEARCH('Listados Datos'!$T$3,AT351)))</xm:f>
            <xm:f>'Listados Datos'!$T$3</xm:f>
            <x14:dxf>
              <fill>
                <patternFill patternType="solid">
                  <bgColor rgb="FFC00000"/>
                </patternFill>
              </fill>
            </x14:dxf>
          </x14:cfRule>
          <x14:cfRule type="containsText" priority="9330" operator="containsText" id="{EA957FD6-C505-4C0C-82CF-8DC4F49BF1A2}">
            <xm:f>NOT(ISERROR(SEARCH('Listados Datos'!$T$4,AT351)))</xm:f>
            <xm:f>'Listados Datos'!$T$4</xm:f>
            <x14:dxf>
              <font>
                <b/>
                <i val="0"/>
                <color theme="0"/>
              </font>
              <fill>
                <patternFill>
                  <bgColor rgb="FFE26B0A"/>
                </patternFill>
              </fill>
            </x14:dxf>
          </x14:cfRule>
          <x14:cfRule type="containsText" priority="9331" operator="containsText" id="{772EC4DF-B651-41B2-A1FA-CD6B9A738BA3}">
            <xm:f>NOT(ISERROR(SEARCH('Listados Datos'!$T$5,AT351)))</xm:f>
            <xm:f>'Listados Datos'!$T$5</xm:f>
            <x14:dxf>
              <font>
                <b/>
                <i val="0"/>
                <color auto="1"/>
              </font>
              <fill>
                <patternFill>
                  <bgColor rgb="FFFFFF00"/>
                </patternFill>
              </fill>
            </x14:dxf>
          </x14:cfRule>
          <x14:cfRule type="containsText" priority="9332" operator="containsText" id="{AA45FE62-36DB-486C-BD9D-39518D1D2EB0}">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319" operator="containsText" id="{789A0880-4A3A-4016-B110-162EF45FA526}">
            <xm:f>NOT(ISERROR(SEARCH('Listados Datos'!$P$3,AR351)))</xm:f>
            <xm:f>'Listados Datos'!$P$3</xm:f>
            <x14:dxf>
              <fill>
                <patternFill>
                  <bgColor rgb="FF99CC00"/>
                </patternFill>
              </fill>
            </x14:dxf>
          </x14:cfRule>
          <x14:cfRule type="containsText" priority="9320" operator="containsText" id="{CA1FE30B-0051-4A8F-8CDA-99025D0D41A3}">
            <xm:f>NOT(ISERROR(SEARCH('Listados Datos'!$P$4,AR351)))</xm:f>
            <xm:f>'Listados Datos'!$P$4</xm:f>
            <x14:dxf>
              <fill>
                <patternFill>
                  <bgColor rgb="FF33CC33"/>
                </patternFill>
              </fill>
            </x14:dxf>
          </x14:cfRule>
          <x14:cfRule type="containsText" priority="9321" operator="containsText" id="{5B15988E-1ECE-4957-ACEA-FBED165FBCA7}">
            <xm:f>NOT(ISERROR(SEARCH('Listados Datos'!$P$5,AR351)))</xm:f>
            <xm:f>'Listados Datos'!$P$5</xm:f>
            <x14:dxf>
              <fill>
                <patternFill>
                  <bgColor rgb="FFFFFF00"/>
                </patternFill>
              </fill>
            </x14:dxf>
          </x14:cfRule>
          <x14:cfRule type="containsText" priority="9322" operator="containsText" id="{20316136-C85F-453B-85A8-3F83908EEB40}">
            <xm:f>NOT(ISERROR(SEARCH('Listados Datos'!$P$6,AR351)))</xm:f>
            <xm:f>'Listados Datos'!$P$6</xm:f>
            <x14:dxf>
              <fill>
                <patternFill>
                  <bgColor rgb="FFFFC000"/>
                </patternFill>
              </fill>
            </x14:dxf>
          </x14:cfRule>
          <x14:cfRule type="containsText" priority="9323" operator="containsText" id="{ABC12D1C-F7D8-48F8-BE6B-8616E5564ED7}">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87" operator="containsText" id="{C483AF4D-F8C2-4826-81DE-C354A2A78CF9}">
            <xm:f>NOT(ISERROR(SEARCH('Listados Datos'!$T$3,AT348)))</xm:f>
            <xm:f>'Listados Datos'!$T$3</xm:f>
            <x14:dxf>
              <fill>
                <patternFill patternType="solid">
                  <bgColor rgb="FFC00000"/>
                </patternFill>
              </fill>
            </x14:dxf>
          </x14:cfRule>
          <x14:cfRule type="containsText" priority="9288" operator="containsText" id="{D5163718-DFDC-4315-880F-E9800DFF9F61}">
            <xm:f>NOT(ISERROR(SEARCH('Listados Datos'!$T$4,AT348)))</xm:f>
            <xm:f>'Listados Datos'!$T$4</xm:f>
            <x14:dxf>
              <font>
                <b/>
                <i val="0"/>
                <color theme="0"/>
              </font>
              <fill>
                <patternFill>
                  <bgColor rgb="FFE26B0A"/>
                </patternFill>
              </fill>
            </x14:dxf>
          </x14:cfRule>
          <x14:cfRule type="containsText" priority="9289" operator="containsText" id="{E784D0F4-E5C9-4F83-878C-3104AA97E57A}">
            <xm:f>NOT(ISERROR(SEARCH('Listados Datos'!$T$5,AT348)))</xm:f>
            <xm:f>'Listados Datos'!$T$5</xm:f>
            <x14:dxf>
              <font>
                <b/>
                <i val="0"/>
                <color auto="1"/>
              </font>
              <fill>
                <patternFill>
                  <bgColor rgb="FFFFFF00"/>
                </patternFill>
              </fill>
            </x14:dxf>
          </x14:cfRule>
          <x14:cfRule type="containsText" priority="9290" operator="containsText" id="{DFDF1D1A-C388-49D2-B5FD-548FCFEEDE27}">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77" operator="containsText" id="{44882B12-092A-49A9-9A7F-8F43797DCD99}">
            <xm:f>NOT(ISERROR(SEARCH('Listados Datos'!$P$3,AR348)))</xm:f>
            <xm:f>'Listados Datos'!$P$3</xm:f>
            <x14:dxf>
              <fill>
                <patternFill>
                  <bgColor rgb="FF99CC00"/>
                </patternFill>
              </fill>
            </x14:dxf>
          </x14:cfRule>
          <x14:cfRule type="containsText" priority="9278" operator="containsText" id="{2B75F1B6-7B1B-4BAF-A980-93EAF5B55640}">
            <xm:f>NOT(ISERROR(SEARCH('Listados Datos'!$P$4,AR348)))</xm:f>
            <xm:f>'Listados Datos'!$P$4</xm:f>
            <x14:dxf>
              <fill>
                <patternFill>
                  <bgColor rgb="FF33CC33"/>
                </patternFill>
              </fill>
            </x14:dxf>
          </x14:cfRule>
          <x14:cfRule type="containsText" priority="9279" operator="containsText" id="{5B3E7889-2520-46EE-9C34-DCB42C9CBF0B}">
            <xm:f>NOT(ISERROR(SEARCH('Listados Datos'!$P$5,AR348)))</xm:f>
            <xm:f>'Listados Datos'!$P$5</xm:f>
            <x14:dxf>
              <fill>
                <patternFill>
                  <bgColor rgb="FFFFFF00"/>
                </patternFill>
              </fill>
            </x14:dxf>
          </x14:cfRule>
          <x14:cfRule type="containsText" priority="9280" operator="containsText" id="{E0C58E5C-D998-42D1-9114-316AF91EE79A}">
            <xm:f>NOT(ISERROR(SEARCH('Listados Datos'!$P$6,AR348)))</xm:f>
            <xm:f>'Listados Datos'!$P$6</xm:f>
            <x14:dxf>
              <fill>
                <patternFill>
                  <bgColor rgb="FFFFC000"/>
                </patternFill>
              </fill>
            </x14:dxf>
          </x14:cfRule>
          <x14:cfRule type="containsText" priority="9281" operator="containsText" id="{9FEC0AEC-381A-48E0-893B-8BDE150C50E8}">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263" operator="containsText" id="{ED769867-E336-4660-8E97-F29D441FFC23}">
            <xm:f>NOT(ISERROR(SEARCH('Listados Datos'!$P$3,AR349)))</xm:f>
            <xm:f>'Listados Datos'!$P$3</xm:f>
            <x14:dxf>
              <fill>
                <patternFill>
                  <bgColor rgb="FF99CC00"/>
                </patternFill>
              </fill>
            </x14:dxf>
          </x14:cfRule>
          <x14:cfRule type="containsText" priority="9264" operator="containsText" id="{EB152168-1B63-4A31-B903-154AEB4CA353}">
            <xm:f>NOT(ISERROR(SEARCH('Listados Datos'!$P$4,AR349)))</xm:f>
            <xm:f>'Listados Datos'!$P$4</xm:f>
            <x14:dxf>
              <fill>
                <patternFill>
                  <bgColor rgb="FF33CC33"/>
                </patternFill>
              </fill>
            </x14:dxf>
          </x14:cfRule>
          <x14:cfRule type="containsText" priority="9265" operator="containsText" id="{3ECC5DEC-DF5F-489F-AADE-C63B0B741028}">
            <xm:f>NOT(ISERROR(SEARCH('Listados Datos'!$P$5,AR349)))</xm:f>
            <xm:f>'Listados Datos'!$P$5</xm:f>
            <x14:dxf>
              <fill>
                <patternFill>
                  <bgColor rgb="FFFFFF00"/>
                </patternFill>
              </fill>
            </x14:dxf>
          </x14:cfRule>
          <x14:cfRule type="containsText" priority="9266" operator="containsText" id="{DC3B4FA1-540D-467F-8767-FE7825B2CCA8}">
            <xm:f>NOT(ISERROR(SEARCH('Listados Datos'!$P$6,AR349)))</xm:f>
            <xm:f>'Listados Datos'!$P$6</xm:f>
            <x14:dxf>
              <fill>
                <patternFill>
                  <bgColor rgb="FFFFC000"/>
                </patternFill>
              </fill>
            </x14:dxf>
          </x14:cfRule>
          <x14:cfRule type="containsText" priority="9267" operator="containsText" id="{B8343E5E-A3D5-441F-85DE-F22B69A96A36}">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395" operator="containsText" id="{8C373588-05D5-43C2-8613-BC52C2D473FD}">
            <xm:f>NOT(ISERROR(SEARCH('Listados Datos'!$T$3,AF346)))</xm:f>
            <xm:f>'Listados Datos'!$T$3</xm:f>
            <x14:dxf>
              <fill>
                <patternFill patternType="solid">
                  <bgColor rgb="FFC00000"/>
                </patternFill>
              </fill>
            </x14:dxf>
          </x14:cfRule>
          <x14:cfRule type="containsText" priority="9396" operator="containsText" id="{1091BF74-63C9-4EED-BBEA-27CCE3ADBB7F}">
            <xm:f>NOT(ISERROR(SEARCH('Listados Datos'!$T$4,AF346)))</xm:f>
            <xm:f>'Listados Datos'!$T$4</xm:f>
            <x14:dxf>
              <font>
                <b/>
                <i val="0"/>
                <color theme="0"/>
              </font>
              <fill>
                <patternFill>
                  <bgColor rgb="FFE26B0A"/>
                </patternFill>
              </fill>
            </x14:dxf>
          </x14:cfRule>
          <x14:cfRule type="containsText" priority="9397" operator="containsText" id="{E5C3FA39-5955-4DE7-B60D-D6CD2FAA4479}">
            <xm:f>NOT(ISERROR(SEARCH('Listados Datos'!$T$5,AF346)))</xm:f>
            <xm:f>'Listados Datos'!$T$5</xm:f>
            <x14:dxf>
              <font>
                <b/>
                <i val="0"/>
                <color auto="1"/>
              </font>
              <fill>
                <patternFill>
                  <bgColor rgb="FFFFFF00"/>
                </patternFill>
              </fill>
            </x14:dxf>
          </x14:cfRule>
          <x14:cfRule type="containsText" priority="9398" operator="containsText" id="{65821B2E-7545-4BA1-AF7B-876AC7B620D9}">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91" operator="containsText" id="{AFE4FB7C-886B-4254-940B-9671DFE01010}">
            <xm:f>NOT(ISERROR(SEARCH('Listados Datos'!$T$3,AB346)))</xm:f>
            <xm:f>'Listados Datos'!$T$3</xm:f>
            <x14:dxf>
              <fill>
                <patternFill patternType="solid">
                  <bgColor rgb="FFC00000"/>
                </patternFill>
              </fill>
            </x14:dxf>
          </x14:cfRule>
          <x14:cfRule type="containsText" priority="9392" operator="containsText" id="{FF93F1DD-73D1-45AB-A19C-E32F1892AB53}">
            <xm:f>NOT(ISERROR(SEARCH('Listados Datos'!$T$4,AB346)))</xm:f>
            <xm:f>'Listados Datos'!$T$4</xm:f>
            <x14:dxf>
              <font>
                <b/>
                <i val="0"/>
                <color theme="0"/>
              </font>
              <fill>
                <patternFill>
                  <bgColor rgb="FFE26B0A"/>
                </patternFill>
              </fill>
            </x14:dxf>
          </x14:cfRule>
          <x14:cfRule type="containsText" priority="9393" operator="containsText" id="{33D63870-6439-4D49-95E4-60833067B5FD}">
            <xm:f>NOT(ISERROR(SEARCH('Listados Datos'!$T$5,AB346)))</xm:f>
            <xm:f>'Listados Datos'!$T$5</xm:f>
            <x14:dxf>
              <font>
                <b/>
                <i val="0"/>
                <color auto="1"/>
              </font>
              <fill>
                <patternFill>
                  <bgColor rgb="FFFFFF00"/>
                </patternFill>
              </fill>
            </x14:dxf>
          </x14:cfRule>
          <x14:cfRule type="containsText" priority="9394" operator="containsText" id="{DE539D8B-E28C-48D9-8810-D1323BA03FAC}">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81" operator="containsText" id="{DCF683FA-C98E-403C-B04E-80A85D105047}">
            <xm:f>NOT(ISERROR(SEARCH('Listados Datos'!$P$3,Z346)))</xm:f>
            <xm:f>'Listados Datos'!$P$3</xm:f>
            <x14:dxf>
              <fill>
                <patternFill>
                  <bgColor rgb="FF99CC00"/>
                </patternFill>
              </fill>
            </x14:dxf>
          </x14:cfRule>
          <x14:cfRule type="containsText" priority="9382" operator="containsText" id="{F4E96088-2AC4-4D3C-AEA4-FF3824761615}">
            <xm:f>NOT(ISERROR(SEARCH('Listados Datos'!$P$4,Z346)))</xm:f>
            <xm:f>'Listados Datos'!$P$4</xm:f>
            <x14:dxf>
              <fill>
                <patternFill>
                  <bgColor rgb="FF33CC33"/>
                </patternFill>
              </fill>
            </x14:dxf>
          </x14:cfRule>
          <x14:cfRule type="containsText" priority="9383" operator="containsText" id="{9A3FE80B-C855-40D3-BED1-6CD21E6D6524}">
            <xm:f>NOT(ISERROR(SEARCH('Listados Datos'!$P$5,Z346)))</xm:f>
            <xm:f>'Listados Datos'!$P$5</xm:f>
            <x14:dxf>
              <fill>
                <patternFill>
                  <bgColor rgb="FFFFFF00"/>
                </patternFill>
              </fill>
            </x14:dxf>
          </x14:cfRule>
          <x14:cfRule type="containsText" priority="9384" operator="containsText" id="{B73E71A9-1879-4B55-B072-FBA7CB90B32A}">
            <xm:f>NOT(ISERROR(SEARCH('Listados Datos'!$P$6,Z346)))</xm:f>
            <xm:f>'Listados Datos'!$P$6</xm:f>
            <x14:dxf>
              <fill>
                <patternFill>
                  <bgColor rgb="FFFFC000"/>
                </patternFill>
              </fill>
            </x14:dxf>
          </x14:cfRule>
          <x14:cfRule type="containsText" priority="9385" operator="containsText" id="{62569CE7-FB71-4F6F-9919-675DAE9D1CE2}">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57" operator="containsText" id="{F72D7A38-7105-4D8E-9431-957A11386922}">
            <xm:f>NOT(ISERROR(SEARCH('Listados Datos'!$T$3,AT346)))</xm:f>
            <xm:f>'Listados Datos'!$T$3</xm:f>
            <x14:dxf>
              <fill>
                <patternFill patternType="solid">
                  <bgColor rgb="FFC00000"/>
                </patternFill>
              </fill>
            </x14:dxf>
          </x14:cfRule>
          <x14:cfRule type="containsText" priority="9358" operator="containsText" id="{06237549-0D4C-4920-80C9-B8C2C4BF7394}">
            <xm:f>NOT(ISERROR(SEARCH('Listados Datos'!$T$4,AT346)))</xm:f>
            <xm:f>'Listados Datos'!$T$4</xm:f>
            <x14:dxf>
              <font>
                <b/>
                <i val="0"/>
                <color theme="0"/>
              </font>
              <fill>
                <patternFill>
                  <bgColor rgb="FFE26B0A"/>
                </patternFill>
              </fill>
            </x14:dxf>
          </x14:cfRule>
          <x14:cfRule type="containsText" priority="9359" operator="containsText" id="{078D0CFD-60C7-4135-A81F-23BD89D93DB3}">
            <xm:f>NOT(ISERROR(SEARCH('Listados Datos'!$T$5,AT346)))</xm:f>
            <xm:f>'Listados Datos'!$T$5</xm:f>
            <x14:dxf>
              <font>
                <b/>
                <i val="0"/>
                <color auto="1"/>
              </font>
              <fill>
                <patternFill>
                  <bgColor rgb="FFFFFF00"/>
                </patternFill>
              </fill>
            </x14:dxf>
          </x14:cfRule>
          <x14:cfRule type="containsText" priority="9360" operator="containsText" id="{1913C24E-C8D7-449A-B85F-2D0D8FF9E87F}">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47" operator="containsText" id="{7F5327CC-A657-47C1-9FB5-3843804C6D08}">
            <xm:f>NOT(ISERROR(SEARCH('Listados Datos'!$P$3,AR346)))</xm:f>
            <xm:f>'Listados Datos'!$P$3</xm:f>
            <x14:dxf>
              <fill>
                <patternFill>
                  <bgColor rgb="FF99CC00"/>
                </patternFill>
              </fill>
            </x14:dxf>
          </x14:cfRule>
          <x14:cfRule type="containsText" priority="9348" operator="containsText" id="{6BEA5456-3F36-42D0-A20B-7819B9A1C22A}">
            <xm:f>NOT(ISERROR(SEARCH('Listados Datos'!$P$4,AR346)))</xm:f>
            <xm:f>'Listados Datos'!$P$4</xm:f>
            <x14:dxf>
              <fill>
                <patternFill>
                  <bgColor rgb="FF33CC33"/>
                </patternFill>
              </fill>
            </x14:dxf>
          </x14:cfRule>
          <x14:cfRule type="containsText" priority="9349" operator="containsText" id="{03DF2C94-2695-4508-B024-C50D41972B28}">
            <xm:f>NOT(ISERROR(SEARCH('Listados Datos'!$P$5,AR346)))</xm:f>
            <xm:f>'Listados Datos'!$P$5</xm:f>
            <x14:dxf>
              <fill>
                <patternFill>
                  <bgColor rgb="FFFFFF00"/>
                </patternFill>
              </fill>
            </x14:dxf>
          </x14:cfRule>
          <x14:cfRule type="containsText" priority="9350" operator="containsText" id="{278DF726-0341-461F-B64B-B202D4FFB5F3}">
            <xm:f>NOT(ISERROR(SEARCH('Listados Datos'!$P$6,AR346)))</xm:f>
            <xm:f>'Listados Datos'!$P$6</xm:f>
            <x14:dxf>
              <fill>
                <patternFill>
                  <bgColor rgb="FFFFC000"/>
                </patternFill>
              </fill>
            </x14:dxf>
          </x14:cfRule>
          <x14:cfRule type="containsText" priority="9351" operator="containsText" id="{F751B2BC-CD85-456B-8505-B2414A7D97C3}">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43" operator="containsText" id="{AC729E44-27AC-4DDD-9850-53684FEBFA5F}">
            <xm:f>NOT(ISERROR(SEARCH('Listados Datos'!$T$3,AT347)))</xm:f>
            <xm:f>'Listados Datos'!$T$3</xm:f>
            <x14:dxf>
              <fill>
                <patternFill patternType="solid">
                  <bgColor rgb="FFC00000"/>
                </patternFill>
              </fill>
            </x14:dxf>
          </x14:cfRule>
          <x14:cfRule type="containsText" priority="9344" operator="containsText" id="{D7B4237B-BDCA-4634-A80A-30D73FED8953}">
            <xm:f>NOT(ISERROR(SEARCH('Listados Datos'!$T$4,AT347)))</xm:f>
            <xm:f>'Listados Datos'!$T$4</xm:f>
            <x14:dxf>
              <font>
                <b/>
                <i val="0"/>
                <color theme="0"/>
              </font>
              <fill>
                <patternFill>
                  <bgColor rgb="FFE26B0A"/>
                </patternFill>
              </fill>
            </x14:dxf>
          </x14:cfRule>
          <x14:cfRule type="containsText" priority="9345" operator="containsText" id="{B479331F-9C2C-4E00-8DE1-EE66F414CFA1}">
            <xm:f>NOT(ISERROR(SEARCH('Listados Datos'!$T$5,AT347)))</xm:f>
            <xm:f>'Listados Datos'!$T$5</xm:f>
            <x14:dxf>
              <font>
                <b/>
                <i val="0"/>
                <color auto="1"/>
              </font>
              <fill>
                <patternFill>
                  <bgColor rgb="FFFFFF00"/>
                </patternFill>
              </fill>
            </x14:dxf>
          </x14:cfRule>
          <x14:cfRule type="containsText" priority="9346" operator="containsText" id="{857D4195-0121-47EB-A6A8-692DB993D9C7}">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33" operator="containsText" id="{2F3994CA-1CD5-4F76-BCC0-6CCC6D7AB852}">
            <xm:f>NOT(ISERROR(SEARCH('Listados Datos'!$P$3,AR347)))</xm:f>
            <xm:f>'Listados Datos'!$P$3</xm:f>
            <x14:dxf>
              <fill>
                <patternFill>
                  <bgColor rgb="FF99CC00"/>
                </patternFill>
              </fill>
            </x14:dxf>
          </x14:cfRule>
          <x14:cfRule type="containsText" priority="9334" operator="containsText" id="{08158EBE-66FD-42C5-9B4D-D60C644D1C40}">
            <xm:f>NOT(ISERROR(SEARCH('Listados Datos'!$P$4,AR347)))</xm:f>
            <xm:f>'Listados Datos'!$P$4</xm:f>
            <x14:dxf>
              <fill>
                <patternFill>
                  <bgColor rgb="FF33CC33"/>
                </patternFill>
              </fill>
            </x14:dxf>
          </x14:cfRule>
          <x14:cfRule type="containsText" priority="9335" operator="containsText" id="{2F4D8F35-E832-4F7C-AA39-5A91F77B83A9}">
            <xm:f>NOT(ISERROR(SEARCH('Listados Datos'!$P$5,AR347)))</xm:f>
            <xm:f>'Listados Datos'!$P$5</xm:f>
            <x14:dxf>
              <fill>
                <patternFill>
                  <bgColor rgb="FFFFFF00"/>
                </patternFill>
              </fill>
            </x14:dxf>
          </x14:cfRule>
          <x14:cfRule type="containsText" priority="9336" operator="containsText" id="{A880325E-37CB-4C48-9800-E78CDF375FAB}">
            <xm:f>NOT(ISERROR(SEARCH('Listados Datos'!$P$6,AR347)))</xm:f>
            <xm:f>'Listados Datos'!$P$6</xm:f>
            <x14:dxf>
              <fill>
                <patternFill>
                  <bgColor rgb="FFFFC000"/>
                </patternFill>
              </fill>
            </x14:dxf>
          </x14:cfRule>
          <x14:cfRule type="containsText" priority="9337" operator="containsText" id="{D42DD349-78B5-4647-8A8F-5AD8DA68E612}">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315" operator="containsText" id="{CE367385-3915-4C9D-9790-2FCD5E1622DF}">
            <xm:f>NOT(ISERROR(SEARCH('Listados Datos'!$T$3,AF348)))</xm:f>
            <xm:f>'Listados Datos'!$T$3</xm:f>
            <x14:dxf>
              <fill>
                <patternFill patternType="solid">
                  <bgColor rgb="FFC00000"/>
                </patternFill>
              </fill>
            </x14:dxf>
          </x14:cfRule>
          <x14:cfRule type="containsText" priority="9316" operator="containsText" id="{2FA18FCD-3546-40FB-83B8-50B35FE35B7A}">
            <xm:f>NOT(ISERROR(SEARCH('Listados Datos'!$T$4,AF348)))</xm:f>
            <xm:f>'Listados Datos'!$T$4</xm:f>
            <x14:dxf>
              <font>
                <b/>
                <i val="0"/>
                <color theme="0"/>
              </font>
              <fill>
                <patternFill>
                  <bgColor rgb="FFE26B0A"/>
                </patternFill>
              </fill>
            </x14:dxf>
          </x14:cfRule>
          <x14:cfRule type="containsText" priority="9317" operator="containsText" id="{1BD45165-54CE-4254-BDF9-442BEAD12902}">
            <xm:f>NOT(ISERROR(SEARCH('Listados Datos'!$T$5,AF348)))</xm:f>
            <xm:f>'Listados Datos'!$T$5</xm:f>
            <x14:dxf>
              <font>
                <b/>
                <i val="0"/>
                <color auto="1"/>
              </font>
              <fill>
                <patternFill>
                  <bgColor rgb="FFFFFF00"/>
                </patternFill>
              </fill>
            </x14:dxf>
          </x14:cfRule>
          <x14:cfRule type="containsText" priority="9318" operator="containsText" id="{7601AD1E-2A2E-4BA4-88FE-294370CD57B8}">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311" operator="containsText" id="{6E0BE11A-7B43-4154-9F6B-3F0AC136CBF6}">
            <xm:f>NOT(ISERROR(SEARCH('Listados Datos'!$T$3,AB348)))</xm:f>
            <xm:f>'Listados Datos'!$T$3</xm:f>
            <x14:dxf>
              <fill>
                <patternFill patternType="solid">
                  <bgColor rgb="FFC00000"/>
                </patternFill>
              </fill>
            </x14:dxf>
          </x14:cfRule>
          <x14:cfRule type="containsText" priority="9312" operator="containsText" id="{1A9C5FBC-FAB6-43E0-A688-289DBDFE9799}">
            <xm:f>NOT(ISERROR(SEARCH('Listados Datos'!$T$4,AB348)))</xm:f>
            <xm:f>'Listados Datos'!$T$4</xm:f>
            <x14:dxf>
              <font>
                <b/>
                <i val="0"/>
                <color theme="0"/>
              </font>
              <fill>
                <patternFill>
                  <bgColor rgb="FFE26B0A"/>
                </patternFill>
              </fill>
            </x14:dxf>
          </x14:cfRule>
          <x14:cfRule type="containsText" priority="9313" operator="containsText" id="{9CBE5C04-AFE3-4FA8-9B54-88E7E653920C}">
            <xm:f>NOT(ISERROR(SEARCH('Listados Datos'!$T$5,AB348)))</xm:f>
            <xm:f>'Listados Datos'!$T$5</xm:f>
            <x14:dxf>
              <font>
                <b/>
                <i val="0"/>
                <color auto="1"/>
              </font>
              <fill>
                <patternFill>
                  <bgColor rgb="FFFFFF00"/>
                </patternFill>
              </fill>
            </x14:dxf>
          </x14:cfRule>
          <x14:cfRule type="containsText" priority="9314" operator="containsText" id="{17BEF4D3-CF76-43FF-BBCB-DFFA622B529D}">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301" operator="containsText" id="{EDFFB8AA-00D1-4288-905A-15312FFAAEE0}">
            <xm:f>NOT(ISERROR(SEARCH('Listados Datos'!$P$3,Z348)))</xm:f>
            <xm:f>'Listados Datos'!$P$3</xm:f>
            <x14:dxf>
              <fill>
                <patternFill>
                  <bgColor rgb="FF99CC00"/>
                </patternFill>
              </fill>
            </x14:dxf>
          </x14:cfRule>
          <x14:cfRule type="containsText" priority="9302" operator="containsText" id="{634E03F5-83E8-4D5F-A5E9-564F2B89A41E}">
            <xm:f>NOT(ISERROR(SEARCH('Listados Datos'!$P$4,Z348)))</xm:f>
            <xm:f>'Listados Datos'!$P$4</xm:f>
            <x14:dxf>
              <fill>
                <patternFill>
                  <bgColor rgb="FF33CC33"/>
                </patternFill>
              </fill>
            </x14:dxf>
          </x14:cfRule>
          <x14:cfRule type="containsText" priority="9303" operator="containsText" id="{F53F6A09-6582-4A2F-934F-E6CF71AC12F7}">
            <xm:f>NOT(ISERROR(SEARCH('Listados Datos'!$P$5,Z348)))</xm:f>
            <xm:f>'Listados Datos'!$P$5</xm:f>
            <x14:dxf>
              <fill>
                <patternFill>
                  <bgColor rgb="FFFFFF00"/>
                </patternFill>
              </fill>
            </x14:dxf>
          </x14:cfRule>
          <x14:cfRule type="containsText" priority="9304" operator="containsText" id="{B4F2F5C2-A075-4FC1-8819-15278B0A6291}">
            <xm:f>NOT(ISERROR(SEARCH('Listados Datos'!$P$6,Z348)))</xm:f>
            <xm:f>'Listados Datos'!$P$6</xm:f>
            <x14:dxf>
              <fill>
                <patternFill>
                  <bgColor rgb="FFFFC000"/>
                </patternFill>
              </fill>
            </x14:dxf>
          </x14:cfRule>
          <x14:cfRule type="containsText" priority="9305" operator="containsText" id="{39D923BD-31D1-4F45-BD07-96C724EE1759}">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73" operator="containsText" id="{89695FF8-5A40-410E-A4A4-3A617C9E6CD5}">
            <xm:f>NOT(ISERROR(SEARCH('Listados Datos'!$T$3,AT349)))</xm:f>
            <xm:f>'Listados Datos'!$T$3</xm:f>
            <x14:dxf>
              <fill>
                <patternFill patternType="solid">
                  <bgColor rgb="FFC00000"/>
                </patternFill>
              </fill>
            </x14:dxf>
          </x14:cfRule>
          <x14:cfRule type="containsText" priority="9274" operator="containsText" id="{7EF1AB6E-CA3D-4166-8E27-7C1E991496DC}">
            <xm:f>NOT(ISERROR(SEARCH('Listados Datos'!$T$4,AT349)))</xm:f>
            <xm:f>'Listados Datos'!$T$4</xm:f>
            <x14:dxf>
              <font>
                <b/>
                <i val="0"/>
                <color theme="0"/>
              </font>
              <fill>
                <patternFill>
                  <bgColor rgb="FFE26B0A"/>
                </patternFill>
              </fill>
            </x14:dxf>
          </x14:cfRule>
          <x14:cfRule type="containsText" priority="9275" operator="containsText" id="{2094A31B-89BB-44D0-A198-CC3E149DBCBE}">
            <xm:f>NOT(ISERROR(SEARCH('Listados Datos'!$T$5,AT349)))</xm:f>
            <xm:f>'Listados Datos'!$T$5</xm:f>
            <x14:dxf>
              <font>
                <b/>
                <i val="0"/>
                <color auto="1"/>
              </font>
              <fill>
                <patternFill>
                  <bgColor rgb="FFFFFF00"/>
                </patternFill>
              </fill>
            </x14:dxf>
          </x14:cfRule>
          <x14:cfRule type="containsText" priority="9276" operator="containsText" id="{51356BE0-4309-4FF2-8962-4A382B73794E}">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011" operator="containsText" id="{6ED33C3F-97F6-458B-A02B-3FF21689BBEE}">
            <xm:f>NOT(ISERROR(SEARCH('Listados Datos'!$P$3,AR356)))</xm:f>
            <xm:f>'Listados Datos'!$P$3</xm:f>
            <x14:dxf>
              <fill>
                <patternFill>
                  <bgColor rgb="FF99CC00"/>
                </patternFill>
              </fill>
            </x14:dxf>
          </x14:cfRule>
          <x14:cfRule type="containsText" priority="9012" operator="containsText" id="{8DAA3A40-2B0D-4C17-A45B-B933AFBFFA8A}">
            <xm:f>NOT(ISERROR(SEARCH('Listados Datos'!$P$4,AR356)))</xm:f>
            <xm:f>'Listados Datos'!$P$4</xm:f>
            <x14:dxf>
              <fill>
                <patternFill>
                  <bgColor rgb="FF33CC33"/>
                </patternFill>
              </fill>
            </x14:dxf>
          </x14:cfRule>
          <x14:cfRule type="containsText" priority="9013" operator="containsText" id="{76D4B8AE-9224-45E1-8CFF-19A46B9F08B7}">
            <xm:f>NOT(ISERROR(SEARCH('Listados Datos'!$P$5,AR356)))</xm:f>
            <xm:f>'Listados Datos'!$P$5</xm:f>
            <x14:dxf>
              <fill>
                <patternFill>
                  <bgColor rgb="FFFFFF00"/>
                </patternFill>
              </fill>
            </x14:dxf>
          </x14:cfRule>
          <x14:cfRule type="containsText" priority="9014" operator="containsText" id="{EFBB86F1-D3B6-4F4B-9740-D8B56A89DA67}">
            <xm:f>NOT(ISERROR(SEARCH('Listados Datos'!$P$6,AR356)))</xm:f>
            <xm:f>'Listados Datos'!$P$6</xm:f>
            <x14:dxf>
              <fill>
                <patternFill>
                  <bgColor rgb="FFFFC000"/>
                </patternFill>
              </fill>
            </x14:dxf>
          </x14:cfRule>
          <x14:cfRule type="containsText" priority="9015" operator="containsText" id="{74F0A203-2C2B-46D8-A84B-C5BAC469FEAC}">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9259" operator="containsText" id="{E9174243-6F6E-4E89-AA9F-98C0A3F82521}">
            <xm:f>NOT(ISERROR(SEARCH('Listados Datos'!$T$3,AF326)))</xm:f>
            <xm:f>'Listados Datos'!$T$3</xm:f>
            <x14:dxf>
              <fill>
                <patternFill patternType="solid">
                  <bgColor rgb="FFC00000"/>
                </patternFill>
              </fill>
            </x14:dxf>
          </x14:cfRule>
          <x14:cfRule type="containsText" priority="9260" operator="containsText" id="{0873ED12-4E8E-4573-B835-9EBF7A41A700}">
            <xm:f>NOT(ISERROR(SEARCH('Listados Datos'!$T$4,AF326)))</xm:f>
            <xm:f>'Listados Datos'!$T$4</xm:f>
            <x14:dxf>
              <font>
                <b/>
                <i val="0"/>
                <color theme="0"/>
              </font>
              <fill>
                <patternFill>
                  <bgColor rgb="FFE26B0A"/>
                </patternFill>
              </fill>
            </x14:dxf>
          </x14:cfRule>
          <x14:cfRule type="containsText" priority="9261" operator="containsText" id="{BE4174D0-5A3F-42C4-AD66-4A335AE67EC3}">
            <xm:f>NOT(ISERROR(SEARCH('Listados Datos'!$T$5,AF326)))</xm:f>
            <xm:f>'Listados Datos'!$T$5</xm:f>
            <x14:dxf>
              <font>
                <b/>
                <i val="0"/>
                <color auto="1"/>
              </font>
              <fill>
                <patternFill>
                  <bgColor rgb="FFFFFF00"/>
                </patternFill>
              </fill>
            </x14:dxf>
          </x14:cfRule>
          <x14:cfRule type="containsText" priority="9262" operator="containsText" id="{4090D208-F604-4FB5-B70E-69FE849088D3}">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255" operator="containsText" id="{E139D2AC-3B04-421A-AB63-8EFB1D5ED9D4}">
            <xm:f>NOT(ISERROR(SEARCH('Listados Datos'!$T$3,AB326)))</xm:f>
            <xm:f>'Listados Datos'!$T$3</xm:f>
            <x14:dxf>
              <fill>
                <patternFill patternType="solid">
                  <bgColor rgb="FFC00000"/>
                </patternFill>
              </fill>
            </x14:dxf>
          </x14:cfRule>
          <x14:cfRule type="containsText" priority="9256" operator="containsText" id="{8F671A7B-B64D-441D-B5D8-EAD80CB12369}">
            <xm:f>NOT(ISERROR(SEARCH('Listados Datos'!$T$4,AB326)))</xm:f>
            <xm:f>'Listados Datos'!$T$4</xm:f>
            <x14:dxf>
              <font>
                <b/>
                <i val="0"/>
                <color theme="0"/>
              </font>
              <fill>
                <patternFill>
                  <bgColor rgb="FFE26B0A"/>
                </patternFill>
              </fill>
            </x14:dxf>
          </x14:cfRule>
          <x14:cfRule type="containsText" priority="9257" operator="containsText" id="{12F37FA2-03A1-4041-B7B8-5E2B5F10751C}">
            <xm:f>NOT(ISERROR(SEARCH('Listados Datos'!$T$5,AB326)))</xm:f>
            <xm:f>'Listados Datos'!$T$5</xm:f>
            <x14:dxf>
              <font>
                <b/>
                <i val="0"/>
                <color auto="1"/>
              </font>
              <fill>
                <patternFill>
                  <bgColor rgb="FFFFFF00"/>
                </patternFill>
              </fill>
            </x14:dxf>
          </x14:cfRule>
          <x14:cfRule type="containsText" priority="9258" operator="containsText" id="{E0762F98-21F9-40BA-A2F1-94BC083B9222}">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245" operator="containsText" id="{6257BDAD-B249-4966-8110-7F25252948D1}">
            <xm:f>NOT(ISERROR(SEARCH('Listados Datos'!$P$3,Z326)))</xm:f>
            <xm:f>'Listados Datos'!$P$3</xm:f>
            <x14:dxf>
              <fill>
                <patternFill>
                  <bgColor rgb="FF99CC00"/>
                </patternFill>
              </fill>
            </x14:dxf>
          </x14:cfRule>
          <x14:cfRule type="containsText" priority="9246" operator="containsText" id="{D20CD035-934D-4C72-8140-0A186B6FA67A}">
            <xm:f>NOT(ISERROR(SEARCH('Listados Datos'!$P$4,Z326)))</xm:f>
            <xm:f>'Listados Datos'!$P$4</xm:f>
            <x14:dxf>
              <fill>
                <patternFill>
                  <bgColor rgb="FF33CC33"/>
                </patternFill>
              </fill>
            </x14:dxf>
          </x14:cfRule>
          <x14:cfRule type="containsText" priority="9247" operator="containsText" id="{B675FB82-53CA-4281-B003-4D26B0EF3172}">
            <xm:f>NOT(ISERROR(SEARCH('Listados Datos'!$P$5,Z326)))</xm:f>
            <xm:f>'Listados Datos'!$P$5</xm:f>
            <x14:dxf>
              <fill>
                <patternFill>
                  <bgColor rgb="FFFFFF00"/>
                </patternFill>
              </fill>
            </x14:dxf>
          </x14:cfRule>
          <x14:cfRule type="containsText" priority="9248" operator="containsText" id="{E18914EE-B92A-4835-91E8-2BB328D2E672}">
            <xm:f>NOT(ISERROR(SEARCH('Listados Datos'!$P$6,Z326)))</xm:f>
            <xm:f>'Listados Datos'!$P$6</xm:f>
            <x14:dxf>
              <fill>
                <patternFill>
                  <bgColor rgb="FFFFC000"/>
                </patternFill>
              </fill>
            </x14:dxf>
          </x14:cfRule>
          <x14:cfRule type="containsText" priority="9249" operator="containsText" id="{FE6D4B72-ED42-47C7-ADC9-D1989B02AE54}">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231" operator="containsText" id="{B0AFA8FB-59A5-4C46-9952-073767DD2432}">
            <xm:f>NOT(ISERROR(SEARCH('Listados Datos'!$T$3,AT326)))</xm:f>
            <xm:f>'Listados Datos'!$T$3</xm:f>
            <x14:dxf>
              <fill>
                <patternFill patternType="solid">
                  <bgColor rgb="FFC00000"/>
                </patternFill>
              </fill>
            </x14:dxf>
          </x14:cfRule>
          <x14:cfRule type="containsText" priority="9232" operator="containsText" id="{D993AE5B-9BF5-48EC-B346-199DAB57549F}">
            <xm:f>NOT(ISERROR(SEARCH('Listados Datos'!$T$4,AT326)))</xm:f>
            <xm:f>'Listados Datos'!$T$4</xm:f>
            <x14:dxf>
              <font>
                <b/>
                <i val="0"/>
                <color theme="0"/>
              </font>
              <fill>
                <patternFill>
                  <bgColor rgb="FFE26B0A"/>
                </patternFill>
              </fill>
            </x14:dxf>
          </x14:cfRule>
          <x14:cfRule type="containsText" priority="9233" operator="containsText" id="{26B1C9B1-B05F-46D2-8D5C-83BB86487C2F}">
            <xm:f>NOT(ISERROR(SEARCH('Listados Datos'!$T$5,AT326)))</xm:f>
            <xm:f>'Listados Datos'!$T$5</xm:f>
            <x14:dxf>
              <font>
                <b/>
                <i val="0"/>
                <color auto="1"/>
              </font>
              <fill>
                <patternFill>
                  <bgColor rgb="FFFFFF00"/>
                </patternFill>
              </fill>
            </x14:dxf>
          </x14:cfRule>
          <x14:cfRule type="containsText" priority="9234" operator="containsText" id="{4F9D339C-E9A9-49C0-9ACB-6262F297539E}">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221" operator="containsText" id="{8EE93711-01B9-4BA1-B402-EEB5CA238E74}">
            <xm:f>NOT(ISERROR(SEARCH('Listados Datos'!$P$3,AR326)))</xm:f>
            <xm:f>'Listados Datos'!$P$3</xm:f>
            <x14:dxf>
              <fill>
                <patternFill>
                  <bgColor rgb="FF99CC00"/>
                </patternFill>
              </fill>
            </x14:dxf>
          </x14:cfRule>
          <x14:cfRule type="containsText" priority="9222" operator="containsText" id="{64C79E9E-349D-4632-946B-A1D7A0F0C960}">
            <xm:f>NOT(ISERROR(SEARCH('Listados Datos'!$P$4,AR326)))</xm:f>
            <xm:f>'Listados Datos'!$P$4</xm:f>
            <x14:dxf>
              <fill>
                <patternFill>
                  <bgColor rgb="FF33CC33"/>
                </patternFill>
              </fill>
            </x14:dxf>
          </x14:cfRule>
          <x14:cfRule type="containsText" priority="9223" operator="containsText" id="{2754CD5D-A36F-4142-BE95-FAFC4224E095}">
            <xm:f>NOT(ISERROR(SEARCH('Listados Datos'!$P$5,AR326)))</xm:f>
            <xm:f>'Listados Datos'!$P$5</xm:f>
            <x14:dxf>
              <fill>
                <patternFill>
                  <bgColor rgb="FFFFFF00"/>
                </patternFill>
              </fill>
            </x14:dxf>
          </x14:cfRule>
          <x14:cfRule type="containsText" priority="9224" operator="containsText" id="{8F4D7FD1-14DA-4CAF-A5CE-F6AD7027FEF7}">
            <xm:f>NOT(ISERROR(SEARCH('Listados Datos'!$P$6,AR326)))</xm:f>
            <xm:f>'Listados Datos'!$P$6</xm:f>
            <x14:dxf>
              <fill>
                <patternFill>
                  <bgColor rgb="FFFFC000"/>
                </patternFill>
              </fill>
            </x14:dxf>
          </x14:cfRule>
          <x14:cfRule type="containsText" priority="9225" operator="containsText" id="{E8F41B29-6F79-4330-9571-7B2549F3294A}">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217" operator="containsText" id="{9BE538ED-9B2D-49BE-958F-69F502D49D2B}">
            <xm:f>NOT(ISERROR(SEARCH('Listados Datos'!$T$3,AF332)))</xm:f>
            <xm:f>'Listados Datos'!$T$3</xm:f>
            <x14:dxf>
              <fill>
                <patternFill patternType="solid">
                  <bgColor rgb="FFC00000"/>
                </patternFill>
              </fill>
            </x14:dxf>
          </x14:cfRule>
          <x14:cfRule type="containsText" priority="9218" operator="containsText" id="{4E9A989E-D0A2-4AD8-9C51-A42F86A43B0C}">
            <xm:f>NOT(ISERROR(SEARCH('Listados Datos'!$T$4,AF332)))</xm:f>
            <xm:f>'Listados Datos'!$T$4</xm:f>
            <x14:dxf>
              <font>
                <b/>
                <i val="0"/>
                <color theme="0"/>
              </font>
              <fill>
                <patternFill>
                  <bgColor rgb="FFE26B0A"/>
                </patternFill>
              </fill>
            </x14:dxf>
          </x14:cfRule>
          <x14:cfRule type="containsText" priority="9219" operator="containsText" id="{1FDA5E49-38B0-4802-9D87-0D91EEE87BEF}">
            <xm:f>NOT(ISERROR(SEARCH('Listados Datos'!$T$5,AF332)))</xm:f>
            <xm:f>'Listados Datos'!$T$5</xm:f>
            <x14:dxf>
              <font>
                <b/>
                <i val="0"/>
                <color auto="1"/>
              </font>
              <fill>
                <patternFill>
                  <bgColor rgb="FFFFFF00"/>
                </patternFill>
              </fill>
            </x14:dxf>
          </x14:cfRule>
          <x14:cfRule type="containsText" priority="9220" operator="containsText" id="{5B0C5BD3-CEDB-4307-836F-F1F697412806}">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213" operator="containsText" id="{A8127F03-888A-4949-8B49-C199CB5355A5}">
            <xm:f>NOT(ISERROR(SEARCH('Listados Datos'!$T$3,AB332)))</xm:f>
            <xm:f>'Listados Datos'!$T$3</xm:f>
            <x14:dxf>
              <fill>
                <patternFill patternType="solid">
                  <bgColor rgb="FFC00000"/>
                </patternFill>
              </fill>
            </x14:dxf>
          </x14:cfRule>
          <x14:cfRule type="containsText" priority="9214" operator="containsText" id="{0A5DD1F2-8EF9-4EE8-ADF2-8C9E250AAAF4}">
            <xm:f>NOT(ISERROR(SEARCH('Listados Datos'!$T$4,AB332)))</xm:f>
            <xm:f>'Listados Datos'!$T$4</xm:f>
            <x14:dxf>
              <font>
                <b/>
                <i val="0"/>
                <color theme="0"/>
              </font>
              <fill>
                <patternFill>
                  <bgColor rgb="FFE26B0A"/>
                </patternFill>
              </fill>
            </x14:dxf>
          </x14:cfRule>
          <x14:cfRule type="containsText" priority="9215" operator="containsText" id="{2E636CE7-0768-4382-AD49-02922C429CA7}">
            <xm:f>NOT(ISERROR(SEARCH('Listados Datos'!$T$5,AB332)))</xm:f>
            <xm:f>'Listados Datos'!$T$5</xm:f>
            <x14:dxf>
              <font>
                <b/>
                <i val="0"/>
                <color auto="1"/>
              </font>
              <fill>
                <patternFill>
                  <bgColor rgb="FFFFFF00"/>
                </patternFill>
              </fill>
            </x14:dxf>
          </x14:cfRule>
          <x14:cfRule type="containsText" priority="9216" operator="containsText" id="{29BA04C8-2BEE-4742-BCDB-0C5ADF74B555}">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203" operator="containsText" id="{733D251E-F43D-4E0B-AA2E-51313A1A2691}">
            <xm:f>NOT(ISERROR(SEARCH('Listados Datos'!$P$3,Z332)))</xm:f>
            <xm:f>'Listados Datos'!$P$3</xm:f>
            <x14:dxf>
              <fill>
                <patternFill>
                  <bgColor rgb="FF99CC00"/>
                </patternFill>
              </fill>
            </x14:dxf>
          </x14:cfRule>
          <x14:cfRule type="containsText" priority="9204" operator="containsText" id="{DC6D5CB2-A0B5-4E1D-8181-9F588039941B}">
            <xm:f>NOT(ISERROR(SEARCH('Listados Datos'!$P$4,Z332)))</xm:f>
            <xm:f>'Listados Datos'!$P$4</xm:f>
            <x14:dxf>
              <fill>
                <patternFill>
                  <bgColor rgb="FF33CC33"/>
                </patternFill>
              </fill>
            </x14:dxf>
          </x14:cfRule>
          <x14:cfRule type="containsText" priority="9205" operator="containsText" id="{85AA19CC-8BD7-4B0B-8CAA-E9688D0E4360}">
            <xm:f>NOT(ISERROR(SEARCH('Listados Datos'!$P$5,Z332)))</xm:f>
            <xm:f>'Listados Datos'!$P$5</xm:f>
            <x14:dxf>
              <fill>
                <patternFill>
                  <bgColor rgb="FFFFFF00"/>
                </patternFill>
              </fill>
            </x14:dxf>
          </x14:cfRule>
          <x14:cfRule type="containsText" priority="9206" operator="containsText" id="{7EF27B07-29DD-494A-B2A7-0CB7419AD8D6}">
            <xm:f>NOT(ISERROR(SEARCH('Listados Datos'!$P$6,Z332)))</xm:f>
            <xm:f>'Listados Datos'!$P$6</xm:f>
            <x14:dxf>
              <fill>
                <patternFill>
                  <bgColor rgb="FFFFC000"/>
                </patternFill>
              </fill>
            </x14:dxf>
          </x14:cfRule>
          <x14:cfRule type="containsText" priority="9207" operator="containsText" id="{1637E672-548D-4435-B27F-599B1C14B899}">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9189" operator="containsText" id="{128E4551-6A6F-4B05-928B-912CFCB69350}">
            <xm:f>NOT(ISERROR(SEARCH('Listados Datos'!$T$3,AT332)))</xm:f>
            <xm:f>'Listados Datos'!$T$3</xm:f>
            <x14:dxf>
              <fill>
                <patternFill patternType="solid">
                  <bgColor rgb="FFC00000"/>
                </patternFill>
              </fill>
            </x14:dxf>
          </x14:cfRule>
          <x14:cfRule type="containsText" priority="9190" operator="containsText" id="{1C6C7981-2EB4-4BF7-BD2B-06547568F70A}">
            <xm:f>NOT(ISERROR(SEARCH('Listados Datos'!$T$4,AT332)))</xm:f>
            <xm:f>'Listados Datos'!$T$4</xm:f>
            <x14:dxf>
              <font>
                <b/>
                <i val="0"/>
                <color theme="0"/>
              </font>
              <fill>
                <patternFill>
                  <bgColor rgb="FFE26B0A"/>
                </patternFill>
              </fill>
            </x14:dxf>
          </x14:cfRule>
          <x14:cfRule type="containsText" priority="9191" operator="containsText" id="{51E9EE03-9960-4899-8A5C-89E13421C1D4}">
            <xm:f>NOT(ISERROR(SEARCH('Listados Datos'!$T$5,AT332)))</xm:f>
            <xm:f>'Listados Datos'!$T$5</xm:f>
            <x14:dxf>
              <font>
                <b/>
                <i val="0"/>
                <color auto="1"/>
              </font>
              <fill>
                <patternFill>
                  <bgColor rgb="FFFFFF00"/>
                </patternFill>
              </fill>
            </x14:dxf>
          </x14:cfRule>
          <x14:cfRule type="containsText" priority="9192" operator="containsText" id="{A3CD9274-BB2A-4F58-B8AD-30FF6D7D5E87}">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9179" operator="containsText" id="{F3478A81-5504-42A3-AD9C-C7A7850F7475}">
            <xm:f>NOT(ISERROR(SEARCH('Listados Datos'!$P$3,AR332)))</xm:f>
            <xm:f>'Listados Datos'!$P$3</xm:f>
            <x14:dxf>
              <fill>
                <patternFill>
                  <bgColor rgb="FF99CC00"/>
                </patternFill>
              </fill>
            </x14:dxf>
          </x14:cfRule>
          <x14:cfRule type="containsText" priority="9180" operator="containsText" id="{96F6F7EF-CEA6-4E9D-9737-AE6F50D5065C}">
            <xm:f>NOT(ISERROR(SEARCH('Listados Datos'!$P$4,AR332)))</xm:f>
            <xm:f>'Listados Datos'!$P$4</xm:f>
            <x14:dxf>
              <fill>
                <patternFill>
                  <bgColor rgb="FF33CC33"/>
                </patternFill>
              </fill>
            </x14:dxf>
          </x14:cfRule>
          <x14:cfRule type="containsText" priority="9181" operator="containsText" id="{F914FD33-1762-441C-B31D-43BA18872331}">
            <xm:f>NOT(ISERROR(SEARCH('Listados Datos'!$P$5,AR332)))</xm:f>
            <xm:f>'Listados Datos'!$P$5</xm:f>
            <x14:dxf>
              <fill>
                <patternFill>
                  <bgColor rgb="FFFFFF00"/>
                </patternFill>
              </fill>
            </x14:dxf>
          </x14:cfRule>
          <x14:cfRule type="containsText" priority="9182" operator="containsText" id="{96E2A5CF-11E7-4D10-A1C3-EAEFFE51B4E7}">
            <xm:f>NOT(ISERROR(SEARCH('Listados Datos'!$P$6,AR332)))</xm:f>
            <xm:f>'Listados Datos'!$P$6</xm:f>
            <x14:dxf>
              <fill>
                <patternFill>
                  <bgColor rgb="FFFFC000"/>
                </patternFill>
              </fill>
            </x14:dxf>
          </x14:cfRule>
          <x14:cfRule type="containsText" priority="9183" operator="containsText" id="{440794F3-1DE7-4560-8FD2-38EA3D758224}">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9175" operator="containsText" id="{45B15F29-F0A0-4B56-8D3E-69E60052D6D7}">
            <xm:f>NOT(ISERROR(SEARCH('Listados Datos'!$T$3,AF338)))</xm:f>
            <xm:f>'Listados Datos'!$T$3</xm:f>
            <x14:dxf>
              <fill>
                <patternFill patternType="solid">
                  <bgColor rgb="FFC00000"/>
                </patternFill>
              </fill>
            </x14:dxf>
          </x14:cfRule>
          <x14:cfRule type="containsText" priority="9176" operator="containsText" id="{080F45EC-356E-4479-801F-86B8F32BCD95}">
            <xm:f>NOT(ISERROR(SEARCH('Listados Datos'!$T$4,AF338)))</xm:f>
            <xm:f>'Listados Datos'!$T$4</xm:f>
            <x14:dxf>
              <font>
                <b/>
                <i val="0"/>
                <color theme="0"/>
              </font>
              <fill>
                <patternFill>
                  <bgColor rgb="FFE26B0A"/>
                </patternFill>
              </fill>
            </x14:dxf>
          </x14:cfRule>
          <x14:cfRule type="containsText" priority="9177" operator="containsText" id="{1824B923-0C61-458F-9DDA-C346C7DDFEFF}">
            <xm:f>NOT(ISERROR(SEARCH('Listados Datos'!$T$5,AF338)))</xm:f>
            <xm:f>'Listados Datos'!$T$5</xm:f>
            <x14:dxf>
              <font>
                <b/>
                <i val="0"/>
                <color auto="1"/>
              </font>
              <fill>
                <patternFill>
                  <bgColor rgb="FFFFFF00"/>
                </patternFill>
              </fill>
            </x14:dxf>
          </x14:cfRule>
          <x14:cfRule type="containsText" priority="9178" operator="containsText" id="{00686633-E493-4DEF-A9C2-9A01A266B848}">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9171" operator="containsText" id="{1ACBF164-1FE4-4907-B99A-15F8639B51F9}">
            <xm:f>NOT(ISERROR(SEARCH('Listados Datos'!$T$3,AB338)))</xm:f>
            <xm:f>'Listados Datos'!$T$3</xm:f>
            <x14:dxf>
              <fill>
                <patternFill patternType="solid">
                  <bgColor rgb="FFC00000"/>
                </patternFill>
              </fill>
            </x14:dxf>
          </x14:cfRule>
          <x14:cfRule type="containsText" priority="9172" operator="containsText" id="{CB726B2A-8BAC-4164-8C91-5EBF8D6DE32A}">
            <xm:f>NOT(ISERROR(SEARCH('Listados Datos'!$T$4,AB338)))</xm:f>
            <xm:f>'Listados Datos'!$T$4</xm:f>
            <x14:dxf>
              <font>
                <b/>
                <i val="0"/>
                <color theme="0"/>
              </font>
              <fill>
                <patternFill>
                  <bgColor rgb="FFE26B0A"/>
                </patternFill>
              </fill>
            </x14:dxf>
          </x14:cfRule>
          <x14:cfRule type="containsText" priority="9173" operator="containsText" id="{1C9A69CD-659A-4DBD-A3D9-2FF4841F8129}">
            <xm:f>NOT(ISERROR(SEARCH('Listados Datos'!$T$5,AB338)))</xm:f>
            <xm:f>'Listados Datos'!$T$5</xm:f>
            <x14:dxf>
              <font>
                <b/>
                <i val="0"/>
                <color auto="1"/>
              </font>
              <fill>
                <patternFill>
                  <bgColor rgb="FFFFFF00"/>
                </patternFill>
              </fill>
            </x14:dxf>
          </x14:cfRule>
          <x14:cfRule type="containsText" priority="9174" operator="containsText" id="{5CC3FBF3-5F53-4349-8264-3FF51067A724}">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9161" operator="containsText" id="{F921FD84-C225-4C61-B564-B53FCCE73DFF}">
            <xm:f>NOT(ISERROR(SEARCH('Listados Datos'!$P$3,Z338)))</xm:f>
            <xm:f>'Listados Datos'!$P$3</xm:f>
            <x14:dxf>
              <fill>
                <patternFill>
                  <bgColor rgb="FF99CC00"/>
                </patternFill>
              </fill>
            </x14:dxf>
          </x14:cfRule>
          <x14:cfRule type="containsText" priority="9162" operator="containsText" id="{53E2AC24-96C1-458A-967A-327F06597663}">
            <xm:f>NOT(ISERROR(SEARCH('Listados Datos'!$P$4,Z338)))</xm:f>
            <xm:f>'Listados Datos'!$P$4</xm:f>
            <x14:dxf>
              <fill>
                <patternFill>
                  <bgColor rgb="FF33CC33"/>
                </patternFill>
              </fill>
            </x14:dxf>
          </x14:cfRule>
          <x14:cfRule type="containsText" priority="9163" operator="containsText" id="{74AE769B-EC2E-4BD4-B13A-F24AC21C32F7}">
            <xm:f>NOT(ISERROR(SEARCH('Listados Datos'!$P$5,Z338)))</xm:f>
            <xm:f>'Listados Datos'!$P$5</xm:f>
            <x14:dxf>
              <fill>
                <patternFill>
                  <bgColor rgb="FFFFFF00"/>
                </patternFill>
              </fill>
            </x14:dxf>
          </x14:cfRule>
          <x14:cfRule type="containsText" priority="9164" operator="containsText" id="{44AB053A-199F-496F-AA9D-846A32862931}">
            <xm:f>NOT(ISERROR(SEARCH('Listados Datos'!$P$6,Z338)))</xm:f>
            <xm:f>'Listados Datos'!$P$6</xm:f>
            <x14:dxf>
              <fill>
                <patternFill>
                  <bgColor rgb="FFFFC000"/>
                </patternFill>
              </fill>
            </x14:dxf>
          </x14:cfRule>
          <x14:cfRule type="containsText" priority="9165" operator="containsText" id="{8EAF6531-C261-437E-AA3E-BF2B48915011}">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9147" operator="containsText" id="{F94F26DF-2B94-4CF6-962E-EDD917819B79}">
            <xm:f>NOT(ISERROR(SEARCH('Listados Datos'!$T$3,AT338)))</xm:f>
            <xm:f>'Listados Datos'!$T$3</xm:f>
            <x14:dxf>
              <fill>
                <patternFill patternType="solid">
                  <bgColor rgb="FFC00000"/>
                </patternFill>
              </fill>
            </x14:dxf>
          </x14:cfRule>
          <x14:cfRule type="containsText" priority="9148" operator="containsText" id="{39D0CEE5-1E56-4F04-952C-1E11CFC7C3B6}">
            <xm:f>NOT(ISERROR(SEARCH('Listados Datos'!$T$4,AT338)))</xm:f>
            <xm:f>'Listados Datos'!$T$4</xm:f>
            <x14:dxf>
              <font>
                <b/>
                <i val="0"/>
                <color theme="0"/>
              </font>
              <fill>
                <patternFill>
                  <bgColor rgb="FFE26B0A"/>
                </patternFill>
              </fill>
            </x14:dxf>
          </x14:cfRule>
          <x14:cfRule type="containsText" priority="9149" operator="containsText" id="{CF73ED7D-AB5C-49BA-A7CE-307418D01787}">
            <xm:f>NOT(ISERROR(SEARCH('Listados Datos'!$T$5,AT338)))</xm:f>
            <xm:f>'Listados Datos'!$T$5</xm:f>
            <x14:dxf>
              <font>
                <b/>
                <i val="0"/>
                <color auto="1"/>
              </font>
              <fill>
                <patternFill>
                  <bgColor rgb="FFFFFF00"/>
                </patternFill>
              </fill>
            </x14:dxf>
          </x14:cfRule>
          <x14:cfRule type="containsText" priority="9150" operator="containsText" id="{EEB97032-A8D0-4930-831C-1935BD59DC1A}">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9137" operator="containsText" id="{0096FD8F-BDB4-4B90-BC42-495AB5E0D956}">
            <xm:f>NOT(ISERROR(SEARCH('Listados Datos'!$P$3,AR338)))</xm:f>
            <xm:f>'Listados Datos'!$P$3</xm:f>
            <x14:dxf>
              <fill>
                <patternFill>
                  <bgColor rgb="FF99CC00"/>
                </patternFill>
              </fill>
            </x14:dxf>
          </x14:cfRule>
          <x14:cfRule type="containsText" priority="9138" operator="containsText" id="{BC3D8160-3F96-4E62-B989-407E8CC860F6}">
            <xm:f>NOT(ISERROR(SEARCH('Listados Datos'!$P$4,AR338)))</xm:f>
            <xm:f>'Listados Datos'!$P$4</xm:f>
            <x14:dxf>
              <fill>
                <patternFill>
                  <bgColor rgb="FF33CC33"/>
                </patternFill>
              </fill>
            </x14:dxf>
          </x14:cfRule>
          <x14:cfRule type="containsText" priority="9139" operator="containsText" id="{CCB04F48-2A1F-4A9B-A5FB-66028FF31A48}">
            <xm:f>NOT(ISERROR(SEARCH('Listados Datos'!$P$5,AR338)))</xm:f>
            <xm:f>'Listados Datos'!$P$5</xm:f>
            <x14:dxf>
              <fill>
                <patternFill>
                  <bgColor rgb="FFFFFF00"/>
                </patternFill>
              </fill>
            </x14:dxf>
          </x14:cfRule>
          <x14:cfRule type="containsText" priority="9140" operator="containsText" id="{472B29E2-2F66-447F-93C5-B169CC6EE173}">
            <xm:f>NOT(ISERROR(SEARCH('Listados Datos'!$P$6,AR338)))</xm:f>
            <xm:f>'Listados Datos'!$P$6</xm:f>
            <x14:dxf>
              <fill>
                <patternFill>
                  <bgColor rgb="FFFFC000"/>
                </patternFill>
              </fill>
            </x14:dxf>
          </x14:cfRule>
          <x14:cfRule type="containsText" priority="9141" operator="containsText" id="{1CBA7512-3C3F-47E8-B900-49D20FBE8B98}">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9095" operator="containsText" id="{EE25C277-9E12-46A9-B87F-66C299722557}">
            <xm:f>NOT(ISERROR(SEARCH('Listados Datos'!$P$3,AR344)))</xm:f>
            <xm:f>'Listados Datos'!$P$3</xm:f>
            <x14:dxf>
              <fill>
                <patternFill>
                  <bgColor rgb="FF99CC00"/>
                </patternFill>
              </fill>
            </x14:dxf>
          </x14:cfRule>
          <x14:cfRule type="containsText" priority="9096" operator="containsText" id="{E2D57492-FF34-4D14-B1E3-BE441E87631C}">
            <xm:f>NOT(ISERROR(SEARCH('Listados Datos'!$P$4,AR344)))</xm:f>
            <xm:f>'Listados Datos'!$P$4</xm:f>
            <x14:dxf>
              <fill>
                <patternFill>
                  <bgColor rgb="FF33CC33"/>
                </patternFill>
              </fill>
            </x14:dxf>
          </x14:cfRule>
          <x14:cfRule type="containsText" priority="9097" operator="containsText" id="{2F96FFC3-5BBC-449A-A07B-34F2636B995C}">
            <xm:f>NOT(ISERROR(SEARCH('Listados Datos'!$P$5,AR344)))</xm:f>
            <xm:f>'Listados Datos'!$P$5</xm:f>
            <x14:dxf>
              <fill>
                <patternFill>
                  <bgColor rgb="FFFFFF00"/>
                </patternFill>
              </fill>
            </x14:dxf>
          </x14:cfRule>
          <x14:cfRule type="containsText" priority="9098" operator="containsText" id="{104CB1D9-8F8B-40ED-A948-B36A08A43A99}">
            <xm:f>NOT(ISERROR(SEARCH('Listados Datos'!$P$6,AR344)))</xm:f>
            <xm:f>'Listados Datos'!$P$6</xm:f>
            <x14:dxf>
              <fill>
                <patternFill>
                  <bgColor rgb="FFFFC000"/>
                </patternFill>
              </fill>
            </x14:dxf>
          </x14:cfRule>
          <x14:cfRule type="containsText" priority="9099" operator="containsText" id="{E66962A1-4664-4247-882B-A9C6A2026F19}">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9133" operator="containsText" id="{30996E1E-FE9E-4843-876A-3B34A5EFB8DE}">
            <xm:f>NOT(ISERROR(SEARCH('Listados Datos'!$T$3,AF344)))</xm:f>
            <xm:f>'Listados Datos'!$T$3</xm:f>
            <x14:dxf>
              <fill>
                <patternFill patternType="solid">
                  <bgColor rgb="FFC00000"/>
                </patternFill>
              </fill>
            </x14:dxf>
          </x14:cfRule>
          <x14:cfRule type="containsText" priority="9134" operator="containsText" id="{AE734CD3-A15C-420F-8E07-7605D7648DBD}">
            <xm:f>NOT(ISERROR(SEARCH('Listados Datos'!$T$4,AF344)))</xm:f>
            <xm:f>'Listados Datos'!$T$4</xm:f>
            <x14:dxf>
              <font>
                <b/>
                <i val="0"/>
                <color theme="0"/>
              </font>
              <fill>
                <patternFill>
                  <bgColor rgb="FFE26B0A"/>
                </patternFill>
              </fill>
            </x14:dxf>
          </x14:cfRule>
          <x14:cfRule type="containsText" priority="9135" operator="containsText" id="{28EE95B9-4E81-4E72-A46B-766AB4F5AB0D}">
            <xm:f>NOT(ISERROR(SEARCH('Listados Datos'!$T$5,AF344)))</xm:f>
            <xm:f>'Listados Datos'!$T$5</xm:f>
            <x14:dxf>
              <font>
                <b/>
                <i val="0"/>
                <color auto="1"/>
              </font>
              <fill>
                <patternFill>
                  <bgColor rgb="FFFFFF00"/>
                </patternFill>
              </fill>
            </x14:dxf>
          </x14:cfRule>
          <x14:cfRule type="containsText" priority="9136" operator="containsText" id="{3D7DA67C-197A-45B2-861D-1ED8DF9C874B}">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9129" operator="containsText" id="{EB816C2F-6A58-4211-8E8D-A41D6B267762}">
            <xm:f>NOT(ISERROR(SEARCH('Listados Datos'!$T$3,AB344)))</xm:f>
            <xm:f>'Listados Datos'!$T$3</xm:f>
            <x14:dxf>
              <fill>
                <patternFill patternType="solid">
                  <bgColor rgb="FFC00000"/>
                </patternFill>
              </fill>
            </x14:dxf>
          </x14:cfRule>
          <x14:cfRule type="containsText" priority="9130" operator="containsText" id="{7BC943B0-394A-40F2-BB77-30D6B4E69829}">
            <xm:f>NOT(ISERROR(SEARCH('Listados Datos'!$T$4,AB344)))</xm:f>
            <xm:f>'Listados Datos'!$T$4</xm:f>
            <x14:dxf>
              <font>
                <b/>
                <i val="0"/>
                <color theme="0"/>
              </font>
              <fill>
                <patternFill>
                  <bgColor rgb="FFE26B0A"/>
                </patternFill>
              </fill>
            </x14:dxf>
          </x14:cfRule>
          <x14:cfRule type="containsText" priority="9131" operator="containsText" id="{195552FD-801F-4948-B5A8-B26AE2551DEB}">
            <xm:f>NOT(ISERROR(SEARCH('Listados Datos'!$T$5,AB344)))</xm:f>
            <xm:f>'Listados Datos'!$T$5</xm:f>
            <x14:dxf>
              <font>
                <b/>
                <i val="0"/>
                <color auto="1"/>
              </font>
              <fill>
                <patternFill>
                  <bgColor rgb="FFFFFF00"/>
                </patternFill>
              </fill>
            </x14:dxf>
          </x14:cfRule>
          <x14:cfRule type="containsText" priority="9132" operator="containsText" id="{971D61C6-CA32-46E1-8455-B5937F9D473A}">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9119" operator="containsText" id="{73A1B6EC-BC16-46F4-BB37-AA1EB4BBADFD}">
            <xm:f>NOT(ISERROR(SEARCH('Listados Datos'!$P$3,Z344)))</xm:f>
            <xm:f>'Listados Datos'!$P$3</xm:f>
            <x14:dxf>
              <fill>
                <patternFill>
                  <bgColor rgb="FF99CC00"/>
                </patternFill>
              </fill>
            </x14:dxf>
          </x14:cfRule>
          <x14:cfRule type="containsText" priority="9120" operator="containsText" id="{16900AAE-8D2E-4CB1-B8D2-2AE96B21A285}">
            <xm:f>NOT(ISERROR(SEARCH('Listados Datos'!$P$4,Z344)))</xm:f>
            <xm:f>'Listados Datos'!$P$4</xm:f>
            <x14:dxf>
              <fill>
                <patternFill>
                  <bgColor rgb="FF33CC33"/>
                </patternFill>
              </fill>
            </x14:dxf>
          </x14:cfRule>
          <x14:cfRule type="containsText" priority="9121" operator="containsText" id="{5C51DBA1-01DA-476B-89D9-966A442ACBC2}">
            <xm:f>NOT(ISERROR(SEARCH('Listados Datos'!$P$5,Z344)))</xm:f>
            <xm:f>'Listados Datos'!$P$5</xm:f>
            <x14:dxf>
              <fill>
                <patternFill>
                  <bgColor rgb="FFFFFF00"/>
                </patternFill>
              </fill>
            </x14:dxf>
          </x14:cfRule>
          <x14:cfRule type="containsText" priority="9122" operator="containsText" id="{0ADAA6A3-09D3-4863-B384-91A0B11B5A9E}">
            <xm:f>NOT(ISERROR(SEARCH('Listados Datos'!$P$6,Z344)))</xm:f>
            <xm:f>'Listados Datos'!$P$6</xm:f>
            <x14:dxf>
              <fill>
                <patternFill>
                  <bgColor rgb="FFFFC000"/>
                </patternFill>
              </fill>
            </x14:dxf>
          </x14:cfRule>
          <x14:cfRule type="containsText" priority="9123" operator="containsText" id="{BAFF7149-F423-4405-8D93-E3964F4B9725}">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9105" operator="containsText" id="{E9ACECA8-93B8-4282-A7FC-9EC42B9DCF4F}">
            <xm:f>NOT(ISERROR(SEARCH('Listados Datos'!$T$3,AT344)))</xm:f>
            <xm:f>'Listados Datos'!$T$3</xm:f>
            <x14:dxf>
              <fill>
                <patternFill patternType="solid">
                  <bgColor rgb="FFC00000"/>
                </patternFill>
              </fill>
            </x14:dxf>
          </x14:cfRule>
          <x14:cfRule type="containsText" priority="9106" operator="containsText" id="{05DF4FE7-5E70-4A7B-8E78-AD6694DCF4EF}">
            <xm:f>NOT(ISERROR(SEARCH('Listados Datos'!$T$4,AT344)))</xm:f>
            <xm:f>'Listados Datos'!$T$4</xm:f>
            <x14:dxf>
              <font>
                <b/>
                <i val="0"/>
                <color theme="0"/>
              </font>
              <fill>
                <patternFill>
                  <bgColor rgb="FFE26B0A"/>
                </patternFill>
              </fill>
            </x14:dxf>
          </x14:cfRule>
          <x14:cfRule type="containsText" priority="9107" operator="containsText" id="{C7D9E7B0-95AF-4382-893C-FC4D806B5591}">
            <xm:f>NOT(ISERROR(SEARCH('Listados Datos'!$T$5,AT344)))</xm:f>
            <xm:f>'Listados Datos'!$T$5</xm:f>
            <x14:dxf>
              <font>
                <b/>
                <i val="0"/>
                <color auto="1"/>
              </font>
              <fill>
                <patternFill>
                  <bgColor rgb="FFFFFF00"/>
                </patternFill>
              </fill>
            </x14:dxf>
          </x14:cfRule>
          <x14:cfRule type="containsText" priority="9108" operator="containsText" id="{9B4EEE0E-2367-4DAB-A576-086C600A5CA4}">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9053" operator="containsText" id="{2E77DB01-BEA9-4AA5-9FC0-359363A6E8A2}">
            <xm:f>NOT(ISERROR(SEARCH('Listados Datos'!$P$3,AR350)))</xm:f>
            <xm:f>'Listados Datos'!$P$3</xm:f>
            <x14:dxf>
              <fill>
                <patternFill>
                  <bgColor rgb="FF99CC00"/>
                </patternFill>
              </fill>
            </x14:dxf>
          </x14:cfRule>
          <x14:cfRule type="containsText" priority="9054" operator="containsText" id="{465F3947-6355-412C-9248-A1E2A5D0FCDF}">
            <xm:f>NOT(ISERROR(SEARCH('Listados Datos'!$P$4,AR350)))</xm:f>
            <xm:f>'Listados Datos'!$P$4</xm:f>
            <x14:dxf>
              <fill>
                <patternFill>
                  <bgColor rgb="FF33CC33"/>
                </patternFill>
              </fill>
            </x14:dxf>
          </x14:cfRule>
          <x14:cfRule type="containsText" priority="9055" operator="containsText" id="{420B8BEF-2ADD-4889-8A0E-0550A35B1794}">
            <xm:f>NOT(ISERROR(SEARCH('Listados Datos'!$P$5,AR350)))</xm:f>
            <xm:f>'Listados Datos'!$P$5</xm:f>
            <x14:dxf>
              <fill>
                <patternFill>
                  <bgColor rgb="FFFFFF00"/>
                </patternFill>
              </fill>
            </x14:dxf>
          </x14:cfRule>
          <x14:cfRule type="containsText" priority="9056" operator="containsText" id="{7EF87281-0F76-417E-B027-34867EE35198}">
            <xm:f>NOT(ISERROR(SEARCH('Listados Datos'!$P$6,AR350)))</xm:f>
            <xm:f>'Listados Datos'!$P$6</xm:f>
            <x14:dxf>
              <fill>
                <patternFill>
                  <bgColor rgb="FFFFC000"/>
                </patternFill>
              </fill>
            </x14:dxf>
          </x14:cfRule>
          <x14:cfRule type="containsText" priority="9057" operator="containsText" id="{B37C0BD3-2B8E-489B-90A7-F27F3E4D6A85}">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1" operator="containsText" id="{DFE130A9-6BEF-4288-A7B3-8FD10385FE83}">
            <xm:f>NOT(ISERROR(SEARCH('Listados Datos'!$T$3,AF350)))</xm:f>
            <xm:f>'Listados Datos'!$T$3</xm:f>
            <x14:dxf>
              <fill>
                <patternFill patternType="solid">
                  <bgColor rgb="FFC00000"/>
                </patternFill>
              </fill>
            </x14:dxf>
          </x14:cfRule>
          <x14:cfRule type="containsText" priority="9092" operator="containsText" id="{19D5C75E-BEBA-461B-8588-15072451A3FC}">
            <xm:f>NOT(ISERROR(SEARCH('Listados Datos'!$T$4,AF350)))</xm:f>
            <xm:f>'Listados Datos'!$T$4</xm:f>
            <x14:dxf>
              <font>
                <b/>
                <i val="0"/>
                <color theme="0"/>
              </font>
              <fill>
                <patternFill>
                  <bgColor rgb="FFE26B0A"/>
                </patternFill>
              </fill>
            </x14:dxf>
          </x14:cfRule>
          <x14:cfRule type="containsText" priority="9093" operator="containsText" id="{0681C7BA-D394-4DF5-8670-D10710F7B063}">
            <xm:f>NOT(ISERROR(SEARCH('Listados Datos'!$T$5,AF350)))</xm:f>
            <xm:f>'Listados Datos'!$T$5</xm:f>
            <x14:dxf>
              <font>
                <b/>
                <i val="0"/>
                <color auto="1"/>
              </font>
              <fill>
                <patternFill>
                  <bgColor rgb="FFFFFF00"/>
                </patternFill>
              </fill>
            </x14:dxf>
          </x14:cfRule>
          <x14:cfRule type="containsText" priority="9094" operator="containsText" id="{8460E7A5-07DB-4692-BBC5-F25F67A4F223}">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9087" operator="containsText" id="{1884BC02-BA20-493E-AF42-B9F62424DDCE}">
            <xm:f>NOT(ISERROR(SEARCH('Listados Datos'!$T$3,AB350)))</xm:f>
            <xm:f>'Listados Datos'!$T$3</xm:f>
            <x14:dxf>
              <fill>
                <patternFill patternType="solid">
                  <bgColor rgb="FFC00000"/>
                </patternFill>
              </fill>
            </x14:dxf>
          </x14:cfRule>
          <x14:cfRule type="containsText" priority="9088" operator="containsText" id="{EF6DAD94-093F-40D8-B51F-B24988862C1C}">
            <xm:f>NOT(ISERROR(SEARCH('Listados Datos'!$T$4,AB350)))</xm:f>
            <xm:f>'Listados Datos'!$T$4</xm:f>
            <x14:dxf>
              <font>
                <b/>
                <i val="0"/>
                <color theme="0"/>
              </font>
              <fill>
                <patternFill>
                  <bgColor rgb="FFE26B0A"/>
                </patternFill>
              </fill>
            </x14:dxf>
          </x14:cfRule>
          <x14:cfRule type="containsText" priority="9089" operator="containsText" id="{2D4F1E80-8E9C-47E6-9CFF-2FD292AAAF2E}">
            <xm:f>NOT(ISERROR(SEARCH('Listados Datos'!$T$5,AB350)))</xm:f>
            <xm:f>'Listados Datos'!$T$5</xm:f>
            <x14:dxf>
              <font>
                <b/>
                <i val="0"/>
                <color auto="1"/>
              </font>
              <fill>
                <patternFill>
                  <bgColor rgb="FFFFFF00"/>
                </patternFill>
              </fill>
            </x14:dxf>
          </x14:cfRule>
          <x14:cfRule type="containsText" priority="9090" operator="containsText" id="{02F96A8C-B024-4182-8474-FA8544236723}">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9077" operator="containsText" id="{DD948082-84A1-4064-BC74-BC87CF72ADBB}">
            <xm:f>NOT(ISERROR(SEARCH('Listados Datos'!$P$3,Z350)))</xm:f>
            <xm:f>'Listados Datos'!$P$3</xm:f>
            <x14:dxf>
              <fill>
                <patternFill>
                  <bgColor rgb="FF99CC00"/>
                </patternFill>
              </fill>
            </x14:dxf>
          </x14:cfRule>
          <x14:cfRule type="containsText" priority="9078" operator="containsText" id="{CAF306C7-7C80-44D1-9B26-FEB6EC304F24}">
            <xm:f>NOT(ISERROR(SEARCH('Listados Datos'!$P$4,Z350)))</xm:f>
            <xm:f>'Listados Datos'!$P$4</xm:f>
            <x14:dxf>
              <fill>
                <patternFill>
                  <bgColor rgb="FF33CC33"/>
                </patternFill>
              </fill>
            </x14:dxf>
          </x14:cfRule>
          <x14:cfRule type="containsText" priority="9079" operator="containsText" id="{0E9B9EC0-FB2C-4986-9CA2-98C25911AC3A}">
            <xm:f>NOT(ISERROR(SEARCH('Listados Datos'!$P$5,Z350)))</xm:f>
            <xm:f>'Listados Datos'!$P$5</xm:f>
            <x14:dxf>
              <fill>
                <patternFill>
                  <bgColor rgb="FFFFFF00"/>
                </patternFill>
              </fill>
            </x14:dxf>
          </x14:cfRule>
          <x14:cfRule type="containsText" priority="9080" operator="containsText" id="{E0ACCE80-E6C4-4E34-935A-608C2F2FC575}">
            <xm:f>NOT(ISERROR(SEARCH('Listados Datos'!$P$6,Z350)))</xm:f>
            <xm:f>'Listados Datos'!$P$6</xm:f>
            <x14:dxf>
              <fill>
                <patternFill>
                  <bgColor rgb="FFFFC000"/>
                </patternFill>
              </fill>
            </x14:dxf>
          </x14:cfRule>
          <x14:cfRule type="containsText" priority="9081" operator="containsText" id="{9F750BB1-194A-43E8-9822-A95B7F07657D}">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9063" operator="containsText" id="{BE11238A-D4CB-43AC-ACEB-2650E5122A05}">
            <xm:f>NOT(ISERROR(SEARCH('Listados Datos'!$T$3,AT350)))</xm:f>
            <xm:f>'Listados Datos'!$T$3</xm:f>
            <x14:dxf>
              <fill>
                <patternFill patternType="solid">
                  <bgColor rgb="FFC00000"/>
                </patternFill>
              </fill>
            </x14:dxf>
          </x14:cfRule>
          <x14:cfRule type="containsText" priority="9064" operator="containsText" id="{20E5C57A-1A26-4C17-9BBA-7148B595C861}">
            <xm:f>NOT(ISERROR(SEARCH('Listados Datos'!$T$4,AT350)))</xm:f>
            <xm:f>'Listados Datos'!$T$4</xm:f>
            <x14:dxf>
              <font>
                <b/>
                <i val="0"/>
                <color theme="0"/>
              </font>
              <fill>
                <patternFill>
                  <bgColor rgb="FFE26B0A"/>
                </patternFill>
              </fill>
            </x14:dxf>
          </x14:cfRule>
          <x14:cfRule type="containsText" priority="9065" operator="containsText" id="{E5084A2C-9DAA-48CB-9889-B47C0535AF06}">
            <xm:f>NOT(ISERROR(SEARCH('Listados Datos'!$T$5,AT350)))</xm:f>
            <xm:f>'Listados Datos'!$T$5</xm:f>
            <x14:dxf>
              <font>
                <b/>
                <i val="0"/>
                <color auto="1"/>
              </font>
              <fill>
                <patternFill>
                  <bgColor rgb="FFFFFF00"/>
                </patternFill>
              </fill>
            </x14:dxf>
          </x14:cfRule>
          <x14:cfRule type="containsText" priority="9066" operator="containsText" id="{E99DD6DF-D9A0-4813-B8C1-4BB07B64DB73}">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9049" operator="containsText" id="{28054D6B-353D-4D87-B10B-4322CC8810A1}">
            <xm:f>NOT(ISERROR(SEARCH('Listados Datos'!$T$3,AF356)))</xm:f>
            <xm:f>'Listados Datos'!$T$3</xm:f>
            <x14:dxf>
              <fill>
                <patternFill patternType="solid">
                  <bgColor rgb="FFC00000"/>
                </patternFill>
              </fill>
            </x14:dxf>
          </x14:cfRule>
          <x14:cfRule type="containsText" priority="9050" operator="containsText" id="{3F1D7565-6FDF-4792-A393-4E3D1E81C40F}">
            <xm:f>NOT(ISERROR(SEARCH('Listados Datos'!$T$4,AF356)))</xm:f>
            <xm:f>'Listados Datos'!$T$4</xm:f>
            <x14:dxf>
              <font>
                <b/>
                <i val="0"/>
                <color theme="0"/>
              </font>
              <fill>
                <patternFill>
                  <bgColor rgb="FFE26B0A"/>
                </patternFill>
              </fill>
            </x14:dxf>
          </x14:cfRule>
          <x14:cfRule type="containsText" priority="9051" operator="containsText" id="{904945BA-A139-4129-AD0F-4B818F31238E}">
            <xm:f>NOT(ISERROR(SEARCH('Listados Datos'!$T$5,AF356)))</xm:f>
            <xm:f>'Listados Datos'!$T$5</xm:f>
            <x14:dxf>
              <font>
                <b/>
                <i val="0"/>
                <color auto="1"/>
              </font>
              <fill>
                <patternFill>
                  <bgColor rgb="FFFFFF00"/>
                </patternFill>
              </fill>
            </x14:dxf>
          </x14:cfRule>
          <x14:cfRule type="containsText" priority="9052" operator="containsText" id="{6886D5B3-851D-4413-B16A-8FB580936DD4}">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9045" operator="containsText" id="{C2CA337E-9374-4908-B44B-52DFE5D743FC}">
            <xm:f>NOT(ISERROR(SEARCH('Listados Datos'!$T$3,AB356)))</xm:f>
            <xm:f>'Listados Datos'!$T$3</xm:f>
            <x14:dxf>
              <fill>
                <patternFill patternType="solid">
                  <bgColor rgb="FFC00000"/>
                </patternFill>
              </fill>
            </x14:dxf>
          </x14:cfRule>
          <x14:cfRule type="containsText" priority="9046" operator="containsText" id="{0748B7BF-3FE7-4D08-92EC-75B0C0421335}">
            <xm:f>NOT(ISERROR(SEARCH('Listados Datos'!$T$4,AB356)))</xm:f>
            <xm:f>'Listados Datos'!$T$4</xm:f>
            <x14:dxf>
              <font>
                <b/>
                <i val="0"/>
                <color theme="0"/>
              </font>
              <fill>
                <patternFill>
                  <bgColor rgb="FFE26B0A"/>
                </patternFill>
              </fill>
            </x14:dxf>
          </x14:cfRule>
          <x14:cfRule type="containsText" priority="9047" operator="containsText" id="{769D5C5F-B66B-41BC-8E42-9E5FF2A525C3}">
            <xm:f>NOT(ISERROR(SEARCH('Listados Datos'!$T$5,AB356)))</xm:f>
            <xm:f>'Listados Datos'!$T$5</xm:f>
            <x14:dxf>
              <font>
                <b/>
                <i val="0"/>
                <color auto="1"/>
              </font>
              <fill>
                <patternFill>
                  <bgColor rgb="FFFFFF00"/>
                </patternFill>
              </fill>
            </x14:dxf>
          </x14:cfRule>
          <x14:cfRule type="containsText" priority="9048" operator="containsText" id="{569640E1-EA50-4915-BB2B-6BF4D36E93F5}">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9035" operator="containsText" id="{292368D7-9776-488E-94C0-86A396D64E92}">
            <xm:f>NOT(ISERROR(SEARCH('Listados Datos'!$P$3,Z356)))</xm:f>
            <xm:f>'Listados Datos'!$P$3</xm:f>
            <x14:dxf>
              <fill>
                <patternFill>
                  <bgColor rgb="FF99CC00"/>
                </patternFill>
              </fill>
            </x14:dxf>
          </x14:cfRule>
          <x14:cfRule type="containsText" priority="9036" operator="containsText" id="{AE48674A-A951-4CB4-A5A9-B633EEEA0F35}">
            <xm:f>NOT(ISERROR(SEARCH('Listados Datos'!$P$4,Z356)))</xm:f>
            <xm:f>'Listados Datos'!$P$4</xm:f>
            <x14:dxf>
              <fill>
                <patternFill>
                  <bgColor rgb="FF33CC33"/>
                </patternFill>
              </fill>
            </x14:dxf>
          </x14:cfRule>
          <x14:cfRule type="containsText" priority="9037" operator="containsText" id="{20914FAF-D9D0-4292-B12E-ED07517850C5}">
            <xm:f>NOT(ISERROR(SEARCH('Listados Datos'!$P$5,Z356)))</xm:f>
            <xm:f>'Listados Datos'!$P$5</xm:f>
            <x14:dxf>
              <fill>
                <patternFill>
                  <bgColor rgb="FFFFFF00"/>
                </patternFill>
              </fill>
            </x14:dxf>
          </x14:cfRule>
          <x14:cfRule type="containsText" priority="9038" operator="containsText" id="{B594CC51-AF64-4CA5-887B-E5C561C2BC81}">
            <xm:f>NOT(ISERROR(SEARCH('Listados Datos'!$P$6,Z356)))</xm:f>
            <xm:f>'Listados Datos'!$P$6</xm:f>
            <x14:dxf>
              <fill>
                <patternFill>
                  <bgColor rgb="FFFFC000"/>
                </patternFill>
              </fill>
            </x14:dxf>
          </x14:cfRule>
          <x14:cfRule type="containsText" priority="9039" operator="containsText" id="{9EE9EDC9-73C6-4058-8E57-F6558F0C4647}">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9021" operator="containsText" id="{9EA7B7C2-9E7E-4C40-BF32-B6D76715E637}">
            <xm:f>NOT(ISERROR(SEARCH('Listados Datos'!$T$3,AT356)))</xm:f>
            <xm:f>'Listados Datos'!$T$3</xm:f>
            <x14:dxf>
              <fill>
                <patternFill patternType="solid">
                  <bgColor rgb="FFC00000"/>
                </patternFill>
              </fill>
            </x14:dxf>
          </x14:cfRule>
          <x14:cfRule type="containsText" priority="9022" operator="containsText" id="{EC766CB4-34B9-481A-8FC6-D71B8E4CA335}">
            <xm:f>NOT(ISERROR(SEARCH('Listados Datos'!$T$4,AT356)))</xm:f>
            <xm:f>'Listados Datos'!$T$4</xm:f>
            <x14:dxf>
              <font>
                <b/>
                <i val="0"/>
                <color theme="0"/>
              </font>
              <fill>
                <patternFill>
                  <bgColor rgb="FFE26B0A"/>
                </patternFill>
              </fill>
            </x14:dxf>
          </x14:cfRule>
          <x14:cfRule type="containsText" priority="9023" operator="containsText" id="{086A43FC-C442-49E4-93A0-B9FC8F4ECD38}">
            <xm:f>NOT(ISERROR(SEARCH('Listados Datos'!$T$5,AT356)))</xm:f>
            <xm:f>'Listados Datos'!$T$5</xm:f>
            <x14:dxf>
              <font>
                <b/>
                <i val="0"/>
                <color auto="1"/>
              </font>
              <fill>
                <patternFill>
                  <bgColor rgb="FFFFFF00"/>
                </patternFill>
              </fill>
            </x14:dxf>
          </x14:cfRule>
          <x14:cfRule type="containsText" priority="9024" operator="containsText" id="{B689FD68-BD06-44D3-A74C-9F89CCB2DDAD}">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847" operator="containsText" id="{7CB76E8F-16B4-49E2-B40F-314ED0E2D9CB}">
            <xm:f>NOT(ISERROR(SEARCH('Listados Datos'!$P$3,AR367)))</xm:f>
            <xm:f>'Listados Datos'!$P$3</xm:f>
            <x14:dxf>
              <fill>
                <patternFill>
                  <bgColor rgb="FF99CC00"/>
                </patternFill>
              </fill>
            </x14:dxf>
          </x14:cfRule>
          <x14:cfRule type="containsText" priority="8848" operator="containsText" id="{F8EC25D4-38BA-4A7F-9C35-B3308D973559}">
            <xm:f>NOT(ISERROR(SEARCH('Listados Datos'!$P$4,AR367)))</xm:f>
            <xm:f>'Listados Datos'!$P$4</xm:f>
            <x14:dxf>
              <fill>
                <patternFill>
                  <bgColor rgb="FF33CC33"/>
                </patternFill>
              </fill>
            </x14:dxf>
          </x14:cfRule>
          <x14:cfRule type="containsText" priority="8849" operator="containsText" id="{2DCC416D-7095-4D78-BA71-816B6F6D760D}">
            <xm:f>NOT(ISERROR(SEARCH('Listados Datos'!$P$5,AR367)))</xm:f>
            <xm:f>'Listados Datos'!$P$5</xm:f>
            <x14:dxf>
              <fill>
                <patternFill>
                  <bgColor rgb="FFFFFF00"/>
                </patternFill>
              </fill>
            </x14:dxf>
          </x14:cfRule>
          <x14:cfRule type="containsText" priority="8850" operator="containsText" id="{05679DF5-0C36-44D8-9A62-D17FFCA0A99C}">
            <xm:f>NOT(ISERROR(SEARCH('Listados Datos'!$P$6,AR367)))</xm:f>
            <xm:f>'Listados Datos'!$P$6</xm:f>
            <x14:dxf>
              <fill>
                <patternFill>
                  <bgColor rgb="FFFFC000"/>
                </patternFill>
              </fill>
            </x14:dxf>
          </x14:cfRule>
          <x14:cfRule type="containsText" priority="8851" operator="containsText" id="{CB80C21A-4845-4C3D-8044-8EEB0AF68318}">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913" operator="containsText" id="{16AAF3BA-41DE-4040-BA85-A392C18D1D95}">
            <xm:f>NOT(ISERROR(SEARCH('Listados Datos'!$T$3,AT369)))</xm:f>
            <xm:f>'Listados Datos'!$T$3</xm:f>
            <x14:dxf>
              <fill>
                <patternFill patternType="solid">
                  <bgColor rgb="FFC00000"/>
                </patternFill>
              </fill>
            </x14:dxf>
          </x14:cfRule>
          <x14:cfRule type="containsText" priority="8914" operator="containsText" id="{57B97C75-23AA-4737-AF98-6C74F0822F87}">
            <xm:f>NOT(ISERROR(SEARCH('Listados Datos'!$T$4,AT369)))</xm:f>
            <xm:f>'Listados Datos'!$T$4</xm:f>
            <x14:dxf>
              <font>
                <b/>
                <i val="0"/>
                <color theme="0"/>
              </font>
              <fill>
                <patternFill>
                  <bgColor rgb="FFE26B0A"/>
                </patternFill>
              </fill>
            </x14:dxf>
          </x14:cfRule>
          <x14:cfRule type="containsText" priority="8915" operator="containsText" id="{ABF26F86-50FF-4C54-80CD-DFD526C55930}">
            <xm:f>NOT(ISERROR(SEARCH('Listados Datos'!$T$5,AT369)))</xm:f>
            <xm:f>'Listados Datos'!$T$5</xm:f>
            <x14:dxf>
              <font>
                <b/>
                <i val="0"/>
                <color auto="1"/>
              </font>
              <fill>
                <patternFill>
                  <bgColor rgb="FFFFFF00"/>
                </patternFill>
              </fill>
            </x14:dxf>
          </x14:cfRule>
          <x14:cfRule type="containsText" priority="8916" operator="containsText" id="{4D860486-C77B-48FD-863B-A61941988343}">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903" operator="containsText" id="{DD90F617-EB98-4F51-BFB1-A52C80DD8319}">
            <xm:f>NOT(ISERROR(SEARCH('Listados Datos'!$P$3,AR369)))</xm:f>
            <xm:f>'Listados Datos'!$P$3</xm:f>
            <x14:dxf>
              <fill>
                <patternFill>
                  <bgColor rgb="FF99CC00"/>
                </patternFill>
              </fill>
            </x14:dxf>
          </x14:cfRule>
          <x14:cfRule type="containsText" priority="8904" operator="containsText" id="{7B710EFA-D0A0-4D8A-9944-F8B1E98B00A0}">
            <xm:f>NOT(ISERROR(SEARCH('Listados Datos'!$P$4,AR369)))</xm:f>
            <xm:f>'Listados Datos'!$P$4</xm:f>
            <x14:dxf>
              <fill>
                <patternFill>
                  <bgColor rgb="FF33CC33"/>
                </patternFill>
              </fill>
            </x14:dxf>
          </x14:cfRule>
          <x14:cfRule type="containsText" priority="8905" operator="containsText" id="{6F1FEA3E-7221-4221-A93E-8DDD3CA066F5}">
            <xm:f>NOT(ISERROR(SEARCH('Listados Datos'!$P$5,AR369)))</xm:f>
            <xm:f>'Listados Datos'!$P$5</xm:f>
            <x14:dxf>
              <fill>
                <patternFill>
                  <bgColor rgb="FFFFFF00"/>
                </patternFill>
              </fill>
            </x14:dxf>
          </x14:cfRule>
          <x14:cfRule type="containsText" priority="8906" operator="containsText" id="{887B6F25-0AB8-48BA-8D6F-E8471CDA3ECA}">
            <xm:f>NOT(ISERROR(SEARCH('Listados Datos'!$P$6,AR369)))</xm:f>
            <xm:f>'Listados Datos'!$P$6</xm:f>
            <x14:dxf>
              <fill>
                <patternFill>
                  <bgColor rgb="FFFFC000"/>
                </patternFill>
              </fill>
            </x14:dxf>
          </x14:cfRule>
          <x14:cfRule type="containsText" priority="8907" operator="containsText" id="{840EF898-51CA-4362-AAC7-09C1B5841883}">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871" operator="containsText" id="{9352A0C2-E349-4812-8A82-9480D9BF65A3}">
            <xm:f>NOT(ISERROR(SEARCH('Listados Datos'!$T$3,AT366)))</xm:f>
            <xm:f>'Listados Datos'!$T$3</xm:f>
            <x14:dxf>
              <fill>
                <patternFill patternType="solid">
                  <bgColor rgb="FFC00000"/>
                </patternFill>
              </fill>
            </x14:dxf>
          </x14:cfRule>
          <x14:cfRule type="containsText" priority="8872" operator="containsText" id="{689A3DA3-E1C2-4188-9C70-F440B9C99FFB}">
            <xm:f>NOT(ISERROR(SEARCH('Listados Datos'!$T$4,AT366)))</xm:f>
            <xm:f>'Listados Datos'!$T$4</xm:f>
            <x14:dxf>
              <font>
                <b/>
                <i val="0"/>
                <color theme="0"/>
              </font>
              <fill>
                <patternFill>
                  <bgColor rgb="FFE26B0A"/>
                </patternFill>
              </fill>
            </x14:dxf>
          </x14:cfRule>
          <x14:cfRule type="containsText" priority="8873" operator="containsText" id="{02B0B034-7A00-4B31-89F0-7089CA637CA6}">
            <xm:f>NOT(ISERROR(SEARCH('Listados Datos'!$T$5,AT366)))</xm:f>
            <xm:f>'Listados Datos'!$T$5</xm:f>
            <x14:dxf>
              <font>
                <b/>
                <i val="0"/>
                <color auto="1"/>
              </font>
              <fill>
                <patternFill>
                  <bgColor rgb="FFFFFF00"/>
                </patternFill>
              </fill>
            </x14:dxf>
          </x14:cfRule>
          <x14:cfRule type="containsText" priority="8874" operator="containsText" id="{1FE95CB9-16E6-43AD-8182-800F256E7CB3}">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861" operator="containsText" id="{14DA0BB3-7854-483A-B8BD-B7F3240441D8}">
            <xm:f>NOT(ISERROR(SEARCH('Listados Datos'!$P$3,AR366)))</xm:f>
            <xm:f>'Listados Datos'!$P$3</xm:f>
            <x14:dxf>
              <fill>
                <patternFill>
                  <bgColor rgb="FF99CC00"/>
                </patternFill>
              </fill>
            </x14:dxf>
          </x14:cfRule>
          <x14:cfRule type="containsText" priority="8862" operator="containsText" id="{6CA6D657-D6BA-4B78-9BC6-30CF846C6DB6}">
            <xm:f>NOT(ISERROR(SEARCH('Listados Datos'!$P$4,AR366)))</xm:f>
            <xm:f>'Listados Datos'!$P$4</xm:f>
            <x14:dxf>
              <fill>
                <patternFill>
                  <bgColor rgb="FF33CC33"/>
                </patternFill>
              </fill>
            </x14:dxf>
          </x14:cfRule>
          <x14:cfRule type="containsText" priority="8863" operator="containsText" id="{17045EAF-0845-4F60-88F7-34476CA05223}">
            <xm:f>NOT(ISERROR(SEARCH('Listados Datos'!$P$5,AR366)))</xm:f>
            <xm:f>'Listados Datos'!$P$5</xm:f>
            <x14:dxf>
              <fill>
                <patternFill>
                  <bgColor rgb="FFFFFF00"/>
                </patternFill>
              </fill>
            </x14:dxf>
          </x14:cfRule>
          <x14:cfRule type="containsText" priority="8864" operator="containsText" id="{394C28BD-E070-4E20-B1A2-BCCFD9791D65}">
            <xm:f>NOT(ISERROR(SEARCH('Listados Datos'!$P$6,AR366)))</xm:f>
            <xm:f>'Listados Datos'!$P$6</xm:f>
            <x14:dxf>
              <fill>
                <patternFill>
                  <bgColor rgb="FFFFC000"/>
                </patternFill>
              </fill>
            </x14:dxf>
          </x14:cfRule>
          <x14:cfRule type="containsText" priority="8865" operator="containsText" id="{41C730B3-F840-4727-BAA8-3C651582021C}">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979" operator="containsText" id="{048CC15C-7506-4537-99ED-242B9BA32162}">
            <xm:f>NOT(ISERROR(SEARCH('Listados Datos'!$T$3,AF364)))</xm:f>
            <xm:f>'Listados Datos'!$T$3</xm:f>
            <x14:dxf>
              <fill>
                <patternFill patternType="solid">
                  <bgColor rgb="FFC00000"/>
                </patternFill>
              </fill>
            </x14:dxf>
          </x14:cfRule>
          <x14:cfRule type="containsText" priority="8980" operator="containsText" id="{C870270A-1995-4EB8-B8D8-AB07474BEA4C}">
            <xm:f>NOT(ISERROR(SEARCH('Listados Datos'!$T$4,AF364)))</xm:f>
            <xm:f>'Listados Datos'!$T$4</xm:f>
            <x14:dxf>
              <font>
                <b/>
                <i val="0"/>
                <color theme="0"/>
              </font>
              <fill>
                <patternFill>
                  <bgColor rgb="FFE26B0A"/>
                </patternFill>
              </fill>
            </x14:dxf>
          </x14:cfRule>
          <x14:cfRule type="containsText" priority="8981" operator="containsText" id="{768C3E71-A301-440C-B52E-EA4EC68F233D}">
            <xm:f>NOT(ISERROR(SEARCH('Listados Datos'!$T$5,AF364)))</xm:f>
            <xm:f>'Listados Datos'!$T$5</xm:f>
            <x14:dxf>
              <font>
                <b/>
                <i val="0"/>
                <color auto="1"/>
              </font>
              <fill>
                <patternFill>
                  <bgColor rgb="FFFFFF00"/>
                </patternFill>
              </fill>
            </x14:dxf>
          </x14:cfRule>
          <x14:cfRule type="containsText" priority="8982" operator="containsText" id="{66E6D575-4AC4-4AD3-94F3-EE21DDB2A5D2}">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975" operator="containsText" id="{192A6A00-EA4E-400A-AEEB-3DDC7DFE7E9D}">
            <xm:f>NOT(ISERROR(SEARCH('Listados Datos'!$T$3,AB364)))</xm:f>
            <xm:f>'Listados Datos'!$T$3</xm:f>
            <x14:dxf>
              <fill>
                <patternFill patternType="solid">
                  <bgColor rgb="FFC00000"/>
                </patternFill>
              </fill>
            </x14:dxf>
          </x14:cfRule>
          <x14:cfRule type="containsText" priority="8976" operator="containsText" id="{17DD5029-A6C5-41B9-A518-17086BBA1204}">
            <xm:f>NOT(ISERROR(SEARCH('Listados Datos'!$T$4,AB364)))</xm:f>
            <xm:f>'Listados Datos'!$T$4</xm:f>
            <x14:dxf>
              <font>
                <b/>
                <i val="0"/>
                <color theme="0"/>
              </font>
              <fill>
                <patternFill>
                  <bgColor rgb="FFE26B0A"/>
                </patternFill>
              </fill>
            </x14:dxf>
          </x14:cfRule>
          <x14:cfRule type="containsText" priority="8977" operator="containsText" id="{9CECF408-BB51-412D-9444-D1F71F9096C6}">
            <xm:f>NOT(ISERROR(SEARCH('Listados Datos'!$T$5,AB364)))</xm:f>
            <xm:f>'Listados Datos'!$T$5</xm:f>
            <x14:dxf>
              <font>
                <b/>
                <i val="0"/>
                <color auto="1"/>
              </font>
              <fill>
                <patternFill>
                  <bgColor rgb="FFFFFF00"/>
                </patternFill>
              </fill>
            </x14:dxf>
          </x14:cfRule>
          <x14:cfRule type="containsText" priority="8978" operator="containsText" id="{35960FA7-181F-4AF4-AFBF-82D3A30321E8}">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965" operator="containsText" id="{69DA4CBF-F556-45C9-B508-01A7722969BB}">
            <xm:f>NOT(ISERROR(SEARCH('Listados Datos'!$P$3,Z364)))</xm:f>
            <xm:f>'Listados Datos'!$P$3</xm:f>
            <x14:dxf>
              <fill>
                <patternFill>
                  <bgColor rgb="FF99CC00"/>
                </patternFill>
              </fill>
            </x14:dxf>
          </x14:cfRule>
          <x14:cfRule type="containsText" priority="8966" operator="containsText" id="{B3534FD8-3638-4222-8EFD-D8B6623A6B29}">
            <xm:f>NOT(ISERROR(SEARCH('Listados Datos'!$P$4,Z364)))</xm:f>
            <xm:f>'Listados Datos'!$P$4</xm:f>
            <x14:dxf>
              <fill>
                <patternFill>
                  <bgColor rgb="FF33CC33"/>
                </patternFill>
              </fill>
            </x14:dxf>
          </x14:cfRule>
          <x14:cfRule type="containsText" priority="8967" operator="containsText" id="{346A3528-CA7A-4DE7-B0E4-B7E27173DA9F}">
            <xm:f>NOT(ISERROR(SEARCH('Listados Datos'!$P$5,Z364)))</xm:f>
            <xm:f>'Listados Datos'!$P$5</xm:f>
            <x14:dxf>
              <fill>
                <patternFill>
                  <bgColor rgb="FFFFFF00"/>
                </patternFill>
              </fill>
            </x14:dxf>
          </x14:cfRule>
          <x14:cfRule type="containsText" priority="8968" operator="containsText" id="{939E1EA2-68D1-40FC-A6FD-AABF18DD918E}">
            <xm:f>NOT(ISERROR(SEARCH('Listados Datos'!$P$6,Z364)))</xm:f>
            <xm:f>'Listados Datos'!$P$6</xm:f>
            <x14:dxf>
              <fill>
                <patternFill>
                  <bgColor rgb="FFFFC000"/>
                </patternFill>
              </fill>
            </x14:dxf>
          </x14:cfRule>
          <x14:cfRule type="containsText" priority="8969" operator="containsText" id="{3FAA6B61-3E83-4120-A81C-3A8CFD42B3DE}">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941" operator="containsText" id="{8DC97809-8433-440C-89E4-1A927DC787E9}">
            <xm:f>NOT(ISERROR(SEARCH('Listados Datos'!$T$3,AT364)))</xm:f>
            <xm:f>'Listados Datos'!$T$3</xm:f>
            <x14:dxf>
              <fill>
                <patternFill patternType="solid">
                  <bgColor rgb="FFC00000"/>
                </patternFill>
              </fill>
            </x14:dxf>
          </x14:cfRule>
          <x14:cfRule type="containsText" priority="8942" operator="containsText" id="{E488111D-6D3E-4D13-B8AF-93BDCF0A08E7}">
            <xm:f>NOT(ISERROR(SEARCH('Listados Datos'!$T$4,AT364)))</xm:f>
            <xm:f>'Listados Datos'!$T$4</xm:f>
            <x14:dxf>
              <font>
                <b/>
                <i val="0"/>
                <color theme="0"/>
              </font>
              <fill>
                <patternFill>
                  <bgColor rgb="FFE26B0A"/>
                </patternFill>
              </fill>
            </x14:dxf>
          </x14:cfRule>
          <x14:cfRule type="containsText" priority="8943" operator="containsText" id="{194E3C5A-BD26-4B22-8B8D-5297C9BE2DD1}">
            <xm:f>NOT(ISERROR(SEARCH('Listados Datos'!$T$5,AT364)))</xm:f>
            <xm:f>'Listados Datos'!$T$5</xm:f>
            <x14:dxf>
              <font>
                <b/>
                <i val="0"/>
                <color auto="1"/>
              </font>
              <fill>
                <patternFill>
                  <bgColor rgb="FFFFFF00"/>
                </patternFill>
              </fill>
            </x14:dxf>
          </x14:cfRule>
          <x14:cfRule type="containsText" priority="8944" operator="containsText" id="{190F6989-9046-4040-8F2A-8D798E4A34A4}">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931" operator="containsText" id="{E48B8025-32C4-444E-840E-81C71B2C3F33}">
            <xm:f>NOT(ISERROR(SEARCH('Listados Datos'!$P$3,AR364)))</xm:f>
            <xm:f>'Listados Datos'!$P$3</xm:f>
            <x14:dxf>
              <fill>
                <patternFill>
                  <bgColor rgb="FF99CC00"/>
                </patternFill>
              </fill>
            </x14:dxf>
          </x14:cfRule>
          <x14:cfRule type="containsText" priority="8932" operator="containsText" id="{1405DC5D-D287-48F2-8E9F-868DCB6300E8}">
            <xm:f>NOT(ISERROR(SEARCH('Listados Datos'!$P$4,AR364)))</xm:f>
            <xm:f>'Listados Datos'!$P$4</xm:f>
            <x14:dxf>
              <fill>
                <patternFill>
                  <bgColor rgb="FF33CC33"/>
                </patternFill>
              </fill>
            </x14:dxf>
          </x14:cfRule>
          <x14:cfRule type="containsText" priority="8933" operator="containsText" id="{4B7827F0-608F-41CF-8FCF-C1DB7431D602}">
            <xm:f>NOT(ISERROR(SEARCH('Listados Datos'!$P$5,AR364)))</xm:f>
            <xm:f>'Listados Datos'!$P$5</xm:f>
            <x14:dxf>
              <fill>
                <patternFill>
                  <bgColor rgb="FFFFFF00"/>
                </patternFill>
              </fill>
            </x14:dxf>
          </x14:cfRule>
          <x14:cfRule type="containsText" priority="8934" operator="containsText" id="{DEAC2B2C-CB13-4F77-A463-25B5A35DBBBE}">
            <xm:f>NOT(ISERROR(SEARCH('Listados Datos'!$P$6,AR364)))</xm:f>
            <xm:f>'Listados Datos'!$P$6</xm:f>
            <x14:dxf>
              <fill>
                <patternFill>
                  <bgColor rgb="FFFFC000"/>
                </patternFill>
              </fill>
            </x14:dxf>
          </x14:cfRule>
          <x14:cfRule type="containsText" priority="8935" operator="containsText" id="{3721FCF4-BD1A-4455-84D9-BFBD97445CC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927" operator="containsText" id="{7BA4B5B4-D1EE-4999-912C-6DE89A95A36A}">
            <xm:f>NOT(ISERROR(SEARCH('Listados Datos'!$T$3,AT365)))</xm:f>
            <xm:f>'Listados Datos'!$T$3</xm:f>
            <x14:dxf>
              <fill>
                <patternFill patternType="solid">
                  <bgColor rgb="FFC00000"/>
                </patternFill>
              </fill>
            </x14:dxf>
          </x14:cfRule>
          <x14:cfRule type="containsText" priority="8928" operator="containsText" id="{EC601E85-DD85-42D9-B458-B5DB2CC577E8}">
            <xm:f>NOT(ISERROR(SEARCH('Listados Datos'!$T$4,AT365)))</xm:f>
            <xm:f>'Listados Datos'!$T$4</xm:f>
            <x14:dxf>
              <font>
                <b/>
                <i val="0"/>
                <color theme="0"/>
              </font>
              <fill>
                <patternFill>
                  <bgColor rgb="FFE26B0A"/>
                </patternFill>
              </fill>
            </x14:dxf>
          </x14:cfRule>
          <x14:cfRule type="containsText" priority="8929" operator="containsText" id="{4C4C8D26-29F6-4D9A-B39B-11990CB5E0DD}">
            <xm:f>NOT(ISERROR(SEARCH('Listados Datos'!$T$5,AT365)))</xm:f>
            <xm:f>'Listados Datos'!$T$5</xm:f>
            <x14:dxf>
              <font>
                <b/>
                <i val="0"/>
                <color auto="1"/>
              </font>
              <fill>
                <patternFill>
                  <bgColor rgb="FFFFFF00"/>
                </patternFill>
              </fill>
            </x14:dxf>
          </x14:cfRule>
          <x14:cfRule type="containsText" priority="8930" operator="containsText" id="{CD2581CE-3684-411D-8C81-8E022AADE2F4}">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917" operator="containsText" id="{FA23410C-10C7-4C06-A0B8-4BB305478F3C}">
            <xm:f>NOT(ISERROR(SEARCH('Listados Datos'!$P$3,AR365)))</xm:f>
            <xm:f>'Listados Datos'!$P$3</xm:f>
            <x14:dxf>
              <fill>
                <patternFill>
                  <bgColor rgb="FF99CC00"/>
                </patternFill>
              </fill>
            </x14:dxf>
          </x14:cfRule>
          <x14:cfRule type="containsText" priority="8918" operator="containsText" id="{508C2048-D9B8-4C17-B9D3-20A44250657F}">
            <xm:f>NOT(ISERROR(SEARCH('Listados Datos'!$P$4,AR365)))</xm:f>
            <xm:f>'Listados Datos'!$P$4</xm:f>
            <x14:dxf>
              <fill>
                <patternFill>
                  <bgColor rgb="FF33CC33"/>
                </patternFill>
              </fill>
            </x14:dxf>
          </x14:cfRule>
          <x14:cfRule type="containsText" priority="8919" operator="containsText" id="{FA97CF9D-906D-4CE3-9126-D732E2E89D3E}">
            <xm:f>NOT(ISERROR(SEARCH('Listados Datos'!$P$5,AR365)))</xm:f>
            <xm:f>'Listados Datos'!$P$5</xm:f>
            <x14:dxf>
              <fill>
                <patternFill>
                  <bgColor rgb="FFFFFF00"/>
                </patternFill>
              </fill>
            </x14:dxf>
          </x14:cfRule>
          <x14:cfRule type="containsText" priority="8920" operator="containsText" id="{3AFD859F-871D-4AE0-B6D8-8E79FE1B6279}">
            <xm:f>NOT(ISERROR(SEARCH('Listados Datos'!$P$6,AR365)))</xm:f>
            <xm:f>'Listados Datos'!$P$6</xm:f>
            <x14:dxf>
              <fill>
                <patternFill>
                  <bgColor rgb="FFFFC000"/>
                </patternFill>
              </fill>
            </x14:dxf>
          </x14:cfRule>
          <x14:cfRule type="containsText" priority="8921" operator="containsText" id="{E7EB33E9-EF88-4C2E-867A-7E2AD5DD0AA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899" operator="containsText" id="{962852AD-A7C8-45B7-9075-0A6FA2F6FF73}">
            <xm:f>NOT(ISERROR(SEARCH('Listados Datos'!$T$3,AF366)))</xm:f>
            <xm:f>'Listados Datos'!$T$3</xm:f>
            <x14:dxf>
              <fill>
                <patternFill patternType="solid">
                  <bgColor rgb="FFC00000"/>
                </patternFill>
              </fill>
            </x14:dxf>
          </x14:cfRule>
          <x14:cfRule type="containsText" priority="8900" operator="containsText" id="{7EF9C67E-829E-42CF-80E0-EE664913E4DA}">
            <xm:f>NOT(ISERROR(SEARCH('Listados Datos'!$T$4,AF366)))</xm:f>
            <xm:f>'Listados Datos'!$T$4</xm:f>
            <x14:dxf>
              <font>
                <b/>
                <i val="0"/>
                <color theme="0"/>
              </font>
              <fill>
                <patternFill>
                  <bgColor rgb="FFE26B0A"/>
                </patternFill>
              </fill>
            </x14:dxf>
          </x14:cfRule>
          <x14:cfRule type="containsText" priority="8901" operator="containsText" id="{95BED997-7AB1-4B7A-927A-FED557CD7BCB}">
            <xm:f>NOT(ISERROR(SEARCH('Listados Datos'!$T$5,AF366)))</xm:f>
            <xm:f>'Listados Datos'!$T$5</xm:f>
            <x14:dxf>
              <font>
                <b/>
                <i val="0"/>
                <color auto="1"/>
              </font>
              <fill>
                <patternFill>
                  <bgColor rgb="FFFFFF00"/>
                </patternFill>
              </fill>
            </x14:dxf>
          </x14:cfRule>
          <x14:cfRule type="containsText" priority="8902" operator="containsText" id="{22B4929A-6ADF-4E05-A7FF-55C0540A3FB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895" operator="containsText" id="{129BD0C1-8AB0-4265-8F49-15CBB72CA0E1}">
            <xm:f>NOT(ISERROR(SEARCH('Listados Datos'!$T$3,AB366)))</xm:f>
            <xm:f>'Listados Datos'!$T$3</xm:f>
            <x14:dxf>
              <fill>
                <patternFill patternType="solid">
                  <bgColor rgb="FFC00000"/>
                </patternFill>
              </fill>
            </x14:dxf>
          </x14:cfRule>
          <x14:cfRule type="containsText" priority="8896" operator="containsText" id="{CFA43FF5-05C9-48A4-B4BB-4CCCBAF34415}">
            <xm:f>NOT(ISERROR(SEARCH('Listados Datos'!$T$4,AB366)))</xm:f>
            <xm:f>'Listados Datos'!$T$4</xm:f>
            <x14:dxf>
              <font>
                <b/>
                <i val="0"/>
                <color theme="0"/>
              </font>
              <fill>
                <patternFill>
                  <bgColor rgb="FFE26B0A"/>
                </patternFill>
              </fill>
            </x14:dxf>
          </x14:cfRule>
          <x14:cfRule type="containsText" priority="8897" operator="containsText" id="{BA71E984-615A-4910-84A9-3D0403EF9E92}">
            <xm:f>NOT(ISERROR(SEARCH('Listados Datos'!$T$5,AB366)))</xm:f>
            <xm:f>'Listados Datos'!$T$5</xm:f>
            <x14:dxf>
              <font>
                <b/>
                <i val="0"/>
                <color auto="1"/>
              </font>
              <fill>
                <patternFill>
                  <bgColor rgb="FFFFFF00"/>
                </patternFill>
              </fill>
            </x14:dxf>
          </x14:cfRule>
          <x14:cfRule type="containsText" priority="8898" operator="containsText" id="{AA0A1ABE-7177-4635-AC65-61ACBBD96245}">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885" operator="containsText" id="{1AB028C5-1624-469E-87E0-9861FDDF703E}">
            <xm:f>NOT(ISERROR(SEARCH('Listados Datos'!$P$3,Z366)))</xm:f>
            <xm:f>'Listados Datos'!$P$3</xm:f>
            <x14:dxf>
              <fill>
                <patternFill>
                  <bgColor rgb="FF99CC00"/>
                </patternFill>
              </fill>
            </x14:dxf>
          </x14:cfRule>
          <x14:cfRule type="containsText" priority="8886" operator="containsText" id="{13C1051C-4ED8-47B7-96F8-BE3A3950FBCF}">
            <xm:f>NOT(ISERROR(SEARCH('Listados Datos'!$P$4,Z366)))</xm:f>
            <xm:f>'Listados Datos'!$P$4</xm:f>
            <x14:dxf>
              <fill>
                <patternFill>
                  <bgColor rgb="FF33CC33"/>
                </patternFill>
              </fill>
            </x14:dxf>
          </x14:cfRule>
          <x14:cfRule type="containsText" priority="8887" operator="containsText" id="{5B0EAB84-EA58-4D28-9676-23C5E67E7A5D}">
            <xm:f>NOT(ISERROR(SEARCH('Listados Datos'!$P$5,Z366)))</xm:f>
            <xm:f>'Listados Datos'!$P$5</xm:f>
            <x14:dxf>
              <fill>
                <patternFill>
                  <bgColor rgb="FFFFFF00"/>
                </patternFill>
              </fill>
            </x14:dxf>
          </x14:cfRule>
          <x14:cfRule type="containsText" priority="8888" operator="containsText" id="{C80ECEDF-65B2-463E-A7EE-8531BE8ADE90}">
            <xm:f>NOT(ISERROR(SEARCH('Listados Datos'!$P$6,Z366)))</xm:f>
            <xm:f>'Listados Datos'!$P$6</xm:f>
            <x14:dxf>
              <fill>
                <patternFill>
                  <bgColor rgb="FFFFC000"/>
                </patternFill>
              </fill>
            </x14:dxf>
          </x14:cfRule>
          <x14:cfRule type="containsText" priority="8889" operator="containsText" id="{56328BCC-9F06-403A-A31B-C2F132D448F9}">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857" operator="containsText" id="{270338BB-6B64-4E85-91F2-0CCF1A0D0F6E}">
            <xm:f>NOT(ISERROR(SEARCH('Listados Datos'!$T$3,AT367)))</xm:f>
            <xm:f>'Listados Datos'!$T$3</xm:f>
            <x14:dxf>
              <fill>
                <patternFill patternType="solid">
                  <bgColor rgb="FFC00000"/>
                </patternFill>
              </fill>
            </x14:dxf>
          </x14:cfRule>
          <x14:cfRule type="containsText" priority="8858" operator="containsText" id="{E607F25F-3D0A-4E17-B9BC-0F66F1EBC174}">
            <xm:f>NOT(ISERROR(SEARCH('Listados Datos'!$T$4,AT367)))</xm:f>
            <xm:f>'Listados Datos'!$T$4</xm:f>
            <x14:dxf>
              <font>
                <b/>
                <i val="0"/>
                <color theme="0"/>
              </font>
              <fill>
                <patternFill>
                  <bgColor rgb="FFE26B0A"/>
                </patternFill>
              </fill>
            </x14:dxf>
          </x14:cfRule>
          <x14:cfRule type="containsText" priority="8859" operator="containsText" id="{F834ACAD-D092-4F74-A573-7E5AE4F5D2E0}">
            <xm:f>NOT(ISERROR(SEARCH('Listados Datos'!$T$5,AT367)))</xm:f>
            <xm:f>'Listados Datos'!$T$5</xm:f>
            <x14:dxf>
              <font>
                <b/>
                <i val="0"/>
                <color auto="1"/>
              </font>
              <fill>
                <patternFill>
                  <bgColor rgb="FFFFFF00"/>
                </patternFill>
              </fill>
            </x14:dxf>
          </x14:cfRule>
          <x14:cfRule type="containsText" priority="8860" operator="containsText" id="{CC783334-C4B7-4EA2-A3BA-89FA93B3DE4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805" operator="containsText" id="{00C019B7-0E5B-4E45-8BFC-7E5DFDE9FC88}">
            <xm:f>NOT(ISERROR(SEARCH('Listados Datos'!$P$3,AR368)))</xm:f>
            <xm:f>'Listados Datos'!$P$3</xm:f>
            <x14:dxf>
              <fill>
                <patternFill>
                  <bgColor rgb="FF99CC00"/>
                </patternFill>
              </fill>
            </x14:dxf>
          </x14:cfRule>
          <x14:cfRule type="containsText" priority="8806" operator="containsText" id="{8653D581-FCDC-41CB-BDB4-E2E7026D537E}">
            <xm:f>NOT(ISERROR(SEARCH('Listados Datos'!$P$4,AR368)))</xm:f>
            <xm:f>'Listados Datos'!$P$4</xm:f>
            <x14:dxf>
              <fill>
                <patternFill>
                  <bgColor rgb="FF33CC33"/>
                </patternFill>
              </fill>
            </x14:dxf>
          </x14:cfRule>
          <x14:cfRule type="containsText" priority="8807" operator="containsText" id="{2ACE107C-2E2B-4655-8DE0-7644E386212A}">
            <xm:f>NOT(ISERROR(SEARCH('Listados Datos'!$P$5,AR368)))</xm:f>
            <xm:f>'Listados Datos'!$P$5</xm:f>
            <x14:dxf>
              <fill>
                <patternFill>
                  <bgColor rgb="FFFFFF00"/>
                </patternFill>
              </fill>
            </x14:dxf>
          </x14:cfRule>
          <x14:cfRule type="containsText" priority="8808" operator="containsText" id="{3DCCD61B-B1C6-4594-BE04-4A5B002767AA}">
            <xm:f>NOT(ISERROR(SEARCH('Listados Datos'!$P$6,AR368)))</xm:f>
            <xm:f>'Listados Datos'!$P$6</xm:f>
            <x14:dxf>
              <fill>
                <patternFill>
                  <bgColor rgb="FFFFC000"/>
                </patternFill>
              </fill>
            </x14:dxf>
          </x14:cfRule>
          <x14:cfRule type="containsText" priority="8809" operator="containsText" id="{888AC31B-2D37-40FC-9381-C7CE4F121D2E}">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843" operator="containsText" id="{CF90A126-6130-4D8C-9EB9-33EC68ECA299}">
            <xm:f>NOT(ISERROR(SEARCH('Listados Datos'!$T$3,AF368)))</xm:f>
            <xm:f>'Listados Datos'!$T$3</xm:f>
            <x14:dxf>
              <fill>
                <patternFill patternType="solid">
                  <bgColor rgb="FFC00000"/>
                </patternFill>
              </fill>
            </x14:dxf>
          </x14:cfRule>
          <x14:cfRule type="containsText" priority="8844" operator="containsText" id="{E69664FC-6D6F-4CF0-A311-1CC538D624C0}">
            <xm:f>NOT(ISERROR(SEARCH('Listados Datos'!$T$4,AF368)))</xm:f>
            <xm:f>'Listados Datos'!$T$4</xm:f>
            <x14:dxf>
              <font>
                <b/>
                <i val="0"/>
                <color theme="0"/>
              </font>
              <fill>
                <patternFill>
                  <bgColor rgb="FFE26B0A"/>
                </patternFill>
              </fill>
            </x14:dxf>
          </x14:cfRule>
          <x14:cfRule type="containsText" priority="8845" operator="containsText" id="{AE48ECCB-6C98-4332-AC39-2A7878B5C858}">
            <xm:f>NOT(ISERROR(SEARCH('Listados Datos'!$T$5,AF368)))</xm:f>
            <xm:f>'Listados Datos'!$T$5</xm:f>
            <x14:dxf>
              <font>
                <b/>
                <i val="0"/>
                <color auto="1"/>
              </font>
              <fill>
                <patternFill>
                  <bgColor rgb="FFFFFF00"/>
                </patternFill>
              </fill>
            </x14:dxf>
          </x14:cfRule>
          <x14:cfRule type="containsText" priority="8846" operator="containsText" id="{CE54DB32-07AE-41AB-BC9A-E5EA75A365CB}">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839" operator="containsText" id="{75A991F5-857D-4602-9779-9D3738A739E2}">
            <xm:f>NOT(ISERROR(SEARCH('Listados Datos'!$T$3,AB368)))</xm:f>
            <xm:f>'Listados Datos'!$T$3</xm:f>
            <x14:dxf>
              <fill>
                <patternFill patternType="solid">
                  <bgColor rgb="FFC00000"/>
                </patternFill>
              </fill>
            </x14:dxf>
          </x14:cfRule>
          <x14:cfRule type="containsText" priority="8840" operator="containsText" id="{09A0E368-EB2C-4F3E-8289-E36778D0B7E6}">
            <xm:f>NOT(ISERROR(SEARCH('Listados Datos'!$T$4,AB368)))</xm:f>
            <xm:f>'Listados Datos'!$T$4</xm:f>
            <x14:dxf>
              <font>
                <b/>
                <i val="0"/>
                <color theme="0"/>
              </font>
              <fill>
                <patternFill>
                  <bgColor rgb="FFE26B0A"/>
                </patternFill>
              </fill>
            </x14:dxf>
          </x14:cfRule>
          <x14:cfRule type="containsText" priority="8841" operator="containsText" id="{96B85762-F99D-41CD-98B9-23F8A14F04CD}">
            <xm:f>NOT(ISERROR(SEARCH('Listados Datos'!$T$5,AB368)))</xm:f>
            <xm:f>'Listados Datos'!$T$5</xm:f>
            <x14:dxf>
              <font>
                <b/>
                <i val="0"/>
                <color auto="1"/>
              </font>
              <fill>
                <patternFill>
                  <bgColor rgb="FFFFFF00"/>
                </patternFill>
              </fill>
            </x14:dxf>
          </x14:cfRule>
          <x14:cfRule type="containsText" priority="8842" operator="containsText" id="{E0B427EA-BB2C-419F-8EAF-5D59DD95DD7E}">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829" operator="containsText" id="{06741F22-034A-4298-9B28-F51BC610EA7B}">
            <xm:f>NOT(ISERROR(SEARCH('Listados Datos'!$P$3,Z368)))</xm:f>
            <xm:f>'Listados Datos'!$P$3</xm:f>
            <x14:dxf>
              <fill>
                <patternFill>
                  <bgColor rgb="FF99CC00"/>
                </patternFill>
              </fill>
            </x14:dxf>
          </x14:cfRule>
          <x14:cfRule type="containsText" priority="8830" operator="containsText" id="{F206C0F6-76A6-4C73-804B-5FA7D747E89C}">
            <xm:f>NOT(ISERROR(SEARCH('Listados Datos'!$P$4,Z368)))</xm:f>
            <xm:f>'Listados Datos'!$P$4</xm:f>
            <x14:dxf>
              <fill>
                <patternFill>
                  <bgColor rgb="FF33CC33"/>
                </patternFill>
              </fill>
            </x14:dxf>
          </x14:cfRule>
          <x14:cfRule type="containsText" priority="8831" operator="containsText" id="{AA732699-C4C6-4B6D-B04C-D2BF5E154A27}">
            <xm:f>NOT(ISERROR(SEARCH('Listados Datos'!$P$5,Z368)))</xm:f>
            <xm:f>'Listados Datos'!$P$5</xm:f>
            <x14:dxf>
              <fill>
                <patternFill>
                  <bgColor rgb="FFFFFF00"/>
                </patternFill>
              </fill>
            </x14:dxf>
          </x14:cfRule>
          <x14:cfRule type="containsText" priority="8832" operator="containsText" id="{FC20B5F5-C8E8-4C3E-AC07-35D6C9849E13}">
            <xm:f>NOT(ISERROR(SEARCH('Listados Datos'!$P$6,Z368)))</xm:f>
            <xm:f>'Listados Datos'!$P$6</xm:f>
            <x14:dxf>
              <fill>
                <patternFill>
                  <bgColor rgb="FFFFC000"/>
                </patternFill>
              </fill>
            </x14:dxf>
          </x14:cfRule>
          <x14:cfRule type="containsText" priority="8833" operator="containsText" id="{31DFA16E-EFB9-49DE-A9B1-A65635BF19B7}">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815" operator="containsText" id="{66F21758-5294-44C3-9397-484F81A51633}">
            <xm:f>NOT(ISERROR(SEARCH('Listados Datos'!$T$3,AT368)))</xm:f>
            <xm:f>'Listados Datos'!$T$3</xm:f>
            <x14:dxf>
              <fill>
                <patternFill patternType="solid">
                  <bgColor rgb="FFC00000"/>
                </patternFill>
              </fill>
            </x14:dxf>
          </x14:cfRule>
          <x14:cfRule type="containsText" priority="8816" operator="containsText" id="{5D56231E-172F-449F-B6FA-7765C0B87EED}">
            <xm:f>NOT(ISERROR(SEARCH('Listados Datos'!$T$4,AT368)))</xm:f>
            <xm:f>'Listados Datos'!$T$4</xm:f>
            <x14:dxf>
              <font>
                <b/>
                <i val="0"/>
                <color theme="0"/>
              </font>
              <fill>
                <patternFill>
                  <bgColor rgb="FFE26B0A"/>
                </patternFill>
              </fill>
            </x14:dxf>
          </x14:cfRule>
          <x14:cfRule type="containsText" priority="8817" operator="containsText" id="{81618CF8-91EF-4304-9868-B905146EBE0E}">
            <xm:f>NOT(ISERROR(SEARCH('Listados Datos'!$T$5,AT368)))</xm:f>
            <xm:f>'Listados Datos'!$T$5</xm:f>
            <x14:dxf>
              <font>
                <b/>
                <i val="0"/>
                <color auto="1"/>
              </font>
              <fill>
                <patternFill>
                  <bgColor rgb="FFFFFF00"/>
                </patternFill>
              </fill>
            </x14:dxf>
          </x14:cfRule>
          <x14:cfRule type="containsText" priority="8818" operator="containsText" id="{191873C1-A26F-4FE8-B887-CB3E2AD4D2E7}">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655" operator="containsText" id="{C5D6572A-7777-41EC-8D73-FA20F45118CB}">
            <xm:f>NOT(ISERROR(SEARCH('Listados Datos'!$P$3,AR361)))</xm:f>
            <xm:f>'Listados Datos'!$P$3</xm:f>
            <x14:dxf>
              <fill>
                <patternFill>
                  <bgColor rgb="FF99CC00"/>
                </patternFill>
              </fill>
            </x14:dxf>
          </x14:cfRule>
          <x14:cfRule type="containsText" priority="8656" operator="containsText" id="{DBC9DB44-4DB1-49CA-9637-D05A11D668AB}">
            <xm:f>NOT(ISERROR(SEARCH('Listados Datos'!$P$4,AR361)))</xm:f>
            <xm:f>'Listados Datos'!$P$4</xm:f>
            <x14:dxf>
              <fill>
                <patternFill>
                  <bgColor rgb="FF33CC33"/>
                </patternFill>
              </fill>
            </x14:dxf>
          </x14:cfRule>
          <x14:cfRule type="containsText" priority="8657" operator="containsText" id="{BCE7AAC8-FE2A-47B3-9CC1-AD7BD39A6CF1}">
            <xm:f>NOT(ISERROR(SEARCH('Listados Datos'!$P$5,AR361)))</xm:f>
            <xm:f>'Listados Datos'!$P$5</xm:f>
            <x14:dxf>
              <fill>
                <patternFill>
                  <bgColor rgb="FFFFFF00"/>
                </patternFill>
              </fill>
            </x14:dxf>
          </x14:cfRule>
          <x14:cfRule type="containsText" priority="8658" operator="containsText" id="{7DEA5B04-AC80-44E9-91A4-D2ABCB7D9A46}">
            <xm:f>NOT(ISERROR(SEARCH('Listados Datos'!$P$6,AR361)))</xm:f>
            <xm:f>'Listados Datos'!$P$6</xm:f>
            <x14:dxf>
              <fill>
                <patternFill>
                  <bgColor rgb="FFFFC000"/>
                </patternFill>
              </fill>
            </x14:dxf>
          </x14:cfRule>
          <x14:cfRule type="containsText" priority="8659" operator="containsText" id="{72AF3408-1E19-4504-8234-1D8ADE49F91B}">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21" operator="containsText" id="{19AE9D63-2EB7-4867-8C51-876A01146C27}">
            <xm:f>NOT(ISERROR(SEARCH('Listados Datos'!$T$3,AT363)))</xm:f>
            <xm:f>'Listados Datos'!$T$3</xm:f>
            <x14:dxf>
              <fill>
                <patternFill patternType="solid">
                  <bgColor rgb="FFC00000"/>
                </patternFill>
              </fill>
            </x14:dxf>
          </x14:cfRule>
          <x14:cfRule type="containsText" priority="8722" operator="containsText" id="{F9B65F97-6FAB-46A0-9E6B-8AE21B8FA4D4}">
            <xm:f>NOT(ISERROR(SEARCH('Listados Datos'!$T$4,AT363)))</xm:f>
            <xm:f>'Listados Datos'!$T$4</xm:f>
            <x14:dxf>
              <font>
                <b/>
                <i val="0"/>
                <color theme="0"/>
              </font>
              <fill>
                <patternFill>
                  <bgColor rgb="FFE26B0A"/>
                </patternFill>
              </fill>
            </x14:dxf>
          </x14:cfRule>
          <x14:cfRule type="containsText" priority="8723" operator="containsText" id="{D7CEA04C-EAEE-42A0-BEA2-DD0EB77A1EDF}">
            <xm:f>NOT(ISERROR(SEARCH('Listados Datos'!$T$5,AT363)))</xm:f>
            <xm:f>'Listados Datos'!$T$5</xm:f>
            <x14:dxf>
              <font>
                <b/>
                <i val="0"/>
                <color auto="1"/>
              </font>
              <fill>
                <patternFill>
                  <bgColor rgb="FFFFFF00"/>
                </patternFill>
              </fill>
            </x14:dxf>
          </x14:cfRule>
          <x14:cfRule type="containsText" priority="8724" operator="containsText" id="{94BBD47D-5ED7-4F73-9553-E4A5D067932F}">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11" operator="containsText" id="{1F9C014F-5D33-4843-84FD-914DB9619AEE}">
            <xm:f>NOT(ISERROR(SEARCH('Listados Datos'!$P$3,AR363)))</xm:f>
            <xm:f>'Listados Datos'!$P$3</xm:f>
            <x14:dxf>
              <fill>
                <patternFill>
                  <bgColor rgb="FF99CC00"/>
                </patternFill>
              </fill>
            </x14:dxf>
          </x14:cfRule>
          <x14:cfRule type="containsText" priority="8712" operator="containsText" id="{0FFD41E3-AAE0-46F2-AC9D-32E4427669D7}">
            <xm:f>NOT(ISERROR(SEARCH('Listados Datos'!$P$4,AR363)))</xm:f>
            <xm:f>'Listados Datos'!$P$4</xm:f>
            <x14:dxf>
              <fill>
                <patternFill>
                  <bgColor rgb="FF33CC33"/>
                </patternFill>
              </fill>
            </x14:dxf>
          </x14:cfRule>
          <x14:cfRule type="containsText" priority="8713" operator="containsText" id="{AF79D6F7-09A0-4583-9556-D17467978372}">
            <xm:f>NOT(ISERROR(SEARCH('Listados Datos'!$P$5,AR363)))</xm:f>
            <xm:f>'Listados Datos'!$P$5</xm:f>
            <x14:dxf>
              <fill>
                <patternFill>
                  <bgColor rgb="FFFFFF00"/>
                </patternFill>
              </fill>
            </x14:dxf>
          </x14:cfRule>
          <x14:cfRule type="containsText" priority="8714" operator="containsText" id="{6050CD60-B8F1-4DD0-96E8-28797C71278D}">
            <xm:f>NOT(ISERROR(SEARCH('Listados Datos'!$P$6,AR363)))</xm:f>
            <xm:f>'Listados Datos'!$P$6</xm:f>
            <x14:dxf>
              <fill>
                <patternFill>
                  <bgColor rgb="FFFFC000"/>
                </patternFill>
              </fill>
            </x14:dxf>
          </x14:cfRule>
          <x14:cfRule type="containsText" priority="8715" operator="containsText" id="{2B248F17-7AF0-4976-8D84-C5DFA03E1EA2}">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679" operator="containsText" id="{88F515CF-5E7F-45BA-BB01-164F7DB75E9F}">
            <xm:f>NOT(ISERROR(SEARCH('Listados Datos'!$T$3,AT360)))</xm:f>
            <xm:f>'Listados Datos'!$T$3</xm:f>
            <x14:dxf>
              <fill>
                <patternFill patternType="solid">
                  <bgColor rgb="FFC00000"/>
                </patternFill>
              </fill>
            </x14:dxf>
          </x14:cfRule>
          <x14:cfRule type="containsText" priority="8680" operator="containsText" id="{50B8871C-873D-4FC5-8777-7105D5BBEDB2}">
            <xm:f>NOT(ISERROR(SEARCH('Listados Datos'!$T$4,AT360)))</xm:f>
            <xm:f>'Listados Datos'!$T$4</xm:f>
            <x14:dxf>
              <font>
                <b/>
                <i val="0"/>
                <color theme="0"/>
              </font>
              <fill>
                <patternFill>
                  <bgColor rgb="FFE26B0A"/>
                </patternFill>
              </fill>
            </x14:dxf>
          </x14:cfRule>
          <x14:cfRule type="containsText" priority="8681" operator="containsText" id="{C80A529F-E037-4BDC-8163-DE26E3D0E578}">
            <xm:f>NOT(ISERROR(SEARCH('Listados Datos'!$T$5,AT360)))</xm:f>
            <xm:f>'Listados Datos'!$T$5</xm:f>
            <x14:dxf>
              <font>
                <b/>
                <i val="0"/>
                <color auto="1"/>
              </font>
              <fill>
                <patternFill>
                  <bgColor rgb="FFFFFF00"/>
                </patternFill>
              </fill>
            </x14:dxf>
          </x14:cfRule>
          <x14:cfRule type="containsText" priority="8682" operator="containsText" id="{1525AFA5-A2B4-4394-91BE-977077F0E4E1}">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669" operator="containsText" id="{FB1CED1B-73BE-493A-A333-B94D4B6F6243}">
            <xm:f>NOT(ISERROR(SEARCH('Listados Datos'!$P$3,AR360)))</xm:f>
            <xm:f>'Listados Datos'!$P$3</xm:f>
            <x14:dxf>
              <fill>
                <patternFill>
                  <bgColor rgb="FF99CC00"/>
                </patternFill>
              </fill>
            </x14:dxf>
          </x14:cfRule>
          <x14:cfRule type="containsText" priority="8670" operator="containsText" id="{958646D9-42C4-4C1F-8A79-036F206FE02D}">
            <xm:f>NOT(ISERROR(SEARCH('Listados Datos'!$P$4,AR360)))</xm:f>
            <xm:f>'Listados Datos'!$P$4</xm:f>
            <x14:dxf>
              <fill>
                <patternFill>
                  <bgColor rgb="FF33CC33"/>
                </patternFill>
              </fill>
            </x14:dxf>
          </x14:cfRule>
          <x14:cfRule type="containsText" priority="8671" operator="containsText" id="{675E6AF6-A176-42A8-AE44-8CFEEEFC487A}">
            <xm:f>NOT(ISERROR(SEARCH('Listados Datos'!$P$5,AR360)))</xm:f>
            <xm:f>'Listados Datos'!$P$5</xm:f>
            <x14:dxf>
              <fill>
                <patternFill>
                  <bgColor rgb="FFFFFF00"/>
                </patternFill>
              </fill>
            </x14:dxf>
          </x14:cfRule>
          <x14:cfRule type="containsText" priority="8672" operator="containsText" id="{2FE2E243-6B7B-49ED-85F4-18975D8C1E38}">
            <xm:f>NOT(ISERROR(SEARCH('Listados Datos'!$P$6,AR360)))</xm:f>
            <xm:f>'Listados Datos'!$P$6</xm:f>
            <x14:dxf>
              <fill>
                <patternFill>
                  <bgColor rgb="FFFFC000"/>
                </patternFill>
              </fill>
            </x14:dxf>
          </x14:cfRule>
          <x14:cfRule type="containsText" priority="8673" operator="containsText" id="{CA09F63D-D1F1-4E37-835C-CE14A69756CE}">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787" operator="containsText" id="{4ACB9A40-1099-4843-B93F-D59BC6DEFE8B}">
            <xm:f>NOT(ISERROR(SEARCH('Listados Datos'!$T$3,AF358)))</xm:f>
            <xm:f>'Listados Datos'!$T$3</xm:f>
            <x14:dxf>
              <fill>
                <patternFill patternType="solid">
                  <bgColor rgb="FFC00000"/>
                </patternFill>
              </fill>
            </x14:dxf>
          </x14:cfRule>
          <x14:cfRule type="containsText" priority="8788" operator="containsText" id="{AEA806E0-9D4A-4B52-AB13-DA86FA16658A}">
            <xm:f>NOT(ISERROR(SEARCH('Listados Datos'!$T$4,AF358)))</xm:f>
            <xm:f>'Listados Datos'!$T$4</xm:f>
            <x14:dxf>
              <font>
                <b/>
                <i val="0"/>
                <color theme="0"/>
              </font>
              <fill>
                <patternFill>
                  <bgColor rgb="FFE26B0A"/>
                </patternFill>
              </fill>
            </x14:dxf>
          </x14:cfRule>
          <x14:cfRule type="containsText" priority="8789" operator="containsText" id="{6AA95B4F-4824-4509-8094-56D4B56D6208}">
            <xm:f>NOT(ISERROR(SEARCH('Listados Datos'!$T$5,AF358)))</xm:f>
            <xm:f>'Listados Datos'!$T$5</xm:f>
            <x14:dxf>
              <font>
                <b/>
                <i val="0"/>
                <color auto="1"/>
              </font>
              <fill>
                <patternFill>
                  <bgColor rgb="FFFFFF00"/>
                </patternFill>
              </fill>
            </x14:dxf>
          </x14:cfRule>
          <x14:cfRule type="containsText" priority="8790" operator="containsText" id="{9CE66721-F586-424C-9C62-BC332F76DC0C}">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783" operator="containsText" id="{BB77167C-25DA-467D-A0F8-09CE30C3A598}">
            <xm:f>NOT(ISERROR(SEARCH('Listados Datos'!$T$3,AB358)))</xm:f>
            <xm:f>'Listados Datos'!$T$3</xm:f>
            <x14:dxf>
              <fill>
                <patternFill patternType="solid">
                  <bgColor rgb="FFC00000"/>
                </patternFill>
              </fill>
            </x14:dxf>
          </x14:cfRule>
          <x14:cfRule type="containsText" priority="8784" operator="containsText" id="{F9FFB957-49FC-4A9C-BFBB-6BAB3AFED4CA}">
            <xm:f>NOT(ISERROR(SEARCH('Listados Datos'!$T$4,AB358)))</xm:f>
            <xm:f>'Listados Datos'!$T$4</xm:f>
            <x14:dxf>
              <font>
                <b/>
                <i val="0"/>
                <color theme="0"/>
              </font>
              <fill>
                <patternFill>
                  <bgColor rgb="FFE26B0A"/>
                </patternFill>
              </fill>
            </x14:dxf>
          </x14:cfRule>
          <x14:cfRule type="containsText" priority="8785" operator="containsText" id="{BDE18E6B-CB22-4301-AD76-84ABC31CB2E1}">
            <xm:f>NOT(ISERROR(SEARCH('Listados Datos'!$T$5,AB358)))</xm:f>
            <xm:f>'Listados Datos'!$T$5</xm:f>
            <x14:dxf>
              <font>
                <b/>
                <i val="0"/>
                <color auto="1"/>
              </font>
              <fill>
                <patternFill>
                  <bgColor rgb="FFFFFF00"/>
                </patternFill>
              </fill>
            </x14:dxf>
          </x14:cfRule>
          <x14:cfRule type="containsText" priority="8786" operator="containsText" id="{C6213E23-8177-4293-87D9-752A5D49182C}">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773" operator="containsText" id="{701BB191-FC43-4941-9C0A-6D8A9C353CFD}">
            <xm:f>NOT(ISERROR(SEARCH('Listados Datos'!$P$3,Z358)))</xm:f>
            <xm:f>'Listados Datos'!$P$3</xm:f>
            <x14:dxf>
              <fill>
                <patternFill>
                  <bgColor rgb="FF99CC00"/>
                </patternFill>
              </fill>
            </x14:dxf>
          </x14:cfRule>
          <x14:cfRule type="containsText" priority="8774" operator="containsText" id="{10669FA6-7B38-43DA-836D-FEA0E81A6DB6}">
            <xm:f>NOT(ISERROR(SEARCH('Listados Datos'!$P$4,Z358)))</xm:f>
            <xm:f>'Listados Datos'!$P$4</xm:f>
            <x14:dxf>
              <fill>
                <patternFill>
                  <bgColor rgb="FF33CC33"/>
                </patternFill>
              </fill>
            </x14:dxf>
          </x14:cfRule>
          <x14:cfRule type="containsText" priority="8775" operator="containsText" id="{4EE0F03C-82C3-43E1-A256-C5EF98DE8019}">
            <xm:f>NOT(ISERROR(SEARCH('Listados Datos'!$P$5,Z358)))</xm:f>
            <xm:f>'Listados Datos'!$P$5</xm:f>
            <x14:dxf>
              <fill>
                <patternFill>
                  <bgColor rgb="FFFFFF00"/>
                </patternFill>
              </fill>
            </x14:dxf>
          </x14:cfRule>
          <x14:cfRule type="containsText" priority="8776" operator="containsText" id="{325662A4-4EAD-42FA-941D-8D6616E4077B}">
            <xm:f>NOT(ISERROR(SEARCH('Listados Datos'!$P$6,Z358)))</xm:f>
            <xm:f>'Listados Datos'!$P$6</xm:f>
            <x14:dxf>
              <fill>
                <patternFill>
                  <bgColor rgb="FFFFC000"/>
                </patternFill>
              </fill>
            </x14:dxf>
          </x14:cfRule>
          <x14:cfRule type="containsText" priority="8777" operator="containsText" id="{BF749659-B87B-4478-9BF3-F05BF844B651}">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49" operator="containsText" id="{600351D6-C068-4AE3-B99C-8ECF353F991D}">
            <xm:f>NOT(ISERROR(SEARCH('Listados Datos'!$T$3,AT358)))</xm:f>
            <xm:f>'Listados Datos'!$T$3</xm:f>
            <x14:dxf>
              <fill>
                <patternFill patternType="solid">
                  <bgColor rgb="FFC00000"/>
                </patternFill>
              </fill>
            </x14:dxf>
          </x14:cfRule>
          <x14:cfRule type="containsText" priority="8750" operator="containsText" id="{34D18576-FCCE-4118-97FF-5D799FEDCEB4}">
            <xm:f>NOT(ISERROR(SEARCH('Listados Datos'!$T$4,AT358)))</xm:f>
            <xm:f>'Listados Datos'!$T$4</xm:f>
            <x14:dxf>
              <font>
                <b/>
                <i val="0"/>
                <color theme="0"/>
              </font>
              <fill>
                <patternFill>
                  <bgColor rgb="FFE26B0A"/>
                </patternFill>
              </fill>
            </x14:dxf>
          </x14:cfRule>
          <x14:cfRule type="containsText" priority="8751" operator="containsText" id="{DDF71D4B-A2E0-4D29-81EC-AFC888E79D1E}">
            <xm:f>NOT(ISERROR(SEARCH('Listados Datos'!$T$5,AT358)))</xm:f>
            <xm:f>'Listados Datos'!$T$5</xm:f>
            <x14:dxf>
              <font>
                <b/>
                <i val="0"/>
                <color auto="1"/>
              </font>
              <fill>
                <patternFill>
                  <bgColor rgb="FFFFFF00"/>
                </patternFill>
              </fill>
            </x14:dxf>
          </x14:cfRule>
          <x14:cfRule type="containsText" priority="8752" operator="containsText" id="{AECA4365-EA88-411F-AAD0-DD25EA6AF02E}">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39" operator="containsText" id="{4A7F13D8-FC6F-428A-9664-98AE0A503141}">
            <xm:f>NOT(ISERROR(SEARCH('Listados Datos'!$P$3,AR358)))</xm:f>
            <xm:f>'Listados Datos'!$P$3</xm:f>
            <x14:dxf>
              <fill>
                <patternFill>
                  <bgColor rgb="FF99CC00"/>
                </patternFill>
              </fill>
            </x14:dxf>
          </x14:cfRule>
          <x14:cfRule type="containsText" priority="8740" operator="containsText" id="{7BBA169C-6FA0-4DC4-BBA9-76376666B229}">
            <xm:f>NOT(ISERROR(SEARCH('Listados Datos'!$P$4,AR358)))</xm:f>
            <xm:f>'Listados Datos'!$P$4</xm:f>
            <x14:dxf>
              <fill>
                <patternFill>
                  <bgColor rgb="FF33CC33"/>
                </patternFill>
              </fill>
            </x14:dxf>
          </x14:cfRule>
          <x14:cfRule type="containsText" priority="8741" operator="containsText" id="{80C8A2F9-BF62-4EB1-86E5-1DE7523A2D87}">
            <xm:f>NOT(ISERROR(SEARCH('Listados Datos'!$P$5,AR358)))</xm:f>
            <xm:f>'Listados Datos'!$P$5</xm:f>
            <x14:dxf>
              <fill>
                <patternFill>
                  <bgColor rgb="FFFFFF00"/>
                </patternFill>
              </fill>
            </x14:dxf>
          </x14:cfRule>
          <x14:cfRule type="containsText" priority="8742" operator="containsText" id="{6E6D0B97-4B61-4676-A015-5E93E477C4EE}">
            <xm:f>NOT(ISERROR(SEARCH('Listados Datos'!$P$6,AR358)))</xm:f>
            <xm:f>'Listados Datos'!$P$6</xm:f>
            <x14:dxf>
              <fill>
                <patternFill>
                  <bgColor rgb="FFFFC000"/>
                </patternFill>
              </fill>
            </x14:dxf>
          </x14:cfRule>
          <x14:cfRule type="containsText" priority="8743" operator="containsText" id="{B9DB473A-CCC6-4D42-AD11-3F44F44FD3FF}">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35" operator="containsText" id="{D3C2B61A-FA93-40D8-8C07-C67E2421098E}">
            <xm:f>NOT(ISERROR(SEARCH('Listados Datos'!$T$3,AT359)))</xm:f>
            <xm:f>'Listados Datos'!$T$3</xm:f>
            <x14:dxf>
              <fill>
                <patternFill patternType="solid">
                  <bgColor rgb="FFC00000"/>
                </patternFill>
              </fill>
            </x14:dxf>
          </x14:cfRule>
          <x14:cfRule type="containsText" priority="8736" operator="containsText" id="{AF65266C-4892-4C1A-8A70-FE17D12F660A}">
            <xm:f>NOT(ISERROR(SEARCH('Listados Datos'!$T$4,AT359)))</xm:f>
            <xm:f>'Listados Datos'!$T$4</xm:f>
            <x14:dxf>
              <font>
                <b/>
                <i val="0"/>
                <color theme="0"/>
              </font>
              <fill>
                <patternFill>
                  <bgColor rgb="FFE26B0A"/>
                </patternFill>
              </fill>
            </x14:dxf>
          </x14:cfRule>
          <x14:cfRule type="containsText" priority="8737" operator="containsText" id="{8A6A21B7-C700-4BA2-89A3-B898CD15A1B8}">
            <xm:f>NOT(ISERROR(SEARCH('Listados Datos'!$T$5,AT359)))</xm:f>
            <xm:f>'Listados Datos'!$T$5</xm:f>
            <x14:dxf>
              <font>
                <b/>
                <i val="0"/>
                <color auto="1"/>
              </font>
              <fill>
                <patternFill>
                  <bgColor rgb="FFFFFF00"/>
                </patternFill>
              </fill>
            </x14:dxf>
          </x14:cfRule>
          <x14:cfRule type="containsText" priority="8738" operator="containsText" id="{B4AE97E3-A285-45E2-A403-54B9A441AF3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25" operator="containsText" id="{1548BEF9-4CA6-418E-A251-D2A547E04B62}">
            <xm:f>NOT(ISERROR(SEARCH('Listados Datos'!$P$3,AR359)))</xm:f>
            <xm:f>'Listados Datos'!$P$3</xm:f>
            <x14:dxf>
              <fill>
                <patternFill>
                  <bgColor rgb="FF99CC00"/>
                </patternFill>
              </fill>
            </x14:dxf>
          </x14:cfRule>
          <x14:cfRule type="containsText" priority="8726" operator="containsText" id="{63AAFC9C-16D3-4CF3-AF82-46C655501223}">
            <xm:f>NOT(ISERROR(SEARCH('Listados Datos'!$P$4,AR359)))</xm:f>
            <xm:f>'Listados Datos'!$P$4</xm:f>
            <x14:dxf>
              <fill>
                <patternFill>
                  <bgColor rgb="FF33CC33"/>
                </patternFill>
              </fill>
            </x14:dxf>
          </x14:cfRule>
          <x14:cfRule type="containsText" priority="8727" operator="containsText" id="{1524DCE5-E450-495E-BFB6-13CF304A34E4}">
            <xm:f>NOT(ISERROR(SEARCH('Listados Datos'!$P$5,AR359)))</xm:f>
            <xm:f>'Listados Datos'!$P$5</xm:f>
            <x14:dxf>
              <fill>
                <patternFill>
                  <bgColor rgb="FFFFFF00"/>
                </patternFill>
              </fill>
            </x14:dxf>
          </x14:cfRule>
          <x14:cfRule type="containsText" priority="8728" operator="containsText" id="{46CBF0DB-9A4F-4159-85C2-C6503444A913}">
            <xm:f>NOT(ISERROR(SEARCH('Listados Datos'!$P$6,AR359)))</xm:f>
            <xm:f>'Listados Datos'!$P$6</xm:f>
            <x14:dxf>
              <fill>
                <patternFill>
                  <bgColor rgb="FFFFC000"/>
                </patternFill>
              </fill>
            </x14:dxf>
          </x14:cfRule>
          <x14:cfRule type="containsText" priority="8729" operator="containsText" id="{C348EA67-A4C4-4FA0-80DC-68A689C84169}">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07" operator="containsText" id="{A43DB2D9-1C49-48C8-880D-E37669386BF6}">
            <xm:f>NOT(ISERROR(SEARCH('Listados Datos'!$T$3,AF360)))</xm:f>
            <xm:f>'Listados Datos'!$T$3</xm:f>
            <x14:dxf>
              <fill>
                <patternFill patternType="solid">
                  <bgColor rgb="FFC00000"/>
                </patternFill>
              </fill>
            </x14:dxf>
          </x14:cfRule>
          <x14:cfRule type="containsText" priority="8708" operator="containsText" id="{A2919405-765D-4365-855E-E67B2007F3A6}">
            <xm:f>NOT(ISERROR(SEARCH('Listados Datos'!$T$4,AF360)))</xm:f>
            <xm:f>'Listados Datos'!$T$4</xm:f>
            <x14:dxf>
              <font>
                <b/>
                <i val="0"/>
                <color theme="0"/>
              </font>
              <fill>
                <patternFill>
                  <bgColor rgb="FFE26B0A"/>
                </patternFill>
              </fill>
            </x14:dxf>
          </x14:cfRule>
          <x14:cfRule type="containsText" priority="8709" operator="containsText" id="{705B5762-77EC-4CA2-B343-90B05533E0E5}">
            <xm:f>NOT(ISERROR(SEARCH('Listados Datos'!$T$5,AF360)))</xm:f>
            <xm:f>'Listados Datos'!$T$5</xm:f>
            <x14:dxf>
              <font>
                <b/>
                <i val="0"/>
                <color auto="1"/>
              </font>
              <fill>
                <patternFill>
                  <bgColor rgb="FFFFFF00"/>
                </patternFill>
              </fill>
            </x14:dxf>
          </x14:cfRule>
          <x14:cfRule type="containsText" priority="8710" operator="containsText" id="{AE6723F9-FB8C-4DDF-A0C1-0CFE062929CE}">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03" operator="containsText" id="{7229BC1F-2CE4-4D45-9188-D9FB01E8FA6B}">
            <xm:f>NOT(ISERROR(SEARCH('Listados Datos'!$T$3,AB360)))</xm:f>
            <xm:f>'Listados Datos'!$T$3</xm:f>
            <x14:dxf>
              <fill>
                <patternFill patternType="solid">
                  <bgColor rgb="FFC00000"/>
                </patternFill>
              </fill>
            </x14:dxf>
          </x14:cfRule>
          <x14:cfRule type="containsText" priority="8704" operator="containsText" id="{5D46588A-B244-48DA-9A7C-7556625F264D}">
            <xm:f>NOT(ISERROR(SEARCH('Listados Datos'!$T$4,AB360)))</xm:f>
            <xm:f>'Listados Datos'!$T$4</xm:f>
            <x14:dxf>
              <font>
                <b/>
                <i val="0"/>
                <color theme="0"/>
              </font>
              <fill>
                <patternFill>
                  <bgColor rgb="FFE26B0A"/>
                </patternFill>
              </fill>
            </x14:dxf>
          </x14:cfRule>
          <x14:cfRule type="containsText" priority="8705" operator="containsText" id="{6051ED07-4A3C-4F0B-9F1D-C1F230E55987}">
            <xm:f>NOT(ISERROR(SEARCH('Listados Datos'!$T$5,AB360)))</xm:f>
            <xm:f>'Listados Datos'!$T$5</xm:f>
            <x14:dxf>
              <font>
                <b/>
                <i val="0"/>
                <color auto="1"/>
              </font>
              <fill>
                <patternFill>
                  <bgColor rgb="FFFFFF00"/>
                </patternFill>
              </fill>
            </x14:dxf>
          </x14:cfRule>
          <x14:cfRule type="containsText" priority="8706" operator="containsText" id="{3923C8ED-D899-4B59-B4D2-CBE8B0324FC3}">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693" operator="containsText" id="{C6ADC02B-9E73-447B-B0E1-BA1954379CAE}">
            <xm:f>NOT(ISERROR(SEARCH('Listados Datos'!$P$3,Z360)))</xm:f>
            <xm:f>'Listados Datos'!$P$3</xm:f>
            <x14:dxf>
              <fill>
                <patternFill>
                  <bgColor rgb="FF99CC00"/>
                </patternFill>
              </fill>
            </x14:dxf>
          </x14:cfRule>
          <x14:cfRule type="containsText" priority="8694" operator="containsText" id="{EA6D6C93-AC5A-442C-9E6B-0697AAE298BA}">
            <xm:f>NOT(ISERROR(SEARCH('Listados Datos'!$P$4,Z360)))</xm:f>
            <xm:f>'Listados Datos'!$P$4</xm:f>
            <x14:dxf>
              <fill>
                <patternFill>
                  <bgColor rgb="FF33CC33"/>
                </patternFill>
              </fill>
            </x14:dxf>
          </x14:cfRule>
          <x14:cfRule type="containsText" priority="8695" operator="containsText" id="{B3E971FF-F709-4C51-8F53-C7993993F24B}">
            <xm:f>NOT(ISERROR(SEARCH('Listados Datos'!$P$5,Z360)))</xm:f>
            <xm:f>'Listados Datos'!$P$5</xm:f>
            <x14:dxf>
              <fill>
                <patternFill>
                  <bgColor rgb="FFFFFF00"/>
                </patternFill>
              </fill>
            </x14:dxf>
          </x14:cfRule>
          <x14:cfRule type="containsText" priority="8696" operator="containsText" id="{8B58402B-4C8F-4E63-9B97-BABCB9C684A1}">
            <xm:f>NOT(ISERROR(SEARCH('Listados Datos'!$P$6,Z360)))</xm:f>
            <xm:f>'Listados Datos'!$P$6</xm:f>
            <x14:dxf>
              <fill>
                <patternFill>
                  <bgColor rgb="FFFFC000"/>
                </patternFill>
              </fill>
            </x14:dxf>
          </x14:cfRule>
          <x14:cfRule type="containsText" priority="8697" operator="containsText" id="{CBB84255-B5B4-4D3D-89E0-FAB26FF9EDD3}">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65" operator="containsText" id="{96D27B35-6F59-448E-8FC9-FBD9BD97FB7C}">
            <xm:f>NOT(ISERROR(SEARCH('Listados Datos'!$T$3,AT361)))</xm:f>
            <xm:f>'Listados Datos'!$T$3</xm:f>
            <x14:dxf>
              <fill>
                <patternFill patternType="solid">
                  <bgColor rgb="FFC00000"/>
                </patternFill>
              </fill>
            </x14:dxf>
          </x14:cfRule>
          <x14:cfRule type="containsText" priority="8666" operator="containsText" id="{789F94ED-6623-4A01-A0A3-B887CD98E07C}">
            <xm:f>NOT(ISERROR(SEARCH('Listados Datos'!$T$4,AT361)))</xm:f>
            <xm:f>'Listados Datos'!$T$4</xm:f>
            <x14:dxf>
              <font>
                <b/>
                <i val="0"/>
                <color theme="0"/>
              </font>
              <fill>
                <patternFill>
                  <bgColor rgb="FFE26B0A"/>
                </patternFill>
              </fill>
            </x14:dxf>
          </x14:cfRule>
          <x14:cfRule type="containsText" priority="8667" operator="containsText" id="{CEF632D0-2137-48E5-95A5-27F53E95D96F}">
            <xm:f>NOT(ISERROR(SEARCH('Listados Datos'!$T$5,AT361)))</xm:f>
            <xm:f>'Listados Datos'!$T$5</xm:f>
            <x14:dxf>
              <font>
                <b/>
                <i val="0"/>
                <color auto="1"/>
              </font>
              <fill>
                <patternFill>
                  <bgColor rgb="FFFFFF00"/>
                </patternFill>
              </fill>
            </x14:dxf>
          </x14:cfRule>
          <x14:cfRule type="containsText" priority="8668" operator="containsText" id="{CF8061BB-86D0-4047-BE49-D04E4B4F3D88}">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13" operator="containsText" id="{20C14F62-B6A4-4227-AFA6-EADE319A933A}">
            <xm:f>NOT(ISERROR(SEARCH('Listados Datos'!$P$3,AR362)))</xm:f>
            <xm:f>'Listados Datos'!$P$3</xm:f>
            <x14:dxf>
              <fill>
                <patternFill>
                  <bgColor rgb="FF99CC00"/>
                </patternFill>
              </fill>
            </x14:dxf>
          </x14:cfRule>
          <x14:cfRule type="containsText" priority="8614" operator="containsText" id="{E96F4855-B0C5-458E-A222-0E2EAF41C76C}">
            <xm:f>NOT(ISERROR(SEARCH('Listados Datos'!$P$4,AR362)))</xm:f>
            <xm:f>'Listados Datos'!$P$4</xm:f>
            <x14:dxf>
              <fill>
                <patternFill>
                  <bgColor rgb="FF33CC33"/>
                </patternFill>
              </fill>
            </x14:dxf>
          </x14:cfRule>
          <x14:cfRule type="containsText" priority="8615" operator="containsText" id="{8BA77087-8E32-4C1B-A960-D466AB527730}">
            <xm:f>NOT(ISERROR(SEARCH('Listados Datos'!$P$5,AR362)))</xm:f>
            <xm:f>'Listados Datos'!$P$5</xm:f>
            <x14:dxf>
              <fill>
                <patternFill>
                  <bgColor rgb="FFFFFF00"/>
                </patternFill>
              </fill>
            </x14:dxf>
          </x14:cfRule>
          <x14:cfRule type="containsText" priority="8616" operator="containsText" id="{529A0EA6-33A1-4DA5-9E79-417959784E64}">
            <xm:f>NOT(ISERROR(SEARCH('Listados Datos'!$P$6,AR362)))</xm:f>
            <xm:f>'Listados Datos'!$P$6</xm:f>
            <x14:dxf>
              <fill>
                <patternFill>
                  <bgColor rgb="FFFFC000"/>
                </patternFill>
              </fill>
            </x14:dxf>
          </x14:cfRule>
          <x14:cfRule type="containsText" priority="8617" operator="containsText" id="{65C79062-D51F-4BC3-8B3F-54AF205A23C3}">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51" operator="containsText" id="{15D981B3-0412-48EE-8041-5F5A25FC8621}">
            <xm:f>NOT(ISERROR(SEARCH('Listados Datos'!$T$3,AF362)))</xm:f>
            <xm:f>'Listados Datos'!$T$3</xm:f>
            <x14:dxf>
              <fill>
                <patternFill patternType="solid">
                  <bgColor rgb="FFC00000"/>
                </patternFill>
              </fill>
            </x14:dxf>
          </x14:cfRule>
          <x14:cfRule type="containsText" priority="8652" operator="containsText" id="{12228E6C-E8FC-472B-A5FE-E93D492AF2A2}">
            <xm:f>NOT(ISERROR(SEARCH('Listados Datos'!$T$4,AF362)))</xm:f>
            <xm:f>'Listados Datos'!$T$4</xm:f>
            <x14:dxf>
              <font>
                <b/>
                <i val="0"/>
                <color theme="0"/>
              </font>
              <fill>
                <patternFill>
                  <bgColor rgb="FFE26B0A"/>
                </patternFill>
              </fill>
            </x14:dxf>
          </x14:cfRule>
          <x14:cfRule type="containsText" priority="8653" operator="containsText" id="{CA1CC4CD-6143-4581-9C1E-99886C771EBB}">
            <xm:f>NOT(ISERROR(SEARCH('Listados Datos'!$T$5,AF362)))</xm:f>
            <xm:f>'Listados Datos'!$T$5</xm:f>
            <x14:dxf>
              <font>
                <b/>
                <i val="0"/>
                <color auto="1"/>
              </font>
              <fill>
                <patternFill>
                  <bgColor rgb="FFFFFF00"/>
                </patternFill>
              </fill>
            </x14:dxf>
          </x14:cfRule>
          <x14:cfRule type="containsText" priority="8654" operator="containsText" id="{4C8F3950-E034-4E3B-A21B-1923FA933012}">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47" operator="containsText" id="{FD3BB00B-0CA9-4578-B720-B6820ABDC0AC}">
            <xm:f>NOT(ISERROR(SEARCH('Listados Datos'!$T$3,AB362)))</xm:f>
            <xm:f>'Listados Datos'!$T$3</xm:f>
            <x14:dxf>
              <fill>
                <patternFill patternType="solid">
                  <bgColor rgb="FFC00000"/>
                </patternFill>
              </fill>
            </x14:dxf>
          </x14:cfRule>
          <x14:cfRule type="containsText" priority="8648" operator="containsText" id="{239441AB-CEC3-4E73-BBC8-865312DC08DF}">
            <xm:f>NOT(ISERROR(SEARCH('Listados Datos'!$T$4,AB362)))</xm:f>
            <xm:f>'Listados Datos'!$T$4</xm:f>
            <x14:dxf>
              <font>
                <b/>
                <i val="0"/>
                <color theme="0"/>
              </font>
              <fill>
                <patternFill>
                  <bgColor rgb="FFE26B0A"/>
                </patternFill>
              </fill>
            </x14:dxf>
          </x14:cfRule>
          <x14:cfRule type="containsText" priority="8649" operator="containsText" id="{DC178D3C-533B-4590-BDB6-2E96BE6B4E4B}">
            <xm:f>NOT(ISERROR(SEARCH('Listados Datos'!$T$5,AB362)))</xm:f>
            <xm:f>'Listados Datos'!$T$5</xm:f>
            <x14:dxf>
              <font>
                <b/>
                <i val="0"/>
                <color auto="1"/>
              </font>
              <fill>
                <patternFill>
                  <bgColor rgb="FFFFFF00"/>
                </patternFill>
              </fill>
            </x14:dxf>
          </x14:cfRule>
          <x14:cfRule type="containsText" priority="8650" operator="containsText" id="{702BE3D4-6F1C-4232-8070-A3F3948C1A5C}">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37" operator="containsText" id="{9AA6F6D0-5B11-4CD3-8C44-E33CD93085A8}">
            <xm:f>NOT(ISERROR(SEARCH('Listados Datos'!$P$3,Z362)))</xm:f>
            <xm:f>'Listados Datos'!$P$3</xm:f>
            <x14:dxf>
              <fill>
                <patternFill>
                  <bgColor rgb="FF99CC00"/>
                </patternFill>
              </fill>
            </x14:dxf>
          </x14:cfRule>
          <x14:cfRule type="containsText" priority="8638" operator="containsText" id="{445201F9-3010-43FE-A111-6CEB3A7205FA}">
            <xm:f>NOT(ISERROR(SEARCH('Listados Datos'!$P$4,Z362)))</xm:f>
            <xm:f>'Listados Datos'!$P$4</xm:f>
            <x14:dxf>
              <fill>
                <patternFill>
                  <bgColor rgb="FF33CC33"/>
                </patternFill>
              </fill>
            </x14:dxf>
          </x14:cfRule>
          <x14:cfRule type="containsText" priority="8639" operator="containsText" id="{741549D2-49E4-40F8-AF30-BDBD23F2F5F7}">
            <xm:f>NOT(ISERROR(SEARCH('Listados Datos'!$P$5,Z362)))</xm:f>
            <xm:f>'Listados Datos'!$P$5</xm:f>
            <x14:dxf>
              <fill>
                <patternFill>
                  <bgColor rgb="FFFFFF00"/>
                </patternFill>
              </fill>
            </x14:dxf>
          </x14:cfRule>
          <x14:cfRule type="containsText" priority="8640" operator="containsText" id="{5107C740-59FF-425A-9A65-5CE7E32F5B9B}">
            <xm:f>NOT(ISERROR(SEARCH('Listados Datos'!$P$6,Z362)))</xm:f>
            <xm:f>'Listados Datos'!$P$6</xm:f>
            <x14:dxf>
              <fill>
                <patternFill>
                  <bgColor rgb="FFFFC000"/>
                </patternFill>
              </fill>
            </x14:dxf>
          </x14:cfRule>
          <x14:cfRule type="containsText" priority="8641" operator="containsText" id="{3635EBEE-CE63-4DF6-9BAA-A00FB0991FF5}">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23" operator="containsText" id="{483E5505-0940-4CD3-9A00-6D41961C5288}">
            <xm:f>NOT(ISERROR(SEARCH('Listados Datos'!$T$3,AT362)))</xm:f>
            <xm:f>'Listados Datos'!$T$3</xm:f>
            <x14:dxf>
              <fill>
                <patternFill patternType="solid">
                  <bgColor rgb="FFC00000"/>
                </patternFill>
              </fill>
            </x14:dxf>
          </x14:cfRule>
          <x14:cfRule type="containsText" priority="8624" operator="containsText" id="{EA693363-2DA2-4BA7-8024-511899677ADE}">
            <xm:f>NOT(ISERROR(SEARCH('Listados Datos'!$T$4,AT362)))</xm:f>
            <xm:f>'Listados Datos'!$T$4</xm:f>
            <x14:dxf>
              <font>
                <b/>
                <i val="0"/>
                <color theme="0"/>
              </font>
              <fill>
                <patternFill>
                  <bgColor rgb="FFE26B0A"/>
                </patternFill>
              </fill>
            </x14:dxf>
          </x14:cfRule>
          <x14:cfRule type="containsText" priority="8625" operator="containsText" id="{0DC42D81-AC21-473E-87D0-B4126A365CF5}">
            <xm:f>NOT(ISERROR(SEARCH('Listados Datos'!$T$5,AT362)))</xm:f>
            <xm:f>'Listados Datos'!$T$5</xm:f>
            <x14:dxf>
              <font>
                <b/>
                <i val="0"/>
                <color auto="1"/>
              </font>
              <fill>
                <patternFill>
                  <bgColor rgb="FFFFFF00"/>
                </patternFill>
              </fill>
            </x14:dxf>
          </x14:cfRule>
          <x14:cfRule type="containsText" priority="8626" operator="containsText" id="{F0D00139-8702-4D6B-ADD0-E7943383D6A4}">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63" operator="containsText" id="{08494810-C3EE-4BD0-B757-B828BBF64E93}">
            <xm:f>NOT(ISERROR(SEARCH('Listados Datos'!$P$3,AR373)))</xm:f>
            <xm:f>'Listados Datos'!$P$3</xm:f>
            <x14:dxf>
              <fill>
                <patternFill>
                  <bgColor rgb="FF99CC00"/>
                </patternFill>
              </fill>
            </x14:dxf>
          </x14:cfRule>
          <x14:cfRule type="containsText" priority="8464" operator="containsText" id="{87530763-A438-42B5-9C80-279F31558978}">
            <xm:f>NOT(ISERROR(SEARCH('Listados Datos'!$P$4,AR373)))</xm:f>
            <xm:f>'Listados Datos'!$P$4</xm:f>
            <x14:dxf>
              <fill>
                <patternFill>
                  <bgColor rgb="FF33CC33"/>
                </patternFill>
              </fill>
            </x14:dxf>
          </x14:cfRule>
          <x14:cfRule type="containsText" priority="8465" operator="containsText" id="{AB3C7121-FE58-44BF-9389-B241D78010BB}">
            <xm:f>NOT(ISERROR(SEARCH('Listados Datos'!$P$5,AR373)))</xm:f>
            <xm:f>'Listados Datos'!$P$5</xm:f>
            <x14:dxf>
              <fill>
                <patternFill>
                  <bgColor rgb="FFFFFF00"/>
                </patternFill>
              </fill>
            </x14:dxf>
          </x14:cfRule>
          <x14:cfRule type="containsText" priority="8466" operator="containsText" id="{54F6268A-4566-4CE4-ACA0-126B647DB32B}">
            <xm:f>NOT(ISERROR(SEARCH('Listados Datos'!$P$6,AR373)))</xm:f>
            <xm:f>'Listados Datos'!$P$6</xm:f>
            <x14:dxf>
              <fill>
                <patternFill>
                  <bgColor rgb="FFFFC000"/>
                </patternFill>
              </fill>
            </x14:dxf>
          </x14:cfRule>
          <x14:cfRule type="containsText" priority="8467" operator="containsText" id="{2FFC3DB5-1AAB-45A1-BA2F-CC6678A9145F}">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529" operator="containsText" id="{8AB4DD5E-4A99-4E8B-8074-10E62B974717}">
            <xm:f>NOT(ISERROR(SEARCH('Listados Datos'!$T$3,AT375)))</xm:f>
            <xm:f>'Listados Datos'!$T$3</xm:f>
            <x14:dxf>
              <fill>
                <patternFill patternType="solid">
                  <bgColor rgb="FFC00000"/>
                </patternFill>
              </fill>
            </x14:dxf>
          </x14:cfRule>
          <x14:cfRule type="containsText" priority="8530" operator="containsText" id="{8EE93C80-AA28-4B39-9E25-8D90404137B3}">
            <xm:f>NOT(ISERROR(SEARCH('Listados Datos'!$T$4,AT375)))</xm:f>
            <xm:f>'Listados Datos'!$T$4</xm:f>
            <x14:dxf>
              <font>
                <b/>
                <i val="0"/>
                <color theme="0"/>
              </font>
              <fill>
                <patternFill>
                  <bgColor rgb="FFE26B0A"/>
                </patternFill>
              </fill>
            </x14:dxf>
          </x14:cfRule>
          <x14:cfRule type="containsText" priority="8531" operator="containsText" id="{EE856ED3-EB3E-4A69-8BB1-59A9C5099BA6}">
            <xm:f>NOT(ISERROR(SEARCH('Listados Datos'!$T$5,AT375)))</xm:f>
            <xm:f>'Listados Datos'!$T$5</xm:f>
            <x14:dxf>
              <font>
                <b/>
                <i val="0"/>
                <color auto="1"/>
              </font>
              <fill>
                <patternFill>
                  <bgColor rgb="FFFFFF00"/>
                </patternFill>
              </fill>
            </x14:dxf>
          </x14:cfRule>
          <x14:cfRule type="containsText" priority="8532" operator="containsText" id="{374564FE-97B9-4CE1-AE0F-F7EDE1109C86}">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519" operator="containsText" id="{7876DE67-E08C-44A1-9DDE-984B0D1C8E0E}">
            <xm:f>NOT(ISERROR(SEARCH('Listados Datos'!$P$3,AR375)))</xm:f>
            <xm:f>'Listados Datos'!$P$3</xm:f>
            <x14:dxf>
              <fill>
                <patternFill>
                  <bgColor rgb="FF99CC00"/>
                </patternFill>
              </fill>
            </x14:dxf>
          </x14:cfRule>
          <x14:cfRule type="containsText" priority="8520" operator="containsText" id="{0C3B0F5D-757B-4C58-9BA5-6BFC1CD88352}">
            <xm:f>NOT(ISERROR(SEARCH('Listados Datos'!$P$4,AR375)))</xm:f>
            <xm:f>'Listados Datos'!$P$4</xm:f>
            <x14:dxf>
              <fill>
                <patternFill>
                  <bgColor rgb="FF33CC33"/>
                </patternFill>
              </fill>
            </x14:dxf>
          </x14:cfRule>
          <x14:cfRule type="containsText" priority="8521" operator="containsText" id="{0D2E4515-A620-4C47-8240-FAF3D30AFC2D}">
            <xm:f>NOT(ISERROR(SEARCH('Listados Datos'!$P$5,AR375)))</xm:f>
            <xm:f>'Listados Datos'!$P$5</xm:f>
            <x14:dxf>
              <fill>
                <patternFill>
                  <bgColor rgb="FFFFFF00"/>
                </patternFill>
              </fill>
            </x14:dxf>
          </x14:cfRule>
          <x14:cfRule type="containsText" priority="8522" operator="containsText" id="{7AEEB063-DD1B-4ED4-9A7F-8624B993B509}">
            <xm:f>NOT(ISERROR(SEARCH('Listados Datos'!$P$6,AR375)))</xm:f>
            <xm:f>'Listados Datos'!$P$6</xm:f>
            <x14:dxf>
              <fill>
                <patternFill>
                  <bgColor rgb="FFFFC000"/>
                </patternFill>
              </fill>
            </x14:dxf>
          </x14:cfRule>
          <x14:cfRule type="containsText" priority="8523" operator="containsText" id="{5B62A684-76D6-4A63-817D-8581C4749E38}">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487" operator="containsText" id="{8963241A-30E3-4777-9001-38F064EC05E2}">
            <xm:f>NOT(ISERROR(SEARCH('Listados Datos'!$T$3,AT372)))</xm:f>
            <xm:f>'Listados Datos'!$T$3</xm:f>
            <x14:dxf>
              <fill>
                <patternFill patternType="solid">
                  <bgColor rgb="FFC00000"/>
                </patternFill>
              </fill>
            </x14:dxf>
          </x14:cfRule>
          <x14:cfRule type="containsText" priority="8488" operator="containsText" id="{941B1B14-064D-4544-8DE8-8168994994AF}">
            <xm:f>NOT(ISERROR(SEARCH('Listados Datos'!$T$4,AT372)))</xm:f>
            <xm:f>'Listados Datos'!$T$4</xm:f>
            <x14:dxf>
              <font>
                <b/>
                <i val="0"/>
                <color theme="0"/>
              </font>
              <fill>
                <patternFill>
                  <bgColor rgb="FFE26B0A"/>
                </patternFill>
              </fill>
            </x14:dxf>
          </x14:cfRule>
          <x14:cfRule type="containsText" priority="8489" operator="containsText" id="{D01A4B6D-4F08-495F-AB38-112A3EA1588E}">
            <xm:f>NOT(ISERROR(SEARCH('Listados Datos'!$T$5,AT372)))</xm:f>
            <xm:f>'Listados Datos'!$T$5</xm:f>
            <x14:dxf>
              <font>
                <b/>
                <i val="0"/>
                <color auto="1"/>
              </font>
              <fill>
                <patternFill>
                  <bgColor rgb="FFFFFF00"/>
                </patternFill>
              </fill>
            </x14:dxf>
          </x14:cfRule>
          <x14:cfRule type="containsText" priority="8490" operator="containsText" id="{85303085-8EEB-4DCE-BC56-F5D2192F9AD8}">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477" operator="containsText" id="{AFB13323-D2DC-4155-BB91-0E6ECFF18ECC}">
            <xm:f>NOT(ISERROR(SEARCH('Listados Datos'!$P$3,AR372)))</xm:f>
            <xm:f>'Listados Datos'!$P$3</xm:f>
            <x14:dxf>
              <fill>
                <patternFill>
                  <bgColor rgb="FF99CC00"/>
                </patternFill>
              </fill>
            </x14:dxf>
          </x14:cfRule>
          <x14:cfRule type="containsText" priority="8478" operator="containsText" id="{0AB6ACD8-CEB1-4BE7-8C32-B0811F4F04C5}">
            <xm:f>NOT(ISERROR(SEARCH('Listados Datos'!$P$4,AR372)))</xm:f>
            <xm:f>'Listados Datos'!$P$4</xm:f>
            <x14:dxf>
              <fill>
                <patternFill>
                  <bgColor rgb="FF33CC33"/>
                </patternFill>
              </fill>
            </x14:dxf>
          </x14:cfRule>
          <x14:cfRule type="containsText" priority="8479" operator="containsText" id="{76E9B393-A508-4A25-9E12-945F8B5C7C5A}">
            <xm:f>NOT(ISERROR(SEARCH('Listados Datos'!$P$5,AR372)))</xm:f>
            <xm:f>'Listados Datos'!$P$5</xm:f>
            <x14:dxf>
              <fill>
                <patternFill>
                  <bgColor rgb="FFFFFF00"/>
                </patternFill>
              </fill>
            </x14:dxf>
          </x14:cfRule>
          <x14:cfRule type="containsText" priority="8480" operator="containsText" id="{016B02C9-BF76-4681-BA73-DF28016596D9}">
            <xm:f>NOT(ISERROR(SEARCH('Listados Datos'!$P$6,AR372)))</xm:f>
            <xm:f>'Listados Datos'!$P$6</xm:f>
            <x14:dxf>
              <fill>
                <patternFill>
                  <bgColor rgb="FFFFC000"/>
                </patternFill>
              </fill>
            </x14:dxf>
          </x14:cfRule>
          <x14:cfRule type="containsText" priority="8481" operator="containsText" id="{2A62BB88-8561-438C-8B3C-A596751D08D8}">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595" operator="containsText" id="{CF6B28B2-6A57-45FE-B17C-0BA1B81FEC67}">
            <xm:f>NOT(ISERROR(SEARCH('Listados Datos'!$T$3,AF370)))</xm:f>
            <xm:f>'Listados Datos'!$T$3</xm:f>
            <x14:dxf>
              <fill>
                <patternFill patternType="solid">
                  <bgColor rgb="FFC00000"/>
                </patternFill>
              </fill>
            </x14:dxf>
          </x14:cfRule>
          <x14:cfRule type="containsText" priority="8596" operator="containsText" id="{8BFB480E-8CB6-42A1-9E89-9B1FE83FD166}">
            <xm:f>NOT(ISERROR(SEARCH('Listados Datos'!$T$4,AF370)))</xm:f>
            <xm:f>'Listados Datos'!$T$4</xm:f>
            <x14:dxf>
              <font>
                <b/>
                <i val="0"/>
                <color theme="0"/>
              </font>
              <fill>
                <patternFill>
                  <bgColor rgb="FFE26B0A"/>
                </patternFill>
              </fill>
            </x14:dxf>
          </x14:cfRule>
          <x14:cfRule type="containsText" priority="8597" operator="containsText" id="{86A9E11C-7080-4CCB-ACB6-59FA4B563070}">
            <xm:f>NOT(ISERROR(SEARCH('Listados Datos'!$T$5,AF370)))</xm:f>
            <xm:f>'Listados Datos'!$T$5</xm:f>
            <x14:dxf>
              <font>
                <b/>
                <i val="0"/>
                <color auto="1"/>
              </font>
              <fill>
                <patternFill>
                  <bgColor rgb="FFFFFF00"/>
                </patternFill>
              </fill>
            </x14:dxf>
          </x14:cfRule>
          <x14:cfRule type="containsText" priority="8598" operator="containsText" id="{C5ADA79B-0EC7-45D2-AA23-CF470A41BBFA}">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591" operator="containsText" id="{D9942D07-AA44-40B2-9F26-047A0C90B353}">
            <xm:f>NOT(ISERROR(SEARCH('Listados Datos'!$T$3,AB370)))</xm:f>
            <xm:f>'Listados Datos'!$T$3</xm:f>
            <x14:dxf>
              <fill>
                <patternFill patternType="solid">
                  <bgColor rgb="FFC00000"/>
                </patternFill>
              </fill>
            </x14:dxf>
          </x14:cfRule>
          <x14:cfRule type="containsText" priority="8592" operator="containsText" id="{919623C4-7AAE-412D-ADD3-5F24A7993F0E}">
            <xm:f>NOT(ISERROR(SEARCH('Listados Datos'!$T$4,AB370)))</xm:f>
            <xm:f>'Listados Datos'!$T$4</xm:f>
            <x14:dxf>
              <font>
                <b/>
                <i val="0"/>
                <color theme="0"/>
              </font>
              <fill>
                <patternFill>
                  <bgColor rgb="FFE26B0A"/>
                </patternFill>
              </fill>
            </x14:dxf>
          </x14:cfRule>
          <x14:cfRule type="containsText" priority="8593" operator="containsText" id="{EDFA753F-C50C-4927-955C-E44CC95DD4C0}">
            <xm:f>NOT(ISERROR(SEARCH('Listados Datos'!$T$5,AB370)))</xm:f>
            <xm:f>'Listados Datos'!$T$5</xm:f>
            <x14:dxf>
              <font>
                <b/>
                <i val="0"/>
                <color auto="1"/>
              </font>
              <fill>
                <patternFill>
                  <bgColor rgb="FFFFFF00"/>
                </patternFill>
              </fill>
            </x14:dxf>
          </x14:cfRule>
          <x14:cfRule type="containsText" priority="8594" operator="containsText" id="{0F86F585-2641-4485-B763-ECF9D3F76FE4}">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581" operator="containsText" id="{E004B1C1-FE09-4083-A42E-1DDDDD6488A0}">
            <xm:f>NOT(ISERROR(SEARCH('Listados Datos'!$P$3,Z370)))</xm:f>
            <xm:f>'Listados Datos'!$P$3</xm:f>
            <x14:dxf>
              <fill>
                <patternFill>
                  <bgColor rgb="FF99CC00"/>
                </patternFill>
              </fill>
            </x14:dxf>
          </x14:cfRule>
          <x14:cfRule type="containsText" priority="8582" operator="containsText" id="{3961C212-5F1A-4468-84AC-3883862E63ED}">
            <xm:f>NOT(ISERROR(SEARCH('Listados Datos'!$P$4,Z370)))</xm:f>
            <xm:f>'Listados Datos'!$P$4</xm:f>
            <x14:dxf>
              <fill>
                <patternFill>
                  <bgColor rgb="FF33CC33"/>
                </patternFill>
              </fill>
            </x14:dxf>
          </x14:cfRule>
          <x14:cfRule type="containsText" priority="8583" operator="containsText" id="{ABC85F32-B37A-4909-A6CD-D6B615B75783}">
            <xm:f>NOT(ISERROR(SEARCH('Listados Datos'!$P$5,Z370)))</xm:f>
            <xm:f>'Listados Datos'!$P$5</xm:f>
            <x14:dxf>
              <fill>
                <patternFill>
                  <bgColor rgb="FFFFFF00"/>
                </patternFill>
              </fill>
            </x14:dxf>
          </x14:cfRule>
          <x14:cfRule type="containsText" priority="8584" operator="containsText" id="{D79A173A-5CAB-43BB-8438-5E4DF0BA2463}">
            <xm:f>NOT(ISERROR(SEARCH('Listados Datos'!$P$6,Z370)))</xm:f>
            <xm:f>'Listados Datos'!$P$6</xm:f>
            <x14:dxf>
              <fill>
                <patternFill>
                  <bgColor rgb="FFFFC000"/>
                </patternFill>
              </fill>
            </x14:dxf>
          </x14:cfRule>
          <x14:cfRule type="containsText" priority="8585" operator="containsText" id="{E841337F-EB7B-4AFD-AA01-7B7BCC3D927F}">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557" operator="containsText" id="{E9D5CB94-D47C-4D4C-BB7A-E5845B5A997F}">
            <xm:f>NOT(ISERROR(SEARCH('Listados Datos'!$T$3,AT370)))</xm:f>
            <xm:f>'Listados Datos'!$T$3</xm:f>
            <x14:dxf>
              <fill>
                <patternFill patternType="solid">
                  <bgColor rgb="FFC00000"/>
                </patternFill>
              </fill>
            </x14:dxf>
          </x14:cfRule>
          <x14:cfRule type="containsText" priority="8558" operator="containsText" id="{3FB3116F-67EB-480B-992C-91A8A8D72168}">
            <xm:f>NOT(ISERROR(SEARCH('Listados Datos'!$T$4,AT370)))</xm:f>
            <xm:f>'Listados Datos'!$T$4</xm:f>
            <x14:dxf>
              <font>
                <b/>
                <i val="0"/>
                <color theme="0"/>
              </font>
              <fill>
                <patternFill>
                  <bgColor rgb="FFE26B0A"/>
                </patternFill>
              </fill>
            </x14:dxf>
          </x14:cfRule>
          <x14:cfRule type="containsText" priority="8559" operator="containsText" id="{276A2987-CA9A-4405-BFB1-46384A31C537}">
            <xm:f>NOT(ISERROR(SEARCH('Listados Datos'!$T$5,AT370)))</xm:f>
            <xm:f>'Listados Datos'!$T$5</xm:f>
            <x14:dxf>
              <font>
                <b/>
                <i val="0"/>
                <color auto="1"/>
              </font>
              <fill>
                <patternFill>
                  <bgColor rgb="FFFFFF00"/>
                </patternFill>
              </fill>
            </x14:dxf>
          </x14:cfRule>
          <x14:cfRule type="containsText" priority="8560" operator="containsText" id="{DD828882-C500-4657-B8DB-EC8996DC914E}">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547" operator="containsText" id="{641B7FE0-CA73-4972-87F7-777838C5ABB1}">
            <xm:f>NOT(ISERROR(SEARCH('Listados Datos'!$P$3,AR370)))</xm:f>
            <xm:f>'Listados Datos'!$P$3</xm:f>
            <x14:dxf>
              <fill>
                <patternFill>
                  <bgColor rgb="FF99CC00"/>
                </patternFill>
              </fill>
            </x14:dxf>
          </x14:cfRule>
          <x14:cfRule type="containsText" priority="8548" operator="containsText" id="{7416061B-32BC-4EEB-933B-55FEB39A622E}">
            <xm:f>NOT(ISERROR(SEARCH('Listados Datos'!$P$4,AR370)))</xm:f>
            <xm:f>'Listados Datos'!$P$4</xm:f>
            <x14:dxf>
              <fill>
                <patternFill>
                  <bgColor rgb="FF33CC33"/>
                </patternFill>
              </fill>
            </x14:dxf>
          </x14:cfRule>
          <x14:cfRule type="containsText" priority="8549" operator="containsText" id="{920DE4EE-01EE-448B-91EB-02721F501944}">
            <xm:f>NOT(ISERROR(SEARCH('Listados Datos'!$P$5,AR370)))</xm:f>
            <xm:f>'Listados Datos'!$P$5</xm:f>
            <x14:dxf>
              <fill>
                <patternFill>
                  <bgColor rgb="FFFFFF00"/>
                </patternFill>
              </fill>
            </x14:dxf>
          </x14:cfRule>
          <x14:cfRule type="containsText" priority="8550" operator="containsText" id="{AC170EF3-0ACB-4599-87FC-E146C46A1D30}">
            <xm:f>NOT(ISERROR(SEARCH('Listados Datos'!$P$6,AR370)))</xm:f>
            <xm:f>'Listados Datos'!$P$6</xm:f>
            <x14:dxf>
              <fill>
                <patternFill>
                  <bgColor rgb="FFFFC000"/>
                </patternFill>
              </fill>
            </x14:dxf>
          </x14:cfRule>
          <x14:cfRule type="containsText" priority="8551" operator="containsText" id="{30E18A03-367B-40BA-9E3A-54CA8754C9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543" operator="containsText" id="{9D3413E0-9053-4856-841D-51399A3FEA24}">
            <xm:f>NOT(ISERROR(SEARCH('Listados Datos'!$T$3,AT371)))</xm:f>
            <xm:f>'Listados Datos'!$T$3</xm:f>
            <x14:dxf>
              <fill>
                <patternFill patternType="solid">
                  <bgColor rgb="FFC00000"/>
                </patternFill>
              </fill>
            </x14:dxf>
          </x14:cfRule>
          <x14:cfRule type="containsText" priority="8544" operator="containsText" id="{03ABE18F-1677-432D-8134-8C382378A9E2}">
            <xm:f>NOT(ISERROR(SEARCH('Listados Datos'!$T$4,AT371)))</xm:f>
            <xm:f>'Listados Datos'!$T$4</xm:f>
            <x14:dxf>
              <font>
                <b/>
                <i val="0"/>
                <color theme="0"/>
              </font>
              <fill>
                <patternFill>
                  <bgColor rgb="FFE26B0A"/>
                </patternFill>
              </fill>
            </x14:dxf>
          </x14:cfRule>
          <x14:cfRule type="containsText" priority="8545" operator="containsText" id="{CD9E530F-1D28-404B-8244-664ACAAD6FDF}">
            <xm:f>NOT(ISERROR(SEARCH('Listados Datos'!$T$5,AT371)))</xm:f>
            <xm:f>'Listados Datos'!$T$5</xm:f>
            <x14:dxf>
              <font>
                <b/>
                <i val="0"/>
                <color auto="1"/>
              </font>
              <fill>
                <patternFill>
                  <bgColor rgb="FFFFFF00"/>
                </patternFill>
              </fill>
            </x14:dxf>
          </x14:cfRule>
          <x14:cfRule type="containsText" priority="8546" operator="containsText" id="{00CA6855-32F7-4AA8-8A39-B31378527AE0}">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533" operator="containsText" id="{0404B854-DF91-4A02-BBE7-E0041F8B737C}">
            <xm:f>NOT(ISERROR(SEARCH('Listados Datos'!$P$3,AR371)))</xm:f>
            <xm:f>'Listados Datos'!$P$3</xm:f>
            <x14:dxf>
              <fill>
                <patternFill>
                  <bgColor rgb="FF99CC00"/>
                </patternFill>
              </fill>
            </x14:dxf>
          </x14:cfRule>
          <x14:cfRule type="containsText" priority="8534" operator="containsText" id="{2CDB29DA-0671-4E21-A968-DE9009852860}">
            <xm:f>NOT(ISERROR(SEARCH('Listados Datos'!$P$4,AR371)))</xm:f>
            <xm:f>'Listados Datos'!$P$4</xm:f>
            <x14:dxf>
              <fill>
                <patternFill>
                  <bgColor rgb="FF33CC33"/>
                </patternFill>
              </fill>
            </x14:dxf>
          </x14:cfRule>
          <x14:cfRule type="containsText" priority="8535" operator="containsText" id="{A850A874-F637-4CF8-BEE4-214337F98FA0}">
            <xm:f>NOT(ISERROR(SEARCH('Listados Datos'!$P$5,AR371)))</xm:f>
            <xm:f>'Listados Datos'!$P$5</xm:f>
            <x14:dxf>
              <fill>
                <patternFill>
                  <bgColor rgb="FFFFFF00"/>
                </patternFill>
              </fill>
            </x14:dxf>
          </x14:cfRule>
          <x14:cfRule type="containsText" priority="8536" operator="containsText" id="{48246E44-2CBE-4438-A4C3-504744B758E2}">
            <xm:f>NOT(ISERROR(SEARCH('Listados Datos'!$P$6,AR371)))</xm:f>
            <xm:f>'Listados Datos'!$P$6</xm:f>
            <x14:dxf>
              <fill>
                <patternFill>
                  <bgColor rgb="FFFFC000"/>
                </patternFill>
              </fill>
            </x14:dxf>
          </x14:cfRule>
          <x14:cfRule type="containsText" priority="8537" operator="containsText" id="{6856CBCC-9971-4217-A39B-23AB20679F6A}">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515" operator="containsText" id="{D44A06A1-D602-4162-B1BC-225731D31943}">
            <xm:f>NOT(ISERROR(SEARCH('Listados Datos'!$T$3,AF372)))</xm:f>
            <xm:f>'Listados Datos'!$T$3</xm:f>
            <x14:dxf>
              <fill>
                <patternFill patternType="solid">
                  <bgColor rgb="FFC00000"/>
                </patternFill>
              </fill>
            </x14:dxf>
          </x14:cfRule>
          <x14:cfRule type="containsText" priority="8516" operator="containsText" id="{BA48FCD6-CF5A-4095-BB26-ECB0E4E6EEF1}">
            <xm:f>NOT(ISERROR(SEARCH('Listados Datos'!$T$4,AF372)))</xm:f>
            <xm:f>'Listados Datos'!$T$4</xm:f>
            <x14:dxf>
              <font>
                <b/>
                <i val="0"/>
                <color theme="0"/>
              </font>
              <fill>
                <patternFill>
                  <bgColor rgb="FFE26B0A"/>
                </patternFill>
              </fill>
            </x14:dxf>
          </x14:cfRule>
          <x14:cfRule type="containsText" priority="8517" operator="containsText" id="{5FBA5D28-2176-4EF1-8270-153D8E6E1A63}">
            <xm:f>NOT(ISERROR(SEARCH('Listados Datos'!$T$5,AF372)))</xm:f>
            <xm:f>'Listados Datos'!$T$5</xm:f>
            <x14:dxf>
              <font>
                <b/>
                <i val="0"/>
                <color auto="1"/>
              </font>
              <fill>
                <patternFill>
                  <bgColor rgb="FFFFFF00"/>
                </patternFill>
              </fill>
            </x14:dxf>
          </x14:cfRule>
          <x14:cfRule type="containsText" priority="8518" operator="containsText" id="{84A8A54A-E2CF-453C-BC1D-C80C51D46E6D}">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511" operator="containsText" id="{57875143-704E-4E34-A1A5-9C208567BEDB}">
            <xm:f>NOT(ISERROR(SEARCH('Listados Datos'!$T$3,AB372)))</xm:f>
            <xm:f>'Listados Datos'!$T$3</xm:f>
            <x14:dxf>
              <fill>
                <patternFill patternType="solid">
                  <bgColor rgb="FFC00000"/>
                </patternFill>
              </fill>
            </x14:dxf>
          </x14:cfRule>
          <x14:cfRule type="containsText" priority="8512" operator="containsText" id="{6686CE55-14E0-4A32-84EA-FE8D2FD18EE1}">
            <xm:f>NOT(ISERROR(SEARCH('Listados Datos'!$T$4,AB372)))</xm:f>
            <xm:f>'Listados Datos'!$T$4</xm:f>
            <x14:dxf>
              <font>
                <b/>
                <i val="0"/>
                <color theme="0"/>
              </font>
              <fill>
                <patternFill>
                  <bgColor rgb="FFE26B0A"/>
                </patternFill>
              </fill>
            </x14:dxf>
          </x14:cfRule>
          <x14:cfRule type="containsText" priority="8513" operator="containsText" id="{5D4718CC-D3EC-47DB-8703-DF2C3C845E4A}">
            <xm:f>NOT(ISERROR(SEARCH('Listados Datos'!$T$5,AB372)))</xm:f>
            <xm:f>'Listados Datos'!$T$5</xm:f>
            <x14:dxf>
              <font>
                <b/>
                <i val="0"/>
                <color auto="1"/>
              </font>
              <fill>
                <patternFill>
                  <bgColor rgb="FFFFFF00"/>
                </patternFill>
              </fill>
            </x14:dxf>
          </x14:cfRule>
          <x14:cfRule type="containsText" priority="8514" operator="containsText" id="{A619F29D-A74D-4793-8562-5378FED5688B}">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501" operator="containsText" id="{B3ADAD58-7B3C-4C32-BF72-A845F52E6BD1}">
            <xm:f>NOT(ISERROR(SEARCH('Listados Datos'!$P$3,Z372)))</xm:f>
            <xm:f>'Listados Datos'!$P$3</xm:f>
            <x14:dxf>
              <fill>
                <patternFill>
                  <bgColor rgb="FF99CC00"/>
                </patternFill>
              </fill>
            </x14:dxf>
          </x14:cfRule>
          <x14:cfRule type="containsText" priority="8502" operator="containsText" id="{53CC5D83-24DC-4202-A641-927F3F9B8B25}">
            <xm:f>NOT(ISERROR(SEARCH('Listados Datos'!$P$4,Z372)))</xm:f>
            <xm:f>'Listados Datos'!$P$4</xm:f>
            <x14:dxf>
              <fill>
                <patternFill>
                  <bgColor rgb="FF33CC33"/>
                </patternFill>
              </fill>
            </x14:dxf>
          </x14:cfRule>
          <x14:cfRule type="containsText" priority="8503" operator="containsText" id="{DB8A00C6-9DF5-46D8-883E-9488791157C5}">
            <xm:f>NOT(ISERROR(SEARCH('Listados Datos'!$P$5,Z372)))</xm:f>
            <xm:f>'Listados Datos'!$P$5</xm:f>
            <x14:dxf>
              <fill>
                <patternFill>
                  <bgColor rgb="FFFFFF00"/>
                </patternFill>
              </fill>
            </x14:dxf>
          </x14:cfRule>
          <x14:cfRule type="containsText" priority="8504" operator="containsText" id="{54D76FE0-3282-4662-B83B-995897180984}">
            <xm:f>NOT(ISERROR(SEARCH('Listados Datos'!$P$6,Z372)))</xm:f>
            <xm:f>'Listados Datos'!$P$6</xm:f>
            <x14:dxf>
              <fill>
                <patternFill>
                  <bgColor rgb="FFFFC000"/>
                </patternFill>
              </fill>
            </x14:dxf>
          </x14:cfRule>
          <x14:cfRule type="containsText" priority="8505" operator="containsText" id="{E6EB4885-C7A4-4074-A30E-EAC0AC995C33}">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473" operator="containsText" id="{42C32933-5D16-469B-9040-2A2DC2379349}">
            <xm:f>NOT(ISERROR(SEARCH('Listados Datos'!$T$3,AT373)))</xm:f>
            <xm:f>'Listados Datos'!$T$3</xm:f>
            <x14:dxf>
              <fill>
                <patternFill patternType="solid">
                  <bgColor rgb="FFC00000"/>
                </patternFill>
              </fill>
            </x14:dxf>
          </x14:cfRule>
          <x14:cfRule type="containsText" priority="8474" operator="containsText" id="{50617366-8C58-4A8F-9FC4-A7AA7522C63E}">
            <xm:f>NOT(ISERROR(SEARCH('Listados Datos'!$T$4,AT373)))</xm:f>
            <xm:f>'Listados Datos'!$T$4</xm:f>
            <x14:dxf>
              <font>
                <b/>
                <i val="0"/>
                <color theme="0"/>
              </font>
              <fill>
                <patternFill>
                  <bgColor rgb="FFE26B0A"/>
                </patternFill>
              </fill>
            </x14:dxf>
          </x14:cfRule>
          <x14:cfRule type="containsText" priority="8475" operator="containsText" id="{84049008-F07F-4662-8D46-5C21EE31D017}">
            <xm:f>NOT(ISERROR(SEARCH('Listados Datos'!$T$5,AT373)))</xm:f>
            <xm:f>'Listados Datos'!$T$5</xm:f>
            <x14:dxf>
              <font>
                <b/>
                <i val="0"/>
                <color auto="1"/>
              </font>
              <fill>
                <patternFill>
                  <bgColor rgb="FFFFFF00"/>
                </patternFill>
              </fill>
            </x14:dxf>
          </x14:cfRule>
          <x14:cfRule type="containsText" priority="8476" operator="containsText" id="{81D9FD94-051A-4921-B209-9EFF503888F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421" operator="containsText" id="{EFFCD1E8-CEB6-48C2-8815-68C0240596B0}">
            <xm:f>NOT(ISERROR(SEARCH('Listados Datos'!$P$3,AR374)))</xm:f>
            <xm:f>'Listados Datos'!$P$3</xm:f>
            <x14:dxf>
              <fill>
                <patternFill>
                  <bgColor rgb="FF99CC00"/>
                </patternFill>
              </fill>
            </x14:dxf>
          </x14:cfRule>
          <x14:cfRule type="containsText" priority="8422" operator="containsText" id="{1F6D0553-5C04-48CE-ABA6-78906A14CA1E}">
            <xm:f>NOT(ISERROR(SEARCH('Listados Datos'!$P$4,AR374)))</xm:f>
            <xm:f>'Listados Datos'!$P$4</xm:f>
            <x14:dxf>
              <fill>
                <patternFill>
                  <bgColor rgb="FF33CC33"/>
                </patternFill>
              </fill>
            </x14:dxf>
          </x14:cfRule>
          <x14:cfRule type="containsText" priority="8423" operator="containsText" id="{C288DDDF-9AC2-4816-BDA0-8D77C9758CC0}">
            <xm:f>NOT(ISERROR(SEARCH('Listados Datos'!$P$5,AR374)))</xm:f>
            <xm:f>'Listados Datos'!$P$5</xm:f>
            <x14:dxf>
              <fill>
                <patternFill>
                  <bgColor rgb="FFFFFF00"/>
                </patternFill>
              </fill>
            </x14:dxf>
          </x14:cfRule>
          <x14:cfRule type="containsText" priority="8424" operator="containsText" id="{28C5D88D-2687-40CF-AB8A-A8D355205E0D}">
            <xm:f>NOT(ISERROR(SEARCH('Listados Datos'!$P$6,AR374)))</xm:f>
            <xm:f>'Listados Datos'!$P$6</xm:f>
            <x14:dxf>
              <fill>
                <patternFill>
                  <bgColor rgb="FFFFC000"/>
                </patternFill>
              </fill>
            </x14:dxf>
          </x14:cfRule>
          <x14:cfRule type="containsText" priority="8425" operator="containsText" id="{F188F6E2-FA09-4DBE-9A29-79E2143D33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459" operator="containsText" id="{D8707E5D-3396-4E5B-9CEA-3B47312C8619}">
            <xm:f>NOT(ISERROR(SEARCH('Listados Datos'!$T$3,AF374)))</xm:f>
            <xm:f>'Listados Datos'!$T$3</xm:f>
            <x14:dxf>
              <fill>
                <patternFill patternType="solid">
                  <bgColor rgb="FFC00000"/>
                </patternFill>
              </fill>
            </x14:dxf>
          </x14:cfRule>
          <x14:cfRule type="containsText" priority="8460" operator="containsText" id="{1525EFCA-E2D5-4D87-A228-1950C7DED92F}">
            <xm:f>NOT(ISERROR(SEARCH('Listados Datos'!$T$4,AF374)))</xm:f>
            <xm:f>'Listados Datos'!$T$4</xm:f>
            <x14:dxf>
              <font>
                <b/>
                <i val="0"/>
                <color theme="0"/>
              </font>
              <fill>
                <patternFill>
                  <bgColor rgb="FFE26B0A"/>
                </patternFill>
              </fill>
            </x14:dxf>
          </x14:cfRule>
          <x14:cfRule type="containsText" priority="8461" operator="containsText" id="{6FDD714E-E3F2-4DE0-B906-9049E82827DD}">
            <xm:f>NOT(ISERROR(SEARCH('Listados Datos'!$T$5,AF374)))</xm:f>
            <xm:f>'Listados Datos'!$T$5</xm:f>
            <x14:dxf>
              <font>
                <b/>
                <i val="0"/>
                <color auto="1"/>
              </font>
              <fill>
                <patternFill>
                  <bgColor rgb="FFFFFF00"/>
                </patternFill>
              </fill>
            </x14:dxf>
          </x14:cfRule>
          <x14:cfRule type="containsText" priority="8462" operator="containsText" id="{30939C30-44E6-4BEF-A641-9AAB8455522E}">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455" operator="containsText" id="{9F2AF44B-C9AF-45D4-8F75-4A275C63B099}">
            <xm:f>NOT(ISERROR(SEARCH('Listados Datos'!$T$3,AB374)))</xm:f>
            <xm:f>'Listados Datos'!$T$3</xm:f>
            <x14:dxf>
              <fill>
                <patternFill patternType="solid">
                  <bgColor rgb="FFC00000"/>
                </patternFill>
              </fill>
            </x14:dxf>
          </x14:cfRule>
          <x14:cfRule type="containsText" priority="8456" operator="containsText" id="{C9BDC46F-E967-4767-A495-65A38056F2CA}">
            <xm:f>NOT(ISERROR(SEARCH('Listados Datos'!$T$4,AB374)))</xm:f>
            <xm:f>'Listados Datos'!$T$4</xm:f>
            <x14:dxf>
              <font>
                <b/>
                <i val="0"/>
                <color theme="0"/>
              </font>
              <fill>
                <patternFill>
                  <bgColor rgb="FFE26B0A"/>
                </patternFill>
              </fill>
            </x14:dxf>
          </x14:cfRule>
          <x14:cfRule type="containsText" priority="8457" operator="containsText" id="{67981297-D9EE-40D2-956B-BA1EE0E720BD}">
            <xm:f>NOT(ISERROR(SEARCH('Listados Datos'!$T$5,AB374)))</xm:f>
            <xm:f>'Listados Datos'!$T$5</xm:f>
            <x14:dxf>
              <font>
                <b/>
                <i val="0"/>
                <color auto="1"/>
              </font>
              <fill>
                <patternFill>
                  <bgColor rgb="FFFFFF00"/>
                </patternFill>
              </fill>
            </x14:dxf>
          </x14:cfRule>
          <x14:cfRule type="containsText" priority="8458" operator="containsText" id="{CD613B0B-3DC2-4079-9DB1-03C8985F5B2F}">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445" operator="containsText" id="{B1CB7982-E2D0-4663-BE96-A5C005AC3102}">
            <xm:f>NOT(ISERROR(SEARCH('Listados Datos'!$P$3,Z374)))</xm:f>
            <xm:f>'Listados Datos'!$P$3</xm:f>
            <x14:dxf>
              <fill>
                <patternFill>
                  <bgColor rgb="FF99CC00"/>
                </patternFill>
              </fill>
            </x14:dxf>
          </x14:cfRule>
          <x14:cfRule type="containsText" priority="8446" operator="containsText" id="{C5408D1C-3804-44B7-B2AD-19C3052DF086}">
            <xm:f>NOT(ISERROR(SEARCH('Listados Datos'!$P$4,Z374)))</xm:f>
            <xm:f>'Listados Datos'!$P$4</xm:f>
            <x14:dxf>
              <fill>
                <patternFill>
                  <bgColor rgb="FF33CC33"/>
                </patternFill>
              </fill>
            </x14:dxf>
          </x14:cfRule>
          <x14:cfRule type="containsText" priority="8447" operator="containsText" id="{FCF90E74-E871-4B82-9E14-AC8741943394}">
            <xm:f>NOT(ISERROR(SEARCH('Listados Datos'!$P$5,Z374)))</xm:f>
            <xm:f>'Listados Datos'!$P$5</xm:f>
            <x14:dxf>
              <fill>
                <patternFill>
                  <bgColor rgb="FFFFFF00"/>
                </patternFill>
              </fill>
            </x14:dxf>
          </x14:cfRule>
          <x14:cfRule type="containsText" priority="8448" operator="containsText" id="{041833A0-6932-473F-A33C-52298F645C7C}">
            <xm:f>NOT(ISERROR(SEARCH('Listados Datos'!$P$6,Z374)))</xm:f>
            <xm:f>'Listados Datos'!$P$6</xm:f>
            <x14:dxf>
              <fill>
                <patternFill>
                  <bgColor rgb="FFFFC000"/>
                </patternFill>
              </fill>
            </x14:dxf>
          </x14:cfRule>
          <x14:cfRule type="containsText" priority="8449" operator="containsText" id="{DEA6DC4B-9022-4EEF-9FD1-DA48A7FF38BF}">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431" operator="containsText" id="{8247CA41-291D-4B3C-8A40-5EC7D601400A}">
            <xm:f>NOT(ISERROR(SEARCH('Listados Datos'!$T$3,AT374)))</xm:f>
            <xm:f>'Listados Datos'!$T$3</xm:f>
            <x14:dxf>
              <fill>
                <patternFill patternType="solid">
                  <bgColor rgb="FFC00000"/>
                </patternFill>
              </fill>
            </x14:dxf>
          </x14:cfRule>
          <x14:cfRule type="containsText" priority="8432" operator="containsText" id="{FD612046-8F83-4B36-A48E-DCECE0204488}">
            <xm:f>NOT(ISERROR(SEARCH('Listados Datos'!$T$4,AT374)))</xm:f>
            <xm:f>'Listados Datos'!$T$4</xm:f>
            <x14:dxf>
              <font>
                <b/>
                <i val="0"/>
                <color theme="0"/>
              </font>
              <fill>
                <patternFill>
                  <bgColor rgb="FFE26B0A"/>
                </patternFill>
              </fill>
            </x14:dxf>
          </x14:cfRule>
          <x14:cfRule type="containsText" priority="8433" operator="containsText" id="{C9C34E9E-1912-4907-91BD-11AED39FB61C}">
            <xm:f>NOT(ISERROR(SEARCH('Listados Datos'!$T$5,AT374)))</xm:f>
            <xm:f>'Listados Datos'!$T$5</xm:f>
            <x14:dxf>
              <font>
                <b/>
                <i val="0"/>
                <color auto="1"/>
              </font>
              <fill>
                <patternFill>
                  <bgColor rgb="FFFFFF00"/>
                </patternFill>
              </fill>
            </x14:dxf>
          </x14:cfRule>
          <x14:cfRule type="containsText" priority="8434" operator="containsText" id="{9C0F86E8-5007-4AAE-AF34-1C3744E1D6C1}">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8271" operator="containsText" id="{A43B659E-8A85-41D2-BFF1-D14B1B69A60A}">
            <xm:f>NOT(ISERROR(SEARCH('Listados Datos'!$P$3,AR379)))</xm:f>
            <xm:f>'Listados Datos'!$P$3</xm:f>
            <x14:dxf>
              <fill>
                <patternFill>
                  <bgColor rgb="FF99CC00"/>
                </patternFill>
              </fill>
            </x14:dxf>
          </x14:cfRule>
          <x14:cfRule type="containsText" priority="8272" operator="containsText" id="{83AAE9A3-204B-4628-B5A9-C3B07AFF575B}">
            <xm:f>NOT(ISERROR(SEARCH('Listados Datos'!$P$4,AR379)))</xm:f>
            <xm:f>'Listados Datos'!$P$4</xm:f>
            <x14:dxf>
              <fill>
                <patternFill>
                  <bgColor rgb="FF33CC33"/>
                </patternFill>
              </fill>
            </x14:dxf>
          </x14:cfRule>
          <x14:cfRule type="containsText" priority="8273" operator="containsText" id="{A52C2F69-3904-41A6-A68B-F8AC114C0BD8}">
            <xm:f>NOT(ISERROR(SEARCH('Listados Datos'!$P$5,AR379)))</xm:f>
            <xm:f>'Listados Datos'!$P$5</xm:f>
            <x14:dxf>
              <fill>
                <patternFill>
                  <bgColor rgb="FFFFFF00"/>
                </patternFill>
              </fill>
            </x14:dxf>
          </x14:cfRule>
          <x14:cfRule type="containsText" priority="8274" operator="containsText" id="{7E3491ED-3FC9-42DC-9D5E-B3BE66B98EF0}">
            <xm:f>NOT(ISERROR(SEARCH('Listados Datos'!$P$6,AR379)))</xm:f>
            <xm:f>'Listados Datos'!$P$6</xm:f>
            <x14:dxf>
              <fill>
                <patternFill>
                  <bgColor rgb="FFFFC000"/>
                </patternFill>
              </fill>
            </x14:dxf>
          </x14:cfRule>
          <x14:cfRule type="containsText" priority="8275" operator="containsText" id="{79808EEC-ECEF-430A-81A9-B27DBE16A176}">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8337" operator="containsText" id="{5B87E6A7-BB5A-421E-80A2-A456D91C21B7}">
            <xm:f>NOT(ISERROR(SEARCH('Listados Datos'!$T$3,AT381)))</xm:f>
            <xm:f>'Listados Datos'!$T$3</xm:f>
            <x14:dxf>
              <fill>
                <patternFill patternType="solid">
                  <bgColor rgb="FFC00000"/>
                </patternFill>
              </fill>
            </x14:dxf>
          </x14:cfRule>
          <x14:cfRule type="containsText" priority="8338" operator="containsText" id="{17D4566D-ECE0-49E2-9D03-5A8AE288917B}">
            <xm:f>NOT(ISERROR(SEARCH('Listados Datos'!$T$4,AT381)))</xm:f>
            <xm:f>'Listados Datos'!$T$4</xm:f>
            <x14:dxf>
              <font>
                <b/>
                <i val="0"/>
                <color theme="0"/>
              </font>
              <fill>
                <patternFill>
                  <bgColor rgb="FFE26B0A"/>
                </patternFill>
              </fill>
            </x14:dxf>
          </x14:cfRule>
          <x14:cfRule type="containsText" priority="8339" operator="containsText" id="{E45A1280-7B69-4428-A37A-5DA19586877D}">
            <xm:f>NOT(ISERROR(SEARCH('Listados Datos'!$T$5,AT381)))</xm:f>
            <xm:f>'Listados Datos'!$T$5</xm:f>
            <x14:dxf>
              <font>
                <b/>
                <i val="0"/>
                <color auto="1"/>
              </font>
              <fill>
                <patternFill>
                  <bgColor rgb="FFFFFF00"/>
                </patternFill>
              </fill>
            </x14:dxf>
          </x14:cfRule>
          <x14:cfRule type="containsText" priority="8340" operator="containsText" id="{7C698AEA-217E-4B11-B409-F498F7727CC8}">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8327" operator="containsText" id="{6C8E79F4-1AFB-4D7F-AAB8-BD29389F527D}">
            <xm:f>NOT(ISERROR(SEARCH('Listados Datos'!$P$3,AR381)))</xm:f>
            <xm:f>'Listados Datos'!$P$3</xm:f>
            <x14:dxf>
              <fill>
                <patternFill>
                  <bgColor rgb="FF99CC00"/>
                </patternFill>
              </fill>
            </x14:dxf>
          </x14:cfRule>
          <x14:cfRule type="containsText" priority="8328" operator="containsText" id="{EAC5DA3D-8ADA-4755-9250-1D15F2B9A238}">
            <xm:f>NOT(ISERROR(SEARCH('Listados Datos'!$P$4,AR381)))</xm:f>
            <xm:f>'Listados Datos'!$P$4</xm:f>
            <x14:dxf>
              <fill>
                <patternFill>
                  <bgColor rgb="FF33CC33"/>
                </patternFill>
              </fill>
            </x14:dxf>
          </x14:cfRule>
          <x14:cfRule type="containsText" priority="8329" operator="containsText" id="{F53B8CC6-3E87-4DAD-9B7A-8CD7E4FB622A}">
            <xm:f>NOT(ISERROR(SEARCH('Listados Datos'!$P$5,AR381)))</xm:f>
            <xm:f>'Listados Datos'!$P$5</xm:f>
            <x14:dxf>
              <fill>
                <patternFill>
                  <bgColor rgb="FFFFFF00"/>
                </patternFill>
              </fill>
            </x14:dxf>
          </x14:cfRule>
          <x14:cfRule type="containsText" priority="8330" operator="containsText" id="{B3535556-E26F-47C5-82EF-B414013055D7}">
            <xm:f>NOT(ISERROR(SEARCH('Listados Datos'!$P$6,AR381)))</xm:f>
            <xm:f>'Listados Datos'!$P$6</xm:f>
            <x14:dxf>
              <fill>
                <patternFill>
                  <bgColor rgb="FFFFC000"/>
                </patternFill>
              </fill>
            </x14:dxf>
          </x14:cfRule>
          <x14:cfRule type="containsText" priority="8331" operator="containsText" id="{3D5B0823-D194-4A7F-B662-F8DF06D19CD6}">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8295" operator="containsText" id="{4728D398-A23F-47DD-9611-05B2A4D08EEF}">
            <xm:f>NOT(ISERROR(SEARCH('Listados Datos'!$T$3,AT378)))</xm:f>
            <xm:f>'Listados Datos'!$T$3</xm:f>
            <x14:dxf>
              <fill>
                <patternFill patternType="solid">
                  <bgColor rgb="FFC00000"/>
                </patternFill>
              </fill>
            </x14:dxf>
          </x14:cfRule>
          <x14:cfRule type="containsText" priority="8296" operator="containsText" id="{8A6ED70D-1936-4FAB-8F6C-3BC5C7364C27}">
            <xm:f>NOT(ISERROR(SEARCH('Listados Datos'!$T$4,AT378)))</xm:f>
            <xm:f>'Listados Datos'!$T$4</xm:f>
            <x14:dxf>
              <font>
                <b/>
                <i val="0"/>
                <color theme="0"/>
              </font>
              <fill>
                <patternFill>
                  <bgColor rgb="FFE26B0A"/>
                </patternFill>
              </fill>
            </x14:dxf>
          </x14:cfRule>
          <x14:cfRule type="containsText" priority="8297" operator="containsText" id="{1603BA73-DC74-48DB-A988-DF5BE3DC8E52}">
            <xm:f>NOT(ISERROR(SEARCH('Listados Datos'!$T$5,AT378)))</xm:f>
            <xm:f>'Listados Datos'!$T$5</xm:f>
            <x14:dxf>
              <font>
                <b/>
                <i val="0"/>
                <color auto="1"/>
              </font>
              <fill>
                <patternFill>
                  <bgColor rgb="FFFFFF00"/>
                </patternFill>
              </fill>
            </x14:dxf>
          </x14:cfRule>
          <x14:cfRule type="containsText" priority="8298" operator="containsText" id="{5B1877AE-68BD-428D-821A-78FF5CF50DD1}">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8285" operator="containsText" id="{8D20AE40-B395-47F0-8D1A-AB598CA0365A}">
            <xm:f>NOT(ISERROR(SEARCH('Listados Datos'!$P$3,AR378)))</xm:f>
            <xm:f>'Listados Datos'!$P$3</xm:f>
            <x14:dxf>
              <fill>
                <patternFill>
                  <bgColor rgb="FF99CC00"/>
                </patternFill>
              </fill>
            </x14:dxf>
          </x14:cfRule>
          <x14:cfRule type="containsText" priority="8286" operator="containsText" id="{F6174411-66E0-4B06-B17E-E8148581BF9C}">
            <xm:f>NOT(ISERROR(SEARCH('Listados Datos'!$P$4,AR378)))</xm:f>
            <xm:f>'Listados Datos'!$P$4</xm:f>
            <x14:dxf>
              <fill>
                <patternFill>
                  <bgColor rgb="FF33CC33"/>
                </patternFill>
              </fill>
            </x14:dxf>
          </x14:cfRule>
          <x14:cfRule type="containsText" priority="8287" operator="containsText" id="{D5B3E0DA-8FB8-4E27-8DFD-3AB097FF3CBB}">
            <xm:f>NOT(ISERROR(SEARCH('Listados Datos'!$P$5,AR378)))</xm:f>
            <xm:f>'Listados Datos'!$P$5</xm:f>
            <x14:dxf>
              <fill>
                <patternFill>
                  <bgColor rgb="FFFFFF00"/>
                </patternFill>
              </fill>
            </x14:dxf>
          </x14:cfRule>
          <x14:cfRule type="containsText" priority="8288" operator="containsText" id="{409581BD-F814-40D6-82AB-C89508DDB9ED}">
            <xm:f>NOT(ISERROR(SEARCH('Listados Datos'!$P$6,AR378)))</xm:f>
            <xm:f>'Listados Datos'!$P$6</xm:f>
            <x14:dxf>
              <fill>
                <patternFill>
                  <bgColor rgb="FFFFC000"/>
                </patternFill>
              </fill>
            </x14:dxf>
          </x14:cfRule>
          <x14:cfRule type="containsText" priority="8289" operator="containsText" id="{AFC8CA88-20F5-47B3-ABC5-8446BEFEC870}">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8403" operator="containsText" id="{929FC7E4-EEB0-460D-8D54-5279DF3CCEA9}">
            <xm:f>NOT(ISERROR(SEARCH('Listados Datos'!$T$3,AF376)))</xm:f>
            <xm:f>'Listados Datos'!$T$3</xm:f>
            <x14:dxf>
              <fill>
                <patternFill patternType="solid">
                  <bgColor rgb="FFC00000"/>
                </patternFill>
              </fill>
            </x14:dxf>
          </x14:cfRule>
          <x14:cfRule type="containsText" priority="8404" operator="containsText" id="{F2CD0A58-35E5-4BE2-93B6-B9B92A5CF936}">
            <xm:f>NOT(ISERROR(SEARCH('Listados Datos'!$T$4,AF376)))</xm:f>
            <xm:f>'Listados Datos'!$T$4</xm:f>
            <x14:dxf>
              <font>
                <b/>
                <i val="0"/>
                <color theme="0"/>
              </font>
              <fill>
                <patternFill>
                  <bgColor rgb="FFE26B0A"/>
                </patternFill>
              </fill>
            </x14:dxf>
          </x14:cfRule>
          <x14:cfRule type="containsText" priority="8405" operator="containsText" id="{12E6590D-498B-4C84-98E9-A045FC521C06}">
            <xm:f>NOT(ISERROR(SEARCH('Listados Datos'!$T$5,AF376)))</xm:f>
            <xm:f>'Listados Datos'!$T$5</xm:f>
            <x14:dxf>
              <font>
                <b/>
                <i val="0"/>
                <color auto="1"/>
              </font>
              <fill>
                <patternFill>
                  <bgColor rgb="FFFFFF00"/>
                </patternFill>
              </fill>
            </x14:dxf>
          </x14:cfRule>
          <x14:cfRule type="containsText" priority="8406" operator="containsText" id="{6365D2DD-B197-46D1-A12A-613B9464D216}">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399" operator="containsText" id="{64D41FBC-9439-439E-90B7-0F208DE2F3FB}">
            <xm:f>NOT(ISERROR(SEARCH('Listados Datos'!$T$3,AB376)))</xm:f>
            <xm:f>'Listados Datos'!$T$3</xm:f>
            <x14:dxf>
              <fill>
                <patternFill patternType="solid">
                  <bgColor rgb="FFC00000"/>
                </patternFill>
              </fill>
            </x14:dxf>
          </x14:cfRule>
          <x14:cfRule type="containsText" priority="8400" operator="containsText" id="{1E6D6224-5E9F-41B9-81EE-DD18E2547667}">
            <xm:f>NOT(ISERROR(SEARCH('Listados Datos'!$T$4,AB376)))</xm:f>
            <xm:f>'Listados Datos'!$T$4</xm:f>
            <x14:dxf>
              <font>
                <b/>
                <i val="0"/>
                <color theme="0"/>
              </font>
              <fill>
                <patternFill>
                  <bgColor rgb="FFE26B0A"/>
                </patternFill>
              </fill>
            </x14:dxf>
          </x14:cfRule>
          <x14:cfRule type="containsText" priority="8401" operator="containsText" id="{9FCA2B85-7CB7-48E7-9A0E-7EBFABB34D7F}">
            <xm:f>NOT(ISERROR(SEARCH('Listados Datos'!$T$5,AB376)))</xm:f>
            <xm:f>'Listados Datos'!$T$5</xm:f>
            <x14:dxf>
              <font>
                <b/>
                <i val="0"/>
                <color auto="1"/>
              </font>
              <fill>
                <patternFill>
                  <bgColor rgb="FFFFFF00"/>
                </patternFill>
              </fill>
            </x14:dxf>
          </x14:cfRule>
          <x14:cfRule type="containsText" priority="8402" operator="containsText" id="{7BB8F83F-7419-4000-A8DF-8BE289FCCDB5}">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389" operator="containsText" id="{13A90EB2-E10D-48A0-AEFF-8149AD1708DB}">
            <xm:f>NOT(ISERROR(SEARCH('Listados Datos'!$P$3,Z376)))</xm:f>
            <xm:f>'Listados Datos'!$P$3</xm:f>
            <x14:dxf>
              <fill>
                <patternFill>
                  <bgColor rgb="FF99CC00"/>
                </patternFill>
              </fill>
            </x14:dxf>
          </x14:cfRule>
          <x14:cfRule type="containsText" priority="8390" operator="containsText" id="{FAA930F0-A6FC-4143-B278-23DE1B7E5CC6}">
            <xm:f>NOT(ISERROR(SEARCH('Listados Datos'!$P$4,Z376)))</xm:f>
            <xm:f>'Listados Datos'!$P$4</xm:f>
            <x14:dxf>
              <fill>
                <patternFill>
                  <bgColor rgb="FF33CC33"/>
                </patternFill>
              </fill>
            </x14:dxf>
          </x14:cfRule>
          <x14:cfRule type="containsText" priority="8391" operator="containsText" id="{B9D85120-6160-4F9C-98BE-9543A6075FB4}">
            <xm:f>NOT(ISERROR(SEARCH('Listados Datos'!$P$5,Z376)))</xm:f>
            <xm:f>'Listados Datos'!$P$5</xm:f>
            <x14:dxf>
              <fill>
                <patternFill>
                  <bgColor rgb="FFFFFF00"/>
                </patternFill>
              </fill>
            </x14:dxf>
          </x14:cfRule>
          <x14:cfRule type="containsText" priority="8392" operator="containsText" id="{CBE78722-3A3F-4496-887B-7C5BDB6DAD7B}">
            <xm:f>NOT(ISERROR(SEARCH('Listados Datos'!$P$6,Z376)))</xm:f>
            <xm:f>'Listados Datos'!$P$6</xm:f>
            <x14:dxf>
              <fill>
                <patternFill>
                  <bgColor rgb="FFFFC000"/>
                </patternFill>
              </fill>
            </x14:dxf>
          </x14:cfRule>
          <x14:cfRule type="containsText" priority="8393" operator="containsText" id="{10252F11-4E70-42BD-97A5-63164428268D}">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365" operator="containsText" id="{62A7F3C5-C865-4D9F-9487-C47812803885}">
            <xm:f>NOT(ISERROR(SEARCH('Listados Datos'!$T$3,AT376)))</xm:f>
            <xm:f>'Listados Datos'!$T$3</xm:f>
            <x14:dxf>
              <fill>
                <patternFill patternType="solid">
                  <bgColor rgb="FFC00000"/>
                </patternFill>
              </fill>
            </x14:dxf>
          </x14:cfRule>
          <x14:cfRule type="containsText" priority="8366" operator="containsText" id="{6B6EEE53-A763-4D2D-82D6-DCFFCB08B51D}">
            <xm:f>NOT(ISERROR(SEARCH('Listados Datos'!$T$4,AT376)))</xm:f>
            <xm:f>'Listados Datos'!$T$4</xm:f>
            <x14:dxf>
              <font>
                <b/>
                <i val="0"/>
                <color theme="0"/>
              </font>
              <fill>
                <patternFill>
                  <bgColor rgb="FFE26B0A"/>
                </patternFill>
              </fill>
            </x14:dxf>
          </x14:cfRule>
          <x14:cfRule type="containsText" priority="8367" operator="containsText" id="{35568BCA-496D-43A2-8CA7-3B4AABFA0814}">
            <xm:f>NOT(ISERROR(SEARCH('Listados Datos'!$T$5,AT376)))</xm:f>
            <xm:f>'Listados Datos'!$T$5</xm:f>
            <x14:dxf>
              <font>
                <b/>
                <i val="0"/>
                <color auto="1"/>
              </font>
              <fill>
                <patternFill>
                  <bgColor rgb="FFFFFF00"/>
                </patternFill>
              </fill>
            </x14:dxf>
          </x14:cfRule>
          <x14:cfRule type="containsText" priority="8368" operator="containsText" id="{6D7F79B3-39CE-4334-AF2C-7DA0C9AC6C96}">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355" operator="containsText" id="{9DD38955-C76C-4098-8564-2F81526255E2}">
            <xm:f>NOT(ISERROR(SEARCH('Listados Datos'!$P$3,AR376)))</xm:f>
            <xm:f>'Listados Datos'!$P$3</xm:f>
            <x14:dxf>
              <fill>
                <patternFill>
                  <bgColor rgb="FF99CC00"/>
                </patternFill>
              </fill>
            </x14:dxf>
          </x14:cfRule>
          <x14:cfRule type="containsText" priority="8356" operator="containsText" id="{26EA2F99-A369-4666-9EDA-E653C6382E81}">
            <xm:f>NOT(ISERROR(SEARCH('Listados Datos'!$P$4,AR376)))</xm:f>
            <xm:f>'Listados Datos'!$P$4</xm:f>
            <x14:dxf>
              <fill>
                <patternFill>
                  <bgColor rgb="FF33CC33"/>
                </patternFill>
              </fill>
            </x14:dxf>
          </x14:cfRule>
          <x14:cfRule type="containsText" priority="8357" operator="containsText" id="{85074DB8-D618-4DBD-A31C-E009C193BC7B}">
            <xm:f>NOT(ISERROR(SEARCH('Listados Datos'!$P$5,AR376)))</xm:f>
            <xm:f>'Listados Datos'!$P$5</xm:f>
            <x14:dxf>
              <fill>
                <patternFill>
                  <bgColor rgb="FFFFFF00"/>
                </patternFill>
              </fill>
            </x14:dxf>
          </x14:cfRule>
          <x14:cfRule type="containsText" priority="8358" operator="containsText" id="{622B4E5D-F89C-4959-8B4D-B136597AAF0C}">
            <xm:f>NOT(ISERROR(SEARCH('Listados Datos'!$P$6,AR376)))</xm:f>
            <xm:f>'Listados Datos'!$P$6</xm:f>
            <x14:dxf>
              <fill>
                <patternFill>
                  <bgColor rgb="FFFFC000"/>
                </patternFill>
              </fill>
            </x14:dxf>
          </x14:cfRule>
          <x14:cfRule type="containsText" priority="8359" operator="containsText" id="{FFFA9A8D-C4ED-447F-BE30-933AEFE921B9}">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8351" operator="containsText" id="{2D76AD40-5FE8-4A73-B54C-C566E3D0530E}">
            <xm:f>NOT(ISERROR(SEARCH('Listados Datos'!$T$3,AT377)))</xm:f>
            <xm:f>'Listados Datos'!$T$3</xm:f>
            <x14:dxf>
              <fill>
                <patternFill patternType="solid">
                  <bgColor rgb="FFC00000"/>
                </patternFill>
              </fill>
            </x14:dxf>
          </x14:cfRule>
          <x14:cfRule type="containsText" priority="8352" operator="containsText" id="{B2E215F0-1054-40C5-BACF-5FABE44B213A}">
            <xm:f>NOT(ISERROR(SEARCH('Listados Datos'!$T$4,AT377)))</xm:f>
            <xm:f>'Listados Datos'!$T$4</xm:f>
            <x14:dxf>
              <font>
                <b/>
                <i val="0"/>
                <color theme="0"/>
              </font>
              <fill>
                <patternFill>
                  <bgColor rgb="FFE26B0A"/>
                </patternFill>
              </fill>
            </x14:dxf>
          </x14:cfRule>
          <x14:cfRule type="containsText" priority="8353" operator="containsText" id="{E0010C08-2B47-40DC-8E8A-EDB35FE2F609}">
            <xm:f>NOT(ISERROR(SEARCH('Listados Datos'!$T$5,AT377)))</xm:f>
            <xm:f>'Listados Datos'!$T$5</xm:f>
            <x14:dxf>
              <font>
                <b/>
                <i val="0"/>
                <color auto="1"/>
              </font>
              <fill>
                <patternFill>
                  <bgColor rgb="FFFFFF00"/>
                </patternFill>
              </fill>
            </x14:dxf>
          </x14:cfRule>
          <x14:cfRule type="containsText" priority="8354" operator="containsText" id="{E5CFC696-411C-4DB2-9483-EBC2B9B4F62B}">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8341" operator="containsText" id="{312B090B-679C-47A1-B76B-802E2DD246F2}">
            <xm:f>NOT(ISERROR(SEARCH('Listados Datos'!$P$3,AR377)))</xm:f>
            <xm:f>'Listados Datos'!$P$3</xm:f>
            <x14:dxf>
              <fill>
                <patternFill>
                  <bgColor rgb="FF99CC00"/>
                </patternFill>
              </fill>
            </x14:dxf>
          </x14:cfRule>
          <x14:cfRule type="containsText" priority="8342" operator="containsText" id="{BEFA5483-43AB-43F5-B273-85E259BF1A36}">
            <xm:f>NOT(ISERROR(SEARCH('Listados Datos'!$P$4,AR377)))</xm:f>
            <xm:f>'Listados Datos'!$P$4</xm:f>
            <x14:dxf>
              <fill>
                <patternFill>
                  <bgColor rgb="FF33CC33"/>
                </patternFill>
              </fill>
            </x14:dxf>
          </x14:cfRule>
          <x14:cfRule type="containsText" priority="8343" operator="containsText" id="{A1AEEE05-6FC3-4F39-A807-AEB93BE823D3}">
            <xm:f>NOT(ISERROR(SEARCH('Listados Datos'!$P$5,AR377)))</xm:f>
            <xm:f>'Listados Datos'!$P$5</xm:f>
            <x14:dxf>
              <fill>
                <patternFill>
                  <bgColor rgb="FFFFFF00"/>
                </patternFill>
              </fill>
            </x14:dxf>
          </x14:cfRule>
          <x14:cfRule type="containsText" priority="8344" operator="containsText" id="{B2173940-E1D6-412A-8452-9E0AECC11696}">
            <xm:f>NOT(ISERROR(SEARCH('Listados Datos'!$P$6,AR377)))</xm:f>
            <xm:f>'Listados Datos'!$P$6</xm:f>
            <x14:dxf>
              <fill>
                <patternFill>
                  <bgColor rgb="FFFFC000"/>
                </patternFill>
              </fill>
            </x14:dxf>
          </x14:cfRule>
          <x14:cfRule type="containsText" priority="8345" operator="containsText" id="{DCBE17A4-17A5-4992-A29F-A55B8DCF86E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8323" operator="containsText" id="{1496D4E3-FDE9-4B4D-9920-2F72CD30277D}">
            <xm:f>NOT(ISERROR(SEARCH('Listados Datos'!$T$3,AF378)))</xm:f>
            <xm:f>'Listados Datos'!$T$3</xm:f>
            <x14:dxf>
              <fill>
                <patternFill patternType="solid">
                  <bgColor rgb="FFC00000"/>
                </patternFill>
              </fill>
            </x14:dxf>
          </x14:cfRule>
          <x14:cfRule type="containsText" priority="8324" operator="containsText" id="{1E209264-47B1-47E5-9AFF-3C792D995A88}">
            <xm:f>NOT(ISERROR(SEARCH('Listados Datos'!$T$4,AF378)))</xm:f>
            <xm:f>'Listados Datos'!$T$4</xm:f>
            <x14:dxf>
              <font>
                <b/>
                <i val="0"/>
                <color theme="0"/>
              </font>
              <fill>
                <patternFill>
                  <bgColor rgb="FFE26B0A"/>
                </patternFill>
              </fill>
            </x14:dxf>
          </x14:cfRule>
          <x14:cfRule type="containsText" priority="8325" operator="containsText" id="{C05FC37B-5615-4DEE-B458-636C75241519}">
            <xm:f>NOT(ISERROR(SEARCH('Listados Datos'!$T$5,AF378)))</xm:f>
            <xm:f>'Listados Datos'!$T$5</xm:f>
            <x14:dxf>
              <font>
                <b/>
                <i val="0"/>
                <color auto="1"/>
              </font>
              <fill>
                <patternFill>
                  <bgColor rgb="FFFFFF00"/>
                </patternFill>
              </fill>
            </x14:dxf>
          </x14:cfRule>
          <x14:cfRule type="containsText" priority="8326" operator="containsText" id="{A6DE2F24-91C9-4515-9601-53E2F4279534}">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8319" operator="containsText" id="{288183EB-68CA-4DD1-AC94-493F22172B7B}">
            <xm:f>NOT(ISERROR(SEARCH('Listados Datos'!$T$3,AB378)))</xm:f>
            <xm:f>'Listados Datos'!$T$3</xm:f>
            <x14:dxf>
              <fill>
                <patternFill patternType="solid">
                  <bgColor rgb="FFC00000"/>
                </patternFill>
              </fill>
            </x14:dxf>
          </x14:cfRule>
          <x14:cfRule type="containsText" priority="8320" operator="containsText" id="{40FF5412-72FF-4B2C-9836-ACF70E8D9882}">
            <xm:f>NOT(ISERROR(SEARCH('Listados Datos'!$T$4,AB378)))</xm:f>
            <xm:f>'Listados Datos'!$T$4</xm:f>
            <x14:dxf>
              <font>
                <b/>
                <i val="0"/>
                <color theme="0"/>
              </font>
              <fill>
                <patternFill>
                  <bgColor rgb="FFE26B0A"/>
                </patternFill>
              </fill>
            </x14:dxf>
          </x14:cfRule>
          <x14:cfRule type="containsText" priority="8321" operator="containsText" id="{7D320FE3-EDB9-4D66-AFDD-655EF3D7C1AB}">
            <xm:f>NOT(ISERROR(SEARCH('Listados Datos'!$T$5,AB378)))</xm:f>
            <xm:f>'Listados Datos'!$T$5</xm:f>
            <x14:dxf>
              <font>
                <b/>
                <i val="0"/>
                <color auto="1"/>
              </font>
              <fill>
                <patternFill>
                  <bgColor rgb="FFFFFF00"/>
                </patternFill>
              </fill>
            </x14:dxf>
          </x14:cfRule>
          <x14:cfRule type="containsText" priority="8322" operator="containsText" id="{34E77294-3FB2-4298-A804-6C7E8C97E684}">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8309" operator="containsText" id="{8C5D86D7-8906-4894-9B9A-A5E79F5BE359}">
            <xm:f>NOT(ISERROR(SEARCH('Listados Datos'!$P$3,Z378)))</xm:f>
            <xm:f>'Listados Datos'!$P$3</xm:f>
            <x14:dxf>
              <fill>
                <patternFill>
                  <bgColor rgb="FF99CC00"/>
                </patternFill>
              </fill>
            </x14:dxf>
          </x14:cfRule>
          <x14:cfRule type="containsText" priority="8310" operator="containsText" id="{2782B752-868E-4455-B37A-D301827B97B5}">
            <xm:f>NOT(ISERROR(SEARCH('Listados Datos'!$P$4,Z378)))</xm:f>
            <xm:f>'Listados Datos'!$P$4</xm:f>
            <x14:dxf>
              <fill>
                <patternFill>
                  <bgColor rgb="FF33CC33"/>
                </patternFill>
              </fill>
            </x14:dxf>
          </x14:cfRule>
          <x14:cfRule type="containsText" priority="8311" operator="containsText" id="{4AB1F121-3194-4E8C-A4C7-E6E58D3F3B49}">
            <xm:f>NOT(ISERROR(SEARCH('Listados Datos'!$P$5,Z378)))</xm:f>
            <xm:f>'Listados Datos'!$P$5</xm:f>
            <x14:dxf>
              <fill>
                <patternFill>
                  <bgColor rgb="FFFFFF00"/>
                </patternFill>
              </fill>
            </x14:dxf>
          </x14:cfRule>
          <x14:cfRule type="containsText" priority="8312" operator="containsText" id="{4E544C29-A223-4ADA-965B-B7797E90812A}">
            <xm:f>NOT(ISERROR(SEARCH('Listados Datos'!$P$6,Z378)))</xm:f>
            <xm:f>'Listados Datos'!$P$6</xm:f>
            <x14:dxf>
              <fill>
                <patternFill>
                  <bgColor rgb="FFFFC000"/>
                </patternFill>
              </fill>
            </x14:dxf>
          </x14:cfRule>
          <x14:cfRule type="containsText" priority="8313" operator="containsText" id="{65BA7D1E-C835-4C23-B7DA-9651C8C7C19A}">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8281" operator="containsText" id="{77C75619-643B-4995-8FC8-702AFA55CCC8}">
            <xm:f>NOT(ISERROR(SEARCH('Listados Datos'!$T$3,AT379)))</xm:f>
            <xm:f>'Listados Datos'!$T$3</xm:f>
            <x14:dxf>
              <fill>
                <patternFill patternType="solid">
                  <bgColor rgb="FFC00000"/>
                </patternFill>
              </fill>
            </x14:dxf>
          </x14:cfRule>
          <x14:cfRule type="containsText" priority="8282" operator="containsText" id="{46B90170-88EE-4535-B914-A86855A07BE4}">
            <xm:f>NOT(ISERROR(SEARCH('Listados Datos'!$T$4,AT379)))</xm:f>
            <xm:f>'Listados Datos'!$T$4</xm:f>
            <x14:dxf>
              <font>
                <b/>
                <i val="0"/>
                <color theme="0"/>
              </font>
              <fill>
                <patternFill>
                  <bgColor rgb="FFE26B0A"/>
                </patternFill>
              </fill>
            </x14:dxf>
          </x14:cfRule>
          <x14:cfRule type="containsText" priority="8283" operator="containsText" id="{C746B725-8BBB-4C85-B917-ABB87F9718A0}">
            <xm:f>NOT(ISERROR(SEARCH('Listados Datos'!$T$5,AT379)))</xm:f>
            <xm:f>'Listados Datos'!$T$5</xm:f>
            <x14:dxf>
              <font>
                <b/>
                <i val="0"/>
                <color auto="1"/>
              </font>
              <fill>
                <patternFill>
                  <bgColor rgb="FFFFFF00"/>
                </patternFill>
              </fill>
            </x14:dxf>
          </x14:cfRule>
          <x14:cfRule type="containsText" priority="8284" operator="containsText" id="{09669800-CD06-4EB4-BE91-56CAC4560A13}">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8229" operator="containsText" id="{6DE87297-4C53-4496-B3C9-E0A579C777AB}">
            <xm:f>NOT(ISERROR(SEARCH('Listados Datos'!$P$3,AR380)))</xm:f>
            <xm:f>'Listados Datos'!$P$3</xm:f>
            <x14:dxf>
              <fill>
                <patternFill>
                  <bgColor rgb="FF99CC00"/>
                </patternFill>
              </fill>
            </x14:dxf>
          </x14:cfRule>
          <x14:cfRule type="containsText" priority="8230" operator="containsText" id="{3AEB0250-F021-4863-901C-629678E9B67E}">
            <xm:f>NOT(ISERROR(SEARCH('Listados Datos'!$P$4,AR380)))</xm:f>
            <xm:f>'Listados Datos'!$P$4</xm:f>
            <x14:dxf>
              <fill>
                <patternFill>
                  <bgColor rgb="FF33CC33"/>
                </patternFill>
              </fill>
            </x14:dxf>
          </x14:cfRule>
          <x14:cfRule type="containsText" priority="8231" operator="containsText" id="{412E5F66-D078-417A-BCB9-E5665EC9005F}">
            <xm:f>NOT(ISERROR(SEARCH('Listados Datos'!$P$5,AR380)))</xm:f>
            <xm:f>'Listados Datos'!$P$5</xm:f>
            <x14:dxf>
              <fill>
                <patternFill>
                  <bgColor rgb="FFFFFF00"/>
                </patternFill>
              </fill>
            </x14:dxf>
          </x14:cfRule>
          <x14:cfRule type="containsText" priority="8232" operator="containsText" id="{D68C0313-914F-46D8-B799-7E6457BBB8C2}">
            <xm:f>NOT(ISERROR(SEARCH('Listados Datos'!$P$6,AR380)))</xm:f>
            <xm:f>'Listados Datos'!$P$6</xm:f>
            <x14:dxf>
              <fill>
                <patternFill>
                  <bgColor rgb="FFFFC000"/>
                </patternFill>
              </fill>
            </x14:dxf>
          </x14:cfRule>
          <x14:cfRule type="containsText" priority="8233" operator="containsText" id="{ACD32A89-5EAF-4BCB-9289-0EBB337A9283}">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8267" operator="containsText" id="{4793205E-B77E-489E-9821-AAAC476055A0}">
            <xm:f>NOT(ISERROR(SEARCH('Listados Datos'!$T$3,AF380)))</xm:f>
            <xm:f>'Listados Datos'!$T$3</xm:f>
            <x14:dxf>
              <fill>
                <patternFill patternType="solid">
                  <bgColor rgb="FFC00000"/>
                </patternFill>
              </fill>
            </x14:dxf>
          </x14:cfRule>
          <x14:cfRule type="containsText" priority="8268" operator="containsText" id="{49890950-A0A4-4C08-834F-60FC8F439C9B}">
            <xm:f>NOT(ISERROR(SEARCH('Listados Datos'!$T$4,AF380)))</xm:f>
            <xm:f>'Listados Datos'!$T$4</xm:f>
            <x14:dxf>
              <font>
                <b/>
                <i val="0"/>
                <color theme="0"/>
              </font>
              <fill>
                <patternFill>
                  <bgColor rgb="FFE26B0A"/>
                </patternFill>
              </fill>
            </x14:dxf>
          </x14:cfRule>
          <x14:cfRule type="containsText" priority="8269" operator="containsText" id="{1904D801-AA48-46DC-A410-92A471ADF8C5}">
            <xm:f>NOT(ISERROR(SEARCH('Listados Datos'!$T$5,AF380)))</xm:f>
            <xm:f>'Listados Datos'!$T$5</xm:f>
            <x14:dxf>
              <font>
                <b/>
                <i val="0"/>
                <color auto="1"/>
              </font>
              <fill>
                <patternFill>
                  <bgColor rgb="FFFFFF00"/>
                </patternFill>
              </fill>
            </x14:dxf>
          </x14:cfRule>
          <x14:cfRule type="containsText" priority="8270" operator="containsText" id="{E5BF5042-C49C-4EAD-A3B6-E1E3CFC79920}">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8263" operator="containsText" id="{AA20239F-882C-40DE-9EEC-631210C16A9B}">
            <xm:f>NOT(ISERROR(SEARCH('Listados Datos'!$T$3,AB380)))</xm:f>
            <xm:f>'Listados Datos'!$T$3</xm:f>
            <x14:dxf>
              <fill>
                <patternFill patternType="solid">
                  <bgColor rgb="FFC00000"/>
                </patternFill>
              </fill>
            </x14:dxf>
          </x14:cfRule>
          <x14:cfRule type="containsText" priority="8264" operator="containsText" id="{F2965D07-914B-4B85-BDCF-AE4D941FF5D6}">
            <xm:f>NOT(ISERROR(SEARCH('Listados Datos'!$T$4,AB380)))</xm:f>
            <xm:f>'Listados Datos'!$T$4</xm:f>
            <x14:dxf>
              <font>
                <b/>
                <i val="0"/>
                <color theme="0"/>
              </font>
              <fill>
                <patternFill>
                  <bgColor rgb="FFE26B0A"/>
                </patternFill>
              </fill>
            </x14:dxf>
          </x14:cfRule>
          <x14:cfRule type="containsText" priority="8265" operator="containsText" id="{6C5A229F-0661-4E13-A366-990B25F51CCA}">
            <xm:f>NOT(ISERROR(SEARCH('Listados Datos'!$T$5,AB380)))</xm:f>
            <xm:f>'Listados Datos'!$T$5</xm:f>
            <x14:dxf>
              <font>
                <b/>
                <i val="0"/>
                <color auto="1"/>
              </font>
              <fill>
                <patternFill>
                  <bgColor rgb="FFFFFF00"/>
                </patternFill>
              </fill>
            </x14:dxf>
          </x14:cfRule>
          <x14:cfRule type="containsText" priority="8266" operator="containsText" id="{DC98B75F-725C-4EC3-BB69-10256DFA14A0}">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8253" operator="containsText" id="{6D8AC0BF-808C-405D-8192-9FA4C7B56295}">
            <xm:f>NOT(ISERROR(SEARCH('Listados Datos'!$P$3,Z380)))</xm:f>
            <xm:f>'Listados Datos'!$P$3</xm:f>
            <x14:dxf>
              <fill>
                <patternFill>
                  <bgColor rgb="FF99CC00"/>
                </patternFill>
              </fill>
            </x14:dxf>
          </x14:cfRule>
          <x14:cfRule type="containsText" priority="8254" operator="containsText" id="{E356A9DF-EE9F-4F07-950A-1E7464C7901B}">
            <xm:f>NOT(ISERROR(SEARCH('Listados Datos'!$P$4,Z380)))</xm:f>
            <xm:f>'Listados Datos'!$P$4</xm:f>
            <x14:dxf>
              <fill>
                <patternFill>
                  <bgColor rgb="FF33CC33"/>
                </patternFill>
              </fill>
            </x14:dxf>
          </x14:cfRule>
          <x14:cfRule type="containsText" priority="8255" operator="containsText" id="{E3AF79D0-EEF0-4B3C-9D04-FBD1127ACD4E}">
            <xm:f>NOT(ISERROR(SEARCH('Listados Datos'!$P$5,Z380)))</xm:f>
            <xm:f>'Listados Datos'!$P$5</xm:f>
            <x14:dxf>
              <fill>
                <patternFill>
                  <bgColor rgb="FFFFFF00"/>
                </patternFill>
              </fill>
            </x14:dxf>
          </x14:cfRule>
          <x14:cfRule type="containsText" priority="8256" operator="containsText" id="{D22D5426-0B73-4139-B895-B52684574134}">
            <xm:f>NOT(ISERROR(SEARCH('Listados Datos'!$P$6,Z380)))</xm:f>
            <xm:f>'Listados Datos'!$P$6</xm:f>
            <x14:dxf>
              <fill>
                <patternFill>
                  <bgColor rgb="FFFFC000"/>
                </patternFill>
              </fill>
            </x14:dxf>
          </x14:cfRule>
          <x14:cfRule type="containsText" priority="8257" operator="containsText" id="{85C30D48-134F-47EC-9EE4-B22B55299AAB}">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8239" operator="containsText" id="{9F0D0092-9820-4ADC-A476-A0DB2D0B088B}">
            <xm:f>NOT(ISERROR(SEARCH('Listados Datos'!$T$3,AT380)))</xm:f>
            <xm:f>'Listados Datos'!$T$3</xm:f>
            <x14:dxf>
              <fill>
                <patternFill patternType="solid">
                  <bgColor rgb="FFC00000"/>
                </patternFill>
              </fill>
            </x14:dxf>
          </x14:cfRule>
          <x14:cfRule type="containsText" priority="8240" operator="containsText" id="{2942087D-0C20-4D2C-9842-978D63FD6EDA}">
            <xm:f>NOT(ISERROR(SEARCH('Listados Datos'!$T$4,AT380)))</xm:f>
            <xm:f>'Listados Datos'!$T$4</xm:f>
            <x14:dxf>
              <font>
                <b/>
                <i val="0"/>
                <color theme="0"/>
              </font>
              <fill>
                <patternFill>
                  <bgColor rgb="FFE26B0A"/>
                </patternFill>
              </fill>
            </x14:dxf>
          </x14:cfRule>
          <x14:cfRule type="containsText" priority="8241" operator="containsText" id="{AD5291A0-69BC-4A0C-99CA-1B3ADEA9C20A}">
            <xm:f>NOT(ISERROR(SEARCH('Listados Datos'!$T$5,AT380)))</xm:f>
            <xm:f>'Listados Datos'!$T$5</xm:f>
            <x14:dxf>
              <font>
                <b/>
                <i val="0"/>
                <color auto="1"/>
              </font>
              <fill>
                <patternFill>
                  <bgColor rgb="FFFFFF00"/>
                </patternFill>
              </fill>
            </x14:dxf>
          </x14:cfRule>
          <x14:cfRule type="containsText" priority="8242" operator="containsText" id="{BC4C9178-35E3-4480-997E-0793B34E414B}">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999" operator="containsText" id="{89DB0A16-F747-4BF3-B519-BE649CC39957}">
            <xm:f>NOT(ISERROR(SEARCH('Listados Datos'!$P$3,AR393)))</xm:f>
            <xm:f>'Listados Datos'!$P$3</xm:f>
            <x14:dxf>
              <fill>
                <patternFill>
                  <bgColor rgb="FF99CC00"/>
                </patternFill>
              </fill>
            </x14:dxf>
          </x14:cfRule>
          <x14:cfRule type="containsText" priority="8000" operator="containsText" id="{93A2C994-D3C6-48B4-8468-5D7EFB6C74AE}">
            <xm:f>NOT(ISERROR(SEARCH('Listados Datos'!$P$4,AR393)))</xm:f>
            <xm:f>'Listados Datos'!$P$4</xm:f>
            <x14:dxf>
              <fill>
                <patternFill>
                  <bgColor rgb="FF33CC33"/>
                </patternFill>
              </fill>
            </x14:dxf>
          </x14:cfRule>
          <x14:cfRule type="containsText" priority="8001" operator="containsText" id="{534DC933-08D7-494C-B868-BE68F62B1F16}">
            <xm:f>NOT(ISERROR(SEARCH('Listados Datos'!$P$5,AR393)))</xm:f>
            <xm:f>'Listados Datos'!$P$5</xm:f>
            <x14:dxf>
              <fill>
                <patternFill>
                  <bgColor rgb="FFFFFF00"/>
                </patternFill>
              </fill>
            </x14:dxf>
          </x14:cfRule>
          <x14:cfRule type="containsText" priority="8002" operator="containsText" id="{5AF2E7DA-AF46-4830-B2D0-85C783D279B7}">
            <xm:f>NOT(ISERROR(SEARCH('Listados Datos'!$P$6,AR393)))</xm:f>
            <xm:f>'Listados Datos'!$P$6</xm:f>
            <x14:dxf>
              <fill>
                <patternFill>
                  <bgColor rgb="FFFFC000"/>
                </patternFill>
              </fill>
            </x14:dxf>
          </x14:cfRule>
          <x14:cfRule type="containsText" priority="8003" operator="containsText" id="{60E8E151-9610-4AA9-B4E4-7FD86150606E}">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8009" operator="containsText" id="{0F7325C9-9504-4716-BFCF-E9B2393206DC}">
            <xm:f>NOT(ISERROR(SEARCH('Listados Datos'!$T$3,AT393)))</xm:f>
            <xm:f>'Listados Datos'!$T$3</xm:f>
            <x14:dxf>
              <fill>
                <patternFill patternType="solid">
                  <bgColor rgb="FFC00000"/>
                </patternFill>
              </fill>
            </x14:dxf>
          </x14:cfRule>
          <x14:cfRule type="containsText" priority="8010" operator="containsText" id="{65B9DE1A-5082-4089-906A-3987025580DF}">
            <xm:f>NOT(ISERROR(SEARCH('Listados Datos'!$T$4,AT393)))</xm:f>
            <xm:f>'Listados Datos'!$T$4</xm:f>
            <x14:dxf>
              <font>
                <b/>
                <i val="0"/>
                <color theme="0"/>
              </font>
              <fill>
                <patternFill>
                  <bgColor rgb="FFE26B0A"/>
                </patternFill>
              </fill>
            </x14:dxf>
          </x14:cfRule>
          <x14:cfRule type="containsText" priority="8011" operator="containsText" id="{FDB926B9-A942-405A-9930-8E85439BBAE8}">
            <xm:f>NOT(ISERROR(SEARCH('Listados Datos'!$T$5,AT393)))</xm:f>
            <xm:f>'Listados Datos'!$T$5</xm:f>
            <x14:dxf>
              <font>
                <b/>
                <i val="0"/>
                <color auto="1"/>
              </font>
              <fill>
                <patternFill>
                  <bgColor rgb="FFFFFF00"/>
                </patternFill>
              </fill>
            </x14:dxf>
          </x14:cfRule>
          <x14:cfRule type="containsText" priority="8012" operator="containsText" id="{FFCE0ACB-576F-43C8-A815-D454AF1D8566}">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967" operator="containsText" id="{B463CD53-0C37-476C-B2B1-EA9EA3873920}">
            <xm:f>NOT(ISERROR(SEARCH('Listados Datos'!$T$3,AT390)))</xm:f>
            <xm:f>'Listados Datos'!$T$3</xm:f>
            <x14:dxf>
              <fill>
                <patternFill patternType="solid">
                  <bgColor rgb="FFC00000"/>
                </patternFill>
              </fill>
            </x14:dxf>
          </x14:cfRule>
          <x14:cfRule type="containsText" priority="7968" operator="containsText" id="{7CFF4704-1D75-42CD-B1BC-CFFAE6C75892}">
            <xm:f>NOT(ISERROR(SEARCH('Listados Datos'!$T$4,AT390)))</xm:f>
            <xm:f>'Listados Datos'!$T$4</xm:f>
            <x14:dxf>
              <font>
                <b/>
                <i val="0"/>
                <color theme="0"/>
              </font>
              <fill>
                <patternFill>
                  <bgColor rgb="FFE26B0A"/>
                </patternFill>
              </fill>
            </x14:dxf>
          </x14:cfRule>
          <x14:cfRule type="containsText" priority="7969" operator="containsText" id="{EECB9CB8-B555-47B9-B758-081034F6B1C2}">
            <xm:f>NOT(ISERROR(SEARCH('Listados Datos'!$T$5,AT390)))</xm:f>
            <xm:f>'Listados Datos'!$T$5</xm:f>
            <x14:dxf>
              <font>
                <b/>
                <i val="0"/>
                <color auto="1"/>
              </font>
              <fill>
                <patternFill>
                  <bgColor rgb="FFFFFF00"/>
                </patternFill>
              </fill>
            </x14:dxf>
          </x14:cfRule>
          <x14:cfRule type="containsText" priority="7970" operator="containsText" id="{38E9E614-4708-4E0A-B338-A278FE812EB3}">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957" operator="containsText" id="{861F9CCE-1142-4680-A785-742EB368EC80}">
            <xm:f>NOT(ISERROR(SEARCH('Listados Datos'!$P$3,AR390)))</xm:f>
            <xm:f>'Listados Datos'!$P$3</xm:f>
            <x14:dxf>
              <fill>
                <patternFill>
                  <bgColor rgb="FF99CC00"/>
                </patternFill>
              </fill>
            </x14:dxf>
          </x14:cfRule>
          <x14:cfRule type="containsText" priority="7958" operator="containsText" id="{CC8DAA4E-813E-4430-98B0-EE1CD91188F3}">
            <xm:f>NOT(ISERROR(SEARCH('Listados Datos'!$P$4,AR390)))</xm:f>
            <xm:f>'Listados Datos'!$P$4</xm:f>
            <x14:dxf>
              <fill>
                <patternFill>
                  <bgColor rgb="FF33CC33"/>
                </patternFill>
              </fill>
            </x14:dxf>
          </x14:cfRule>
          <x14:cfRule type="containsText" priority="7959" operator="containsText" id="{D749A89D-424E-41A4-8955-927271D63FFE}">
            <xm:f>NOT(ISERROR(SEARCH('Listados Datos'!$P$5,AR390)))</xm:f>
            <xm:f>'Listados Datos'!$P$5</xm:f>
            <x14:dxf>
              <fill>
                <patternFill>
                  <bgColor rgb="FFFFFF00"/>
                </patternFill>
              </fill>
            </x14:dxf>
          </x14:cfRule>
          <x14:cfRule type="containsText" priority="7960" operator="containsText" id="{3A570E0F-3A9E-4B82-BC1E-808C0AC4DEAD}">
            <xm:f>NOT(ISERROR(SEARCH('Listados Datos'!$P$6,AR390)))</xm:f>
            <xm:f>'Listados Datos'!$P$6</xm:f>
            <x14:dxf>
              <fill>
                <patternFill>
                  <bgColor rgb="FFFFC000"/>
                </patternFill>
              </fill>
            </x14:dxf>
          </x14:cfRule>
          <x14:cfRule type="containsText" priority="7961" operator="containsText" id="{008C8896-72B4-422D-B158-B8FED0383309}">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8075" operator="containsText" id="{1154A959-CC68-4591-B09B-49E9FC0DF266}">
            <xm:f>NOT(ISERROR(SEARCH('Listados Datos'!$T$3,AF388)))</xm:f>
            <xm:f>'Listados Datos'!$T$3</xm:f>
            <x14:dxf>
              <fill>
                <patternFill patternType="solid">
                  <bgColor rgb="FFC00000"/>
                </patternFill>
              </fill>
            </x14:dxf>
          </x14:cfRule>
          <x14:cfRule type="containsText" priority="8076" operator="containsText" id="{4CE7025E-68D4-468F-B4D0-C391FA5DA6A1}">
            <xm:f>NOT(ISERROR(SEARCH('Listados Datos'!$T$4,AF388)))</xm:f>
            <xm:f>'Listados Datos'!$T$4</xm:f>
            <x14:dxf>
              <font>
                <b/>
                <i val="0"/>
                <color theme="0"/>
              </font>
              <fill>
                <patternFill>
                  <bgColor rgb="FFE26B0A"/>
                </patternFill>
              </fill>
            </x14:dxf>
          </x14:cfRule>
          <x14:cfRule type="containsText" priority="8077" operator="containsText" id="{2B2CCFB9-B7F1-445C-B4C1-E0248CEE5A73}">
            <xm:f>NOT(ISERROR(SEARCH('Listados Datos'!$T$5,AF388)))</xm:f>
            <xm:f>'Listados Datos'!$T$5</xm:f>
            <x14:dxf>
              <font>
                <b/>
                <i val="0"/>
                <color auto="1"/>
              </font>
              <fill>
                <patternFill>
                  <bgColor rgb="FFFFFF00"/>
                </patternFill>
              </fill>
            </x14:dxf>
          </x14:cfRule>
          <x14:cfRule type="containsText" priority="8078" operator="containsText" id="{7BB9BB7E-B5B8-4BEE-A6F3-96B7A9A4D5C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8071" operator="containsText" id="{2F2CE0D3-CB95-4D8C-97FE-482DAD5DDD39}">
            <xm:f>NOT(ISERROR(SEARCH('Listados Datos'!$T$3,AB388)))</xm:f>
            <xm:f>'Listados Datos'!$T$3</xm:f>
            <x14:dxf>
              <fill>
                <patternFill patternType="solid">
                  <bgColor rgb="FFC00000"/>
                </patternFill>
              </fill>
            </x14:dxf>
          </x14:cfRule>
          <x14:cfRule type="containsText" priority="8072" operator="containsText" id="{424000F1-964D-42D3-89EF-8D820BA240AB}">
            <xm:f>NOT(ISERROR(SEARCH('Listados Datos'!$T$4,AB388)))</xm:f>
            <xm:f>'Listados Datos'!$T$4</xm:f>
            <x14:dxf>
              <font>
                <b/>
                <i val="0"/>
                <color theme="0"/>
              </font>
              <fill>
                <patternFill>
                  <bgColor rgb="FFE26B0A"/>
                </patternFill>
              </fill>
            </x14:dxf>
          </x14:cfRule>
          <x14:cfRule type="containsText" priority="8073" operator="containsText" id="{50BEE132-9076-47BD-8211-87FDF97DC26B}">
            <xm:f>NOT(ISERROR(SEARCH('Listados Datos'!$T$5,AB388)))</xm:f>
            <xm:f>'Listados Datos'!$T$5</xm:f>
            <x14:dxf>
              <font>
                <b/>
                <i val="0"/>
                <color auto="1"/>
              </font>
              <fill>
                <patternFill>
                  <bgColor rgb="FFFFFF00"/>
                </patternFill>
              </fill>
            </x14:dxf>
          </x14:cfRule>
          <x14:cfRule type="containsText" priority="8074" operator="containsText" id="{98E2757C-DE19-48CE-ACEE-04B64E3638A3}">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8061" operator="containsText" id="{782A2C9F-08FA-4C92-8745-2AC5EE225B95}">
            <xm:f>NOT(ISERROR(SEARCH('Listados Datos'!$P$3,Z388)))</xm:f>
            <xm:f>'Listados Datos'!$P$3</xm:f>
            <x14:dxf>
              <fill>
                <patternFill>
                  <bgColor rgb="FF99CC00"/>
                </patternFill>
              </fill>
            </x14:dxf>
          </x14:cfRule>
          <x14:cfRule type="containsText" priority="8062" operator="containsText" id="{2C1FDCA2-31B6-471E-B7D4-6C15468E52BD}">
            <xm:f>NOT(ISERROR(SEARCH('Listados Datos'!$P$4,Z388)))</xm:f>
            <xm:f>'Listados Datos'!$P$4</xm:f>
            <x14:dxf>
              <fill>
                <patternFill>
                  <bgColor rgb="FF33CC33"/>
                </patternFill>
              </fill>
            </x14:dxf>
          </x14:cfRule>
          <x14:cfRule type="containsText" priority="8063" operator="containsText" id="{E7E8A10A-85A5-402F-AB18-0C1A39DA4617}">
            <xm:f>NOT(ISERROR(SEARCH('Listados Datos'!$P$5,Z388)))</xm:f>
            <xm:f>'Listados Datos'!$P$5</xm:f>
            <x14:dxf>
              <fill>
                <patternFill>
                  <bgColor rgb="FFFFFF00"/>
                </patternFill>
              </fill>
            </x14:dxf>
          </x14:cfRule>
          <x14:cfRule type="containsText" priority="8064" operator="containsText" id="{9E7225AA-4FCE-4951-9321-3A296DEC7B8C}">
            <xm:f>NOT(ISERROR(SEARCH('Listados Datos'!$P$6,Z388)))</xm:f>
            <xm:f>'Listados Datos'!$P$6</xm:f>
            <x14:dxf>
              <fill>
                <patternFill>
                  <bgColor rgb="FFFFC000"/>
                </patternFill>
              </fill>
            </x14:dxf>
          </x14:cfRule>
          <x14:cfRule type="containsText" priority="8065" operator="containsText" id="{BE6B9435-1E40-42DD-84F8-E57889C7A1C5}">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8037" operator="containsText" id="{E2DE25F9-F32B-432C-98D1-5B841D131B2D}">
            <xm:f>NOT(ISERROR(SEARCH('Listados Datos'!$T$3,AT388)))</xm:f>
            <xm:f>'Listados Datos'!$T$3</xm:f>
            <x14:dxf>
              <fill>
                <patternFill patternType="solid">
                  <bgColor rgb="FFC00000"/>
                </patternFill>
              </fill>
            </x14:dxf>
          </x14:cfRule>
          <x14:cfRule type="containsText" priority="8038" operator="containsText" id="{D026FA43-1557-4202-9A69-257F5FD80F28}">
            <xm:f>NOT(ISERROR(SEARCH('Listados Datos'!$T$4,AT388)))</xm:f>
            <xm:f>'Listados Datos'!$T$4</xm:f>
            <x14:dxf>
              <font>
                <b/>
                <i val="0"/>
                <color theme="0"/>
              </font>
              <fill>
                <patternFill>
                  <bgColor rgb="FFE26B0A"/>
                </patternFill>
              </fill>
            </x14:dxf>
          </x14:cfRule>
          <x14:cfRule type="containsText" priority="8039" operator="containsText" id="{A8A5D173-7017-4825-9485-9C31E53FD60E}">
            <xm:f>NOT(ISERROR(SEARCH('Listados Datos'!$T$5,AT388)))</xm:f>
            <xm:f>'Listados Datos'!$T$5</xm:f>
            <x14:dxf>
              <font>
                <b/>
                <i val="0"/>
                <color auto="1"/>
              </font>
              <fill>
                <patternFill>
                  <bgColor rgb="FFFFFF00"/>
                </patternFill>
              </fill>
            </x14:dxf>
          </x14:cfRule>
          <x14:cfRule type="containsText" priority="8040" operator="containsText" id="{30460054-CDE6-4768-B56D-CB9F6A0FEE32}">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8027" operator="containsText" id="{36E49BC4-16D5-44D0-95A1-2873F66053E4}">
            <xm:f>NOT(ISERROR(SEARCH('Listados Datos'!$P$3,AR388)))</xm:f>
            <xm:f>'Listados Datos'!$P$3</xm:f>
            <x14:dxf>
              <fill>
                <patternFill>
                  <bgColor rgb="FF99CC00"/>
                </patternFill>
              </fill>
            </x14:dxf>
          </x14:cfRule>
          <x14:cfRule type="containsText" priority="8028" operator="containsText" id="{99DC30B4-2C42-4C7F-8F85-83E16DA04ECA}">
            <xm:f>NOT(ISERROR(SEARCH('Listados Datos'!$P$4,AR388)))</xm:f>
            <xm:f>'Listados Datos'!$P$4</xm:f>
            <x14:dxf>
              <fill>
                <patternFill>
                  <bgColor rgb="FF33CC33"/>
                </patternFill>
              </fill>
            </x14:dxf>
          </x14:cfRule>
          <x14:cfRule type="containsText" priority="8029" operator="containsText" id="{1770063F-24AD-48AA-BDCE-4A556FA75B1D}">
            <xm:f>NOT(ISERROR(SEARCH('Listados Datos'!$P$5,AR388)))</xm:f>
            <xm:f>'Listados Datos'!$P$5</xm:f>
            <x14:dxf>
              <fill>
                <patternFill>
                  <bgColor rgb="FFFFFF00"/>
                </patternFill>
              </fill>
            </x14:dxf>
          </x14:cfRule>
          <x14:cfRule type="containsText" priority="8030" operator="containsText" id="{28F94DB2-5A90-4D56-9C10-20F6ACD4C58C}">
            <xm:f>NOT(ISERROR(SEARCH('Listados Datos'!$P$6,AR388)))</xm:f>
            <xm:f>'Listados Datos'!$P$6</xm:f>
            <x14:dxf>
              <fill>
                <patternFill>
                  <bgColor rgb="FFFFC000"/>
                </patternFill>
              </fill>
            </x14:dxf>
          </x14:cfRule>
          <x14:cfRule type="containsText" priority="8031" operator="containsText" id="{AB2F06AE-DCA4-4CC9-95D0-DA787BB51E8C}">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8023" operator="containsText" id="{B28144E5-93B7-445E-8B3A-4EEA481F5743}">
            <xm:f>NOT(ISERROR(SEARCH('Listados Datos'!$T$3,AT389)))</xm:f>
            <xm:f>'Listados Datos'!$T$3</xm:f>
            <x14:dxf>
              <fill>
                <patternFill patternType="solid">
                  <bgColor rgb="FFC00000"/>
                </patternFill>
              </fill>
            </x14:dxf>
          </x14:cfRule>
          <x14:cfRule type="containsText" priority="8024" operator="containsText" id="{58CDD77C-EBE0-4D58-A451-8B8E974E27CF}">
            <xm:f>NOT(ISERROR(SEARCH('Listados Datos'!$T$4,AT389)))</xm:f>
            <xm:f>'Listados Datos'!$T$4</xm:f>
            <x14:dxf>
              <font>
                <b/>
                <i val="0"/>
                <color theme="0"/>
              </font>
              <fill>
                <patternFill>
                  <bgColor rgb="FFE26B0A"/>
                </patternFill>
              </fill>
            </x14:dxf>
          </x14:cfRule>
          <x14:cfRule type="containsText" priority="8025" operator="containsText" id="{FB1A7271-C3FD-4AF8-B5D1-CDD36345A538}">
            <xm:f>NOT(ISERROR(SEARCH('Listados Datos'!$T$5,AT389)))</xm:f>
            <xm:f>'Listados Datos'!$T$5</xm:f>
            <x14:dxf>
              <font>
                <b/>
                <i val="0"/>
                <color auto="1"/>
              </font>
              <fill>
                <patternFill>
                  <bgColor rgb="FFFFFF00"/>
                </patternFill>
              </fill>
            </x14:dxf>
          </x14:cfRule>
          <x14:cfRule type="containsText" priority="8026" operator="containsText" id="{7306385D-5943-410C-A8A1-FC00E00128F2}">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8013" operator="containsText" id="{B574A8FF-788A-4A69-ACFB-0839AC292374}">
            <xm:f>NOT(ISERROR(SEARCH('Listados Datos'!$P$3,AR389)))</xm:f>
            <xm:f>'Listados Datos'!$P$3</xm:f>
            <x14:dxf>
              <fill>
                <patternFill>
                  <bgColor rgb="FF99CC00"/>
                </patternFill>
              </fill>
            </x14:dxf>
          </x14:cfRule>
          <x14:cfRule type="containsText" priority="8014" operator="containsText" id="{301E16E1-C64D-47D3-93CD-69C8F7DC6FD0}">
            <xm:f>NOT(ISERROR(SEARCH('Listados Datos'!$P$4,AR389)))</xm:f>
            <xm:f>'Listados Datos'!$P$4</xm:f>
            <x14:dxf>
              <fill>
                <patternFill>
                  <bgColor rgb="FF33CC33"/>
                </patternFill>
              </fill>
            </x14:dxf>
          </x14:cfRule>
          <x14:cfRule type="containsText" priority="8015" operator="containsText" id="{35800991-10B3-4AF2-9F2D-FE8AEED498F9}">
            <xm:f>NOT(ISERROR(SEARCH('Listados Datos'!$P$5,AR389)))</xm:f>
            <xm:f>'Listados Datos'!$P$5</xm:f>
            <x14:dxf>
              <fill>
                <patternFill>
                  <bgColor rgb="FFFFFF00"/>
                </patternFill>
              </fill>
            </x14:dxf>
          </x14:cfRule>
          <x14:cfRule type="containsText" priority="8016" operator="containsText" id="{DD3C945B-23C4-40F3-9700-E416BCD9F37E}">
            <xm:f>NOT(ISERROR(SEARCH('Listados Datos'!$P$6,AR389)))</xm:f>
            <xm:f>'Listados Datos'!$P$6</xm:f>
            <x14:dxf>
              <fill>
                <patternFill>
                  <bgColor rgb="FFFFC000"/>
                </patternFill>
              </fill>
            </x14:dxf>
          </x14:cfRule>
          <x14:cfRule type="containsText" priority="8017" operator="containsText" id="{78FF3408-B65E-4EFE-90AC-01CEBE573A2C}">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873" operator="containsText" id="{99412206-01EF-4B14-9FE1-6CFE73A8B433}">
            <xm:f>NOT(ISERROR(SEARCH('Listados Datos'!$T$3,AT399)))</xm:f>
            <xm:f>'Listados Datos'!$T$3</xm:f>
            <x14:dxf>
              <fill>
                <patternFill patternType="solid">
                  <bgColor rgb="FFC00000"/>
                </patternFill>
              </fill>
            </x14:dxf>
          </x14:cfRule>
          <x14:cfRule type="containsText" priority="7874" operator="containsText" id="{765A4F62-4E44-4613-BC0A-D99610898490}">
            <xm:f>NOT(ISERROR(SEARCH('Listados Datos'!$T$4,AT399)))</xm:f>
            <xm:f>'Listados Datos'!$T$4</xm:f>
            <x14:dxf>
              <font>
                <b/>
                <i val="0"/>
                <color theme="0"/>
              </font>
              <fill>
                <patternFill>
                  <bgColor rgb="FFE26B0A"/>
                </patternFill>
              </fill>
            </x14:dxf>
          </x14:cfRule>
          <x14:cfRule type="containsText" priority="7875" operator="containsText" id="{0D5771B8-9A0C-4D6A-8EEC-C60E3C90618C}">
            <xm:f>NOT(ISERROR(SEARCH('Listados Datos'!$T$5,AT399)))</xm:f>
            <xm:f>'Listados Datos'!$T$5</xm:f>
            <x14:dxf>
              <font>
                <b/>
                <i val="0"/>
                <color auto="1"/>
              </font>
              <fill>
                <patternFill>
                  <bgColor rgb="FFFFFF00"/>
                </patternFill>
              </fill>
            </x14:dxf>
          </x14:cfRule>
          <x14:cfRule type="containsText" priority="7876" operator="containsText" id="{2FC0325B-5916-451D-9B3D-0934A4CAA13D}">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863" operator="containsText" id="{55E75F9B-B559-4C72-8CEA-67C59603A64F}">
            <xm:f>NOT(ISERROR(SEARCH('Listados Datos'!$P$3,AR399)))</xm:f>
            <xm:f>'Listados Datos'!$P$3</xm:f>
            <x14:dxf>
              <fill>
                <patternFill>
                  <bgColor rgb="FF99CC00"/>
                </patternFill>
              </fill>
            </x14:dxf>
          </x14:cfRule>
          <x14:cfRule type="containsText" priority="7864" operator="containsText" id="{B8BB19C6-A17D-4366-9545-ED1FD7B772A7}">
            <xm:f>NOT(ISERROR(SEARCH('Listados Datos'!$P$4,AR399)))</xm:f>
            <xm:f>'Listados Datos'!$P$4</xm:f>
            <x14:dxf>
              <fill>
                <patternFill>
                  <bgColor rgb="FF33CC33"/>
                </patternFill>
              </fill>
            </x14:dxf>
          </x14:cfRule>
          <x14:cfRule type="containsText" priority="7865" operator="containsText" id="{C6DF3CFC-19F0-4C25-A20B-10B578A7E1E5}">
            <xm:f>NOT(ISERROR(SEARCH('Listados Datos'!$P$5,AR399)))</xm:f>
            <xm:f>'Listados Datos'!$P$5</xm:f>
            <x14:dxf>
              <fill>
                <patternFill>
                  <bgColor rgb="FFFFFF00"/>
                </patternFill>
              </fill>
            </x14:dxf>
          </x14:cfRule>
          <x14:cfRule type="containsText" priority="7866" operator="containsText" id="{CE30F167-F970-47BB-8D4E-3DCDBB0B0F3D}">
            <xm:f>NOT(ISERROR(SEARCH('Listados Datos'!$P$6,AR399)))</xm:f>
            <xm:f>'Listados Datos'!$P$6</xm:f>
            <x14:dxf>
              <fill>
                <patternFill>
                  <bgColor rgb="FFFFC000"/>
                </patternFill>
              </fill>
            </x14:dxf>
          </x14:cfRule>
          <x14:cfRule type="containsText" priority="7867" operator="containsText" id="{B5D0F880-6CF0-4E89-8E8E-02C6E4E60B20}">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995" operator="containsText" id="{5BE36A8B-3E0C-4F3B-8DD1-7DCED083681D}">
            <xm:f>NOT(ISERROR(SEARCH('Listados Datos'!$T$3,AF390)))</xm:f>
            <xm:f>'Listados Datos'!$T$3</xm:f>
            <x14:dxf>
              <fill>
                <patternFill patternType="solid">
                  <bgColor rgb="FFC00000"/>
                </patternFill>
              </fill>
            </x14:dxf>
          </x14:cfRule>
          <x14:cfRule type="containsText" priority="7996" operator="containsText" id="{56F4EA23-E1ED-4A0C-9165-7F9CFAB3657D}">
            <xm:f>NOT(ISERROR(SEARCH('Listados Datos'!$T$4,AF390)))</xm:f>
            <xm:f>'Listados Datos'!$T$4</xm:f>
            <x14:dxf>
              <font>
                <b/>
                <i val="0"/>
                <color theme="0"/>
              </font>
              <fill>
                <patternFill>
                  <bgColor rgb="FFE26B0A"/>
                </patternFill>
              </fill>
            </x14:dxf>
          </x14:cfRule>
          <x14:cfRule type="containsText" priority="7997" operator="containsText" id="{457FB1B9-5C1F-4E56-9AF8-DBFF57B288EF}">
            <xm:f>NOT(ISERROR(SEARCH('Listados Datos'!$T$5,AF390)))</xm:f>
            <xm:f>'Listados Datos'!$T$5</xm:f>
            <x14:dxf>
              <font>
                <b/>
                <i val="0"/>
                <color auto="1"/>
              </font>
              <fill>
                <patternFill>
                  <bgColor rgb="FFFFFF00"/>
                </patternFill>
              </fill>
            </x14:dxf>
          </x14:cfRule>
          <x14:cfRule type="containsText" priority="7998" operator="containsText" id="{E10E964A-9C9E-4A49-9162-465D02F2BB54}">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991" operator="containsText" id="{19BD7B22-3108-46A1-989A-AD34E9A095F1}">
            <xm:f>NOT(ISERROR(SEARCH('Listados Datos'!$T$3,AB390)))</xm:f>
            <xm:f>'Listados Datos'!$T$3</xm:f>
            <x14:dxf>
              <fill>
                <patternFill patternType="solid">
                  <bgColor rgb="FFC00000"/>
                </patternFill>
              </fill>
            </x14:dxf>
          </x14:cfRule>
          <x14:cfRule type="containsText" priority="7992" operator="containsText" id="{31D1DB54-F966-4CC1-A422-D0432AC301DF}">
            <xm:f>NOT(ISERROR(SEARCH('Listados Datos'!$T$4,AB390)))</xm:f>
            <xm:f>'Listados Datos'!$T$4</xm:f>
            <x14:dxf>
              <font>
                <b/>
                <i val="0"/>
                <color theme="0"/>
              </font>
              <fill>
                <patternFill>
                  <bgColor rgb="FFE26B0A"/>
                </patternFill>
              </fill>
            </x14:dxf>
          </x14:cfRule>
          <x14:cfRule type="containsText" priority="7993" operator="containsText" id="{C23DC16E-8047-412B-8B35-42BB353561B2}">
            <xm:f>NOT(ISERROR(SEARCH('Listados Datos'!$T$5,AB390)))</xm:f>
            <xm:f>'Listados Datos'!$T$5</xm:f>
            <x14:dxf>
              <font>
                <b/>
                <i val="0"/>
                <color auto="1"/>
              </font>
              <fill>
                <patternFill>
                  <bgColor rgb="FFFFFF00"/>
                </patternFill>
              </fill>
            </x14:dxf>
          </x14:cfRule>
          <x14:cfRule type="containsText" priority="7994" operator="containsText" id="{82189215-5286-4BD1-8001-3E584DD242FB}">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981" operator="containsText" id="{E32C5069-6EE3-452A-97B1-A8AD9DAC6C5B}">
            <xm:f>NOT(ISERROR(SEARCH('Listados Datos'!$P$3,Z390)))</xm:f>
            <xm:f>'Listados Datos'!$P$3</xm:f>
            <x14:dxf>
              <fill>
                <patternFill>
                  <bgColor rgb="FF99CC00"/>
                </patternFill>
              </fill>
            </x14:dxf>
          </x14:cfRule>
          <x14:cfRule type="containsText" priority="7982" operator="containsText" id="{DD29B683-7890-418D-B30B-41BABD5CB5C2}">
            <xm:f>NOT(ISERROR(SEARCH('Listados Datos'!$P$4,Z390)))</xm:f>
            <xm:f>'Listados Datos'!$P$4</xm:f>
            <x14:dxf>
              <fill>
                <patternFill>
                  <bgColor rgb="FF33CC33"/>
                </patternFill>
              </fill>
            </x14:dxf>
          </x14:cfRule>
          <x14:cfRule type="containsText" priority="7983" operator="containsText" id="{E3BB8910-2EB4-444F-94CD-35C599987E78}">
            <xm:f>NOT(ISERROR(SEARCH('Listados Datos'!$P$5,Z390)))</xm:f>
            <xm:f>'Listados Datos'!$P$5</xm:f>
            <x14:dxf>
              <fill>
                <patternFill>
                  <bgColor rgb="FFFFFF00"/>
                </patternFill>
              </fill>
            </x14:dxf>
          </x14:cfRule>
          <x14:cfRule type="containsText" priority="7984" operator="containsText" id="{304F1CCC-1EFA-46FD-9888-C9DE17A06A7C}">
            <xm:f>NOT(ISERROR(SEARCH('Listados Datos'!$P$6,Z390)))</xm:f>
            <xm:f>'Listados Datos'!$P$6</xm:f>
            <x14:dxf>
              <fill>
                <patternFill>
                  <bgColor rgb="FFFFC000"/>
                </patternFill>
              </fill>
            </x14:dxf>
          </x14:cfRule>
          <x14:cfRule type="containsText" priority="7985" operator="containsText" id="{808A4C75-DD35-43DE-B2A1-8944CAA17B40}">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831" operator="containsText" id="{33EA7A93-FE05-4460-9C0A-A2AE28D5B477}">
            <xm:f>NOT(ISERROR(SEARCH('Listados Datos'!$T$3,AT396)))</xm:f>
            <xm:f>'Listados Datos'!$T$3</xm:f>
            <x14:dxf>
              <fill>
                <patternFill patternType="solid">
                  <bgColor rgb="FFC00000"/>
                </patternFill>
              </fill>
            </x14:dxf>
          </x14:cfRule>
          <x14:cfRule type="containsText" priority="7832" operator="containsText" id="{40C4A660-8CA3-4C3D-8DEC-FDDC4746F573}">
            <xm:f>NOT(ISERROR(SEARCH('Listados Datos'!$T$4,AT396)))</xm:f>
            <xm:f>'Listados Datos'!$T$4</xm:f>
            <x14:dxf>
              <font>
                <b/>
                <i val="0"/>
                <color theme="0"/>
              </font>
              <fill>
                <patternFill>
                  <bgColor rgb="FFE26B0A"/>
                </patternFill>
              </fill>
            </x14:dxf>
          </x14:cfRule>
          <x14:cfRule type="containsText" priority="7833" operator="containsText" id="{AA7656B8-D632-43E0-B48D-FCF7E6718724}">
            <xm:f>NOT(ISERROR(SEARCH('Listados Datos'!$T$5,AT396)))</xm:f>
            <xm:f>'Listados Datos'!$T$5</xm:f>
            <x14:dxf>
              <font>
                <b/>
                <i val="0"/>
                <color auto="1"/>
              </font>
              <fill>
                <patternFill>
                  <bgColor rgb="FFFFFF00"/>
                </patternFill>
              </fill>
            </x14:dxf>
          </x14:cfRule>
          <x14:cfRule type="containsText" priority="7834" operator="containsText" id="{F721623E-025D-460D-B1ED-D1AB5A1C0F41}">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821" operator="containsText" id="{3C43A946-0D04-4824-A3A8-A911640C0018}">
            <xm:f>NOT(ISERROR(SEARCH('Listados Datos'!$P$3,AR396)))</xm:f>
            <xm:f>'Listados Datos'!$P$3</xm:f>
            <x14:dxf>
              <fill>
                <patternFill>
                  <bgColor rgb="FF99CC00"/>
                </patternFill>
              </fill>
            </x14:dxf>
          </x14:cfRule>
          <x14:cfRule type="containsText" priority="7822" operator="containsText" id="{1C57AE2A-F96C-4AA5-8472-360B6FF81C41}">
            <xm:f>NOT(ISERROR(SEARCH('Listados Datos'!$P$4,AR396)))</xm:f>
            <xm:f>'Listados Datos'!$P$4</xm:f>
            <x14:dxf>
              <fill>
                <patternFill>
                  <bgColor rgb="FF33CC33"/>
                </patternFill>
              </fill>
            </x14:dxf>
          </x14:cfRule>
          <x14:cfRule type="containsText" priority="7823" operator="containsText" id="{EAABDE93-3FBE-4C1E-8741-1259C9BC3399}">
            <xm:f>NOT(ISERROR(SEARCH('Listados Datos'!$P$5,AR396)))</xm:f>
            <xm:f>'Listados Datos'!$P$5</xm:f>
            <x14:dxf>
              <fill>
                <patternFill>
                  <bgColor rgb="FFFFFF00"/>
                </patternFill>
              </fill>
            </x14:dxf>
          </x14:cfRule>
          <x14:cfRule type="containsText" priority="7824" operator="containsText" id="{379F35E5-D412-4309-8BC5-24C49339863C}">
            <xm:f>NOT(ISERROR(SEARCH('Listados Datos'!$P$6,AR396)))</xm:f>
            <xm:f>'Listados Datos'!$P$6</xm:f>
            <x14:dxf>
              <fill>
                <patternFill>
                  <bgColor rgb="FFFFC000"/>
                </patternFill>
              </fill>
            </x14:dxf>
          </x14:cfRule>
          <x14:cfRule type="containsText" priority="7825" operator="containsText" id="{FCC83F0C-915D-4BC8-B7B5-FD1E086407BF}">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953" operator="containsText" id="{BB4FE6A1-646D-4AC9-968B-BDAAB6AF512C}">
            <xm:f>NOT(ISERROR(SEARCH('Listados Datos'!$T$3,AT391)))</xm:f>
            <xm:f>'Listados Datos'!$T$3</xm:f>
            <x14:dxf>
              <fill>
                <patternFill patternType="solid">
                  <bgColor rgb="FFC00000"/>
                </patternFill>
              </fill>
            </x14:dxf>
          </x14:cfRule>
          <x14:cfRule type="containsText" priority="7954" operator="containsText" id="{C53BDEEE-C24C-4265-A4CD-66A6157FA266}">
            <xm:f>NOT(ISERROR(SEARCH('Listados Datos'!$T$4,AT391)))</xm:f>
            <xm:f>'Listados Datos'!$T$4</xm:f>
            <x14:dxf>
              <font>
                <b/>
                <i val="0"/>
                <color theme="0"/>
              </font>
              <fill>
                <patternFill>
                  <bgColor rgb="FFE26B0A"/>
                </patternFill>
              </fill>
            </x14:dxf>
          </x14:cfRule>
          <x14:cfRule type="containsText" priority="7955" operator="containsText" id="{70A2696C-9D07-464D-89D6-EBACEFFB9017}">
            <xm:f>NOT(ISERROR(SEARCH('Listados Datos'!$T$5,AT391)))</xm:f>
            <xm:f>'Listados Datos'!$T$5</xm:f>
            <x14:dxf>
              <font>
                <b/>
                <i val="0"/>
                <color auto="1"/>
              </font>
              <fill>
                <patternFill>
                  <bgColor rgb="FFFFFF00"/>
                </patternFill>
              </fill>
            </x14:dxf>
          </x14:cfRule>
          <x14:cfRule type="containsText" priority="7956" operator="containsText" id="{86745845-3678-477B-8B56-BD5E64B6A9C1}">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943" operator="containsText" id="{0A1BD62E-1B25-442D-AB32-8B4FC17B24F5}">
            <xm:f>NOT(ISERROR(SEARCH('Listados Datos'!$P$3,AR391)))</xm:f>
            <xm:f>'Listados Datos'!$P$3</xm:f>
            <x14:dxf>
              <fill>
                <patternFill>
                  <bgColor rgb="FF99CC00"/>
                </patternFill>
              </fill>
            </x14:dxf>
          </x14:cfRule>
          <x14:cfRule type="containsText" priority="7944" operator="containsText" id="{9F9F85FF-E99C-465E-A2AC-94FE3E5FB6EE}">
            <xm:f>NOT(ISERROR(SEARCH('Listados Datos'!$P$4,AR391)))</xm:f>
            <xm:f>'Listados Datos'!$P$4</xm:f>
            <x14:dxf>
              <fill>
                <patternFill>
                  <bgColor rgb="FF33CC33"/>
                </patternFill>
              </fill>
            </x14:dxf>
          </x14:cfRule>
          <x14:cfRule type="containsText" priority="7945" operator="containsText" id="{1C0D26EA-675C-4C7E-96AE-9805CB3F3C0F}">
            <xm:f>NOT(ISERROR(SEARCH('Listados Datos'!$P$5,AR391)))</xm:f>
            <xm:f>'Listados Datos'!$P$5</xm:f>
            <x14:dxf>
              <fill>
                <patternFill>
                  <bgColor rgb="FFFFFF00"/>
                </patternFill>
              </fill>
            </x14:dxf>
          </x14:cfRule>
          <x14:cfRule type="containsText" priority="7946" operator="containsText" id="{41AB9D3C-037F-47EA-A1A3-F09D9D181A8E}">
            <xm:f>NOT(ISERROR(SEARCH('Listados Datos'!$P$6,AR391)))</xm:f>
            <xm:f>'Listados Datos'!$P$6</xm:f>
            <x14:dxf>
              <fill>
                <patternFill>
                  <bgColor rgb="FFFFC000"/>
                </patternFill>
              </fill>
            </x14:dxf>
          </x14:cfRule>
          <x14:cfRule type="containsText" priority="7947" operator="containsText" id="{F6CF6519-E5D1-4D08-B6F3-97EA28ABEEF0}">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939" operator="containsText" id="{44051210-E325-4473-90E5-D48225560741}">
            <xm:f>NOT(ISERROR(SEARCH('Listados Datos'!$T$3,AF394)))</xm:f>
            <xm:f>'Listados Datos'!$T$3</xm:f>
            <x14:dxf>
              <fill>
                <patternFill patternType="solid">
                  <bgColor rgb="FFC00000"/>
                </patternFill>
              </fill>
            </x14:dxf>
          </x14:cfRule>
          <x14:cfRule type="containsText" priority="7940" operator="containsText" id="{802CFC48-EBBE-45DE-9C87-667313B16E26}">
            <xm:f>NOT(ISERROR(SEARCH('Listados Datos'!$T$4,AF394)))</xm:f>
            <xm:f>'Listados Datos'!$T$4</xm:f>
            <x14:dxf>
              <font>
                <b/>
                <i val="0"/>
                <color theme="0"/>
              </font>
              <fill>
                <patternFill>
                  <bgColor rgb="FFE26B0A"/>
                </patternFill>
              </fill>
            </x14:dxf>
          </x14:cfRule>
          <x14:cfRule type="containsText" priority="7941" operator="containsText" id="{74B70D8E-FF40-42C4-A12C-FE0BAD4C0CE0}">
            <xm:f>NOT(ISERROR(SEARCH('Listados Datos'!$T$5,AF394)))</xm:f>
            <xm:f>'Listados Datos'!$T$5</xm:f>
            <x14:dxf>
              <font>
                <b/>
                <i val="0"/>
                <color auto="1"/>
              </font>
              <fill>
                <patternFill>
                  <bgColor rgb="FFFFFF00"/>
                </patternFill>
              </fill>
            </x14:dxf>
          </x14:cfRule>
          <x14:cfRule type="containsText" priority="7942" operator="containsText" id="{717E84DE-AD26-43F7-AADC-B4BCA7038168}">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935" operator="containsText" id="{6B9A8BAF-0E88-4A52-B20D-CD20C102E031}">
            <xm:f>NOT(ISERROR(SEARCH('Listados Datos'!$T$3,AB394)))</xm:f>
            <xm:f>'Listados Datos'!$T$3</xm:f>
            <x14:dxf>
              <fill>
                <patternFill patternType="solid">
                  <bgColor rgb="FFC00000"/>
                </patternFill>
              </fill>
            </x14:dxf>
          </x14:cfRule>
          <x14:cfRule type="containsText" priority="7936" operator="containsText" id="{FD0EAEFF-99CE-44A3-A05C-02C577CB7F24}">
            <xm:f>NOT(ISERROR(SEARCH('Listados Datos'!$T$4,AB394)))</xm:f>
            <xm:f>'Listados Datos'!$T$4</xm:f>
            <x14:dxf>
              <font>
                <b/>
                <i val="0"/>
                <color theme="0"/>
              </font>
              <fill>
                <patternFill>
                  <bgColor rgb="FFE26B0A"/>
                </patternFill>
              </fill>
            </x14:dxf>
          </x14:cfRule>
          <x14:cfRule type="containsText" priority="7937" operator="containsText" id="{17483DA1-42A5-4649-9B2D-73D599695142}">
            <xm:f>NOT(ISERROR(SEARCH('Listados Datos'!$T$5,AB394)))</xm:f>
            <xm:f>'Listados Datos'!$T$5</xm:f>
            <x14:dxf>
              <font>
                <b/>
                <i val="0"/>
                <color auto="1"/>
              </font>
              <fill>
                <patternFill>
                  <bgColor rgb="FFFFFF00"/>
                </patternFill>
              </fill>
            </x14:dxf>
          </x14:cfRule>
          <x14:cfRule type="containsText" priority="7938" operator="containsText" id="{2803C924-219D-489F-A6C6-9002221964BE}">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925" operator="containsText" id="{6BD480DF-6E1D-45B3-8341-23228BEB88AF}">
            <xm:f>NOT(ISERROR(SEARCH('Listados Datos'!$P$3,Z394)))</xm:f>
            <xm:f>'Listados Datos'!$P$3</xm:f>
            <x14:dxf>
              <fill>
                <patternFill>
                  <bgColor rgb="FF99CC00"/>
                </patternFill>
              </fill>
            </x14:dxf>
          </x14:cfRule>
          <x14:cfRule type="containsText" priority="7926" operator="containsText" id="{0FA0C69D-62AB-4D6C-AC65-A7A6BC7D02EF}">
            <xm:f>NOT(ISERROR(SEARCH('Listados Datos'!$P$4,Z394)))</xm:f>
            <xm:f>'Listados Datos'!$P$4</xm:f>
            <x14:dxf>
              <fill>
                <patternFill>
                  <bgColor rgb="FF33CC33"/>
                </patternFill>
              </fill>
            </x14:dxf>
          </x14:cfRule>
          <x14:cfRule type="containsText" priority="7927" operator="containsText" id="{BE639A46-3ED1-4FEB-8D63-30EA99E97FF0}">
            <xm:f>NOT(ISERROR(SEARCH('Listados Datos'!$P$5,Z394)))</xm:f>
            <xm:f>'Listados Datos'!$P$5</xm:f>
            <x14:dxf>
              <fill>
                <patternFill>
                  <bgColor rgb="FFFFFF00"/>
                </patternFill>
              </fill>
            </x14:dxf>
          </x14:cfRule>
          <x14:cfRule type="containsText" priority="7928" operator="containsText" id="{91F88795-12CD-4A24-9704-4D246D95237B}">
            <xm:f>NOT(ISERROR(SEARCH('Listados Datos'!$P$6,Z394)))</xm:f>
            <xm:f>'Listados Datos'!$P$6</xm:f>
            <x14:dxf>
              <fill>
                <patternFill>
                  <bgColor rgb="FFFFC000"/>
                </patternFill>
              </fill>
            </x14:dxf>
          </x14:cfRule>
          <x14:cfRule type="containsText" priority="7929" operator="containsText" id="{134D65A4-4146-4A96-A58D-ADE1B8479A60}">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901" operator="containsText" id="{069AB6BA-3ACA-4374-B9F3-68027A4BAF3A}">
            <xm:f>NOT(ISERROR(SEARCH('Listados Datos'!$T$3,AT394)))</xm:f>
            <xm:f>'Listados Datos'!$T$3</xm:f>
            <x14:dxf>
              <fill>
                <patternFill patternType="solid">
                  <bgColor rgb="FFC00000"/>
                </patternFill>
              </fill>
            </x14:dxf>
          </x14:cfRule>
          <x14:cfRule type="containsText" priority="7902" operator="containsText" id="{1B3E2BF8-E7DF-4E74-AF5B-EC48A83D424E}">
            <xm:f>NOT(ISERROR(SEARCH('Listados Datos'!$T$4,AT394)))</xm:f>
            <xm:f>'Listados Datos'!$T$4</xm:f>
            <x14:dxf>
              <font>
                <b/>
                <i val="0"/>
                <color theme="0"/>
              </font>
              <fill>
                <patternFill>
                  <bgColor rgb="FFE26B0A"/>
                </patternFill>
              </fill>
            </x14:dxf>
          </x14:cfRule>
          <x14:cfRule type="containsText" priority="7903" operator="containsText" id="{A053305F-6BEF-4DFB-AC85-AAB225D1D7E7}">
            <xm:f>NOT(ISERROR(SEARCH('Listados Datos'!$T$5,AT394)))</xm:f>
            <xm:f>'Listados Datos'!$T$5</xm:f>
            <x14:dxf>
              <font>
                <b/>
                <i val="0"/>
                <color auto="1"/>
              </font>
              <fill>
                <patternFill>
                  <bgColor rgb="FFFFFF00"/>
                </patternFill>
              </fill>
            </x14:dxf>
          </x14:cfRule>
          <x14:cfRule type="containsText" priority="7904" operator="containsText" id="{EC9175A6-253E-426D-8165-2823741BDDCC}">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891" operator="containsText" id="{BE807473-05E5-49A7-99A1-78465FE5C367}">
            <xm:f>NOT(ISERROR(SEARCH('Listados Datos'!$P$3,AR394)))</xm:f>
            <xm:f>'Listados Datos'!$P$3</xm:f>
            <x14:dxf>
              <fill>
                <patternFill>
                  <bgColor rgb="FF99CC00"/>
                </patternFill>
              </fill>
            </x14:dxf>
          </x14:cfRule>
          <x14:cfRule type="containsText" priority="7892" operator="containsText" id="{D8B7EA14-9FB5-4965-B02A-99E8FA142FDF}">
            <xm:f>NOT(ISERROR(SEARCH('Listados Datos'!$P$4,AR394)))</xm:f>
            <xm:f>'Listados Datos'!$P$4</xm:f>
            <x14:dxf>
              <fill>
                <patternFill>
                  <bgColor rgb="FF33CC33"/>
                </patternFill>
              </fill>
            </x14:dxf>
          </x14:cfRule>
          <x14:cfRule type="containsText" priority="7893" operator="containsText" id="{BE296721-FACA-47CE-ADE3-3C5DFE0E5095}">
            <xm:f>NOT(ISERROR(SEARCH('Listados Datos'!$P$5,AR394)))</xm:f>
            <xm:f>'Listados Datos'!$P$5</xm:f>
            <x14:dxf>
              <fill>
                <patternFill>
                  <bgColor rgb="FFFFFF00"/>
                </patternFill>
              </fill>
            </x14:dxf>
          </x14:cfRule>
          <x14:cfRule type="containsText" priority="7894" operator="containsText" id="{5965C0C7-371A-4823-BD4B-A71F785C80D9}">
            <xm:f>NOT(ISERROR(SEARCH('Listados Datos'!$P$6,AR394)))</xm:f>
            <xm:f>'Listados Datos'!$P$6</xm:f>
            <x14:dxf>
              <fill>
                <patternFill>
                  <bgColor rgb="FFFFC000"/>
                </patternFill>
              </fill>
            </x14:dxf>
          </x14:cfRule>
          <x14:cfRule type="containsText" priority="7895" operator="containsText" id="{412A46B2-3CA0-4F16-B584-B2DDE0056F8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887" operator="containsText" id="{B20648DD-2EC7-49E5-BE44-7C89164DCA42}">
            <xm:f>NOT(ISERROR(SEARCH('Listados Datos'!$T$3,AT395)))</xm:f>
            <xm:f>'Listados Datos'!$T$3</xm:f>
            <x14:dxf>
              <fill>
                <patternFill patternType="solid">
                  <bgColor rgb="FFC00000"/>
                </patternFill>
              </fill>
            </x14:dxf>
          </x14:cfRule>
          <x14:cfRule type="containsText" priority="7888" operator="containsText" id="{0F7C3E1F-353F-4309-A7C3-B68FD40C3800}">
            <xm:f>NOT(ISERROR(SEARCH('Listados Datos'!$T$4,AT395)))</xm:f>
            <xm:f>'Listados Datos'!$T$4</xm:f>
            <x14:dxf>
              <font>
                <b/>
                <i val="0"/>
                <color theme="0"/>
              </font>
              <fill>
                <patternFill>
                  <bgColor rgb="FFE26B0A"/>
                </patternFill>
              </fill>
            </x14:dxf>
          </x14:cfRule>
          <x14:cfRule type="containsText" priority="7889" operator="containsText" id="{0C1FE03C-E1C8-4603-A1D7-D3A65B2DB083}">
            <xm:f>NOT(ISERROR(SEARCH('Listados Datos'!$T$5,AT395)))</xm:f>
            <xm:f>'Listados Datos'!$T$5</xm:f>
            <x14:dxf>
              <font>
                <b/>
                <i val="0"/>
                <color auto="1"/>
              </font>
              <fill>
                <patternFill>
                  <bgColor rgb="FFFFFF00"/>
                </patternFill>
              </fill>
            </x14:dxf>
          </x14:cfRule>
          <x14:cfRule type="containsText" priority="7890" operator="containsText" id="{C755036C-80C7-43BC-B93E-634DD5C5DC29}">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877" operator="containsText" id="{74077ED2-34F9-40EF-ACF1-EBDFE2FE4788}">
            <xm:f>NOT(ISERROR(SEARCH('Listados Datos'!$P$3,AR395)))</xm:f>
            <xm:f>'Listados Datos'!$P$3</xm:f>
            <x14:dxf>
              <fill>
                <patternFill>
                  <bgColor rgb="FF99CC00"/>
                </patternFill>
              </fill>
            </x14:dxf>
          </x14:cfRule>
          <x14:cfRule type="containsText" priority="7878" operator="containsText" id="{06FCAC72-FCFC-40F8-9EC4-04C9CC1B417A}">
            <xm:f>NOT(ISERROR(SEARCH('Listados Datos'!$P$4,AR395)))</xm:f>
            <xm:f>'Listados Datos'!$P$4</xm:f>
            <x14:dxf>
              <fill>
                <patternFill>
                  <bgColor rgb="FF33CC33"/>
                </patternFill>
              </fill>
            </x14:dxf>
          </x14:cfRule>
          <x14:cfRule type="containsText" priority="7879" operator="containsText" id="{0F87B952-1562-4A86-ACB2-2C3B22038193}">
            <xm:f>NOT(ISERROR(SEARCH('Listados Datos'!$P$5,AR395)))</xm:f>
            <xm:f>'Listados Datos'!$P$5</xm:f>
            <x14:dxf>
              <fill>
                <patternFill>
                  <bgColor rgb="FFFFFF00"/>
                </patternFill>
              </fill>
            </x14:dxf>
          </x14:cfRule>
          <x14:cfRule type="containsText" priority="7880" operator="containsText" id="{81C6B265-9195-43B1-AE4C-62FDB0358B41}">
            <xm:f>NOT(ISERROR(SEARCH('Listados Datos'!$P$6,AR395)))</xm:f>
            <xm:f>'Listados Datos'!$P$6</xm:f>
            <x14:dxf>
              <fill>
                <patternFill>
                  <bgColor rgb="FFFFC000"/>
                </patternFill>
              </fill>
            </x14:dxf>
          </x14:cfRule>
          <x14:cfRule type="containsText" priority="7881" operator="containsText" id="{041ABBE6-33AB-4249-90DE-3A6BA20068D5}">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737" operator="containsText" id="{ADBC5DC1-5EF6-4099-A6C8-B1D091886798}">
            <xm:f>NOT(ISERROR(SEARCH('Listados Datos'!$T$3,AT405)))</xm:f>
            <xm:f>'Listados Datos'!$T$3</xm:f>
            <x14:dxf>
              <fill>
                <patternFill patternType="solid">
                  <bgColor rgb="FFC00000"/>
                </patternFill>
              </fill>
            </x14:dxf>
          </x14:cfRule>
          <x14:cfRule type="containsText" priority="7738" operator="containsText" id="{622BAAE0-DDCC-4234-982F-174ABEC0AB32}">
            <xm:f>NOT(ISERROR(SEARCH('Listados Datos'!$T$4,AT405)))</xm:f>
            <xm:f>'Listados Datos'!$T$4</xm:f>
            <x14:dxf>
              <font>
                <b/>
                <i val="0"/>
                <color theme="0"/>
              </font>
              <fill>
                <patternFill>
                  <bgColor rgb="FFE26B0A"/>
                </patternFill>
              </fill>
            </x14:dxf>
          </x14:cfRule>
          <x14:cfRule type="containsText" priority="7739" operator="containsText" id="{68029F47-391F-4DAE-9656-1BC7C9C75653}">
            <xm:f>NOT(ISERROR(SEARCH('Listados Datos'!$T$5,AT405)))</xm:f>
            <xm:f>'Listados Datos'!$T$5</xm:f>
            <x14:dxf>
              <font>
                <b/>
                <i val="0"/>
                <color auto="1"/>
              </font>
              <fill>
                <patternFill>
                  <bgColor rgb="FFFFFF00"/>
                </patternFill>
              </fill>
            </x14:dxf>
          </x14:cfRule>
          <x14:cfRule type="containsText" priority="7740" operator="containsText" id="{141DBA5A-647F-4939-B295-FC7339B9615C}">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727" operator="containsText" id="{B3401D8E-4351-414F-8B24-A66C57D46191}">
            <xm:f>NOT(ISERROR(SEARCH('Listados Datos'!$P$3,AR405)))</xm:f>
            <xm:f>'Listados Datos'!$P$3</xm:f>
            <x14:dxf>
              <fill>
                <patternFill>
                  <bgColor rgb="FF99CC00"/>
                </patternFill>
              </fill>
            </x14:dxf>
          </x14:cfRule>
          <x14:cfRule type="containsText" priority="7728" operator="containsText" id="{4A538191-328C-416F-9EC4-2762B785A0D5}">
            <xm:f>NOT(ISERROR(SEARCH('Listados Datos'!$P$4,AR405)))</xm:f>
            <xm:f>'Listados Datos'!$P$4</xm:f>
            <x14:dxf>
              <fill>
                <patternFill>
                  <bgColor rgb="FF33CC33"/>
                </patternFill>
              </fill>
            </x14:dxf>
          </x14:cfRule>
          <x14:cfRule type="containsText" priority="7729" operator="containsText" id="{84C83914-38FA-4D7C-822C-39D2D663151B}">
            <xm:f>NOT(ISERROR(SEARCH('Listados Datos'!$P$5,AR405)))</xm:f>
            <xm:f>'Listados Datos'!$P$5</xm:f>
            <x14:dxf>
              <fill>
                <patternFill>
                  <bgColor rgb="FFFFFF00"/>
                </patternFill>
              </fill>
            </x14:dxf>
          </x14:cfRule>
          <x14:cfRule type="containsText" priority="7730" operator="containsText" id="{BD6DD8C4-4E1B-4316-B755-446D0BC34AB6}">
            <xm:f>NOT(ISERROR(SEARCH('Listados Datos'!$P$6,AR405)))</xm:f>
            <xm:f>'Listados Datos'!$P$6</xm:f>
            <x14:dxf>
              <fill>
                <patternFill>
                  <bgColor rgb="FFFFC000"/>
                </patternFill>
              </fill>
            </x14:dxf>
          </x14:cfRule>
          <x14:cfRule type="containsText" priority="7731" operator="containsText" id="{A775DA8B-9A14-407E-9397-D50F5F27C5D3}">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859" operator="containsText" id="{9DCAD5A0-61D4-4DE0-A63F-CF0E32515108}">
            <xm:f>NOT(ISERROR(SEARCH('Listados Datos'!$T$3,AF396)))</xm:f>
            <xm:f>'Listados Datos'!$T$3</xm:f>
            <x14:dxf>
              <fill>
                <patternFill patternType="solid">
                  <bgColor rgb="FFC00000"/>
                </patternFill>
              </fill>
            </x14:dxf>
          </x14:cfRule>
          <x14:cfRule type="containsText" priority="7860" operator="containsText" id="{CA34A060-CD54-4FBB-BADF-79808C340D8F}">
            <xm:f>NOT(ISERROR(SEARCH('Listados Datos'!$T$4,AF396)))</xm:f>
            <xm:f>'Listados Datos'!$T$4</xm:f>
            <x14:dxf>
              <font>
                <b/>
                <i val="0"/>
                <color theme="0"/>
              </font>
              <fill>
                <patternFill>
                  <bgColor rgb="FFE26B0A"/>
                </patternFill>
              </fill>
            </x14:dxf>
          </x14:cfRule>
          <x14:cfRule type="containsText" priority="7861" operator="containsText" id="{1F4A0CB9-F73B-4D4E-880D-84B063DBAC80}">
            <xm:f>NOT(ISERROR(SEARCH('Listados Datos'!$T$5,AF396)))</xm:f>
            <xm:f>'Listados Datos'!$T$5</xm:f>
            <x14:dxf>
              <font>
                <b/>
                <i val="0"/>
                <color auto="1"/>
              </font>
              <fill>
                <patternFill>
                  <bgColor rgb="FFFFFF00"/>
                </patternFill>
              </fill>
            </x14:dxf>
          </x14:cfRule>
          <x14:cfRule type="containsText" priority="7862" operator="containsText" id="{0A8B94C2-471B-4C66-9B2E-63D14B250B4E}">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855" operator="containsText" id="{C51A35AD-DC5A-46C6-BEC7-4D390E0B4C0A}">
            <xm:f>NOT(ISERROR(SEARCH('Listados Datos'!$T$3,AB396)))</xm:f>
            <xm:f>'Listados Datos'!$T$3</xm:f>
            <x14:dxf>
              <fill>
                <patternFill patternType="solid">
                  <bgColor rgb="FFC00000"/>
                </patternFill>
              </fill>
            </x14:dxf>
          </x14:cfRule>
          <x14:cfRule type="containsText" priority="7856" operator="containsText" id="{10E417F6-4614-49FF-92D0-7B075FC3662E}">
            <xm:f>NOT(ISERROR(SEARCH('Listados Datos'!$T$4,AB396)))</xm:f>
            <xm:f>'Listados Datos'!$T$4</xm:f>
            <x14:dxf>
              <font>
                <b/>
                <i val="0"/>
                <color theme="0"/>
              </font>
              <fill>
                <patternFill>
                  <bgColor rgb="FFE26B0A"/>
                </patternFill>
              </fill>
            </x14:dxf>
          </x14:cfRule>
          <x14:cfRule type="containsText" priority="7857" operator="containsText" id="{4A35ADB0-D34A-43D2-845C-5B405CA617E9}">
            <xm:f>NOT(ISERROR(SEARCH('Listados Datos'!$T$5,AB396)))</xm:f>
            <xm:f>'Listados Datos'!$T$5</xm:f>
            <x14:dxf>
              <font>
                <b/>
                <i val="0"/>
                <color auto="1"/>
              </font>
              <fill>
                <patternFill>
                  <bgColor rgb="FFFFFF00"/>
                </patternFill>
              </fill>
            </x14:dxf>
          </x14:cfRule>
          <x14:cfRule type="containsText" priority="7858" operator="containsText" id="{6C13B8B1-9A33-4BB5-AA0C-A75D2ED271EF}">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845" operator="containsText" id="{5BF1B704-A78D-40D9-9F05-876C8825BD7B}">
            <xm:f>NOT(ISERROR(SEARCH('Listados Datos'!$P$3,Z396)))</xm:f>
            <xm:f>'Listados Datos'!$P$3</xm:f>
            <x14:dxf>
              <fill>
                <patternFill>
                  <bgColor rgb="FF99CC00"/>
                </patternFill>
              </fill>
            </x14:dxf>
          </x14:cfRule>
          <x14:cfRule type="containsText" priority="7846" operator="containsText" id="{618B0466-40D6-4B75-96D5-BCFB6A49DFBA}">
            <xm:f>NOT(ISERROR(SEARCH('Listados Datos'!$P$4,Z396)))</xm:f>
            <xm:f>'Listados Datos'!$P$4</xm:f>
            <x14:dxf>
              <fill>
                <patternFill>
                  <bgColor rgb="FF33CC33"/>
                </patternFill>
              </fill>
            </x14:dxf>
          </x14:cfRule>
          <x14:cfRule type="containsText" priority="7847" operator="containsText" id="{83A76A2F-1E5F-41C3-A704-FFBF1131661E}">
            <xm:f>NOT(ISERROR(SEARCH('Listados Datos'!$P$5,Z396)))</xm:f>
            <xm:f>'Listados Datos'!$P$5</xm:f>
            <x14:dxf>
              <fill>
                <patternFill>
                  <bgColor rgb="FFFFFF00"/>
                </patternFill>
              </fill>
            </x14:dxf>
          </x14:cfRule>
          <x14:cfRule type="containsText" priority="7848" operator="containsText" id="{39EA9B63-1B12-4532-8277-C9E7A635D22A}">
            <xm:f>NOT(ISERROR(SEARCH('Listados Datos'!$P$6,Z396)))</xm:f>
            <xm:f>'Listados Datos'!$P$6</xm:f>
            <x14:dxf>
              <fill>
                <patternFill>
                  <bgColor rgb="FFFFC000"/>
                </patternFill>
              </fill>
            </x14:dxf>
          </x14:cfRule>
          <x14:cfRule type="containsText" priority="7849" operator="containsText" id="{E2889731-2038-4732-890D-EEDEB6B480FB}">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695" operator="containsText" id="{889DA952-3550-4E97-ACF4-E1CF69C95C7A}">
            <xm:f>NOT(ISERROR(SEARCH('Listados Datos'!$T$3,AT402)))</xm:f>
            <xm:f>'Listados Datos'!$T$3</xm:f>
            <x14:dxf>
              <fill>
                <patternFill patternType="solid">
                  <bgColor rgb="FFC00000"/>
                </patternFill>
              </fill>
            </x14:dxf>
          </x14:cfRule>
          <x14:cfRule type="containsText" priority="7696" operator="containsText" id="{E82BCC97-B19D-445B-8C68-BF07F79E3636}">
            <xm:f>NOT(ISERROR(SEARCH('Listados Datos'!$T$4,AT402)))</xm:f>
            <xm:f>'Listados Datos'!$T$4</xm:f>
            <x14:dxf>
              <font>
                <b/>
                <i val="0"/>
                <color theme="0"/>
              </font>
              <fill>
                <patternFill>
                  <bgColor rgb="FFE26B0A"/>
                </patternFill>
              </fill>
            </x14:dxf>
          </x14:cfRule>
          <x14:cfRule type="containsText" priority="7697" operator="containsText" id="{3D2478CE-E521-4794-B0CD-EE0877B1FC0D}">
            <xm:f>NOT(ISERROR(SEARCH('Listados Datos'!$T$5,AT402)))</xm:f>
            <xm:f>'Listados Datos'!$T$5</xm:f>
            <x14:dxf>
              <font>
                <b/>
                <i val="0"/>
                <color auto="1"/>
              </font>
              <fill>
                <patternFill>
                  <bgColor rgb="FFFFFF00"/>
                </patternFill>
              </fill>
            </x14:dxf>
          </x14:cfRule>
          <x14:cfRule type="containsText" priority="7698" operator="containsText" id="{7B587BBD-2DD3-4F4E-85A3-466F00201A98}">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685" operator="containsText" id="{EB84E839-1275-4364-B229-801AFEEA010D}">
            <xm:f>NOT(ISERROR(SEARCH('Listados Datos'!$P$3,AR402)))</xm:f>
            <xm:f>'Listados Datos'!$P$3</xm:f>
            <x14:dxf>
              <fill>
                <patternFill>
                  <bgColor rgb="FF99CC00"/>
                </patternFill>
              </fill>
            </x14:dxf>
          </x14:cfRule>
          <x14:cfRule type="containsText" priority="7686" operator="containsText" id="{006D1226-3D53-479B-A7D6-80D897CE840D}">
            <xm:f>NOT(ISERROR(SEARCH('Listados Datos'!$P$4,AR402)))</xm:f>
            <xm:f>'Listados Datos'!$P$4</xm:f>
            <x14:dxf>
              <fill>
                <patternFill>
                  <bgColor rgb="FF33CC33"/>
                </patternFill>
              </fill>
            </x14:dxf>
          </x14:cfRule>
          <x14:cfRule type="containsText" priority="7687" operator="containsText" id="{FDBDFEE9-27F3-4D60-B2CA-394D648DF551}">
            <xm:f>NOT(ISERROR(SEARCH('Listados Datos'!$P$5,AR402)))</xm:f>
            <xm:f>'Listados Datos'!$P$5</xm:f>
            <x14:dxf>
              <fill>
                <patternFill>
                  <bgColor rgb="FFFFFF00"/>
                </patternFill>
              </fill>
            </x14:dxf>
          </x14:cfRule>
          <x14:cfRule type="containsText" priority="7688" operator="containsText" id="{466C152F-1EC2-4148-B97A-D248EA05D4AF}">
            <xm:f>NOT(ISERROR(SEARCH('Listados Datos'!$P$6,AR402)))</xm:f>
            <xm:f>'Listados Datos'!$P$6</xm:f>
            <x14:dxf>
              <fill>
                <patternFill>
                  <bgColor rgb="FFFFC000"/>
                </patternFill>
              </fill>
            </x14:dxf>
          </x14:cfRule>
          <x14:cfRule type="containsText" priority="7689" operator="containsText" id="{1631C0CA-A86A-4466-9778-5EAD3514A042}">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817" operator="containsText" id="{8F64497D-B015-40C8-B257-C9D5F35B2E7E}">
            <xm:f>NOT(ISERROR(SEARCH('Listados Datos'!$T$3,AT397)))</xm:f>
            <xm:f>'Listados Datos'!$T$3</xm:f>
            <x14:dxf>
              <fill>
                <patternFill patternType="solid">
                  <bgColor rgb="FFC00000"/>
                </patternFill>
              </fill>
            </x14:dxf>
          </x14:cfRule>
          <x14:cfRule type="containsText" priority="7818" operator="containsText" id="{805000D9-E867-47AA-BE79-2B5EE31AE767}">
            <xm:f>NOT(ISERROR(SEARCH('Listados Datos'!$T$4,AT397)))</xm:f>
            <xm:f>'Listados Datos'!$T$4</xm:f>
            <x14:dxf>
              <font>
                <b/>
                <i val="0"/>
                <color theme="0"/>
              </font>
              <fill>
                <patternFill>
                  <bgColor rgb="FFE26B0A"/>
                </patternFill>
              </fill>
            </x14:dxf>
          </x14:cfRule>
          <x14:cfRule type="containsText" priority="7819" operator="containsText" id="{8A99EB9C-E445-4BD6-99F6-A21B2FBC86F1}">
            <xm:f>NOT(ISERROR(SEARCH('Listados Datos'!$T$5,AT397)))</xm:f>
            <xm:f>'Listados Datos'!$T$5</xm:f>
            <x14:dxf>
              <font>
                <b/>
                <i val="0"/>
                <color auto="1"/>
              </font>
              <fill>
                <patternFill>
                  <bgColor rgb="FFFFFF00"/>
                </patternFill>
              </fill>
            </x14:dxf>
          </x14:cfRule>
          <x14:cfRule type="containsText" priority="7820" operator="containsText" id="{0BCA88E0-EAD9-40F6-B0A4-9E43DE7A25AB}">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807" operator="containsText" id="{B8AF2C3D-0649-48A6-BDE5-FD978DFFA6B2}">
            <xm:f>NOT(ISERROR(SEARCH('Listados Datos'!$P$3,AR397)))</xm:f>
            <xm:f>'Listados Datos'!$P$3</xm:f>
            <x14:dxf>
              <fill>
                <patternFill>
                  <bgColor rgb="FF99CC00"/>
                </patternFill>
              </fill>
            </x14:dxf>
          </x14:cfRule>
          <x14:cfRule type="containsText" priority="7808" operator="containsText" id="{E971F090-1D80-480D-98CE-E20DCAD3E183}">
            <xm:f>NOT(ISERROR(SEARCH('Listados Datos'!$P$4,AR397)))</xm:f>
            <xm:f>'Listados Datos'!$P$4</xm:f>
            <x14:dxf>
              <fill>
                <patternFill>
                  <bgColor rgb="FF33CC33"/>
                </patternFill>
              </fill>
            </x14:dxf>
          </x14:cfRule>
          <x14:cfRule type="containsText" priority="7809" operator="containsText" id="{1406F536-434E-4AEB-9C61-993024A48331}">
            <xm:f>NOT(ISERROR(SEARCH('Listados Datos'!$P$5,AR397)))</xm:f>
            <xm:f>'Listados Datos'!$P$5</xm:f>
            <x14:dxf>
              <fill>
                <patternFill>
                  <bgColor rgb="FFFFFF00"/>
                </patternFill>
              </fill>
            </x14:dxf>
          </x14:cfRule>
          <x14:cfRule type="containsText" priority="7810" operator="containsText" id="{20070D58-DDCE-4B56-A1E6-00195AD0C1ED}">
            <xm:f>NOT(ISERROR(SEARCH('Listados Datos'!$P$6,AR397)))</xm:f>
            <xm:f>'Listados Datos'!$P$6</xm:f>
            <x14:dxf>
              <fill>
                <patternFill>
                  <bgColor rgb="FFFFC000"/>
                </patternFill>
              </fill>
            </x14:dxf>
          </x14:cfRule>
          <x14:cfRule type="containsText" priority="7811" operator="containsText" id="{9C572210-3478-43B7-A62E-5053BECB9346}">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671" operator="containsText" id="{5BBF8150-17C9-4588-BC0F-B879CB0DF4AA}">
            <xm:f>NOT(ISERROR(SEARCH('Listados Datos'!$P$3,AR403)))</xm:f>
            <xm:f>'Listados Datos'!$P$3</xm:f>
            <x14:dxf>
              <fill>
                <patternFill>
                  <bgColor rgb="FF99CC00"/>
                </patternFill>
              </fill>
            </x14:dxf>
          </x14:cfRule>
          <x14:cfRule type="containsText" priority="7672" operator="containsText" id="{791B7052-8CD8-4792-B16C-1396AAAB1BE1}">
            <xm:f>NOT(ISERROR(SEARCH('Listados Datos'!$P$4,AR403)))</xm:f>
            <xm:f>'Listados Datos'!$P$4</xm:f>
            <x14:dxf>
              <fill>
                <patternFill>
                  <bgColor rgb="FF33CC33"/>
                </patternFill>
              </fill>
            </x14:dxf>
          </x14:cfRule>
          <x14:cfRule type="containsText" priority="7673" operator="containsText" id="{875415B2-9867-4585-A9ED-4FD1A8692C79}">
            <xm:f>NOT(ISERROR(SEARCH('Listados Datos'!$P$5,AR403)))</xm:f>
            <xm:f>'Listados Datos'!$P$5</xm:f>
            <x14:dxf>
              <fill>
                <patternFill>
                  <bgColor rgb="FFFFFF00"/>
                </patternFill>
              </fill>
            </x14:dxf>
          </x14:cfRule>
          <x14:cfRule type="containsText" priority="7674" operator="containsText" id="{F921779E-EDE9-4A16-B784-031FA57FD0FB}">
            <xm:f>NOT(ISERROR(SEARCH('Listados Datos'!$P$6,AR403)))</xm:f>
            <xm:f>'Listados Datos'!$P$6</xm:f>
            <x14:dxf>
              <fill>
                <patternFill>
                  <bgColor rgb="FFFFC000"/>
                </patternFill>
              </fill>
            </x14:dxf>
          </x14:cfRule>
          <x14:cfRule type="containsText" priority="7675" operator="containsText" id="{4A57EBAF-C846-4BA4-9ED4-7009BFBB8795}">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535" operator="containsText" id="{17A0B6A2-B087-44D5-80DE-6CA26B7C916C}">
            <xm:f>NOT(ISERROR(SEARCH('Listados Datos'!$P$3,AR415)))</xm:f>
            <xm:f>'Listados Datos'!$P$3</xm:f>
            <x14:dxf>
              <fill>
                <patternFill>
                  <bgColor rgb="FF99CC00"/>
                </patternFill>
              </fill>
            </x14:dxf>
          </x14:cfRule>
          <x14:cfRule type="containsText" priority="7536" operator="containsText" id="{AF0BB9BB-AA7A-4B15-9265-D3FEC643C850}">
            <xm:f>NOT(ISERROR(SEARCH('Listados Datos'!$P$4,AR415)))</xm:f>
            <xm:f>'Listados Datos'!$P$4</xm:f>
            <x14:dxf>
              <fill>
                <patternFill>
                  <bgColor rgb="FF33CC33"/>
                </patternFill>
              </fill>
            </x14:dxf>
          </x14:cfRule>
          <x14:cfRule type="containsText" priority="7537" operator="containsText" id="{77777562-2B29-4D8F-930E-7FCE19798A97}">
            <xm:f>NOT(ISERROR(SEARCH('Listados Datos'!$P$5,AR415)))</xm:f>
            <xm:f>'Listados Datos'!$P$5</xm:f>
            <x14:dxf>
              <fill>
                <patternFill>
                  <bgColor rgb="FFFFFF00"/>
                </patternFill>
              </fill>
            </x14:dxf>
          </x14:cfRule>
          <x14:cfRule type="containsText" priority="7538" operator="containsText" id="{C7ED4C3B-5006-4FAC-B396-22F29254CD1F}">
            <xm:f>NOT(ISERROR(SEARCH('Listados Datos'!$P$6,AR415)))</xm:f>
            <xm:f>'Listados Datos'!$P$6</xm:f>
            <x14:dxf>
              <fill>
                <patternFill>
                  <bgColor rgb="FFFFC000"/>
                </patternFill>
              </fill>
            </x14:dxf>
          </x14:cfRule>
          <x14:cfRule type="containsText" priority="7539" operator="containsText" id="{6EB0E42A-1EDA-4196-A415-FB559471D5CD}">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8211" operator="containsText" id="{CD7B9794-F709-4773-910F-E35600F8B613}">
            <xm:f>NOT(ISERROR(SEARCH('Listados Datos'!$T$3,AF382)))</xm:f>
            <xm:f>'Listados Datos'!$T$3</xm:f>
            <x14:dxf>
              <fill>
                <patternFill patternType="solid">
                  <bgColor rgb="FFC00000"/>
                </patternFill>
              </fill>
            </x14:dxf>
          </x14:cfRule>
          <x14:cfRule type="containsText" priority="8212" operator="containsText" id="{C96A4727-227C-403F-A0E3-7D21510543AD}">
            <xm:f>NOT(ISERROR(SEARCH('Listados Datos'!$T$4,AF382)))</xm:f>
            <xm:f>'Listados Datos'!$T$4</xm:f>
            <x14:dxf>
              <font>
                <b/>
                <i val="0"/>
                <color theme="0"/>
              </font>
              <fill>
                <patternFill>
                  <bgColor rgb="FFE26B0A"/>
                </patternFill>
              </fill>
            </x14:dxf>
          </x14:cfRule>
          <x14:cfRule type="containsText" priority="8213" operator="containsText" id="{B1CA4F37-600B-467B-8094-7CE5EE403EFF}">
            <xm:f>NOT(ISERROR(SEARCH('Listados Datos'!$T$5,AF382)))</xm:f>
            <xm:f>'Listados Datos'!$T$5</xm:f>
            <x14:dxf>
              <font>
                <b/>
                <i val="0"/>
                <color auto="1"/>
              </font>
              <fill>
                <patternFill>
                  <bgColor rgb="FFFFFF00"/>
                </patternFill>
              </fill>
            </x14:dxf>
          </x14:cfRule>
          <x14:cfRule type="containsText" priority="8214" operator="containsText" id="{CE041110-B02C-4838-BAFA-3210729C267A}">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8207" operator="containsText" id="{447E0E67-CEE0-45BC-9CDE-D8C1FDB50805}">
            <xm:f>NOT(ISERROR(SEARCH('Listados Datos'!$T$3,AB382)))</xm:f>
            <xm:f>'Listados Datos'!$T$3</xm:f>
            <x14:dxf>
              <fill>
                <patternFill patternType="solid">
                  <bgColor rgb="FFC00000"/>
                </patternFill>
              </fill>
            </x14:dxf>
          </x14:cfRule>
          <x14:cfRule type="containsText" priority="8208" operator="containsText" id="{AB8429FA-282A-45D0-B834-5C5EF2EA3739}">
            <xm:f>NOT(ISERROR(SEARCH('Listados Datos'!$T$4,AB382)))</xm:f>
            <xm:f>'Listados Datos'!$T$4</xm:f>
            <x14:dxf>
              <font>
                <b/>
                <i val="0"/>
                <color theme="0"/>
              </font>
              <fill>
                <patternFill>
                  <bgColor rgb="FFE26B0A"/>
                </patternFill>
              </fill>
            </x14:dxf>
          </x14:cfRule>
          <x14:cfRule type="containsText" priority="8209" operator="containsText" id="{0C0CE844-D802-4E7D-92D3-E385082604F8}">
            <xm:f>NOT(ISERROR(SEARCH('Listados Datos'!$T$5,AB382)))</xm:f>
            <xm:f>'Listados Datos'!$T$5</xm:f>
            <x14:dxf>
              <font>
                <b/>
                <i val="0"/>
                <color auto="1"/>
              </font>
              <fill>
                <patternFill>
                  <bgColor rgb="FFFFFF00"/>
                </patternFill>
              </fill>
            </x14:dxf>
          </x14:cfRule>
          <x14:cfRule type="containsText" priority="8210" operator="containsText" id="{163A7A7A-4840-406C-A7C3-6E3366FE1779}">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8197" operator="containsText" id="{ECDD36A7-A330-4526-9991-DDF3052D6F21}">
            <xm:f>NOT(ISERROR(SEARCH('Listados Datos'!$P$3,Z382)))</xm:f>
            <xm:f>'Listados Datos'!$P$3</xm:f>
            <x14:dxf>
              <fill>
                <patternFill>
                  <bgColor rgb="FF99CC00"/>
                </patternFill>
              </fill>
            </x14:dxf>
          </x14:cfRule>
          <x14:cfRule type="containsText" priority="8198" operator="containsText" id="{21A64DE4-6D45-4892-913C-C308B39BB7B0}">
            <xm:f>NOT(ISERROR(SEARCH('Listados Datos'!$P$4,Z382)))</xm:f>
            <xm:f>'Listados Datos'!$P$4</xm:f>
            <x14:dxf>
              <fill>
                <patternFill>
                  <bgColor rgb="FF33CC33"/>
                </patternFill>
              </fill>
            </x14:dxf>
          </x14:cfRule>
          <x14:cfRule type="containsText" priority="8199" operator="containsText" id="{D082425C-36C5-43AC-8857-26920C7A31AE}">
            <xm:f>NOT(ISERROR(SEARCH('Listados Datos'!$P$5,Z382)))</xm:f>
            <xm:f>'Listados Datos'!$P$5</xm:f>
            <x14:dxf>
              <fill>
                <patternFill>
                  <bgColor rgb="FFFFFF00"/>
                </patternFill>
              </fill>
            </x14:dxf>
          </x14:cfRule>
          <x14:cfRule type="containsText" priority="8200" operator="containsText" id="{91557CD3-2490-499E-8561-0D3831E11F6A}">
            <xm:f>NOT(ISERROR(SEARCH('Listados Datos'!$P$6,Z382)))</xm:f>
            <xm:f>'Listados Datos'!$P$6</xm:f>
            <x14:dxf>
              <fill>
                <patternFill>
                  <bgColor rgb="FFFFC000"/>
                </patternFill>
              </fill>
            </x14:dxf>
          </x14:cfRule>
          <x14:cfRule type="containsText" priority="8201" operator="containsText" id="{192D4B89-2486-4BC9-BE01-6B8BAA9C86CB}">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8173" operator="containsText" id="{25477FEF-F761-4ED5-B1F5-0DAD170253A1}">
            <xm:f>NOT(ISERROR(SEARCH('Listados Datos'!$T$3,AT382)))</xm:f>
            <xm:f>'Listados Datos'!$T$3</xm:f>
            <x14:dxf>
              <fill>
                <patternFill patternType="solid">
                  <bgColor rgb="FFC00000"/>
                </patternFill>
              </fill>
            </x14:dxf>
          </x14:cfRule>
          <x14:cfRule type="containsText" priority="8174" operator="containsText" id="{DD4B79E6-F2FB-4ED1-BFC4-47E79FDA4D1E}">
            <xm:f>NOT(ISERROR(SEARCH('Listados Datos'!$T$4,AT382)))</xm:f>
            <xm:f>'Listados Datos'!$T$4</xm:f>
            <x14:dxf>
              <font>
                <b/>
                <i val="0"/>
                <color theme="0"/>
              </font>
              <fill>
                <patternFill>
                  <bgColor rgb="FFE26B0A"/>
                </patternFill>
              </fill>
            </x14:dxf>
          </x14:cfRule>
          <x14:cfRule type="containsText" priority="8175" operator="containsText" id="{F6B9E37F-2784-4419-9562-31D69BFDE187}">
            <xm:f>NOT(ISERROR(SEARCH('Listados Datos'!$T$5,AT382)))</xm:f>
            <xm:f>'Listados Datos'!$T$5</xm:f>
            <x14:dxf>
              <font>
                <b/>
                <i val="0"/>
                <color auto="1"/>
              </font>
              <fill>
                <patternFill>
                  <bgColor rgb="FFFFFF00"/>
                </patternFill>
              </fill>
            </x14:dxf>
          </x14:cfRule>
          <x14:cfRule type="containsText" priority="8176" operator="containsText" id="{9FBD168D-73FA-442C-87A0-915D62340077}">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8163" operator="containsText" id="{5B596F20-4D01-4AF2-956A-15D25D0DF3B8}">
            <xm:f>NOT(ISERROR(SEARCH('Listados Datos'!$P$3,AR382)))</xm:f>
            <xm:f>'Listados Datos'!$P$3</xm:f>
            <x14:dxf>
              <fill>
                <patternFill>
                  <bgColor rgb="FF99CC00"/>
                </patternFill>
              </fill>
            </x14:dxf>
          </x14:cfRule>
          <x14:cfRule type="containsText" priority="8164" operator="containsText" id="{4A985E97-88CD-4AE7-853E-C668F61E308C}">
            <xm:f>NOT(ISERROR(SEARCH('Listados Datos'!$P$4,AR382)))</xm:f>
            <xm:f>'Listados Datos'!$P$4</xm:f>
            <x14:dxf>
              <fill>
                <patternFill>
                  <bgColor rgb="FF33CC33"/>
                </patternFill>
              </fill>
            </x14:dxf>
          </x14:cfRule>
          <x14:cfRule type="containsText" priority="8165" operator="containsText" id="{BFC43BD9-83F2-47F3-808B-94D3E885D1E5}">
            <xm:f>NOT(ISERROR(SEARCH('Listados Datos'!$P$5,AR382)))</xm:f>
            <xm:f>'Listados Datos'!$P$5</xm:f>
            <x14:dxf>
              <fill>
                <patternFill>
                  <bgColor rgb="FFFFFF00"/>
                </patternFill>
              </fill>
            </x14:dxf>
          </x14:cfRule>
          <x14:cfRule type="containsText" priority="8166" operator="containsText" id="{A1C17948-4635-45B3-AC22-8D0D167C2EBC}">
            <xm:f>NOT(ISERROR(SEARCH('Listados Datos'!$P$6,AR382)))</xm:f>
            <xm:f>'Listados Datos'!$P$6</xm:f>
            <x14:dxf>
              <fill>
                <patternFill>
                  <bgColor rgb="FFFFC000"/>
                </patternFill>
              </fill>
            </x14:dxf>
          </x14:cfRule>
          <x14:cfRule type="containsText" priority="8167" operator="containsText" id="{61552495-42A5-401E-A30C-7C7F8888B674}">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8159" operator="containsText" id="{F300DD1F-80C6-47A3-B4CF-B10A7E961B74}">
            <xm:f>NOT(ISERROR(SEARCH('Listados Datos'!$T$3,AT383)))</xm:f>
            <xm:f>'Listados Datos'!$T$3</xm:f>
            <x14:dxf>
              <fill>
                <patternFill patternType="solid">
                  <bgColor rgb="FFC00000"/>
                </patternFill>
              </fill>
            </x14:dxf>
          </x14:cfRule>
          <x14:cfRule type="containsText" priority="8160" operator="containsText" id="{91E1D7E0-E687-4446-848E-75320BB080EF}">
            <xm:f>NOT(ISERROR(SEARCH('Listados Datos'!$T$4,AT383)))</xm:f>
            <xm:f>'Listados Datos'!$T$4</xm:f>
            <x14:dxf>
              <font>
                <b/>
                <i val="0"/>
                <color theme="0"/>
              </font>
              <fill>
                <patternFill>
                  <bgColor rgb="FFE26B0A"/>
                </patternFill>
              </fill>
            </x14:dxf>
          </x14:cfRule>
          <x14:cfRule type="containsText" priority="8161" operator="containsText" id="{5923A8C3-DFDE-479D-BA70-0757DDB5777D}">
            <xm:f>NOT(ISERROR(SEARCH('Listados Datos'!$T$5,AT383)))</xm:f>
            <xm:f>'Listados Datos'!$T$5</xm:f>
            <x14:dxf>
              <font>
                <b/>
                <i val="0"/>
                <color auto="1"/>
              </font>
              <fill>
                <patternFill>
                  <bgColor rgb="FFFFFF00"/>
                </patternFill>
              </fill>
            </x14:dxf>
          </x14:cfRule>
          <x14:cfRule type="containsText" priority="8162" operator="containsText" id="{BA3C6983-1452-4066-BAC4-4A921F00F611}">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8149" operator="containsText" id="{24D58CB7-6517-40E1-9B73-3DB1D7173D56}">
            <xm:f>NOT(ISERROR(SEARCH('Listados Datos'!$P$3,AR383)))</xm:f>
            <xm:f>'Listados Datos'!$P$3</xm:f>
            <x14:dxf>
              <fill>
                <patternFill>
                  <bgColor rgb="FF99CC00"/>
                </patternFill>
              </fill>
            </x14:dxf>
          </x14:cfRule>
          <x14:cfRule type="containsText" priority="8150" operator="containsText" id="{C7AD3F1F-A507-451E-B343-7365484E32D2}">
            <xm:f>NOT(ISERROR(SEARCH('Listados Datos'!$P$4,AR383)))</xm:f>
            <xm:f>'Listados Datos'!$P$4</xm:f>
            <x14:dxf>
              <fill>
                <patternFill>
                  <bgColor rgb="FF33CC33"/>
                </patternFill>
              </fill>
            </x14:dxf>
          </x14:cfRule>
          <x14:cfRule type="containsText" priority="8151" operator="containsText" id="{8F97E5B3-D256-4331-A4BF-579646151E92}">
            <xm:f>NOT(ISERROR(SEARCH('Listados Datos'!$P$5,AR383)))</xm:f>
            <xm:f>'Listados Datos'!$P$5</xm:f>
            <x14:dxf>
              <fill>
                <patternFill>
                  <bgColor rgb="FFFFFF00"/>
                </patternFill>
              </fill>
            </x14:dxf>
          </x14:cfRule>
          <x14:cfRule type="containsText" priority="8152" operator="containsText" id="{95F94512-9AE0-4126-8664-94870DB44CC3}">
            <xm:f>NOT(ISERROR(SEARCH('Listados Datos'!$P$6,AR383)))</xm:f>
            <xm:f>'Listados Datos'!$P$6</xm:f>
            <x14:dxf>
              <fill>
                <patternFill>
                  <bgColor rgb="FFFFC000"/>
                </patternFill>
              </fill>
            </x14:dxf>
          </x14:cfRule>
          <x14:cfRule type="containsText" priority="8153" operator="containsText" id="{F16B9733-3FAA-4281-A87D-EFCC73DF5488}">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8145" operator="containsText" id="{9782C60F-4124-44ED-9895-40CA27475E37}">
            <xm:f>NOT(ISERROR(SEARCH('Listados Datos'!$T$3,AT387)))</xm:f>
            <xm:f>'Listados Datos'!$T$3</xm:f>
            <x14:dxf>
              <fill>
                <patternFill patternType="solid">
                  <bgColor rgb="FFC00000"/>
                </patternFill>
              </fill>
            </x14:dxf>
          </x14:cfRule>
          <x14:cfRule type="containsText" priority="8146" operator="containsText" id="{92CE8F0B-9FB2-4335-A17B-F2716C34F49D}">
            <xm:f>NOT(ISERROR(SEARCH('Listados Datos'!$T$4,AT387)))</xm:f>
            <xm:f>'Listados Datos'!$T$4</xm:f>
            <x14:dxf>
              <font>
                <b/>
                <i val="0"/>
                <color theme="0"/>
              </font>
              <fill>
                <patternFill>
                  <bgColor rgb="FFE26B0A"/>
                </patternFill>
              </fill>
            </x14:dxf>
          </x14:cfRule>
          <x14:cfRule type="containsText" priority="8147" operator="containsText" id="{DDE58EBF-BDBD-404B-B521-D0DE257437B7}">
            <xm:f>NOT(ISERROR(SEARCH('Listados Datos'!$T$5,AT387)))</xm:f>
            <xm:f>'Listados Datos'!$T$5</xm:f>
            <x14:dxf>
              <font>
                <b/>
                <i val="0"/>
                <color auto="1"/>
              </font>
              <fill>
                <patternFill>
                  <bgColor rgb="FFFFFF00"/>
                </patternFill>
              </fill>
            </x14:dxf>
          </x14:cfRule>
          <x14:cfRule type="containsText" priority="8148" operator="containsText" id="{6936C2EF-8E34-497D-BEB6-9CAEBBF1DD31}">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8135" operator="containsText" id="{6F52BC6E-4EB0-4CC6-8244-9E6484BFF956}">
            <xm:f>NOT(ISERROR(SEARCH('Listados Datos'!$P$3,AR387)))</xm:f>
            <xm:f>'Listados Datos'!$P$3</xm:f>
            <x14:dxf>
              <fill>
                <patternFill>
                  <bgColor rgb="FF99CC00"/>
                </patternFill>
              </fill>
            </x14:dxf>
          </x14:cfRule>
          <x14:cfRule type="containsText" priority="8136" operator="containsText" id="{89102DF0-B624-4576-9B55-098845E62CC1}">
            <xm:f>NOT(ISERROR(SEARCH('Listados Datos'!$P$4,AR387)))</xm:f>
            <xm:f>'Listados Datos'!$P$4</xm:f>
            <x14:dxf>
              <fill>
                <patternFill>
                  <bgColor rgb="FF33CC33"/>
                </patternFill>
              </fill>
            </x14:dxf>
          </x14:cfRule>
          <x14:cfRule type="containsText" priority="8137" operator="containsText" id="{80571804-18CC-441F-89A6-909F0A6502EF}">
            <xm:f>NOT(ISERROR(SEARCH('Listados Datos'!$P$5,AR387)))</xm:f>
            <xm:f>'Listados Datos'!$P$5</xm:f>
            <x14:dxf>
              <fill>
                <patternFill>
                  <bgColor rgb="FFFFFF00"/>
                </patternFill>
              </fill>
            </x14:dxf>
          </x14:cfRule>
          <x14:cfRule type="containsText" priority="8138" operator="containsText" id="{A5163F60-0800-4159-BB5D-1472A375A233}">
            <xm:f>NOT(ISERROR(SEARCH('Listados Datos'!$P$6,AR387)))</xm:f>
            <xm:f>'Listados Datos'!$P$6</xm:f>
            <x14:dxf>
              <fill>
                <patternFill>
                  <bgColor rgb="FFFFC000"/>
                </patternFill>
              </fill>
            </x14:dxf>
          </x14:cfRule>
          <x14:cfRule type="containsText" priority="8139" operator="containsText" id="{C9474574-4737-4AF0-AD03-181156A67859}">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8131" operator="containsText" id="{15EBACD0-6691-4525-B2A4-72211B3D067B}">
            <xm:f>NOT(ISERROR(SEARCH('Listados Datos'!$T$3,AF384)))</xm:f>
            <xm:f>'Listados Datos'!$T$3</xm:f>
            <x14:dxf>
              <fill>
                <patternFill patternType="solid">
                  <bgColor rgb="FFC00000"/>
                </patternFill>
              </fill>
            </x14:dxf>
          </x14:cfRule>
          <x14:cfRule type="containsText" priority="8132" operator="containsText" id="{199F2E6C-1575-45DF-98A7-D2E307D80FE2}">
            <xm:f>NOT(ISERROR(SEARCH('Listados Datos'!$T$4,AF384)))</xm:f>
            <xm:f>'Listados Datos'!$T$4</xm:f>
            <x14:dxf>
              <font>
                <b/>
                <i val="0"/>
                <color theme="0"/>
              </font>
              <fill>
                <patternFill>
                  <bgColor rgb="FFE26B0A"/>
                </patternFill>
              </fill>
            </x14:dxf>
          </x14:cfRule>
          <x14:cfRule type="containsText" priority="8133" operator="containsText" id="{566E2F81-0CAD-4FBB-BB4A-35EBE0E3F5D9}">
            <xm:f>NOT(ISERROR(SEARCH('Listados Datos'!$T$5,AF384)))</xm:f>
            <xm:f>'Listados Datos'!$T$5</xm:f>
            <x14:dxf>
              <font>
                <b/>
                <i val="0"/>
                <color auto="1"/>
              </font>
              <fill>
                <patternFill>
                  <bgColor rgb="FFFFFF00"/>
                </patternFill>
              </fill>
            </x14:dxf>
          </x14:cfRule>
          <x14:cfRule type="containsText" priority="8134" operator="containsText" id="{AE951AFD-A011-42B4-B87E-E92D7703E4D6}">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8127" operator="containsText" id="{80129952-7C9B-457A-B582-2B4863088588}">
            <xm:f>NOT(ISERROR(SEARCH('Listados Datos'!$T$3,AB384)))</xm:f>
            <xm:f>'Listados Datos'!$T$3</xm:f>
            <x14:dxf>
              <fill>
                <patternFill patternType="solid">
                  <bgColor rgb="FFC00000"/>
                </patternFill>
              </fill>
            </x14:dxf>
          </x14:cfRule>
          <x14:cfRule type="containsText" priority="8128" operator="containsText" id="{A34F1C28-5A26-43B7-B3D6-6EB4ACAF5949}">
            <xm:f>NOT(ISERROR(SEARCH('Listados Datos'!$T$4,AB384)))</xm:f>
            <xm:f>'Listados Datos'!$T$4</xm:f>
            <x14:dxf>
              <font>
                <b/>
                <i val="0"/>
                <color theme="0"/>
              </font>
              <fill>
                <patternFill>
                  <bgColor rgb="FFE26B0A"/>
                </patternFill>
              </fill>
            </x14:dxf>
          </x14:cfRule>
          <x14:cfRule type="containsText" priority="8129" operator="containsText" id="{498F0347-11F9-4BC6-8837-59E5A4E979E8}">
            <xm:f>NOT(ISERROR(SEARCH('Listados Datos'!$T$5,AB384)))</xm:f>
            <xm:f>'Listados Datos'!$T$5</xm:f>
            <x14:dxf>
              <font>
                <b/>
                <i val="0"/>
                <color auto="1"/>
              </font>
              <fill>
                <patternFill>
                  <bgColor rgb="FFFFFF00"/>
                </patternFill>
              </fill>
            </x14:dxf>
          </x14:cfRule>
          <x14:cfRule type="containsText" priority="8130" operator="containsText" id="{10835351-F61F-4E3F-88E0-1ACDC9934F1D}">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8117" operator="containsText" id="{25E67106-1252-481C-99C1-768DA0DFF634}">
            <xm:f>NOT(ISERROR(SEARCH('Listados Datos'!$P$3,Z384)))</xm:f>
            <xm:f>'Listados Datos'!$P$3</xm:f>
            <x14:dxf>
              <fill>
                <patternFill>
                  <bgColor rgb="FF99CC00"/>
                </patternFill>
              </fill>
            </x14:dxf>
          </x14:cfRule>
          <x14:cfRule type="containsText" priority="8118" operator="containsText" id="{C8BA26E4-151D-428C-91AE-9FEF293A68B0}">
            <xm:f>NOT(ISERROR(SEARCH('Listados Datos'!$P$4,Z384)))</xm:f>
            <xm:f>'Listados Datos'!$P$4</xm:f>
            <x14:dxf>
              <fill>
                <patternFill>
                  <bgColor rgb="FF33CC33"/>
                </patternFill>
              </fill>
            </x14:dxf>
          </x14:cfRule>
          <x14:cfRule type="containsText" priority="8119" operator="containsText" id="{60791621-B4C4-4CC6-80E1-5B51A229D352}">
            <xm:f>NOT(ISERROR(SEARCH('Listados Datos'!$P$5,Z384)))</xm:f>
            <xm:f>'Listados Datos'!$P$5</xm:f>
            <x14:dxf>
              <fill>
                <patternFill>
                  <bgColor rgb="FFFFFF00"/>
                </patternFill>
              </fill>
            </x14:dxf>
          </x14:cfRule>
          <x14:cfRule type="containsText" priority="8120" operator="containsText" id="{87BC6F30-CDAA-4C78-A083-12AD3FCFDD15}">
            <xm:f>NOT(ISERROR(SEARCH('Listados Datos'!$P$6,Z384)))</xm:f>
            <xm:f>'Listados Datos'!$P$6</xm:f>
            <x14:dxf>
              <fill>
                <patternFill>
                  <bgColor rgb="FFFFC000"/>
                </patternFill>
              </fill>
            </x14:dxf>
          </x14:cfRule>
          <x14:cfRule type="containsText" priority="8121" operator="containsText" id="{E46B8A40-0CA3-493E-A0F7-337FE90E7C21}">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8103" operator="containsText" id="{2E4662F1-4544-4197-A4DC-37180D7EC92E}">
            <xm:f>NOT(ISERROR(SEARCH('Listados Datos'!$T$3,AT384)))</xm:f>
            <xm:f>'Listados Datos'!$T$3</xm:f>
            <x14:dxf>
              <fill>
                <patternFill patternType="solid">
                  <bgColor rgb="FFC00000"/>
                </patternFill>
              </fill>
            </x14:dxf>
          </x14:cfRule>
          <x14:cfRule type="containsText" priority="8104" operator="containsText" id="{B2C68311-AD34-4B7B-B70C-A8BFAEA71DE9}">
            <xm:f>NOT(ISERROR(SEARCH('Listados Datos'!$T$4,AT384)))</xm:f>
            <xm:f>'Listados Datos'!$T$4</xm:f>
            <x14:dxf>
              <font>
                <b/>
                <i val="0"/>
                <color theme="0"/>
              </font>
              <fill>
                <patternFill>
                  <bgColor rgb="FFE26B0A"/>
                </patternFill>
              </fill>
            </x14:dxf>
          </x14:cfRule>
          <x14:cfRule type="containsText" priority="8105" operator="containsText" id="{2FA155A5-511D-4D08-B241-6D062362CF40}">
            <xm:f>NOT(ISERROR(SEARCH('Listados Datos'!$T$5,AT384)))</xm:f>
            <xm:f>'Listados Datos'!$T$5</xm:f>
            <x14:dxf>
              <font>
                <b/>
                <i val="0"/>
                <color auto="1"/>
              </font>
              <fill>
                <patternFill>
                  <bgColor rgb="FFFFFF00"/>
                </patternFill>
              </fill>
            </x14:dxf>
          </x14:cfRule>
          <x14:cfRule type="containsText" priority="8106" operator="containsText" id="{40AD81CF-9327-4372-8148-4E6450158300}">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8093" operator="containsText" id="{491EAA11-E0ED-4695-8292-3836FB5EC105}">
            <xm:f>NOT(ISERROR(SEARCH('Listados Datos'!$P$3,AR384)))</xm:f>
            <xm:f>'Listados Datos'!$P$3</xm:f>
            <x14:dxf>
              <fill>
                <patternFill>
                  <bgColor rgb="FF99CC00"/>
                </patternFill>
              </fill>
            </x14:dxf>
          </x14:cfRule>
          <x14:cfRule type="containsText" priority="8094" operator="containsText" id="{0A71C7F9-499C-421C-B6C0-48C70CE4AB9D}">
            <xm:f>NOT(ISERROR(SEARCH('Listados Datos'!$P$4,AR384)))</xm:f>
            <xm:f>'Listados Datos'!$P$4</xm:f>
            <x14:dxf>
              <fill>
                <patternFill>
                  <bgColor rgb="FF33CC33"/>
                </patternFill>
              </fill>
            </x14:dxf>
          </x14:cfRule>
          <x14:cfRule type="containsText" priority="8095" operator="containsText" id="{D9922C61-C67C-4CAD-922D-1EFD6D84F62E}">
            <xm:f>NOT(ISERROR(SEARCH('Listados Datos'!$P$5,AR384)))</xm:f>
            <xm:f>'Listados Datos'!$P$5</xm:f>
            <x14:dxf>
              <fill>
                <patternFill>
                  <bgColor rgb="FFFFFF00"/>
                </patternFill>
              </fill>
            </x14:dxf>
          </x14:cfRule>
          <x14:cfRule type="containsText" priority="8096" operator="containsText" id="{C54CE9D4-6B6C-4CB7-8BC1-0EA70F41D601}">
            <xm:f>NOT(ISERROR(SEARCH('Listados Datos'!$P$6,AR384)))</xm:f>
            <xm:f>'Listados Datos'!$P$6</xm:f>
            <x14:dxf>
              <fill>
                <patternFill>
                  <bgColor rgb="FFFFC000"/>
                </patternFill>
              </fill>
            </x14:dxf>
          </x14:cfRule>
          <x14:cfRule type="containsText" priority="8097" operator="containsText" id="{5C983309-C77D-4045-A349-E04ED7E8AED5}">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8089" operator="containsText" id="{6EA9E121-0FA5-4CF7-A048-2AF82B841F45}">
            <xm:f>NOT(ISERROR(SEARCH('Listados Datos'!$T$3,AT385)))</xm:f>
            <xm:f>'Listados Datos'!$T$3</xm:f>
            <x14:dxf>
              <fill>
                <patternFill patternType="solid">
                  <bgColor rgb="FFC00000"/>
                </patternFill>
              </fill>
            </x14:dxf>
          </x14:cfRule>
          <x14:cfRule type="containsText" priority="8090" operator="containsText" id="{7379BBEE-7DAF-44C1-BB7F-623119C90313}">
            <xm:f>NOT(ISERROR(SEARCH('Listados Datos'!$T$4,AT385)))</xm:f>
            <xm:f>'Listados Datos'!$T$4</xm:f>
            <x14:dxf>
              <font>
                <b/>
                <i val="0"/>
                <color theme="0"/>
              </font>
              <fill>
                <patternFill>
                  <bgColor rgb="FFE26B0A"/>
                </patternFill>
              </fill>
            </x14:dxf>
          </x14:cfRule>
          <x14:cfRule type="containsText" priority="8091" operator="containsText" id="{9CD131D2-D4F3-4CBA-8FB4-3B270B13B058}">
            <xm:f>NOT(ISERROR(SEARCH('Listados Datos'!$T$5,AT385)))</xm:f>
            <xm:f>'Listados Datos'!$T$5</xm:f>
            <x14:dxf>
              <font>
                <b/>
                <i val="0"/>
                <color auto="1"/>
              </font>
              <fill>
                <patternFill>
                  <bgColor rgb="FFFFFF00"/>
                </patternFill>
              </fill>
            </x14:dxf>
          </x14:cfRule>
          <x14:cfRule type="containsText" priority="8092" operator="containsText" id="{B7CF6AC2-D1F5-4814-B3D8-BBDFDD44E80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8079" operator="containsText" id="{B4F5FC3F-9D48-4A1A-85A9-21FEA8672A90}">
            <xm:f>NOT(ISERROR(SEARCH('Listados Datos'!$P$3,AR385)))</xm:f>
            <xm:f>'Listados Datos'!$P$3</xm:f>
            <x14:dxf>
              <fill>
                <patternFill>
                  <bgColor rgb="FF99CC00"/>
                </patternFill>
              </fill>
            </x14:dxf>
          </x14:cfRule>
          <x14:cfRule type="containsText" priority="8080" operator="containsText" id="{CDF67C06-0239-42EC-A5C2-C07B715B75E0}">
            <xm:f>NOT(ISERROR(SEARCH('Listados Datos'!$P$4,AR385)))</xm:f>
            <xm:f>'Listados Datos'!$P$4</xm:f>
            <x14:dxf>
              <fill>
                <patternFill>
                  <bgColor rgb="FF33CC33"/>
                </patternFill>
              </fill>
            </x14:dxf>
          </x14:cfRule>
          <x14:cfRule type="containsText" priority="8081" operator="containsText" id="{27150F2B-350E-4961-A935-C3996CDB2B33}">
            <xm:f>NOT(ISERROR(SEARCH('Listados Datos'!$P$5,AR385)))</xm:f>
            <xm:f>'Listados Datos'!$P$5</xm:f>
            <x14:dxf>
              <fill>
                <patternFill>
                  <bgColor rgb="FFFFFF00"/>
                </patternFill>
              </fill>
            </x14:dxf>
          </x14:cfRule>
          <x14:cfRule type="containsText" priority="8082" operator="containsText" id="{84715049-3E51-4568-B696-2EF67E7767E0}">
            <xm:f>NOT(ISERROR(SEARCH('Listados Datos'!$P$6,AR385)))</xm:f>
            <xm:f>'Listados Datos'!$P$6</xm:f>
            <x14:dxf>
              <fill>
                <patternFill>
                  <bgColor rgb="FFFFC000"/>
                </patternFill>
              </fill>
            </x14:dxf>
          </x14:cfRule>
          <x14:cfRule type="containsText" priority="8083" operator="containsText" id="{B5F28621-DFCB-4EBB-AF7A-E708543200C9}">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803" operator="containsText" id="{3A2B2562-1BA4-4AE5-A352-24143F224A29}">
            <xm:f>NOT(ISERROR(SEARCH('Listados Datos'!$T$3,AF400)))</xm:f>
            <xm:f>'Listados Datos'!$T$3</xm:f>
            <x14:dxf>
              <fill>
                <patternFill patternType="solid">
                  <bgColor rgb="FFC00000"/>
                </patternFill>
              </fill>
            </x14:dxf>
          </x14:cfRule>
          <x14:cfRule type="containsText" priority="7804" operator="containsText" id="{EF22C52C-7AB1-4862-B81A-82FAF3DD39A9}">
            <xm:f>NOT(ISERROR(SEARCH('Listados Datos'!$T$4,AF400)))</xm:f>
            <xm:f>'Listados Datos'!$T$4</xm:f>
            <x14:dxf>
              <font>
                <b/>
                <i val="0"/>
                <color theme="0"/>
              </font>
              <fill>
                <patternFill>
                  <bgColor rgb="FFE26B0A"/>
                </patternFill>
              </fill>
            </x14:dxf>
          </x14:cfRule>
          <x14:cfRule type="containsText" priority="7805" operator="containsText" id="{1CF00399-DCFF-4CF3-BBF9-7E51D0FD0BCC}">
            <xm:f>NOT(ISERROR(SEARCH('Listados Datos'!$T$5,AF400)))</xm:f>
            <xm:f>'Listados Datos'!$T$5</xm:f>
            <x14:dxf>
              <font>
                <b/>
                <i val="0"/>
                <color auto="1"/>
              </font>
              <fill>
                <patternFill>
                  <bgColor rgb="FFFFFF00"/>
                </patternFill>
              </fill>
            </x14:dxf>
          </x14:cfRule>
          <x14:cfRule type="containsText" priority="7806" operator="containsText" id="{742604FB-7221-4F06-B791-65853591F172}">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799" operator="containsText" id="{D18B7545-EFD5-4754-BD62-2EF242B4E586}">
            <xm:f>NOT(ISERROR(SEARCH('Listados Datos'!$T$3,AB400)))</xm:f>
            <xm:f>'Listados Datos'!$T$3</xm:f>
            <x14:dxf>
              <fill>
                <patternFill patternType="solid">
                  <bgColor rgb="FFC00000"/>
                </patternFill>
              </fill>
            </x14:dxf>
          </x14:cfRule>
          <x14:cfRule type="containsText" priority="7800" operator="containsText" id="{F41F96C8-0998-4CD9-BAB7-262452057F7A}">
            <xm:f>NOT(ISERROR(SEARCH('Listados Datos'!$T$4,AB400)))</xm:f>
            <xm:f>'Listados Datos'!$T$4</xm:f>
            <x14:dxf>
              <font>
                <b/>
                <i val="0"/>
                <color theme="0"/>
              </font>
              <fill>
                <patternFill>
                  <bgColor rgb="FFE26B0A"/>
                </patternFill>
              </fill>
            </x14:dxf>
          </x14:cfRule>
          <x14:cfRule type="containsText" priority="7801" operator="containsText" id="{B2FCC845-0B24-44AB-A579-3BE02AE60114}">
            <xm:f>NOT(ISERROR(SEARCH('Listados Datos'!$T$5,AB400)))</xm:f>
            <xm:f>'Listados Datos'!$T$5</xm:f>
            <x14:dxf>
              <font>
                <b/>
                <i val="0"/>
                <color auto="1"/>
              </font>
              <fill>
                <patternFill>
                  <bgColor rgb="FFFFFF00"/>
                </patternFill>
              </fill>
            </x14:dxf>
          </x14:cfRule>
          <x14:cfRule type="containsText" priority="7802" operator="containsText" id="{3408B289-26CA-4477-A41A-23D85E1CA8D7}">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789" operator="containsText" id="{C645445D-D6B5-4C3A-86D6-41EADCBB59FA}">
            <xm:f>NOT(ISERROR(SEARCH('Listados Datos'!$P$3,Z400)))</xm:f>
            <xm:f>'Listados Datos'!$P$3</xm:f>
            <x14:dxf>
              <fill>
                <patternFill>
                  <bgColor rgb="FF99CC00"/>
                </patternFill>
              </fill>
            </x14:dxf>
          </x14:cfRule>
          <x14:cfRule type="containsText" priority="7790" operator="containsText" id="{3029A079-E887-4CD6-8D42-397D36C91B76}">
            <xm:f>NOT(ISERROR(SEARCH('Listados Datos'!$P$4,Z400)))</xm:f>
            <xm:f>'Listados Datos'!$P$4</xm:f>
            <x14:dxf>
              <fill>
                <patternFill>
                  <bgColor rgb="FF33CC33"/>
                </patternFill>
              </fill>
            </x14:dxf>
          </x14:cfRule>
          <x14:cfRule type="containsText" priority="7791" operator="containsText" id="{68C9F519-4F60-43FF-B0CF-0A523DC8D5FB}">
            <xm:f>NOT(ISERROR(SEARCH('Listados Datos'!$P$5,Z400)))</xm:f>
            <xm:f>'Listados Datos'!$P$5</xm:f>
            <x14:dxf>
              <fill>
                <patternFill>
                  <bgColor rgb="FFFFFF00"/>
                </patternFill>
              </fill>
            </x14:dxf>
          </x14:cfRule>
          <x14:cfRule type="containsText" priority="7792" operator="containsText" id="{CA9F7843-94C1-4437-936D-90E8431E908B}">
            <xm:f>NOT(ISERROR(SEARCH('Listados Datos'!$P$6,Z400)))</xm:f>
            <xm:f>'Listados Datos'!$P$6</xm:f>
            <x14:dxf>
              <fill>
                <patternFill>
                  <bgColor rgb="FFFFC000"/>
                </patternFill>
              </fill>
            </x14:dxf>
          </x14:cfRule>
          <x14:cfRule type="containsText" priority="7793" operator="containsText" id="{90BEF266-10CA-40C4-9A19-CEE38575F5A4}">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765" operator="containsText" id="{D39442C0-6CA9-4764-B181-CD1821A8427F}">
            <xm:f>NOT(ISERROR(SEARCH('Listados Datos'!$T$3,AT400)))</xm:f>
            <xm:f>'Listados Datos'!$T$3</xm:f>
            <x14:dxf>
              <fill>
                <patternFill patternType="solid">
                  <bgColor rgb="FFC00000"/>
                </patternFill>
              </fill>
            </x14:dxf>
          </x14:cfRule>
          <x14:cfRule type="containsText" priority="7766" operator="containsText" id="{E08366B4-14AD-4943-AAE2-E4DB033DB03A}">
            <xm:f>NOT(ISERROR(SEARCH('Listados Datos'!$T$4,AT400)))</xm:f>
            <xm:f>'Listados Datos'!$T$4</xm:f>
            <x14:dxf>
              <font>
                <b/>
                <i val="0"/>
                <color theme="0"/>
              </font>
              <fill>
                <patternFill>
                  <bgColor rgb="FFE26B0A"/>
                </patternFill>
              </fill>
            </x14:dxf>
          </x14:cfRule>
          <x14:cfRule type="containsText" priority="7767" operator="containsText" id="{8FD9A04C-C55C-4D84-B689-2B150090EA3C}">
            <xm:f>NOT(ISERROR(SEARCH('Listados Datos'!$T$5,AT400)))</xm:f>
            <xm:f>'Listados Datos'!$T$5</xm:f>
            <x14:dxf>
              <font>
                <b/>
                <i val="0"/>
                <color auto="1"/>
              </font>
              <fill>
                <patternFill>
                  <bgColor rgb="FFFFFF00"/>
                </patternFill>
              </fill>
            </x14:dxf>
          </x14:cfRule>
          <x14:cfRule type="containsText" priority="7768" operator="containsText" id="{88F581A3-46A4-473E-8301-02A4475B254E}">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755" operator="containsText" id="{A1B0D674-644B-4F8D-B43A-B9A4DAEAF4F4}">
            <xm:f>NOT(ISERROR(SEARCH('Listados Datos'!$P$3,AR400)))</xm:f>
            <xm:f>'Listados Datos'!$P$3</xm:f>
            <x14:dxf>
              <fill>
                <patternFill>
                  <bgColor rgb="FF99CC00"/>
                </patternFill>
              </fill>
            </x14:dxf>
          </x14:cfRule>
          <x14:cfRule type="containsText" priority="7756" operator="containsText" id="{214E1D93-96A7-4DBD-80A0-1499F74B03C9}">
            <xm:f>NOT(ISERROR(SEARCH('Listados Datos'!$P$4,AR400)))</xm:f>
            <xm:f>'Listados Datos'!$P$4</xm:f>
            <x14:dxf>
              <fill>
                <patternFill>
                  <bgColor rgb="FF33CC33"/>
                </patternFill>
              </fill>
            </x14:dxf>
          </x14:cfRule>
          <x14:cfRule type="containsText" priority="7757" operator="containsText" id="{C0C35C9D-AD76-4582-9B62-9F39C4A8B4AA}">
            <xm:f>NOT(ISERROR(SEARCH('Listados Datos'!$P$5,AR400)))</xm:f>
            <xm:f>'Listados Datos'!$P$5</xm:f>
            <x14:dxf>
              <fill>
                <patternFill>
                  <bgColor rgb="FFFFFF00"/>
                </patternFill>
              </fill>
            </x14:dxf>
          </x14:cfRule>
          <x14:cfRule type="containsText" priority="7758" operator="containsText" id="{016E5A5B-A628-4498-98C5-4594F1A0E7F0}">
            <xm:f>NOT(ISERROR(SEARCH('Listados Datos'!$P$6,AR400)))</xm:f>
            <xm:f>'Listados Datos'!$P$6</xm:f>
            <x14:dxf>
              <fill>
                <patternFill>
                  <bgColor rgb="FFFFC000"/>
                </patternFill>
              </fill>
            </x14:dxf>
          </x14:cfRule>
          <x14:cfRule type="containsText" priority="7759" operator="containsText" id="{BFF63CDA-6E4A-4F1E-8B7D-180A6B7476C5}">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751" operator="containsText" id="{04DB4A8C-46AD-4F7D-B05C-688C9DD6564E}">
            <xm:f>NOT(ISERROR(SEARCH('Listados Datos'!$T$3,AT401)))</xm:f>
            <xm:f>'Listados Datos'!$T$3</xm:f>
            <x14:dxf>
              <fill>
                <patternFill patternType="solid">
                  <bgColor rgb="FFC00000"/>
                </patternFill>
              </fill>
            </x14:dxf>
          </x14:cfRule>
          <x14:cfRule type="containsText" priority="7752" operator="containsText" id="{92E2AF0B-C015-470C-866E-D183CBD3F361}">
            <xm:f>NOT(ISERROR(SEARCH('Listados Datos'!$T$4,AT401)))</xm:f>
            <xm:f>'Listados Datos'!$T$4</xm:f>
            <x14:dxf>
              <font>
                <b/>
                <i val="0"/>
                <color theme="0"/>
              </font>
              <fill>
                <patternFill>
                  <bgColor rgb="FFE26B0A"/>
                </patternFill>
              </fill>
            </x14:dxf>
          </x14:cfRule>
          <x14:cfRule type="containsText" priority="7753" operator="containsText" id="{7276FFB2-F6AF-4E50-875F-ACE772A7C540}">
            <xm:f>NOT(ISERROR(SEARCH('Listados Datos'!$T$5,AT401)))</xm:f>
            <xm:f>'Listados Datos'!$T$5</xm:f>
            <x14:dxf>
              <font>
                <b/>
                <i val="0"/>
                <color auto="1"/>
              </font>
              <fill>
                <patternFill>
                  <bgColor rgb="FFFFFF00"/>
                </patternFill>
              </fill>
            </x14:dxf>
          </x14:cfRule>
          <x14:cfRule type="containsText" priority="7754" operator="containsText" id="{8A3F1DA7-C305-4D16-A624-3D14903856E5}">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741" operator="containsText" id="{ADF84D82-AAC4-4943-B251-4017F54D2DB3}">
            <xm:f>NOT(ISERROR(SEARCH('Listados Datos'!$P$3,AR401)))</xm:f>
            <xm:f>'Listados Datos'!$P$3</xm:f>
            <x14:dxf>
              <fill>
                <patternFill>
                  <bgColor rgb="FF99CC00"/>
                </patternFill>
              </fill>
            </x14:dxf>
          </x14:cfRule>
          <x14:cfRule type="containsText" priority="7742" operator="containsText" id="{376E80DE-8F5A-487E-92C2-DECD52EC3E46}">
            <xm:f>NOT(ISERROR(SEARCH('Listados Datos'!$P$4,AR401)))</xm:f>
            <xm:f>'Listados Datos'!$P$4</xm:f>
            <x14:dxf>
              <fill>
                <patternFill>
                  <bgColor rgb="FF33CC33"/>
                </patternFill>
              </fill>
            </x14:dxf>
          </x14:cfRule>
          <x14:cfRule type="containsText" priority="7743" operator="containsText" id="{220E4182-1FC0-4128-83DC-CF4B95AB9BA4}">
            <xm:f>NOT(ISERROR(SEARCH('Listados Datos'!$P$5,AR401)))</xm:f>
            <xm:f>'Listados Datos'!$P$5</xm:f>
            <x14:dxf>
              <fill>
                <patternFill>
                  <bgColor rgb="FFFFFF00"/>
                </patternFill>
              </fill>
            </x14:dxf>
          </x14:cfRule>
          <x14:cfRule type="containsText" priority="7744" operator="containsText" id="{02A8C00C-A493-4466-BE40-45B9842CECBA}">
            <xm:f>NOT(ISERROR(SEARCH('Listados Datos'!$P$6,AR401)))</xm:f>
            <xm:f>'Listados Datos'!$P$6</xm:f>
            <x14:dxf>
              <fill>
                <patternFill>
                  <bgColor rgb="FFFFC000"/>
                </patternFill>
              </fill>
            </x14:dxf>
          </x14:cfRule>
          <x14:cfRule type="containsText" priority="7745" operator="containsText" id="{91313D37-CDE1-4DBB-A129-5BC130245940}">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723" operator="containsText" id="{842FF2D7-0EEB-47D9-8F0B-27402A0C72F9}">
            <xm:f>NOT(ISERROR(SEARCH('Listados Datos'!$T$3,AF402)))</xm:f>
            <xm:f>'Listados Datos'!$T$3</xm:f>
            <x14:dxf>
              <fill>
                <patternFill patternType="solid">
                  <bgColor rgb="FFC00000"/>
                </patternFill>
              </fill>
            </x14:dxf>
          </x14:cfRule>
          <x14:cfRule type="containsText" priority="7724" operator="containsText" id="{DBAA7162-DEF7-4473-82CD-23D34835F760}">
            <xm:f>NOT(ISERROR(SEARCH('Listados Datos'!$T$4,AF402)))</xm:f>
            <xm:f>'Listados Datos'!$T$4</xm:f>
            <x14:dxf>
              <font>
                <b/>
                <i val="0"/>
                <color theme="0"/>
              </font>
              <fill>
                <patternFill>
                  <bgColor rgb="FFE26B0A"/>
                </patternFill>
              </fill>
            </x14:dxf>
          </x14:cfRule>
          <x14:cfRule type="containsText" priority="7725" operator="containsText" id="{82067CC7-7D39-483F-9236-69279E674D80}">
            <xm:f>NOT(ISERROR(SEARCH('Listados Datos'!$T$5,AF402)))</xm:f>
            <xm:f>'Listados Datos'!$T$5</xm:f>
            <x14:dxf>
              <font>
                <b/>
                <i val="0"/>
                <color auto="1"/>
              </font>
              <fill>
                <patternFill>
                  <bgColor rgb="FFFFFF00"/>
                </patternFill>
              </fill>
            </x14:dxf>
          </x14:cfRule>
          <x14:cfRule type="containsText" priority="7726" operator="containsText" id="{0CA3E1D8-8E9E-4E46-B99A-38FB4DC46D84}">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719" operator="containsText" id="{472FF9DF-F38B-4FAA-8FB3-78854413AB97}">
            <xm:f>NOT(ISERROR(SEARCH('Listados Datos'!$T$3,AB402)))</xm:f>
            <xm:f>'Listados Datos'!$T$3</xm:f>
            <x14:dxf>
              <fill>
                <patternFill patternType="solid">
                  <bgColor rgb="FFC00000"/>
                </patternFill>
              </fill>
            </x14:dxf>
          </x14:cfRule>
          <x14:cfRule type="containsText" priority="7720" operator="containsText" id="{26546850-4286-4F1E-A50E-80718D746826}">
            <xm:f>NOT(ISERROR(SEARCH('Listados Datos'!$T$4,AB402)))</xm:f>
            <xm:f>'Listados Datos'!$T$4</xm:f>
            <x14:dxf>
              <font>
                <b/>
                <i val="0"/>
                <color theme="0"/>
              </font>
              <fill>
                <patternFill>
                  <bgColor rgb="FFE26B0A"/>
                </patternFill>
              </fill>
            </x14:dxf>
          </x14:cfRule>
          <x14:cfRule type="containsText" priority="7721" operator="containsText" id="{19045B33-0146-49C2-94C8-AA445159DBD3}">
            <xm:f>NOT(ISERROR(SEARCH('Listados Datos'!$T$5,AB402)))</xm:f>
            <xm:f>'Listados Datos'!$T$5</xm:f>
            <x14:dxf>
              <font>
                <b/>
                <i val="0"/>
                <color auto="1"/>
              </font>
              <fill>
                <patternFill>
                  <bgColor rgb="FFFFFF00"/>
                </patternFill>
              </fill>
            </x14:dxf>
          </x14:cfRule>
          <x14:cfRule type="containsText" priority="7722" operator="containsText" id="{EAA9706F-B21B-412B-B2EC-F96DFC714EC9}">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709" operator="containsText" id="{25A7E565-266B-4CCA-A08E-2BCFDF747580}">
            <xm:f>NOT(ISERROR(SEARCH('Listados Datos'!$P$3,Z402)))</xm:f>
            <xm:f>'Listados Datos'!$P$3</xm:f>
            <x14:dxf>
              <fill>
                <patternFill>
                  <bgColor rgb="FF99CC00"/>
                </patternFill>
              </fill>
            </x14:dxf>
          </x14:cfRule>
          <x14:cfRule type="containsText" priority="7710" operator="containsText" id="{412C1680-87C7-44A9-9037-7326F6541740}">
            <xm:f>NOT(ISERROR(SEARCH('Listados Datos'!$P$4,Z402)))</xm:f>
            <xm:f>'Listados Datos'!$P$4</xm:f>
            <x14:dxf>
              <fill>
                <patternFill>
                  <bgColor rgb="FF33CC33"/>
                </patternFill>
              </fill>
            </x14:dxf>
          </x14:cfRule>
          <x14:cfRule type="containsText" priority="7711" operator="containsText" id="{B8ACBB9D-30BC-4B60-A71F-00A6D961609E}">
            <xm:f>NOT(ISERROR(SEARCH('Listados Datos'!$P$5,Z402)))</xm:f>
            <xm:f>'Listados Datos'!$P$5</xm:f>
            <x14:dxf>
              <fill>
                <patternFill>
                  <bgColor rgb="FFFFFF00"/>
                </patternFill>
              </fill>
            </x14:dxf>
          </x14:cfRule>
          <x14:cfRule type="containsText" priority="7712" operator="containsText" id="{71D5B679-A9D8-4851-97A4-30C478A16328}">
            <xm:f>NOT(ISERROR(SEARCH('Listados Datos'!$P$6,Z402)))</xm:f>
            <xm:f>'Listados Datos'!$P$6</xm:f>
            <x14:dxf>
              <fill>
                <patternFill>
                  <bgColor rgb="FFFFC000"/>
                </patternFill>
              </fill>
            </x14:dxf>
          </x14:cfRule>
          <x14:cfRule type="containsText" priority="7713" operator="containsText" id="{399D7686-823D-409D-8D42-983DAD6C7930}">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681" operator="containsText" id="{CF09526D-3B16-4E57-A9AD-856406B07CAD}">
            <xm:f>NOT(ISERROR(SEARCH('Listados Datos'!$T$3,AT403)))</xm:f>
            <xm:f>'Listados Datos'!$T$3</xm:f>
            <x14:dxf>
              <fill>
                <patternFill patternType="solid">
                  <bgColor rgb="FFC00000"/>
                </patternFill>
              </fill>
            </x14:dxf>
          </x14:cfRule>
          <x14:cfRule type="containsText" priority="7682" operator="containsText" id="{2CD076C6-AB1D-455E-BC6A-3E0FBD9151CF}">
            <xm:f>NOT(ISERROR(SEARCH('Listados Datos'!$T$4,AT403)))</xm:f>
            <xm:f>'Listados Datos'!$T$4</xm:f>
            <x14:dxf>
              <font>
                <b/>
                <i val="0"/>
                <color theme="0"/>
              </font>
              <fill>
                <patternFill>
                  <bgColor rgb="FFE26B0A"/>
                </patternFill>
              </fill>
            </x14:dxf>
          </x14:cfRule>
          <x14:cfRule type="containsText" priority="7683" operator="containsText" id="{B096267B-EB23-4DE5-8709-783E1FA31503}">
            <xm:f>NOT(ISERROR(SEARCH('Listados Datos'!$T$5,AT403)))</xm:f>
            <xm:f>'Listados Datos'!$T$5</xm:f>
            <x14:dxf>
              <font>
                <b/>
                <i val="0"/>
                <color auto="1"/>
              </font>
              <fill>
                <patternFill>
                  <bgColor rgb="FFFFFF00"/>
                </patternFill>
              </fill>
            </x14:dxf>
          </x14:cfRule>
          <x14:cfRule type="containsText" priority="7684" operator="containsText" id="{6ACCAD63-2098-411A-87F5-C9EC56720748}">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7601" operator="containsText" id="{D3249CBF-130E-4F3A-9564-9FA3F0F44882}">
            <xm:f>NOT(ISERROR(SEARCH('Listados Datos'!$T$3,AT417)))</xm:f>
            <xm:f>'Listados Datos'!$T$3</xm:f>
            <x14:dxf>
              <fill>
                <patternFill patternType="solid">
                  <bgColor rgb="FFC00000"/>
                </patternFill>
              </fill>
            </x14:dxf>
          </x14:cfRule>
          <x14:cfRule type="containsText" priority="7602" operator="containsText" id="{50A907FE-7BF4-4A99-BB37-9E621CFF49F3}">
            <xm:f>NOT(ISERROR(SEARCH('Listados Datos'!$T$4,AT417)))</xm:f>
            <xm:f>'Listados Datos'!$T$4</xm:f>
            <x14:dxf>
              <font>
                <b/>
                <i val="0"/>
                <color theme="0"/>
              </font>
              <fill>
                <patternFill>
                  <bgColor rgb="FFE26B0A"/>
                </patternFill>
              </fill>
            </x14:dxf>
          </x14:cfRule>
          <x14:cfRule type="containsText" priority="7603" operator="containsText" id="{12AC2458-AC34-4168-A9D2-2DBA30285F73}">
            <xm:f>NOT(ISERROR(SEARCH('Listados Datos'!$T$5,AT417)))</xm:f>
            <xm:f>'Listados Datos'!$T$5</xm:f>
            <x14:dxf>
              <font>
                <b/>
                <i val="0"/>
                <color auto="1"/>
              </font>
              <fill>
                <patternFill>
                  <bgColor rgb="FFFFFF00"/>
                </patternFill>
              </fill>
            </x14:dxf>
          </x14:cfRule>
          <x14:cfRule type="containsText" priority="7604" operator="containsText" id="{6432AC9F-3CCE-459C-97DB-6546F1CD9E22}">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7591" operator="containsText" id="{90C66830-A12A-4EDC-9B6A-17A00153AF4F}">
            <xm:f>NOT(ISERROR(SEARCH('Listados Datos'!$P$3,AR417)))</xm:f>
            <xm:f>'Listados Datos'!$P$3</xm:f>
            <x14:dxf>
              <fill>
                <patternFill>
                  <bgColor rgb="FF99CC00"/>
                </patternFill>
              </fill>
            </x14:dxf>
          </x14:cfRule>
          <x14:cfRule type="containsText" priority="7592" operator="containsText" id="{08EC4F88-8AA1-47EA-8531-50CC3E4766AC}">
            <xm:f>NOT(ISERROR(SEARCH('Listados Datos'!$P$4,AR417)))</xm:f>
            <xm:f>'Listados Datos'!$P$4</xm:f>
            <x14:dxf>
              <fill>
                <patternFill>
                  <bgColor rgb="FF33CC33"/>
                </patternFill>
              </fill>
            </x14:dxf>
          </x14:cfRule>
          <x14:cfRule type="containsText" priority="7593" operator="containsText" id="{CF8D2EAA-B7D4-404C-A6E8-5E650B33B058}">
            <xm:f>NOT(ISERROR(SEARCH('Listados Datos'!$P$5,AR417)))</xm:f>
            <xm:f>'Listados Datos'!$P$5</xm:f>
            <x14:dxf>
              <fill>
                <patternFill>
                  <bgColor rgb="FFFFFF00"/>
                </patternFill>
              </fill>
            </x14:dxf>
          </x14:cfRule>
          <x14:cfRule type="containsText" priority="7594" operator="containsText" id="{271F84B5-5B90-442C-8B2C-563C7C58DCB0}">
            <xm:f>NOT(ISERROR(SEARCH('Listados Datos'!$P$6,AR417)))</xm:f>
            <xm:f>'Listados Datos'!$P$6</xm:f>
            <x14:dxf>
              <fill>
                <patternFill>
                  <bgColor rgb="FFFFC000"/>
                </patternFill>
              </fill>
            </x14:dxf>
          </x14:cfRule>
          <x14:cfRule type="containsText" priority="7595" operator="containsText" id="{4032FC7C-E44E-4B72-80F8-FDA19E7EFC2E}">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7559" operator="containsText" id="{B84E2DF5-8B05-4F85-ADCA-86805B470513}">
            <xm:f>NOT(ISERROR(SEARCH('Listados Datos'!$T$3,AT414)))</xm:f>
            <xm:f>'Listados Datos'!$T$3</xm:f>
            <x14:dxf>
              <fill>
                <patternFill patternType="solid">
                  <bgColor rgb="FFC00000"/>
                </patternFill>
              </fill>
            </x14:dxf>
          </x14:cfRule>
          <x14:cfRule type="containsText" priority="7560" operator="containsText" id="{678FB0F2-9D6D-4560-BC3A-B576FC14904B}">
            <xm:f>NOT(ISERROR(SEARCH('Listados Datos'!$T$4,AT414)))</xm:f>
            <xm:f>'Listados Datos'!$T$4</xm:f>
            <x14:dxf>
              <font>
                <b/>
                <i val="0"/>
                <color theme="0"/>
              </font>
              <fill>
                <patternFill>
                  <bgColor rgb="FFE26B0A"/>
                </patternFill>
              </fill>
            </x14:dxf>
          </x14:cfRule>
          <x14:cfRule type="containsText" priority="7561" operator="containsText" id="{C627E78C-69A5-4864-97B2-84B5E1D4B73B}">
            <xm:f>NOT(ISERROR(SEARCH('Listados Datos'!$T$5,AT414)))</xm:f>
            <xm:f>'Listados Datos'!$T$5</xm:f>
            <x14:dxf>
              <font>
                <b/>
                <i val="0"/>
                <color auto="1"/>
              </font>
              <fill>
                <patternFill>
                  <bgColor rgb="FFFFFF00"/>
                </patternFill>
              </fill>
            </x14:dxf>
          </x14:cfRule>
          <x14:cfRule type="containsText" priority="7562" operator="containsText" id="{016D8316-DED5-43DB-8DB4-7B3DCAF8ABE6}">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7549" operator="containsText" id="{0C48D551-C8DE-4E71-A7C5-1F8576452B34}">
            <xm:f>NOT(ISERROR(SEARCH('Listados Datos'!$P$3,AR414)))</xm:f>
            <xm:f>'Listados Datos'!$P$3</xm:f>
            <x14:dxf>
              <fill>
                <patternFill>
                  <bgColor rgb="FF99CC00"/>
                </patternFill>
              </fill>
            </x14:dxf>
          </x14:cfRule>
          <x14:cfRule type="containsText" priority="7550" operator="containsText" id="{E48021B1-3A13-4E72-9FB5-90B8F6A0261C}">
            <xm:f>NOT(ISERROR(SEARCH('Listados Datos'!$P$4,AR414)))</xm:f>
            <xm:f>'Listados Datos'!$P$4</xm:f>
            <x14:dxf>
              <fill>
                <patternFill>
                  <bgColor rgb="FF33CC33"/>
                </patternFill>
              </fill>
            </x14:dxf>
          </x14:cfRule>
          <x14:cfRule type="containsText" priority="7551" operator="containsText" id="{E71AE96B-D2A9-4F71-8D6F-68750D454535}">
            <xm:f>NOT(ISERROR(SEARCH('Listados Datos'!$P$5,AR414)))</xm:f>
            <xm:f>'Listados Datos'!$P$5</xm:f>
            <x14:dxf>
              <fill>
                <patternFill>
                  <bgColor rgb="FFFFFF00"/>
                </patternFill>
              </fill>
            </x14:dxf>
          </x14:cfRule>
          <x14:cfRule type="containsText" priority="7552" operator="containsText" id="{D371BB3A-83EB-4D7C-B92E-F88072366284}">
            <xm:f>NOT(ISERROR(SEARCH('Listados Datos'!$P$6,AR414)))</xm:f>
            <xm:f>'Listados Datos'!$P$6</xm:f>
            <x14:dxf>
              <fill>
                <patternFill>
                  <bgColor rgb="FFFFC000"/>
                </patternFill>
              </fill>
            </x14:dxf>
          </x14:cfRule>
          <x14:cfRule type="containsText" priority="7553" operator="containsText" id="{48B67DF3-FF2A-40BD-8E80-B06722652112}">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7667" operator="containsText" id="{DB84FEDE-F3E5-43BE-BB95-932841BE6AA5}">
            <xm:f>NOT(ISERROR(SEARCH('Listados Datos'!$T$3,AF412)))</xm:f>
            <xm:f>'Listados Datos'!$T$3</xm:f>
            <x14:dxf>
              <fill>
                <patternFill patternType="solid">
                  <bgColor rgb="FFC00000"/>
                </patternFill>
              </fill>
            </x14:dxf>
          </x14:cfRule>
          <x14:cfRule type="containsText" priority="7668" operator="containsText" id="{799CD49C-8170-4CE6-9A77-07B6E5611087}">
            <xm:f>NOT(ISERROR(SEARCH('Listados Datos'!$T$4,AF412)))</xm:f>
            <xm:f>'Listados Datos'!$T$4</xm:f>
            <x14:dxf>
              <font>
                <b/>
                <i val="0"/>
                <color theme="0"/>
              </font>
              <fill>
                <patternFill>
                  <bgColor rgb="FFE26B0A"/>
                </patternFill>
              </fill>
            </x14:dxf>
          </x14:cfRule>
          <x14:cfRule type="containsText" priority="7669" operator="containsText" id="{8B203C13-4A13-4E62-B27F-80C9678E754B}">
            <xm:f>NOT(ISERROR(SEARCH('Listados Datos'!$T$5,AF412)))</xm:f>
            <xm:f>'Listados Datos'!$T$5</xm:f>
            <x14:dxf>
              <font>
                <b/>
                <i val="0"/>
                <color auto="1"/>
              </font>
              <fill>
                <patternFill>
                  <bgColor rgb="FFFFFF00"/>
                </patternFill>
              </fill>
            </x14:dxf>
          </x14:cfRule>
          <x14:cfRule type="containsText" priority="7670" operator="containsText" id="{CC3017C7-925F-408B-B269-FFCB8A7201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7663" operator="containsText" id="{40A2A909-553E-4E6B-9E18-BD533CAF6EDD}">
            <xm:f>NOT(ISERROR(SEARCH('Listados Datos'!$T$3,AB412)))</xm:f>
            <xm:f>'Listados Datos'!$T$3</xm:f>
            <x14:dxf>
              <fill>
                <patternFill patternType="solid">
                  <bgColor rgb="FFC00000"/>
                </patternFill>
              </fill>
            </x14:dxf>
          </x14:cfRule>
          <x14:cfRule type="containsText" priority="7664" operator="containsText" id="{C06B107B-0098-443D-A8D2-F7AAF0805725}">
            <xm:f>NOT(ISERROR(SEARCH('Listados Datos'!$T$4,AB412)))</xm:f>
            <xm:f>'Listados Datos'!$T$4</xm:f>
            <x14:dxf>
              <font>
                <b/>
                <i val="0"/>
                <color theme="0"/>
              </font>
              <fill>
                <patternFill>
                  <bgColor rgb="FFE26B0A"/>
                </patternFill>
              </fill>
            </x14:dxf>
          </x14:cfRule>
          <x14:cfRule type="containsText" priority="7665" operator="containsText" id="{83B910C9-821D-49BB-A45F-CB3BE36F55EE}">
            <xm:f>NOT(ISERROR(SEARCH('Listados Datos'!$T$5,AB412)))</xm:f>
            <xm:f>'Listados Datos'!$T$5</xm:f>
            <x14:dxf>
              <font>
                <b/>
                <i val="0"/>
                <color auto="1"/>
              </font>
              <fill>
                <patternFill>
                  <bgColor rgb="FFFFFF00"/>
                </patternFill>
              </fill>
            </x14:dxf>
          </x14:cfRule>
          <x14:cfRule type="containsText" priority="7666" operator="containsText" id="{3A8F9275-386A-4487-9009-F0947BBB0301}">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7653" operator="containsText" id="{A0FB88DC-A12D-4986-9431-9632757E07BC}">
            <xm:f>NOT(ISERROR(SEARCH('Listados Datos'!$P$3,Z412)))</xm:f>
            <xm:f>'Listados Datos'!$P$3</xm:f>
            <x14:dxf>
              <fill>
                <patternFill>
                  <bgColor rgb="FF99CC00"/>
                </patternFill>
              </fill>
            </x14:dxf>
          </x14:cfRule>
          <x14:cfRule type="containsText" priority="7654" operator="containsText" id="{7B90D626-B4BA-462A-9B7E-904D9FB460FE}">
            <xm:f>NOT(ISERROR(SEARCH('Listados Datos'!$P$4,Z412)))</xm:f>
            <xm:f>'Listados Datos'!$P$4</xm:f>
            <x14:dxf>
              <fill>
                <patternFill>
                  <bgColor rgb="FF33CC33"/>
                </patternFill>
              </fill>
            </x14:dxf>
          </x14:cfRule>
          <x14:cfRule type="containsText" priority="7655" operator="containsText" id="{60D8A44A-376C-4DF8-B43B-28BACD076F93}">
            <xm:f>NOT(ISERROR(SEARCH('Listados Datos'!$P$5,Z412)))</xm:f>
            <xm:f>'Listados Datos'!$P$5</xm:f>
            <x14:dxf>
              <fill>
                <patternFill>
                  <bgColor rgb="FFFFFF00"/>
                </patternFill>
              </fill>
            </x14:dxf>
          </x14:cfRule>
          <x14:cfRule type="containsText" priority="7656" operator="containsText" id="{B849E06B-14AE-4E5B-BBC1-34CEED613F27}">
            <xm:f>NOT(ISERROR(SEARCH('Listados Datos'!$P$6,Z412)))</xm:f>
            <xm:f>'Listados Datos'!$P$6</xm:f>
            <x14:dxf>
              <fill>
                <patternFill>
                  <bgColor rgb="FFFFC000"/>
                </patternFill>
              </fill>
            </x14:dxf>
          </x14:cfRule>
          <x14:cfRule type="containsText" priority="7657" operator="containsText" id="{CDBAAF86-185F-4466-A475-3E81C676B43A}">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7629" operator="containsText" id="{4DC2D04C-EFEE-48CF-94C2-2A1D73D1FE8E}">
            <xm:f>NOT(ISERROR(SEARCH('Listados Datos'!$T$3,AT412)))</xm:f>
            <xm:f>'Listados Datos'!$T$3</xm:f>
            <x14:dxf>
              <fill>
                <patternFill patternType="solid">
                  <bgColor rgb="FFC00000"/>
                </patternFill>
              </fill>
            </x14:dxf>
          </x14:cfRule>
          <x14:cfRule type="containsText" priority="7630" operator="containsText" id="{A3CA047C-6305-46DF-A246-4EFA25DD3323}">
            <xm:f>NOT(ISERROR(SEARCH('Listados Datos'!$T$4,AT412)))</xm:f>
            <xm:f>'Listados Datos'!$T$4</xm:f>
            <x14:dxf>
              <font>
                <b/>
                <i val="0"/>
                <color theme="0"/>
              </font>
              <fill>
                <patternFill>
                  <bgColor rgb="FFE26B0A"/>
                </patternFill>
              </fill>
            </x14:dxf>
          </x14:cfRule>
          <x14:cfRule type="containsText" priority="7631" operator="containsText" id="{197A015A-ABBF-431D-AA61-774AC21B6968}">
            <xm:f>NOT(ISERROR(SEARCH('Listados Datos'!$T$5,AT412)))</xm:f>
            <xm:f>'Listados Datos'!$T$5</xm:f>
            <x14:dxf>
              <font>
                <b/>
                <i val="0"/>
                <color auto="1"/>
              </font>
              <fill>
                <patternFill>
                  <bgColor rgb="FFFFFF00"/>
                </patternFill>
              </fill>
            </x14:dxf>
          </x14:cfRule>
          <x14:cfRule type="containsText" priority="7632" operator="containsText" id="{20369D68-B4D8-4370-A4F2-C90EAC87A285}">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7619" operator="containsText" id="{DF6AD176-2DCE-4F66-9AA7-2BF88A825C00}">
            <xm:f>NOT(ISERROR(SEARCH('Listados Datos'!$P$3,AR412)))</xm:f>
            <xm:f>'Listados Datos'!$P$3</xm:f>
            <x14:dxf>
              <fill>
                <patternFill>
                  <bgColor rgb="FF99CC00"/>
                </patternFill>
              </fill>
            </x14:dxf>
          </x14:cfRule>
          <x14:cfRule type="containsText" priority="7620" operator="containsText" id="{01F6DD39-71BC-487D-85E7-07FB4B9854D1}">
            <xm:f>NOT(ISERROR(SEARCH('Listados Datos'!$P$4,AR412)))</xm:f>
            <xm:f>'Listados Datos'!$P$4</xm:f>
            <x14:dxf>
              <fill>
                <patternFill>
                  <bgColor rgb="FF33CC33"/>
                </patternFill>
              </fill>
            </x14:dxf>
          </x14:cfRule>
          <x14:cfRule type="containsText" priority="7621" operator="containsText" id="{0E18D709-E511-4774-BCD6-68968266AE30}">
            <xm:f>NOT(ISERROR(SEARCH('Listados Datos'!$P$5,AR412)))</xm:f>
            <xm:f>'Listados Datos'!$P$5</xm:f>
            <x14:dxf>
              <fill>
                <patternFill>
                  <bgColor rgb="FFFFFF00"/>
                </patternFill>
              </fill>
            </x14:dxf>
          </x14:cfRule>
          <x14:cfRule type="containsText" priority="7622" operator="containsText" id="{FFB71AB7-D71E-44C5-BB16-07D7C3D72BD2}">
            <xm:f>NOT(ISERROR(SEARCH('Listados Datos'!$P$6,AR412)))</xm:f>
            <xm:f>'Listados Datos'!$P$6</xm:f>
            <x14:dxf>
              <fill>
                <patternFill>
                  <bgColor rgb="FFFFC000"/>
                </patternFill>
              </fill>
            </x14:dxf>
          </x14:cfRule>
          <x14:cfRule type="containsText" priority="7623" operator="containsText" id="{70C2EBDB-4EF9-46DC-98C5-3DBE88347E54}">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7615" operator="containsText" id="{EE9E242B-BBB4-4BF2-93DE-05008AD5C3F3}">
            <xm:f>NOT(ISERROR(SEARCH('Listados Datos'!$T$3,AT413)))</xm:f>
            <xm:f>'Listados Datos'!$T$3</xm:f>
            <x14:dxf>
              <fill>
                <patternFill patternType="solid">
                  <bgColor rgb="FFC00000"/>
                </patternFill>
              </fill>
            </x14:dxf>
          </x14:cfRule>
          <x14:cfRule type="containsText" priority="7616" operator="containsText" id="{1FADE4E8-8B5E-4B78-8623-54EDCA8B8AD9}">
            <xm:f>NOT(ISERROR(SEARCH('Listados Datos'!$T$4,AT413)))</xm:f>
            <xm:f>'Listados Datos'!$T$4</xm:f>
            <x14:dxf>
              <font>
                <b/>
                <i val="0"/>
                <color theme="0"/>
              </font>
              <fill>
                <patternFill>
                  <bgColor rgb="FFE26B0A"/>
                </patternFill>
              </fill>
            </x14:dxf>
          </x14:cfRule>
          <x14:cfRule type="containsText" priority="7617" operator="containsText" id="{31742E8E-7A66-4E24-9AD0-F8C2762E8D74}">
            <xm:f>NOT(ISERROR(SEARCH('Listados Datos'!$T$5,AT413)))</xm:f>
            <xm:f>'Listados Datos'!$T$5</xm:f>
            <x14:dxf>
              <font>
                <b/>
                <i val="0"/>
                <color auto="1"/>
              </font>
              <fill>
                <patternFill>
                  <bgColor rgb="FFFFFF00"/>
                </patternFill>
              </fill>
            </x14:dxf>
          </x14:cfRule>
          <x14:cfRule type="containsText" priority="7618" operator="containsText" id="{EFD77DCE-615B-4E0D-9F89-4265B40DCE60}">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7605" operator="containsText" id="{916D4655-8C0B-4690-8008-A445ED45877F}">
            <xm:f>NOT(ISERROR(SEARCH('Listados Datos'!$P$3,AR413)))</xm:f>
            <xm:f>'Listados Datos'!$P$3</xm:f>
            <x14:dxf>
              <fill>
                <patternFill>
                  <bgColor rgb="FF99CC00"/>
                </patternFill>
              </fill>
            </x14:dxf>
          </x14:cfRule>
          <x14:cfRule type="containsText" priority="7606" operator="containsText" id="{3A9E14FD-FD80-47E6-B5B3-A56CC61125F7}">
            <xm:f>NOT(ISERROR(SEARCH('Listados Datos'!$P$4,AR413)))</xm:f>
            <xm:f>'Listados Datos'!$P$4</xm:f>
            <x14:dxf>
              <fill>
                <patternFill>
                  <bgColor rgb="FF33CC33"/>
                </patternFill>
              </fill>
            </x14:dxf>
          </x14:cfRule>
          <x14:cfRule type="containsText" priority="7607" operator="containsText" id="{1E155B95-B8B7-4431-84A2-FF6BEC931949}">
            <xm:f>NOT(ISERROR(SEARCH('Listados Datos'!$P$5,AR413)))</xm:f>
            <xm:f>'Listados Datos'!$P$5</xm:f>
            <x14:dxf>
              <fill>
                <patternFill>
                  <bgColor rgb="FFFFFF00"/>
                </patternFill>
              </fill>
            </x14:dxf>
          </x14:cfRule>
          <x14:cfRule type="containsText" priority="7608" operator="containsText" id="{1B44B9A8-7089-418D-B5EF-382F61031910}">
            <xm:f>NOT(ISERROR(SEARCH('Listados Datos'!$P$6,AR413)))</xm:f>
            <xm:f>'Listados Datos'!$P$6</xm:f>
            <x14:dxf>
              <fill>
                <patternFill>
                  <bgColor rgb="FFFFC000"/>
                </patternFill>
              </fill>
            </x14:dxf>
          </x14:cfRule>
          <x14:cfRule type="containsText" priority="7609" operator="containsText" id="{8D4A7C07-D922-4A21-97E7-D31D3E6D67E6}">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7587" operator="containsText" id="{07BE9B3E-B1FD-4FAD-AE6A-19BA49E16BFD}">
            <xm:f>NOT(ISERROR(SEARCH('Listados Datos'!$T$3,AF414)))</xm:f>
            <xm:f>'Listados Datos'!$T$3</xm:f>
            <x14:dxf>
              <fill>
                <patternFill patternType="solid">
                  <bgColor rgb="FFC00000"/>
                </patternFill>
              </fill>
            </x14:dxf>
          </x14:cfRule>
          <x14:cfRule type="containsText" priority="7588" operator="containsText" id="{CE6CF255-FB94-447A-A021-6CC6E72D0FBD}">
            <xm:f>NOT(ISERROR(SEARCH('Listados Datos'!$T$4,AF414)))</xm:f>
            <xm:f>'Listados Datos'!$T$4</xm:f>
            <x14:dxf>
              <font>
                <b/>
                <i val="0"/>
                <color theme="0"/>
              </font>
              <fill>
                <patternFill>
                  <bgColor rgb="FFE26B0A"/>
                </patternFill>
              </fill>
            </x14:dxf>
          </x14:cfRule>
          <x14:cfRule type="containsText" priority="7589" operator="containsText" id="{55031BC1-3CC4-4E23-9B5B-F9B7830A0C58}">
            <xm:f>NOT(ISERROR(SEARCH('Listados Datos'!$T$5,AF414)))</xm:f>
            <xm:f>'Listados Datos'!$T$5</xm:f>
            <x14:dxf>
              <font>
                <b/>
                <i val="0"/>
                <color auto="1"/>
              </font>
              <fill>
                <patternFill>
                  <bgColor rgb="FFFFFF00"/>
                </patternFill>
              </fill>
            </x14:dxf>
          </x14:cfRule>
          <x14:cfRule type="containsText" priority="7590" operator="containsText" id="{2CAEF8F3-F930-4043-99C3-3F0B628EF6DC}">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7583" operator="containsText" id="{8C1FAEA4-CCC9-4E56-A6BB-6AA7707F720A}">
            <xm:f>NOT(ISERROR(SEARCH('Listados Datos'!$T$3,AB414)))</xm:f>
            <xm:f>'Listados Datos'!$T$3</xm:f>
            <x14:dxf>
              <fill>
                <patternFill patternType="solid">
                  <bgColor rgb="FFC00000"/>
                </patternFill>
              </fill>
            </x14:dxf>
          </x14:cfRule>
          <x14:cfRule type="containsText" priority="7584" operator="containsText" id="{CFEC36C2-53FC-4709-BA69-C6F970772BB9}">
            <xm:f>NOT(ISERROR(SEARCH('Listados Datos'!$T$4,AB414)))</xm:f>
            <xm:f>'Listados Datos'!$T$4</xm:f>
            <x14:dxf>
              <font>
                <b/>
                <i val="0"/>
                <color theme="0"/>
              </font>
              <fill>
                <patternFill>
                  <bgColor rgb="FFE26B0A"/>
                </patternFill>
              </fill>
            </x14:dxf>
          </x14:cfRule>
          <x14:cfRule type="containsText" priority="7585" operator="containsText" id="{E7C691AC-A8AE-40B0-A9FE-DA1BEBE0AF89}">
            <xm:f>NOT(ISERROR(SEARCH('Listados Datos'!$T$5,AB414)))</xm:f>
            <xm:f>'Listados Datos'!$T$5</xm:f>
            <x14:dxf>
              <font>
                <b/>
                <i val="0"/>
                <color auto="1"/>
              </font>
              <fill>
                <patternFill>
                  <bgColor rgb="FFFFFF00"/>
                </patternFill>
              </fill>
            </x14:dxf>
          </x14:cfRule>
          <x14:cfRule type="containsText" priority="7586" operator="containsText" id="{CEBBCF47-0767-49C1-BEDD-D5CAF481030E}">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7573" operator="containsText" id="{7DE0D214-C403-4398-8E5A-721E11295D24}">
            <xm:f>NOT(ISERROR(SEARCH('Listados Datos'!$P$3,Z414)))</xm:f>
            <xm:f>'Listados Datos'!$P$3</xm:f>
            <x14:dxf>
              <fill>
                <patternFill>
                  <bgColor rgb="FF99CC00"/>
                </patternFill>
              </fill>
            </x14:dxf>
          </x14:cfRule>
          <x14:cfRule type="containsText" priority="7574" operator="containsText" id="{8E5BCB49-26AF-469A-8BF9-87157DB7AAC8}">
            <xm:f>NOT(ISERROR(SEARCH('Listados Datos'!$P$4,Z414)))</xm:f>
            <xm:f>'Listados Datos'!$P$4</xm:f>
            <x14:dxf>
              <fill>
                <patternFill>
                  <bgColor rgb="FF33CC33"/>
                </patternFill>
              </fill>
            </x14:dxf>
          </x14:cfRule>
          <x14:cfRule type="containsText" priority="7575" operator="containsText" id="{6D32B404-E879-45BB-8563-170204702693}">
            <xm:f>NOT(ISERROR(SEARCH('Listados Datos'!$P$5,Z414)))</xm:f>
            <xm:f>'Listados Datos'!$P$5</xm:f>
            <x14:dxf>
              <fill>
                <patternFill>
                  <bgColor rgb="FFFFFF00"/>
                </patternFill>
              </fill>
            </x14:dxf>
          </x14:cfRule>
          <x14:cfRule type="containsText" priority="7576" operator="containsText" id="{E62A9781-1FFE-4E44-8E8D-2F2D5FA2B38E}">
            <xm:f>NOT(ISERROR(SEARCH('Listados Datos'!$P$6,Z414)))</xm:f>
            <xm:f>'Listados Datos'!$P$6</xm:f>
            <x14:dxf>
              <fill>
                <patternFill>
                  <bgColor rgb="FFFFC000"/>
                </patternFill>
              </fill>
            </x14:dxf>
          </x14:cfRule>
          <x14:cfRule type="containsText" priority="7577" operator="containsText" id="{5362478A-1082-48EF-AD94-09B257F43E4F}">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7545" operator="containsText" id="{89B887DF-5256-4AD2-A1A7-7C4F0B71B99C}">
            <xm:f>NOT(ISERROR(SEARCH('Listados Datos'!$T$3,AT415)))</xm:f>
            <xm:f>'Listados Datos'!$T$3</xm:f>
            <x14:dxf>
              <fill>
                <patternFill patternType="solid">
                  <bgColor rgb="FFC00000"/>
                </patternFill>
              </fill>
            </x14:dxf>
          </x14:cfRule>
          <x14:cfRule type="containsText" priority="7546" operator="containsText" id="{BC62D3AE-B0D7-422D-8135-576D9D228E02}">
            <xm:f>NOT(ISERROR(SEARCH('Listados Datos'!$T$4,AT415)))</xm:f>
            <xm:f>'Listados Datos'!$T$4</xm:f>
            <x14:dxf>
              <font>
                <b/>
                <i val="0"/>
                <color theme="0"/>
              </font>
              <fill>
                <patternFill>
                  <bgColor rgb="FFE26B0A"/>
                </patternFill>
              </fill>
            </x14:dxf>
          </x14:cfRule>
          <x14:cfRule type="containsText" priority="7547" operator="containsText" id="{0D3F6CDE-144E-45A5-A16A-E6849C5F5613}">
            <xm:f>NOT(ISERROR(SEARCH('Listados Datos'!$T$5,AT415)))</xm:f>
            <xm:f>'Listados Datos'!$T$5</xm:f>
            <x14:dxf>
              <font>
                <b/>
                <i val="0"/>
                <color auto="1"/>
              </font>
              <fill>
                <patternFill>
                  <bgColor rgb="FFFFFF00"/>
                </patternFill>
              </fill>
            </x14:dxf>
          </x14:cfRule>
          <x14:cfRule type="containsText" priority="7548" operator="containsText" id="{CFCF1AB5-7151-4E0A-B199-D2841D7E1A66}">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7465" operator="containsText" id="{58092CF0-2FD1-42B7-AA83-CFDEC59DD5C8}">
            <xm:f>NOT(ISERROR(SEARCH('Listados Datos'!$T$3,AT411)))</xm:f>
            <xm:f>'Listados Datos'!$T$3</xm:f>
            <x14:dxf>
              <fill>
                <patternFill patternType="solid">
                  <bgColor rgb="FFC00000"/>
                </patternFill>
              </fill>
            </x14:dxf>
          </x14:cfRule>
          <x14:cfRule type="containsText" priority="7466" operator="containsText" id="{67DF05E8-97D7-4615-93FB-CAE4222C4515}">
            <xm:f>NOT(ISERROR(SEARCH('Listados Datos'!$T$4,AT411)))</xm:f>
            <xm:f>'Listados Datos'!$T$4</xm:f>
            <x14:dxf>
              <font>
                <b/>
                <i val="0"/>
                <color theme="0"/>
              </font>
              <fill>
                <patternFill>
                  <bgColor rgb="FFE26B0A"/>
                </patternFill>
              </fill>
            </x14:dxf>
          </x14:cfRule>
          <x14:cfRule type="containsText" priority="7467" operator="containsText" id="{15AEFB2A-F111-4653-9E3B-8666F7BF9CC3}">
            <xm:f>NOT(ISERROR(SEARCH('Listados Datos'!$T$5,AT411)))</xm:f>
            <xm:f>'Listados Datos'!$T$5</xm:f>
            <x14:dxf>
              <font>
                <b/>
                <i val="0"/>
                <color auto="1"/>
              </font>
              <fill>
                <patternFill>
                  <bgColor rgb="FFFFFF00"/>
                </patternFill>
              </fill>
            </x14:dxf>
          </x14:cfRule>
          <x14:cfRule type="containsText" priority="7468" operator="containsText" id="{50203D7E-CCC6-41D2-BDF7-5271E7327ED1}">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55" operator="containsText" id="{3EBE4BAD-9856-4636-9A6A-6A90CD1220C8}">
            <xm:f>NOT(ISERROR(SEARCH('Listados Datos'!$P$3,AR411)))</xm:f>
            <xm:f>'Listados Datos'!$P$3</xm:f>
            <x14:dxf>
              <fill>
                <patternFill>
                  <bgColor rgb="FF99CC00"/>
                </patternFill>
              </fill>
            </x14:dxf>
          </x14:cfRule>
          <x14:cfRule type="containsText" priority="7456" operator="containsText" id="{B9492847-E1CD-4578-BBEF-34160EBA8018}">
            <xm:f>NOT(ISERROR(SEARCH('Listados Datos'!$P$4,AR411)))</xm:f>
            <xm:f>'Listados Datos'!$P$4</xm:f>
            <x14:dxf>
              <fill>
                <patternFill>
                  <bgColor rgb="FF33CC33"/>
                </patternFill>
              </fill>
            </x14:dxf>
          </x14:cfRule>
          <x14:cfRule type="containsText" priority="7457" operator="containsText" id="{D7507C65-EF6A-4C70-8DEF-B667AF83FD9D}">
            <xm:f>NOT(ISERROR(SEARCH('Listados Datos'!$P$5,AR411)))</xm:f>
            <xm:f>'Listados Datos'!$P$5</xm:f>
            <x14:dxf>
              <fill>
                <patternFill>
                  <bgColor rgb="FFFFFF00"/>
                </patternFill>
              </fill>
            </x14:dxf>
          </x14:cfRule>
          <x14:cfRule type="containsText" priority="7458" operator="containsText" id="{1A297AF3-819F-4EA9-8624-DE588688BB5D}">
            <xm:f>NOT(ISERROR(SEARCH('Listados Datos'!$P$6,AR411)))</xm:f>
            <xm:f>'Listados Datos'!$P$6</xm:f>
            <x14:dxf>
              <fill>
                <patternFill>
                  <bgColor rgb="FFFFC000"/>
                </patternFill>
              </fill>
            </x14:dxf>
          </x14:cfRule>
          <x14:cfRule type="containsText" priority="7459" operator="containsText" id="{DE724601-FDF9-4713-BD62-463F04C60B44}">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423" operator="containsText" id="{18709ACD-752C-4F2A-80E7-630DAB2CB213}">
            <xm:f>NOT(ISERROR(SEARCH('Listados Datos'!$T$3,AT408)))</xm:f>
            <xm:f>'Listados Datos'!$T$3</xm:f>
            <x14:dxf>
              <fill>
                <patternFill patternType="solid">
                  <bgColor rgb="FFC00000"/>
                </patternFill>
              </fill>
            </x14:dxf>
          </x14:cfRule>
          <x14:cfRule type="containsText" priority="7424" operator="containsText" id="{61EEB01A-9DF0-4F74-9B08-CB73CA6E7A52}">
            <xm:f>NOT(ISERROR(SEARCH('Listados Datos'!$T$4,AT408)))</xm:f>
            <xm:f>'Listados Datos'!$T$4</xm:f>
            <x14:dxf>
              <font>
                <b/>
                <i val="0"/>
                <color theme="0"/>
              </font>
              <fill>
                <patternFill>
                  <bgColor rgb="FFE26B0A"/>
                </patternFill>
              </fill>
            </x14:dxf>
          </x14:cfRule>
          <x14:cfRule type="containsText" priority="7425" operator="containsText" id="{2056AEEA-B3C0-44C2-8BF2-85D08A5C4346}">
            <xm:f>NOT(ISERROR(SEARCH('Listados Datos'!$T$5,AT408)))</xm:f>
            <xm:f>'Listados Datos'!$T$5</xm:f>
            <x14:dxf>
              <font>
                <b/>
                <i val="0"/>
                <color auto="1"/>
              </font>
              <fill>
                <patternFill>
                  <bgColor rgb="FFFFFF00"/>
                </patternFill>
              </fill>
            </x14:dxf>
          </x14:cfRule>
          <x14:cfRule type="containsText" priority="7426" operator="containsText" id="{0487C7E2-147E-465E-BD88-999CAEE20629}">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413" operator="containsText" id="{940BC732-084B-43DB-84FA-BD5AA1A67DB9}">
            <xm:f>NOT(ISERROR(SEARCH('Listados Datos'!$P$3,AR408)))</xm:f>
            <xm:f>'Listados Datos'!$P$3</xm:f>
            <x14:dxf>
              <fill>
                <patternFill>
                  <bgColor rgb="FF99CC00"/>
                </patternFill>
              </fill>
            </x14:dxf>
          </x14:cfRule>
          <x14:cfRule type="containsText" priority="7414" operator="containsText" id="{EA09DF90-D205-46C4-8B15-601D1A072835}">
            <xm:f>NOT(ISERROR(SEARCH('Listados Datos'!$P$4,AR408)))</xm:f>
            <xm:f>'Listados Datos'!$P$4</xm:f>
            <x14:dxf>
              <fill>
                <patternFill>
                  <bgColor rgb="FF33CC33"/>
                </patternFill>
              </fill>
            </x14:dxf>
          </x14:cfRule>
          <x14:cfRule type="containsText" priority="7415" operator="containsText" id="{DFFBD676-DAFC-4F0A-AB79-EAE578EBCB87}">
            <xm:f>NOT(ISERROR(SEARCH('Listados Datos'!$P$5,AR408)))</xm:f>
            <xm:f>'Listados Datos'!$P$5</xm:f>
            <x14:dxf>
              <fill>
                <patternFill>
                  <bgColor rgb="FFFFFF00"/>
                </patternFill>
              </fill>
            </x14:dxf>
          </x14:cfRule>
          <x14:cfRule type="containsText" priority="7416" operator="containsText" id="{058BB956-5AA9-4E71-8EFD-5C749294CB2D}">
            <xm:f>NOT(ISERROR(SEARCH('Listados Datos'!$P$6,AR408)))</xm:f>
            <xm:f>'Listados Datos'!$P$6</xm:f>
            <x14:dxf>
              <fill>
                <patternFill>
                  <bgColor rgb="FFFFC000"/>
                </patternFill>
              </fill>
            </x14:dxf>
          </x14:cfRule>
          <x14:cfRule type="containsText" priority="7417" operator="containsText" id="{0ADA9231-74E0-4F04-8996-18BED7D88576}">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399" operator="containsText" id="{F01B9894-E50F-4E29-AC2A-457856A0D153}">
            <xm:f>NOT(ISERROR(SEARCH('Listados Datos'!$P$3,AR409)))</xm:f>
            <xm:f>'Listados Datos'!$P$3</xm:f>
            <x14:dxf>
              <fill>
                <patternFill>
                  <bgColor rgb="FF99CC00"/>
                </patternFill>
              </fill>
            </x14:dxf>
          </x14:cfRule>
          <x14:cfRule type="containsText" priority="7400" operator="containsText" id="{AF25493B-F6D1-4E58-AFD6-573B40638F1A}">
            <xm:f>NOT(ISERROR(SEARCH('Listados Datos'!$P$4,AR409)))</xm:f>
            <xm:f>'Listados Datos'!$P$4</xm:f>
            <x14:dxf>
              <fill>
                <patternFill>
                  <bgColor rgb="FF33CC33"/>
                </patternFill>
              </fill>
            </x14:dxf>
          </x14:cfRule>
          <x14:cfRule type="containsText" priority="7401" operator="containsText" id="{81563466-55DA-4734-A25F-560094038518}">
            <xm:f>NOT(ISERROR(SEARCH('Listados Datos'!$P$5,AR409)))</xm:f>
            <xm:f>'Listados Datos'!$P$5</xm:f>
            <x14:dxf>
              <fill>
                <patternFill>
                  <bgColor rgb="FFFFFF00"/>
                </patternFill>
              </fill>
            </x14:dxf>
          </x14:cfRule>
          <x14:cfRule type="containsText" priority="7402" operator="containsText" id="{EAD41A46-107A-48DC-9CA7-D14BAAFCF546}">
            <xm:f>NOT(ISERROR(SEARCH('Listados Datos'!$P$6,AR409)))</xm:f>
            <xm:f>'Listados Datos'!$P$6</xm:f>
            <x14:dxf>
              <fill>
                <patternFill>
                  <bgColor rgb="FFFFC000"/>
                </patternFill>
              </fill>
            </x14:dxf>
          </x14:cfRule>
          <x14:cfRule type="containsText" priority="7403" operator="containsText" id="{9A3ED31F-81E2-4F7A-AFF9-0F5BDD8B610B}">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7531" operator="containsText" id="{D4F1AF36-F455-4EFD-8C18-F2F912E24E8A}">
            <xm:f>NOT(ISERROR(SEARCH('Listados Datos'!$T$3,AF406)))</xm:f>
            <xm:f>'Listados Datos'!$T$3</xm:f>
            <x14:dxf>
              <fill>
                <patternFill patternType="solid">
                  <bgColor rgb="FFC00000"/>
                </patternFill>
              </fill>
            </x14:dxf>
          </x14:cfRule>
          <x14:cfRule type="containsText" priority="7532" operator="containsText" id="{3F2B9744-96E9-4B17-B0AC-EA56E4D6A982}">
            <xm:f>NOT(ISERROR(SEARCH('Listados Datos'!$T$4,AF406)))</xm:f>
            <xm:f>'Listados Datos'!$T$4</xm:f>
            <x14:dxf>
              <font>
                <b/>
                <i val="0"/>
                <color theme="0"/>
              </font>
              <fill>
                <patternFill>
                  <bgColor rgb="FFE26B0A"/>
                </patternFill>
              </fill>
            </x14:dxf>
          </x14:cfRule>
          <x14:cfRule type="containsText" priority="7533" operator="containsText" id="{BEDB81F7-23E7-4510-AB20-87D0ED70FAB9}">
            <xm:f>NOT(ISERROR(SEARCH('Listados Datos'!$T$5,AF406)))</xm:f>
            <xm:f>'Listados Datos'!$T$5</xm:f>
            <x14:dxf>
              <font>
                <b/>
                <i val="0"/>
                <color auto="1"/>
              </font>
              <fill>
                <patternFill>
                  <bgColor rgb="FFFFFF00"/>
                </patternFill>
              </fill>
            </x14:dxf>
          </x14:cfRule>
          <x14:cfRule type="containsText" priority="7534" operator="containsText" id="{853367F7-72C8-44EA-B8D5-4C48D73317C0}">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27" operator="containsText" id="{CEB6E8CF-C69D-4BFF-BF0D-4D807492593A}">
            <xm:f>NOT(ISERROR(SEARCH('Listados Datos'!$T$3,AB406)))</xm:f>
            <xm:f>'Listados Datos'!$T$3</xm:f>
            <x14:dxf>
              <fill>
                <patternFill patternType="solid">
                  <bgColor rgb="FFC00000"/>
                </patternFill>
              </fill>
            </x14:dxf>
          </x14:cfRule>
          <x14:cfRule type="containsText" priority="7528" operator="containsText" id="{67D0FCC1-BA44-428A-9433-68BF9A850FF2}">
            <xm:f>NOT(ISERROR(SEARCH('Listados Datos'!$T$4,AB406)))</xm:f>
            <xm:f>'Listados Datos'!$T$4</xm:f>
            <x14:dxf>
              <font>
                <b/>
                <i val="0"/>
                <color theme="0"/>
              </font>
              <fill>
                <patternFill>
                  <bgColor rgb="FFE26B0A"/>
                </patternFill>
              </fill>
            </x14:dxf>
          </x14:cfRule>
          <x14:cfRule type="containsText" priority="7529" operator="containsText" id="{BF48B03F-3FE8-452A-BE1C-3EBC704CD824}">
            <xm:f>NOT(ISERROR(SEARCH('Listados Datos'!$T$5,AB406)))</xm:f>
            <xm:f>'Listados Datos'!$T$5</xm:f>
            <x14:dxf>
              <font>
                <b/>
                <i val="0"/>
                <color auto="1"/>
              </font>
              <fill>
                <patternFill>
                  <bgColor rgb="FFFFFF00"/>
                </patternFill>
              </fill>
            </x14:dxf>
          </x14:cfRule>
          <x14:cfRule type="containsText" priority="7530" operator="containsText" id="{C9EAAEA7-5BE2-4001-B9C9-56E7E6573A5C}">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517" operator="containsText" id="{D44033AC-F791-4B98-854F-C049C9103FED}">
            <xm:f>NOT(ISERROR(SEARCH('Listados Datos'!$P$3,Z406)))</xm:f>
            <xm:f>'Listados Datos'!$P$3</xm:f>
            <x14:dxf>
              <fill>
                <patternFill>
                  <bgColor rgb="FF99CC00"/>
                </patternFill>
              </fill>
            </x14:dxf>
          </x14:cfRule>
          <x14:cfRule type="containsText" priority="7518" operator="containsText" id="{9BA8343B-41EB-43C8-9F97-4CBD4E1C08B9}">
            <xm:f>NOT(ISERROR(SEARCH('Listados Datos'!$P$4,Z406)))</xm:f>
            <xm:f>'Listados Datos'!$P$4</xm:f>
            <x14:dxf>
              <fill>
                <patternFill>
                  <bgColor rgb="FF33CC33"/>
                </patternFill>
              </fill>
            </x14:dxf>
          </x14:cfRule>
          <x14:cfRule type="containsText" priority="7519" operator="containsText" id="{BC3C5914-CD75-40C6-9CFD-E74E9B52270F}">
            <xm:f>NOT(ISERROR(SEARCH('Listados Datos'!$P$5,Z406)))</xm:f>
            <xm:f>'Listados Datos'!$P$5</xm:f>
            <x14:dxf>
              <fill>
                <patternFill>
                  <bgColor rgb="FFFFFF00"/>
                </patternFill>
              </fill>
            </x14:dxf>
          </x14:cfRule>
          <x14:cfRule type="containsText" priority="7520" operator="containsText" id="{934A08F5-14C6-4D49-A534-5150C6678B43}">
            <xm:f>NOT(ISERROR(SEARCH('Listados Datos'!$P$6,Z406)))</xm:f>
            <xm:f>'Listados Datos'!$P$6</xm:f>
            <x14:dxf>
              <fill>
                <patternFill>
                  <bgColor rgb="FFFFC000"/>
                </patternFill>
              </fill>
            </x14:dxf>
          </x14:cfRule>
          <x14:cfRule type="containsText" priority="7521" operator="containsText" id="{06B54CA5-1B23-4071-A5FF-116B5D139249}">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93" operator="containsText" id="{872A9907-771E-4E05-B916-4B921615D85B}">
            <xm:f>NOT(ISERROR(SEARCH('Listados Datos'!$T$3,AT406)))</xm:f>
            <xm:f>'Listados Datos'!$T$3</xm:f>
            <x14:dxf>
              <fill>
                <patternFill patternType="solid">
                  <bgColor rgb="FFC00000"/>
                </patternFill>
              </fill>
            </x14:dxf>
          </x14:cfRule>
          <x14:cfRule type="containsText" priority="7494" operator="containsText" id="{C0A7E55E-4D09-4BCB-9A84-5E810B86F4D9}">
            <xm:f>NOT(ISERROR(SEARCH('Listados Datos'!$T$4,AT406)))</xm:f>
            <xm:f>'Listados Datos'!$T$4</xm:f>
            <x14:dxf>
              <font>
                <b/>
                <i val="0"/>
                <color theme="0"/>
              </font>
              <fill>
                <patternFill>
                  <bgColor rgb="FFE26B0A"/>
                </patternFill>
              </fill>
            </x14:dxf>
          </x14:cfRule>
          <x14:cfRule type="containsText" priority="7495" operator="containsText" id="{1AB28159-0235-432B-A1DF-87F806F04A0B}">
            <xm:f>NOT(ISERROR(SEARCH('Listados Datos'!$T$5,AT406)))</xm:f>
            <xm:f>'Listados Datos'!$T$5</xm:f>
            <x14:dxf>
              <font>
                <b/>
                <i val="0"/>
                <color auto="1"/>
              </font>
              <fill>
                <patternFill>
                  <bgColor rgb="FFFFFF00"/>
                </patternFill>
              </fill>
            </x14:dxf>
          </x14:cfRule>
          <x14:cfRule type="containsText" priority="7496" operator="containsText" id="{AA2F3446-8A06-46ED-AB31-A7185782F61B}">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83" operator="containsText" id="{4CF01F4E-DE0E-46C2-8C44-DB85929E8515}">
            <xm:f>NOT(ISERROR(SEARCH('Listados Datos'!$P$3,AR406)))</xm:f>
            <xm:f>'Listados Datos'!$P$3</xm:f>
            <x14:dxf>
              <fill>
                <patternFill>
                  <bgColor rgb="FF99CC00"/>
                </patternFill>
              </fill>
            </x14:dxf>
          </x14:cfRule>
          <x14:cfRule type="containsText" priority="7484" operator="containsText" id="{EABEB8C2-3422-45A8-BB91-346FC06CB740}">
            <xm:f>NOT(ISERROR(SEARCH('Listados Datos'!$P$4,AR406)))</xm:f>
            <xm:f>'Listados Datos'!$P$4</xm:f>
            <x14:dxf>
              <fill>
                <patternFill>
                  <bgColor rgb="FF33CC33"/>
                </patternFill>
              </fill>
            </x14:dxf>
          </x14:cfRule>
          <x14:cfRule type="containsText" priority="7485" operator="containsText" id="{3433F4EF-7046-455C-A616-3BB573743DDB}">
            <xm:f>NOT(ISERROR(SEARCH('Listados Datos'!$P$5,AR406)))</xm:f>
            <xm:f>'Listados Datos'!$P$5</xm:f>
            <x14:dxf>
              <fill>
                <patternFill>
                  <bgColor rgb="FFFFFF00"/>
                </patternFill>
              </fill>
            </x14:dxf>
          </x14:cfRule>
          <x14:cfRule type="containsText" priority="7486" operator="containsText" id="{529E2D40-097F-41C1-BAB4-3D506418BAC6}">
            <xm:f>NOT(ISERROR(SEARCH('Listados Datos'!$P$6,AR406)))</xm:f>
            <xm:f>'Listados Datos'!$P$6</xm:f>
            <x14:dxf>
              <fill>
                <patternFill>
                  <bgColor rgb="FFFFC000"/>
                </patternFill>
              </fill>
            </x14:dxf>
          </x14:cfRule>
          <x14:cfRule type="containsText" priority="7487" operator="containsText" id="{6B17E330-4537-4413-8877-A34AEA870088}">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79" operator="containsText" id="{8FC189AB-BF61-4AB8-B268-A84C6008F7CF}">
            <xm:f>NOT(ISERROR(SEARCH('Listados Datos'!$T$3,AT407)))</xm:f>
            <xm:f>'Listados Datos'!$T$3</xm:f>
            <x14:dxf>
              <fill>
                <patternFill patternType="solid">
                  <bgColor rgb="FFC00000"/>
                </patternFill>
              </fill>
            </x14:dxf>
          </x14:cfRule>
          <x14:cfRule type="containsText" priority="7480" operator="containsText" id="{A4DB63C9-A6EA-43FE-A1D6-770C3E5B80E4}">
            <xm:f>NOT(ISERROR(SEARCH('Listados Datos'!$T$4,AT407)))</xm:f>
            <xm:f>'Listados Datos'!$T$4</xm:f>
            <x14:dxf>
              <font>
                <b/>
                <i val="0"/>
                <color theme="0"/>
              </font>
              <fill>
                <patternFill>
                  <bgColor rgb="FFE26B0A"/>
                </patternFill>
              </fill>
            </x14:dxf>
          </x14:cfRule>
          <x14:cfRule type="containsText" priority="7481" operator="containsText" id="{573AD57E-EA12-42F3-95EB-82666EDD6067}">
            <xm:f>NOT(ISERROR(SEARCH('Listados Datos'!$T$5,AT407)))</xm:f>
            <xm:f>'Listados Datos'!$T$5</xm:f>
            <x14:dxf>
              <font>
                <b/>
                <i val="0"/>
                <color auto="1"/>
              </font>
              <fill>
                <patternFill>
                  <bgColor rgb="FFFFFF00"/>
                </patternFill>
              </fill>
            </x14:dxf>
          </x14:cfRule>
          <x14:cfRule type="containsText" priority="7482" operator="containsText" id="{19D814C9-82B7-490F-A6AD-3E6891A34454}">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69" operator="containsText" id="{6FF87180-BD4D-4C91-907E-2D522E837CFF}">
            <xm:f>NOT(ISERROR(SEARCH('Listados Datos'!$P$3,AR407)))</xm:f>
            <xm:f>'Listados Datos'!$P$3</xm:f>
            <x14:dxf>
              <fill>
                <patternFill>
                  <bgColor rgb="FF99CC00"/>
                </patternFill>
              </fill>
            </x14:dxf>
          </x14:cfRule>
          <x14:cfRule type="containsText" priority="7470" operator="containsText" id="{4F889387-F70B-4C7A-8E16-6645C5D51AC0}">
            <xm:f>NOT(ISERROR(SEARCH('Listados Datos'!$P$4,AR407)))</xm:f>
            <xm:f>'Listados Datos'!$P$4</xm:f>
            <x14:dxf>
              <fill>
                <patternFill>
                  <bgColor rgb="FF33CC33"/>
                </patternFill>
              </fill>
            </x14:dxf>
          </x14:cfRule>
          <x14:cfRule type="containsText" priority="7471" operator="containsText" id="{1E1BD864-B73C-4B0C-9B93-CD32D713AB00}">
            <xm:f>NOT(ISERROR(SEARCH('Listados Datos'!$P$5,AR407)))</xm:f>
            <xm:f>'Listados Datos'!$P$5</xm:f>
            <x14:dxf>
              <fill>
                <patternFill>
                  <bgColor rgb="FFFFFF00"/>
                </patternFill>
              </fill>
            </x14:dxf>
          </x14:cfRule>
          <x14:cfRule type="containsText" priority="7472" operator="containsText" id="{D9AF0CC2-D891-4CF5-A7D5-6F0ED568679E}">
            <xm:f>NOT(ISERROR(SEARCH('Listados Datos'!$P$6,AR407)))</xm:f>
            <xm:f>'Listados Datos'!$P$6</xm:f>
            <x14:dxf>
              <fill>
                <patternFill>
                  <bgColor rgb="FFFFC000"/>
                </patternFill>
              </fill>
            </x14:dxf>
          </x14:cfRule>
          <x14:cfRule type="containsText" priority="7473" operator="containsText" id="{752E644B-7A20-4C0F-A790-49288D437BFD}">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51" operator="containsText" id="{FF684ED1-7B7F-4DB4-9C57-129A84B47ED3}">
            <xm:f>NOT(ISERROR(SEARCH('Listados Datos'!$T$3,AF408)))</xm:f>
            <xm:f>'Listados Datos'!$T$3</xm:f>
            <x14:dxf>
              <fill>
                <patternFill patternType="solid">
                  <bgColor rgb="FFC00000"/>
                </patternFill>
              </fill>
            </x14:dxf>
          </x14:cfRule>
          <x14:cfRule type="containsText" priority="7452" operator="containsText" id="{39B46446-442B-427B-918D-2A6AD2FB34FB}">
            <xm:f>NOT(ISERROR(SEARCH('Listados Datos'!$T$4,AF408)))</xm:f>
            <xm:f>'Listados Datos'!$T$4</xm:f>
            <x14:dxf>
              <font>
                <b/>
                <i val="0"/>
                <color theme="0"/>
              </font>
              <fill>
                <patternFill>
                  <bgColor rgb="FFE26B0A"/>
                </patternFill>
              </fill>
            </x14:dxf>
          </x14:cfRule>
          <x14:cfRule type="containsText" priority="7453" operator="containsText" id="{2CBEE258-5522-47A0-942F-68FD310DA89F}">
            <xm:f>NOT(ISERROR(SEARCH('Listados Datos'!$T$5,AF408)))</xm:f>
            <xm:f>'Listados Datos'!$T$5</xm:f>
            <x14:dxf>
              <font>
                <b/>
                <i val="0"/>
                <color auto="1"/>
              </font>
              <fill>
                <patternFill>
                  <bgColor rgb="FFFFFF00"/>
                </patternFill>
              </fill>
            </x14:dxf>
          </x14:cfRule>
          <x14:cfRule type="containsText" priority="7454" operator="containsText" id="{42864B97-3332-4548-925E-EC3D3A1E96E8}">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47" operator="containsText" id="{2E4E9CE8-94A4-4D1A-9655-98011F193F77}">
            <xm:f>NOT(ISERROR(SEARCH('Listados Datos'!$T$3,AB408)))</xm:f>
            <xm:f>'Listados Datos'!$T$3</xm:f>
            <x14:dxf>
              <fill>
                <patternFill patternType="solid">
                  <bgColor rgb="FFC00000"/>
                </patternFill>
              </fill>
            </x14:dxf>
          </x14:cfRule>
          <x14:cfRule type="containsText" priority="7448" operator="containsText" id="{6A2357DC-80D0-462A-BBAF-E5E514656B4F}">
            <xm:f>NOT(ISERROR(SEARCH('Listados Datos'!$T$4,AB408)))</xm:f>
            <xm:f>'Listados Datos'!$T$4</xm:f>
            <x14:dxf>
              <font>
                <b/>
                <i val="0"/>
                <color theme="0"/>
              </font>
              <fill>
                <patternFill>
                  <bgColor rgb="FFE26B0A"/>
                </patternFill>
              </fill>
            </x14:dxf>
          </x14:cfRule>
          <x14:cfRule type="containsText" priority="7449" operator="containsText" id="{84547517-C45E-4445-B1A4-96520320910C}">
            <xm:f>NOT(ISERROR(SEARCH('Listados Datos'!$T$5,AB408)))</xm:f>
            <xm:f>'Listados Datos'!$T$5</xm:f>
            <x14:dxf>
              <font>
                <b/>
                <i val="0"/>
                <color auto="1"/>
              </font>
              <fill>
                <patternFill>
                  <bgColor rgb="FFFFFF00"/>
                </patternFill>
              </fill>
            </x14:dxf>
          </x14:cfRule>
          <x14:cfRule type="containsText" priority="7450" operator="containsText" id="{399ADACC-E49C-4793-8772-4904874FAD20}">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37" operator="containsText" id="{7E7B03CD-5AC7-451D-AA7F-D847E46BC1F5}">
            <xm:f>NOT(ISERROR(SEARCH('Listados Datos'!$P$3,Z408)))</xm:f>
            <xm:f>'Listados Datos'!$P$3</xm:f>
            <x14:dxf>
              <fill>
                <patternFill>
                  <bgColor rgb="FF99CC00"/>
                </patternFill>
              </fill>
            </x14:dxf>
          </x14:cfRule>
          <x14:cfRule type="containsText" priority="7438" operator="containsText" id="{D7F92450-7C2D-4159-8A3A-2EE970F20E63}">
            <xm:f>NOT(ISERROR(SEARCH('Listados Datos'!$P$4,Z408)))</xm:f>
            <xm:f>'Listados Datos'!$P$4</xm:f>
            <x14:dxf>
              <fill>
                <patternFill>
                  <bgColor rgb="FF33CC33"/>
                </patternFill>
              </fill>
            </x14:dxf>
          </x14:cfRule>
          <x14:cfRule type="containsText" priority="7439" operator="containsText" id="{C4EA47B4-CF51-41D0-B2C5-611D0AB1CC98}">
            <xm:f>NOT(ISERROR(SEARCH('Listados Datos'!$P$5,Z408)))</xm:f>
            <xm:f>'Listados Datos'!$P$5</xm:f>
            <x14:dxf>
              <fill>
                <patternFill>
                  <bgColor rgb="FFFFFF00"/>
                </patternFill>
              </fill>
            </x14:dxf>
          </x14:cfRule>
          <x14:cfRule type="containsText" priority="7440" operator="containsText" id="{308BB5D0-FDAC-4892-9008-566900B0505C}">
            <xm:f>NOT(ISERROR(SEARCH('Listados Datos'!$P$6,Z408)))</xm:f>
            <xm:f>'Listados Datos'!$P$6</xm:f>
            <x14:dxf>
              <fill>
                <patternFill>
                  <bgColor rgb="FFFFC000"/>
                </patternFill>
              </fill>
            </x14:dxf>
          </x14:cfRule>
          <x14:cfRule type="containsText" priority="7441" operator="containsText" id="{6B8C023F-3C62-475E-92C1-AA39F3C14635}">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409" operator="containsText" id="{67ADD3B7-0E26-49B1-8B78-1BB37F27F008}">
            <xm:f>NOT(ISERROR(SEARCH('Listados Datos'!$T$3,AT409)))</xm:f>
            <xm:f>'Listados Datos'!$T$3</xm:f>
            <x14:dxf>
              <fill>
                <patternFill patternType="solid">
                  <bgColor rgb="FFC00000"/>
                </patternFill>
              </fill>
            </x14:dxf>
          </x14:cfRule>
          <x14:cfRule type="containsText" priority="7410" operator="containsText" id="{CBC7F594-F142-4EF6-B746-88853D3CCA13}">
            <xm:f>NOT(ISERROR(SEARCH('Listados Datos'!$T$4,AT409)))</xm:f>
            <xm:f>'Listados Datos'!$T$4</xm:f>
            <x14:dxf>
              <font>
                <b/>
                <i val="0"/>
                <color theme="0"/>
              </font>
              <fill>
                <patternFill>
                  <bgColor rgb="FFE26B0A"/>
                </patternFill>
              </fill>
            </x14:dxf>
          </x14:cfRule>
          <x14:cfRule type="containsText" priority="7411" operator="containsText" id="{BA8583DF-DAA5-4689-8C34-1B20E5E33013}">
            <xm:f>NOT(ISERROR(SEARCH('Listados Datos'!$T$5,AT409)))</xm:f>
            <xm:f>'Listados Datos'!$T$5</xm:f>
            <x14:dxf>
              <font>
                <b/>
                <i val="0"/>
                <color auto="1"/>
              </font>
              <fill>
                <patternFill>
                  <bgColor rgb="FFFFFF00"/>
                </patternFill>
              </fill>
            </x14:dxf>
          </x14:cfRule>
          <x14:cfRule type="containsText" priority="7412" operator="containsText" id="{4024BB8F-87A9-4B9C-A201-DF8C2CF03B3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147" operator="containsText" id="{CE24CB2B-4B37-42CF-B68D-4010C89D39FB}">
            <xm:f>NOT(ISERROR(SEARCH('Listados Datos'!$P$3,AR416)))</xm:f>
            <xm:f>'Listados Datos'!$P$3</xm:f>
            <x14:dxf>
              <fill>
                <patternFill>
                  <bgColor rgb="FF99CC00"/>
                </patternFill>
              </fill>
            </x14:dxf>
          </x14:cfRule>
          <x14:cfRule type="containsText" priority="7148" operator="containsText" id="{0ED16808-ADBE-4DE8-BDBD-7275A9E8AEEA}">
            <xm:f>NOT(ISERROR(SEARCH('Listados Datos'!$P$4,AR416)))</xm:f>
            <xm:f>'Listados Datos'!$P$4</xm:f>
            <x14:dxf>
              <fill>
                <patternFill>
                  <bgColor rgb="FF33CC33"/>
                </patternFill>
              </fill>
            </x14:dxf>
          </x14:cfRule>
          <x14:cfRule type="containsText" priority="7149" operator="containsText" id="{61B1FFE7-ECCB-41E0-AD75-C78113EEA721}">
            <xm:f>NOT(ISERROR(SEARCH('Listados Datos'!$P$5,AR416)))</xm:f>
            <xm:f>'Listados Datos'!$P$5</xm:f>
            <x14:dxf>
              <fill>
                <patternFill>
                  <bgColor rgb="FFFFFF00"/>
                </patternFill>
              </fill>
            </x14:dxf>
          </x14:cfRule>
          <x14:cfRule type="containsText" priority="7150" operator="containsText" id="{1D399ECC-C9EA-458A-BC20-231BB848E16F}">
            <xm:f>NOT(ISERROR(SEARCH('Listados Datos'!$P$6,AR416)))</xm:f>
            <xm:f>'Listados Datos'!$P$6</xm:f>
            <x14:dxf>
              <fill>
                <patternFill>
                  <bgColor rgb="FFFFC000"/>
                </patternFill>
              </fill>
            </x14:dxf>
          </x14:cfRule>
          <x14:cfRule type="containsText" priority="7151" operator="containsText" id="{B25DA63A-C85A-4D67-848A-FEB435CA0F18}">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7395" operator="containsText" id="{8E670CF2-A845-419A-BE52-1CCB9E597924}">
            <xm:f>NOT(ISERROR(SEARCH('Listados Datos'!$T$3,AF386)))</xm:f>
            <xm:f>'Listados Datos'!$T$3</xm:f>
            <x14:dxf>
              <fill>
                <patternFill patternType="solid">
                  <bgColor rgb="FFC00000"/>
                </patternFill>
              </fill>
            </x14:dxf>
          </x14:cfRule>
          <x14:cfRule type="containsText" priority="7396" operator="containsText" id="{E7134503-4108-4516-A120-75FD52598802}">
            <xm:f>NOT(ISERROR(SEARCH('Listados Datos'!$T$4,AF386)))</xm:f>
            <xm:f>'Listados Datos'!$T$4</xm:f>
            <x14:dxf>
              <font>
                <b/>
                <i val="0"/>
                <color theme="0"/>
              </font>
              <fill>
                <patternFill>
                  <bgColor rgb="FFE26B0A"/>
                </patternFill>
              </fill>
            </x14:dxf>
          </x14:cfRule>
          <x14:cfRule type="containsText" priority="7397" operator="containsText" id="{F1D73C7C-A39D-43A6-AC14-FBDDBCB8816A}">
            <xm:f>NOT(ISERROR(SEARCH('Listados Datos'!$T$5,AF386)))</xm:f>
            <xm:f>'Listados Datos'!$T$5</xm:f>
            <x14:dxf>
              <font>
                <b/>
                <i val="0"/>
                <color auto="1"/>
              </font>
              <fill>
                <patternFill>
                  <bgColor rgb="FFFFFF00"/>
                </patternFill>
              </fill>
            </x14:dxf>
          </x14:cfRule>
          <x14:cfRule type="containsText" priority="7398" operator="containsText" id="{D790A130-C3CB-4360-9712-38C5C6EB58F9}">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391" operator="containsText" id="{DD6AFD00-8BA7-4129-8A78-1A43EC47C7B9}">
            <xm:f>NOT(ISERROR(SEARCH('Listados Datos'!$T$3,AB386)))</xm:f>
            <xm:f>'Listados Datos'!$T$3</xm:f>
            <x14:dxf>
              <fill>
                <patternFill patternType="solid">
                  <bgColor rgb="FFC00000"/>
                </patternFill>
              </fill>
            </x14:dxf>
          </x14:cfRule>
          <x14:cfRule type="containsText" priority="7392" operator="containsText" id="{AF60A0D9-44CE-4119-8E7B-9CF481C3DAD1}">
            <xm:f>NOT(ISERROR(SEARCH('Listados Datos'!$T$4,AB386)))</xm:f>
            <xm:f>'Listados Datos'!$T$4</xm:f>
            <x14:dxf>
              <font>
                <b/>
                <i val="0"/>
                <color theme="0"/>
              </font>
              <fill>
                <patternFill>
                  <bgColor rgb="FFE26B0A"/>
                </patternFill>
              </fill>
            </x14:dxf>
          </x14:cfRule>
          <x14:cfRule type="containsText" priority="7393" operator="containsText" id="{29AD8F0B-DC96-4A63-A976-9AFCF9DD7E70}">
            <xm:f>NOT(ISERROR(SEARCH('Listados Datos'!$T$5,AB386)))</xm:f>
            <xm:f>'Listados Datos'!$T$5</xm:f>
            <x14:dxf>
              <font>
                <b/>
                <i val="0"/>
                <color auto="1"/>
              </font>
              <fill>
                <patternFill>
                  <bgColor rgb="FFFFFF00"/>
                </patternFill>
              </fill>
            </x14:dxf>
          </x14:cfRule>
          <x14:cfRule type="containsText" priority="7394" operator="containsText" id="{2CFE80B1-CCD7-4C40-BB25-BB11E5C64B59}">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381" operator="containsText" id="{751BD828-2805-4E9C-8BB9-BC4DC33B7B17}">
            <xm:f>NOT(ISERROR(SEARCH('Listados Datos'!$P$3,Z386)))</xm:f>
            <xm:f>'Listados Datos'!$P$3</xm:f>
            <x14:dxf>
              <fill>
                <patternFill>
                  <bgColor rgb="FF99CC00"/>
                </patternFill>
              </fill>
            </x14:dxf>
          </x14:cfRule>
          <x14:cfRule type="containsText" priority="7382" operator="containsText" id="{FB4049F9-B9FA-49C6-9F53-356F3BD60001}">
            <xm:f>NOT(ISERROR(SEARCH('Listados Datos'!$P$4,Z386)))</xm:f>
            <xm:f>'Listados Datos'!$P$4</xm:f>
            <x14:dxf>
              <fill>
                <patternFill>
                  <bgColor rgb="FF33CC33"/>
                </patternFill>
              </fill>
            </x14:dxf>
          </x14:cfRule>
          <x14:cfRule type="containsText" priority="7383" operator="containsText" id="{E6E8D5C6-1142-433F-BFE0-5DB54ACC367E}">
            <xm:f>NOT(ISERROR(SEARCH('Listados Datos'!$P$5,Z386)))</xm:f>
            <xm:f>'Listados Datos'!$P$5</xm:f>
            <x14:dxf>
              <fill>
                <patternFill>
                  <bgColor rgb="FFFFFF00"/>
                </patternFill>
              </fill>
            </x14:dxf>
          </x14:cfRule>
          <x14:cfRule type="containsText" priority="7384" operator="containsText" id="{85641311-5E95-4C89-950E-85C3A585FD17}">
            <xm:f>NOT(ISERROR(SEARCH('Listados Datos'!$P$6,Z386)))</xm:f>
            <xm:f>'Listados Datos'!$P$6</xm:f>
            <x14:dxf>
              <fill>
                <patternFill>
                  <bgColor rgb="FFFFC000"/>
                </patternFill>
              </fill>
            </x14:dxf>
          </x14:cfRule>
          <x14:cfRule type="containsText" priority="7385" operator="containsText" id="{9A602D91-FD1C-4DC6-957D-23D1B21385CC}">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367" operator="containsText" id="{4B114749-CA15-4B8C-B3BF-64805DFCFD43}">
            <xm:f>NOT(ISERROR(SEARCH('Listados Datos'!$T$3,AT386)))</xm:f>
            <xm:f>'Listados Datos'!$T$3</xm:f>
            <x14:dxf>
              <fill>
                <patternFill patternType="solid">
                  <bgColor rgb="FFC00000"/>
                </patternFill>
              </fill>
            </x14:dxf>
          </x14:cfRule>
          <x14:cfRule type="containsText" priority="7368" operator="containsText" id="{0BA40630-D890-4825-B999-36B025AE6FBA}">
            <xm:f>NOT(ISERROR(SEARCH('Listados Datos'!$T$4,AT386)))</xm:f>
            <xm:f>'Listados Datos'!$T$4</xm:f>
            <x14:dxf>
              <font>
                <b/>
                <i val="0"/>
                <color theme="0"/>
              </font>
              <fill>
                <patternFill>
                  <bgColor rgb="FFE26B0A"/>
                </patternFill>
              </fill>
            </x14:dxf>
          </x14:cfRule>
          <x14:cfRule type="containsText" priority="7369" operator="containsText" id="{09B6B479-B062-4C58-8A77-1645D12AA97E}">
            <xm:f>NOT(ISERROR(SEARCH('Listados Datos'!$T$5,AT386)))</xm:f>
            <xm:f>'Listados Datos'!$T$5</xm:f>
            <x14:dxf>
              <font>
                <b/>
                <i val="0"/>
                <color auto="1"/>
              </font>
              <fill>
                <patternFill>
                  <bgColor rgb="FFFFFF00"/>
                </patternFill>
              </fill>
            </x14:dxf>
          </x14:cfRule>
          <x14:cfRule type="containsText" priority="7370" operator="containsText" id="{29AEEE4F-B500-44A9-A158-CC93DA24C204}">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357" operator="containsText" id="{22FBE9F3-C53B-4942-97CC-CC18976FC9EF}">
            <xm:f>NOT(ISERROR(SEARCH('Listados Datos'!$P$3,AR386)))</xm:f>
            <xm:f>'Listados Datos'!$P$3</xm:f>
            <x14:dxf>
              <fill>
                <patternFill>
                  <bgColor rgb="FF99CC00"/>
                </patternFill>
              </fill>
            </x14:dxf>
          </x14:cfRule>
          <x14:cfRule type="containsText" priority="7358" operator="containsText" id="{05704D2F-B682-4008-8A0C-8C99B72AEDE6}">
            <xm:f>NOT(ISERROR(SEARCH('Listados Datos'!$P$4,AR386)))</xm:f>
            <xm:f>'Listados Datos'!$P$4</xm:f>
            <x14:dxf>
              <fill>
                <patternFill>
                  <bgColor rgb="FF33CC33"/>
                </patternFill>
              </fill>
            </x14:dxf>
          </x14:cfRule>
          <x14:cfRule type="containsText" priority="7359" operator="containsText" id="{E435BCA4-6101-4E86-A7C6-7E486352753F}">
            <xm:f>NOT(ISERROR(SEARCH('Listados Datos'!$P$5,AR386)))</xm:f>
            <xm:f>'Listados Datos'!$P$5</xm:f>
            <x14:dxf>
              <fill>
                <patternFill>
                  <bgColor rgb="FFFFFF00"/>
                </patternFill>
              </fill>
            </x14:dxf>
          </x14:cfRule>
          <x14:cfRule type="containsText" priority="7360" operator="containsText" id="{282BF3AD-CF18-4D50-B8E2-7043F06BC8A3}">
            <xm:f>NOT(ISERROR(SEARCH('Listados Datos'!$P$6,AR386)))</xm:f>
            <xm:f>'Listados Datos'!$P$6</xm:f>
            <x14:dxf>
              <fill>
                <patternFill>
                  <bgColor rgb="FFFFC000"/>
                </patternFill>
              </fill>
            </x14:dxf>
          </x14:cfRule>
          <x14:cfRule type="containsText" priority="7361" operator="containsText" id="{917E1A01-A35A-4876-A9CC-67FCA2499FF0}">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353" operator="containsText" id="{2A33D25D-F279-4A81-B72E-47206BC13549}">
            <xm:f>NOT(ISERROR(SEARCH('Listados Datos'!$T$3,AF392)))</xm:f>
            <xm:f>'Listados Datos'!$T$3</xm:f>
            <x14:dxf>
              <fill>
                <patternFill patternType="solid">
                  <bgColor rgb="FFC00000"/>
                </patternFill>
              </fill>
            </x14:dxf>
          </x14:cfRule>
          <x14:cfRule type="containsText" priority="7354" operator="containsText" id="{84205631-41D9-4331-BDE9-18BCD44DE4FB}">
            <xm:f>NOT(ISERROR(SEARCH('Listados Datos'!$T$4,AF392)))</xm:f>
            <xm:f>'Listados Datos'!$T$4</xm:f>
            <x14:dxf>
              <font>
                <b/>
                <i val="0"/>
                <color theme="0"/>
              </font>
              <fill>
                <patternFill>
                  <bgColor rgb="FFE26B0A"/>
                </patternFill>
              </fill>
            </x14:dxf>
          </x14:cfRule>
          <x14:cfRule type="containsText" priority="7355" operator="containsText" id="{2F40DE9C-F72E-470F-9630-5E1FF78E14AF}">
            <xm:f>NOT(ISERROR(SEARCH('Listados Datos'!$T$5,AF392)))</xm:f>
            <xm:f>'Listados Datos'!$T$5</xm:f>
            <x14:dxf>
              <font>
                <b/>
                <i val="0"/>
                <color auto="1"/>
              </font>
              <fill>
                <patternFill>
                  <bgColor rgb="FFFFFF00"/>
                </patternFill>
              </fill>
            </x14:dxf>
          </x14:cfRule>
          <x14:cfRule type="containsText" priority="7356" operator="containsText" id="{41124629-994E-4C40-B2AD-3A6DD44B0DB0}">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349" operator="containsText" id="{EAE32F9D-92FE-4487-BFAA-C0C7C6DB9BDC}">
            <xm:f>NOT(ISERROR(SEARCH('Listados Datos'!$T$3,AB392)))</xm:f>
            <xm:f>'Listados Datos'!$T$3</xm:f>
            <x14:dxf>
              <fill>
                <patternFill patternType="solid">
                  <bgColor rgb="FFC00000"/>
                </patternFill>
              </fill>
            </x14:dxf>
          </x14:cfRule>
          <x14:cfRule type="containsText" priority="7350" operator="containsText" id="{EF446151-8313-4DD3-BF5A-C91FEB84B6C5}">
            <xm:f>NOT(ISERROR(SEARCH('Listados Datos'!$T$4,AB392)))</xm:f>
            <xm:f>'Listados Datos'!$T$4</xm:f>
            <x14:dxf>
              <font>
                <b/>
                <i val="0"/>
                <color theme="0"/>
              </font>
              <fill>
                <patternFill>
                  <bgColor rgb="FFE26B0A"/>
                </patternFill>
              </fill>
            </x14:dxf>
          </x14:cfRule>
          <x14:cfRule type="containsText" priority="7351" operator="containsText" id="{E76133EA-9F97-474B-8FD5-5D847FA49858}">
            <xm:f>NOT(ISERROR(SEARCH('Listados Datos'!$T$5,AB392)))</xm:f>
            <xm:f>'Listados Datos'!$T$5</xm:f>
            <x14:dxf>
              <font>
                <b/>
                <i val="0"/>
                <color auto="1"/>
              </font>
              <fill>
                <patternFill>
                  <bgColor rgb="FFFFFF00"/>
                </patternFill>
              </fill>
            </x14:dxf>
          </x14:cfRule>
          <x14:cfRule type="containsText" priority="7352" operator="containsText" id="{5F048A68-6F0A-4F3D-B76C-78AB3E4C7C15}">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339" operator="containsText" id="{B04B3A27-DE8E-4286-AD34-E6669F3959A1}">
            <xm:f>NOT(ISERROR(SEARCH('Listados Datos'!$P$3,Z392)))</xm:f>
            <xm:f>'Listados Datos'!$P$3</xm:f>
            <x14:dxf>
              <fill>
                <patternFill>
                  <bgColor rgb="FF99CC00"/>
                </patternFill>
              </fill>
            </x14:dxf>
          </x14:cfRule>
          <x14:cfRule type="containsText" priority="7340" operator="containsText" id="{E32BFA59-E416-46B7-B880-21E3BA2E5503}">
            <xm:f>NOT(ISERROR(SEARCH('Listados Datos'!$P$4,Z392)))</xm:f>
            <xm:f>'Listados Datos'!$P$4</xm:f>
            <x14:dxf>
              <fill>
                <patternFill>
                  <bgColor rgb="FF33CC33"/>
                </patternFill>
              </fill>
            </x14:dxf>
          </x14:cfRule>
          <x14:cfRule type="containsText" priority="7341" operator="containsText" id="{A5DB1568-0A32-4A4D-A5E5-4D932982D64D}">
            <xm:f>NOT(ISERROR(SEARCH('Listados Datos'!$P$5,Z392)))</xm:f>
            <xm:f>'Listados Datos'!$P$5</xm:f>
            <x14:dxf>
              <fill>
                <patternFill>
                  <bgColor rgb="FFFFFF00"/>
                </patternFill>
              </fill>
            </x14:dxf>
          </x14:cfRule>
          <x14:cfRule type="containsText" priority="7342" operator="containsText" id="{5D4B0B42-FC34-40D1-BAE4-69253726D775}">
            <xm:f>NOT(ISERROR(SEARCH('Listados Datos'!$P$6,Z392)))</xm:f>
            <xm:f>'Listados Datos'!$P$6</xm:f>
            <x14:dxf>
              <fill>
                <patternFill>
                  <bgColor rgb="FFFFC000"/>
                </patternFill>
              </fill>
            </x14:dxf>
          </x14:cfRule>
          <x14:cfRule type="containsText" priority="7343" operator="containsText" id="{5B3D369C-3408-4DDE-B6F2-A1CA8B09E8E5}">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325" operator="containsText" id="{531AC2B7-D006-408A-93E1-7F001BA07FA7}">
            <xm:f>NOT(ISERROR(SEARCH('Listados Datos'!$T$3,AT392)))</xm:f>
            <xm:f>'Listados Datos'!$T$3</xm:f>
            <x14:dxf>
              <fill>
                <patternFill patternType="solid">
                  <bgColor rgb="FFC00000"/>
                </patternFill>
              </fill>
            </x14:dxf>
          </x14:cfRule>
          <x14:cfRule type="containsText" priority="7326" operator="containsText" id="{E38AF916-AD50-48F4-A51F-D3167CD2F198}">
            <xm:f>NOT(ISERROR(SEARCH('Listados Datos'!$T$4,AT392)))</xm:f>
            <xm:f>'Listados Datos'!$T$4</xm:f>
            <x14:dxf>
              <font>
                <b/>
                <i val="0"/>
                <color theme="0"/>
              </font>
              <fill>
                <patternFill>
                  <bgColor rgb="FFE26B0A"/>
                </patternFill>
              </fill>
            </x14:dxf>
          </x14:cfRule>
          <x14:cfRule type="containsText" priority="7327" operator="containsText" id="{3F2FCAF1-F423-446D-A696-20E571795106}">
            <xm:f>NOT(ISERROR(SEARCH('Listados Datos'!$T$5,AT392)))</xm:f>
            <xm:f>'Listados Datos'!$T$5</xm:f>
            <x14:dxf>
              <font>
                <b/>
                <i val="0"/>
                <color auto="1"/>
              </font>
              <fill>
                <patternFill>
                  <bgColor rgb="FFFFFF00"/>
                </patternFill>
              </fill>
            </x14:dxf>
          </x14:cfRule>
          <x14:cfRule type="containsText" priority="7328" operator="containsText" id="{1015C97E-4106-41BA-81E1-BF44FF9C2B73}">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315" operator="containsText" id="{C2CA2769-FEB0-4C4F-B8C7-ACA702D7216D}">
            <xm:f>NOT(ISERROR(SEARCH('Listados Datos'!$P$3,AR392)))</xm:f>
            <xm:f>'Listados Datos'!$P$3</xm:f>
            <x14:dxf>
              <fill>
                <patternFill>
                  <bgColor rgb="FF99CC00"/>
                </patternFill>
              </fill>
            </x14:dxf>
          </x14:cfRule>
          <x14:cfRule type="containsText" priority="7316" operator="containsText" id="{CB53828B-E9C9-46E3-AAB3-C490F2B1962E}">
            <xm:f>NOT(ISERROR(SEARCH('Listados Datos'!$P$4,AR392)))</xm:f>
            <xm:f>'Listados Datos'!$P$4</xm:f>
            <x14:dxf>
              <fill>
                <patternFill>
                  <bgColor rgb="FF33CC33"/>
                </patternFill>
              </fill>
            </x14:dxf>
          </x14:cfRule>
          <x14:cfRule type="containsText" priority="7317" operator="containsText" id="{4CEE4188-CAB4-4984-B585-38A3B2B260C1}">
            <xm:f>NOT(ISERROR(SEARCH('Listados Datos'!$P$5,AR392)))</xm:f>
            <xm:f>'Listados Datos'!$P$5</xm:f>
            <x14:dxf>
              <fill>
                <patternFill>
                  <bgColor rgb="FFFFFF00"/>
                </patternFill>
              </fill>
            </x14:dxf>
          </x14:cfRule>
          <x14:cfRule type="containsText" priority="7318" operator="containsText" id="{D6C9677F-3B34-4853-8AC6-A61A8D55C3B7}">
            <xm:f>NOT(ISERROR(SEARCH('Listados Datos'!$P$6,AR392)))</xm:f>
            <xm:f>'Listados Datos'!$P$6</xm:f>
            <x14:dxf>
              <fill>
                <patternFill>
                  <bgColor rgb="FFFFC000"/>
                </patternFill>
              </fill>
            </x14:dxf>
          </x14:cfRule>
          <x14:cfRule type="containsText" priority="7319" operator="containsText" id="{9354F774-B844-481D-A0E0-9C79E910B7FB}">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311" operator="containsText" id="{D45FE783-3826-4B7C-BE97-4031E020BB0C}">
            <xm:f>NOT(ISERROR(SEARCH('Listados Datos'!$T$3,AF398)))</xm:f>
            <xm:f>'Listados Datos'!$T$3</xm:f>
            <x14:dxf>
              <fill>
                <patternFill patternType="solid">
                  <bgColor rgb="FFC00000"/>
                </patternFill>
              </fill>
            </x14:dxf>
          </x14:cfRule>
          <x14:cfRule type="containsText" priority="7312" operator="containsText" id="{2B150828-DD03-437E-87CD-36CDE878F5E8}">
            <xm:f>NOT(ISERROR(SEARCH('Listados Datos'!$T$4,AF398)))</xm:f>
            <xm:f>'Listados Datos'!$T$4</xm:f>
            <x14:dxf>
              <font>
                <b/>
                <i val="0"/>
                <color theme="0"/>
              </font>
              <fill>
                <patternFill>
                  <bgColor rgb="FFE26B0A"/>
                </patternFill>
              </fill>
            </x14:dxf>
          </x14:cfRule>
          <x14:cfRule type="containsText" priority="7313" operator="containsText" id="{CCE547FF-E316-4798-AE18-C7E024C0C4B0}">
            <xm:f>NOT(ISERROR(SEARCH('Listados Datos'!$T$5,AF398)))</xm:f>
            <xm:f>'Listados Datos'!$T$5</xm:f>
            <x14:dxf>
              <font>
                <b/>
                <i val="0"/>
                <color auto="1"/>
              </font>
              <fill>
                <patternFill>
                  <bgColor rgb="FFFFFF00"/>
                </patternFill>
              </fill>
            </x14:dxf>
          </x14:cfRule>
          <x14:cfRule type="containsText" priority="7314" operator="containsText" id="{2B28C2CB-9B86-4571-AC0D-953BE41D90E2}">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307" operator="containsText" id="{D86E889F-BCD4-482E-B346-35A53D981B71}">
            <xm:f>NOT(ISERROR(SEARCH('Listados Datos'!$T$3,AB398)))</xm:f>
            <xm:f>'Listados Datos'!$T$3</xm:f>
            <x14:dxf>
              <fill>
                <patternFill patternType="solid">
                  <bgColor rgb="FFC00000"/>
                </patternFill>
              </fill>
            </x14:dxf>
          </x14:cfRule>
          <x14:cfRule type="containsText" priority="7308" operator="containsText" id="{B7080B5C-8E81-4FF9-ADD8-9ADD1F6F532D}">
            <xm:f>NOT(ISERROR(SEARCH('Listados Datos'!$T$4,AB398)))</xm:f>
            <xm:f>'Listados Datos'!$T$4</xm:f>
            <x14:dxf>
              <font>
                <b/>
                <i val="0"/>
                <color theme="0"/>
              </font>
              <fill>
                <patternFill>
                  <bgColor rgb="FFE26B0A"/>
                </patternFill>
              </fill>
            </x14:dxf>
          </x14:cfRule>
          <x14:cfRule type="containsText" priority="7309" operator="containsText" id="{9AE75B91-46ED-4CD5-AA1C-64AD797638AE}">
            <xm:f>NOT(ISERROR(SEARCH('Listados Datos'!$T$5,AB398)))</xm:f>
            <xm:f>'Listados Datos'!$T$5</xm:f>
            <x14:dxf>
              <font>
                <b/>
                <i val="0"/>
                <color auto="1"/>
              </font>
              <fill>
                <patternFill>
                  <bgColor rgb="FFFFFF00"/>
                </patternFill>
              </fill>
            </x14:dxf>
          </x14:cfRule>
          <x14:cfRule type="containsText" priority="7310" operator="containsText" id="{F5FFB100-C761-4265-9846-67A9E7FE560A}">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297" operator="containsText" id="{D9EEB5E4-D76D-486A-9D63-0A38E7C76177}">
            <xm:f>NOT(ISERROR(SEARCH('Listados Datos'!$P$3,Z398)))</xm:f>
            <xm:f>'Listados Datos'!$P$3</xm:f>
            <x14:dxf>
              <fill>
                <patternFill>
                  <bgColor rgb="FF99CC00"/>
                </patternFill>
              </fill>
            </x14:dxf>
          </x14:cfRule>
          <x14:cfRule type="containsText" priority="7298" operator="containsText" id="{39FD6EB5-8138-4432-BBEE-DD21F29E4263}">
            <xm:f>NOT(ISERROR(SEARCH('Listados Datos'!$P$4,Z398)))</xm:f>
            <xm:f>'Listados Datos'!$P$4</xm:f>
            <x14:dxf>
              <fill>
                <patternFill>
                  <bgColor rgb="FF33CC33"/>
                </patternFill>
              </fill>
            </x14:dxf>
          </x14:cfRule>
          <x14:cfRule type="containsText" priority="7299" operator="containsText" id="{9F87E26B-4A5B-480A-A804-6FD922F46AA6}">
            <xm:f>NOT(ISERROR(SEARCH('Listados Datos'!$P$5,Z398)))</xm:f>
            <xm:f>'Listados Datos'!$P$5</xm:f>
            <x14:dxf>
              <fill>
                <patternFill>
                  <bgColor rgb="FFFFFF00"/>
                </patternFill>
              </fill>
            </x14:dxf>
          </x14:cfRule>
          <x14:cfRule type="containsText" priority="7300" operator="containsText" id="{685C3283-0FCE-4F83-AD68-1E7F6845114A}">
            <xm:f>NOT(ISERROR(SEARCH('Listados Datos'!$P$6,Z398)))</xm:f>
            <xm:f>'Listados Datos'!$P$6</xm:f>
            <x14:dxf>
              <fill>
                <patternFill>
                  <bgColor rgb="FFFFC000"/>
                </patternFill>
              </fill>
            </x14:dxf>
          </x14:cfRule>
          <x14:cfRule type="containsText" priority="7301" operator="containsText" id="{1A803B54-1056-41A0-B2F2-CF5B3AF6E883}">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283" operator="containsText" id="{EA86F6A4-BE18-4CB3-BF28-57D9FC9FE126}">
            <xm:f>NOT(ISERROR(SEARCH('Listados Datos'!$T$3,AT398)))</xm:f>
            <xm:f>'Listados Datos'!$T$3</xm:f>
            <x14:dxf>
              <fill>
                <patternFill patternType="solid">
                  <bgColor rgb="FFC00000"/>
                </patternFill>
              </fill>
            </x14:dxf>
          </x14:cfRule>
          <x14:cfRule type="containsText" priority="7284" operator="containsText" id="{1C35482D-6A56-4C23-9FEA-D8E081C34D9C}">
            <xm:f>NOT(ISERROR(SEARCH('Listados Datos'!$T$4,AT398)))</xm:f>
            <xm:f>'Listados Datos'!$T$4</xm:f>
            <x14:dxf>
              <font>
                <b/>
                <i val="0"/>
                <color theme="0"/>
              </font>
              <fill>
                <patternFill>
                  <bgColor rgb="FFE26B0A"/>
                </patternFill>
              </fill>
            </x14:dxf>
          </x14:cfRule>
          <x14:cfRule type="containsText" priority="7285" operator="containsText" id="{209AB453-8706-4760-9C55-FC1B940848D6}">
            <xm:f>NOT(ISERROR(SEARCH('Listados Datos'!$T$5,AT398)))</xm:f>
            <xm:f>'Listados Datos'!$T$5</xm:f>
            <x14:dxf>
              <font>
                <b/>
                <i val="0"/>
                <color auto="1"/>
              </font>
              <fill>
                <patternFill>
                  <bgColor rgb="FFFFFF00"/>
                </patternFill>
              </fill>
            </x14:dxf>
          </x14:cfRule>
          <x14:cfRule type="containsText" priority="7286" operator="containsText" id="{DD9B0FF7-D6E3-45A4-922B-38A3097402CA}">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273" operator="containsText" id="{44F24078-3858-45D9-8995-C7E12BDE3D2F}">
            <xm:f>NOT(ISERROR(SEARCH('Listados Datos'!$P$3,AR398)))</xm:f>
            <xm:f>'Listados Datos'!$P$3</xm:f>
            <x14:dxf>
              <fill>
                <patternFill>
                  <bgColor rgb="FF99CC00"/>
                </patternFill>
              </fill>
            </x14:dxf>
          </x14:cfRule>
          <x14:cfRule type="containsText" priority="7274" operator="containsText" id="{C1857EA8-F653-46B1-AA67-4D2969F0B291}">
            <xm:f>NOT(ISERROR(SEARCH('Listados Datos'!$P$4,AR398)))</xm:f>
            <xm:f>'Listados Datos'!$P$4</xm:f>
            <x14:dxf>
              <fill>
                <patternFill>
                  <bgColor rgb="FF33CC33"/>
                </patternFill>
              </fill>
            </x14:dxf>
          </x14:cfRule>
          <x14:cfRule type="containsText" priority="7275" operator="containsText" id="{784FFA69-CA5C-4005-899B-97409830CAAD}">
            <xm:f>NOT(ISERROR(SEARCH('Listados Datos'!$P$5,AR398)))</xm:f>
            <xm:f>'Listados Datos'!$P$5</xm:f>
            <x14:dxf>
              <fill>
                <patternFill>
                  <bgColor rgb="FFFFFF00"/>
                </patternFill>
              </fill>
            </x14:dxf>
          </x14:cfRule>
          <x14:cfRule type="containsText" priority="7276" operator="containsText" id="{C483C9A6-CC2D-4B95-B5A9-CB5DA9F354E2}">
            <xm:f>NOT(ISERROR(SEARCH('Listados Datos'!$P$6,AR398)))</xm:f>
            <xm:f>'Listados Datos'!$P$6</xm:f>
            <x14:dxf>
              <fill>
                <patternFill>
                  <bgColor rgb="FFFFC000"/>
                </patternFill>
              </fill>
            </x14:dxf>
          </x14:cfRule>
          <x14:cfRule type="containsText" priority="7277" operator="containsText" id="{8C481F4C-16C4-4588-8701-51645657A31F}">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231" operator="containsText" id="{CAFFFBB2-A7A9-472E-BB8B-5FCECF635584}">
            <xm:f>NOT(ISERROR(SEARCH('Listados Datos'!$P$3,AR404)))</xm:f>
            <xm:f>'Listados Datos'!$P$3</xm:f>
            <x14:dxf>
              <fill>
                <patternFill>
                  <bgColor rgb="FF99CC00"/>
                </patternFill>
              </fill>
            </x14:dxf>
          </x14:cfRule>
          <x14:cfRule type="containsText" priority="7232" operator="containsText" id="{EFE50063-E254-432A-803E-95752F1CF9A5}">
            <xm:f>NOT(ISERROR(SEARCH('Listados Datos'!$P$4,AR404)))</xm:f>
            <xm:f>'Listados Datos'!$P$4</xm:f>
            <x14:dxf>
              <fill>
                <patternFill>
                  <bgColor rgb="FF33CC33"/>
                </patternFill>
              </fill>
            </x14:dxf>
          </x14:cfRule>
          <x14:cfRule type="containsText" priority="7233" operator="containsText" id="{57BDC386-9CFD-40C2-935E-DAA024A74B12}">
            <xm:f>NOT(ISERROR(SEARCH('Listados Datos'!$P$5,AR404)))</xm:f>
            <xm:f>'Listados Datos'!$P$5</xm:f>
            <x14:dxf>
              <fill>
                <patternFill>
                  <bgColor rgb="FFFFFF00"/>
                </patternFill>
              </fill>
            </x14:dxf>
          </x14:cfRule>
          <x14:cfRule type="containsText" priority="7234" operator="containsText" id="{800D10E8-5002-4204-9D8C-7D65B908729F}">
            <xm:f>NOT(ISERROR(SEARCH('Listados Datos'!$P$6,AR404)))</xm:f>
            <xm:f>'Listados Datos'!$P$6</xm:f>
            <x14:dxf>
              <fill>
                <patternFill>
                  <bgColor rgb="FFFFC000"/>
                </patternFill>
              </fill>
            </x14:dxf>
          </x14:cfRule>
          <x14:cfRule type="containsText" priority="7235" operator="containsText" id="{D89086F3-AAB7-4FA6-9AD7-D0F31115A7A0}">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269" operator="containsText" id="{8FF71E8D-7C45-422D-9B0A-5DED203C52ED}">
            <xm:f>NOT(ISERROR(SEARCH('Listados Datos'!$T$3,AF404)))</xm:f>
            <xm:f>'Listados Datos'!$T$3</xm:f>
            <x14:dxf>
              <fill>
                <patternFill patternType="solid">
                  <bgColor rgb="FFC00000"/>
                </patternFill>
              </fill>
            </x14:dxf>
          </x14:cfRule>
          <x14:cfRule type="containsText" priority="7270" operator="containsText" id="{497CBF66-0E40-4DB6-A8E2-88F133966165}">
            <xm:f>NOT(ISERROR(SEARCH('Listados Datos'!$T$4,AF404)))</xm:f>
            <xm:f>'Listados Datos'!$T$4</xm:f>
            <x14:dxf>
              <font>
                <b/>
                <i val="0"/>
                <color theme="0"/>
              </font>
              <fill>
                <patternFill>
                  <bgColor rgb="FFE26B0A"/>
                </patternFill>
              </fill>
            </x14:dxf>
          </x14:cfRule>
          <x14:cfRule type="containsText" priority="7271" operator="containsText" id="{F38F4D1E-A7DD-4E76-A41A-D79FED93C221}">
            <xm:f>NOT(ISERROR(SEARCH('Listados Datos'!$T$5,AF404)))</xm:f>
            <xm:f>'Listados Datos'!$T$5</xm:f>
            <x14:dxf>
              <font>
                <b/>
                <i val="0"/>
                <color auto="1"/>
              </font>
              <fill>
                <patternFill>
                  <bgColor rgb="FFFFFF00"/>
                </patternFill>
              </fill>
            </x14:dxf>
          </x14:cfRule>
          <x14:cfRule type="containsText" priority="7272" operator="containsText" id="{BB3EA440-75DB-4974-94D2-77D425CA8356}">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265" operator="containsText" id="{36F1ED72-726F-4A60-A05C-262DB148B00D}">
            <xm:f>NOT(ISERROR(SEARCH('Listados Datos'!$T$3,AB404)))</xm:f>
            <xm:f>'Listados Datos'!$T$3</xm:f>
            <x14:dxf>
              <fill>
                <patternFill patternType="solid">
                  <bgColor rgb="FFC00000"/>
                </patternFill>
              </fill>
            </x14:dxf>
          </x14:cfRule>
          <x14:cfRule type="containsText" priority="7266" operator="containsText" id="{94B36EEF-C803-4B47-878B-96E9F1C289C5}">
            <xm:f>NOT(ISERROR(SEARCH('Listados Datos'!$T$4,AB404)))</xm:f>
            <xm:f>'Listados Datos'!$T$4</xm:f>
            <x14:dxf>
              <font>
                <b/>
                <i val="0"/>
                <color theme="0"/>
              </font>
              <fill>
                <patternFill>
                  <bgColor rgb="FFE26B0A"/>
                </patternFill>
              </fill>
            </x14:dxf>
          </x14:cfRule>
          <x14:cfRule type="containsText" priority="7267" operator="containsText" id="{B35888DF-5030-4685-9850-9BECA5D77738}">
            <xm:f>NOT(ISERROR(SEARCH('Listados Datos'!$T$5,AB404)))</xm:f>
            <xm:f>'Listados Datos'!$T$5</xm:f>
            <x14:dxf>
              <font>
                <b/>
                <i val="0"/>
                <color auto="1"/>
              </font>
              <fill>
                <patternFill>
                  <bgColor rgb="FFFFFF00"/>
                </patternFill>
              </fill>
            </x14:dxf>
          </x14:cfRule>
          <x14:cfRule type="containsText" priority="7268" operator="containsText" id="{74C4C374-1B1C-4688-B623-2F5D74EB60DC}">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255" operator="containsText" id="{C03AD656-5F25-413B-8019-9FD9AB362975}">
            <xm:f>NOT(ISERROR(SEARCH('Listados Datos'!$P$3,Z404)))</xm:f>
            <xm:f>'Listados Datos'!$P$3</xm:f>
            <x14:dxf>
              <fill>
                <patternFill>
                  <bgColor rgb="FF99CC00"/>
                </patternFill>
              </fill>
            </x14:dxf>
          </x14:cfRule>
          <x14:cfRule type="containsText" priority="7256" operator="containsText" id="{B8D14319-9BF6-429A-BAAD-950834664453}">
            <xm:f>NOT(ISERROR(SEARCH('Listados Datos'!$P$4,Z404)))</xm:f>
            <xm:f>'Listados Datos'!$P$4</xm:f>
            <x14:dxf>
              <fill>
                <patternFill>
                  <bgColor rgb="FF33CC33"/>
                </patternFill>
              </fill>
            </x14:dxf>
          </x14:cfRule>
          <x14:cfRule type="containsText" priority="7257" operator="containsText" id="{C4A001AD-6680-4FA3-BC8C-34DB48C3E1E0}">
            <xm:f>NOT(ISERROR(SEARCH('Listados Datos'!$P$5,Z404)))</xm:f>
            <xm:f>'Listados Datos'!$P$5</xm:f>
            <x14:dxf>
              <fill>
                <patternFill>
                  <bgColor rgb="FFFFFF00"/>
                </patternFill>
              </fill>
            </x14:dxf>
          </x14:cfRule>
          <x14:cfRule type="containsText" priority="7258" operator="containsText" id="{7806C68B-399C-431B-8FCF-59498B41B8CB}">
            <xm:f>NOT(ISERROR(SEARCH('Listados Datos'!$P$6,Z404)))</xm:f>
            <xm:f>'Listados Datos'!$P$6</xm:f>
            <x14:dxf>
              <fill>
                <patternFill>
                  <bgColor rgb="FFFFC000"/>
                </patternFill>
              </fill>
            </x14:dxf>
          </x14:cfRule>
          <x14:cfRule type="containsText" priority="7259" operator="containsText" id="{747F23C5-5166-463F-9B51-36A946F65164}">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241" operator="containsText" id="{6068AFB1-EE8D-41B2-8F15-2CBF2E9533C0}">
            <xm:f>NOT(ISERROR(SEARCH('Listados Datos'!$T$3,AT404)))</xm:f>
            <xm:f>'Listados Datos'!$T$3</xm:f>
            <x14:dxf>
              <fill>
                <patternFill patternType="solid">
                  <bgColor rgb="FFC00000"/>
                </patternFill>
              </fill>
            </x14:dxf>
          </x14:cfRule>
          <x14:cfRule type="containsText" priority="7242" operator="containsText" id="{C943B3E7-5029-4D96-9071-91E1FF57ABB4}">
            <xm:f>NOT(ISERROR(SEARCH('Listados Datos'!$T$4,AT404)))</xm:f>
            <xm:f>'Listados Datos'!$T$4</xm:f>
            <x14:dxf>
              <font>
                <b/>
                <i val="0"/>
                <color theme="0"/>
              </font>
              <fill>
                <patternFill>
                  <bgColor rgb="FFE26B0A"/>
                </patternFill>
              </fill>
            </x14:dxf>
          </x14:cfRule>
          <x14:cfRule type="containsText" priority="7243" operator="containsText" id="{9F3EA5C5-FB07-4CD0-93CD-D958472FBB78}">
            <xm:f>NOT(ISERROR(SEARCH('Listados Datos'!$T$5,AT404)))</xm:f>
            <xm:f>'Listados Datos'!$T$5</xm:f>
            <x14:dxf>
              <font>
                <b/>
                <i val="0"/>
                <color auto="1"/>
              </font>
              <fill>
                <patternFill>
                  <bgColor rgb="FFFFFF00"/>
                </patternFill>
              </fill>
            </x14:dxf>
          </x14:cfRule>
          <x14:cfRule type="containsText" priority="7244" operator="containsText" id="{8E53F96D-1BDE-4BAC-BB34-BF238D899BFC}">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189" operator="containsText" id="{FDE320BA-ADA0-4D8E-80A7-A60CBF1FBEC9}">
            <xm:f>NOT(ISERROR(SEARCH('Listados Datos'!$P$3,AR410)))</xm:f>
            <xm:f>'Listados Datos'!$P$3</xm:f>
            <x14:dxf>
              <fill>
                <patternFill>
                  <bgColor rgb="FF99CC00"/>
                </patternFill>
              </fill>
            </x14:dxf>
          </x14:cfRule>
          <x14:cfRule type="containsText" priority="7190" operator="containsText" id="{A56B174B-2AC5-43B5-A43E-80539C1B6D96}">
            <xm:f>NOT(ISERROR(SEARCH('Listados Datos'!$P$4,AR410)))</xm:f>
            <xm:f>'Listados Datos'!$P$4</xm:f>
            <x14:dxf>
              <fill>
                <patternFill>
                  <bgColor rgb="FF33CC33"/>
                </patternFill>
              </fill>
            </x14:dxf>
          </x14:cfRule>
          <x14:cfRule type="containsText" priority="7191" operator="containsText" id="{DE0D76B8-912C-455C-B4EC-B452A8AF34E5}">
            <xm:f>NOT(ISERROR(SEARCH('Listados Datos'!$P$5,AR410)))</xm:f>
            <xm:f>'Listados Datos'!$P$5</xm:f>
            <x14:dxf>
              <fill>
                <patternFill>
                  <bgColor rgb="FFFFFF00"/>
                </patternFill>
              </fill>
            </x14:dxf>
          </x14:cfRule>
          <x14:cfRule type="containsText" priority="7192" operator="containsText" id="{AA975A70-5F7F-4677-BF87-9C9ADDF2321F}">
            <xm:f>NOT(ISERROR(SEARCH('Listados Datos'!$P$6,AR410)))</xm:f>
            <xm:f>'Listados Datos'!$P$6</xm:f>
            <x14:dxf>
              <fill>
                <patternFill>
                  <bgColor rgb="FFFFC000"/>
                </patternFill>
              </fill>
            </x14:dxf>
          </x14:cfRule>
          <x14:cfRule type="containsText" priority="7193" operator="containsText" id="{8A6D35A9-E636-46BE-A245-D33E46CD640F}">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27" operator="containsText" id="{2695BD83-761E-49C5-A81D-885232DE200B}">
            <xm:f>NOT(ISERROR(SEARCH('Listados Datos'!$T$3,AF410)))</xm:f>
            <xm:f>'Listados Datos'!$T$3</xm:f>
            <x14:dxf>
              <fill>
                <patternFill patternType="solid">
                  <bgColor rgb="FFC00000"/>
                </patternFill>
              </fill>
            </x14:dxf>
          </x14:cfRule>
          <x14:cfRule type="containsText" priority="7228" operator="containsText" id="{6F24A529-AEF1-4A79-94CC-0AD19F96A445}">
            <xm:f>NOT(ISERROR(SEARCH('Listados Datos'!$T$4,AF410)))</xm:f>
            <xm:f>'Listados Datos'!$T$4</xm:f>
            <x14:dxf>
              <font>
                <b/>
                <i val="0"/>
                <color theme="0"/>
              </font>
              <fill>
                <patternFill>
                  <bgColor rgb="FFE26B0A"/>
                </patternFill>
              </fill>
            </x14:dxf>
          </x14:cfRule>
          <x14:cfRule type="containsText" priority="7229" operator="containsText" id="{72750E51-2B5A-465E-9778-51CCAE5995E3}">
            <xm:f>NOT(ISERROR(SEARCH('Listados Datos'!$T$5,AF410)))</xm:f>
            <xm:f>'Listados Datos'!$T$5</xm:f>
            <x14:dxf>
              <font>
                <b/>
                <i val="0"/>
                <color auto="1"/>
              </font>
              <fill>
                <patternFill>
                  <bgColor rgb="FFFFFF00"/>
                </patternFill>
              </fill>
            </x14:dxf>
          </x14:cfRule>
          <x14:cfRule type="containsText" priority="7230" operator="containsText" id="{C8520CF6-B9D1-48EF-B28D-15A4A96BD6D4}">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223" operator="containsText" id="{B9354D78-D1B7-4CA8-AF44-6095EB927175}">
            <xm:f>NOT(ISERROR(SEARCH('Listados Datos'!$T$3,AB410)))</xm:f>
            <xm:f>'Listados Datos'!$T$3</xm:f>
            <x14:dxf>
              <fill>
                <patternFill patternType="solid">
                  <bgColor rgb="FFC00000"/>
                </patternFill>
              </fill>
            </x14:dxf>
          </x14:cfRule>
          <x14:cfRule type="containsText" priority="7224" operator="containsText" id="{7F704C34-231C-4E7C-9030-DAEF4E8BFE42}">
            <xm:f>NOT(ISERROR(SEARCH('Listados Datos'!$T$4,AB410)))</xm:f>
            <xm:f>'Listados Datos'!$T$4</xm:f>
            <x14:dxf>
              <font>
                <b/>
                <i val="0"/>
                <color theme="0"/>
              </font>
              <fill>
                <patternFill>
                  <bgColor rgb="FFE26B0A"/>
                </patternFill>
              </fill>
            </x14:dxf>
          </x14:cfRule>
          <x14:cfRule type="containsText" priority="7225" operator="containsText" id="{2F444F2A-A75F-46AE-B50D-2098E3E321B0}">
            <xm:f>NOT(ISERROR(SEARCH('Listados Datos'!$T$5,AB410)))</xm:f>
            <xm:f>'Listados Datos'!$T$5</xm:f>
            <x14:dxf>
              <font>
                <b/>
                <i val="0"/>
                <color auto="1"/>
              </font>
              <fill>
                <patternFill>
                  <bgColor rgb="FFFFFF00"/>
                </patternFill>
              </fill>
            </x14:dxf>
          </x14:cfRule>
          <x14:cfRule type="containsText" priority="7226" operator="containsText" id="{59E99439-031E-4E4D-93A3-073C8553437E}">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213" operator="containsText" id="{B9CC0F07-61C0-4ADB-81DC-0357416CE34F}">
            <xm:f>NOT(ISERROR(SEARCH('Listados Datos'!$P$3,Z410)))</xm:f>
            <xm:f>'Listados Datos'!$P$3</xm:f>
            <x14:dxf>
              <fill>
                <patternFill>
                  <bgColor rgb="FF99CC00"/>
                </patternFill>
              </fill>
            </x14:dxf>
          </x14:cfRule>
          <x14:cfRule type="containsText" priority="7214" operator="containsText" id="{0EB118E2-052E-4E70-BF6C-C3C5D804AB14}">
            <xm:f>NOT(ISERROR(SEARCH('Listados Datos'!$P$4,Z410)))</xm:f>
            <xm:f>'Listados Datos'!$P$4</xm:f>
            <x14:dxf>
              <fill>
                <patternFill>
                  <bgColor rgb="FF33CC33"/>
                </patternFill>
              </fill>
            </x14:dxf>
          </x14:cfRule>
          <x14:cfRule type="containsText" priority="7215" operator="containsText" id="{22D48879-8B20-4A3F-B1B8-2BB29F86639B}">
            <xm:f>NOT(ISERROR(SEARCH('Listados Datos'!$P$5,Z410)))</xm:f>
            <xm:f>'Listados Datos'!$P$5</xm:f>
            <x14:dxf>
              <fill>
                <patternFill>
                  <bgColor rgb="FFFFFF00"/>
                </patternFill>
              </fill>
            </x14:dxf>
          </x14:cfRule>
          <x14:cfRule type="containsText" priority="7216" operator="containsText" id="{36FC6E71-986D-4251-BB93-7F20DD613C5B}">
            <xm:f>NOT(ISERROR(SEARCH('Listados Datos'!$P$6,Z410)))</xm:f>
            <xm:f>'Listados Datos'!$P$6</xm:f>
            <x14:dxf>
              <fill>
                <patternFill>
                  <bgColor rgb="FFFFC000"/>
                </patternFill>
              </fill>
            </x14:dxf>
          </x14:cfRule>
          <x14:cfRule type="containsText" priority="7217" operator="containsText" id="{9729D995-0D4C-4BE4-AA7F-A23AD9346C36}">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7199" operator="containsText" id="{FF8204CF-95A3-46DE-98D9-AC18DE6A2ACA}">
            <xm:f>NOT(ISERROR(SEARCH('Listados Datos'!$T$3,AT410)))</xm:f>
            <xm:f>'Listados Datos'!$T$3</xm:f>
            <x14:dxf>
              <fill>
                <patternFill patternType="solid">
                  <bgColor rgb="FFC00000"/>
                </patternFill>
              </fill>
            </x14:dxf>
          </x14:cfRule>
          <x14:cfRule type="containsText" priority="7200" operator="containsText" id="{4E4F0E1E-3B02-47D8-93B5-51591A2A1C62}">
            <xm:f>NOT(ISERROR(SEARCH('Listados Datos'!$T$4,AT410)))</xm:f>
            <xm:f>'Listados Datos'!$T$4</xm:f>
            <x14:dxf>
              <font>
                <b/>
                <i val="0"/>
                <color theme="0"/>
              </font>
              <fill>
                <patternFill>
                  <bgColor rgb="FFE26B0A"/>
                </patternFill>
              </fill>
            </x14:dxf>
          </x14:cfRule>
          <x14:cfRule type="containsText" priority="7201" operator="containsText" id="{605C031A-204E-43A9-8267-C01DFD586025}">
            <xm:f>NOT(ISERROR(SEARCH('Listados Datos'!$T$5,AT410)))</xm:f>
            <xm:f>'Listados Datos'!$T$5</xm:f>
            <x14:dxf>
              <font>
                <b/>
                <i val="0"/>
                <color auto="1"/>
              </font>
              <fill>
                <patternFill>
                  <bgColor rgb="FFFFFF00"/>
                </patternFill>
              </fill>
            </x14:dxf>
          </x14:cfRule>
          <x14:cfRule type="containsText" priority="7202" operator="containsText" id="{81818963-A83A-4799-8A4A-DD7194045CE5}">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7185" operator="containsText" id="{336C5EFA-7001-4C85-BE00-23AB3410684F}">
            <xm:f>NOT(ISERROR(SEARCH('Listados Datos'!$T$3,AF416)))</xm:f>
            <xm:f>'Listados Datos'!$T$3</xm:f>
            <x14:dxf>
              <fill>
                <patternFill patternType="solid">
                  <bgColor rgb="FFC00000"/>
                </patternFill>
              </fill>
            </x14:dxf>
          </x14:cfRule>
          <x14:cfRule type="containsText" priority="7186" operator="containsText" id="{2AA737EC-0C02-4D3F-B6D6-6687F009FE4B}">
            <xm:f>NOT(ISERROR(SEARCH('Listados Datos'!$T$4,AF416)))</xm:f>
            <xm:f>'Listados Datos'!$T$4</xm:f>
            <x14:dxf>
              <font>
                <b/>
                <i val="0"/>
                <color theme="0"/>
              </font>
              <fill>
                <patternFill>
                  <bgColor rgb="FFE26B0A"/>
                </patternFill>
              </fill>
            </x14:dxf>
          </x14:cfRule>
          <x14:cfRule type="containsText" priority="7187" operator="containsText" id="{A1196370-2720-45EC-97EA-4DF563F03E37}">
            <xm:f>NOT(ISERROR(SEARCH('Listados Datos'!$T$5,AF416)))</xm:f>
            <xm:f>'Listados Datos'!$T$5</xm:f>
            <x14:dxf>
              <font>
                <b/>
                <i val="0"/>
                <color auto="1"/>
              </font>
              <fill>
                <patternFill>
                  <bgColor rgb="FFFFFF00"/>
                </patternFill>
              </fill>
            </x14:dxf>
          </x14:cfRule>
          <x14:cfRule type="containsText" priority="7188" operator="containsText" id="{6E4E8938-8696-4FC7-8380-F72E63083E69}">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7181" operator="containsText" id="{5339D4F6-F84D-4804-8E64-51EE1AD83490}">
            <xm:f>NOT(ISERROR(SEARCH('Listados Datos'!$T$3,AB416)))</xm:f>
            <xm:f>'Listados Datos'!$T$3</xm:f>
            <x14:dxf>
              <fill>
                <patternFill patternType="solid">
                  <bgColor rgb="FFC00000"/>
                </patternFill>
              </fill>
            </x14:dxf>
          </x14:cfRule>
          <x14:cfRule type="containsText" priority="7182" operator="containsText" id="{ACCDDD03-6612-4FDD-BAC4-07FF9C4EB8A8}">
            <xm:f>NOT(ISERROR(SEARCH('Listados Datos'!$T$4,AB416)))</xm:f>
            <xm:f>'Listados Datos'!$T$4</xm:f>
            <x14:dxf>
              <font>
                <b/>
                <i val="0"/>
                <color theme="0"/>
              </font>
              <fill>
                <patternFill>
                  <bgColor rgb="FFE26B0A"/>
                </patternFill>
              </fill>
            </x14:dxf>
          </x14:cfRule>
          <x14:cfRule type="containsText" priority="7183" operator="containsText" id="{41BC52C1-EB14-41C7-A55E-87CD94FDE670}">
            <xm:f>NOT(ISERROR(SEARCH('Listados Datos'!$T$5,AB416)))</xm:f>
            <xm:f>'Listados Datos'!$T$5</xm:f>
            <x14:dxf>
              <font>
                <b/>
                <i val="0"/>
                <color auto="1"/>
              </font>
              <fill>
                <patternFill>
                  <bgColor rgb="FFFFFF00"/>
                </patternFill>
              </fill>
            </x14:dxf>
          </x14:cfRule>
          <x14:cfRule type="containsText" priority="7184" operator="containsText" id="{211B2D18-C90E-4EB8-9B94-ACF5C6EF55B7}">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7171" operator="containsText" id="{7599AF55-2594-4122-A27E-59801092E420}">
            <xm:f>NOT(ISERROR(SEARCH('Listados Datos'!$P$3,Z416)))</xm:f>
            <xm:f>'Listados Datos'!$P$3</xm:f>
            <x14:dxf>
              <fill>
                <patternFill>
                  <bgColor rgb="FF99CC00"/>
                </patternFill>
              </fill>
            </x14:dxf>
          </x14:cfRule>
          <x14:cfRule type="containsText" priority="7172" operator="containsText" id="{D488A92E-DFA0-4A05-B1CA-C7E3751E0737}">
            <xm:f>NOT(ISERROR(SEARCH('Listados Datos'!$P$4,Z416)))</xm:f>
            <xm:f>'Listados Datos'!$P$4</xm:f>
            <x14:dxf>
              <fill>
                <patternFill>
                  <bgColor rgb="FF33CC33"/>
                </patternFill>
              </fill>
            </x14:dxf>
          </x14:cfRule>
          <x14:cfRule type="containsText" priority="7173" operator="containsText" id="{2BBC34B4-9AAE-4052-8D7E-287FF3838549}">
            <xm:f>NOT(ISERROR(SEARCH('Listados Datos'!$P$5,Z416)))</xm:f>
            <xm:f>'Listados Datos'!$P$5</xm:f>
            <x14:dxf>
              <fill>
                <patternFill>
                  <bgColor rgb="FFFFFF00"/>
                </patternFill>
              </fill>
            </x14:dxf>
          </x14:cfRule>
          <x14:cfRule type="containsText" priority="7174" operator="containsText" id="{AA3EB3E5-07F9-4B5B-BCCD-AC8E2E272DA2}">
            <xm:f>NOT(ISERROR(SEARCH('Listados Datos'!$P$6,Z416)))</xm:f>
            <xm:f>'Listados Datos'!$P$6</xm:f>
            <x14:dxf>
              <fill>
                <patternFill>
                  <bgColor rgb="FFFFC000"/>
                </patternFill>
              </fill>
            </x14:dxf>
          </x14:cfRule>
          <x14:cfRule type="containsText" priority="7175" operator="containsText" id="{47A678C0-345A-44CA-93C8-47A71FE77D4F}">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7157" operator="containsText" id="{10C89856-4507-43E2-8852-50C9121CCBF1}">
            <xm:f>NOT(ISERROR(SEARCH('Listados Datos'!$T$3,AT416)))</xm:f>
            <xm:f>'Listados Datos'!$T$3</xm:f>
            <x14:dxf>
              <fill>
                <patternFill patternType="solid">
                  <bgColor rgb="FFC00000"/>
                </patternFill>
              </fill>
            </x14:dxf>
          </x14:cfRule>
          <x14:cfRule type="containsText" priority="7158" operator="containsText" id="{32B76C33-F91B-4F77-B04E-5E4612AD3F33}">
            <xm:f>NOT(ISERROR(SEARCH('Listados Datos'!$T$4,AT416)))</xm:f>
            <xm:f>'Listados Datos'!$T$4</xm:f>
            <x14:dxf>
              <font>
                <b/>
                <i val="0"/>
                <color theme="0"/>
              </font>
              <fill>
                <patternFill>
                  <bgColor rgb="FFE26B0A"/>
                </patternFill>
              </fill>
            </x14:dxf>
          </x14:cfRule>
          <x14:cfRule type="containsText" priority="7159" operator="containsText" id="{39499272-87C2-4222-BDC1-63FA0A1EB3AA}">
            <xm:f>NOT(ISERROR(SEARCH('Listados Datos'!$T$5,AT416)))</xm:f>
            <xm:f>'Listados Datos'!$T$5</xm:f>
            <x14:dxf>
              <font>
                <b/>
                <i val="0"/>
                <color auto="1"/>
              </font>
              <fill>
                <patternFill>
                  <bgColor rgb="FFFFFF00"/>
                </patternFill>
              </fill>
            </x14:dxf>
          </x14:cfRule>
          <x14:cfRule type="containsText" priority="7160" operator="containsText" id="{B0753882-8588-4ECF-9E45-05CCC89FB93B}">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983" operator="containsText" id="{067EDB74-321F-4489-87AC-E6CD705AA65C}">
            <xm:f>NOT(ISERROR(SEARCH('Listados Datos'!$P$3,AR427)))</xm:f>
            <xm:f>'Listados Datos'!$P$3</xm:f>
            <x14:dxf>
              <fill>
                <patternFill>
                  <bgColor rgb="FF99CC00"/>
                </patternFill>
              </fill>
            </x14:dxf>
          </x14:cfRule>
          <x14:cfRule type="containsText" priority="6984" operator="containsText" id="{ACFD7411-6773-4D10-8883-6AFB986D4FFE}">
            <xm:f>NOT(ISERROR(SEARCH('Listados Datos'!$P$4,AR427)))</xm:f>
            <xm:f>'Listados Datos'!$P$4</xm:f>
            <x14:dxf>
              <fill>
                <patternFill>
                  <bgColor rgb="FF33CC33"/>
                </patternFill>
              </fill>
            </x14:dxf>
          </x14:cfRule>
          <x14:cfRule type="containsText" priority="6985" operator="containsText" id="{9E98300B-B5DE-4C0F-A1F9-61CB1E8E814E}">
            <xm:f>NOT(ISERROR(SEARCH('Listados Datos'!$P$5,AR427)))</xm:f>
            <xm:f>'Listados Datos'!$P$5</xm:f>
            <x14:dxf>
              <fill>
                <patternFill>
                  <bgColor rgb="FFFFFF00"/>
                </patternFill>
              </fill>
            </x14:dxf>
          </x14:cfRule>
          <x14:cfRule type="containsText" priority="6986" operator="containsText" id="{81E36242-1A67-4C46-9842-9D44DBB3DC80}">
            <xm:f>NOT(ISERROR(SEARCH('Listados Datos'!$P$6,AR427)))</xm:f>
            <xm:f>'Listados Datos'!$P$6</xm:f>
            <x14:dxf>
              <fill>
                <patternFill>
                  <bgColor rgb="FFFFC000"/>
                </patternFill>
              </fill>
            </x14:dxf>
          </x14:cfRule>
          <x14:cfRule type="containsText" priority="6987" operator="containsText" id="{E4A11F5C-B6F6-44E7-BE89-05F95A60EC6C}">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7049" operator="containsText" id="{D649CB7D-5F8C-4621-9C30-242B71BB76AE}">
            <xm:f>NOT(ISERROR(SEARCH('Listados Datos'!$T$3,AT429)))</xm:f>
            <xm:f>'Listados Datos'!$T$3</xm:f>
            <x14:dxf>
              <fill>
                <patternFill patternType="solid">
                  <bgColor rgb="FFC00000"/>
                </patternFill>
              </fill>
            </x14:dxf>
          </x14:cfRule>
          <x14:cfRule type="containsText" priority="7050" operator="containsText" id="{6913259A-1211-426D-AE7F-0052CC2B00D9}">
            <xm:f>NOT(ISERROR(SEARCH('Listados Datos'!$T$4,AT429)))</xm:f>
            <xm:f>'Listados Datos'!$T$4</xm:f>
            <x14:dxf>
              <font>
                <b/>
                <i val="0"/>
                <color theme="0"/>
              </font>
              <fill>
                <patternFill>
                  <bgColor rgb="FFE26B0A"/>
                </patternFill>
              </fill>
            </x14:dxf>
          </x14:cfRule>
          <x14:cfRule type="containsText" priority="7051" operator="containsText" id="{5A3A95F0-B00F-44F4-93E4-49F74373966D}">
            <xm:f>NOT(ISERROR(SEARCH('Listados Datos'!$T$5,AT429)))</xm:f>
            <xm:f>'Listados Datos'!$T$5</xm:f>
            <x14:dxf>
              <font>
                <b/>
                <i val="0"/>
                <color auto="1"/>
              </font>
              <fill>
                <patternFill>
                  <bgColor rgb="FFFFFF00"/>
                </patternFill>
              </fill>
            </x14:dxf>
          </x14:cfRule>
          <x14:cfRule type="containsText" priority="7052" operator="containsText" id="{A0F228C6-711D-41D0-98F7-B2D6857CE771}">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7039" operator="containsText" id="{A134CC82-A5AF-4890-AC39-670B1DF8D456}">
            <xm:f>NOT(ISERROR(SEARCH('Listados Datos'!$P$3,AR429)))</xm:f>
            <xm:f>'Listados Datos'!$P$3</xm:f>
            <x14:dxf>
              <fill>
                <patternFill>
                  <bgColor rgb="FF99CC00"/>
                </patternFill>
              </fill>
            </x14:dxf>
          </x14:cfRule>
          <x14:cfRule type="containsText" priority="7040" operator="containsText" id="{420C6431-9197-45C0-ACF6-90F578CABCB5}">
            <xm:f>NOT(ISERROR(SEARCH('Listados Datos'!$P$4,AR429)))</xm:f>
            <xm:f>'Listados Datos'!$P$4</xm:f>
            <x14:dxf>
              <fill>
                <patternFill>
                  <bgColor rgb="FF33CC33"/>
                </patternFill>
              </fill>
            </x14:dxf>
          </x14:cfRule>
          <x14:cfRule type="containsText" priority="7041" operator="containsText" id="{15CB3F88-B506-4872-A13E-B5C944A963D3}">
            <xm:f>NOT(ISERROR(SEARCH('Listados Datos'!$P$5,AR429)))</xm:f>
            <xm:f>'Listados Datos'!$P$5</xm:f>
            <x14:dxf>
              <fill>
                <patternFill>
                  <bgColor rgb="FFFFFF00"/>
                </patternFill>
              </fill>
            </x14:dxf>
          </x14:cfRule>
          <x14:cfRule type="containsText" priority="7042" operator="containsText" id="{74ADB944-3D96-4656-B03E-6B7E3FB7709E}">
            <xm:f>NOT(ISERROR(SEARCH('Listados Datos'!$P$6,AR429)))</xm:f>
            <xm:f>'Listados Datos'!$P$6</xm:f>
            <x14:dxf>
              <fill>
                <patternFill>
                  <bgColor rgb="FFFFC000"/>
                </patternFill>
              </fill>
            </x14:dxf>
          </x14:cfRule>
          <x14:cfRule type="containsText" priority="7043" operator="containsText" id="{623A731B-8515-4A1C-9776-2E8D99F0CDA5}">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7007" operator="containsText" id="{05CB195C-8050-45A2-BA86-4F4D227DBA4C}">
            <xm:f>NOT(ISERROR(SEARCH('Listados Datos'!$T$3,AT426)))</xm:f>
            <xm:f>'Listados Datos'!$T$3</xm:f>
            <x14:dxf>
              <fill>
                <patternFill patternType="solid">
                  <bgColor rgb="FFC00000"/>
                </patternFill>
              </fill>
            </x14:dxf>
          </x14:cfRule>
          <x14:cfRule type="containsText" priority="7008" operator="containsText" id="{A2DA6EF0-9A06-4298-8B54-3D01B00D311E}">
            <xm:f>NOT(ISERROR(SEARCH('Listados Datos'!$T$4,AT426)))</xm:f>
            <xm:f>'Listados Datos'!$T$4</xm:f>
            <x14:dxf>
              <font>
                <b/>
                <i val="0"/>
                <color theme="0"/>
              </font>
              <fill>
                <patternFill>
                  <bgColor rgb="FFE26B0A"/>
                </patternFill>
              </fill>
            </x14:dxf>
          </x14:cfRule>
          <x14:cfRule type="containsText" priority="7009" operator="containsText" id="{2F2CB8E1-920F-4986-9306-F54692414F96}">
            <xm:f>NOT(ISERROR(SEARCH('Listados Datos'!$T$5,AT426)))</xm:f>
            <xm:f>'Listados Datos'!$T$5</xm:f>
            <x14:dxf>
              <font>
                <b/>
                <i val="0"/>
                <color auto="1"/>
              </font>
              <fill>
                <patternFill>
                  <bgColor rgb="FFFFFF00"/>
                </patternFill>
              </fill>
            </x14:dxf>
          </x14:cfRule>
          <x14:cfRule type="containsText" priority="7010" operator="containsText" id="{C253D904-A2BC-444B-BD6F-316D03076866}">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997" operator="containsText" id="{C77C90AC-32D9-470F-9EA0-C517BAF714C9}">
            <xm:f>NOT(ISERROR(SEARCH('Listados Datos'!$P$3,AR426)))</xm:f>
            <xm:f>'Listados Datos'!$P$3</xm:f>
            <x14:dxf>
              <fill>
                <patternFill>
                  <bgColor rgb="FF99CC00"/>
                </patternFill>
              </fill>
            </x14:dxf>
          </x14:cfRule>
          <x14:cfRule type="containsText" priority="6998" operator="containsText" id="{FB658E11-96C0-4CF3-B9FB-E14C183E8809}">
            <xm:f>NOT(ISERROR(SEARCH('Listados Datos'!$P$4,AR426)))</xm:f>
            <xm:f>'Listados Datos'!$P$4</xm:f>
            <x14:dxf>
              <fill>
                <patternFill>
                  <bgColor rgb="FF33CC33"/>
                </patternFill>
              </fill>
            </x14:dxf>
          </x14:cfRule>
          <x14:cfRule type="containsText" priority="6999" operator="containsText" id="{6AE9144D-5879-4EB9-A441-C2B1A8D35FEF}">
            <xm:f>NOT(ISERROR(SEARCH('Listados Datos'!$P$5,AR426)))</xm:f>
            <xm:f>'Listados Datos'!$P$5</xm:f>
            <x14:dxf>
              <fill>
                <patternFill>
                  <bgColor rgb="FFFFFF00"/>
                </patternFill>
              </fill>
            </x14:dxf>
          </x14:cfRule>
          <x14:cfRule type="containsText" priority="7000" operator="containsText" id="{4BDD9896-BD04-491B-92DE-C123910AB45B}">
            <xm:f>NOT(ISERROR(SEARCH('Listados Datos'!$P$6,AR426)))</xm:f>
            <xm:f>'Listados Datos'!$P$6</xm:f>
            <x14:dxf>
              <fill>
                <patternFill>
                  <bgColor rgb="FFFFC000"/>
                </patternFill>
              </fill>
            </x14:dxf>
          </x14:cfRule>
          <x14:cfRule type="containsText" priority="7001" operator="containsText" id="{B1E18020-5B98-4F06-BE59-D07BDCD9315E}">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7115" operator="containsText" id="{0951714D-FDD0-46A2-891A-6DDEE55C2E4C}">
            <xm:f>NOT(ISERROR(SEARCH('Listados Datos'!$T$3,AF424)))</xm:f>
            <xm:f>'Listados Datos'!$T$3</xm:f>
            <x14:dxf>
              <fill>
                <patternFill patternType="solid">
                  <bgColor rgb="FFC00000"/>
                </patternFill>
              </fill>
            </x14:dxf>
          </x14:cfRule>
          <x14:cfRule type="containsText" priority="7116" operator="containsText" id="{33B0BDB0-D23D-4F05-B3E3-135C752F0729}">
            <xm:f>NOT(ISERROR(SEARCH('Listados Datos'!$T$4,AF424)))</xm:f>
            <xm:f>'Listados Datos'!$T$4</xm:f>
            <x14:dxf>
              <font>
                <b/>
                <i val="0"/>
                <color theme="0"/>
              </font>
              <fill>
                <patternFill>
                  <bgColor rgb="FFE26B0A"/>
                </patternFill>
              </fill>
            </x14:dxf>
          </x14:cfRule>
          <x14:cfRule type="containsText" priority="7117" operator="containsText" id="{B663C9BF-10E4-4F5F-9BFA-DF8394F99633}">
            <xm:f>NOT(ISERROR(SEARCH('Listados Datos'!$T$5,AF424)))</xm:f>
            <xm:f>'Listados Datos'!$T$5</xm:f>
            <x14:dxf>
              <font>
                <b/>
                <i val="0"/>
                <color auto="1"/>
              </font>
              <fill>
                <patternFill>
                  <bgColor rgb="FFFFFF00"/>
                </patternFill>
              </fill>
            </x14:dxf>
          </x14:cfRule>
          <x14:cfRule type="containsText" priority="7118" operator="containsText" id="{2606604A-9525-44B1-A586-BAC5DF477F32}">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7111" operator="containsText" id="{23FCF427-3B21-4F70-AA60-79C60446E971}">
            <xm:f>NOT(ISERROR(SEARCH('Listados Datos'!$T$3,AB424)))</xm:f>
            <xm:f>'Listados Datos'!$T$3</xm:f>
            <x14:dxf>
              <fill>
                <patternFill patternType="solid">
                  <bgColor rgb="FFC00000"/>
                </patternFill>
              </fill>
            </x14:dxf>
          </x14:cfRule>
          <x14:cfRule type="containsText" priority="7112" operator="containsText" id="{27628365-52AF-4FB9-9202-B4DD9D6785F8}">
            <xm:f>NOT(ISERROR(SEARCH('Listados Datos'!$T$4,AB424)))</xm:f>
            <xm:f>'Listados Datos'!$T$4</xm:f>
            <x14:dxf>
              <font>
                <b/>
                <i val="0"/>
                <color theme="0"/>
              </font>
              <fill>
                <patternFill>
                  <bgColor rgb="FFE26B0A"/>
                </patternFill>
              </fill>
            </x14:dxf>
          </x14:cfRule>
          <x14:cfRule type="containsText" priority="7113" operator="containsText" id="{52423D6C-729D-441F-AC6A-33C436FB4819}">
            <xm:f>NOT(ISERROR(SEARCH('Listados Datos'!$T$5,AB424)))</xm:f>
            <xm:f>'Listados Datos'!$T$5</xm:f>
            <x14:dxf>
              <font>
                <b/>
                <i val="0"/>
                <color auto="1"/>
              </font>
              <fill>
                <patternFill>
                  <bgColor rgb="FFFFFF00"/>
                </patternFill>
              </fill>
            </x14:dxf>
          </x14:cfRule>
          <x14:cfRule type="containsText" priority="7114" operator="containsText" id="{E272C9F6-0AF1-4665-89C0-BC8392717166}">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7101" operator="containsText" id="{B01A6A44-4B62-4126-907A-D851C827778B}">
            <xm:f>NOT(ISERROR(SEARCH('Listados Datos'!$P$3,Z424)))</xm:f>
            <xm:f>'Listados Datos'!$P$3</xm:f>
            <x14:dxf>
              <fill>
                <patternFill>
                  <bgColor rgb="FF99CC00"/>
                </patternFill>
              </fill>
            </x14:dxf>
          </x14:cfRule>
          <x14:cfRule type="containsText" priority="7102" operator="containsText" id="{A8739555-C7C3-4559-9667-94A5CA40098D}">
            <xm:f>NOT(ISERROR(SEARCH('Listados Datos'!$P$4,Z424)))</xm:f>
            <xm:f>'Listados Datos'!$P$4</xm:f>
            <x14:dxf>
              <fill>
                <patternFill>
                  <bgColor rgb="FF33CC33"/>
                </patternFill>
              </fill>
            </x14:dxf>
          </x14:cfRule>
          <x14:cfRule type="containsText" priority="7103" operator="containsText" id="{826DDA3C-3A7C-413B-916C-28C994AD9175}">
            <xm:f>NOT(ISERROR(SEARCH('Listados Datos'!$P$5,Z424)))</xm:f>
            <xm:f>'Listados Datos'!$P$5</xm:f>
            <x14:dxf>
              <fill>
                <patternFill>
                  <bgColor rgb="FFFFFF00"/>
                </patternFill>
              </fill>
            </x14:dxf>
          </x14:cfRule>
          <x14:cfRule type="containsText" priority="7104" operator="containsText" id="{314D4D6F-0A8B-44FA-899D-0E6A3CF2136C}">
            <xm:f>NOT(ISERROR(SEARCH('Listados Datos'!$P$6,Z424)))</xm:f>
            <xm:f>'Listados Datos'!$P$6</xm:f>
            <x14:dxf>
              <fill>
                <patternFill>
                  <bgColor rgb="FFFFC000"/>
                </patternFill>
              </fill>
            </x14:dxf>
          </x14:cfRule>
          <x14:cfRule type="containsText" priority="7105" operator="containsText" id="{D6901023-183F-493B-B827-E360FEFC8F50}">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7077" operator="containsText" id="{0A6822D8-4F6F-405B-B467-DE6A6B2F0C64}">
            <xm:f>NOT(ISERROR(SEARCH('Listados Datos'!$T$3,AT424)))</xm:f>
            <xm:f>'Listados Datos'!$T$3</xm:f>
            <x14:dxf>
              <fill>
                <patternFill patternType="solid">
                  <bgColor rgb="FFC00000"/>
                </patternFill>
              </fill>
            </x14:dxf>
          </x14:cfRule>
          <x14:cfRule type="containsText" priority="7078" operator="containsText" id="{C5F389D7-FB80-428A-B5C4-86793EDE0F93}">
            <xm:f>NOT(ISERROR(SEARCH('Listados Datos'!$T$4,AT424)))</xm:f>
            <xm:f>'Listados Datos'!$T$4</xm:f>
            <x14:dxf>
              <font>
                <b/>
                <i val="0"/>
                <color theme="0"/>
              </font>
              <fill>
                <patternFill>
                  <bgColor rgb="FFE26B0A"/>
                </patternFill>
              </fill>
            </x14:dxf>
          </x14:cfRule>
          <x14:cfRule type="containsText" priority="7079" operator="containsText" id="{F01B73D3-326B-4608-A027-701FB8F529AE}">
            <xm:f>NOT(ISERROR(SEARCH('Listados Datos'!$T$5,AT424)))</xm:f>
            <xm:f>'Listados Datos'!$T$5</xm:f>
            <x14:dxf>
              <font>
                <b/>
                <i val="0"/>
                <color auto="1"/>
              </font>
              <fill>
                <patternFill>
                  <bgColor rgb="FFFFFF00"/>
                </patternFill>
              </fill>
            </x14:dxf>
          </x14:cfRule>
          <x14:cfRule type="containsText" priority="7080" operator="containsText" id="{28AC9EA2-207E-480B-A65C-EF303F9E75A0}">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7067" operator="containsText" id="{40D374D6-9138-4E81-9AEE-3D507FAF470B}">
            <xm:f>NOT(ISERROR(SEARCH('Listados Datos'!$P$3,AR424)))</xm:f>
            <xm:f>'Listados Datos'!$P$3</xm:f>
            <x14:dxf>
              <fill>
                <patternFill>
                  <bgColor rgb="FF99CC00"/>
                </patternFill>
              </fill>
            </x14:dxf>
          </x14:cfRule>
          <x14:cfRule type="containsText" priority="7068" operator="containsText" id="{2E0F25FE-0F95-4B70-96E4-CFBFB06427D3}">
            <xm:f>NOT(ISERROR(SEARCH('Listados Datos'!$P$4,AR424)))</xm:f>
            <xm:f>'Listados Datos'!$P$4</xm:f>
            <x14:dxf>
              <fill>
                <patternFill>
                  <bgColor rgb="FF33CC33"/>
                </patternFill>
              </fill>
            </x14:dxf>
          </x14:cfRule>
          <x14:cfRule type="containsText" priority="7069" operator="containsText" id="{D6A452B3-DDF5-437A-9CA6-739E6B9C8836}">
            <xm:f>NOT(ISERROR(SEARCH('Listados Datos'!$P$5,AR424)))</xm:f>
            <xm:f>'Listados Datos'!$P$5</xm:f>
            <x14:dxf>
              <fill>
                <patternFill>
                  <bgColor rgb="FFFFFF00"/>
                </patternFill>
              </fill>
            </x14:dxf>
          </x14:cfRule>
          <x14:cfRule type="containsText" priority="7070" operator="containsText" id="{1927DD7D-F02D-47CF-A1F3-3285FC002A89}">
            <xm:f>NOT(ISERROR(SEARCH('Listados Datos'!$P$6,AR424)))</xm:f>
            <xm:f>'Listados Datos'!$P$6</xm:f>
            <x14:dxf>
              <fill>
                <patternFill>
                  <bgColor rgb="FFFFC000"/>
                </patternFill>
              </fill>
            </x14:dxf>
          </x14:cfRule>
          <x14:cfRule type="containsText" priority="7071" operator="containsText" id="{FBDEB46A-9FF9-4B7E-B181-386D9249A387}">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7063" operator="containsText" id="{4A8874F0-4AE6-49F7-B83F-437C896633AD}">
            <xm:f>NOT(ISERROR(SEARCH('Listados Datos'!$T$3,AT425)))</xm:f>
            <xm:f>'Listados Datos'!$T$3</xm:f>
            <x14:dxf>
              <fill>
                <patternFill patternType="solid">
                  <bgColor rgb="FFC00000"/>
                </patternFill>
              </fill>
            </x14:dxf>
          </x14:cfRule>
          <x14:cfRule type="containsText" priority="7064" operator="containsText" id="{697DA957-FD11-47AE-84BB-3511872C8F8A}">
            <xm:f>NOT(ISERROR(SEARCH('Listados Datos'!$T$4,AT425)))</xm:f>
            <xm:f>'Listados Datos'!$T$4</xm:f>
            <x14:dxf>
              <font>
                <b/>
                <i val="0"/>
                <color theme="0"/>
              </font>
              <fill>
                <patternFill>
                  <bgColor rgb="FFE26B0A"/>
                </patternFill>
              </fill>
            </x14:dxf>
          </x14:cfRule>
          <x14:cfRule type="containsText" priority="7065" operator="containsText" id="{F72225B0-6EB5-4432-8C20-125C13E0FC71}">
            <xm:f>NOT(ISERROR(SEARCH('Listados Datos'!$T$5,AT425)))</xm:f>
            <xm:f>'Listados Datos'!$T$5</xm:f>
            <x14:dxf>
              <font>
                <b/>
                <i val="0"/>
                <color auto="1"/>
              </font>
              <fill>
                <patternFill>
                  <bgColor rgb="FFFFFF00"/>
                </patternFill>
              </fill>
            </x14:dxf>
          </x14:cfRule>
          <x14:cfRule type="containsText" priority="7066" operator="containsText" id="{4AFF495E-3111-409D-A237-C5771D19444F}">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7053" operator="containsText" id="{BD22ADF7-2E7A-4A32-BE5F-CC6696757156}">
            <xm:f>NOT(ISERROR(SEARCH('Listados Datos'!$P$3,AR425)))</xm:f>
            <xm:f>'Listados Datos'!$P$3</xm:f>
            <x14:dxf>
              <fill>
                <patternFill>
                  <bgColor rgb="FF99CC00"/>
                </patternFill>
              </fill>
            </x14:dxf>
          </x14:cfRule>
          <x14:cfRule type="containsText" priority="7054" operator="containsText" id="{0956C634-377E-4BFA-8E50-AF3E5A0DEF42}">
            <xm:f>NOT(ISERROR(SEARCH('Listados Datos'!$P$4,AR425)))</xm:f>
            <xm:f>'Listados Datos'!$P$4</xm:f>
            <x14:dxf>
              <fill>
                <patternFill>
                  <bgColor rgb="FF33CC33"/>
                </patternFill>
              </fill>
            </x14:dxf>
          </x14:cfRule>
          <x14:cfRule type="containsText" priority="7055" operator="containsText" id="{883E6219-30A4-4CDF-9DE4-3ADBF9C63AD1}">
            <xm:f>NOT(ISERROR(SEARCH('Listados Datos'!$P$5,AR425)))</xm:f>
            <xm:f>'Listados Datos'!$P$5</xm:f>
            <x14:dxf>
              <fill>
                <patternFill>
                  <bgColor rgb="FFFFFF00"/>
                </patternFill>
              </fill>
            </x14:dxf>
          </x14:cfRule>
          <x14:cfRule type="containsText" priority="7056" operator="containsText" id="{D90504DB-DB0B-45E5-B0E8-91399F9893D0}">
            <xm:f>NOT(ISERROR(SEARCH('Listados Datos'!$P$6,AR425)))</xm:f>
            <xm:f>'Listados Datos'!$P$6</xm:f>
            <x14:dxf>
              <fill>
                <patternFill>
                  <bgColor rgb="FFFFC000"/>
                </patternFill>
              </fill>
            </x14:dxf>
          </x14:cfRule>
          <x14:cfRule type="containsText" priority="7057" operator="containsText" id="{AB6A522F-151A-4B9B-ACBB-A855045EF38A}">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7035" operator="containsText" id="{DD277904-C86F-4A09-8B60-36ED4CF396E1}">
            <xm:f>NOT(ISERROR(SEARCH('Listados Datos'!$T$3,AF426)))</xm:f>
            <xm:f>'Listados Datos'!$T$3</xm:f>
            <x14:dxf>
              <fill>
                <patternFill patternType="solid">
                  <bgColor rgb="FFC00000"/>
                </patternFill>
              </fill>
            </x14:dxf>
          </x14:cfRule>
          <x14:cfRule type="containsText" priority="7036" operator="containsText" id="{237B4CFF-4FAD-4AA8-B5DB-850FA2E2D996}">
            <xm:f>NOT(ISERROR(SEARCH('Listados Datos'!$T$4,AF426)))</xm:f>
            <xm:f>'Listados Datos'!$T$4</xm:f>
            <x14:dxf>
              <font>
                <b/>
                <i val="0"/>
                <color theme="0"/>
              </font>
              <fill>
                <patternFill>
                  <bgColor rgb="FFE26B0A"/>
                </patternFill>
              </fill>
            </x14:dxf>
          </x14:cfRule>
          <x14:cfRule type="containsText" priority="7037" operator="containsText" id="{AAC958AC-BEE6-46A1-817F-5B74C13B7E85}">
            <xm:f>NOT(ISERROR(SEARCH('Listados Datos'!$T$5,AF426)))</xm:f>
            <xm:f>'Listados Datos'!$T$5</xm:f>
            <x14:dxf>
              <font>
                <b/>
                <i val="0"/>
                <color auto="1"/>
              </font>
              <fill>
                <patternFill>
                  <bgColor rgb="FFFFFF00"/>
                </patternFill>
              </fill>
            </x14:dxf>
          </x14:cfRule>
          <x14:cfRule type="containsText" priority="7038" operator="containsText" id="{B1601232-443B-4ACB-87E5-03BE6E39A692}">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7031" operator="containsText" id="{E7C7B06C-BC07-4A2F-8DC3-85B886F19021}">
            <xm:f>NOT(ISERROR(SEARCH('Listados Datos'!$T$3,AB426)))</xm:f>
            <xm:f>'Listados Datos'!$T$3</xm:f>
            <x14:dxf>
              <fill>
                <patternFill patternType="solid">
                  <bgColor rgb="FFC00000"/>
                </patternFill>
              </fill>
            </x14:dxf>
          </x14:cfRule>
          <x14:cfRule type="containsText" priority="7032" operator="containsText" id="{0DA90D1A-4A77-479A-98EF-CFAE740D22EF}">
            <xm:f>NOT(ISERROR(SEARCH('Listados Datos'!$T$4,AB426)))</xm:f>
            <xm:f>'Listados Datos'!$T$4</xm:f>
            <x14:dxf>
              <font>
                <b/>
                <i val="0"/>
                <color theme="0"/>
              </font>
              <fill>
                <patternFill>
                  <bgColor rgb="FFE26B0A"/>
                </patternFill>
              </fill>
            </x14:dxf>
          </x14:cfRule>
          <x14:cfRule type="containsText" priority="7033" operator="containsText" id="{42CDA986-B058-4EE6-BFFB-30FE2C2772A5}">
            <xm:f>NOT(ISERROR(SEARCH('Listados Datos'!$T$5,AB426)))</xm:f>
            <xm:f>'Listados Datos'!$T$5</xm:f>
            <x14:dxf>
              <font>
                <b/>
                <i val="0"/>
                <color auto="1"/>
              </font>
              <fill>
                <patternFill>
                  <bgColor rgb="FFFFFF00"/>
                </patternFill>
              </fill>
            </x14:dxf>
          </x14:cfRule>
          <x14:cfRule type="containsText" priority="7034" operator="containsText" id="{38544543-71D2-48B7-B009-76C657B8B7EB}">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7021" operator="containsText" id="{B0BCABAC-B450-42BC-AAF1-E8372E649B38}">
            <xm:f>NOT(ISERROR(SEARCH('Listados Datos'!$P$3,Z426)))</xm:f>
            <xm:f>'Listados Datos'!$P$3</xm:f>
            <x14:dxf>
              <fill>
                <patternFill>
                  <bgColor rgb="FF99CC00"/>
                </patternFill>
              </fill>
            </x14:dxf>
          </x14:cfRule>
          <x14:cfRule type="containsText" priority="7022" operator="containsText" id="{D182C8DC-F8C6-4B7B-B5D6-161D951D6B8B}">
            <xm:f>NOT(ISERROR(SEARCH('Listados Datos'!$P$4,Z426)))</xm:f>
            <xm:f>'Listados Datos'!$P$4</xm:f>
            <x14:dxf>
              <fill>
                <patternFill>
                  <bgColor rgb="FF33CC33"/>
                </patternFill>
              </fill>
            </x14:dxf>
          </x14:cfRule>
          <x14:cfRule type="containsText" priority="7023" operator="containsText" id="{107E58CE-0585-4054-A3CD-53FABB98E1AE}">
            <xm:f>NOT(ISERROR(SEARCH('Listados Datos'!$P$5,Z426)))</xm:f>
            <xm:f>'Listados Datos'!$P$5</xm:f>
            <x14:dxf>
              <fill>
                <patternFill>
                  <bgColor rgb="FFFFFF00"/>
                </patternFill>
              </fill>
            </x14:dxf>
          </x14:cfRule>
          <x14:cfRule type="containsText" priority="7024" operator="containsText" id="{A87074CC-2A11-4A8B-A24B-287545714C23}">
            <xm:f>NOT(ISERROR(SEARCH('Listados Datos'!$P$6,Z426)))</xm:f>
            <xm:f>'Listados Datos'!$P$6</xm:f>
            <x14:dxf>
              <fill>
                <patternFill>
                  <bgColor rgb="FFFFC000"/>
                </patternFill>
              </fill>
            </x14:dxf>
          </x14:cfRule>
          <x14:cfRule type="containsText" priority="7025" operator="containsText" id="{8409738D-76EC-483C-9E51-BD0CDB8023E6}">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993" operator="containsText" id="{68D6CA71-E497-4801-A24F-E6FCA2A7EE08}">
            <xm:f>NOT(ISERROR(SEARCH('Listados Datos'!$T$3,AT427)))</xm:f>
            <xm:f>'Listados Datos'!$T$3</xm:f>
            <x14:dxf>
              <fill>
                <patternFill patternType="solid">
                  <bgColor rgb="FFC00000"/>
                </patternFill>
              </fill>
            </x14:dxf>
          </x14:cfRule>
          <x14:cfRule type="containsText" priority="6994" operator="containsText" id="{0938AA0A-8666-4D85-AAB1-490058230897}">
            <xm:f>NOT(ISERROR(SEARCH('Listados Datos'!$T$4,AT427)))</xm:f>
            <xm:f>'Listados Datos'!$T$4</xm:f>
            <x14:dxf>
              <font>
                <b/>
                <i val="0"/>
                <color theme="0"/>
              </font>
              <fill>
                <patternFill>
                  <bgColor rgb="FFE26B0A"/>
                </patternFill>
              </fill>
            </x14:dxf>
          </x14:cfRule>
          <x14:cfRule type="containsText" priority="6995" operator="containsText" id="{01951EDC-3FAD-47E3-A04B-8A001A20F9C5}">
            <xm:f>NOT(ISERROR(SEARCH('Listados Datos'!$T$5,AT427)))</xm:f>
            <xm:f>'Listados Datos'!$T$5</xm:f>
            <x14:dxf>
              <font>
                <b/>
                <i val="0"/>
                <color auto="1"/>
              </font>
              <fill>
                <patternFill>
                  <bgColor rgb="FFFFFF00"/>
                </patternFill>
              </fill>
            </x14:dxf>
          </x14:cfRule>
          <x14:cfRule type="containsText" priority="6996" operator="containsText" id="{E1CBEE12-4209-45C1-8F85-3FDD478C1FD7}">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941" operator="containsText" id="{2408A933-FDFA-48B0-BE58-4B4541052546}">
            <xm:f>NOT(ISERROR(SEARCH('Listados Datos'!$P$3,AR428)))</xm:f>
            <xm:f>'Listados Datos'!$P$3</xm:f>
            <x14:dxf>
              <fill>
                <patternFill>
                  <bgColor rgb="FF99CC00"/>
                </patternFill>
              </fill>
            </x14:dxf>
          </x14:cfRule>
          <x14:cfRule type="containsText" priority="6942" operator="containsText" id="{64BF5611-D337-42C2-8D46-D9EBE805B9BA}">
            <xm:f>NOT(ISERROR(SEARCH('Listados Datos'!$P$4,AR428)))</xm:f>
            <xm:f>'Listados Datos'!$P$4</xm:f>
            <x14:dxf>
              <fill>
                <patternFill>
                  <bgColor rgb="FF33CC33"/>
                </patternFill>
              </fill>
            </x14:dxf>
          </x14:cfRule>
          <x14:cfRule type="containsText" priority="6943" operator="containsText" id="{3A6B33B0-51D3-492E-82EA-5EC7E9590EED}">
            <xm:f>NOT(ISERROR(SEARCH('Listados Datos'!$P$5,AR428)))</xm:f>
            <xm:f>'Listados Datos'!$P$5</xm:f>
            <x14:dxf>
              <fill>
                <patternFill>
                  <bgColor rgb="FFFFFF00"/>
                </patternFill>
              </fill>
            </x14:dxf>
          </x14:cfRule>
          <x14:cfRule type="containsText" priority="6944" operator="containsText" id="{DB828302-42F1-48BD-892F-FEE84884FC0C}">
            <xm:f>NOT(ISERROR(SEARCH('Listados Datos'!$P$6,AR428)))</xm:f>
            <xm:f>'Listados Datos'!$P$6</xm:f>
            <x14:dxf>
              <fill>
                <patternFill>
                  <bgColor rgb="FFFFC000"/>
                </patternFill>
              </fill>
            </x14:dxf>
          </x14:cfRule>
          <x14:cfRule type="containsText" priority="6945" operator="containsText" id="{685428DA-2B1A-4999-8689-D61A3B1BA59C}">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979" operator="containsText" id="{EED31EEB-87B4-4F58-AD0E-207E25E2AE4D}">
            <xm:f>NOT(ISERROR(SEARCH('Listados Datos'!$T$3,AF428)))</xm:f>
            <xm:f>'Listados Datos'!$T$3</xm:f>
            <x14:dxf>
              <fill>
                <patternFill patternType="solid">
                  <bgColor rgb="FFC00000"/>
                </patternFill>
              </fill>
            </x14:dxf>
          </x14:cfRule>
          <x14:cfRule type="containsText" priority="6980" operator="containsText" id="{2B52F2AD-F005-4EF6-AA71-AB851DC78A99}">
            <xm:f>NOT(ISERROR(SEARCH('Listados Datos'!$T$4,AF428)))</xm:f>
            <xm:f>'Listados Datos'!$T$4</xm:f>
            <x14:dxf>
              <font>
                <b/>
                <i val="0"/>
                <color theme="0"/>
              </font>
              <fill>
                <patternFill>
                  <bgColor rgb="FFE26B0A"/>
                </patternFill>
              </fill>
            </x14:dxf>
          </x14:cfRule>
          <x14:cfRule type="containsText" priority="6981" operator="containsText" id="{3C197509-6F75-4B03-8C8E-D85646A84C35}">
            <xm:f>NOT(ISERROR(SEARCH('Listados Datos'!$T$5,AF428)))</xm:f>
            <xm:f>'Listados Datos'!$T$5</xm:f>
            <x14:dxf>
              <font>
                <b/>
                <i val="0"/>
                <color auto="1"/>
              </font>
              <fill>
                <patternFill>
                  <bgColor rgb="FFFFFF00"/>
                </patternFill>
              </fill>
            </x14:dxf>
          </x14:cfRule>
          <x14:cfRule type="containsText" priority="6982" operator="containsText" id="{E52912FC-340D-4E48-9AAF-F8F43AB302F1}">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975" operator="containsText" id="{AF4B7CB9-C898-4C36-A761-24B2D2F05E87}">
            <xm:f>NOT(ISERROR(SEARCH('Listados Datos'!$T$3,AB428)))</xm:f>
            <xm:f>'Listados Datos'!$T$3</xm:f>
            <x14:dxf>
              <fill>
                <patternFill patternType="solid">
                  <bgColor rgb="FFC00000"/>
                </patternFill>
              </fill>
            </x14:dxf>
          </x14:cfRule>
          <x14:cfRule type="containsText" priority="6976" operator="containsText" id="{7BCC8ABF-CBC8-4AC7-AD36-2D50D0BDA725}">
            <xm:f>NOT(ISERROR(SEARCH('Listados Datos'!$T$4,AB428)))</xm:f>
            <xm:f>'Listados Datos'!$T$4</xm:f>
            <x14:dxf>
              <font>
                <b/>
                <i val="0"/>
                <color theme="0"/>
              </font>
              <fill>
                <patternFill>
                  <bgColor rgb="FFE26B0A"/>
                </patternFill>
              </fill>
            </x14:dxf>
          </x14:cfRule>
          <x14:cfRule type="containsText" priority="6977" operator="containsText" id="{448D9729-B2E9-47A2-9663-EC752F475092}">
            <xm:f>NOT(ISERROR(SEARCH('Listados Datos'!$T$5,AB428)))</xm:f>
            <xm:f>'Listados Datos'!$T$5</xm:f>
            <x14:dxf>
              <font>
                <b/>
                <i val="0"/>
                <color auto="1"/>
              </font>
              <fill>
                <patternFill>
                  <bgColor rgb="FFFFFF00"/>
                </patternFill>
              </fill>
            </x14:dxf>
          </x14:cfRule>
          <x14:cfRule type="containsText" priority="6978" operator="containsText" id="{BB59DBFB-2E63-43A8-B5E2-D05ADC8172E8}">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965" operator="containsText" id="{439557B4-696C-45D9-A552-1DC5B06A40A6}">
            <xm:f>NOT(ISERROR(SEARCH('Listados Datos'!$P$3,Z428)))</xm:f>
            <xm:f>'Listados Datos'!$P$3</xm:f>
            <x14:dxf>
              <fill>
                <patternFill>
                  <bgColor rgb="FF99CC00"/>
                </patternFill>
              </fill>
            </x14:dxf>
          </x14:cfRule>
          <x14:cfRule type="containsText" priority="6966" operator="containsText" id="{46849BE0-86EE-4000-A02D-55D06B49C633}">
            <xm:f>NOT(ISERROR(SEARCH('Listados Datos'!$P$4,Z428)))</xm:f>
            <xm:f>'Listados Datos'!$P$4</xm:f>
            <x14:dxf>
              <fill>
                <patternFill>
                  <bgColor rgb="FF33CC33"/>
                </patternFill>
              </fill>
            </x14:dxf>
          </x14:cfRule>
          <x14:cfRule type="containsText" priority="6967" operator="containsText" id="{14C7719C-F341-46BA-B624-6BCAEC4A3F95}">
            <xm:f>NOT(ISERROR(SEARCH('Listados Datos'!$P$5,Z428)))</xm:f>
            <xm:f>'Listados Datos'!$P$5</xm:f>
            <x14:dxf>
              <fill>
                <patternFill>
                  <bgColor rgb="FFFFFF00"/>
                </patternFill>
              </fill>
            </x14:dxf>
          </x14:cfRule>
          <x14:cfRule type="containsText" priority="6968" operator="containsText" id="{1765259C-0014-4B95-A9DB-57106394755F}">
            <xm:f>NOT(ISERROR(SEARCH('Listados Datos'!$P$6,Z428)))</xm:f>
            <xm:f>'Listados Datos'!$P$6</xm:f>
            <x14:dxf>
              <fill>
                <patternFill>
                  <bgColor rgb="FFFFC000"/>
                </patternFill>
              </fill>
            </x14:dxf>
          </x14:cfRule>
          <x14:cfRule type="containsText" priority="6969" operator="containsText" id="{04BB8476-2B0A-4E7D-AC7D-3CFF228DFE45}">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951" operator="containsText" id="{B2112129-3B25-479C-9DD9-2934E9D93AF3}">
            <xm:f>NOT(ISERROR(SEARCH('Listados Datos'!$T$3,AT428)))</xm:f>
            <xm:f>'Listados Datos'!$T$3</xm:f>
            <x14:dxf>
              <fill>
                <patternFill patternType="solid">
                  <bgColor rgb="FFC00000"/>
                </patternFill>
              </fill>
            </x14:dxf>
          </x14:cfRule>
          <x14:cfRule type="containsText" priority="6952" operator="containsText" id="{BDD6C476-3187-4323-B0FA-99347A3FA333}">
            <xm:f>NOT(ISERROR(SEARCH('Listados Datos'!$T$4,AT428)))</xm:f>
            <xm:f>'Listados Datos'!$T$4</xm:f>
            <x14:dxf>
              <font>
                <b/>
                <i val="0"/>
                <color theme="0"/>
              </font>
              <fill>
                <patternFill>
                  <bgColor rgb="FFE26B0A"/>
                </patternFill>
              </fill>
            </x14:dxf>
          </x14:cfRule>
          <x14:cfRule type="containsText" priority="6953" operator="containsText" id="{286BB3D7-E01B-4D28-9F27-E61FD64455D4}">
            <xm:f>NOT(ISERROR(SEARCH('Listados Datos'!$T$5,AT428)))</xm:f>
            <xm:f>'Listados Datos'!$T$5</xm:f>
            <x14:dxf>
              <font>
                <b/>
                <i val="0"/>
                <color auto="1"/>
              </font>
              <fill>
                <patternFill>
                  <bgColor rgb="FFFFFF00"/>
                </patternFill>
              </fill>
            </x14:dxf>
          </x14:cfRule>
          <x14:cfRule type="containsText" priority="6954" operator="containsText" id="{81E02534-5EFA-47FF-A963-6E019A2E1F1C}">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791" operator="containsText" id="{840D4396-4B14-4B22-ADA7-8ADDB6B05D80}">
            <xm:f>NOT(ISERROR(SEARCH('Listados Datos'!$P$3,AR421)))</xm:f>
            <xm:f>'Listados Datos'!$P$3</xm:f>
            <x14:dxf>
              <fill>
                <patternFill>
                  <bgColor rgb="FF99CC00"/>
                </patternFill>
              </fill>
            </x14:dxf>
          </x14:cfRule>
          <x14:cfRule type="containsText" priority="6792" operator="containsText" id="{8E78F8EF-F1D8-4F39-B47F-773439D246C6}">
            <xm:f>NOT(ISERROR(SEARCH('Listados Datos'!$P$4,AR421)))</xm:f>
            <xm:f>'Listados Datos'!$P$4</xm:f>
            <x14:dxf>
              <fill>
                <patternFill>
                  <bgColor rgb="FF33CC33"/>
                </patternFill>
              </fill>
            </x14:dxf>
          </x14:cfRule>
          <x14:cfRule type="containsText" priority="6793" operator="containsText" id="{39619623-92AE-4470-AF72-E163CCC7A598}">
            <xm:f>NOT(ISERROR(SEARCH('Listados Datos'!$P$5,AR421)))</xm:f>
            <xm:f>'Listados Datos'!$P$5</xm:f>
            <x14:dxf>
              <fill>
                <patternFill>
                  <bgColor rgb="FFFFFF00"/>
                </patternFill>
              </fill>
            </x14:dxf>
          </x14:cfRule>
          <x14:cfRule type="containsText" priority="6794" operator="containsText" id="{51539148-DC85-4A9F-9912-8299BDE57FAE}">
            <xm:f>NOT(ISERROR(SEARCH('Listados Datos'!$P$6,AR421)))</xm:f>
            <xm:f>'Listados Datos'!$P$6</xm:f>
            <x14:dxf>
              <fill>
                <patternFill>
                  <bgColor rgb="FFFFC000"/>
                </patternFill>
              </fill>
            </x14:dxf>
          </x14:cfRule>
          <x14:cfRule type="containsText" priority="6795" operator="containsText" id="{3E6F58BE-8167-4225-9630-F6FCD8BDB7AB}">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57" operator="containsText" id="{883DC3D4-2493-4E63-8481-45E817947FD5}">
            <xm:f>NOT(ISERROR(SEARCH('Listados Datos'!$T$3,AT423)))</xm:f>
            <xm:f>'Listados Datos'!$T$3</xm:f>
            <x14:dxf>
              <fill>
                <patternFill patternType="solid">
                  <bgColor rgb="FFC00000"/>
                </patternFill>
              </fill>
            </x14:dxf>
          </x14:cfRule>
          <x14:cfRule type="containsText" priority="6858" operator="containsText" id="{B8625C36-0F47-4843-B18B-3BD1F76CD830}">
            <xm:f>NOT(ISERROR(SEARCH('Listados Datos'!$T$4,AT423)))</xm:f>
            <xm:f>'Listados Datos'!$T$4</xm:f>
            <x14:dxf>
              <font>
                <b/>
                <i val="0"/>
                <color theme="0"/>
              </font>
              <fill>
                <patternFill>
                  <bgColor rgb="FFE26B0A"/>
                </patternFill>
              </fill>
            </x14:dxf>
          </x14:cfRule>
          <x14:cfRule type="containsText" priority="6859" operator="containsText" id="{CB83C985-7FBA-4BA1-A3A3-3270CEA900D1}">
            <xm:f>NOT(ISERROR(SEARCH('Listados Datos'!$T$5,AT423)))</xm:f>
            <xm:f>'Listados Datos'!$T$5</xm:f>
            <x14:dxf>
              <font>
                <b/>
                <i val="0"/>
                <color auto="1"/>
              </font>
              <fill>
                <patternFill>
                  <bgColor rgb="FFFFFF00"/>
                </patternFill>
              </fill>
            </x14:dxf>
          </x14:cfRule>
          <x14:cfRule type="containsText" priority="6860" operator="containsText" id="{41CD3B3A-F2AD-44D1-A958-F252FE846C57}">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47" operator="containsText" id="{1963E8DA-E401-4DEF-ABED-004FCD1E0663}">
            <xm:f>NOT(ISERROR(SEARCH('Listados Datos'!$P$3,AR423)))</xm:f>
            <xm:f>'Listados Datos'!$P$3</xm:f>
            <x14:dxf>
              <fill>
                <patternFill>
                  <bgColor rgb="FF99CC00"/>
                </patternFill>
              </fill>
            </x14:dxf>
          </x14:cfRule>
          <x14:cfRule type="containsText" priority="6848" operator="containsText" id="{329868C7-3099-4264-923C-545EA5490C23}">
            <xm:f>NOT(ISERROR(SEARCH('Listados Datos'!$P$4,AR423)))</xm:f>
            <xm:f>'Listados Datos'!$P$4</xm:f>
            <x14:dxf>
              <fill>
                <patternFill>
                  <bgColor rgb="FF33CC33"/>
                </patternFill>
              </fill>
            </x14:dxf>
          </x14:cfRule>
          <x14:cfRule type="containsText" priority="6849" operator="containsText" id="{696B4F20-D4EC-4142-AE89-D88AD3A85871}">
            <xm:f>NOT(ISERROR(SEARCH('Listados Datos'!$P$5,AR423)))</xm:f>
            <xm:f>'Listados Datos'!$P$5</xm:f>
            <x14:dxf>
              <fill>
                <patternFill>
                  <bgColor rgb="FFFFFF00"/>
                </patternFill>
              </fill>
            </x14:dxf>
          </x14:cfRule>
          <x14:cfRule type="containsText" priority="6850" operator="containsText" id="{4813A623-1FA7-4BDA-B32C-12B9868C4C47}">
            <xm:f>NOT(ISERROR(SEARCH('Listados Datos'!$P$6,AR423)))</xm:f>
            <xm:f>'Listados Datos'!$P$6</xm:f>
            <x14:dxf>
              <fill>
                <patternFill>
                  <bgColor rgb="FFFFC000"/>
                </patternFill>
              </fill>
            </x14:dxf>
          </x14:cfRule>
          <x14:cfRule type="containsText" priority="6851" operator="containsText" id="{83E1D2BF-A159-489E-8194-7AE93BA91FC9}">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15" operator="containsText" id="{516136FE-6345-4139-B4CA-D9DF465DA3FE}">
            <xm:f>NOT(ISERROR(SEARCH('Listados Datos'!$T$3,AT420)))</xm:f>
            <xm:f>'Listados Datos'!$T$3</xm:f>
            <x14:dxf>
              <fill>
                <patternFill patternType="solid">
                  <bgColor rgb="FFC00000"/>
                </patternFill>
              </fill>
            </x14:dxf>
          </x14:cfRule>
          <x14:cfRule type="containsText" priority="6816" operator="containsText" id="{73BE8BAB-4198-4D44-8E29-7F9C27FC13BF}">
            <xm:f>NOT(ISERROR(SEARCH('Listados Datos'!$T$4,AT420)))</xm:f>
            <xm:f>'Listados Datos'!$T$4</xm:f>
            <x14:dxf>
              <font>
                <b/>
                <i val="0"/>
                <color theme="0"/>
              </font>
              <fill>
                <patternFill>
                  <bgColor rgb="FFE26B0A"/>
                </patternFill>
              </fill>
            </x14:dxf>
          </x14:cfRule>
          <x14:cfRule type="containsText" priority="6817" operator="containsText" id="{7270F359-C31F-472A-A987-F651EF6BD41A}">
            <xm:f>NOT(ISERROR(SEARCH('Listados Datos'!$T$5,AT420)))</xm:f>
            <xm:f>'Listados Datos'!$T$5</xm:f>
            <x14:dxf>
              <font>
                <b/>
                <i val="0"/>
                <color auto="1"/>
              </font>
              <fill>
                <patternFill>
                  <bgColor rgb="FFFFFF00"/>
                </patternFill>
              </fill>
            </x14:dxf>
          </x14:cfRule>
          <x14:cfRule type="containsText" priority="6818" operator="containsText" id="{4952C95E-F636-42A6-8538-AD4D6F6CE262}">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05" operator="containsText" id="{F3B66E58-C6A3-45FD-BB83-6036807C5312}">
            <xm:f>NOT(ISERROR(SEARCH('Listados Datos'!$P$3,AR420)))</xm:f>
            <xm:f>'Listados Datos'!$P$3</xm:f>
            <x14:dxf>
              <fill>
                <patternFill>
                  <bgColor rgb="FF99CC00"/>
                </patternFill>
              </fill>
            </x14:dxf>
          </x14:cfRule>
          <x14:cfRule type="containsText" priority="6806" operator="containsText" id="{AA6D5998-4128-40EB-AAF7-A9EBC5B2AFCD}">
            <xm:f>NOT(ISERROR(SEARCH('Listados Datos'!$P$4,AR420)))</xm:f>
            <xm:f>'Listados Datos'!$P$4</xm:f>
            <x14:dxf>
              <fill>
                <patternFill>
                  <bgColor rgb="FF33CC33"/>
                </patternFill>
              </fill>
            </x14:dxf>
          </x14:cfRule>
          <x14:cfRule type="containsText" priority="6807" operator="containsText" id="{2D89D426-179D-4C99-BBEA-2ED5392F8AF9}">
            <xm:f>NOT(ISERROR(SEARCH('Listados Datos'!$P$5,AR420)))</xm:f>
            <xm:f>'Listados Datos'!$P$5</xm:f>
            <x14:dxf>
              <fill>
                <patternFill>
                  <bgColor rgb="FFFFFF00"/>
                </patternFill>
              </fill>
            </x14:dxf>
          </x14:cfRule>
          <x14:cfRule type="containsText" priority="6808" operator="containsText" id="{25B1770C-3C8E-4950-B06C-78D6AFDE53FE}">
            <xm:f>NOT(ISERROR(SEARCH('Listados Datos'!$P$6,AR420)))</xm:f>
            <xm:f>'Listados Datos'!$P$6</xm:f>
            <x14:dxf>
              <fill>
                <patternFill>
                  <bgColor rgb="FFFFC000"/>
                </patternFill>
              </fill>
            </x14:dxf>
          </x14:cfRule>
          <x14:cfRule type="containsText" priority="6809" operator="containsText" id="{DCDB658F-FB8B-4960-9684-399D5A473D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23" operator="containsText" id="{4BA89FCB-977F-4254-A95A-E445022668CE}">
            <xm:f>NOT(ISERROR(SEARCH('Listados Datos'!$T$3,AF418)))</xm:f>
            <xm:f>'Listados Datos'!$T$3</xm:f>
            <x14:dxf>
              <fill>
                <patternFill patternType="solid">
                  <bgColor rgb="FFC00000"/>
                </patternFill>
              </fill>
            </x14:dxf>
          </x14:cfRule>
          <x14:cfRule type="containsText" priority="6924" operator="containsText" id="{A41054BB-96CD-42D3-9E2B-A702392AE345}">
            <xm:f>NOT(ISERROR(SEARCH('Listados Datos'!$T$4,AF418)))</xm:f>
            <xm:f>'Listados Datos'!$T$4</xm:f>
            <x14:dxf>
              <font>
                <b/>
                <i val="0"/>
                <color theme="0"/>
              </font>
              <fill>
                <patternFill>
                  <bgColor rgb="FFE26B0A"/>
                </patternFill>
              </fill>
            </x14:dxf>
          </x14:cfRule>
          <x14:cfRule type="containsText" priority="6925" operator="containsText" id="{26F351E4-97A2-430B-AC17-6CFDFAC845D3}">
            <xm:f>NOT(ISERROR(SEARCH('Listados Datos'!$T$5,AF418)))</xm:f>
            <xm:f>'Listados Datos'!$T$5</xm:f>
            <x14:dxf>
              <font>
                <b/>
                <i val="0"/>
                <color auto="1"/>
              </font>
              <fill>
                <patternFill>
                  <bgColor rgb="FFFFFF00"/>
                </patternFill>
              </fill>
            </x14:dxf>
          </x14:cfRule>
          <x14:cfRule type="containsText" priority="6926" operator="containsText" id="{EB94C9BD-4827-45E5-9B93-FD740296064C}">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19" operator="containsText" id="{5ED2427B-22CA-4F9D-9C0D-70F329E0478E}">
            <xm:f>NOT(ISERROR(SEARCH('Listados Datos'!$T$3,AB418)))</xm:f>
            <xm:f>'Listados Datos'!$T$3</xm:f>
            <x14:dxf>
              <fill>
                <patternFill patternType="solid">
                  <bgColor rgb="FFC00000"/>
                </patternFill>
              </fill>
            </x14:dxf>
          </x14:cfRule>
          <x14:cfRule type="containsText" priority="6920" operator="containsText" id="{9451902A-F90C-43FC-B003-B491AE0305FD}">
            <xm:f>NOT(ISERROR(SEARCH('Listados Datos'!$T$4,AB418)))</xm:f>
            <xm:f>'Listados Datos'!$T$4</xm:f>
            <x14:dxf>
              <font>
                <b/>
                <i val="0"/>
                <color theme="0"/>
              </font>
              <fill>
                <patternFill>
                  <bgColor rgb="FFE26B0A"/>
                </patternFill>
              </fill>
            </x14:dxf>
          </x14:cfRule>
          <x14:cfRule type="containsText" priority="6921" operator="containsText" id="{4B1B1086-748D-480C-8A81-8B909806C236}">
            <xm:f>NOT(ISERROR(SEARCH('Listados Datos'!$T$5,AB418)))</xm:f>
            <xm:f>'Listados Datos'!$T$5</xm:f>
            <x14:dxf>
              <font>
                <b/>
                <i val="0"/>
                <color auto="1"/>
              </font>
              <fill>
                <patternFill>
                  <bgColor rgb="FFFFFF00"/>
                </patternFill>
              </fill>
            </x14:dxf>
          </x14:cfRule>
          <x14:cfRule type="containsText" priority="6922" operator="containsText" id="{4D299679-8306-4889-83BD-2441357C020B}">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09" operator="containsText" id="{BFF7E08B-9CE6-43C2-9A1A-05DB27257E4D}">
            <xm:f>NOT(ISERROR(SEARCH('Listados Datos'!$P$3,Z418)))</xm:f>
            <xm:f>'Listados Datos'!$P$3</xm:f>
            <x14:dxf>
              <fill>
                <patternFill>
                  <bgColor rgb="FF99CC00"/>
                </patternFill>
              </fill>
            </x14:dxf>
          </x14:cfRule>
          <x14:cfRule type="containsText" priority="6910" operator="containsText" id="{79B5BB5C-5F98-4C1E-B229-F8B210FB70EB}">
            <xm:f>NOT(ISERROR(SEARCH('Listados Datos'!$P$4,Z418)))</xm:f>
            <xm:f>'Listados Datos'!$P$4</xm:f>
            <x14:dxf>
              <fill>
                <patternFill>
                  <bgColor rgb="FF33CC33"/>
                </patternFill>
              </fill>
            </x14:dxf>
          </x14:cfRule>
          <x14:cfRule type="containsText" priority="6911" operator="containsText" id="{5F0A42DF-ACA4-4961-9DB0-5C3D24CD1FDB}">
            <xm:f>NOT(ISERROR(SEARCH('Listados Datos'!$P$5,Z418)))</xm:f>
            <xm:f>'Listados Datos'!$P$5</xm:f>
            <x14:dxf>
              <fill>
                <patternFill>
                  <bgColor rgb="FFFFFF00"/>
                </patternFill>
              </fill>
            </x14:dxf>
          </x14:cfRule>
          <x14:cfRule type="containsText" priority="6912" operator="containsText" id="{93E755D7-A8B2-43EE-81B8-A25777976B52}">
            <xm:f>NOT(ISERROR(SEARCH('Listados Datos'!$P$6,Z418)))</xm:f>
            <xm:f>'Listados Datos'!$P$6</xm:f>
            <x14:dxf>
              <fill>
                <patternFill>
                  <bgColor rgb="FFFFC000"/>
                </patternFill>
              </fill>
            </x14:dxf>
          </x14:cfRule>
          <x14:cfRule type="containsText" priority="6913" operator="containsText" id="{50C562D8-3D92-4F50-8EDD-7391FEDFAEA3}">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885" operator="containsText" id="{F2B36264-7AEA-46DA-8B00-AA082EF39A08}">
            <xm:f>NOT(ISERROR(SEARCH('Listados Datos'!$T$3,AT418)))</xm:f>
            <xm:f>'Listados Datos'!$T$3</xm:f>
            <x14:dxf>
              <fill>
                <patternFill patternType="solid">
                  <bgColor rgb="FFC00000"/>
                </patternFill>
              </fill>
            </x14:dxf>
          </x14:cfRule>
          <x14:cfRule type="containsText" priority="6886" operator="containsText" id="{710C79F3-5D68-41DF-8BAE-A837E889C093}">
            <xm:f>NOT(ISERROR(SEARCH('Listados Datos'!$T$4,AT418)))</xm:f>
            <xm:f>'Listados Datos'!$T$4</xm:f>
            <x14:dxf>
              <font>
                <b/>
                <i val="0"/>
                <color theme="0"/>
              </font>
              <fill>
                <patternFill>
                  <bgColor rgb="FFE26B0A"/>
                </patternFill>
              </fill>
            </x14:dxf>
          </x14:cfRule>
          <x14:cfRule type="containsText" priority="6887" operator="containsText" id="{24DC0F97-F338-48EA-9C6C-6BD0E8E12927}">
            <xm:f>NOT(ISERROR(SEARCH('Listados Datos'!$T$5,AT418)))</xm:f>
            <xm:f>'Listados Datos'!$T$5</xm:f>
            <x14:dxf>
              <font>
                <b/>
                <i val="0"/>
                <color auto="1"/>
              </font>
              <fill>
                <patternFill>
                  <bgColor rgb="FFFFFF00"/>
                </patternFill>
              </fill>
            </x14:dxf>
          </x14:cfRule>
          <x14:cfRule type="containsText" priority="6888" operator="containsText" id="{E7E15F30-2018-4D95-ADD0-FFB139243559}">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875" operator="containsText" id="{B85641A8-ACE7-43D9-8F3C-FEE915CD2A5F}">
            <xm:f>NOT(ISERROR(SEARCH('Listados Datos'!$P$3,AR418)))</xm:f>
            <xm:f>'Listados Datos'!$P$3</xm:f>
            <x14:dxf>
              <fill>
                <patternFill>
                  <bgColor rgb="FF99CC00"/>
                </patternFill>
              </fill>
            </x14:dxf>
          </x14:cfRule>
          <x14:cfRule type="containsText" priority="6876" operator="containsText" id="{2DC6992B-D001-4445-8703-ED3E6A1E58C0}">
            <xm:f>NOT(ISERROR(SEARCH('Listados Datos'!$P$4,AR418)))</xm:f>
            <xm:f>'Listados Datos'!$P$4</xm:f>
            <x14:dxf>
              <fill>
                <patternFill>
                  <bgColor rgb="FF33CC33"/>
                </patternFill>
              </fill>
            </x14:dxf>
          </x14:cfRule>
          <x14:cfRule type="containsText" priority="6877" operator="containsText" id="{1F64B144-3BE1-44B4-BE73-C925ABBD0E71}">
            <xm:f>NOT(ISERROR(SEARCH('Listados Datos'!$P$5,AR418)))</xm:f>
            <xm:f>'Listados Datos'!$P$5</xm:f>
            <x14:dxf>
              <fill>
                <patternFill>
                  <bgColor rgb="FFFFFF00"/>
                </patternFill>
              </fill>
            </x14:dxf>
          </x14:cfRule>
          <x14:cfRule type="containsText" priority="6878" operator="containsText" id="{3771E7E0-B539-4B13-BCC9-2BDFCA7D2029}">
            <xm:f>NOT(ISERROR(SEARCH('Listados Datos'!$P$6,AR418)))</xm:f>
            <xm:f>'Listados Datos'!$P$6</xm:f>
            <x14:dxf>
              <fill>
                <patternFill>
                  <bgColor rgb="FFFFC000"/>
                </patternFill>
              </fill>
            </x14:dxf>
          </x14:cfRule>
          <x14:cfRule type="containsText" priority="6879" operator="containsText" id="{DD83B0DF-C3DE-4E32-8ABE-6D95D328CB98}">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871" operator="containsText" id="{A05E9E6C-E3F7-4864-A453-59878EF60B8F}">
            <xm:f>NOT(ISERROR(SEARCH('Listados Datos'!$T$3,AT419)))</xm:f>
            <xm:f>'Listados Datos'!$T$3</xm:f>
            <x14:dxf>
              <fill>
                <patternFill patternType="solid">
                  <bgColor rgb="FFC00000"/>
                </patternFill>
              </fill>
            </x14:dxf>
          </x14:cfRule>
          <x14:cfRule type="containsText" priority="6872" operator="containsText" id="{FBB4BB55-54A4-4AEB-83A7-EAD65720052C}">
            <xm:f>NOT(ISERROR(SEARCH('Listados Datos'!$T$4,AT419)))</xm:f>
            <xm:f>'Listados Datos'!$T$4</xm:f>
            <x14:dxf>
              <font>
                <b/>
                <i val="0"/>
                <color theme="0"/>
              </font>
              <fill>
                <patternFill>
                  <bgColor rgb="FFE26B0A"/>
                </patternFill>
              </fill>
            </x14:dxf>
          </x14:cfRule>
          <x14:cfRule type="containsText" priority="6873" operator="containsText" id="{A76166F4-19AA-42FA-82CC-B796360CEBE7}">
            <xm:f>NOT(ISERROR(SEARCH('Listados Datos'!$T$5,AT419)))</xm:f>
            <xm:f>'Listados Datos'!$T$5</xm:f>
            <x14:dxf>
              <font>
                <b/>
                <i val="0"/>
                <color auto="1"/>
              </font>
              <fill>
                <patternFill>
                  <bgColor rgb="FFFFFF00"/>
                </patternFill>
              </fill>
            </x14:dxf>
          </x14:cfRule>
          <x14:cfRule type="containsText" priority="6874" operator="containsText" id="{17C2307A-9D48-422A-A2DD-C36DBC5EFBF6}">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61" operator="containsText" id="{CCE31208-AA9A-4542-904E-6E4B5C722905}">
            <xm:f>NOT(ISERROR(SEARCH('Listados Datos'!$P$3,AR419)))</xm:f>
            <xm:f>'Listados Datos'!$P$3</xm:f>
            <x14:dxf>
              <fill>
                <patternFill>
                  <bgColor rgb="FF99CC00"/>
                </patternFill>
              </fill>
            </x14:dxf>
          </x14:cfRule>
          <x14:cfRule type="containsText" priority="6862" operator="containsText" id="{18A85B19-201B-4F3C-90F1-4B53AD53E674}">
            <xm:f>NOT(ISERROR(SEARCH('Listados Datos'!$P$4,AR419)))</xm:f>
            <xm:f>'Listados Datos'!$P$4</xm:f>
            <x14:dxf>
              <fill>
                <patternFill>
                  <bgColor rgb="FF33CC33"/>
                </patternFill>
              </fill>
            </x14:dxf>
          </x14:cfRule>
          <x14:cfRule type="containsText" priority="6863" operator="containsText" id="{C488B6E5-ADAA-45BA-8CDE-9279B6C86890}">
            <xm:f>NOT(ISERROR(SEARCH('Listados Datos'!$P$5,AR419)))</xm:f>
            <xm:f>'Listados Datos'!$P$5</xm:f>
            <x14:dxf>
              <fill>
                <patternFill>
                  <bgColor rgb="FFFFFF00"/>
                </patternFill>
              </fill>
            </x14:dxf>
          </x14:cfRule>
          <x14:cfRule type="containsText" priority="6864" operator="containsText" id="{6DE75E27-5A0C-425A-82C1-F4031A490C92}">
            <xm:f>NOT(ISERROR(SEARCH('Listados Datos'!$P$6,AR419)))</xm:f>
            <xm:f>'Listados Datos'!$P$6</xm:f>
            <x14:dxf>
              <fill>
                <patternFill>
                  <bgColor rgb="FFFFC000"/>
                </patternFill>
              </fill>
            </x14:dxf>
          </x14:cfRule>
          <x14:cfRule type="containsText" priority="6865" operator="containsText" id="{19CF6E8B-2C97-48D4-8FE6-EA2715B45F4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43" operator="containsText" id="{89003336-10AB-4068-A6A5-0CB2326D2FEB}">
            <xm:f>NOT(ISERROR(SEARCH('Listados Datos'!$T$3,AF420)))</xm:f>
            <xm:f>'Listados Datos'!$T$3</xm:f>
            <x14:dxf>
              <fill>
                <patternFill patternType="solid">
                  <bgColor rgb="FFC00000"/>
                </patternFill>
              </fill>
            </x14:dxf>
          </x14:cfRule>
          <x14:cfRule type="containsText" priority="6844" operator="containsText" id="{033C29D2-E448-4AD4-9462-5616755CCE82}">
            <xm:f>NOT(ISERROR(SEARCH('Listados Datos'!$T$4,AF420)))</xm:f>
            <xm:f>'Listados Datos'!$T$4</xm:f>
            <x14:dxf>
              <font>
                <b/>
                <i val="0"/>
                <color theme="0"/>
              </font>
              <fill>
                <patternFill>
                  <bgColor rgb="FFE26B0A"/>
                </patternFill>
              </fill>
            </x14:dxf>
          </x14:cfRule>
          <x14:cfRule type="containsText" priority="6845" operator="containsText" id="{7B8219C8-CFC8-4624-AE57-635D4D2A62B5}">
            <xm:f>NOT(ISERROR(SEARCH('Listados Datos'!$T$5,AF420)))</xm:f>
            <xm:f>'Listados Datos'!$T$5</xm:f>
            <x14:dxf>
              <font>
                <b/>
                <i val="0"/>
                <color auto="1"/>
              </font>
              <fill>
                <patternFill>
                  <bgColor rgb="FFFFFF00"/>
                </patternFill>
              </fill>
            </x14:dxf>
          </x14:cfRule>
          <x14:cfRule type="containsText" priority="6846" operator="containsText" id="{5EF4853B-4F79-4FD1-80DF-A02B11E323AA}">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39" operator="containsText" id="{8F34905B-EF38-49D6-9677-FEA30C163C6B}">
            <xm:f>NOT(ISERROR(SEARCH('Listados Datos'!$T$3,AB420)))</xm:f>
            <xm:f>'Listados Datos'!$T$3</xm:f>
            <x14:dxf>
              <fill>
                <patternFill patternType="solid">
                  <bgColor rgb="FFC00000"/>
                </patternFill>
              </fill>
            </x14:dxf>
          </x14:cfRule>
          <x14:cfRule type="containsText" priority="6840" operator="containsText" id="{2CB6DFB9-1B1E-428D-87EF-CC6F0D02F7D2}">
            <xm:f>NOT(ISERROR(SEARCH('Listados Datos'!$T$4,AB420)))</xm:f>
            <xm:f>'Listados Datos'!$T$4</xm:f>
            <x14:dxf>
              <font>
                <b/>
                <i val="0"/>
                <color theme="0"/>
              </font>
              <fill>
                <patternFill>
                  <bgColor rgb="FFE26B0A"/>
                </patternFill>
              </fill>
            </x14:dxf>
          </x14:cfRule>
          <x14:cfRule type="containsText" priority="6841" operator="containsText" id="{B61E7DA2-AD67-46BC-AC86-2C41CAA5F36F}">
            <xm:f>NOT(ISERROR(SEARCH('Listados Datos'!$T$5,AB420)))</xm:f>
            <xm:f>'Listados Datos'!$T$5</xm:f>
            <x14:dxf>
              <font>
                <b/>
                <i val="0"/>
                <color auto="1"/>
              </font>
              <fill>
                <patternFill>
                  <bgColor rgb="FFFFFF00"/>
                </patternFill>
              </fill>
            </x14:dxf>
          </x14:cfRule>
          <x14:cfRule type="containsText" priority="6842" operator="containsText" id="{CF419C91-D67F-4946-9BA5-57CC39046F7D}">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29" operator="containsText" id="{F085380C-799A-482D-8792-580C673B1559}">
            <xm:f>NOT(ISERROR(SEARCH('Listados Datos'!$P$3,Z420)))</xm:f>
            <xm:f>'Listados Datos'!$P$3</xm:f>
            <x14:dxf>
              <fill>
                <patternFill>
                  <bgColor rgb="FF99CC00"/>
                </patternFill>
              </fill>
            </x14:dxf>
          </x14:cfRule>
          <x14:cfRule type="containsText" priority="6830" operator="containsText" id="{9012294D-D32E-47CB-A373-2503A0E53AC6}">
            <xm:f>NOT(ISERROR(SEARCH('Listados Datos'!$P$4,Z420)))</xm:f>
            <xm:f>'Listados Datos'!$P$4</xm:f>
            <x14:dxf>
              <fill>
                <patternFill>
                  <bgColor rgb="FF33CC33"/>
                </patternFill>
              </fill>
            </x14:dxf>
          </x14:cfRule>
          <x14:cfRule type="containsText" priority="6831" operator="containsText" id="{504CFDB5-FBA1-4F53-91D1-AB25B8A599E4}">
            <xm:f>NOT(ISERROR(SEARCH('Listados Datos'!$P$5,Z420)))</xm:f>
            <xm:f>'Listados Datos'!$P$5</xm:f>
            <x14:dxf>
              <fill>
                <patternFill>
                  <bgColor rgb="FFFFFF00"/>
                </patternFill>
              </fill>
            </x14:dxf>
          </x14:cfRule>
          <x14:cfRule type="containsText" priority="6832" operator="containsText" id="{D15C8B77-3C1C-4F33-B4A1-E1A59118E186}">
            <xm:f>NOT(ISERROR(SEARCH('Listados Datos'!$P$6,Z420)))</xm:f>
            <xm:f>'Listados Datos'!$P$6</xm:f>
            <x14:dxf>
              <fill>
                <patternFill>
                  <bgColor rgb="FFFFC000"/>
                </patternFill>
              </fill>
            </x14:dxf>
          </x14:cfRule>
          <x14:cfRule type="containsText" priority="6833" operator="containsText" id="{65F90F3A-7BE0-49BE-BC56-853DEE3AEA1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01" operator="containsText" id="{386381A3-418A-45D4-9EB8-E7311A95A0A0}">
            <xm:f>NOT(ISERROR(SEARCH('Listados Datos'!$T$3,AT421)))</xm:f>
            <xm:f>'Listados Datos'!$T$3</xm:f>
            <x14:dxf>
              <fill>
                <patternFill patternType="solid">
                  <bgColor rgb="FFC00000"/>
                </patternFill>
              </fill>
            </x14:dxf>
          </x14:cfRule>
          <x14:cfRule type="containsText" priority="6802" operator="containsText" id="{BF5D23AD-F4A9-43AF-9E76-D1A134007F55}">
            <xm:f>NOT(ISERROR(SEARCH('Listados Datos'!$T$4,AT421)))</xm:f>
            <xm:f>'Listados Datos'!$T$4</xm:f>
            <x14:dxf>
              <font>
                <b/>
                <i val="0"/>
                <color theme="0"/>
              </font>
              <fill>
                <patternFill>
                  <bgColor rgb="FFE26B0A"/>
                </patternFill>
              </fill>
            </x14:dxf>
          </x14:cfRule>
          <x14:cfRule type="containsText" priority="6803" operator="containsText" id="{1BE898C0-8277-4819-AAB3-A38D629FFA17}">
            <xm:f>NOT(ISERROR(SEARCH('Listados Datos'!$T$5,AT421)))</xm:f>
            <xm:f>'Listados Datos'!$T$5</xm:f>
            <x14:dxf>
              <font>
                <b/>
                <i val="0"/>
                <color auto="1"/>
              </font>
              <fill>
                <patternFill>
                  <bgColor rgb="FFFFFF00"/>
                </patternFill>
              </fill>
            </x14:dxf>
          </x14:cfRule>
          <x14:cfRule type="containsText" priority="6804" operator="containsText" id="{CF238EEB-D384-420C-ABFD-28DBFB0A369D}">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49" operator="containsText" id="{E47C1A73-870B-4AED-80FE-ACBED0738153}">
            <xm:f>NOT(ISERROR(SEARCH('Listados Datos'!$P$3,AR422)))</xm:f>
            <xm:f>'Listados Datos'!$P$3</xm:f>
            <x14:dxf>
              <fill>
                <patternFill>
                  <bgColor rgb="FF99CC00"/>
                </patternFill>
              </fill>
            </x14:dxf>
          </x14:cfRule>
          <x14:cfRule type="containsText" priority="6750" operator="containsText" id="{675F6703-75A8-4334-A3E6-A5A0CE73F3D4}">
            <xm:f>NOT(ISERROR(SEARCH('Listados Datos'!$P$4,AR422)))</xm:f>
            <xm:f>'Listados Datos'!$P$4</xm:f>
            <x14:dxf>
              <fill>
                <patternFill>
                  <bgColor rgb="FF33CC33"/>
                </patternFill>
              </fill>
            </x14:dxf>
          </x14:cfRule>
          <x14:cfRule type="containsText" priority="6751" operator="containsText" id="{82CC45EC-3DAA-4B68-8FF6-CA9573CD1250}">
            <xm:f>NOT(ISERROR(SEARCH('Listados Datos'!$P$5,AR422)))</xm:f>
            <xm:f>'Listados Datos'!$P$5</xm:f>
            <x14:dxf>
              <fill>
                <patternFill>
                  <bgColor rgb="FFFFFF00"/>
                </patternFill>
              </fill>
            </x14:dxf>
          </x14:cfRule>
          <x14:cfRule type="containsText" priority="6752" operator="containsText" id="{7C9AEE47-567A-4CF7-9A99-5FF831DC7BA5}">
            <xm:f>NOT(ISERROR(SEARCH('Listados Datos'!$P$6,AR422)))</xm:f>
            <xm:f>'Listados Datos'!$P$6</xm:f>
            <x14:dxf>
              <fill>
                <patternFill>
                  <bgColor rgb="FFFFC000"/>
                </patternFill>
              </fill>
            </x14:dxf>
          </x14:cfRule>
          <x14:cfRule type="containsText" priority="6753" operator="containsText" id="{66CE4DE4-0E37-4ED9-BDFC-C3AE59DD05C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787" operator="containsText" id="{E634911F-78FA-463F-B910-70AE6FCDEAD5}">
            <xm:f>NOT(ISERROR(SEARCH('Listados Datos'!$T$3,AF422)))</xm:f>
            <xm:f>'Listados Datos'!$T$3</xm:f>
            <x14:dxf>
              <fill>
                <patternFill patternType="solid">
                  <bgColor rgb="FFC00000"/>
                </patternFill>
              </fill>
            </x14:dxf>
          </x14:cfRule>
          <x14:cfRule type="containsText" priority="6788" operator="containsText" id="{E6AB00E8-8C75-44A2-8424-E039B3E44013}">
            <xm:f>NOT(ISERROR(SEARCH('Listados Datos'!$T$4,AF422)))</xm:f>
            <xm:f>'Listados Datos'!$T$4</xm:f>
            <x14:dxf>
              <font>
                <b/>
                <i val="0"/>
                <color theme="0"/>
              </font>
              <fill>
                <patternFill>
                  <bgColor rgb="FFE26B0A"/>
                </patternFill>
              </fill>
            </x14:dxf>
          </x14:cfRule>
          <x14:cfRule type="containsText" priority="6789" operator="containsText" id="{457363D9-F8A0-469D-BBFD-3CF7DB05BA96}">
            <xm:f>NOT(ISERROR(SEARCH('Listados Datos'!$T$5,AF422)))</xm:f>
            <xm:f>'Listados Datos'!$T$5</xm:f>
            <x14:dxf>
              <font>
                <b/>
                <i val="0"/>
                <color auto="1"/>
              </font>
              <fill>
                <patternFill>
                  <bgColor rgb="FFFFFF00"/>
                </patternFill>
              </fill>
            </x14:dxf>
          </x14:cfRule>
          <x14:cfRule type="containsText" priority="6790" operator="containsText" id="{05344A30-5C6D-4980-86BC-E2C293EE4B7B}">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783" operator="containsText" id="{26A1F863-D33B-47A7-9A23-5C08487BA8C4}">
            <xm:f>NOT(ISERROR(SEARCH('Listados Datos'!$T$3,AB422)))</xm:f>
            <xm:f>'Listados Datos'!$T$3</xm:f>
            <x14:dxf>
              <fill>
                <patternFill patternType="solid">
                  <bgColor rgb="FFC00000"/>
                </patternFill>
              </fill>
            </x14:dxf>
          </x14:cfRule>
          <x14:cfRule type="containsText" priority="6784" operator="containsText" id="{EA3F296F-2144-461E-BC08-61AC65F4B705}">
            <xm:f>NOT(ISERROR(SEARCH('Listados Datos'!$T$4,AB422)))</xm:f>
            <xm:f>'Listados Datos'!$T$4</xm:f>
            <x14:dxf>
              <font>
                <b/>
                <i val="0"/>
                <color theme="0"/>
              </font>
              <fill>
                <patternFill>
                  <bgColor rgb="FFE26B0A"/>
                </patternFill>
              </fill>
            </x14:dxf>
          </x14:cfRule>
          <x14:cfRule type="containsText" priority="6785" operator="containsText" id="{A60E9ECA-CD2D-4C8D-9079-02BF5CC5FB87}">
            <xm:f>NOT(ISERROR(SEARCH('Listados Datos'!$T$5,AB422)))</xm:f>
            <xm:f>'Listados Datos'!$T$5</xm:f>
            <x14:dxf>
              <font>
                <b/>
                <i val="0"/>
                <color auto="1"/>
              </font>
              <fill>
                <patternFill>
                  <bgColor rgb="FFFFFF00"/>
                </patternFill>
              </fill>
            </x14:dxf>
          </x14:cfRule>
          <x14:cfRule type="containsText" priority="6786" operator="containsText" id="{007BF2B8-181C-4D62-9C23-AEC644018E24}">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773" operator="containsText" id="{2F957EEB-EDD6-448F-8B29-93F045125DEB}">
            <xm:f>NOT(ISERROR(SEARCH('Listados Datos'!$P$3,Z422)))</xm:f>
            <xm:f>'Listados Datos'!$P$3</xm:f>
            <x14:dxf>
              <fill>
                <patternFill>
                  <bgColor rgb="FF99CC00"/>
                </patternFill>
              </fill>
            </x14:dxf>
          </x14:cfRule>
          <x14:cfRule type="containsText" priority="6774" operator="containsText" id="{4BFCE108-2DAF-429F-A1B2-EE01278028F0}">
            <xm:f>NOT(ISERROR(SEARCH('Listados Datos'!$P$4,Z422)))</xm:f>
            <xm:f>'Listados Datos'!$P$4</xm:f>
            <x14:dxf>
              <fill>
                <patternFill>
                  <bgColor rgb="FF33CC33"/>
                </patternFill>
              </fill>
            </x14:dxf>
          </x14:cfRule>
          <x14:cfRule type="containsText" priority="6775" operator="containsText" id="{49270B59-D3FB-4857-8A0F-E232C4721EDF}">
            <xm:f>NOT(ISERROR(SEARCH('Listados Datos'!$P$5,Z422)))</xm:f>
            <xm:f>'Listados Datos'!$P$5</xm:f>
            <x14:dxf>
              <fill>
                <patternFill>
                  <bgColor rgb="FFFFFF00"/>
                </patternFill>
              </fill>
            </x14:dxf>
          </x14:cfRule>
          <x14:cfRule type="containsText" priority="6776" operator="containsText" id="{1690A35C-75CD-4810-94EC-585BEDF5C710}">
            <xm:f>NOT(ISERROR(SEARCH('Listados Datos'!$P$6,Z422)))</xm:f>
            <xm:f>'Listados Datos'!$P$6</xm:f>
            <x14:dxf>
              <fill>
                <patternFill>
                  <bgColor rgb="FFFFC000"/>
                </patternFill>
              </fill>
            </x14:dxf>
          </x14:cfRule>
          <x14:cfRule type="containsText" priority="6777" operator="containsText" id="{1B70779E-1BBB-4F72-B759-37FA3336AD64}">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59" operator="containsText" id="{EBFD277F-C538-4FBE-B043-83052050BC2E}">
            <xm:f>NOT(ISERROR(SEARCH('Listados Datos'!$T$3,AT422)))</xm:f>
            <xm:f>'Listados Datos'!$T$3</xm:f>
            <x14:dxf>
              <fill>
                <patternFill patternType="solid">
                  <bgColor rgb="FFC00000"/>
                </patternFill>
              </fill>
            </x14:dxf>
          </x14:cfRule>
          <x14:cfRule type="containsText" priority="6760" operator="containsText" id="{E8D4B2AC-890D-4254-8AF7-A9CA59084C2A}">
            <xm:f>NOT(ISERROR(SEARCH('Listados Datos'!$T$4,AT422)))</xm:f>
            <xm:f>'Listados Datos'!$T$4</xm:f>
            <x14:dxf>
              <font>
                <b/>
                <i val="0"/>
                <color theme="0"/>
              </font>
              <fill>
                <patternFill>
                  <bgColor rgb="FFE26B0A"/>
                </patternFill>
              </fill>
            </x14:dxf>
          </x14:cfRule>
          <x14:cfRule type="containsText" priority="6761" operator="containsText" id="{7CA6832D-3FDE-42B8-9243-6C2BFD1B36E3}">
            <xm:f>NOT(ISERROR(SEARCH('Listados Datos'!$T$5,AT422)))</xm:f>
            <xm:f>'Listados Datos'!$T$5</xm:f>
            <x14:dxf>
              <font>
                <b/>
                <i val="0"/>
                <color auto="1"/>
              </font>
              <fill>
                <patternFill>
                  <bgColor rgb="FFFFFF00"/>
                </patternFill>
              </fill>
            </x14:dxf>
          </x14:cfRule>
          <x14:cfRule type="containsText" priority="6762" operator="containsText" id="{A4DCB0F0-27DC-44F1-89C2-0174EFF10CD8}">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599" operator="containsText" id="{5413E4BA-FE47-4E24-A919-E2D605A48BFF}">
            <xm:f>NOT(ISERROR(SEARCH('Listados Datos'!$P$3,AR433)))</xm:f>
            <xm:f>'Listados Datos'!$P$3</xm:f>
            <x14:dxf>
              <fill>
                <patternFill>
                  <bgColor rgb="FF99CC00"/>
                </patternFill>
              </fill>
            </x14:dxf>
          </x14:cfRule>
          <x14:cfRule type="containsText" priority="6600" operator="containsText" id="{96FD3E66-5458-474E-B0AE-30A5B03574FE}">
            <xm:f>NOT(ISERROR(SEARCH('Listados Datos'!$P$4,AR433)))</xm:f>
            <xm:f>'Listados Datos'!$P$4</xm:f>
            <x14:dxf>
              <fill>
                <patternFill>
                  <bgColor rgb="FF33CC33"/>
                </patternFill>
              </fill>
            </x14:dxf>
          </x14:cfRule>
          <x14:cfRule type="containsText" priority="6601" operator="containsText" id="{5D22E2B7-ACC6-4636-B93A-A784D65C682C}">
            <xm:f>NOT(ISERROR(SEARCH('Listados Datos'!$P$5,AR433)))</xm:f>
            <xm:f>'Listados Datos'!$P$5</xm:f>
            <x14:dxf>
              <fill>
                <patternFill>
                  <bgColor rgb="FFFFFF00"/>
                </patternFill>
              </fill>
            </x14:dxf>
          </x14:cfRule>
          <x14:cfRule type="containsText" priority="6602" operator="containsText" id="{511DE924-9009-4A4A-80B9-FFA765974A7B}">
            <xm:f>NOT(ISERROR(SEARCH('Listados Datos'!$P$6,AR433)))</xm:f>
            <xm:f>'Listados Datos'!$P$6</xm:f>
            <x14:dxf>
              <fill>
                <patternFill>
                  <bgColor rgb="FFFFC000"/>
                </patternFill>
              </fill>
            </x14:dxf>
          </x14:cfRule>
          <x14:cfRule type="containsText" priority="6603" operator="containsText" id="{6A9457ED-AC35-4711-BDDF-0E92A49A0897}">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665" operator="containsText" id="{A591EF9B-7D43-46E6-BDBF-9408876AB068}">
            <xm:f>NOT(ISERROR(SEARCH('Listados Datos'!$T$3,AT435)))</xm:f>
            <xm:f>'Listados Datos'!$T$3</xm:f>
            <x14:dxf>
              <fill>
                <patternFill patternType="solid">
                  <bgColor rgb="FFC00000"/>
                </patternFill>
              </fill>
            </x14:dxf>
          </x14:cfRule>
          <x14:cfRule type="containsText" priority="6666" operator="containsText" id="{1B03A27F-C3FF-42F1-AD91-D975FE0FE608}">
            <xm:f>NOT(ISERROR(SEARCH('Listados Datos'!$T$4,AT435)))</xm:f>
            <xm:f>'Listados Datos'!$T$4</xm:f>
            <x14:dxf>
              <font>
                <b/>
                <i val="0"/>
                <color theme="0"/>
              </font>
              <fill>
                <patternFill>
                  <bgColor rgb="FFE26B0A"/>
                </patternFill>
              </fill>
            </x14:dxf>
          </x14:cfRule>
          <x14:cfRule type="containsText" priority="6667" operator="containsText" id="{A1EABAAC-B5D2-408F-96A7-DDD7EB904028}">
            <xm:f>NOT(ISERROR(SEARCH('Listados Datos'!$T$5,AT435)))</xm:f>
            <xm:f>'Listados Datos'!$T$5</xm:f>
            <x14:dxf>
              <font>
                <b/>
                <i val="0"/>
                <color auto="1"/>
              </font>
              <fill>
                <patternFill>
                  <bgColor rgb="FFFFFF00"/>
                </patternFill>
              </fill>
            </x14:dxf>
          </x14:cfRule>
          <x14:cfRule type="containsText" priority="6668" operator="containsText" id="{10F45F8E-9A66-4937-8344-ACABB2CBB0F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655" operator="containsText" id="{A199DAF6-FC15-49C9-8997-30B2A3211379}">
            <xm:f>NOT(ISERROR(SEARCH('Listados Datos'!$P$3,AR435)))</xm:f>
            <xm:f>'Listados Datos'!$P$3</xm:f>
            <x14:dxf>
              <fill>
                <patternFill>
                  <bgColor rgb="FF99CC00"/>
                </patternFill>
              </fill>
            </x14:dxf>
          </x14:cfRule>
          <x14:cfRule type="containsText" priority="6656" operator="containsText" id="{B3F8CF4A-B9CD-42D1-9A9C-500D61756F37}">
            <xm:f>NOT(ISERROR(SEARCH('Listados Datos'!$P$4,AR435)))</xm:f>
            <xm:f>'Listados Datos'!$P$4</xm:f>
            <x14:dxf>
              <fill>
                <patternFill>
                  <bgColor rgb="FF33CC33"/>
                </patternFill>
              </fill>
            </x14:dxf>
          </x14:cfRule>
          <x14:cfRule type="containsText" priority="6657" operator="containsText" id="{CF92F699-65DA-4958-96C1-B38DB660EA8C}">
            <xm:f>NOT(ISERROR(SEARCH('Listados Datos'!$P$5,AR435)))</xm:f>
            <xm:f>'Listados Datos'!$P$5</xm:f>
            <x14:dxf>
              <fill>
                <patternFill>
                  <bgColor rgb="FFFFFF00"/>
                </patternFill>
              </fill>
            </x14:dxf>
          </x14:cfRule>
          <x14:cfRule type="containsText" priority="6658" operator="containsText" id="{6EF9796F-973D-4EBB-9346-C363EA377FBD}">
            <xm:f>NOT(ISERROR(SEARCH('Listados Datos'!$P$6,AR435)))</xm:f>
            <xm:f>'Listados Datos'!$P$6</xm:f>
            <x14:dxf>
              <fill>
                <patternFill>
                  <bgColor rgb="FFFFC000"/>
                </patternFill>
              </fill>
            </x14:dxf>
          </x14:cfRule>
          <x14:cfRule type="containsText" priority="6659" operator="containsText" id="{028405D8-B991-4FA5-8511-BD1869D97E07}">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623" operator="containsText" id="{F7A1BBA0-6CE5-404A-8A89-939553EE60BE}">
            <xm:f>NOT(ISERROR(SEARCH('Listados Datos'!$T$3,AT432)))</xm:f>
            <xm:f>'Listados Datos'!$T$3</xm:f>
            <x14:dxf>
              <fill>
                <patternFill patternType="solid">
                  <bgColor rgb="FFC00000"/>
                </patternFill>
              </fill>
            </x14:dxf>
          </x14:cfRule>
          <x14:cfRule type="containsText" priority="6624" operator="containsText" id="{C444149B-B641-44FB-8D8C-57449BC25B02}">
            <xm:f>NOT(ISERROR(SEARCH('Listados Datos'!$T$4,AT432)))</xm:f>
            <xm:f>'Listados Datos'!$T$4</xm:f>
            <x14:dxf>
              <font>
                <b/>
                <i val="0"/>
                <color theme="0"/>
              </font>
              <fill>
                <patternFill>
                  <bgColor rgb="FFE26B0A"/>
                </patternFill>
              </fill>
            </x14:dxf>
          </x14:cfRule>
          <x14:cfRule type="containsText" priority="6625" operator="containsText" id="{38D16A83-9CB3-43AD-9728-52014829F954}">
            <xm:f>NOT(ISERROR(SEARCH('Listados Datos'!$T$5,AT432)))</xm:f>
            <xm:f>'Listados Datos'!$T$5</xm:f>
            <x14:dxf>
              <font>
                <b/>
                <i val="0"/>
                <color auto="1"/>
              </font>
              <fill>
                <patternFill>
                  <bgColor rgb="FFFFFF00"/>
                </patternFill>
              </fill>
            </x14:dxf>
          </x14:cfRule>
          <x14:cfRule type="containsText" priority="6626" operator="containsText" id="{3AC40E45-766E-4743-BB98-FC4D34D50C30}">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613" operator="containsText" id="{27FA14E9-E15F-498D-A376-9C9A6467643A}">
            <xm:f>NOT(ISERROR(SEARCH('Listados Datos'!$P$3,AR432)))</xm:f>
            <xm:f>'Listados Datos'!$P$3</xm:f>
            <x14:dxf>
              <fill>
                <patternFill>
                  <bgColor rgb="FF99CC00"/>
                </patternFill>
              </fill>
            </x14:dxf>
          </x14:cfRule>
          <x14:cfRule type="containsText" priority="6614" operator="containsText" id="{E49B1490-7FA0-4EDE-B2B2-E422630DF4FB}">
            <xm:f>NOT(ISERROR(SEARCH('Listados Datos'!$P$4,AR432)))</xm:f>
            <xm:f>'Listados Datos'!$P$4</xm:f>
            <x14:dxf>
              <fill>
                <patternFill>
                  <bgColor rgb="FF33CC33"/>
                </patternFill>
              </fill>
            </x14:dxf>
          </x14:cfRule>
          <x14:cfRule type="containsText" priority="6615" operator="containsText" id="{3EF637F9-8140-4B25-A2D8-D0B52C31A218}">
            <xm:f>NOT(ISERROR(SEARCH('Listados Datos'!$P$5,AR432)))</xm:f>
            <xm:f>'Listados Datos'!$P$5</xm:f>
            <x14:dxf>
              <fill>
                <patternFill>
                  <bgColor rgb="FFFFFF00"/>
                </patternFill>
              </fill>
            </x14:dxf>
          </x14:cfRule>
          <x14:cfRule type="containsText" priority="6616" operator="containsText" id="{384D4901-754B-4BF8-8EA8-C795FB722449}">
            <xm:f>NOT(ISERROR(SEARCH('Listados Datos'!$P$6,AR432)))</xm:f>
            <xm:f>'Listados Datos'!$P$6</xm:f>
            <x14:dxf>
              <fill>
                <patternFill>
                  <bgColor rgb="FFFFC000"/>
                </patternFill>
              </fill>
            </x14:dxf>
          </x14:cfRule>
          <x14:cfRule type="containsText" priority="6617" operator="containsText" id="{3CBD707E-9CDB-4EE5-A44B-E1B0099819AA}">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731" operator="containsText" id="{FA7690AE-181F-42FF-96A5-D58239C3DE57}">
            <xm:f>NOT(ISERROR(SEARCH('Listados Datos'!$T$3,AF430)))</xm:f>
            <xm:f>'Listados Datos'!$T$3</xm:f>
            <x14:dxf>
              <fill>
                <patternFill patternType="solid">
                  <bgColor rgb="FFC00000"/>
                </patternFill>
              </fill>
            </x14:dxf>
          </x14:cfRule>
          <x14:cfRule type="containsText" priority="6732" operator="containsText" id="{90905309-6953-4199-9D5A-5AA26AE7F816}">
            <xm:f>NOT(ISERROR(SEARCH('Listados Datos'!$T$4,AF430)))</xm:f>
            <xm:f>'Listados Datos'!$T$4</xm:f>
            <x14:dxf>
              <font>
                <b/>
                <i val="0"/>
                <color theme="0"/>
              </font>
              <fill>
                <patternFill>
                  <bgColor rgb="FFE26B0A"/>
                </patternFill>
              </fill>
            </x14:dxf>
          </x14:cfRule>
          <x14:cfRule type="containsText" priority="6733" operator="containsText" id="{063223EE-D0A5-41B0-B377-6E9E9F42429F}">
            <xm:f>NOT(ISERROR(SEARCH('Listados Datos'!$T$5,AF430)))</xm:f>
            <xm:f>'Listados Datos'!$T$5</xm:f>
            <x14:dxf>
              <font>
                <b/>
                <i val="0"/>
                <color auto="1"/>
              </font>
              <fill>
                <patternFill>
                  <bgColor rgb="FFFFFF00"/>
                </patternFill>
              </fill>
            </x14:dxf>
          </x14:cfRule>
          <x14:cfRule type="containsText" priority="6734" operator="containsText" id="{85BD7416-AA9D-488E-ABA0-0C0AA17B3CE3}">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727" operator="containsText" id="{67AC2FAC-1836-4D62-A7AD-938A9EFDF18F}">
            <xm:f>NOT(ISERROR(SEARCH('Listados Datos'!$T$3,AB430)))</xm:f>
            <xm:f>'Listados Datos'!$T$3</xm:f>
            <x14:dxf>
              <fill>
                <patternFill patternType="solid">
                  <bgColor rgb="FFC00000"/>
                </patternFill>
              </fill>
            </x14:dxf>
          </x14:cfRule>
          <x14:cfRule type="containsText" priority="6728" operator="containsText" id="{A6DCA400-CAA1-4E28-9246-1F79EB2E5D70}">
            <xm:f>NOT(ISERROR(SEARCH('Listados Datos'!$T$4,AB430)))</xm:f>
            <xm:f>'Listados Datos'!$T$4</xm:f>
            <x14:dxf>
              <font>
                <b/>
                <i val="0"/>
                <color theme="0"/>
              </font>
              <fill>
                <patternFill>
                  <bgColor rgb="FFE26B0A"/>
                </patternFill>
              </fill>
            </x14:dxf>
          </x14:cfRule>
          <x14:cfRule type="containsText" priority="6729" operator="containsText" id="{772B72C1-5DDF-4ED9-B7AA-413D2C21AA01}">
            <xm:f>NOT(ISERROR(SEARCH('Listados Datos'!$T$5,AB430)))</xm:f>
            <xm:f>'Listados Datos'!$T$5</xm:f>
            <x14:dxf>
              <font>
                <b/>
                <i val="0"/>
                <color auto="1"/>
              </font>
              <fill>
                <patternFill>
                  <bgColor rgb="FFFFFF00"/>
                </patternFill>
              </fill>
            </x14:dxf>
          </x14:cfRule>
          <x14:cfRule type="containsText" priority="6730" operator="containsText" id="{EA5EC521-A4C7-496A-8AA9-D65FA609E8C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717" operator="containsText" id="{26DA4F24-3CCD-47D1-8605-7479D0EBC96F}">
            <xm:f>NOT(ISERROR(SEARCH('Listados Datos'!$P$3,Z430)))</xm:f>
            <xm:f>'Listados Datos'!$P$3</xm:f>
            <x14:dxf>
              <fill>
                <patternFill>
                  <bgColor rgb="FF99CC00"/>
                </patternFill>
              </fill>
            </x14:dxf>
          </x14:cfRule>
          <x14:cfRule type="containsText" priority="6718" operator="containsText" id="{D3B9DD99-ADD2-4179-B341-E6A543431446}">
            <xm:f>NOT(ISERROR(SEARCH('Listados Datos'!$P$4,Z430)))</xm:f>
            <xm:f>'Listados Datos'!$P$4</xm:f>
            <x14:dxf>
              <fill>
                <patternFill>
                  <bgColor rgb="FF33CC33"/>
                </patternFill>
              </fill>
            </x14:dxf>
          </x14:cfRule>
          <x14:cfRule type="containsText" priority="6719" operator="containsText" id="{E72AD7C2-E2FB-44D4-8D23-FABA21F2281E}">
            <xm:f>NOT(ISERROR(SEARCH('Listados Datos'!$P$5,Z430)))</xm:f>
            <xm:f>'Listados Datos'!$P$5</xm:f>
            <x14:dxf>
              <fill>
                <patternFill>
                  <bgColor rgb="FFFFFF00"/>
                </patternFill>
              </fill>
            </x14:dxf>
          </x14:cfRule>
          <x14:cfRule type="containsText" priority="6720" operator="containsText" id="{852F037A-A1B0-46F2-81FD-00617D5AB505}">
            <xm:f>NOT(ISERROR(SEARCH('Listados Datos'!$P$6,Z430)))</xm:f>
            <xm:f>'Listados Datos'!$P$6</xm:f>
            <x14:dxf>
              <fill>
                <patternFill>
                  <bgColor rgb="FFFFC000"/>
                </patternFill>
              </fill>
            </x14:dxf>
          </x14:cfRule>
          <x14:cfRule type="containsText" priority="6721" operator="containsText" id="{5A990EAE-8629-4915-9031-089F062B5E25}">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693" operator="containsText" id="{07B6C5C9-54AE-4A67-84F9-B3E5C3B470AE}">
            <xm:f>NOT(ISERROR(SEARCH('Listados Datos'!$T$3,AT430)))</xm:f>
            <xm:f>'Listados Datos'!$T$3</xm:f>
            <x14:dxf>
              <fill>
                <patternFill patternType="solid">
                  <bgColor rgb="FFC00000"/>
                </patternFill>
              </fill>
            </x14:dxf>
          </x14:cfRule>
          <x14:cfRule type="containsText" priority="6694" operator="containsText" id="{9BBBDFAA-C0F9-43DA-A06E-39E82E160083}">
            <xm:f>NOT(ISERROR(SEARCH('Listados Datos'!$T$4,AT430)))</xm:f>
            <xm:f>'Listados Datos'!$T$4</xm:f>
            <x14:dxf>
              <font>
                <b/>
                <i val="0"/>
                <color theme="0"/>
              </font>
              <fill>
                <patternFill>
                  <bgColor rgb="FFE26B0A"/>
                </patternFill>
              </fill>
            </x14:dxf>
          </x14:cfRule>
          <x14:cfRule type="containsText" priority="6695" operator="containsText" id="{9C119A78-3E9C-4ED0-A0E4-A5C90B5ECBEC}">
            <xm:f>NOT(ISERROR(SEARCH('Listados Datos'!$T$5,AT430)))</xm:f>
            <xm:f>'Listados Datos'!$T$5</xm:f>
            <x14:dxf>
              <font>
                <b/>
                <i val="0"/>
                <color auto="1"/>
              </font>
              <fill>
                <patternFill>
                  <bgColor rgb="FFFFFF00"/>
                </patternFill>
              </fill>
            </x14:dxf>
          </x14:cfRule>
          <x14:cfRule type="containsText" priority="6696" operator="containsText" id="{B40FA6BB-A89C-4EE8-876C-0788AA47BC28}">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683" operator="containsText" id="{4F42F2C3-37D6-432D-8ABC-1B069F2C620D}">
            <xm:f>NOT(ISERROR(SEARCH('Listados Datos'!$P$3,AR430)))</xm:f>
            <xm:f>'Listados Datos'!$P$3</xm:f>
            <x14:dxf>
              <fill>
                <patternFill>
                  <bgColor rgb="FF99CC00"/>
                </patternFill>
              </fill>
            </x14:dxf>
          </x14:cfRule>
          <x14:cfRule type="containsText" priority="6684" operator="containsText" id="{4047BA9C-8A65-46E3-9F44-923D6B5228E1}">
            <xm:f>NOT(ISERROR(SEARCH('Listados Datos'!$P$4,AR430)))</xm:f>
            <xm:f>'Listados Datos'!$P$4</xm:f>
            <x14:dxf>
              <fill>
                <patternFill>
                  <bgColor rgb="FF33CC33"/>
                </patternFill>
              </fill>
            </x14:dxf>
          </x14:cfRule>
          <x14:cfRule type="containsText" priority="6685" operator="containsText" id="{30945D55-080D-4B7D-A138-C15061100E57}">
            <xm:f>NOT(ISERROR(SEARCH('Listados Datos'!$P$5,AR430)))</xm:f>
            <xm:f>'Listados Datos'!$P$5</xm:f>
            <x14:dxf>
              <fill>
                <patternFill>
                  <bgColor rgb="FFFFFF00"/>
                </patternFill>
              </fill>
            </x14:dxf>
          </x14:cfRule>
          <x14:cfRule type="containsText" priority="6686" operator="containsText" id="{AB5E12E6-83BB-44F6-B2E5-F3B805C84A34}">
            <xm:f>NOT(ISERROR(SEARCH('Listados Datos'!$P$6,AR430)))</xm:f>
            <xm:f>'Listados Datos'!$P$6</xm:f>
            <x14:dxf>
              <fill>
                <patternFill>
                  <bgColor rgb="FFFFC000"/>
                </patternFill>
              </fill>
            </x14:dxf>
          </x14:cfRule>
          <x14:cfRule type="containsText" priority="6687" operator="containsText" id="{244D51AC-6182-4FEE-9C06-4784E2C9A84E}">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679" operator="containsText" id="{F4C0B958-D89B-4FBD-A301-8687EA54920F}">
            <xm:f>NOT(ISERROR(SEARCH('Listados Datos'!$T$3,AT431)))</xm:f>
            <xm:f>'Listados Datos'!$T$3</xm:f>
            <x14:dxf>
              <fill>
                <patternFill patternType="solid">
                  <bgColor rgb="FFC00000"/>
                </patternFill>
              </fill>
            </x14:dxf>
          </x14:cfRule>
          <x14:cfRule type="containsText" priority="6680" operator="containsText" id="{21DF5ED6-A7D2-4C1F-995C-D63042BEB226}">
            <xm:f>NOT(ISERROR(SEARCH('Listados Datos'!$T$4,AT431)))</xm:f>
            <xm:f>'Listados Datos'!$T$4</xm:f>
            <x14:dxf>
              <font>
                <b/>
                <i val="0"/>
                <color theme="0"/>
              </font>
              <fill>
                <patternFill>
                  <bgColor rgb="FFE26B0A"/>
                </patternFill>
              </fill>
            </x14:dxf>
          </x14:cfRule>
          <x14:cfRule type="containsText" priority="6681" operator="containsText" id="{F52DD658-7BB8-47A4-B4CD-6AD6CF450349}">
            <xm:f>NOT(ISERROR(SEARCH('Listados Datos'!$T$5,AT431)))</xm:f>
            <xm:f>'Listados Datos'!$T$5</xm:f>
            <x14:dxf>
              <font>
                <b/>
                <i val="0"/>
                <color auto="1"/>
              </font>
              <fill>
                <patternFill>
                  <bgColor rgb="FFFFFF00"/>
                </patternFill>
              </fill>
            </x14:dxf>
          </x14:cfRule>
          <x14:cfRule type="containsText" priority="6682" operator="containsText" id="{C3B48E46-F60F-41EA-95E3-4589982698B3}">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669" operator="containsText" id="{5DCB0421-A6C9-497C-B343-768B3DF7682E}">
            <xm:f>NOT(ISERROR(SEARCH('Listados Datos'!$P$3,AR431)))</xm:f>
            <xm:f>'Listados Datos'!$P$3</xm:f>
            <x14:dxf>
              <fill>
                <patternFill>
                  <bgColor rgb="FF99CC00"/>
                </patternFill>
              </fill>
            </x14:dxf>
          </x14:cfRule>
          <x14:cfRule type="containsText" priority="6670" operator="containsText" id="{B3C83B4D-A747-4044-B7FC-AC2177A31B16}">
            <xm:f>NOT(ISERROR(SEARCH('Listados Datos'!$P$4,AR431)))</xm:f>
            <xm:f>'Listados Datos'!$P$4</xm:f>
            <x14:dxf>
              <fill>
                <patternFill>
                  <bgColor rgb="FF33CC33"/>
                </patternFill>
              </fill>
            </x14:dxf>
          </x14:cfRule>
          <x14:cfRule type="containsText" priority="6671" operator="containsText" id="{47E0BEB3-B3E6-454A-80B0-BBA235F93AFB}">
            <xm:f>NOT(ISERROR(SEARCH('Listados Datos'!$P$5,AR431)))</xm:f>
            <xm:f>'Listados Datos'!$P$5</xm:f>
            <x14:dxf>
              <fill>
                <patternFill>
                  <bgColor rgb="FFFFFF00"/>
                </patternFill>
              </fill>
            </x14:dxf>
          </x14:cfRule>
          <x14:cfRule type="containsText" priority="6672" operator="containsText" id="{3A0346ED-3BD0-4C49-9B27-3C1BDE2AAEBC}">
            <xm:f>NOT(ISERROR(SEARCH('Listados Datos'!$P$6,AR431)))</xm:f>
            <xm:f>'Listados Datos'!$P$6</xm:f>
            <x14:dxf>
              <fill>
                <patternFill>
                  <bgColor rgb="FFFFC000"/>
                </patternFill>
              </fill>
            </x14:dxf>
          </x14:cfRule>
          <x14:cfRule type="containsText" priority="6673" operator="containsText" id="{4EF10A3E-EE4E-4761-AA83-6777BEC66472}">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651" operator="containsText" id="{61BA8258-56B5-45C7-8B03-EFB85F122F64}">
            <xm:f>NOT(ISERROR(SEARCH('Listados Datos'!$T$3,AF432)))</xm:f>
            <xm:f>'Listados Datos'!$T$3</xm:f>
            <x14:dxf>
              <fill>
                <patternFill patternType="solid">
                  <bgColor rgb="FFC00000"/>
                </patternFill>
              </fill>
            </x14:dxf>
          </x14:cfRule>
          <x14:cfRule type="containsText" priority="6652" operator="containsText" id="{85023E0E-D1EE-4595-897A-31B7B86A0BCF}">
            <xm:f>NOT(ISERROR(SEARCH('Listados Datos'!$T$4,AF432)))</xm:f>
            <xm:f>'Listados Datos'!$T$4</xm:f>
            <x14:dxf>
              <font>
                <b/>
                <i val="0"/>
                <color theme="0"/>
              </font>
              <fill>
                <patternFill>
                  <bgColor rgb="FFE26B0A"/>
                </patternFill>
              </fill>
            </x14:dxf>
          </x14:cfRule>
          <x14:cfRule type="containsText" priority="6653" operator="containsText" id="{C9927133-ED66-4482-93E6-A18522F44125}">
            <xm:f>NOT(ISERROR(SEARCH('Listados Datos'!$T$5,AF432)))</xm:f>
            <xm:f>'Listados Datos'!$T$5</xm:f>
            <x14:dxf>
              <font>
                <b/>
                <i val="0"/>
                <color auto="1"/>
              </font>
              <fill>
                <patternFill>
                  <bgColor rgb="FFFFFF00"/>
                </patternFill>
              </fill>
            </x14:dxf>
          </x14:cfRule>
          <x14:cfRule type="containsText" priority="6654" operator="containsText" id="{AE008176-0577-4C7A-ADB2-C9464CDFCAB7}">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647" operator="containsText" id="{EC545FF8-C36F-4D49-A497-DEAE36A86799}">
            <xm:f>NOT(ISERROR(SEARCH('Listados Datos'!$T$3,AB432)))</xm:f>
            <xm:f>'Listados Datos'!$T$3</xm:f>
            <x14:dxf>
              <fill>
                <patternFill patternType="solid">
                  <bgColor rgb="FFC00000"/>
                </patternFill>
              </fill>
            </x14:dxf>
          </x14:cfRule>
          <x14:cfRule type="containsText" priority="6648" operator="containsText" id="{28738D31-9F28-4BFE-8232-0509C72524F2}">
            <xm:f>NOT(ISERROR(SEARCH('Listados Datos'!$T$4,AB432)))</xm:f>
            <xm:f>'Listados Datos'!$T$4</xm:f>
            <x14:dxf>
              <font>
                <b/>
                <i val="0"/>
                <color theme="0"/>
              </font>
              <fill>
                <patternFill>
                  <bgColor rgb="FFE26B0A"/>
                </patternFill>
              </fill>
            </x14:dxf>
          </x14:cfRule>
          <x14:cfRule type="containsText" priority="6649" operator="containsText" id="{191C0EA7-4760-420A-B2D0-E5DAF5CB5637}">
            <xm:f>NOT(ISERROR(SEARCH('Listados Datos'!$T$5,AB432)))</xm:f>
            <xm:f>'Listados Datos'!$T$5</xm:f>
            <x14:dxf>
              <font>
                <b/>
                <i val="0"/>
                <color auto="1"/>
              </font>
              <fill>
                <patternFill>
                  <bgColor rgb="FFFFFF00"/>
                </patternFill>
              </fill>
            </x14:dxf>
          </x14:cfRule>
          <x14:cfRule type="containsText" priority="6650" operator="containsText" id="{41B296D5-0584-4502-A0BD-D8B4535724FD}">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637" operator="containsText" id="{513367F5-F8C6-4925-8B39-3721B09FDD3E}">
            <xm:f>NOT(ISERROR(SEARCH('Listados Datos'!$P$3,Z432)))</xm:f>
            <xm:f>'Listados Datos'!$P$3</xm:f>
            <x14:dxf>
              <fill>
                <patternFill>
                  <bgColor rgb="FF99CC00"/>
                </patternFill>
              </fill>
            </x14:dxf>
          </x14:cfRule>
          <x14:cfRule type="containsText" priority="6638" operator="containsText" id="{73641198-91D5-4251-9480-A979145E5B0B}">
            <xm:f>NOT(ISERROR(SEARCH('Listados Datos'!$P$4,Z432)))</xm:f>
            <xm:f>'Listados Datos'!$P$4</xm:f>
            <x14:dxf>
              <fill>
                <patternFill>
                  <bgColor rgb="FF33CC33"/>
                </patternFill>
              </fill>
            </x14:dxf>
          </x14:cfRule>
          <x14:cfRule type="containsText" priority="6639" operator="containsText" id="{B18AC57F-271B-41C4-A6C7-2888E350EA36}">
            <xm:f>NOT(ISERROR(SEARCH('Listados Datos'!$P$5,Z432)))</xm:f>
            <xm:f>'Listados Datos'!$P$5</xm:f>
            <x14:dxf>
              <fill>
                <patternFill>
                  <bgColor rgb="FFFFFF00"/>
                </patternFill>
              </fill>
            </x14:dxf>
          </x14:cfRule>
          <x14:cfRule type="containsText" priority="6640" operator="containsText" id="{0B4B29BF-1169-4868-A174-2F2314F10319}">
            <xm:f>NOT(ISERROR(SEARCH('Listados Datos'!$P$6,Z432)))</xm:f>
            <xm:f>'Listados Datos'!$P$6</xm:f>
            <x14:dxf>
              <fill>
                <patternFill>
                  <bgColor rgb="FFFFC000"/>
                </patternFill>
              </fill>
            </x14:dxf>
          </x14:cfRule>
          <x14:cfRule type="containsText" priority="6641" operator="containsText" id="{989F48B3-B820-4E02-849C-C39FD9304DCF}">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609" operator="containsText" id="{E28F70C9-4B46-44AF-ABB3-75DE4105B921}">
            <xm:f>NOT(ISERROR(SEARCH('Listados Datos'!$T$3,AT433)))</xm:f>
            <xm:f>'Listados Datos'!$T$3</xm:f>
            <x14:dxf>
              <fill>
                <patternFill patternType="solid">
                  <bgColor rgb="FFC00000"/>
                </patternFill>
              </fill>
            </x14:dxf>
          </x14:cfRule>
          <x14:cfRule type="containsText" priority="6610" operator="containsText" id="{C7F0AF56-4643-445E-9A82-43B0FB44534C}">
            <xm:f>NOT(ISERROR(SEARCH('Listados Datos'!$T$4,AT433)))</xm:f>
            <xm:f>'Listados Datos'!$T$4</xm:f>
            <x14:dxf>
              <font>
                <b/>
                <i val="0"/>
                <color theme="0"/>
              </font>
              <fill>
                <patternFill>
                  <bgColor rgb="FFE26B0A"/>
                </patternFill>
              </fill>
            </x14:dxf>
          </x14:cfRule>
          <x14:cfRule type="containsText" priority="6611" operator="containsText" id="{1D8EC900-0168-4A52-8681-2F4CA816C5CD}">
            <xm:f>NOT(ISERROR(SEARCH('Listados Datos'!$T$5,AT433)))</xm:f>
            <xm:f>'Listados Datos'!$T$5</xm:f>
            <x14:dxf>
              <font>
                <b/>
                <i val="0"/>
                <color auto="1"/>
              </font>
              <fill>
                <patternFill>
                  <bgColor rgb="FFFFFF00"/>
                </patternFill>
              </fill>
            </x14:dxf>
          </x14:cfRule>
          <x14:cfRule type="containsText" priority="6612" operator="containsText" id="{61889B58-19A5-4FF9-8D62-AC988B5D00AC}">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557" operator="containsText" id="{3115283B-CDE6-4ABA-A8B4-C9D074AD0250}">
            <xm:f>NOT(ISERROR(SEARCH('Listados Datos'!$P$3,AR434)))</xm:f>
            <xm:f>'Listados Datos'!$P$3</xm:f>
            <x14:dxf>
              <fill>
                <patternFill>
                  <bgColor rgb="FF99CC00"/>
                </patternFill>
              </fill>
            </x14:dxf>
          </x14:cfRule>
          <x14:cfRule type="containsText" priority="6558" operator="containsText" id="{3E1906C3-CAE2-445F-928D-6EDC6FC6E3E1}">
            <xm:f>NOT(ISERROR(SEARCH('Listados Datos'!$P$4,AR434)))</xm:f>
            <xm:f>'Listados Datos'!$P$4</xm:f>
            <x14:dxf>
              <fill>
                <patternFill>
                  <bgColor rgb="FF33CC33"/>
                </patternFill>
              </fill>
            </x14:dxf>
          </x14:cfRule>
          <x14:cfRule type="containsText" priority="6559" operator="containsText" id="{E847C8BF-6B90-44C7-8387-1DF852F7D13D}">
            <xm:f>NOT(ISERROR(SEARCH('Listados Datos'!$P$5,AR434)))</xm:f>
            <xm:f>'Listados Datos'!$P$5</xm:f>
            <x14:dxf>
              <fill>
                <patternFill>
                  <bgColor rgb="FFFFFF00"/>
                </patternFill>
              </fill>
            </x14:dxf>
          </x14:cfRule>
          <x14:cfRule type="containsText" priority="6560" operator="containsText" id="{A8ED73AE-F453-44CF-BEBC-4FFEAF5734E4}">
            <xm:f>NOT(ISERROR(SEARCH('Listados Datos'!$P$6,AR434)))</xm:f>
            <xm:f>'Listados Datos'!$P$6</xm:f>
            <x14:dxf>
              <fill>
                <patternFill>
                  <bgColor rgb="FFFFC000"/>
                </patternFill>
              </fill>
            </x14:dxf>
          </x14:cfRule>
          <x14:cfRule type="containsText" priority="6561" operator="containsText" id="{57B77731-7F21-4F94-B9B1-2CA58D5BCD61}">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595" operator="containsText" id="{729429B1-9817-4447-A42F-0479E293BC49}">
            <xm:f>NOT(ISERROR(SEARCH('Listados Datos'!$T$3,AF434)))</xm:f>
            <xm:f>'Listados Datos'!$T$3</xm:f>
            <x14:dxf>
              <fill>
                <patternFill patternType="solid">
                  <bgColor rgb="FFC00000"/>
                </patternFill>
              </fill>
            </x14:dxf>
          </x14:cfRule>
          <x14:cfRule type="containsText" priority="6596" operator="containsText" id="{1AF6FBFD-039E-49F9-94C5-8BF8AF0C2C18}">
            <xm:f>NOT(ISERROR(SEARCH('Listados Datos'!$T$4,AF434)))</xm:f>
            <xm:f>'Listados Datos'!$T$4</xm:f>
            <x14:dxf>
              <font>
                <b/>
                <i val="0"/>
                <color theme="0"/>
              </font>
              <fill>
                <patternFill>
                  <bgColor rgb="FFE26B0A"/>
                </patternFill>
              </fill>
            </x14:dxf>
          </x14:cfRule>
          <x14:cfRule type="containsText" priority="6597" operator="containsText" id="{019CF33F-ED4D-490B-9092-51549DFED08F}">
            <xm:f>NOT(ISERROR(SEARCH('Listados Datos'!$T$5,AF434)))</xm:f>
            <xm:f>'Listados Datos'!$T$5</xm:f>
            <x14:dxf>
              <font>
                <b/>
                <i val="0"/>
                <color auto="1"/>
              </font>
              <fill>
                <patternFill>
                  <bgColor rgb="FFFFFF00"/>
                </patternFill>
              </fill>
            </x14:dxf>
          </x14:cfRule>
          <x14:cfRule type="containsText" priority="6598" operator="containsText" id="{7BDF6066-A8AC-4EB3-AE8C-06B36183E5B9}">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591" operator="containsText" id="{2970274B-EFCA-4E8A-B917-F4DCB56D31DC}">
            <xm:f>NOT(ISERROR(SEARCH('Listados Datos'!$T$3,AB434)))</xm:f>
            <xm:f>'Listados Datos'!$T$3</xm:f>
            <x14:dxf>
              <fill>
                <patternFill patternType="solid">
                  <bgColor rgb="FFC00000"/>
                </patternFill>
              </fill>
            </x14:dxf>
          </x14:cfRule>
          <x14:cfRule type="containsText" priority="6592" operator="containsText" id="{904E6152-CBC3-4397-B7B2-378BCFF6979E}">
            <xm:f>NOT(ISERROR(SEARCH('Listados Datos'!$T$4,AB434)))</xm:f>
            <xm:f>'Listados Datos'!$T$4</xm:f>
            <x14:dxf>
              <font>
                <b/>
                <i val="0"/>
                <color theme="0"/>
              </font>
              <fill>
                <patternFill>
                  <bgColor rgb="FFE26B0A"/>
                </patternFill>
              </fill>
            </x14:dxf>
          </x14:cfRule>
          <x14:cfRule type="containsText" priority="6593" operator="containsText" id="{E8B31602-E94E-492D-AA2C-56F0DE13B465}">
            <xm:f>NOT(ISERROR(SEARCH('Listados Datos'!$T$5,AB434)))</xm:f>
            <xm:f>'Listados Datos'!$T$5</xm:f>
            <x14:dxf>
              <font>
                <b/>
                <i val="0"/>
                <color auto="1"/>
              </font>
              <fill>
                <patternFill>
                  <bgColor rgb="FFFFFF00"/>
                </patternFill>
              </fill>
            </x14:dxf>
          </x14:cfRule>
          <x14:cfRule type="containsText" priority="6594" operator="containsText" id="{CC9E1F5F-3DCE-44BF-A41C-B3AC0B42A119}">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581" operator="containsText" id="{DA29C4ED-1E55-4F7E-9F95-71FDB746B04C}">
            <xm:f>NOT(ISERROR(SEARCH('Listados Datos'!$P$3,Z434)))</xm:f>
            <xm:f>'Listados Datos'!$P$3</xm:f>
            <x14:dxf>
              <fill>
                <patternFill>
                  <bgColor rgb="FF99CC00"/>
                </patternFill>
              </fill>
            </x14:dxf>
          </x14:cfRule>
          <x14:cfRule type="containsText" priority="6582" operator="containsText" id="{81E1BFEB-25EF-4357-A07C-BC5D972B002D}">
            <xm:f>NOT(ISERROR(SEARCH('Listados Datos'!$P$4,Z434)))</xm:f>
            <xm:f>'Listados Datos'!$P$4</xm:f>
            <x14:dxf>
              <fill>
                <patternFill>
                  <bgColor rgb="FF33CC33"/>
                </patternFill>
              </fill>
            </x14:dxf>
          </x14:cfRule>
          <x14:cfRule type="containsText" priority="6583" operator="containsText" id="{59A3BD18-4BAA-4704-B895-F9E706DC8098}">
            <xm:f>NOT(ISERROR(SEARCH('Listados Datos'!$P$5,Z434)))</xm:f>
            <xm:f>'Listados Datos'!$P$5</xm:f>
            <x14:dxf>
              <fill>
                <patternFill>
                  <bgColor rgb="FFFFFF00"/>
                </patternFill>
              </fill>
            </x14:dxf>
          </x14:cfRule>
          <x14:cfRule type="containsText" priority="6584" operator="containsText" id="{124552FA-1DA6-4AFB-8878-A15D34FC5479}">
            <xm:f>NOT(ISERROR(SEARCH('Listados Datos'!$P$6,Z434)))</xm:f>
            <xm:f>'Listados Datos'!$P$6</xm:f>
            <x14:dxf>
              <fill>
                <patternFill>
                  <bgColor rgb="FFFFC000"/>
                </patternFill>
              </fill>
            </x14:dxf>
          </x14:cfRule>
          <x14:cfRule type="containsText" priority="6585" operator="containsText" id="{AAFB0A29-ACDF-4B4B-8DED-B17C028300E8}">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567" operator="containsText" id="{3B2B4798-2157-4443-AA73-AEDF4BBA8F42}">
            <xm:f>NOT(ISERROR(SEARCH('Listados Datos'!$T$3,AT434)))</xm:f>
            <xm:f>'Listados Datos'!$T$3</xm:f>
            <x14:dxf>
              <fill>
                <patternFill patternType="solid">
                  <bgColor rgb="FFC00000"/>
                </patternFill>
              </fill>
            </x14:dxf>
          </x14:cfRule>
          <x14:cfRule type="containsText" priority="6568" operator="containsText" id="{226D8A26-C9F0-4F6D-8B8C-C5D09F6F83DD}">
            <xm:f>NOT(ISERROR(SEARCH('Listados Datos'!$T$4,AT434)))</xm:f>
            <xm:f>'Listados Datos'!$T$4</xm:f>
            <x14:dxf>
              <font>
                <b/>
                <i val="0"/>
                <color theme="0"/>
              </font>
              <fill>
                <patternFill>
                  <bgColor rgb="FFE26B0A"/>
                </patternFill>
              </fill>
            </x14:dxf>
          </x14:cfRule>
          <x14:cfRule type="containsText" priority="6569" operator="containsText" id="{7D94617C-71E9-4197-888D-CAC1D9B984FE}">
            <xm:f>NOT(ISERROR(SEARCH('Listados Datos'!$T$5,AT434)))</xm:f>
            <xm:f>'Listados Datos'!$T$5</xm:f>
            <x14:dxf>
              <font>
                <b/>
                <i val="0"/>
                <color auto="1"/>
              </font>
              <fill>
                <patternFill>
                  <bgColor rgb="FFFFFF00"/>
                </patternFill>
              </fill>
            </x14:dxf>
          </x14:cfRule>
          <x14:cfRule type="containsText" priority="6570" operator="containsText" id="{90DBE726-AAEF-4072-A03C-C825E9A85FB6}">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6407" operator="containsText" id="{11C5E792-294A-43AA-90F5-097343AB7CB0}">
            <xm:f>NOT(ISERROR(SEARCH('Listados Datos'!$P$3,AR439)))</xm:f>
            <xm:f>'Listados Datos'!$P$3</xm:f>
            <x14:dxf>
              <fill>
                <patternFill>
                  <bgColor rgb="FF99CC00"/>
                </patternFill>
              </fill>
            </x14:dxf>
          </x14:cfRule>
          <x14:cfRule type="containsText" priority="6408" operator="containsText" id="{143FB2EF-D5AE-4797-AD18-18D200AE3D57}">
            <xm:f>NOT(ISERROR(SEARCH('Listados Datos'!$P$4,AR439)))</xm:f>
            <xm:f>'Listados Datos'!$P$4</xm:f>
            <x14:dxf>
              <fill>
                <patternFill>
                  <bgColor rgb="FF33CC33"/>
                </patternFill>
              </fill>
            </x14:dxf>
          </x14:cfRule>
          <x14:cfRule type="containsText" priority="6409" operator="containsText" id="{23B1C8F9-960F-48A1-9EA2-E07F8CAA845E}">
            <xm:f>NOT(ISERROR(SEARCH('Listados Datos'!$P$5,AR439)))</xm:f>
            <xm:f>'Listados Datos'!$P$5</xm:f>
            <x14:dxf>
              <fill>
                <patternFill>
                  <bgColor rgb="FFFFFF00"/>
                </patternFill>
              </fill>
            </x14:dxf>
          </x14:cfRule>
          <x14:cfRule type="containsText" priority="6410" operator="containsText" id="{5795C9E8-3353-4A11-A9BD-032E7D58BFB8}">
            <xm:f>NOT(ISERROR(SEARCH('Listados Datos'!$P$6,AR439)))</xm:f>
            <xm:f>'Listados Datos'!$P$6</xm:f>
            <x14:dxf>
              <fill>
                <patternFill>
                  <bgColor rgb="FFFFC000"/>
                </patternFill>
              </fill>
            </x14:dxf>
          </x14:cfRule>
          <x14:cfRule type="containsText" priority="6411" operator="containsText" id="{BFC59AA3-5232-4BF3-B997-7162C6BA47BD}">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6473" operator="containsText" id="{D79C1111-C0CD-4CB8-9AD2-F195D426F12D}">
            <xm:f>NOT(ISERROR(SEARCH('Listados Datos'!$T$3,AT441)))</xm:f>
            <xm:f>'Listados Datos'!$T$3</xm:f>
            <x14:dxf>
              <fill>
                <patternFill patternType="solid">
                  <bgColor rgb="FFC00000"/>
                </patternFill>
              </fill>
            </x14:dxf>
          </x14:cfRule>
          <x14:cfRule type="containsText" priority="6474" operator="containsText" id="{967A977A-758C-41F9-BC6C-25C260D15C26}">
            <xm:f>NOT(ISERROR(SEARCH('Listados Datos'!$T$4,AT441)))</xm:f>
            <xm:f>'Listados Datos'!$T$4</xm:f>
            <x14:dxf>
              <font>
                <b/>
                <i val="0"/>
                <color theme="0"/>
              </font>
              <fill>
                <patternFill>
                  <bgColor rgb="FFE26B0A"/>
                </patternFill>
              </fill>
            </x14:dxf>
          </x14:cfRule>
          <x14:cfRule type="containsText" priority="6475" operator="containsText" id="{95CD712D-9C93-40B6-83E3-4C00ADE8B409}">
            <xm:f>NOT(ISERROR(SEARCH('Listados Datos'!$T$5,AT441)))</xm:f>
            <xm:f>'Listados Datos'!$T$5</xm:f>
            <x14:dxf>
              <font>
                <b/>
                <i val="0"/>
                <color auto="1"/>
              </font>
              <fill>
                <patternFill>
                  <bgColor rgb="FFFFFF00"/>
                </patternFill>
              </fill>
            </x14:dxf>
          </x14:cfRule>
          <x14:cfRule type="containsText" priority="6476" operator="containsText" id="{D6241421-86A9-4831-991F-3403933A060F}">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463" operator="containsText" id="{162DB097-6C60-4AF1-9961-AD04C8936D81}">
            <xm:f>NOT(ISERROR(SEARCH('Listados Datos'!$P$3,AR441)))</xm:f>
            <xm:f>'Listados Datos'!$P$3</xm:f>
            <x14:dxf>
              <fill>
                <patternFill>
                  <bgColor rgb="FF99CC00"/>
                </patternFill>
              </fill>
            </x14:dxf>
          </x14:cfRule>
          <x14:cfRule type="containsText" priority="6464" operator="containsText" id="{D8B9CF10-7B3C-4090-8205-75C439B4238F}">
            <xm:f>NOT(ISERROR(SEARCH('Listados Datos'!$P$4,AR441)))</xm:f>
            <xm:f>'Listados Datos'!$P$4</xm:f>
            <x14:dxf>
              <fill>
                <patternFill>
                  <bgColor rgb="FF33CC33"/>
                </patternFill>
              </fill>
            </x14:dxf>
          </x14:cfRule>
          <x14:cfRule type="containsText" priority="6465" operator="containsText" id="{EFC86DC0-4929-4440-A064-0FBA93B45314}">
            <xm:f>NOT(ISERROR(SEARCH('Listados Datos'!$P$5,AR441)))</xm:f>
            <xm:f>'Listados Datos'!$P$5</xm:f>
            <x14:dxf>
              <fill>
                <patternFill>
                  <bgColor rgb="FFFFFF00"/>
                </patternFill>
              </fill>
            </x14:dxf>
          </x14:cfRule>
          <x14:cfRule type="containsText" priority="6466" operator="containsText" id="{1F0F626A-BB08-464A-BC0F-B1977A0E3F33}">
            <xm:f>NOT(ISERROR(SEARCH('Listados Datos'!$P$6,AR441)))</xm:f>
            <xm:f>'Listados Datos'!$P$6</xm:f>
            <x14:dxf>
              <fill>
                <patternFill>
                  <bgColor rgb="FFFFC000"/>
                </patternFill>
              </fill>
            </x14:dxf>
          </x14:cfRule>
          <x14:cfRule type="containsText" priority="6467" operator="containsText" id="{BB7034A2-A3E0-4966-AF4A-E7A9E30432D6}">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431" operator="containsText" id="{66433A02-453D-4AF7-A9BA-C644868E613C}">
            <xm:f>NOT(ISERROR(SEARCH('Listados Datos'!$T$3,AT438)))</xm:f>
            <xm:f>'Listados Datos'!$T$3</xm:f>
            <x14:dxf>
              <fill>
                <patternFill patternType="solid">
                  <bgColor rgb="FFC00000"/>
                </patternFill>
              </fill>
            </x14:dxf>
          </x14:cfRule>
          <x14:cfRule type="containsText" priority="6432" operator="containsText" id="{6B8A9CB1-2EE0-4A5D-8F84-A75C345C9350}">
            <xm:f>NOT(ISERROR(SEARCH('Listados Datos'!$T$4,AT438)))</xm:f>
            <xm:f>'Listados Datos'!$T$4</xm:f>
            <x14:dxf>
              <font>
                <b/>
                <i val="0"/>
                <color theme="0"/>
              </font>
              <fill>
                <patternFill>
                  <bgColor rgb="FFE26B0A"/>
                </patternFill>
              </fill>
            </x14:dxf>
          </x14:cfRule>
          <x14:cfRule type="containsText" priority="6433" operator="containsText" id="{C9B10C9C-AD30-4EB6-9A4D-0B1EDDDEF635}">
            <xm:f>NOT(ISERROR(SEARCH('Listados Datos'!$T$5,AT438)))</xm:f>
            <xm:f>'Listados Datos'!$T$5</xm:f>
            <x14:dxf>
              <font>
                <b/>
                <i val="0"/>
                <color auto="1"/>
              </font>
              <fill>
                <patternFill>
                  <bgColor rgb="FFFFFF00"/>
                </patternFill>
              </fill>
            </x14:dxf>
          </x14:cfRule>
          <x14:cfRule type="containsText" priority="6434" operator="containsText" id="{54E9EA86-10D0-47A9-9CB3-0CC6DD5842DA}">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421" operator="containsText" id="{0BAA1D74-FBEB-4F02-B50D-C0060BB1A615}">
            <xm:f>NOT(ISERROR(SEARCH('Listados Datos'!$P$3,AR438)))</xm:f>
            <xm:f>'Listados Datos'!$P$3</xm:f>
            <x14:dxf>
              <fill>
                <patternFill>
                  <bgColor rgb="FF99CC00"/>
                </patternFill>
              </fill>
            </x14:dxf>
          </x14:cfRule>
          <x14:cfRule type="containsText" priority="6422" operator="containsText" id="{30DD279D-8D4C-4740-B886-0699C1EDA928}">
            <xm:f>NOT(ISERROR(SEARCH('Listados Datos'!$P$4,AR438)))</xm:f>
            <xm:f>'Listados Datos'!$P$4</xm:f>
            <x14:dxf>
              <fill>
                <patternFill>
                  <bgColor rgb="FF33CC33"/>
                </patternFill>
              </fill>
            </x14:dxf>
          </x14:cfRule>
          <x14:cfRule type="containsText" priority="6423" operator="containsText" id="{F3E85091-10A4-4863-B92E-E4003C41E13C}">
            <xm:f>NOT(ISERROR(SEARCH('Listados Datos'!$P$5,AR438)))</xm:f>
            <xm:f>'Listados Datos'!$P$5</xm:f>
            <x14:dxf>
              <fill>
                <patternFill>
                  <bgColor rgb="FFFFFF00"/>
                </patternFill>
              </fill>
            </x14:dxf>
          </x14:cfRule>
          <x14:cfRule type="containsText" priority="6424" operator="containsText" id="{EAB0A489-BD39-4BEB-B15E-DCA453369089}">
            <xm:f>NOT(ISERROR(SEARCH('Listados Datos'!$P$6,AR438)))</xm:f>
            <xm:f>'Listados Datos'!$P$6</xm:f>
            <x14:dxf>
              <fill>
                <patternFill>
                  <bgColor rgb="FFFFC000"/>
                </patternFill>
              </fill>
            </x14:dxf>
          </x14:cfRule>
          <x14:cfRule type="containsText" priority="6425" operator="containsText" id="{AFDDBDB0-840C-430D-A0D6-1D9F68156E06}">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539" operator="containsText" id="{895598B0-0E2F-4897-82DF-7E8F6EBE9429}">
            <xm:f>NOT(ISERROR(SEARCH('Listados Datos'!$T$3,AF436)))</xm:f>
            <xm:f>'Listados Datos'!$T$3</xm:f>
            <x14:dxf>
              <fill>
                <patternFill patternType="solid">
                  <bgColor rgb="FFC00000"/>
                </patternFill>
              </fill>
            </x14:dxf>
          </x14:cfRule>
          <x14:cfRule type="containsText" priority="6540" operator="containsText" id="{D8B70D9A-1842-4FAF-BA71-0A69D11FA52B}">
            <xm:f>NOT(ISERROR(SEARCH('Listados Datos'!$T$4,AF436)))</xm:f>
            <xm:f>'Listados Datos'!$T$4</xm:f>
            <x14:dxf>
              <font>
                <b/>
                <i val="0"/>
                <color theme="0"/>
              </font>
              <fill>
                <patternFill>
                  <bgColor rgb="FFE26B0A"/>
                </patternFill>
              </fill>
            </x14:dxf>
          </x14:cfRule>
          <x14:cfRule type="containsText" priority="6541" operator="containsText" id="{AF16FF21-8CDF-4E26-8A76-50C0C7E61371}">
            <xm:f>NOT(ISERROR(SEARCH('Listados Datos'!$T$5,AF436)))</xm:f>
            <xm:f>'Listados Datos'!$T$5</xm:f>
            <x14:dxf>
              <font>
                <b/>
                <i val="0"/>
                <color auto="1"/>
              </font>
              <fill>
                <patternFill>
                  <bgColor rgb="FFFFFF00"/>
                </patternFill>
              </fill>
            </x14:dxf>
          </x14:cfRule>
          <x14:cfRule type="containsText" priority="6542" operator="containsText" id="{3DC06E5A-C269-4E6A-BFA7-2695E7DA00F0}">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535" operator="containsText" id="{7F8874C9-76BC-4FF7-B8A8-100B0E2172E4}">
            <xm:f>NOT(ISERROR(SEARCH('Listados Datos'!$T$3,AB436)))</xm:f>
            <xm:f>'Listados Datos'!$T$3</xm:f>
            <x14:dxf>
              <fill>
                <patternFill patternType="solid">
                  <bgColor rgb="FFC00000"/>
                </patternFill>
              </fill>
            </x14:dxf>
          </x14:cfRule>
          <x14:cfRule type="containsText" priority="6536" operator="containsText" id="{70FB74B3-B5B0-4F21-BF68-0C2C4172147C}">
            <xm:f>NOT(ISERROR(SEARCH('Listados Datos'!$T$4,AB436)))</xm:f>
            <xm:f>'Listados Datos'!$T$4</xm:f>
            <x14:dxf>
              <font>
                <b/>
                <i val="0"/>
                <color theme="0"/>
              </font>
              <fill>
                <patternFill>
                  <bgColor rgb="FFE26B0A"/>
                </patternFill>
              </fill>
            </x14:dxf>
          </x14:cfRule>
          <x14:cfRule type="containsText" priority="6537" operator="containsText" id="{3E991B9C-9341-440C-8ADD-0C51C0CE53D1}">
            <xm:f>NOT(ISERROR(SEARCH('Listados Datos'!$T$5,AB436)))</xm:f>
            <xm:f>'Listados Datos'!$T$5</xm:f>
            <x14:dxf>
              <font>
                <b/>
                <i val="0"/>
                <color auto="1"/>
              </font>
              <fill>
                <patternFill>
                  <bgColor rgb="FFFFFF00"/>
                </patternFill>
              </fill>
            </x14:dxf>
          </x14:cfRule>
          <x14:cfRule type="containsText" priority="6538" operator="containsText" id="{DF7C1A4F-6591-457C-A32F-DEC372C2E297}">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525" operator="containsText" id="{A31402A2-7B2A-4DA1-B0D5-B7146E9A70B3}">
            <xm:f>NOT(ISERROR(SEARCH('Listados Datos'!$P$3,Z436)))</xm:f>
            <xm:f>'Listados Datos'!$P$3</xm:f>
            <x14:dxf>
              <fill>
                <patternFill>
                  <bgColor rgb="FF99CC00"/>
                </patternFill>
              </fill>
            </x14:dxf>
          </x14:cfRule>
          <x14:cfRule type="containsText" priority="6526" operator="containsText" id="{236C44F2-0C3B-4F54-8B2E-F0AA1F1CA568}">
            <xm:f>NOT(ISERROR(SEARCH('Listados Datos'!$P$4,Z436)))</xm:f>
            <xm:f>'Listados Datos'!$P$4</xm:f>
            <x14:dxf>
              <fill>
                <patternFill>
                  <bgColor rgb="FF33CC33"/>
                </patternFill>
              </fill>
            </x14:dxf>
          </x14:cfRule>
          <x14:cfRule type="containsText" priority="6527" operator="containsText" id="{E5D0C855-BF63-4BB5-980C-3D2B936CCC98}">
            <xm:f>NOT(ISERROR(SEARCH('Listados Datos'!$P$5,Z436)))</xm:f>
            <xm:f>'Listados Datos'!$P$5</xm:f>
            <x14:dxf>
              <fill>
                <patternFill>
                  <bgColor rgb="FFFFFF00"/>
                </patternFill>
              </fill>
            </x14:dxf>
          </x14:cfRule>
          <x14:cfRule type="containsText" priority="6528" operator="containsText" id="{40A79C7C-41A9-45F5-A5C8-7C2B73881CA0}">
            <xm:f>NOT(ISERROR(SEARCH('Listados Datos'!$P$6,Z436)))</xm:f>
            <xm:f>'Listados Datos'!$P$6</xm:f>
            <x14:dxf>
              <fill>
                <patternFill>
                  <bgColor rgb="FFFFC000"/>
                </patternFill>
              </fill>
            </x14:dxf>
          </x14:cfRule>
          <x14:cfRule type="containsText" priority="6529" operator="containsText" id="{4C972FB2-3589-4017-8430-2506A15F1B74}">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501" operator="containsText" id="{3468FC2B-2809-4C0A-8761-0C55E1602E02}">
            <xm:f>NOT(ISERROR(SEARCH('Listados Datos'!$T$3,AT436)))</xm:f>
            <xm:f>'Listados Datos'!$T$3</xm:f>
            <x14:dxf>
              <fill>
                <patternFill patternType="solid">
                  <bgColor rgb="FFC00000"/>
                </patternFill>
              </fill>
            </x14:dxf>
          </x14:cfRule>
          <x14:cfRule type="containsText" priority="6502" operator="containsText" id="{9EFAABBE-ECBE-4348-B8CF-E7D5060019A0}">
            <xm:f>NOT(ISERROR(SEARCH('Listados Datos'!$T$4,AT436)))</xm:f>
            <xm:f>'Listados Datos'!$T$4</xm:f>
            <x14:dxf>
              <font>
                <b/>
                <i val="0"/>
                <color theme="0"/>
              </font>
              <fill>
                <patternFill>
                  <bgColor rgb="FFE26B0A"/>
                </patternFill>
              </fill>
            </x14:dxf>
          </x14:cfRule>
          <x14:cfRule type="containsText" priority="6503" operator="containsText" id="{F5679650-FFC8-4403-B407-CF43143D5771}">
            <xm:f>NOT(ISERROR(SEARCH('Listados Datos'!$T$5,AT436)))</xm:f>
            <xm:f>'Listados Datos'!$T$5</xm:f>
            <x14:dxf>
              <font>
                <b/>
                <i val="0"/>
                <color auto="1"/>
              </font>
              <fill>
                <patternFill>
                  <bgColor rgb="FFFFFF00"/>
                </patternFill>
              </fill>
            </x14:dxf>
          </x14:cfRule>
          <x14:cfRule type="containsText" priority="6504" operator="containsText" id="{5859FD7E-CBD6-4259-A052-C798EDAC7CB5}">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491" operator="containsText" id="{6CA20AFD-E9EF-48FF-AC49-7533024FBC9F}">
            <xm:f>NOT(ISERROR(SEARCH('Listados Datos'!$P$3,AR436)))</xm:f>
            <xm:f>'Listados Datos'!$P$3</xm:f>
            <x14:dxf>
              <fill>
                <patternFill>
                  <bgColor rgb="FF99CC00"/>
                </patternFill>
              </fill>
            </x14:dxf>
          </x14:cfRule>
          <x14:cfRule type="containsText" priority="6492" operator="containsText" id="{8927AF20-FEA4-4AA6-8071-0D413F024CE6}">
            <xm:f>NOT(ISERROR(SEARCH('Listados Datos'!$P$4,AR436)))</xm:f>
            <xm:f>'Listados Datos'!$P$4</xm:f>
            <x14:dxf>
              <fill>
                <patternFill>
                  <bgColor rgb="FF33CC33"/>
                </patternFill>
              </fill>
            </x14:dxf>
          </x14:cfRule>
          <x14:cfRule type="containsText" priority="6493" operator="containsText" id="{7EE01157-E940-49B4-A0B4-2F6C1F36C575}">
            <xm:f>NOT(ISERROR(SEARCH('Listados Datos'!$P$5,AR436)))</xm:f>
            <xm:f>'Listados Datos'!$P$5</xm:f>
            <x14:dxf>
              <fill>
                <patternFill>
                  <bgColor rgb="FFFFFF00"/>
                </patternFill>
              </fill>
            </x14:dxf>
          </x14:cfRule>
          <x14:cfRule type="containsText" priority="6494" operator="containsText" id="{EF0FD712-EBDA-43EC-A524-BE51F8C84AC3}">
            <xm:f>NOT(ISERROR(SEARCH('Listados Datos'!$P$6,AR436)))</xm:f>
            <xm:f>'Listados Datos'!$P$6</xm:f>
            <x14:dxf>
              <fill>
                <patternFill>
                  <bgColor rgb="FFFFC000"/>
                </patternFill>
              </fill>
            </x14:dxf>
          </x14:cfRule>
          <x14:cfRule type="containsText" priority="6495" operator="containsText" id="{4D865041-91B4-4BB6-BD0C-1D684CA22EEF}">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487" operator="containsText" id="{D191981E-E992-4BF7-8819-2B24F842CAEA}">
            <xm:f>NOT(ISERROR(SEARCH('Listados Datos'!$T$3,AT437)))</xm:f>
            <xm:f>'Listados Datos'!$T$3</xm:f>
            <x14:dxf>
              <fill>
                <patternFill patternType="solid">
                  <bgColor rgb="FFC00000"/>
                </patternFill>
              </fill>
            </x14:dxf>
          </x14:cfRule>
          <x14:cfRule type="containsText" priority="6488" operator="containsText" id="{D70DBAB0-A751-450D-AB01-5A3918E6E5FC}">
            <xm:f>NOT(ISERROR(SEARCH('Listados Datos'!$T$4,AT437)))</xm:f>
            <xm:f>'Listados Datos'!$T$4</xm:f>
            <x14:dxf>
              <font>
                <b/>
                <i val="0"/>
                <color theme="0"/>
              </font>
              <fill>
                <patternFill>
                  <bgColor rgb="FFE26B0A"/>
                </patternFill>
              </fill>
            </x14:dxf>
          </x14:cfRule>
          <x14:cfRule type="containsText" priority="6489" operator="containsText" id="{27B945B5-00A9-461E-BDB7-4718276F8799}">
            <xm:f>NOT(ISERROR(SEARCH('Listados Datos'!$T$5,AT437)))</xm:f>
            <xm:f>'Listados Datos'!$T$5</xm:f>
            <x14:dxf>
              <font>
                <b/>
                <i val="0"/>
                <color auto="1"/>
              </font>
              <fill>
                <patternFill>
                  <bgColor rgb="FFFFFF00"/>
                </patternFill>
              </fill>
            </x14:dxf>
          </x14:cfRule>
          <x14:cfRule type="containsText" priority="6490" operator="containsText" id="{6D1598ED-A522-4375-8B4F-D4BCC7259194}">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477" operator="containsText" id="{1520B3F0-BFBA-4D5F-9727-F88BE3196796}">
            <xm:f>NOT(ISERROR(SEARCH('Listados Datos'!$P$3,AR437)))</xm:f>
            <xm:f>'Listados Datos'!$P$3</xm:f>
            <x14:dxf>
              <fill>
                <patternFill>
                  <bgColor rgb="FF99CC00"/>
                </patternFill>
              </fill>
            </x14:dxf>
          </x14:cfRule>
          <x14:cfRule type="containsText" priority="6478" operator="containsText" id="{02026F7E-88D2-48CE-9ECA-BD8AB1EF277D}">
            <xm:f>NOT(ISERROR(SEARCH('Listados Datos'!$P$4,AR437)))</xm:f>
            <xm:f>'Listados Datos'!$P$4</xm:f>
            <x14:dxf>
              <fill>
                <patternFill>
                  <bgColor rgb="FF33CC33"/>
                </patternFill>
              </fill>
            </x14:dxf>
          </x14:cfRule>
          <x14:cfRule type="containsText" priority="6479" operator="containsText" id="{C901664F-BDB4-4532-8166-A6D8B6764D43}">
            <xm:f>NOT(ISERROR(SEARCH('Listados Datos'!$P$5,AR437)))</xm:f>
            <xm:f>'Listados Datos'!$P$5</xm:f>
            <x14:dxf>
              <fill>
                <patternFill>
                  <bgColor rgb="FFFFFF00"/>
                </patternFill>
              </fill>
            </x14:dxf>
          </x14:cfRule>
          <x14:cfRule type="containsText" priority="6480" operator="containsText" id="{694D52AE-F129-4EE3-BD12-42DD997B5BA6}">
            <xm:f>NOT(ISERROR(SEARCH('Listados Datos'!$P$6,AR437)))</xm:f>
            <xm:f>'Listados Datos'!$P$6</xm:f>
            <x14:dxf>
              <fill>
                <patternFill>
                  <bgColor rgb="FFFFC000"/>
                </patternFill>
              </fill>
            </x14:dxf>
          </x14:cfRule>
          <x14:cfRule type="containsText" priority="6481" operator="containsText" id="{845B7208-B6E2-45D5-AEED-9077C88218A1}">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459" operator="containsText" id="{5BA1D450-84E7-474A-B4A0-23E400349834}">
            <xm:f>NOT(ISERROR(SEARCH('Listados Datos'!$T$3,AF438)))</xm:f>
            <xm:f>'Listados Datos'!$T$3</xm:f>
            <x14:dxf>
              <fill>
                <patternFill patternType="solid">
                  <bgColor rgb="FFC00000"/>
                </patternFill>
              </fill>
            </x14:dxf>
          </x14:cfRule>
          <x14:cfRule type="containsText" priority="6460" operator="containsText" id="{C06D3B22-6483-4886-9332-80C11113D339}">
            <xm:f>NOT(ISERROR(SEARCH('Listados Datos'!$T$4,AF438)))</xm:f>
            <xm:f>'Listados Datos'!$T$4</xm:f>
            <x14:dxf>
              <font>
                <b/>
                <i val="0"/>
                <color theme="0"/>
              </font>
              <fill>
                <patternFill>
                  <bgColor rgb="FFE26B0A"/>
                </patternFill>
              </fill>
            </x14:dxf>
          </x14:cfRule>
          <x14:cfRule type="containsText" priority="6461" operator="containsText" id="{36E6F431-3477-46E4-9E50-F3B84C3CD364}">
            <xm:f>NOT(ISERROR(SEARCH('Listados Datos'!$T$5,AF438)))</xm:f>
            <xm:f>'Listados Datos'!$T$5</xm:f>
            <x14:dxf>
              <font>
                <b/>
                <i val="0"/>
                <color auto="1"/>
              </font>
              <fill>
                <patternFill>
                  <bgColor rgb="FFFFFF00"/>
                </patternFill>
              </fill>
            </x14:dxf>
          </x14:cfRule>
          <x14:cfRule type="containsText" priority="6462" operator="containsText" id="{21930940-7771-4153-AF8C-CED12C73994B}">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455" operator="containsText" id="{AC246023-6955-46A4-8DD3-3C8459FCF65A}">
            <xm:f>NOT(ISERROR(SEARCH('Listados Datos'!$T$3,AB438)))</xm:f>
            <xm:f>'Listados Datos'!$T$3</xm:f>
            <x14:dxf>
              <fill>
                <patternFill patternType="solid">
                  <bgColor rgb="FFC00000"/>
                </patternFill>
              </fill>
            </x14:dxf>
          </x14:cfRule>
          <x14:cfRule type="containsText" priority="6456" operator="containsText" id="{668AF84E-F9E1-4617-9F3B-725740DCDB92}">
            <xm:f>NOT(ISERROR(SEARCH('Listados Datos'!$T$4,AB438)))</xm:f>
            <xm:f>'Listados Datos'!$T$4</xm:f>
            <x14:dxf>
              <font>
                <b/>
                <i val="0"/>
                <color theme="0"/>
              </font>
              <fill>
                <patternFill>
                  <bgColor rgb="FFE26B0A"/>
                </patternFill>
              </fill>
            </x14:dxf>
          </x14:cfRule>
          <x14:cfRule type="containsText" priority="6457" operator="containsText" id="{A1961C6D-E053-48CD-A344-DAE6F7E41DB1}">
            <xm:f>NOT(ISERROR(SEARCH('Listados Datos'!$T$5,AB438)))</xm:f>
            <xm:f>'Listados Datos'!$T$5</xm:f>
            <x14:dxf>
              <font>
                <b/>
                <i val="0"/>
                <color auto="1"/>
              </font>
              <fill>
                <patternFill>
                  <bgColor rgb="FFFFFF00"/>
                </patternFill>
              </fill>
            </x14:dxf>
          </x14:cfRule>
          <x14:cfRule type="containsText" priority="6458" operator="containsText" id="{AB6527F3-28D3-4648-BB4F-3561B868DDFF}">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445" operator="containsText" id="{4A6C9AEE-3896-4D16-8ECC-081E9FC171F1}">
            <xm:f>NOT(ISERROR(SEARCH('Listados Datos'!$P$3,Z438)))</xm:f>
            <xm:f>'Listados Datos'!$P$3</xm:f>
            <x14:dxf>
              <fill>
                <patternFill>
                  <bgColor rgb="FF99CC00"/>
                </patternFill>
              </fill>
            </x14:dxf>
          </x14:cfRule>
          <x14:cfRule type="containsText" priority="6446" operator="containsText" id="{C2847A61-9CED-4C24-AB39-A6BEC8A695AB}">
            <xm:f>NOT(ISERROR(SEARCH('Listados Datos'!$P$4,Z438)))</xm:f>
            <xm:f>'Listados Datos'!$P$4</xm:f>
            <x14:dxf>
              <fill>
                <patternFill>
                  <bgColor rgb="FF33CC33"/>
                </patternFill>
              </fill>
            </x14:dxf>
          </x14:cfRule>
          <x14:cfRule type="containsText" priority="6447" operator="containsText" id="{0AB36AF3-1F02-402D-B826-32E5FB8F91F7}">
            <xm:f>NOT(ISERROR(SEARCH('Listados Datos'!$P$5,Z438)))</xm:f>
            <xm:f>'Listados Datos'!$P$5</xm:f>
            <x14:dxf>
              <fill>
                <patternFill>
                  <bgColor rgb="FFFFFF00"/>
                </patternFill>
              </fill>
            </x14:dxf>
          </x14:cfRule>
          <x14:cfRule type="containsText" priority="6448" operator="containsText" id="{5B3120BF-34BB-4C89-9037-9DCDB51501BB}">
            <xm:f>NOT(ISERROR(SEARCH('Listados Datos'!$P$6,Z438)))</xm:f>
            <xm:f>'Listados Datos'!$P$6</xm:f>
            <x14:dxf>
              <fill>
                <patternFill>
                  <bgColor rgb="FFFFC000"/>
                </patternFill>
              </fill>
            </x14:dxf>
          </x14:cfRule>
          <x14:cfRule type="containsText" priority="6449" operator="containsText" id="{CA39CB3E-1629-4A53-A7DD-4381990617C0}">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417" operator="containsText" id="{2F075581-D9F1-4F75-AB2D-75358E5A7378}">
            <xm:f>NOT(ISERROR(SEARCH('Listados Datos'!$T$3,AT439)))</xm:f>
            <xm:f>'Listados Datos'!$T$3</xm:f>
            <x14:dxf>
              <fill>
                <patternFill patternType="solid">
                  <bgColor rgb="FFC00000"/>
                </patternFill>
              </fill>
            </x14:dxf>
          </x14:cfRule>
          <x14:cfRule type="containsText" priority="6418" operator="containsText" id="{E3D73911-821A-4C2C-BAB5-6279B0AB8670}">
            <xm:f>NOT(ISERROR(SEARCH('Listados Datos'!$T$4,AT439)))</xm:f>
            <xm:f>'Listados Datos'!$T$4</xm:f>
            <x14:dxf>
              <font>
                <b/>
                <i val="0"/>
                <color theme="0"/>
              </font>
              <fill>
                <patternFill>
                  <bgColor rgb="FFE26B0A"/>
                </patternFill>
              </fill>
            </x14:dxf>
          </x14:cfRule>
          <x14:cfRule type="containsText" priority="6419" operator="containsText" id="{1FE1C19C-55F3-4205-989D-A3399581C4B7}">
            <xm:f>NOT(ISERROR(SEARCH('Listados Datos'!$T$5,AT439)))</xm:f>
            <xm:f>'Listados Datos'!$T$5</xm:f>
            <x14:dxf>
              <font>
                <b/>
                <i val="0"/>
                <color auto="1"/>
              </font>
              <fill>
                <patternFill>
                  <bgColor rgb="FFFFFF00"/>
                </patternFill>
              </fill>
            </x14:dxf>
          </x14:cfRule>
          <x14:cfRule type="containsText" priority="6420" operator="containsText" id="{155092F8-ED42-4F9B-85D3-8D39C688BFB3}">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365" operator="containsText" id="{E93D2302-8184-4CC8-A72E-F0E999BA9434}">
            <xm:f>NOT(ISERROR(SEARCH('Listados Datos'!$P$3,AR440)))</xm:f>
            <xm:f>'Listados Datos'!$P$3</xm:f>
            <x14:dxf>
              <fill>
                <patternFill>
                  <bgColor rgb="FF99CC00"/>
                </patternFill>
              </fill>
            </x14:dxf>
          </x14:cfRule>
          <x14:cfRule type="containsText" priority="6366" operator="containsText" id="{58BA574C-D518-4484-B6F9-BB8D8259BA20}">
            <xm:f>NOT(ISERROR(SEARCH('Listados Datos'!$P$4,AR440)))</xm:f>
            <xm:f>'Listados Datos'!$P$4</xm:f>
            <x14:dxf>
              <fill>
                <patternFill>
                  <bgColor rgb="FF33CC33"/>
                </patternFill>
              </fill>
            </x14:dxf>
          </x14:cfRule>
          <x14:cfRule type="containsText" priority="6367" operator="containsText" id="{17FE6421-45CA-4C13-886C-BD846391837E}">
            <xm:f>NOT(ISERROR(SEARCH('Listados Datos'!$P$5,AR440)))</xm:f>
            <xm:f>'Listados Datos'!$P$5</xm:f>
            <x14:dxf>
              <fill>
                <patternFill>
                  <bgColor rgb="FFFFFF00"/>
                </patternFill>
              </fill>
            </x14:dxf>
          </x14:cfRule>
          <x14:cfRule type="containsText" priority="6368" operator="containsText" id="{7A393320-8FA1-4917-8E53-1EA3B1EC01D7}">
            <xm:f>NOT(ISERROR(SEARCH('Listados Datos'!$P$6,AR440)))</xm:f>
            <xm:f>'Listados Datos'!$P$6</xm:f>
            <x14:dxf>
              <fill>
                <patternFill>
                  <bgColor rgb="FFFFC000"/>
                </patternFill>
              </fill>
            </x14:dxf>
          </x14:cfRule>
          <x14:cfRule type="containsText" priority="6369" operator="containsText" id="{43FA44AC-724A-40D8-A214-B704BB7C9424}">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6403" operator="containsText" id="{4FD93B8A-B547-4E7F-804D-1E058CC90322}">
            <xm:f>NOT(ISERROR(SEARCH('Listados Datos'!$T$3,AF440)))</xm:f>
            <xm:f>'Listados Datos'!$T$3</xm:f>
            <x14:dxf>
              <fill>
                <patternFill patternType="solid">
                  <bgColor rgb="FFC00000"/>
                </patternFill>
              </fill>
            </x14:dxf>
          </x14:cfRule>
          <x14:cfRule type="containsText" priority="6404" operator="containsText" id="{C2D85552-98B5-4F21-9BC3-D3AE753F8C22}">
            <xm:f>NOT(ISERROR(SEARCH('Listados Datos'!$T$4,AF440)))</xm:f>
            <xm:f>'Listados Datos'!$T$4</xm:f>
            <x14:dxf>
              <font>
                <b/>
                <i val="0"/>
                <color theme="0"/>
              </font>
              <fill>
                <patternFill>
                  <bgColor rgb="FFE26B0A"/>
                </patternFill>
              </fill>
            </x14:dxf>
          </x14:cfRule>
          <x14:cfRule type="containsText" priority="6405" operator="containsText" id="{5159F13E-E659-4163-9F7E-E4217F9E0279}">
            <xm:f>NOT(ISERROR(SEARCH('Listados Datos'!$T$5,AF440)))</xm:f>
            <xm:f>'Listados Datos'!$T$5</xm:f>
            <x14:dxf>
              <font>
                <b/>
                <i val="0"/>
                <color auto="1"/>
              </font>
              <fill>
                <patternFill>
                  <bgColor rgb="FFFFFF00"/>
                </patternFill>
              </fill>
            </x14:dxf>
          </x14:cfRule>
          <x14:cfRule type="containsText" priority="6406" operator="containsText" id="{37AB89AE-873D-45C9-A369-D5FCCC8AC9E1}">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6399" operator="containsText" id="{E5C05A50-BDB0-4720-A90F-C041FC320338}">
            <xm:f>NOT(ISERROR(SEARCH('Listados Datos'!$T$3,AB440)))</xm:f>
            <xm:f>'Listados Datos'!$T$3</xm:f>
            <x14:dxf>
              <fill>
                <patternFill patternType="solid">
                  <bgColor rgb="FFC00000"/>
                </patternFill>
              </fill>
            </x14:dxf>
          </x14:cfRule>
          <x14:cfRule type="containsText" priority="6400" operator="containsText" id="{49A4071D-C388-4D55-AA6A-FA2E90E8135C}">
            <xm:f>NOT(ISERROR(SEARCH('Listados Datos'!$T$4,AB440)))</xm:f>
            <xm:f>'Listados Datos'!$T$4</xm:f>
            <x14:dxf>
              <font>
                <b/>
                <i val="0"/>
                <color theme="0"/>
              </font>
              <fill>
                <patternFill>
                  <bgColor rgb="FFE26B0A"/>
                </patternFill>
              </fill>
            </x14:dxf>
          </x14:cfRule>
          <x14:cfRule type="containsText" priority="6401" operator="containsText" id="{FB07D514-0D6C-493D-9144-359D0EBC61F4}">
            <xm:f>NOT(ISERROR(SEARCH('Listados Datos'!$T$5,AB440)))</xm:f>
            <xm:f>'Listados Datos'!$T$5</xm:f>
            <x14:dxf>
              <font>
                <b/>
                <i val="0"/>
                <color auto="1"/>
              </font>
              <fill>
                <patternFill>
                  <bgColor rgb="FFFFFF00"/>
                </patternFill>
              </fill>
            </x14:dxf>
          </x14:cfRule>
          <x14:cfRule type="containsText" priority="6402" operator="containsText" id="{8EE82614-9A14-4895-A0B8-EC8B7E1157E0}">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6389" operator="containsText" id="{90BA2FA2-4585-47C2-876C-4D3EF9B75DD4}">
            <xm:f>NOT(ISERROR(SEARCH('Listados Datos'!$P$3,Z440)))</xm:f>
            <xm:f>'Listados Datos'!$P$3</xm:f>
            <x14:dxf>
              <fill>
                <patternFill>
                  <bgColor rgb="FF99CC00"/>
                </patternFill>
              </fill>
            </x14:dxf>
          </x14:cfRule>
          <x14:cfRule type="containsText" priority="6390" operator="containsText" id="{F27696A4-B1F9-43A3-BC53-12B229C16152}">
            <xm:f>NOT(ISERROR(SEARCH('Listados Datos'!$P$4,Z440)))</xm:f>
            <xm:f>'Listados Datos'!$P$4</xm:f>
            <x14:dxf>
              <fill>
                <patternFill>
                  <bgColor rgb="FF33CC33"/>
                </patternFill>
              </fill>
            </x14:dxf>
          </x14:cfRule>
          <x14:cfRule type="containsText" priority="6391" operator="containsText" id="{69A0D719-1EF1-4BE8-BF5B-6B7502E6A836}">
            <xm:f>NOT(ISERROR(SEARCH('Listados Datos'!$P$5,Z440)))</xm:f>
            <xm:f>'Listados Datos'!$P$5</xm:f>
            <x14:dxf>
              <fill>
                <patternFill>
                  <bgColor rgb="FFFFFF00"/>
                </patternFill>
              </fill>
            </x14:dxf>
          </x14:cfRule>
          <x14:cfRule type="containsText" priority="6392" operator="containsText" id="{6EEA2142-8B13-452B-8381-0545A63702BA}">
            <xm:f>NOT(ISERROR(SEARCH('Listados Datos'!$P$6,Z440)))</xm:f>
            <xm:f>'Listados Datos'!$P$6</xm:f>
            <x14:dxf>
              <fill>
                <patternFill>
                  <bgColor rgb="FFFFC000"/>
                </patternFill>
              </fill>
            </x14:dxf>
          </x14:cfRule>
          <x14:cfRule type="containsText" priority="6393" operator="containsText" id="{B3D417EF-B9F2-4347-82B1-A8CC6641B239}">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6375" operator="containsText" id="{7C081354-70F6-4C6E-B15F-B2FD9FF0A506}">
            <xm:f>NOT(ISERROR(SEARCH('Listados Datos'!$T$3,AT440)))</xm:f>
            <xm:f>'Listados Datos'!$T$3</xm:f>
            <x14:dxf>
              <fill>
                <patternFill patternType="solid">
                  <bgColor rgb="FFC00000"/>
                </patternFill>
              </fill>
            </x14:dxf>
          </x14:cfRule>
          <x14:cfRule type="containsText" priority="6376" operator="containsText" id="{069EFA37-96D3-4CD6-AB51-FD8732CBE9F6}">
            <xm:f>NOT(ISERROR(SEARCH('Listados Datos'!$T$4,AT440)))</xm:f>
            <xm:f>'Listados Datos'!$T$4</xm:f>
            <x14:dxf>
              <font>
                <b/>
                <i val="0"/>
                <color theme="0"/>
              </font>
              <fill>
                <patternFill>
                  <bgColor rgb="FFE26B0A"/>
                </patternFill>
              </fill>
            </x14:dxf>
          </x14:cfRule>
          <x14:cfRule type="containsText" priority="6377" operator="containsText" id="{E3E4B521-30FB-4551-B1FD-743E50295EA3}">
            <xm:f>NOT(ISERROR(SEARCH('Listados Datos'!$T$5,AT440)))</xm:f>
            <xm:f>'Listados Datos'!$T$5</xm:f>
            <x14:dxf>
              <font>
                <b/>
                <i val="0"/>
                <color auto="1"/>
              </font>
              <fill>
                <patternFill>
                  <bgColor rgb="FFFFFF00"/>
                </patternFill>
              </fill>
            </x14:dxf>
          </x14:cfRule>
          <x14:cfRule type="containsText" priority="6378" operator="containsText" id="{49D9917B-45F3-4A34-AC93-B077239AC8A9}">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2623" operator="containsText" id="{1BAFE6D5-A6B6-466F-B70A-B38BAD32C420}">
            <xm:f>NOT(ISERROR(SEARCH('Listados Datos'!$D$3,B556)))</xm:f>
            <xm:f>'Listados Datos'!$D$3</xm:f>
            <x14:dxf>
              <font>
                <b/>
                <i val="0"/>
                <color theme="0"/>
              </font>
              <fill>
                <patternFill>
                  <bgColor rgb="FFC00000"/>
                </patternFill>
              </fill>
            </x14:dxf>
          </x14:cfRule>
          <x14:cfRule type="containsText" priority="2624" operator="containsText" id="{2F819842-179A-40CE-BFB7-CB1882BE3FC4}">
            <xm:f>NOT(ISERROR(SEARCH('Listados Datos'!$D$4,B556)))</xm:f>
            <xm:f>'Listados Datos'!$D$4</xm:f>
            <x14:dxf>
              <font>
                <b/>
                <i val="0"/>
                <color theme="0"/>
              </font>
              <fill>
                <patternFill>
                  <bgColor rgb="FFC00000"/>
                </patternFill>
              </fill>
            </x14:dxf>
          </x14:cfRule>
          <x14:cfRule type="containsText" priority="2625" operator="containsText" id="{961D4C44-6040-4734-BF9F-46794C783E32}">
            <xm:f>NOT(ISERROR(SEARCH('Listados Datos'!$D$5,B556)))</xm:f>
            <xm:f>'Listados Datos'!$D$5</xm:f>
            <x14:dxf>
              <font>
                <b/>
                <i val="0"/>
                <color theme="0"/>
              </font>
              <fill>
                <patternFill>
                  <bgColor rgb="FFC00000"/>
                </patternFill>
              </fill>
            </x14:dxf>
          </x14:cfRule>
          <x14:cfRule type="containsText" priority="2626" operator="containsText" id="{B47903EB-A651-46BE-A4BD-278B01015AFE}">
            <xm:f>NOT(ISERROR(SEARCH('Listados Datos'!$D$6,B556)))</xm:f>
            <xm:f>'Listados Datos'!$D$6</xm:f>
            <x14:dxf>
              <font>
                <b/>
                <i val="0"/>
                <color theme="0"/>
              </font>
              <fill>
                <patternFill>
                  <bgColor rgb="FFE3351F"/>
                </patternFill>
              </fill>
            </x14:dxf>
          </x14:cfRule>
          <x14:cfRule type="containsText" priority="2627" operator="containsText" id="{781B63DC-A5E9-4A51-A6CA-2927DADA3760}">
            <xm:f>NOT(ISERROR(SEARCH('Listados Datos'!$D$7,B556)))</xm:f>
            <xm:f>'Listados Datos'!$D$7</xm:f>
            <x14:dxf>
              <font>
                <b/>
                <i val="0"/>
                <color theme="0"/>
              </font>
              <fill>
                <patternFill>
                  <bgColor rgb="FFE3351F"/>
                </patternFill>
              </fill>
            </x14:dxf>
          </x14:cfRule>
          <x14:cfRule type="containsText" priority="2628" operator="containsText" id="{06650331-6307-499F-95FC-22E7DC6D2A12}">
            <xm:f>NOT(ISERROR(SEARCH('Listados Datos'!$D$8,B556)))</xm:f>
            <xm:f>'Listados Datos'!$D$8</xm:f>
            <x14:dxf>
              <font>
                <b/>
                <i val="0"/>
                <color theme="0"/>
              </font>
              <fill>
                <patternFill>
                  <bgColor rgb="FFE3351F"/>
                </patternFill>
              </fill>
            </x14:dxf>
          </x14:cfRule>
          <x14:cfRule type="containsText" priority="2629" operator="containsText" id="{96E2A67B-3E51-484B-A0F2-A6F86EE25ECB}">
            <xm:f>NOT(ISERROR(SEARCH('Listados Datos'!$D$9,B556)))</xm:f>
            <xm:f>'Listados Datos'!$D$9</xm:f>
            <x14:dxf>
              <font>
                <b/>
                <i val="0"/>
                <color theme="0"/>
              </font>
              <fill>
                <patternFill>
                  <bgColor rgb="FFFFC000"/>
                </patternFill>
              </fill>
            </x14:dxf>
          </x14:cfRule>
          <x14:cfRule type="containsText" priority="2630" operator="containsText" id="{DE49FF92-E2A6-4F62-BA48-5762649CD0DF}">
            <xm:f>NOT(ISERROR(SEARCH('Listados Datos'!$D$10,B556)))</xm:f>
            <xm:f>'Listados Datos'!$D$10</xm:f>
            <x14:dxf>
              <font>
                <b/>
                <i val="0"/>
                <color theme="0"/>
              </font>
              <fill>
                <patternFill>
                  <bgColor rgb="FFFFC000"/>
                </patternFill>
              </fill>
            </x14:dxf>
          </x14:cfRule>
          <x14:cfRule type="containsText" priority="2631" operator="containsText" id="{E2848997-0887-498A-8C68-A5B3A6F63DBC}">
            <xm:f>NOT(ISERROR(SEARCH('Listados Datos'!$D$11,B556)))</xm:f>
            <xm:f>'Listados Datos'!$D$11</xm:f>
            <x14:dxf>
              <font>
                <b/>
                <i val="0"/>
                <color theme="0"/>
              </font>
              <fill>
                <patternFill>
                  <bgColor rgb="FFFFC000"/>
                </patternFill>
              </fill>
            </x14:dxf>
          </x14:cfRule>
          <x14:cfRule type="containsText" priority="2632" operator="containsText" id="{A097FCAD-A405-4C89-9973-F35AD7F260E6}">
            <xm:f>NOT(ISERROR(SEARCH('Listados Datos'!$D$12,B556)))</xm:f>
            <xm:f>'Listados Datos'!$D$12</xm:f>
            <x14:dxf>
              <font>
                <b/>
                <i val="0"/>
                <color theme="0"/>
              </font>
              <fill>
                <patternFill>
                  <bgColor rgb="FFFFC000"/>
                </patternFill>
              </fill>
            </x14:dxf>
          </x14:cfRule>
          <x14:cfRule type="containsText" priority="2633" operator="containsText" id="{A90051CB-3B5D-4A6D-A3AC-541190EA0BDC}">
            <xm:f>NOT(ISERROR(SEARCH('Listados Datos'!$D$13,B556)))</xm:f>
            <xm:f>'Listados Datos'!$D$13</xm:f>
            <x14:dxf>
              <font>
                <b/>
                <i val="0"/>
                <color theme="0"/>
              </font>
              <fill>
                <patternFill>
                  <bgColor rgb="FFFFC000"/>
                </patternFill>
              </fill>
            </x14:dxf>
          </x14:cfRule>
          <x14:cfRule type="containsText" priority="2634" operator="containsText" id="{70FC1D5D-287F-4558-BD35-B1341D9CD5C6}">
            <xm:f>NOT(ISERROR(SEARCH('Listados Datos'!$D$14,B556)))</xm:f>
            <xm:f>'Listados Datos'!$D$14</xm:f>
            <x14:dxf>
              <font>
                <b/>
                <i val="0"/>
                <color theme="0"/>
              </font>
              <fill>
                <patternFill>
                  <bgColor rgb="FFFF0000"/>
                </patternFill>
              </fill>
            </x14:dxf>
          </x14:cfRule>
          <x14:cfRule type="containsText" priority="2635" operator="containsText" id="{C1FEF7F2-3DC2-4B61-A88E-C425845FC409}">
            <xm:f>NOT(ISERROR(SEARCH('Listados Datos'!$D$15,B556)))</xm:f>
            <xm:f>'Listados Datos'!$D$15</xm:f>
            <x14:dxf>
              <font>
                <b/>
                <i val="0"/>
                <color theme="0"/>
              </font>
              <fill>
                <patternFill>
                  <bgColor rgb="FFFF0000"/>
                </patternFill>
              </fill>
            </x14:dxf>
          </x14:cfRule>
          <x14:cfRule type="containsText" priority="2636" operator="containsText" id="{CAD0ED20-11B9-4E63-A092-7A2D7F06F021}">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6135" operator="containsText" id="{76222E4B-6C2D-4EBD-A7E6-195FD95FC158}">
            <xm:f>NOT(ISERROR(SEARCH('Listados Datos'!$P$3,AR453)))</xm:f>
            <xm:f>'Listados Datos'!$P$3</xm:f>
            <x14:dxf>
              <fill>
                <patternFill>
                  <bgColor rgb="FF99CC00"/>
                </patternFill>
              </fill>
            </x14:dxf>
          </x14:cfRule>
          <x14:cfRule type="containsText" priority="6136" operator="containsText" id="{C1B67C28-2109-41AB-8B66-894E48D2FF7F}">
            <xm:f>NOT(ISERROR(SEARCH('Listados Datos'!$P$4,AR453)))</xm:f>
            <xm:f>'Listados Datos'!$P$4</xm:f>
            <x14:dxf>
              <fill>
                <patternFill>
                  <bgColor rgb="FF33CC33"/>
                </patternFill>
              </fill>
            </x14:dxf>
          </x14:cfRule>
          <x14:cfRule type="containsText" priority="6137" operator="containsText" id="{03784E1E-6338-4AA3-809F-D6C22EC31850}">
            <xm:f>NOT(ISERROR(SEARCH('Listados Datos'!$P$5,AR453)))</xm:f>
            <xm:f>'Listados Datos'!$P$5</xm:f>
            <x14:dxf>
              <fill>
                <patternFill>
                  <bgColor rgb="FFFFFF00"/>
                </patternFill>
              </fill>
            </x14:dxf>
          </x14:cfRule>
          <x14:cfRule type="containsText" priority="6138" operator="containsText" id="{A999B0C2-1FB1-4E9A-9C1B-DAD24F13FD3E}">
            <xm:f>NOT(ISERROR(SEARCH('Listados Datos'!$P$6,AR453)))</xm:f>
            <xm:f>'Listados Datos'!$P$6</xm:f>
            <x14:dxf>
              <fill>
                <patternFill>
                  <bgColor rgb="FFFFC000"/>
                </patternFill>
              </fill>
            </x14:dxf>
          </x14:cfRule>
          <x14:cfRule type="containsText" priority="6139" operator="containsText" id="{B6C3AA03-59FB-4AD4-A366-FBA455577535}">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6145" operator="containsText" id="{27F590C0-BF31-4528-B491-354459C1AAA5}">
            <xm:f>NOT(ISERROR(SEARCH('Listados Datos'!$T$3,AT453)))</xm:f>
            <xm:f>'Listados Datos'!$T$3</xm:f>
            <x14:dxf>
              <fill>
                <patternFill patternType="solid">
                  <bgColor rgb="FFC00000"/>
                </patternFill>
              </fill>
            </x14:dxf>
          </x14:cfRule>
          <x14:cfRule type="containsText" priority="6146" operator="containsText" id="{14D00F69-048F-401A-B70E-10D2BABEF22E}">
            <xm:f>NOT(ISERROR(SEARCH('Listados Datos'!$T$4,AT453)))</xm:f>
            <xm:f>'Listados Datos'!$T$4</xm:f>
            <x14:dxf>
              <font>
                <b/>
                <i val="0"/>
                <color theme="0"/>
              </font>
              <fill>
                <patternFill>
                  <bgColor rgb="FFE26B0A"/>
                </patternFill>
              </fill>
            </x14:dxf>
          </x14:cfRule>
          <x14:cfRule type="containsText" priority="6147" operator="containsText" id="{2A0E72C8-D391-4497-86F8-E22FEFE6ABDA}">
            <xm:f>NOT(ISERROR(SEARCH('Listados Datos'!$T$5,AT453)))</xm:f>
            <xm:f>'Listados Datos'!$T$5</xm:f>
            <x14:dxf>
              <font>
                <b/>
                <i val="0"/>
                <color auto="1"/>
              </font>
              <fill>
                <patternFill>
                  <bgColor rgb="FFFFFF00"/>
                </patternFill>
              </fill>
            </x14:dxf>
          </x14:cfRule>
          <x14:cfRule type="containsText" priority="6148" operator="containsText" id="{1983E1D0-C7AB-4E9B-9DDD-19EFD636285E}">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6103" operator="containsText" id="{C1A8DC58-102D-4156-B53F-C451234885FC}">
            <xm:f>NOT(ISERROR(SEARCH('Listados Datos'!$T$3,AT450)))</xm:f>
            <xm:f>'Listados Datos'!$T$3</xm:f>
            <x14:dxf>
              <fill>
                <patternFill patternType="solid">
                  <bgColor rgb="FFC00000"/>
                </patternFill>
              </fill>
            </x14:dxf>
          </x14:cfRule>
          <x14:cfRule type="containsText" priority="6104" operator="containsText" id="{05800B25-D39F-41BF-8497-2B4C46A762DB}">
            <xm:f>NOT(ISERROR(SEARCH('Listados Datos'!$T$4,AT450)))</xm:f>
            <xm:f>'Listados Datos'!$T$4</xm:f>
            <x14:dxf>
              <font>
                <b/>
                <i val="0"/>
                <color theme="0"/>
              </font>
              <fill>
                <patternFill>
                  <bgColor rgb="FFE26B0A"/>
                </patternFill>
              </fill>
            </x14:dxf>
          </x14:cfRule>
          <x14:cfRule type="containsText" priority="6105" operator="containsText" id="{E6BE8535-70E8-4859-9BDD-11611A50087C}">
            <xm:f>NOT(ISERROR(SEARCH('Listados Datos'!$T$5,AT450)))</xm:f>
            <xm:f>'Listados Datos'!$T$5</xm:f>
            <x14:dxf>
              <font>
                <b/>
                <i val="0"/>
                <color auto="1"/>
              </font>
              <fill>
                <patternFill>
                  <bgColor rgb="FFFFFF00"/>
                </patternFill>
              </fill>
            </x14:dxf>
          </x14:cfRule>
          <x14:cfRule type="containsText" priority="6106" operator="containsText" id="{1368144C-0B31-4816-949C-F1AE63800C84}">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6093" operator="containsText" id="{61542C1B-77FD-4818-AA76-20C493774DC8}">
            <xm:f>NOT(ISERROR(SEARCH('Listados Datos'!$P$3,AR450)))</xm:f>
            <xm:f>'Listados Datos'!$P$3</xm:f>
            <x14:dxf>
              <fill>
                <patternFill>
                  <bgColor rgb="FF99CC00"/>
                </patternFill>
              </fill>
            </x14:dxf>
          </x14:cfRule>
          <x14:cfRule type="containsText" priority="6094" operator="containsText" id="{A511BD6C-D92D-495F-B221-C966BA6DEE85}">
            <xm:f>NOT(ISERROR(SEARCH('Listados Datos'!$P$4,AR450)))</xm:f>
            <xm:f>'Listados Datos'!$P$4</xm:f>
            <x14:dxf>
              <fill>
                <patternFill>
                  <bgColor rgb="FF33CC33"/>
                </patternFill>
              </fill>
            </x14:dxf>
          </x14:cfRule>
          <x14:cfRule type="containsText" priority="6095" operator="containsText" id="{A3447568-EA63-47E3-956A-268447DD3814}">
            <xm:f>NOT(ISERROR(SEARCH('Listados Datos'!$P$5,AR450)))</xm:f>
            <xm:f>'Listados Datos'!$P$5</xm:f>
            <x14:dxf>
              <fill>
                <patternFill>
                  <bgColor rgb="FFFFFF00"/>
                </patternFill>
              </fill>
            </x14:dxf>
          </x14:cfRule>
          <x14:cfRule type="containsText" priority="6096" operator="containsText" id="{8BC253CF-DAA5-4D43-8805-6A1BAE9B02F6}">
            <xm:f>NOT(ISERROR(SEARCH('Listados Datos'!$P$6,AR450)))</xm:f>
            <xm:f>'Listados Datos'!$P$6</xm:f>
            <x14:dxf>
              <fill>
                <patternFill>
                  <bgColor rgb="FFFFC000"/>
                </patternFill>
              </fill>
            </x14:dxf>
          </x14:cfRule>
          <x14:cfRule type="containsText" priority="6097" operator="containsText" id="{99D98A1C-591A-4894-9EEA-E5E6C1457184}">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6211" operator="containsText" id="{D85F2F9D-C166-4E91-92D8-D1D99E7AB9AA}">
            <xm:f>NOT(ISERROR(SEARCH('Listados Datos'!$T$3,AF448)))</xm:f>
            <xm:f>'Listados Datos'!$T$3</xm:f>
            <x14:dxf>
              <fill>
                <patternFill patternType="solid">
                  <bgColor rgb="FFC00000"/>
                </patternFill>
              </fill>
            </x14:dxf>
          </x14:cfRule>
          <x14:cfRule type="containsText" priority="6212" operator="containsText" id="{0D7DD3E2-0D5E-4F2E-8663-1935D3F39899}">
            <xm:f>NOT(ISERROR(SEARCH('Listados Datos'!$T$4,AF448)))</xm:f>
            <xm:f>'Listados Datos'!$T$4</xm:f>
            <x14:dxf>
              <font>
                <b/>
                <i val="0"/>
                <color theme="0"/>
              </font>
              <fill>
                <patternFill>
                  <bgColor rgb="FFE26B0A"/>
                </patternFill>
              </fill>
            </x14:dxf>
          </x14:cfRule>
          <x14:cfRule type="containsText" priority="6213" operator="containsText" id="{CC520132-6076-42D5-8F68-792FBEF19CC4}">
            <xm:f>NOT(ISERROR(SEARCH('Listados Datos'!$T$5,AF448)))</xm:f>
            <xm:f>'Listados Datos'!$T$5</xm:f>
            <x14:dxf>
              <font>
                <b/>
                <i val="0"/>
                <color auto="1"/>
              </font>
              <fill>
                <patternFill>
                  <bgColor rgb="FFFFFF00"/>
                </patternFill>
              </fill>
            </x14:dxf>
          </x14:cfRule>
          <x14:cfRule type="containsText" priority="6214" operator="containsText" id="{13948E3F-B7EA-467F-A779-B6EB85D747CE}">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6207" operator="containsText" id="{9B5F4DD4-A24A-4218-A5C1-305069B3CEDD}">
            <xm:f>NOT(ISERROR(SEARCH('Listados Datos'!$T$3,AB448)))</xm:f>
            <xm:f>'Listados Datos'!$T$3</xm:f>
            <x14:dxf>
              <fill>
                <patternFill patternType="solid">
                  <bgColor rgb="FFC00000"/>
                </patternFill>
              </fill>
            </x14:dxf>
          </x14:cfRule>
          <x14:cfRule type="containsText" priority="6208" operator="containsText" id="{2F3D4C49-9258-4527-BA9E-B7D3A7B95FC5}">
            <xm:f>NOT(ISERROR(SEARCH('Listados Datos'!$T$4,AB448)))</xm:f>
            <xm:f>'Listados Datos'!$T$4</xm:f>
            <x14:dxf>
              <font>
                <b/>
                <i val="0"/>
                <color theme="0"/>
              </font>
              <fill>
                <patternFill>
                  <bgColor rgb="FFE26B0A"/>
                </patternFill>
              </fill>
            </x14:dxf>
          </x14:cfRule>
          <x14:cfRule type="containsText" priority="6209" operator="containsText" id="{E8EF36EC-E65A-4B08-AC65-4F480641ED9A}">
            <xm:f>NOT(ISERROR(SEARCH('Listados Datos'!$T$5,AB448)))</xm:f>
            <xm:f>'Listados Datos'!$T$5</xm:f>
            <x14:dxf>
              <font>
                <b/>
                <i val="0"/>
                <color auto="1"/>
              </font>
              <fill>
                <patternFill>
                  <bgColor rgb="FFFFFF00"/>
                </patternFill>
              </fill>
            </x14:dxf>
          </x14:cfRule>
          <x14:cfRule type="containsText" priority="6210" operator="containsText" id="{9E7785A6-93BA-4CFD-BC13-53D93F602C6C}">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6197" operator="containsText" id="{FECD5D07-F7B7-4EA7-AD06-021B5EDCDDFF}">
            <xm:f>NOT(ISERROR(SEARCH('Listados Datos'!$P$3,Z448)))</xm:f>
            <xm:f>'Listados Datos'!$P$3</xm:f>
            <x14:dxf>
              <fill>
                <patternFill>
                  <bgColor rgb="FF99CC00"/>
                </patternFill>
              </fill>
            </x14:dxf>
          </x14:cfRule>
          <x14:cfRule type="containsText" priority="6198" operator="containsText" id="{AEE15786-4A1E-4B04-9309-ADECF07FFB99}">
            <xm:f>NOT(ISERROR(SEARCH('Listados Datos'!$P$4,Z448)))</xm:f>
            <xm:f>'Listados Datos'!$P$4</xm:f>
            <x14:dxf>
              <fill>
                <patternFill>
                  <bgColor rgb="FF33CC33"/>
                </patternFill>
              </fill>
            </x14:dxf>
          </x14:cfRule>
          <x14:cfRule type="containsText" priority="6199" operator="containsText" id="{192D1A48-5A53-46F4-8893-611AD814CC68}">
            <xm:f>NOT(ISERROR(SEARCH('Listados Datos'!$P$5,Z448)))</xm:f>
            <xm:f>'Listados Datos'!$P$5</xm:f>
            <x14:dxf>
              <fill>
                <patternFill>
                  <bgColor rgb="FFFFFF00"/>
                </patternFill>
              </fill>
            </x14:dxf>
          </x14:cfRule>
          <x14:cfRule type="containsText" priority="6200" operator="containsText" id="{B1783106-33F9-45E4-AEAB-F26B1E5BACD9}">
            <xm:f>NOT(ISERROR(SEARCH('Listados Datos'!$P$6,Z448)))</xm:f>
            <xm:f>'Listados Datos'!$P$6</xm:f>
            <x14:dxf>
              <fill>
                <patternFill>
                  <bgColor rgb="FFFFC000"/>
                </patternFill>
              </fill>
            </x14:dxf>
          </x14:cfRule>
          <x14:cfRule type="containsText" priority="6201" operator="containsText" id="{C1AC9678-AC23-46EB-9DDA-0B07F93A280C}">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6173" operator="containsText" id="{75015790-45E0-4B42-AD17-DFCA82625E8D}">
            <xm:f>NOT(ISERROR(SEARCH('Listados Datos'!$T$3,AT448)))</xm:f>
            <xm:f>'Listados Datos'!$T$3</xm:f>
            <x14:dxf>
              <fill>
                <patternFill patternType="solid">
                  <bgColor rgb="FFC00000"/>
                </patternFill>
              </fill>
            </x14:dxf>
          </x14:cfRule>
          <x14:cfRule type="containsText" priority="6174" operator="containsText" id="{B319CA40-A9FF-43CD-935B-164C92F01BD0}">
            <xm:f>NOT(ISERROR(SEARCH('Listados Datos'!$T$4,AT448)))</xm:f>
            <xm:f>'Listados Datos'!$T$4</xm:f>
            <x14:dxf>
              <font>
                <b/>
                <i val="0"/>
                <color theme="0"/>
              </font>
              <fill>
                <patternFill>
                  <bgColor rgb="FFE26B0A"/>
                </patternFill>
              </fill>
            </x14:dxf>
          </x14:cfRule>
          <x14:cfRule type="containsText" priority="6175" operator="containsText" id="{2C572EEE-E85A-417C-936E-DDEDEE72C877}">
            <xm:f>NOT(ISERROR(SEARCH('Listados Datos'!$T$5,AT448)))</xm:f>
            <xm:f>'Listados Datos'!$T$5</xm:f>
            <x14:dxf>
              <font>
                <b/>
                <i val="0"/>
                <color auto="1"/>
              </font>
              <fill>
                <patternFill>
                  <bgColor rgb="FFFFFF00"/>
                </patternFill>
              </fill>
            </x14:dxf>
          </x14:cfRule>
          <x14:cfRule type="containsText" priority="6176" operator="containsText" id="{E913B62A-1719-4375-91FA-5043695FDD90}">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6163" operator="containsText" id="{D883EEC0-C1E0-4971-9B78-16CC00558572}">
            <xm:f>NOT(ISERROR(SEARCH('Listados Datos'!$P$3,AR448)))</xm:f>
            <xm:f>'Listados Datos'!$P$3</xm:f>
            <x14:dxf>
              <fill>
                <patternFill>
                  <bgColor rgb="FF99CC00"/>
                </patternFill>
              </fill>
            </x14:dxf>
          </x14:cfRule>
          <x14:cfRule type="containsText" priority="6164" operator="containsText" id="{B7CEC8EA-5660-4178-8A67-7B56925A5082}">
            <xm:f>NOT(ISERROR(SEARCH('Listados Datos'!$P$4,AR448)))</xm:f>
            <xm:f>'Listados Datos'!$P$4</xm:f>
            <x14:dxf>
              <fill>
                <patternFill>
                  <bgColor rgb="FF33CC33"/>
                </patternFill>
              </fill>
            </x14:dxf>
          </x14:cfRule>
          <x14:cfRule type="containsText" priority="6165" operator="containsText" id="{420BD4BB-207A-417D-BEC1-1CD2DEFDC813}">
            <xm:f>NOT(ISERROR(SEARCH('Listados Datos'!$P$5,AR448)))</xm:f>
            <xm:f>'Listados Datos'!$P$5</xm:f>
            <x14:dxf>
              <fill>
                <patternFill>
                  <bgColor rgb="FFFFFF00"/>
                </patternFill>
              </fill>
            </x14:dxf>
          </x14:cfRule>
          <x14:cfRule type="containsText" priority="6166" operator="containsText" id="{D2CD9A5C-8FBE-4D96-A877-73DBF16E09B6}">
            <xm:f>NOT(ISERROR(SEARCH('Listados Datos'!$P$6,AR448)))</xm:f>
            <xm:f>'Listados Datos'!$P$6</xm:f>
            <x14:dxf>
              <fill>
                <patternFill>
                  <bgColor rgb="FFFFC000"/>
                </patternFill>
              </fill>
            </x14:dxf>
          </x14:cfRule>
          <x14:cfRule type="containsText" priority="6167" operator="containsText" id="{5F67143B-B902-4022-B47A-373622F33FFD}">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6159" operator="containsText" id="{ACA3048D-892E-4070-A014-59C8F21A09B0}">
            <xm:f>NOT(ISERROR(SEARCH('Listados Datos'!$T$3,AT449)))</xm:f>
            <xm:f>'Listados Datos'!$T$3</xm:f>
            <x14:dxf>
              <fill>
                <patternFill patternType="solid">
                  <bgColor rgb="FFC00000"/>
                </patternFill>
              </fill>
            </x14:dxf>
          </x14:cfRule>
          <x14:cfRule type="containsText" priority="6160" operator="containsText" id="{77D5C3FC-7682-4626-BE65-377E25F7BCE5}">
            <xm:f>NOT(ISERROR(SEARCH('Listados Datos'!$T$4,AT449)))</xm:f>
            <xm:f>'Listados Datos'!$T$4</xm:f>
            <x14:dxf>
              <font>
                <b/>
                <i val="0"/>
                <color theme="0"/>
              </font>
              <fill>
                <patternFill>
                  <bgColor rgb="FFE26B0A"/>
                </patternFill>
              </fill>
            </x14:dxf>
          </x14:cfRule>
          <x14:cfRule type="containsText" priority="6161" operator="containsText" id="{B6D586BF-5A35-4F1C-B995-DDFD5CEB18F3}">
            <xm:f>NOT(ISERROR(SEARCH('Listados Datos'!$T$5,AT449)))</xm:f>
            <xm:f>'Listados Datos'!$T$5</xm:f>
            <x14:dxf>
              <font>
                <b/>
                <i val="0"/>
                <color auto="1"/>
              </font>
              <fill>
                <patternFill>
                  <bgColor rgb="FFFFFF00"/>
                </patternFill>
              </fill>
            </x14:dxf>
          </x14:cfRule>
          <x14:cfRule type="containsText" priority="6162" operator="containsText" id="{8C3593F3-A736-47BF-B279-A040ADD35BB8}">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6149" operator="containsText" id="{98E3EC7F-E492-4D16-8C8B-E83470A17871}">
            <xm:f>NOT(ISERROR(SEARCH('Listados Datos'!$P$3,AR449)))</xm:f>
            <xm:f>'Listados Datos'!$P$3</xm:f>
            <x14:dxf>
              <fill>
                <patternFill>
                  <bgColor rgb="FF99CC00"/>
                </patternFill>
              </fill>
            </x14:dxf>
          </x14:cfRule>
          <x14:cfRule type="containsText" priority="6150" operator="containsText" id="{CC9AAF77-4BDD-40A4-B4C1-D243E9FDFDD5}">
            <xm:f>NOT(ISERROR(SEARCH('Listados Datos'!$P$4,AR449)))</xm:f>
            <xm:f>'Listados Datos'!$P$4</xm:f>
            <x14:dxf>
              <fill>
                <patternFill>
                  <bgColor rgb="FF33CC33"/>
                </patternFill>
              </fill>
            </x14:dxf>
          </x14:cfRule>
          <x14:cfRule type="containsText" priority="6151" operator="containsText" id="{562D7D0F-FF63-47A7-BC01-A4E7FBB46219}">
            <xm:f>NOT(ISERROR(SEARCH('Listados Datos'!$P$5,AR449)))</xm:f>
            <xm:f>'Listados Datos'!$P$5</xm:f>
            <x14:dxf>
              <fill>
                <patternFill>
                  <bgColor rgb="FFFFFF00"/>
                </patternFill>
              </fill>
            </x14:dxf>
          </x14:cfRule>
          <x14:cfRule type="containsText" priority="6152" operator="containsText" id="{51DF21C8-3954-449C-9652-B60C127401A5}">
            <xm:f>NOT(ISERROR(SEARCH('Listados Datos'!$P$6,AR449)))</xm:f>
            <xm:f>'Listados Datos'!$P$6</xm:f>
            <x14:dxf>
              <fill>
                <patternFill>
                  <bgColor rgb="FFFFC000"/>
                </patternFill>
              </fill>
            </x14:dxf>
          </x14:cfRule>
          <x14:cfRule type="containsText" priority="6153" operator="containsText" id="{C035729F-D678-4293-85D3-20A8B9ECE6B4}">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6009" operator="containsText" id="{E08F0A23-06C5-4600-B555-AF7AE8E8AA24}">
            <xm:f>NOT(ISERROR(SEARCH('Listados Datos'!$T$3,AT459)))</xm:f>
            <xm:f>'Listados Datos'!$T$3</xm:f>
            <x14:dxf>
              <fill>
                <patternFill patternType="solid">
                  <bgColor rgb="FFC00000"/>
                </patternFill>
              </fill>
            </x14:dxf>
          </x14:cfRule>
          <x14:cfRule type="containsText" priority="6010" operator="containsText" id="{CE66AD4C-C36C-4045-8109-D7E34930AFD9}">
            <xm:f>NOT(ISERROR(SEARCH('Listados Datos'!$T$4,AT459)))</xm:f>
            <xm:f>'Listados Datos'!$T$4</xm:f>
            <x14:dxf>
              <font>
                <b/>
                <i val="0"/>
                <color theme="0"/>
              </font>
              <fill>
                <patternFill>
                  <bgColor rgb="FFE26B0A"/>
                </patternFill>
              </fill>
            </x14:dxf>
          </x14:cfRule>
          <x14:cfRule type="containsText" priority="6011" operator="containsText" id="{D61A519A-C672-46A8-B33E-BE2A1EB8014A}">
            <xm:f>NOT(ISERROR(SEARCH('Listados Datos'!$T$5,AT459)))</xm:f>
            <xm:f>'Listados Datos'!$T$5</xm:f>
            <x14:dxf>
              <font>
                <b/>
                <i val="0"/>
                <color auto="1"/>
              </font>
              <fill>
                <patternFill>
                  <bgColor rgb="FFFFFF00"/>
                </patternFill>
              </fill>
            </x14:dxf>
          </x14:cfRule>
          <x14:cfRule type="containsText" priority="6012" operator="containsText" id="{AC1C24C4-8716-4EB9-8098-C96D7BF31476}">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999" operator="containsText" id="{13465F94-9F80-47F7-9B6D-1EE415E57338}">
            <xm:f>NOT(ISERROR(SEARCH('Listados Datos'!$P$3,AR459)))</xm:f>
            <xm:f>'Listados Datos'!$P$3</xm:f>
            <x14:dxf>
              <fill>
                <patternFill>
                  <bgColor rgb="FF99CC00"/>
                </patternFill>
              </fill>
            </x14:dxf>
          </x14:cfRule>
          <x14:cfRule type="containsText" priority="6000" operator="containsText" id="{637B0D07-7763-4E99-A2C3-C1E49F390561}">
            <xm:f>NOT(ISERROR(SEARCH('Listados Datos'!$P$4,AR459)))</xm:f>
            <xm:f>'Listados Datos'!$P$4</xm:f>
            <x14:dxf>
              <fill>
                <patternFill>
                  <bgColor rgb="FF33CC33"/>
                </patternFill>
              </fill>
            </x14:dxf>
          </x14:cfRule>
          <x14:cfRule type="containsText" priority="6001" operator="containsText" id="{1C633CDB-5D7A-412F-B455-EA87D5C784FF}">
            <xm:f>NOT(ISERROR(SEARCH('Listados Datos'!$P$5,AR459)))</xm:f>
            <xm:f>'Listados Datos'!$P$5</xm:f>
            <x14:dxf>
              <fill>
                <patternFill>
                  <bgColor rgb="FFFFFF00"/>
                </patternFill>
              </fill>
            </x14:dxf>
          </x14:cfRule>
          <x14:cfRule type="containsText" priority="6002" operator="containsText" id="{66789F37-A2C9-418D-ADDE-026374769A45}">
            <xm:f>NOT(ISERROR(SEARCH('Listados Datos'!$P$6,AR459)))</xm:f>
            <xm:f>'Listados Datos'!$P$6</xm:f>
            <x14:dxf>
              <fill>
                <patternFill>
                  <bgColor rgb="FFFFC000"/>
                </patternFill>
              </fill>
            </x14:dxf>
          </x14:cfRule>
          <x14:cfRule type="containsText" priority="6003" operator="containsText" id="{6534207C-921D-4712-AD28-D24B16BF97AD}">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6131" operator="containsText" id="{999495C3-9EB1-43E4-BA02-029E4AAEFF37}">
            <xm:f>NOT(ISERROR(SEARCH('Listados Datos'!$T$3,AF450)))</xm:f>
            <xm:f>'Listados Datos'!$T$3</xm:f>
            <x14:dxf>
              <fill>
                <patternFill patternType="solid">
                  <bgColor rgb="FFC00000"/>
                </patternFill>
              </fill>
            </x14:dxf>
          </x14:cfRule>
          <x14:cfRule type="containsText" priority="6132" operator="containsText" id="{B23AFBA1-5298-4E33-A8A0-EF4F090C03B2}">
            <xm:f>NOT(ISERROR(SEARCH('Listados Datos'!$T$4,AF450)))</xm:f>
            <xm:f>'Listados Datos'!$T$4</xm:f>
            <x14:dxf>
              <font>
                <b/>
                <i val="0"/>
                <color theme="0"/>
              </font>
              <fill>
                <patternFill>
                  <bgColor rgb="FFE26B0A"/>
                </patternFill>
              </fill>
            </x14:dxf>
          </x14:cfRule>
          <x14:cfRule type="containsText" priority="6133" operator="containsText" id="{B4D2F010-3E04-4426-9BDD-5E77893FAC1A}">
            <xm:f>NOT(ISERROR(SEARCH('Listados Datos'!$T$5,AF450)))</xm:f>
            <xm:f>'Listados Datos'!$T$5</xm:f>
            <x14:dxf>
              <font>
                <b/>
                <i val="0"/>
                <color auto="1"/>
              </font>
              <fill>
                <patternFill>
                  <bgColor rgb="FFFFFF00"/>
                </patternFill>
              </fill>
            </x14:dxf>
          </x14:cfRule>
          <x14:cfRule type="containsText" priority="6134" operator="containsText" id="{731198D8-0C3B-4D61-94EB-C1D5965B15E1}">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6127" operator="containsText" id="{BDD406E3-47B0-496E-8A74-0ED5A81B72EC}">
            <xm:f>NOT(ISERROR(SEARCH('Listados Datos'!$T$3,AB450)))</xm:f>
            <xm:f>'Listados Datos'!$T$3</xm:f>
            <x14:dxf>
              <fill>
                <patternFill patternType="solid">
                  <bgColor rgb="FFC00000"/>
                </patternFill>
              </fill>
            </x14:dxf>
          </x14:cfRule>
          <x14:cfRule type="containsText" priority="6128" operator="containsText" id="{30C9ADB2-AB45-47A9-81FB-3B272DF89B0A}">
            <xm:f>NOT(ISERROR(SEARCH('Listados Datos'!$T$4,AB450)))</xm:f>
            <xm:f>'Listados Datos'!$T$4</xm:f>
            <x14:dxf>
              <font>
                <b/>
                <i val="0"/>
                <color theme="0"/>
              </font>
              <fill>
                <patternFill>
                  <bgColor rgb="FFE26B0A"/>
                </patternFill>
              </fill>
            </x14:dxf>
          </x14:cfRule>
          <x14:cfRule type="containsText" priority="6129" operator="containsText" id="{703EEC01-5A79-44D4-95D0-E4769D832FBD}">
            <xm:f>NOT(ISERROR(SEARCH('Listados Datos'!$T$5,AB450)))</xm:f>
            <xm:f>'Listados Datos'!$T$5</xm:f>
            <x14:dxf>
              <font>
                <b/>
                <i val="0"/>
                <color auto="1"/>
              </font>
              <fill>
                <patternFill>
                  <bgColor rgb="FFFFFF00"/>
                </patternFill>
              </fill>
            </x14:dxf>
          </x14:cfRule>
          <x14:cfRule type="containsText" priority="6130" operator="containsText" id="{D7CF29A0-26AA-4AF2-AC1E-B2F92FF82645}">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6117" operator="containsText" id="{9AEE921C-9604-40B7-AAEB-E5803F69ACC8}">
            <xm:f>NOT(ISERROR(SEARCH('Listados Datos'!$P$3,Z450)))</xm:f>
            <xm:f>'Listados Datos'!$P$3</xm:f>
            <x14:dxf>
              <fill>
                <patternFill>
                  <bgColor rgb="FF99CC00"/>
                </patternFill>
              </fill>
            </x14:dxf>
          </x14:cfRule>
          <x14:cfRule type="containsText" priority="6118" operator="containsText" id="{CB675A75-8011-4F5F-9847-B0C92D160088}">
            <xm:f>NOT(ISERROR(SEARCH('Listados Datos'!$P$4,Z450)))</xm:f>
            <xm:f>'Listados Datos'!$P$4</xm:f>
            <x14:dxf>
              <fill>
                <patternFill>
                  <bgColor rgb="FF33CC33"/>
                </patternFill>
              </fill>
            </x14:dxf>
          </x14:cfRule>
          <x14:cfRule type="containsText" priority="6119" operator="containsText" id="{1958337C-C0A1-45FA-B2C2-7155BBD32481}">
            <xm:f>NOT(ISERROR(SEARCH('Listados Datos'!$P$5,Z450)))</xm:f>
            <xm:f>'Listados Datos'!$P$5</xm:f>
            <x14:dxf>
              <fill>
                <patternFill>
                  <bgColor rgb="FFFFFF00"/>
                </patternFill>
              </fill>
            </x14:dxf>
          </x14:cfRule>
          <x14:cfRule type="containsText" priority="6120" operator="containsText" id="{819CFE74-0427-4D21-8222-6F484BCE1886}">
            <xm:f>NOT(ISERROR(SEARCH('Listados Datos'!$P$6,Z450)))</xm:f>
            <xm:f>'Listados Datos'!$P$6</xm:f>
            <x14:dxf>
              <fill>
                <patternFill>
                  <bgColor rgb="FFFFC000"/>
                </patternFill>
              </fill>
            </x14:dxf>
          </x14:cfRule>
          <x14:cfRule type="containsText" priority="6121" operator="containsText" id="{D5DE3F22-CEC1-4F68-8112-2D2A7726053D}">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967" operator="containsText" id="{4571AE86-6AD7-4856-8498-C2475B649AF1}">
            <xm:f>NOT(ISERROR(SEARCH('Listados Datos'!$T$3,AT456)))</xm:f>
            <xm:f>'Listados Datos'!$T$3</xm:f>
            <x14:dxf>
              <fill>
                <patternFill patternType="solid">
                  <bgColor rgb="FFC00000"/>
                </patternFill>
              </fill>
            </x14:dxf>
          </x14:cfRule>
          <x14:cfRule type="containsText" priority="5968" operator="containsText" id="{DE5B1080-A1CE-4E61-B65E-B493D4F6643E}">
            <xm:f>NOT(ISERROR(SEARCH('Listados Datos'!$T$4,AT456)))</xm:f>
            <xm:f>'Listados Datos'!$T$4</xm:f>
            <x14:dxf>
              <font>
                <b/>
                <i val="0"/>
                <color theme="0"/>
              </font>
              <fill>
                <patternFill>
                  <bgColor rgb="FFE26B0A"/>
                </patternFill>
              </fill>
            </x14:dxf>
          </x14:cfRule>
          <x14:cfRule type="containsText" priority="5969" operator="containsText" id="{EFF5B45B-DF86-4257-9A8D-044ACBA3DA8E}">
            <xm:f>NOT(ISERROR(SEARCH('Listados Datos'!$T$5,AT456)))</xm:f>
            <xm:f>'Listados Datos'!$T$5</xm:f>
            <x14:dxf>
              <font>
                <b/>
                <i val="0"/>
                <color auto="1"/>
              </font>
              <fill>
                <patternFill>
                  <bgColor rgb="FFFFFF00"/>
                </patternFill>
              </fill>
            </x14:dxf>
          </x14:cfRule>
          <x14:cfRule type="containsText" priority="5970" operator="containsText" id="{8C51EA23-0DC3-4826-B0F0-76514B898460}">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957" operator="containsText" id="{1FF08E6C-16D1-4632-9B8C-D6676E2BCDE8}">
            <xm:f>NOT(ISERROR(SEARCH('Listados Datos'!$P$3,AR456)))</xm:f>
            <xm:f>'Listados Datos'!$P$3</xm:f>
            <x14:dxf>
              <fill>
                <patternFill>
                  <bgColor rgb="FF99CC00"/>
                </patternFill>
              </fill>
            </x14:dxf>
          </x14:cfRule>
          <x14:cfRule type="containsText" priority="5958" operator="containsText" id="{A21F6C24-EF29-46D3-90F7-D085DF8A3DBE}">
            <xm:f>NOT(ISERROR(SEARCH('Listados Datos'!$P$4,AR456)))</xm:f>
            <xm:f>'Listados Datos'!$P$4</xm:f>
            <x14:dxf>
              <fill>
                <patternFill>
                  <bgColor rgb="FF33CC33"/>
                </patternFill>
              </fill>
            </x14:dxf>
          </x14:cfRule>
          <x14:cfRule type="containsText" priority="5959" operator="containsText" id="{F4C811E0-DF44-4462-942D-6BBFEF50EEE6}">
            <xm:f>NOT(ISERROR(SEARCH('Listados Datos'!$P$5,AR456)))</xm:f>
            <xm:f>'Listados Datos'!$P$5</xm:f>
            <x14:dxf>
              <fill>
                <patternFill>
                  <bgColor rgb="FFFFFF00"/>
                </patternFill>
              </fill>
            </x14:dxf>
          </x14:cfRule>
          <x14:cfRule type="containsText" priority="5960" operator="containsText" id="{EE70C9CE-FA67-405F-A3E1-13AF879C0B46}">
            <xm:f>NOT(ISERROR(SEARCH('Listados Datos'!$P$6,AR456)))</xm:f>
            <xm:f>'Listados Datos'!$P$6</xm:f>
            <x14:dxf>
              <fill>
                <patternFill>
                  <bgColor rgb="FFFFC000"/>
                </patternFill>
              </fill>
            </x14:dxf>
          </x14:cfRule>
          <x14:cfRule type="containsText" priority="5961" operator="containsText" id="{320D6F20-FC0C-41CB-9C68-FD54841964E5}">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6089" operator="containsText" id="{73CA2B99-83F3-4BD0-9139-34DCE44AE302}">
            <xm:f>NOT(ISERROR(SEARCH('Listados Datos'!$T$3,AT451)))</xm:f>
            <xm:f>'Listados Datos'!$T$3</xm:f>
            <x14:dxf>
              <fill>
                <patternFill patternType="solid">
                  <bgColor rgb="FFC00000"/>
                </patternFill>
              </fill>
            </x14:dxf>
          </x14:cfRule>
          <x14:cfRule type="containsText" priority="6090" operator="containsText" id="{A0C4CCC1-8675-4FDE-9286-0DAD769E6405}">
            <xm:f>NOT(ISERROR(SEARCH('Listados Datos'!$T$4,AT451)))</xm:f>
            <xm:f>'Listados Datos'!$T$4</xm:f>
            <x14:dxf>
              <font>
                <b/>
                <i val="0"/>
                <color theme="0"/>
              </font>
              <fill>
                <patternFill>
                  <bgColor rgb="FFE26B0A"/>
                </patternFill>
              </fill>
            </x14:dxf>
          </x14:cfRule>
          <x14:cfRule type="containsText" priority="6091" operator="containsText" id="{02EBDE9B-4C14-4622-A1EA-1F4371C065BE}">
            <xm:f>NOT(ISERROR(SEARCH('Listados Datos'!$T$5,AT451)))</xm:f>
            <xm:f>'Listados Datos'!$T$5</xm:f>
            <x14:dxf>
              <font>
                <b/>
                <i val="0"/>
                <color auto="1"/>
              </font>
              <fill>
                <patternFill>
                  <bgColor rgb="FFFFFF00"/>
                </patternFill>
              </fill>
            </x14:dxf>
          </x14:cfRule>
          <x14:cfRule type="containsText" priority="6092" operator="containsText" id="{274995AE-A92F-4247-AF33-900FC9CB7281}">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6079" operator="containsText" id="{EC6AF31F-E87A-42E0-A4BD-FF79BEA96A4A}">
            <xm:f>NOT(ISERROR(SEARCH('Listados Datos'!$P$3,AR451)))</xm:f>
            <xm:f>'Listados Datos'!$P$3</xm:f>
            <x14:dxf>
              <fill>
                <patternFill>
                  <bgColor rgb="FF99CC00"/>
                </patternFill>
              </fill>
            </x14:dxf>
          </x14:cfRule>
          <x14:cfRule type="containsText" priority="6080" operator="containsText" id="{D0156B70-426B-4AD4-9A73-463DBFE634D5}">
            <xm:f>NOT(ISERROR(SEARCH('Listados Datos'!$P$4,AR451)))</xm:f>
            <xm:f>'Listados Datos'!$P$4</xm:f>
            <x14:dxf>
              <fill>
                <patternFill>
                  <bgColor rgb="FF33CC33"/>
                </patternFill>
              </fill>
            </x14:dxf>
          </x14:cfRule>
          <x14:cfRule type="containsText" priority="6081" operator="containsText" id="{2F747CD7-9AAD-4F7E-895D-1E7E8F2110D7}">
            <xm:f>NOT(ISERROR(SEARCH('Listados Datos'!$P$5,AR451)))</xm:f>
            <xm:f>'Listados Datos'!$P$5</xm:f>
            <x14:dxf>
              <fill>
                <patternFill>
                  <bgColor rgb="FFFFFF00"/>
                </patternFill>
              </fill>
            </x14:dxf>
          </x14:cfRule>
          <x14:cfRule type="containsText" priority="6082" operator="containsText" id="{89E88F57-CB3E-4309-AA4D-8975529584B4}">
            <xm:f>NOT(ISERROR(SEARCH('Listados Datos'!$P$6,AR451)))</xm:f>
            <xm:f>'Listados Datos'!$P$6</xm:f>
            <x14:dxf>
              <fill>
                <patternFill>
                  <bgColor rgb="FFFFC000"/>
                </patternFill>
              </fill>
            </x14:dxf>
          </x14:cfRule>
          <x14:cfRule type="containsText" priority="6083" operator="containsText" id="{D8225721-601E-496A-903C-D32CD4D2C53A}">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6075" operator="containsText" id="{F146BF96-2271-437D-A9B1-C46E5F5CCB63}">
            <xm:f>NOT(ISERROR(SEARCH('Listados Datos'!$T$3,AF454)))</xm:f>
            <xm:f>'Listados Datos'!$T$3</xm:f>
            <x14:dxf>
              <fill>
                <patternFill patternType="solid">
                  <bgColor rgb="FFC00000"/>
                </patternFill>
              </fill>
            </x14:dxf>
          </x14:cfRule>
          <x14:cfRule type="containsText" priority="6076" operator="containsText" id="{270008C8-1F95-43C3-8C58-7906F4180C4F}">
            <xm:f>NOT(ISERROR(SEARCH('Listados Datos'!$T$4,AF454)))</xm:f>
            <xm:f>'Listados Datos'!$T$4</xm:f>
            <x14:dxf>
              <font>
                <b/>
                <i val="0"/>
                <color theme="0"/>
              </font>
              <fill>
                <patternFill>
                  <bgColor rgb="FFE26B0A"/>
                </patternFill>
              </fill>
            </x14:dxf>
          </x14:cfRule>
          <x14:cfRule type="containsText" priority="6077" operator="containsText" id="{2853215E-1900-41EF-953C-8F77FAA721A8}">
            <xm:f>NOT(ISERROR(SEARCH('Listados Datos'!$T$5,AF454)))</xm:f>
            <xm:f>'Listados Datos'!$T$5</xm:f>
            <x14:dxf>
              <font>
                <b/>
                <i val="0"/>
                <color auto="1"/>
              </font>
              <fill>
                <patternFill>
                  <bgColor rgb="FFFFFF00"/>
                </patternFill>
              </fill>
            </x14:dxf>
          </x14:cfRule>
          <x14:cfRule type="containsText" priority="6078" operator="containsText" id="{F5834720-881C-4682-80CB-43561B9C5D40}">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6071" operator="containsText" id="{B3421DBB-F77A-435C-90D3-AA07C539D9CF}">
            <xm:f>NOT(ISERROR(SEARCH('Listados Datos'!$T$3,AB454)))</xm:f>
            <xm:f>'Listados Datos'!$T$3</xm:f>
            <x14:dxf>
              <fill>
                <patternFill patternType="solid">
                  <bgColor rgb="FFC00000"/>
                </patternFill>
              </fill>
            </x14:dxf>
          </x14:cfRule>
          <x14:cfRule type="containsText" priority="6072" operator="containsText" id="{B3F280FC-ACF5-499B-8D7C-EF8E97AD1AF0}">
            <xm:f>NOT(ISERROR(SEARCH('Listados Datos'!$T$4,AB454)))</xm:f>
            <xm:f>'Listados Datos'!$T$4</xm:f>
            <x14:dxf>
              <font>
                <b/>
                <i val="0"/>
                <color theme="0"/>
              </font>
              <fill>
                <patternFill>
                  <bgColor rgb="FFE26B0A"/>
                </patternFill>
              </fill>
            </x14:dxf>
          </x14:cfRule>
          <x14:cfRule type="containsText" priority="6073" operator="containsText" id="{7D651F65-7D4C-4163-A481-C5F5F1631755}">
            <xm:f>NOT(ISERROR(SEARCH('Listados Datos'!$T$5,AB454)))</xm:f>
            <xm:f>'Listados Datos'!$T$5</xm:f>
            <x14:dxf>
              <font>
                <b/>
                <i val="0"/>
                <color auto="1"/>
              </font>
              <fill>
                <patternFill>
                  <bgColor rgb="FFFFFF00"/>
                </patternFill>
              </fill>
            </x14:dxf>
          </x14:cfRule>
          <x14:cfRule type="containsText" priority="6074" operator="containsText" id="{0BD9EEA0-EF67-4667-8F16-FC589244800A}">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6061" operator="containsText" id="{6F2B5DBF-EBF1-41FD-9EA4-C404D028D0E9}">
            <xm:f>NOT(ISERROR(SEARCH('Listados Datos'!$P$3,Z454)))</xm:f>
            <xm:f>'Listados Datos'!$P$3</xm:f>
            <x14:dxf>
              <fill>
                <patternFill>
                  <bgColor rgb="FF99CC00"/>
                </patternFill>
              </fill>
            </x14:dxf>
          </x14:cfRule>
          <x14:cfRule type="containsText" priority="6062" operator="containsText" id="{E0662D30-CB17-4239-A1DD-BA06CE52E973}">
            <xm:f>NOT(ISERROR(SEARCH('Listados Datos'!$P$4,Z454)))</xm:f>
            <xm:f>'Listados Datos'!$P$4</xm:f>
            <x14:dxf>
              <fill>
                <patternFill>
                  <bgColor rgb="FF33CC33"/>
                </patternFill>
              </fill>
            </x14:dxf>
          </x14:cfRule>
          <x14:cfRule type="containsText" priority="6063" operator="containsText" id="{40DFC66E-FAF5-4431-86EA-361EB8B5C226}">
            <xm:f>NOT(ISERROR(SEARCH('Listados Datos'!$P$5,Z454)))</xm:f>
            <xm:f>'Listados Datos'!$P$5</xm:f>
            <x14:dxf>
              <fill>
                <patternFill>
                  <bgColor rgb="FFFFFF00"/>
                </patternFill>
              </fill>
            </x14:dxf>
          </x14:cfRule>
          <x14:cfRule type="containsText" priority="6064" operator="containsText" id="{8A08B23E-9955-4616-A293-77C3828A2A75}">
            <xm:f>NOT(ISERROR(SEARCH('Listados Datos'!$P$6,Z454)))</xm:f>
            <xm:f>'Listados Datos'!$P$6</xm:f>
            <x14:dxf>
              <fill>
                <patternFill>
                  <bgColor rgb="FFFFC000"/>
                </patternFill>
              </fill>
            </x14:dxf>
          </x14:cfRule>
          <x14:cfRule type="containsText" priority="6065" operator="containsText" id="{AA9F1EE1-4F63-4B0A-94D3-32EF614E5425}">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6037" operator="containsText" id="{6E2D1286-62BC-4367-96B8-A5215234F1C0}">
            <xm:f>NOT(ISERROR(SEARCH('Listados Datos'!$T$3,AT454)))</xm:f>
            <xm:f>'Listados Datos'!$T$3</xm:f>
            <x14:dxf>
              <fill>
                <patternFill patternType="solid">
                  <bgColor rgb="FFC00000"/>
                </patternFill>
              </fill>
            </x14:dxf>
          </x14:cfRule>
          <x14:cfRule type="containsText" priority="6038" operator="containsText" id="{9712C6FC-9C73-46F2-BDAE-B5A39E5F99CA}">
            <xm:f>NOT(ISERROR(SEARCH('Listados Datos'!$T$4,AT454)))</xm:f>
            <xm:f>'Listados Datos'!$T$4</xm:f>
            <x14:dxf>
              <font>
                <b/>
                <i val="0"/>
                <color theme="0"/>
              </font>
              <fill>
                <patternFill>
                  <bgColor rgb="FFE26B0A"/>
                </patternFill>
              </fill>
            </x14:dxf>
          </x14:cfRule>
          <x14:cfRule type="containsText" priority="6039" operator="containsText" id="{602B9897-0952-456D-85AD-CC22D39F215C}">
            <xm:f>NOT(ISERROR(SEARCH('Listados Datos'!$T$5,AT454)))</xm:f>
            <xm:f>'Listados Datos'!$T$5</xm:f>
            <x14:dxf>
              <font>
                <b/>
                <i val="0"/>
                <color auto="1"/>
              </font>
              <fill>
                <patternFill>
                  <bgColor rgb="FFFFFF00"/>
                </patternFill>
              </fill>
            </x14:dxf>
          </x14:cfRule>
          <x14:cfRule type="containsText" priority="6040" operator="containsText" id="{7DC776DA-8A53-4178-A162-03EA35FBDE41}">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6027" operator="containsText" id="{B0B55CF7-B131-4BA1-8E6A-022825201FBA}">
            <xm:f>NOT(ISERROR(SEARCH('Listados Datos'!$P$3,AR454)))</xm:f>
            <xm:f>'Listados Datos'!$P$3</xm:f>
            <x14:dxf>
              <fill>
                <patternFill>
                  <bgColor rgb="FF99CC00"/>
                </patternFill>
              </fill>
            </x14:dxf>
          </x14:cfRule>
          <x14:cfRule type="containsText" priority="6028" operator="containsText" id="{EF59B2CE-36F3-409C-B644-0951E9D52E26}">
            <xm:f>NOT(ISERROR(SEARCH('Listados Datos'!$P$4,AR454)))</xm:f>
            <xm:f>'Listados Datos'!$P$4</xm:f>
            <x14:dxf>
              <fill>
                <patternFill>
                  <bgColor rgb="FF33CC33"/>
                </patternFill>
              </fill>
            </x14:dxf>
          </x14:cfRule>
          <x14:cfRule type="containsText" priority="6029" operator="containsText" id="{5CF54B18-2436-49CC-AAAA-281807370AF7}">
            <xm:f>NOT(ISERROR(SEARCH('Listados Datos'!$P$5,AR454)))</xm:f>
            <xm:f>'Listados Datos'!$P$5</xm:f>
            <x14:dxf>
              <fill>
                <patternFill>
                  <bgColor rgb="FFFFFF00"/>
                </patternFill>
              </fill>
            </x14:dxf>
          </x14:cfRule>
          <x14:cfRule type="containsText" priority="6030" operator="containsText" id="{E86A1D3F-E1D2-43E0-9ACA-2285A3F8FFA3}">
            <xm:f>NOT(ISERROR(SEARCH('Listados Datos'!$P$6,AR454)))</xm:f>
            <xm:f>'Listados Datos'!$P$6</xm:f>
            <x14:dxf>
              <fill>
                <patternFill>
                  <bgColor rgb="FFFFC000"/>
                </patternFill>
              </fill>
            </x14:dxf>
          </x14:cfRule>
          <x14:cfRule type="containsText" priority="6031" operator="containsText" id="{F5D6140B-255F-4EBA-BCC7-6CFAC53765C6}">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6023" operator="containsText" id="{238EF4A8-C45A-4B34-AED3-CA2E1D35A716}">
            <xm:f>NOT(ISERROR(SEARCH('Listados Datos'!$T$3,AT455)))</xm:f>
            <xm:f>'Listados Datos'!$T$3</xm:f>
            <x14:dxf>
              <fill>
                <patternFill patternType="solid">
                  <bgColor rgb="FFC00000"/>
                </patternFill>
              </fill>
            </x14:dxf>
          </x14:cfRule>
          <x14:cfRule type="containsText" priority="6024" operator="containsText" id="{9F2F64DC-2E9F-435C-9A9B-3BDA230835C0}">
            <xm:f>NOT(ISERROR(SEARCH('Listados Datos'!$T$4,AT455)))</xm:f>
            <xm:f>'Listados Datos'!$T$4</xm:f>
            <x14:dxf>
              <font>
                <b/>
                <i val="0"/>
                <color theme="0"/>
              </font>
              <fill>
                <patternFill>
                  <bgColor rgb="FFE26B0A"/>
                </patternFill>
              </fill>
            </x14:dxf>
          </x14:cfRule>
          <x14:cfRule type="containsText" priority="6025" operator="containsText" id="{503A33DE-41DA-4B80-8598-194010594E83}">
            <xm:f>NOT(ISERROR(SEARCH('Listados Datos'!$T$5,AT455)))</xm:f>
            <xm:f>'Listados Datos'!$T$5</xm:f>
            <x14:dxf>
              <font>
                <b/>
                <i val="0"/>
                <color auto="1"/>
              </font>
              <fill>
                <patternFill>
                  <bgColor rgb="FFFFFF00"/>
                </patternFill>
              </fill>
            </x14:dxf>
          </x14:cfRule>
          <x14:cfRule type="containsText" priority="6026" operator="containsText" id="{CAAC54C4-56F3-4BC7-8951-69BA6FB41816}">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6013" operator="containsText" id="{374A3A5C-A13F-4B17-AE7B-5751A6D171EE}">
            <xm:f>NOT(ISERROR(SEARCH('Listados Datos'!$P$3,AR455)))</xm:f>
            <xm:f>'Listados Datos'!$P$3</xm:f>
            <x14:dxf>
              <fill>
                <patternFill>
                  <bgColor rgb="FF99CC00"/>
                </patternFill>
              </fill>
            </x14:dxf>
          </x14:cfRule>
          <x14:cfRule type="containsText" priority="6014" operator="containsText" id="{AA4CFC42-51E3-47C4-81F0-F22E89C46670}">
            <xm:f>NOT(ISERROR(SEARCH('Listados Datos'!$P$4,AR455)))</xm:f>
            <xm:f>'Listados Datos'!$P$4</xm:f>
            <x14:dxf>
              <fill>
                <patternFill>
                  <bgColor rgb="FF33CC33"/>
                </patternFill>
              </fill>
            </x14:dxf>
          </x14:cfRule>
          <x14:cfRule type="containsText" priority="6015" operator="containsText" id="{FAA250E0-3F35-40FE-AE3E-D2B63CFC6FA1}">
            <xm:f>NOT(ISERROR(SEARCH('Listados Datos'!$P$5,AR455)))</xm:f>
            <xm:f>'Listados Datos'!$P$5</xm:f>
            <x14:dxf>
              <fill>
                <patternFill>
                  <bgColor rgb="FFFFFF00"/>
                </patternFill>
              </fill>
            </x14:dxf>
          </x14:cfRule>
          <x14:cfRule type="containsText" priority="6016" operator="containsText" id="{49176F1B-7BAD-47EA-BBDC-707C87F60AC9}">
            <xm:f>NOT(ISERROR(SEARCH('Listados Datos'!$P$6,AR455)))</xm:f>
            <xm:f>'Listados Datos'!$P$6</xm:f>
            <x14:dxf>
              <fill>
                <patternFill>
                  <bgColor rgb="FFFFC000"/>
                </patternFill>
              </fill>
            </x14:dxf>
          </x14:cfRule>
          <x14:cfRule type="containsText" priority="6017" operator="containsText" id="{21B66C27-605A-475A-97D1-A500F9A1ECA6}">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873" operator="containsText" id="{44BE946B-672A-48BA-A92C-67F01797F59D}">
            <xm:f>NOT(ISERROR(SEARCH('Listados Datos'!$T$3,AT465)))</xm:f>
            <xm:f>'Listados Datos'!$T$3</xm:f>
            <x14:dxf>
              <fill>
                <patternFill patternType="solid">
                  <bgColor rgb="FFC00000"/>
                </patternFill>
              </fill>
            </x14:dxf>
          </x14:cfRule>
          <x14:cfRule type="containsText" priority="5874" operator="containsText" id="{E3A542B0-9AF7-4987-9143-7121B1AF3F59}">
            <xm:f>NOT(ISERROR(SEARCH('Listados Datos'!$T$4,AT465)))</xm:f>
            <xm:f>'Listados Datos'!$T$4</xm:f>
            <x14:dxf>
              <font>
                <b/>
                <i val="0"/>
                <color theme="0"/>
              </font>
              <fill>
                <patternFill>
                  <bgColor rgb="FFE26B0A"/>
                </patternFill>
              </fill>
            </x14:dxf>
          </x14:cfRule>
          <x14:cfRule type="containsText" priority="5875" operator="containsText" id="{40066371-8E2F-4F77-A479-D226D5D98B14}">
            <xm:f>NOT(ISERROR(SEARCH('Listados Datos'!$T$5,AT465)))</xm:f>
            <xm:f>'Listados Datos'!$T$5</xm:f>
            <x14:dxf>
              <font>
                <b/>
                <i val="0"/>
                <color auto="1"/>
              </font>
              <fill>
                <patternFill>
                  <bgColor rgb="FFFFFF00"/>
                </patternFill>
              </fill>
            </x14:dxf>
          </x14:cfRule>
          <x14:cfRule type="containsText" priority="5876" operator="containsText" id="{3236DC70-B45E-4A3C-B258-DA805851F9B0}">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863" operator="containsText" id="{A9D8723D-712A-45B0-B63C-BA2D7D50F681}">
            <xm:f>NOT(ISERROR(SEARCH('Listados Datos'!$P$3,AR465)))</xm:f>
            <xm:f>'Listados Datos'!$P$3</xm:f>
            <x14:dxf>
              <fill>
                <patternFill>
                  <bgColor rgb="FF99CC00"/>
                </patternFill>
              </fill>
            </x14:dxf>
          </x14:cfRule>
          <x14:cfRule type="containsText" priority="5864" operator="containsText" id="{E7F4A2E5-60B0-4B44-9BFF-BC891A14B56D}">
            <xm:f>NOT(ISERROR(SEARCH('Listados Datos'!$P$4,AR465)))</xm:f>
            <xm:f>'Listados Datos'!$P$4</xm:f>
            <x14:dxf>
              <fill>
                <patternFill>
                  <bgColor rgb="FF33CC33"/>
                </patternFill>
              </fill>
            </x14:dxf>
          </x14:cfRule>
          <x14:cfRule type="containsText" priority="5865" operator="containsText" id="{C7FC0B1D-1B02-4136-A096-0CE0A975C1E6}">
            <xm:f>NOT(ISERROR(SEARCH('Listados Datos'!$P$5,AR465)))</xm:f>
            <xm:f>'Listados Datos'!$P$5</xm:f>
            <x14:dxf>
              <fill>
                <patternFill>
                  <bgColor rgb="FFFFFF00"/>
                </patternFill>
              </fill>
            </x14:dxf>
          </x14:cfRule>
          <x14:cfRule type="containsText" priority="5866" operator="containsText" id="{99CC10E1-324F-43B9-B9C2-BF2ABDCAC18B}">
            <xm:f>NOT(ISERROR(SEARCH('Listados Datos'!$P$6,AR465)))</xm:f>
            <xm:f>'Listados Datos'!$P$6</xm:f>
            <x14:dxf>
              <fill>
                <patternFill>
                  <bgColor rgb="FFFFC000"/>
                </patternFill>
              </fill>
            </x14:dxf>
          </x14:cfRule>
          <x14:cfRule type="containsText" priority="5867" operator="containsText" id="{057DACB7-4612-49C4-9AC1-2DBD1540F7A6}">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995" operator="containsText" id="{121C6CCA-18F0-4BE7-8C63-54876EA8CF58}">
            <xm:f>NOT(ISERROR(SEARCH('Listados Datos'!$T$3,AF456)))</xm:f>
            <xm:f>'Listados Datos'!$T$3</xm:f>
            <x14:dxf>
              <fill>
                <patternFill patternType="solid">
                  <bgColor rgb="FFC00000"/>
                </patternFill>
              </fill>
            </x14:dxf>
          </x14:cfRule>
          <x14:cfRule type="containsText" priority="5996" operator="containsText" id="{BAE4102C-12D0-4B7E-B018-AD3AD02CFF75}">
            <xm:f>NOT(ISERROR(SEARCH('Listados Datos'!$T$4,AF456)))</xm:f>
            <xm:f>'Listados Datos'!$T$4</xm:f>
            <x14:dxf>
              <font>
                <b/>
                <i val="0"/>
                <color theme="0"/>
              </font>
              <fill>
                <patternFill>
                  <bgColor rgb="FFE26B0A"/>
                </patternFill>
              </fill>
            </x14:dxf>
          </x14:cfRule>
          <x14:cfRule type="containsText" priority="5997" operator="containsText" id="{3A584161-D90C-405B-B603-10DB2B8A6624}">
            <xm:f>NOT(ISERROR(SEARCH('Listados Datos'!$T$5,AF456)))</xm:f>
            <xm:f>'Listados Datos'!$T$5</xm:f>
            <x14:dxf>
              <font>
                <b/>
                <i val="0"/>
                <color auto="1"/>
              </font>
              <fill>
                <patternFill>
                  <bgColor rgb="FFFFFF00"/>
                </patternFill>
              </fill>
            </x14:dxf>
          </x14:cfRule>
          <x14:cfRule type="containsText" priority="5998" operator="containsText" id="{2B2C8F63-2A8D-466F-BF99-F1163AFD8A74}">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991" operator="containsText" id="{89B367EB-9C2C-4439-9B89-FBB0F6C8EA73}">
            <xm:f>NOT(ISERROR(SEARCH('Listados Datos'!$T$3,AB456)))</xm:f>
            <xm:f>'Listados Datos'!$T$3</xm:f>
            <x14:dxf>
              <fill>
                <patternFill patternType="solid">
                  <bgColor rgb="FFC00000"/>
                </patternFill>
              </fill>
            </x14:dxf>
          </x14:cfRule>
          <x14:cfRule type="containsText" priority="5992" operator="containsText" id="{240F4646-95F3-493F-BC28-987C1F3FEB9C}">
            <xm:f>NOT(ISERROR(SEARCH('Listados Datos'!$T$4,AB456)))</xm:f>
            <xm:f>'Listados Datos'!$T$4</xm:f>
            <x14:dxf>
              <font>
                <b/>
                <i val="0"/>
                <color theme="0"/>
              </font>
              <fill>
                <patternFill>
                  <bgColor rgb="FFE26B0A"/>
                </patternFill>
              </fill>
            </x14:dxf>
          </x14:cfRule>
          <x14:cfRule type="containsText" priority="5993" operator="containsText" id="{CD29EED3-E72A-48B9-8BA9-19B8F5E10CFF}">
            <xm:f>NOT(ISERROR(SEARCH('Listados Datos'!$T$5,AB456)))</xm:f>
            <xm:f>'Listados Datos'!$T$5</xm:f>
            <x14:dxf>
              <font>
                <b/>
                <i val="0"/>
                <color auto="1"/>
              </font>
              <fill>
                <patternFill>
                  <bgColor rgb="FFFFFF00"/>
                </patternFill>
              </fill>
            </x14:dxf>
          </x14:cfRule>
          <x14:cfRule type="containsText" priority="5994" operator="containsText" id="{CC093724-B4CD-43FD-A5BA-31C46B6B6C22}">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981" operator="containsText" id="{D6DB091E-2BC3-4FE9-99BE-BA43F5093C97}">
            <xm:f>NOT(ISERROR(SEARCH('Listados Datos'!$P$3,Z456)))</xm:f>
            <xm:f>'Listados Datos'!$P$3</xm:f>
            <x14:dxf>
              <fill>
                <patternFill>
                  <bgColor rgb="FF99CC00"/>
                </patternFill>
              </fill>
            </x14:dxf>
          </x14:cfRule>
          <x14:cfRule type="containsText" priority="5982" operator="containsText" id="{5359D27D-D498-44A7-9076-486AE8E0FDC8}">
            <xm:f>NOT(ISERROR(SEARCH('Listados Datos'!$P$4,Z456)))</xm:f>
            <xm:f>'Listados Datos'!$P$4</xm:f>
            <x14:dxf>
              <fill>
                <patternFill>
                  <bgColor rgb="FF33CC33"/>
                </patternFill>
              </fill>
            </x14:dxf>
          </x14:cfRule>
          <x14:cfRule type="containsText" priority="5983" operator="containsText" id="{E91030C3-62FE-46C6-A54C-8C3CB44487FF}">
            <xm:f>NOT(ISERROR(SEARCH('Listados Datos'!$P$5,Z456)))</xm:f>
            <xm:f>'Listados Datos'!$P$5</xm:f>
            <x14:dxf>
              <fill>
                <patternFill>
                  <bgColor rgb="FFFFFF00"/>
                </patternFill>
              </fill>
            </x14:dxf>
          </x14:cfRule>
          <x14:cfRule type="containsText" priority="5984" operator="containsText" id="{BAFB337B-7D8C-491D-B62D-50150CE5CCFA}">
            <xm:f>NOT(ISERROR(SEARCH('Listados Datos'!$P$6,Z456)))</xm:f>
            <xm:f>'Listados Datos'!$P$6</xm:f>
            <x14:dxf>
              <fill>
                <patternFill>
                  <bgColor rgb="FFFFC000"/>
                </patternFill>
              </fill>
            </x14:dxf>
          </x14:cfRule>
          <x14:cfRule type="containsText" priority="5985" operator="containsText" id="{1CC7872E-44F4-4630-91B2-6E0DB1BA5D66}">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831" operator="containsText" id="{6BB8F2FF-5E11-478A-A7E3-714AB68054ED}">
            <xm:f>NOT(ISERROR(SEARCH('Listados Datos'!$T$3,AT462)))</xm:f>
            <xm:f>'Listados Datos'!$T$3</xm:f>
            <x14:dxf>
              <fill>
                <patternFill patternType="solid">
                  <bgColor rgb="FFC00000"/>
                </patternFill>
              </fill>
            </x14:dxf>
          </x14:cfRule>
          <x14:cfRule type="containsText" priority="5832" operator="containsText" id="{A7497FB2-9751-4D14-8191-79EF802FA9B7}">
            <xm:f>NOT(ISERROR(SEARCH('Listados Datos'!$T$4,AT462)))</xm:f>
            <xm:f>'Listados Datos'!$T$4</xm:f>
            <x14:dxf>
              <font>
                <b/>
                <i val="0"/>
                <color theme="0"/>
              </font>
              <fill>
                <patternFill>
                  <bgColor rgb="FFE26B0A"/>
                </patternFill>
              </fill>
            </x14:dxf>
          </x14:cfRule>
          <x14:cfRule type="containsText" priority="5833" operator="containsText" id="{525EA565-E674-40DC-85B5-CB221947A725}">
            <xm:f>NOT(ISERROR(SEARCH('Listados Datos'!$T$5,AT462)))</xm:f>
            <xm:f>'Listados Datos'!$T$5</xm:f>
            <x14:dxf>
              <font>
                <b/>
                <i val="0"/>
                <color auto="1"/>
              </font>
              <fill>
                <patternFill>
                  <bgColor rgb="FFFFFF00"/>
                </patternFill>
              </fill>
            </x14:dxf>
          </x14:cfRule>
          <x14:cfRule type="containsText" priority="5834" operator="containsText" id="{4411BEF5-3AC7-4343-97A8-7CED21701A6A}">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821" operator="containsText" id="{D5FF794F-B1A1-45E0-A467-FFED3CF476C4}">
            <xm:f>NOT(ISERROR(SEARCH('Listados Datos'!$P$3,AR462)))</xm:f>
            <xm:f>'Listados Datos'!$P$3</xm:f>
            <x14:dxf>
              <fill>
                <patternFill>
                  <bgColor rgb="FF99CC00"/>
                </patternFill>
              </fill>
            </x14:dxf>
          </x14:cfRule>
          <x14:cfRule type="containsText" priority="5822" operator="containsText" id="{52C05DE0-00E2-409C-B1BC-2F1548434583}">
            <xm:f>NOT(ISERROR(SEARCH('Listados Datos'!$P$4,AR462)))</xm:f>
            <xm:f>'Listados Datos'!$P$4</xm:f>
            <x14:dxf>
              <fill>
                <patternFill>
                  <bgColor rgb="FF33CC33"/>
                </patternFill>
              </fill>
            </x14:dxf>
          </x14:cfRule>
          <x14:cfRule type="containsText" priority="5823" operator="containsText" id="{6CB2E378-6375-457F-8B1C-5B50063EB559}">
            <xm:f>NOT(ISERROR(SEARCH('Listados Datos'!$P$5,AR462)))</xm:f>
            <xm:f>'Listados Datos'!$P$5</xm:f>
            <x14:dxf>
              <fill>
                <patternFill>
                  <bgColor rgb="FFFFFF00"/>
                </patternFill>
              </fill>
            </x14:dxf>
          </x14:cfRule>
          <x14:cfRule type="containsText" priority="5824" operator="containsText" id="{8A4BB0AF-BA53-4E05-938A-52C38854D1D8}">
            <xm:f>NOT(ISERROR(SEARCH('Listados Datos'!$P$6,AR462)))</xm:f>
            <xm:f>'Listados Datos'!$P$6</xm:f>
            <x14:dxf>
              <fill>
                <patternFill>
                  <bgColor rgb="FFFFC000"/>
                </patternFill>
              </fill>
            </x14:dxf>
          </x14:cfRule>
          <x14:cfRule type="containsText" priority="5825" operator="containsText" id="{6F65BAF1-03E9-4E4C-AAD9-52ED69CBDC66}">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953" operator="containsText" id="{C50F7F1E-C2BF-477A-8103-3C83990FA871}">
            <xm:f>NOT(ISERROR(SEARCH('Listados Datos'!$T$3,AT457)))</xm:f>
            <xm:f>'Listados Datos'!$T$3</xm:f>
            <x14:dxf>
              <fill>
                <patternFill patternType="solid">
                  <bgColor rgb="FFC00000"/>
                </patternFill>
              </fill>
            </x14:dxf>
          </x14:cfRule>
          <x14:cfRule type="containsText" priority="5954" operator="containsText" id="{B307DC16-5E05-4E9A-A73A-A46D2EEEC8D8}">
            <xm:f>NOT(ISERROR(SEARCH('Listados Datos'!$T$4,AT457)))</xm:f>
            <xm:f>'Listados Datos'!$T$4</xm:f>
            <x14:dxf>
              <font>
                <b/>
                <i val="0"/>
                <color theme="0"/>
              </font>
              <fill>
                <patternFill>
                  <bgColor rgb="FFE26B0A"/>
                </patternFill>
              </fill>
            </x14:dxf>
          </x14:cfRule>
          <x14:cfRule type="containsText" priority="5955" operator="containsText" id="{B15B3875-A05B-4C21-B45F-903CF3A3838F}">
            <xm:f>NOT(ISERROR(SEARCH('Listados Datos'!$T$5,AT457)))</xm:f>
            <xm:f>'Listados Datos'!$T$5</xm:f>
            <x14:dxf>
              <font>
                <b/>
                <i val="0"/>
                <color auto="1"/>
              </font>
              <fill>
                <patternFill>
                  <bgColor rgb="FFFFFF00"/>
                </patternFill>
              </fill>
            </x14:dxf>
          </x14:cfRule>
          <x14:cfRule type="containsText" priority="5956" operator="containsText" id="{6E8BC7F1-B377-43EC-A76B-14426A51D7D2}">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943" operator="containsText" id="{B7720698-EDF8-476E-B31D-155DDD884782}">
            <xm:f>NOT(ISERROR(SEARCH('Listados Datos'!$P$3,AR457)))</xm:f>
            <xm:f>'Listados Datos'!$P$3</xm:f>
            <x14:dxf>
              <fill>
                <patternFill>
                  <bgColor rgb="FF99CC00"/>
                </patternFill>
              </fill>
            </x14:dxf>
          </x14:cfRule>
          <x14:cfRule type="containsText" priority="5944" operator="containsText" id="{F985CD5C-E2B2-409E-ADC7-AECBC07184B2}">
            <xm:f>NOT(ISERROR(SEARCH('Listados Datos'!$P$4,AR457)))</xm:f>
            <xm:f>'Listados Datos'!$P$4</xm:f>
            <x14:dxf>
              <fill>
                <patternFill>
                  <bgColor rgb="FF33CC33"/>
                </patternFill>
              </fill>
            </x14:dxf>
          </x14:cfRule>
          <x14:cfRule type="containsText" priority="5945" operator="containsText" id="{0E939A3C-A15F-4EC4-B521-E80C4B54ECDB}">
            <xm:f>NOT(ISERROR(SEARCH('Listados Datos'!$P$5,AR457)))</xm:f>
            <xm:f>'Listados Datos'!$P$5</xm:f>
            <x14:dxf>
              <fill>
                <patternFill>
                  <bgColor rgb="FFFFFF00"/>
                </patternFill>
              </fill>
            </x14:dxf>
          </x14:cfRule>
          <x14:cfRule type="containsText" priority="5946" operator="containsText" id="{DE48DD40-F492-49F6-8026-C9FF06BEDE43}">
            <xm:f>NOT(ISERROR(SEARCH('Listados Datos'!$P$6,AR457)))</xm:f>
            <xm:f>'Listados Datos'!$P$6</xm:f>
            <x14:dxf>
              <fill>
                <patternFill>
                  <bgColor rgb="FFFFC000"/>
                </patternFill>
              </fill>
            </x14:dxf>
          </x14:cfRule>
          <x14:cfRule type="containsText" priority="5947" operator="containsText" id="{50B91887-066D-45BB-93B3-8C55EFA564E5}">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807" operator="containsText" id="{F545973E-433D-4662-B28E-A62ED65A3623}">
            <xm:f>NOT(ISERROR(SEARCH('Listados Datos'!$P$3,AR463)))</xm:f>
            <xm:f>'Listados Datos'!$P$3</xm:f>
            <x14:dxf>
              <fill>
                <patternFill>
                  <bgColor rgb="FF99CC00"/>
                </patternFill>
              </fill>
            </x14:dxf>
          </x14:cfRule>
          <x14:cfRule type="containsText" priority="5808" operator="containsText" id="{660BF4F0-C2D1-45A5-8572-8E450E20F30C}">
            <xm:f>NOT(ISERROR(SEARCH('Listados Datos'!$P$4,AR463)))</xm:f>
            <xm:f>'Listados Datos'!$P$4</xm:f>
            <x14:dxf>
              <fill>
                <patternFill>
                  <bgColor rgb="FF33CC33"/>
                </patternFill>
              </fill>
            </x14:dxf>
          </x14:cfRule>
          <x14:cfRule type="containsText" priority="5809" operator="containsText" id="{5516869C-A005-4836-858A-867C13AD822A}">
            <xm:f>NOT(ISERROR(SEARCH('Listados Datos'!$P$5,AR463)))</xm:f>
            <xm:f>'Listados Datos'!$P$5</xm:f>
            <x14:dxf>
              <fill>
                <patternFill>
                  <bgColor rgb="FFFFFF00"/>
                </patternFill>
              </fill>
            </x14:dxf>
          </x14:cfRule>
          <x14:cfRule type="containsText" priority="5810" operator="containsText" id="{04C53F97-CF50-4E25-B5FB-EABD829D6AA2}">
            <xm:f>NOT(ISERROR(SEARCH('Listados Datos'!$P$6,AR463)))</xm:f>
            <xm:f>'Listados Datos'!$P$6</xm:f>
            <x14:dxf>
              <fill>
                <patternFill>
                  <bgColor rgb="FFFFC000"/>
                </patternFill>
              </fill>
            </x14:dxf>
          </x14:cfRule>
          <x14:cfRule type="containsText" priority="5811" operator="containsText" id="{0A8455D5-1D7A-418F-98E6-0DAD62769703}">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671" operator="containsText" id="{C41A560A-5D7F-4D7E-A9C1-BDC8FCB9FF86}">
            <xm:f>NOT(ISERROR(SEARCH('Listados Datos'!$P$3,AR475)))</xm:f>
            <xm:f>'Listados Datos'!$P$3</xm:f>
            <x14:dxf>
              <fill>
                <patternFill>
                  <bgColor rgb="FF99CC00"/>
                </patternFill>
              </fill>
            </x14:dxf>
          </x14:cfRule>
          <x14:cfRule type="containsText" priority="5672" operator="containsText" id="{8F4B2EA6-E619-4C3B-A38B-4A5707891CFC}">
            <xm:f>NOT(ISERROR(SEARCH('Listados Datos'!$P$4,AR475)))</xm:f>
            <xm:f>'Listados Datos'!$P$4</xm:f>
            <x14:dxf>
              <fill>
                <patternFill>
                  <bgColor rgb="FF33CC33"/>
                </patternFill>
              </fill>
            </x14:dxf>
          </x14:cfRule>
          <x14:cfRule type="containsText" priority="5673" operator="containsText" id="{B2C3969A-BC12-46FD-A644-CEE0AEC12BF8}">
            <xm:f>NOT(ISERROR(SEARCH('Listados Datos'!$P$5,AR475)))</xm:f>
            <xm:f>'Listados Datos'!$P$5</xm:f>
            <x14:dxf>
              <fill>
                <patternFill>
                  <bgColor rgb="FFFFFF00"/>
                </patternFill>
              </fill>
            </x14:dxf>
          </x14:cfRule>
          <x14:cfRule type="containsText" priority="5674" operator="containsText" id="{7C3A45E2-DACC-4908-913C-5E1F147D0439}">
            <xm:f>NOT(ISERROR(SEARCH('Listados Datos'!$P$6,AR475)))</xm:f>
            <xm:f>'Listados Datos'!$P$6</xm:f>
            <x14:dxf>
              <fill>
                <patternFill>
                  <bgColor rgb="FFFFC000"/>
                </patternFill>
              </fill>
            </x14:dxf>
          </x14:cfRule>
          <x14:cfRule type="containsText" priority="5675" operator="containsText" id="{D16A56CD-2A7A-49EC-91E7-BE6719C270A7}">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6347" operator="containsText" id="{CC385920-D24C-4A50-818B-D864F3D32621}">
            <xm:f>NOT(ISERROR(SEARCH('Listados Datos'!$T$3,AF442)))</xm:f>
            <xm:f>'Listados Datos'!$T$3</xm:f>
            <x14:dxf>
              <fill>
                <patternFill patternType="solid">
                  <bgColor rgb="FFC00000"/>
                </patternFill>
              </fill>
            </x14:dxf>
          </x14:cfRule>
          <x14:cfRule type="containsText" priority="6348" operator="containsText" id="{AF80CFC9-B19D-44F8-8904-3522DEB17C7E}">
            <xm:f>NOT(ISERROR(SEARCH('Listados Datos'!$T$4,AF442)))</xm:f>
            <xm:f>'Listados Datos'!$T$4</xm:f>
            <x14:dxf>
              <font>
                <b/>
                <i val="0"/>
                <color theme="0"/>
              </font>
              <fill>
                <patternFill>
                  <bgColor rgb="FFE26B0A"/>
                </patternFill>
              </fill>
            </x14:dxf>
          </x14:cfRule>
          <x14:cfRule type="containsText" priority="6349" operator="containsText" id="{238DFA64-6BA2-49A9-AAA5-30B38ECD89DB}">
            <xm:f>NOT(ISERROR(SEARCH('Listados Datos'!$T$5,AF442)))</xm:f>
            <xm:f>'Listados Datos'!$T$5</xm:f>
            <x14:dxf>
              <font>
                <b/>
                <i val="0"/>
                <color auto="1"/>
              </font>
              <fill>
                <patternFill>
                  <bgColor rgb="FFFFFF00"/>
                </patternFill>
              </fill>
            </x14:dxf>
          </x14:cfRule>
          <x14:cfRule type="containsText" priority="6350" operator="containsText" id="{979EE06B-10FC-4269-A489-5303B81E12E2}">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343" operator="containsText" id="{2F10EFF2-38FC-430B-84EF-C5A4DAE9D77A}">
            <xm:f>NOT(ISERROR(SEARCH('Listados Datos'!$T$3,AB442)))</xm:f>
            <xm:f>'Listados Datos'!$T$3</xm:f>
            <x14:dxf>
              <fill>
                <patternFill patternType="solid">
                  <bgColor rgb="FFC00000"/>
                </patternFill>
              </fill>
            </x14:dxf>
          </x14:cfRule>
          <x14:cfRule type="containsText" priority="6344" operator="containsText" id="{08862BC8-ECC7-4608-B15A-440FA037A771}">
            <xm:f>NOT(ISERROR(SEARCH('Listados Datos'!$T$4,AB442)))</xm:f>
            <xm:f>'Listados Datos'!$T$4</xm:f>
            <x14:dxf>
              <font>
                <b/>
                <i val="0"/>
                <color theme="0"/>
              </font>
              <fill>
                <patternFill>
                  <bgColor rgb="FFE26B0A"/>
                </patternFill>
              </fill>
            </x14:dxf>
          </x14:cfRule>
          <x14:cfRule type="containsText" priority="6345" operator="containsText" id="{90AA1C5F-FAE4-43AE-A2E7-C0F9B53303C2}">
            <xm:f>NOT(ISERROR(SEARCH('Listados Datos'!$T$5,AB442)))</xm:f>
            <xm:f>'Listados Datos'!$T$5</xm:f>
            <x14:dxf>
              <font>
                <b/>
                <i val="0"/>
                <color auto="1"/>
              </font>
              <fill>
                <patternFill>
                  <bgColor rgb="FFFFFF00"/>
                </patternFill>
              </fill>
            </x14:dxf>
          </x14:cfRule>
          <x14:cfRule type="containsText" priority="6346" operator="containsText" id="{414A1254-7E5C-4350-88D0-79088CC215AB}">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333" operator="containsText" id="{E5403EA9-DF8D-4409-8F69-29B1B5C86FBA}">
            <xm:f>NOT(ISERROR(SEARCH('Listados Datos'!$P$3,Z442)))</xm:f>
            <xm:f>'Listados Datos'!$P$3</xm:f>
            <x14:dxf>
              <fill>
                <patternFill>
                  <bgColor rgb="FF99CC00"/>
                </patternFill>
              </fill>
            </x14:dxf>
          </x14:cfRule>
          <x14:cfRule type="containsText" priority="6334" operator="containsText" id="{2062C9C1-530D-47F1-81A0-908FB7A347A4}">
            <xm:f>NOT(ISERROR(SEARCH('Listados Datos'!$P$4,Z442)))</xm:f>
            <xm:f>'Listados Datos'!$P$4</xm:f>
            <x14:dxf>
              <fill>
                <patternFill>
                  <bgColor rgb="FF33CC33"/>
                </patternFill>
              </fill>
            </x14:dxf>
          </x14:cfRule>
          <x14:cfRule type="containsText" priority="6335" operator="containsText" id="{E1EAD7CF-6A22-4A07-81A3-A671976CC092}">
            <xm:f>NOT(ISERROR(SEARCH('Listados Datos'!$P$5,Z442)))</xm:f>
            <xm:f>'Listados Datos'!$P$5</xm:f>
            <x14:dxf>
              <fill>
                <patternFill>
                  <bgColor rgb="FFFFFF00"/>
                </patternFill>
              </fill>
            </x14:dxf>
          </x14:cfRule>
          <x14:cfRule type="containsText" priority="6336" operator="containsText" id="{29DFFA98-5586-4824-81A1-5DF8EBD9C93A}">
            <xm:f>NOT(ISERROR(SEARCH('Listados Datos'!$P$6,Z442)))</xm:f>
            <xm:f>'Listados Datos'!$P$6</xm:f>
            <x14:dxf>
              <fill>
                <patternFill>
                  <bgColor rgb="FFFFC000"/>
                </patternFill>
              </fill>
            </x14:dxf>
          </x14:cfRule>
          <x14:cfRule type="containsText" priority="6337" operator="containsText" id="{E0B1945F-C2E4-4B76-9D6D-756CC6E6BE40}">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309" operator="containsText" id="{D426784B-CBFB-44B6-AC19-9DB7685EEEA9}">
            <xm:f>NOT(ISERROR(SEARCH('Listados Datos'!$T$3,AT442)))</xm:f>
            <xm:f>'Listados Datos'!$T$3</xm:f>
            <x14:dxf>
              <fill>
                <patternFill patternType="solid">
                  <bgColor rgb="FFC00000"/>
                </patternFill>
              </fill>
            </x14:dxf>
          </x14:cfRule>
          <x14:cfRule type="containsText" priority="6310" operator="containsText" id="{DD178F71-B4EE-4C88-A310-3792445895ED}">
            <xm:f>NOT(ISERROR(SEARCH('Listados Datos'!$T$4,AT442)))</xm:f>
            <xm:f>'Listados Datos'!$T$4</xm:f>
            <x14:dxf>
              <font>
                <b/>
                <i val="0"/>
                <color theme="0"/>
              </font>
              <fill>
                <patternFill>
                  <bgColor rgb="FFE26B0A"/>
                </patternFill>
              </fill>
            </x14:dxf>
          </x14:cfRule>
          <x14:cfRule type="containsText" priority="6311" operator="containsText" id="{8058A4E6-A1A5-4209-80B2-C20C5B9DE276}">
            <xm:f>NOT(ISERROR(SEARCH('Listados Datos'!$T$5,AT442)))</xm:f>
            <xm:f>'Listados Datos'!$T$5</xm:f>
            <x14:dxf>
              <font>
                <b/>
                <i val="0"/>
                <color auto="1"/>
              </font>
              <fill>
                <patternFill>
                  <bgColor rgb="FFFFFF00"/>
                </patternFill>
              </fill>
            </x14:dxf>
          </x14:cfRule>
          <x14:cfRule type="containsText" priority="6312" operator="containsText" id="{DF31533B-D2C5-411E-843F-44113CE29E78}">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299" operator="containsText" id="{96A0C2A4-E1B9-40C8-BC9D-C37D4C665FA2}">
            <xm:f>NOT(ISERROR(SEARCH('Listados Datos'!$P$3,AR442)))</xm:f>
            <xm:f>'Listados Datos'!$P$3</xm:f>
            <x14:dxf>
              <fill>
                <patternFill>
                  <bgColor rgb="FF99CC00"/>
                </patternFill>
              </fill>
            </x14:dxf>
          </x14:cfRule>
          <x14:cfRule type="containsText" priority="6300" operator="containsText" id="{FAD6BBE3-D8B2-46C5-8F41-93BC8D771532}">
            <xm:f>NOT(ISERROR(SEARCH('Listados Datos'!$P$4,AR442)))</xm:f>
            <xm:f>'Listados Datos'!$P$4</xm:f>
            <x14:dxf>
              <fill>
                <patternFill>
                  <bgColor rgb="FF33CC33"/>
                </patternFill>
              </fill>
            </x14:dxf>
          </x14:cfRule>
          <x14:cfRule type="containsText" priority="6301" operator="containsText" id="{5097321F-6334-4D3F-B08F-1288369D8630}">
            <xm:f>NOT(ISERROR(SEARCH('Listados Datos'!$P$5,AR442)))</xm:f>
            <xm:f>'Listados Datos'!$P$5</xm:f>
            <x14:dxf>
              <fill>
                <patternFill>
                  <bgColor rgb="FFFFFF00"/>
                </patternFill>
              </fill>
            </x14:dxf>
          </x14:cfRule>
          <x14:cfRule type="containsText" priority="6302" operator="containsText" id="{DF787B36-9083-4F2A-9DF2-6F4EED10AAFB}">
            <xm:f>NOT(ISERROR(SEARCH('Listados Datos'!$P$6,AR442)))</xm:f>
            <xm:f>'Listados Datos'!$P$6</xm:f>
            <x14:dxf>
              <fill>
                <patternFill>
                  <bgColor rgb="FFFFC000"/>
                </patternFill>
              </fill>
            </x14:dxf>
          </x14:cfRule>
          <x14:cfRule type="containsText" priority="6303" operator="containsText" id="{492C8B2A-9B9A-4E93-AD83-FEA3BD0EE895}">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6295" operator="containsText" id="{9EBA317A-C1A6-4186-95DA-B99F1EEB1A56}">
            <xm:f>NOT(ISERROR(SEARCH('Listados Datos'!$T$3,AT443)))</xm:f>
            <xm:f>'Listados Datos'!$T$3</xm:f>
            <x14:dxf>
              <fill>
                <patternFill patternType="solid">
                  <bgColor rgb="FFC00000"/>
                </patternFill>
              </fill>
            </x14:dxf>
          </x14:cfRule>
          <x14:cfRule type="containsText" priority="6296" operator="containsText" id="{8FD8FF95-A0EF-4C13-9EAB-D341A43A8754}">
            <xm:f>NOT(ISERROR(SEARCH('Listados Datos'!$T$4,AT443)))</xm:f>
            <xm:f>'Listados Datos'!$T$4</xm:f>
            <x14:dxf>
              <font>
                <b/>
                <i val="0"/>
                <color theme="0"/>
              </font>
              <fill>
                <patternFill>
                  <bgColor rgb="FFE26B0A"/>
                </patternFill>
              </fill>
            </x14:dxf>
          </x14:cfRule>
          <x14:cfRule type="containsText" priority="6297" operator="containsText" id="{F3209923-2F46-49CA-9C10-0AF11421F7FE}">
            <xm:f>NOT(ISERROR(SEARCH('Listados Datos'!$T$5,AT443)))</xm:f>
            <xm:f>'Listados Datos'!$T$5</xm:f>
            <x14:dxf>
              <font>
                <b/>
                <i val="0"/>
                <color auto="1"/>
              </font>
              <fill>
                <patternFill>
                  <bgColor rgb="FFFFFF00"/>
                </patternFill>
              </fill>
            </x14:dxf>
          </x14:cfRule>
          <x14:cfRule type="containsText" priority="6298" operator="containsText" id="{78506DCC-AF7E-49E5-8C1F-7568A122B457}">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6285" operator="containsText" id="{7F9934E7-3F06-4AE7-9D21-5375A5B072C5}">
            <xm:f>NOT(ISERROR(SEARCH('Listados Datos'!$P$3,AR443)))</xm:f>
            <xm:f>'Listados Datos'!$P$3</xm:f>
            <x14:dxf>
              <fill>
                <patternFill>
                  <bgColor rgb="FF99CC00"/>
                </patternFill>
              </fill>
            </x14:dxf>
          </x14:cfRule>
          <x14:cfRule type="containsText" priority="6286" operator="containsText" id="{F7DC96C7-DDD3-4702-A257-5E32CA97B048}">
            <xm:f>NOT(ISERROR(SEARCH('Listados Datos'!$P$4,AR443)))</xm:f>
            <xm:f>'Listados Datos'!$P$4</xm:f>
            <x14:dxf>
              <fill>
                <patternFill>
                  <bgColor rgb="FF33CC33"/>
                </patternFill>
              </fill>
            </x14:dxf>
          </x14:cfRule>
          <x14:cfRule type="containsText" priority="6287" operator="containsText" id="{8A9CBB29-D5B8-4312-B2C7-E3D91B11029A}">
            <xm:f>NOT(ISERROR(SEARCH('Listados Datos'!$P$5,AR443)))</xm:f>
            <xm:f>'Listados Datos'!$P$5</xm:f>
            <x14:dxf>
              <fill>
                <patternFill>
                  <bgColor rgb="FFFFFF00"/>
                </patternFill>
              </fill>
            </x14:dxf>
          </x14:cfRule>
          <x14:cfRule type="containsText" priority="6288" operator="containsText" id="{A579E88B-579C-45AB-8031-77BAFE5D5962}">
            <xm:f>NOT(ISERROR(SEARCH('Listados Datos'!$P$6,AR443)))</xm:f>
            <xm:f>'Listados Datos'!$P$6</xm:f>
            <x14:dxf>
              <fill>
                <patternFill>
                  <bgColor rgb="FFFFC000"/>
                </patternFill>
              </fill>
            </x14:dxf>
          </x14:cfRule>
          <x14:cfRule type="containsText" priority="6289" operator="containsText" id="{284BDFF7-7587-4C50-B873-33177D43737F}">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6281" operator="containsText" id="{17046B17-4307-4452-AFB5-B1579DB18A44}">
            <xm:f>NOT(ISERROR(SEARCH('Listados Datos'!$T$3,AT447)))</xm:f>
            <xm:f>'Listados Datos'!$T$3</xm:f>
            <x14:dxf>
              <fill>
                <patternFill patternType="solid">
                  <bgColor rgb="FFC00000"/>
                </patternFill>
              </fill>
            </x14:dxf>
          </x14:cfRule>
          <x14:cfRule type="containsText" priority="6282" operator="containsText" id="{417B3A82-0A41-4D00-96BB-256EC997C5DE}">
            <xm:f>NOT(ISERROR(SEARCH('Listados Datos'!$T$4,AT447)))</xm:f>
            <xm:f>'Listados Datos'!$T$4</xm:f>
            <x14:dxf>
              <font>
                <b/>
                <i val="0"/>
                <color theme="0"/>
              </font>
              <fill>
                <patternFill>
                  <bgColor rgb="FFE26B0A"/>
                </patternFill>
              </fill>
            </x14:dxf>
          </x14:cfRule>
          <x14:cfRule type="containsText" priority="6283" operator="containsText" id="{598DE5B9-4AC2-4792-8DFA-714A992F278B}">
            <xm:f>NOT(ISERROR(SEARCH('Listados Datos'!$T$5,AT447)))</xm:f>
            <xm:f>'Listados Datos'!$T$5</xm:f>
            <x14:dxf>
              <font>
                <b/>
                <i val="0"/>
                <color auto="1"/>
              </font>
              <fill>
                <patternFill>
                  <bgColor rgb="FFFFFF00"/>
                </patternFill>
              </fill>
            </x14:dxf>
          </x14:cfRule>
          <x14:cfRule type="containsText" priority="6284" operator="containsText" id="{0257C1C1-1D95-4D73-B475-14A59B698E4D}">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6271" operator="containsText" id="{56B8D84D-18AD-441B-A7A4-879516D364F8}">
            <xm:f>NOT(ISERROR(SEARCH('Listados Datos'!$P$3,AR447)))</xm:f>
            <xm:f>'Listados Datos'!$P$3</xm:f>
            <x14:dxf>
              <fill>
                <patternFill>
                  <bgColor rgb="FF99CC00"/>
                </patternFill>
              </fill>
            </x14:dxf>
          </x14:cfRule>
          <x14:cfRule type="containsText" priority="6272" operator="containsText" id="{29E05B75-EFB4-4140-9F30-834A1CD5CD98}">
            <xm:f>NOT(ISERROR(SEARCH('Listados Datos'!$P$4,AR447)))</xm:f>
            <xm:f>'Listados Datos'!$P$4</xm:f>
            <x14:dxf>
              <fill>
                <patternFill>
                  <bgColor rgb="FF33CC33"/>
                </patternFill>
              </fill>
            </x14:dxf>
          </x14:cfRule>
          <x14:cfRule type="containsText" priority="6273" operator="containsText" id="{F36B79D8-2EE6-4630-955C-1346CE1BB56B}">
            <xm:f>NOT(ISERROR(SEARCH('Listados Datos'!$P$5,AR447)))</xm:f>
            <xm:f>'Listados Datos'!$P$5</xm:f>
            <x14:dxf>
              <fill>
                <patternFill>
                  <bgColor rgb="FFFFFF00"/>
                </patternFill>
              </fill>
            </x14:dxf>
          </x14:cfRule>
          <x14:cfRule type="containsText" priority="6274" operator="containsText" id="{5F62E5AB-A4A5-4A4F-A589-C336D2BF230E}">
            <xm:f>NOT(ISERROR(SEARCH('Listados Datos'!$P$6,AR447)))</xm:f>
            <xm:f>'Listados Datos'!$P$6</xm:f>
            <x14:dxf>
              <fill>
                <patternFill>
                  <bgColor rgb="FFFFC000"/>
                </patternFill>
              </fill>
            </x14:dxf>
          </x14:cfRule>
          <x14:cfRule type="containsText" priority="6275" operator="containsText" id="{962B7DD3-EA9B-4BF3-A379-3D36C2656CE2}">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6267" operator="containsText" id="{6D690970-9B36-406E-B91A-47E3B3E88D71}">
            <xm:f>NOT(ISERROR(SEARCH('Listados Datos'!$T$3,AF444)))</xm:f>
            <xm:f>'Listados Datos'!$T$3</xm:f>
            <x14:dxf>
              <fill>
                <patternFill patternType="solid">
                  <bgColor rgb="FFC00000"/>
                </patternFill>
              </fill>
            </x14:dxf>
          </x14:cfRule>
          <x14:cfRule type="containsText" priority="6268" operator="containsText" id="{7C415917-F025-4CB1-A48A-DF5434BB9D5C}">
            <xm:f>NOT(ISERROR(SEARCH('Listados Datos'!$T$4,AF444)))</xm:f>
            <xm:f>'Listados Datos'!$T$4</xm:f>
            <x14:dxf>
              <font>
                <b/>
                <i val="0"/>
                <color theme="0"/>
              </font>
              <fill>
                <patternFill>
                  <bgColor rgb="FFE26B0A"/>
                </patternFill>
              </fill>
            </x14:dxf>
          </x14:cfRule>
          <x14:cfRule type="containsText" priority="6269" operator="containsText" id="{6B5EF606-EA5E-4869-9BB4-EB84DDD44D55}">
            <xm:f>NOT(ISERROR(SEARCH('Listados Datos'!$T$5,AF444)))</xm:f>
            <xm:f>'Listados Datos'!$T$5</xm:f>
            <x14:dxf>
              <font>
                <b/>
                <i val="0"/>
                <color auto="1"/>
              </font>
              <fill>
                <patternFill>
                  <bgColor rgb="FFFFFF00"/>
                </patternFill>
              </fill>
            </x14:dxf>
          </x14:cfRule>
          <x14:cfRule type="containsText" priority="6270" operator="containsText" id="{5DBAB69B-DB9B-4D6F-B1B3-8AC5E5AFEF17}">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6263" operator="containsText" id="{1AAD825B-7E15-45F2-A8A9-DB04CBEB2349}">
            <xm:f>NOT(ISERROR(SEARCH('Listados Datos'!$T$3,AB444)))</xm:f>
            <xm:f>'Listados Datos'!$T$3</xm:f>
            <x14:dxf>
              <fill>
                <patternFill patternType="solid">
                  <bgColor rgb="FFC00000"/>
                </patternFill>
              </fill>
            </x14:dxf>
          </x14:cfRule>
          <x14:cfRule type="containsText" priority="6264" operator="containsText" id="{092C7812-9AB5-4CE3-88FB-1F755DE2F3A3}">
            <xm:f>NOT(ISERROR(SEARCH('Listados Datos'!$T$4,AB444)))</xm:f>
            <xm:f>'Listados Datos'!$T$4</xm:f>
            <x14:dxf>
              <font>
                <b/>
                <i val="0"/>
                <color theme="0"/>
              </font>
              <fill>
                <patternFill>
                  <bgColor rgb="FFE26B0A"/>
                </patternFill>
              </fill>
            </x14:dxf>
          </x14:cfRule>
          <x14:cfRule type="containsText" priority="6265" operator="containsText" id="{1B19DEC5-8D3E-41E0-BA7E-3690B3FAAEE7}">
            <xm:f>NOT(ISERROR(SEARCH('Listados Datos'!$T$5,AB444)))</xm:f>
            <xm:f>'Listados Datos'!$T$5</xm:f>
            <x14:dxf>
              <font>
                <b/>
                <i val="0"/>
                <color auto="1"/>
              </font>
              <fill>
                <patternFill>
                  <bgColor rgb="FFFFFF00"/>
                </patternFill>
              </fill>
            </x14:dxf>
          </x14:cfRule>
          <x14:cfRule type="containsText" priority="6266" operator="containsText" id="{D46159BC-1E25-4267-93DF-369ED51E677E}">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6253" operator="containsText" id="{D57794AC-AF6E-4973-B500-77ACD54FBC2A}">
            <xm:f>NOT(ISERROR(SEARCH('Listados Datos'!$P$3,Z444)))</xm:f>
            <xm:f>'Listados Datos'!$P$3</xm:f>
            <x14:dxf>
              <fill>
                <patternFill>
                  <bgColor rgb="FF99CC00"/>
                </patternFill>
              </fill>
            </x14:dxf>
          </x14:cfRule>
          <x14:cfRule type="containsText" priority="6254" operator="containsText" id="{8308F478-2227-4D14-A0F6-E7FF5D43AC3E}">
            <xm:f>NOT(ISERROR(SEARCH('Listados Datos'!$P$4,Z444)))</xm:f>
            <xm:f>'Listados Datos'!$P$4</xm:f>
            <x14:dxf>
              <fill>
                <patternFill>
                  <bgColor rgb="FF33CC33"/>
                </patternFill>
              </fill>
            </x14:dxf>
          </x14:cfRule>
          <x14:cfRule type="containsText" priority="6255" operator="containsText" id="{6135DA8C-5DAE-4055-AA53-AD8F9851D780}">
            <xm:f>NOT(ISERROR(SEARCH('Listados Datos'!$P$5,Z444)))</xm:f>
            <xm:f>'Listados Datos'!$P$5</xm:f>
            <x14:dxf>
              <fill>
                <patternFill>
                  <bgColor rgb="FFFFFF00"/>
                </patternFill>
              </fill>
            </x14:dxf>
          </x14:cfRule>
          <x14:cfRule type="containsText" priority="6256" operator="containsText" id="{6553B4D1-010A-4D88-9947-5FC3857F1989}">
            <xm:f>NOT(ISERROR(SEARCH('Listados Datos'!$P$6,Z444)))</xm:f>
            <xm:f>'Listados Datos'!$P$6</xm:f>
            <x14:dxf>
              <fill>
                <patternFill>
                  <bgColor rgb="FFFFC000"/>
                </patternFill>
              </fill>
            </x14:dxf>
          </x14:cfRule>
          <x14:cfRule type="containsText" priority="6257" operator="containsText" id="{38CB3FA1-3F93-4F7F-9C97-AF63D12371A8}">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6239" operator="containsText" id="{BD96FB50-29A7-4376-B302-98EC46C686C1}">
            <xm:f>NOT(ISERROR(SEARCH('Listados Datos'!$T$3,AT444)))</xm:f>
            <xm:f>'Listados Datos'!$T$3</xm:f>
            <x14:dxf>
              <fill>
                <patternFill patternType="solid">
                  <bgColor rgb="FFC00000"/>
                </patternFill>
              </fill>
            </x14:dxf>
          </x14:cfRule>
          <x14:cfRule type="containsText" priority="6240" operator="containsText" id="{35FF5898-0EDC-4FD4-A432-1F5016D70FE4}">
            <xm:f>NOT(ISERROR(SEARCH('Listados Datos'!$T$4,AT444)))</xm:f>
            <xm:f>'Listados Datos'!$T$4</xm:f>
            <x14:dxf>
              <font>
                <b/>
                <i val="0"/>
                <color theme="0"/>
              </font>
              <fill>
                <patternFill>
                  <bgColor rgb="FFE26B0A"/>
                </patternFill>
              </fill>
            </x14:dxf>
          </x14:cfRule>
          <x14:cfRule type="containsText" priority="6241" operator="containsText" id="{8AB0445C-7FDA-4AB4-92AC-9FB4632A221F}">
            <xm:f>NOT(ISERROR(SEARCH('Listados Datos'!$T$5,AT444)))</xm:f>
            <xm:f>'Listados Datos'!$T$5</xm:f>
            <x14:dxf>
              <font>
                <b/>
                <i val="0"/>
                <color auto="1"/>
              </font>
              <fill>
                <patternFill>
                  <bgColor rgb="FFFFFF00"/>
                </patternFill>
              </fill>
            </x14:dxf>
          </x14:cfRule>
          <x14:cfRule type="containsText" priority="6242" operator="containsText" id="{D23A2690-680A-4CD8-B9EE-12A559A7F0CF}">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6229" operator="containsText" id="{E5DB2C31-8581-47C4-B27C-CC65F310A919}">
            <xm:f>NOT(ISERROR(SEARCH('Listados Datos'!$P$3,AR444)))</xm:f>
            <xm:f>'Listados Datos'!$P$3</xm:f>
            <x14:dxf>
              <fill>
                <patternFill>
                  <bgColor rgb="FF99CC00"/>
                </patternFill>
              </fill>
            </x14:dxf>
          </x14:cfRule>
          <x14:cfRule type="containsText" priority="6230" operator="containsText" id="{0C6B4661-BF8F-4D00-9AEF-015F5A23A31E}">
            <xm:f>NOT(ISERROR(SEARCH('Listados Datos'!$P$4,AR444)))</xm:f>
            <xm:f>'Listados Datos'!$P$4</xm:f>
            <x14:dxf>
              <fill>
                <patternFill>
                  <bgColor rgb="FF33CC33"/>
                </patternFill>
              </fill>
            </x14:dxf>
          </x14:cfRule>
          <x14:cfRule type="containsText" priority="6231" operator="containsText" id="{A069AEE5-28ED-40E7-954D-48C4718598FD}">
            <xm:f>NOT(ISERROR(SEARCH('Listados Datos'!$P$5,AR444)))</xm:f>
            <xm:f>'Listados Datos'!$P$5</xm:f>
            <x14:dxf>
              <fill>
                <patternFill>
                  <bgColor rgb="FFFFFF00"/>
                </patternFill>
              </fill>
            </x14:dxf>
          </x14:cfRule>
          <x14:cfRule type="containsText" priority="6232" operator="containsText" id="{8317FFA5-B012-48AD-93A9-E91EC11DF148}">
            <xm:f>NOT(ISERROR(SEARCH('Listados Datos'!$P$6,AR444)))</xm:f>
            <xm:f>'Listados Datos'!$P$6</xm:f>
            <x14:dxf>
              <fill>
                <patternFill>
                  <bgColor rgb="FFFFC000"/>
                </patternFill>
              </fill>
            </x14:dxf>
          </x14:cfRule>
          <x14:cfRule type="containsText" priority="6233" operator="containsText" id="{A6C48540-5143-4D8B-91C5-E1DB86F4D867}">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225" operator="containsText" id="{6226DF2E-DF65-4BE6-9816-C3822D8905C6}">
            <xm:f>NOT(ISERROR(SEARCH('Listados Datos'!$T$3,AT445)))</xm:f>
            <xm:f>'Listados Datos'!$T$3</xm:f>
            <x14:dxf>
              <fill>
                <patternFill patternType="solid">
                  <bgColor rgb="FFC00000"/>
                </patternFill>
              </fill>
            </x14:dxf>
          </x14:cfRule>
          <x14:cfRule type="containsText" priority="6226" operator="containsText" id="{D448B600-43B0-4672-9693-AA13348B5118}">
            <xm:f>NOT(ISERROR(SEARCH('Listados Datos'!$T$4,AT445)))</xm:f>
            <xm:f>'Listados Datos'!$T$4</xm:f>
            <x14:dxf>
              <font>
                <b/>
                <i val="0"/>
                <color theme="0"/>
              </font>
              <fill>
                <patternFill>
                  <bgColor rgb="FFE26B0A"/>
                </patternFill>
              </fill>
            </x14:dxf>
          </x14:cfRule>
          <x14:cfRule type="containsText" priority="6227" operator="containsText" id="{29ECBA68-FD25-4B98-9CB6-F0FB40D384B0}">
            <xm:f>NOT(ISERROR(SEARCH('Listados Datos'!$T$5,AT445)))</xm:f>
            <xm:f>'Listados Datos'!$T$5</xm:f>
            <x14:dxf>
              <font>
                <b/>
                <i val="0"/>
                <color auto="1"/>
              </font>
              <fill>
                <patternFill>
                  <bgColor rgb="FFFFFF00"/>
                </patternFill>
              </fill>
            </x14:dxf>
          </x14:cfRule>
          <x14:cfRule type="containsText" priority="6228" operator="containsText" id="{2A600BE0-8E08-40D1-B013-E80B20E4776D}">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6215" operator="containsText" id="{CA1B5AB2-1C32-4421-A998-B2E35D9DA8D7}">
            <xm:f>NOT(ISERROR(SEARCH('Listados Datos'!$P$3,AR445)))</xm:f>
            <xm:f>'Listados Datos'!$P$3</xm:f>
            <x14:dxf>
              <fill>
                <patternFill>
                  <bgColor rgb="FF99CC00"/>
                </patternFill>
              </fill>
            </x14:dxf>
          </x14:cfRule>
          <x14:cfRule type="containsText" priority="6216" operator="containsText" id="{6B017667-5B8C-4113-A631-8FD0DD34F56D}">
            <xm:f>NOT(ISERROR(SEARCH('Listados Datos'!$P$4,AR445)))</xm:f>
            <xm:f>'Listados Datos'!$P$4</xm:f>
            <x14:dxf>
              <fill>
                <patternFill>
                  <bgColor rgb="FF33CC33"/>
                </patternFill>
              </fill>
            </x14:dxf>
          </x14:cfRule>
          <x14:cfRule type="containsText" priority="6217" operator="containsText" id="{B7DDA010-9584-46C5-9A05-5E15D0EB5BAD}">
            <xm:f>NOT(ISERROR(SEARCH('Listados Datos'!$P$5,AR445)))</xm:f>
            <xm:f>'Listados Datos'!$P$5</xm:f>
            <x14:dxf>
              <fill>
                <patternFill>
                  <bgColor rgb="FFFFFF00"/>
                </patternFill>
              </fill>
            </x14:dxf>
          </x14:cfRule>
          <x14:cfRule type="containsText" priority="6218" operator="containsText" id="{2C1BA293-6BEE-4053-A92A-3C4C8291669C}">
            <xm:f>NOT(ISERROR(SEARCH('Listados Datos'!$P$6,AR445)))</xm:f>
            <xm:f>'Listados Datos'!$P$6</xm:f>
            <x14:dxf>
              <fill>
                <patternFill>
                  <bgColor rgb="FFFFC000"/>
                </patternFill>
              </fill>
            </x14:dxf>
          </x14:cfRule>
          <x14:cfRule type="containsText" priority="6219" operator="containsText" id="{F78B1E08-E8E6-426E-AD00-F7B4E0C5109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39" operator="containsText" id="{5D4B9CDF-E560-4FBB-94CD-C8468D0C3445}">
            <xm:f>NOT(ISERROR(SEARCH('Listados Datos'!$T$3,AF460)))</xm:f>
            <xm:f>'Listados Datos'!$T$3</xm:f>
            <x14:dxf>
              <fill>
                <patternFill patternType="solid">
                  <bgColor rgb="FFC00000"/>
                </patternFill>
              </fill>
            </x14:dxf>
          </x14:cfRule>
          <x14:cfRule type="containsText" priority="5940" operator="containsText" id="{625869A4-7A28-4B26-8EB1-2C9FFDE343F4}">
            <xm:f>NOT(ISERROR(SEARCH('Listados Datos'!$T$4,AF460)))</xm:f>
            <xm:f>'Listados Datos'!$T$4</xm:f>
            <x14:dxf>
              <font>
                <b/>
                <i val="0"/>
                <color theme="0"/>
              </font>
              <fill>
                <patternFill>
                  <bgColor rgb="FFE26B0A"/>
                </patternFill>
              </fill>
            </x14:dxf>
          </x14:cfRule>
          <x14:cfRule type="containsText" priority="5941" operator="containsText" id="{ED6CB6CB-A1AA-49CD-A73C-A428D215D885}">
            <xm:f>NOT(ISERROR(SEARCH('Listados Datos'!$T$5,AF460)))</xm:f>
            <xm:f>'Listados Datos'!$T$5</xm:f>
            <x14:dxf>
              <font>
                <b/>
                <i val="0"/>
                <color auto="1"/>
              </font>
              <fill>
                <patternFill>
                  <bgColor rgb="FFFFFF00"/>
                </patternFill>
              </fill>
            </x14:dxf>
          </x14:cfRule>
          <x14:cfRule type="containsText" priority="5942" operator="containsText" id="{CF5CE1B8-4DD5-437C-AAB5-32753B641A5D}">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935" operator="containsText" id="{7E77D28A-0E01-47B5-9ECF-0513BBC8331F}">
            <xm:f>NOT(ISERROR(SEARCH('Listados Datos'!$T$3,AB460)))</xm:f>
            <xm:f>'Listados Datos'!$T$3</xm:f>
            <x14:dxf>
              <fill>
                <patternFill patternType="solid">
                  <bgColor rgb="FFC00000"/>
                </patternFill>
              </fill>
            </x14:dxf>
          </x14:cfRule>
          <x14:cfRule type="containsText" priority="5936" operator="containsText" id="{5D732369-6433-4914-A6AD-EEE72AFABAF5}">
            <xm:f>NOT(ISERROR(SEARCH('Listados Datos'!$T$4,AB460)))</xm:f>
            <xm:f>'Listados Datos'!$T$4</xm:f>
            <x14:dxf>
              <font>
                <b/>
                <i val="0"/>
                <color theme="0"/>
              </font>
              <fill>
                <patternFill>
                  <bgColor rgb="FFE26B0A"/>
                </patternFill>
              </fill>
            </x14:dxf>
          </x14:cfRule>
          <x14:cfRule type="containsText" priority="5937" operator="containsText" id="{80666F94-6AEF-40AD-B2FF-D8D40C0E0F84}">
            <xm:f>NOT(ISERROR(SEARCH('Listados Datos'!$T$5,AB460)))</xm:f>
            <xm:f>'Listados Datos'!$T$5</xm:f>
            <x14:dxf>
              <font>
                <b/>
                <i val="0"/>
                <color auto="1"/>
              </font>
              <fill>
                <patternFill>
                  <bgColor rgb="FFFFFF00"/>
                </patternFill>
              </fill>
            </x14:dxf>
          </x14:cfRule>
          <x14:cfRule type="containsText" priority="5938" operator="containsText" id="{768BEEFC-67FF-4360-AA0B-8714ABC47B77}">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925" operator="containsText" id="{3367A809-A85A-4F2D-A919-E83F8C5E098C}">
            <xm:f>NOT(ISERROR(SEARCH('Listados Datos'!$P$3,Z460)))</xm:f>
            <xm:f>'Listados Datos'!$P$3</xm:f>
            <x14:dxf>
              <fill>
                <patternFill>
                  <bgColor rgb="FF99CC00"/>
                </patternFill>
              </fill>
            </x14:dxf>
          </x14:cfRule>
          <x14:cfRule type="containsText" priority="5926" operator="containsText" id="{D15B0482-C861-48A4-8A3E-641C736B6EB5}">
            <xm:f>NOT(ISERROR(SEARCH('Listados Datos'!$P$4,Z460)))</xm:f>
            <xm:f>'Listados Datos'!$P$4</xm:f>
            <x14:dxf>
              <fill>
                <patternFill>
                  <bgColor rgb="FF33CC33"/>
                </patternFill>
              </fill>
            </x14:dxf>
          </x14:cfRule>
          <x14:cfRule type="containsText" priority="5927" operator="containsText" id="{AD18244A-F8A8-4F78-82D7-0BB3D1937AFB}">
            <xm:f>NOT(ISERROR(SEARCH('Listados Datos'!$P$5,Z460)))</xm:f>
            <xm:f>'Listados Datos'!$P$5</xm:f>
            <x14:dxf>
              <fill>
                <patternFill>
                  <bgColor rgb="FFFFFF00"/>
                </patternFill>
              </fill>
            </x14:dxf>
          </x14:cfRule>
          <x14:cfRule type="containsText" priority="5928" operator="containsText" id="{5712EAA5-3048-479C-BABC-4A4AC89E69D9}">
            <xm:f>NOT(ISERROR(SEARCH('Listados Datos'!$P$6,Z460)))</xm:f>
            <xm:f>'Listados Datos'!$P$6</xm:f>
            <x14:dxf>
              <fill>
                <patternFill>
                  <bgColor rgb="FFFFC000"/>
                </patternFill>
              </fill>
            </x14:dxf>
          </x14:cfRule>
          <x14:cfRule type="containsText" priority="5929" operator="containsText" id="{CA59939D-262E-494B-B73B-D71153D92D9F}">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901" operator="containsText" id="{511E2A17-48D9-4B50-AD45-8927B775098D}">
            <xm:f>NOT(ISERROR(SEARCH('Listados Datos'!$T$3,AT460)))</xm:f>
            <xm:f>'Listados Datos'!$T$3</xm:f>
            <x14:dxf>
              <fill>
                <patternFill patternType="solid">
                  <bgColor rgb="FFC00000"/>
                </patternFill>
              </fill>
            </x14:dxf>
          </x14:cfRule>
          <x14:cfRule type="containsText" priority="5902" operator="containsText" id="{5166D36F-1AC0-41A5-AAF0-CBDF857B1F0F}">
            <xm:f>NOT(ISERROR(SEARCH('Listados Datos'!$T$4,AT460)))</xm:f>
            <xm:f>'Listados Datos'!$T$4</xm:f>
            <x14:dxf>
              <font>
                <b/>
                <i val="0"/>
                <color theme="0"/>
              </font>
              <fill>
                <patternFill>
                  <bgColor rgb="FFE26B0A"/>
                </patternFill>
              </fill>
            </x14:dxf>
          </x14:cfRule>
          <x14:cfRule type="containsText" priority="5903" operator="containsText" id="{4C58CE93-9FCA-4471-B345-FF2F0BD1BA21}">
            <xm:f>NOT(ISERROR(SEARCH('Listados Datos'!$T$5,AT460)))</xm:f>
            <xm:f>'Listados Datos'!$T$5</xm:f>
            <x14:dxf>
              <font>
                <b/>
                <i val="0"/>
                <color auto="1"/>
              </font>
              <fill>
                <patternFill>
                  <bgColor rgb="FFFFFF00"/>
                </patternFill>
              </fill>
            </x14:dxf>
          </x14:cfRule>
          <x14:cfRule type="containsText" priority="5904" operator="containsText" id="{5C802357-0551-4957-A8E6-2B4DC3C39228}">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891" operator="containsText" id="{7B538382-9B6B-4106-B089-8ACD5949AD01}">
            <xm:f>NOT(ISERROR(SEARCH('Listados Datos'!$P$3,AR460)))</xm:f>
            <xm:f>'Listados Datos'!$P$3</xm:f>
            <x14:dxf>
              <fill>
                <patternFill>
                  <bgColor rgb="FF99CC00"/>
                </patternFill>
              </fill>
            </x14:dxf>
          </x14:cfRule>
          <x14:cfRule type="containsText" priority="5892" operator="containsText" id="{143EB4CD-426C-4855-B585-44A31FEF3C8A}">
            <xm:f>NOT(ISERROR(SEARCH('Listados Datos'!$P$4,AR460)))</xm:f>
            <xm:f>'Listados Datos'!$P$4</xm:f>
            <x14:dxf>
              <fill>
                <patternFill>
                  <bgColor rgb="FF33CC33"/>
                </patternFill>
              </fill>
            </x14:dxf>
          </x14:cfRule>
          <x14:cfRule type="containsText" priority="5893" operator="containsText" id="{71C4830D-2D1C-4344-9B33-F744E82EAD62}">
            <xm:f>NOT(ISERROR(SEARCH('Listados Datos'!$P$5,AR460)))</xm:f>
            <xm:f>'Listados Datos'!$P$5</xm:f>
            <x14:dxf>
              <fill>
                <patternFill>
                  <bgColor rgb="FFFFFF00"/>
                </patternFill>
              </fill>
            </x14:dxf>
          </x14:cfRule>
          <x14:cfRule type="containsText" priority="5894" operator="containsText" id="{0FBB2660-8515-44BF-BBE5-CA6A7AE9B91D}">
            <xm:f>NOT(ISERROR(SEARCH('Listados Datos'!$P$6,AR460)))</xm:f>
            <xm:f>'Listados Datos'!$P$6</xm:f>
            <x14:dxf>
              <fill>
                <patternFill>
                  <bgColor rgb="FFFFC000"/>
                </patternFill>
              </fill>
            </x14:dxf>
          </x14:cfRule>
          <x14:cfRule type="containsText" priority="5895" operator="containsText" id="{2D072FCC-F4AF-4EFF-B60C-202D4A3BD66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887" operator="containsText" id="{D3896B72-2734-419F-BF96-8B46470DBBA1}">
            <xm:f>NOT(ISERROR(SEARCH('Listados Datos'!$T$3,AT461)))</xm:f>
            <xm:f>'Listados Datos'!$T$3</xm:f>
            <x14:dxf>
              <fill>
                <patternFill patternType="solid">
                  <bgColor rgb="FFC00000"/>
                </patternFill>
              </fill>
            </x14:dxf>
          </x14:cfRule>
          <x14:cfRule type="containsText" priority="5888" operator="containsText" id="{1A4B6300-F328-480D-9CA9-B3665C5CAAB5}">
            <xm:f>NOT(ISERROR(SEARCH('Listados Datos'!$T$4,AT461)))</xm:f>
            <xm:f>'Listados Datos'!$T$4</xm:f>
            <x14:dxf>
              <font>
                <b/>
                <i val="0"/>
                <color theme="0"/>
              </font>
              <fill>
                <patternFill>
                  <bgColor rgb="FFE26B0A"/>
                </patternFill>
              </fill>
            </x14:dxf>
          </x14:cfRule>
          <x14:cfRule type="containsText" priority="5889" operator="containsText" id="{96E975A9-77C8-4D7B-AC7D-B035AF834B08}">
            <xm:f>NOT(ISERROR(SEARCH('Listados Datos'!$T$5,AT461)))</xm:f>
            <xm:f>'Listados Datos'!$T$5</xm:f>
            <x14:dxf>
              <font>
                <b/>
                <i val="0"/>
                <color auto="1"/>
              </font>
              <fill>
                <patternFill>
                  <bgColor rgb="FFFFFF00"/>
                </patternFill>
              </fill>
            </x14:dxf>
          </x14:cfRule>
          <x14:cfRule type="containsText" priority="5890" operator="containsText" id="{2C6E9B1F-75D0-467B-AC43-4E55FC98222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877" operator="containsText" id="{BE9F01BC-4C4F-4C64-B237-B8D6CE2981E9}">
            <xm:f>NOT(ISERROR(SEARCH('Listados Datos'!$P$3,AR461)))</xm:f>
            <xm:f>'Listados Datos'!$P$3</xm:f>
            <x14:dxf>
              <fill>
                <patternFill>
                  <bgColor rgb="FF99CC00"/>
                </patternFill>
              </fill>
            </x14:dxf>
          </x14:cfRule>
          <x14:cfRule type="containsText" priority="5878" operator="containsText" id="{A126E655-4569-4A0F-AB52-5529C9AE3EA6}">
            <xm:f>NOT(ISERROR(SEARCH('Listados Datos'!$P$4,AR461)))</xm:f>
            <xm:f>'Listados Datos'!$P$4</xm:f>
            <x14:dxf>
              <fill>
                <patternFill>
                  <bgColor rgb="FF33CC33"/>
                </patternFill>
              </fill>
            </x14:dxf>
          </x14:cfRule>
          <x14:cfRule type="containsText" priority="5879" operator="containsText" id="{FEF5F7AA-4CF4-405D-8CB6-A91C9128F84A}">
            <xm:f>NOT(ISERROR(SEARCH('Listados Datos'!$P$5,AR461)))</xm:f>
            <xm:f>'Listados Datos'!$P$5</xm:f>
            <x14:dxf>
              <fill>
                <patternFill>
                  <bgColor rgb="FFFFFF00"/>
                </patternFill>
              </fill>
            </x14:dxf>
          </x14:cfRule>
          <x14:cfRule type="containsText" priority="5880" operator="containsText" id="{AD277286-1BD9-4FBF-B5EB-F4DB1C38CADE}">
            <xm:f>NOT(ISERROR(SEARCH('Listados Datos'!$P$6,AR461)))</xm:f>
            <xm:f>'Listados Datos'!$P$6</xm:f>
            <x14:dxf>
              <fill>
                <patternFill>
                  <bgColor rgb="FFFFC000"/>
                </patternFill>
              </fill>
            </x14:dxf>
          </x14:cfRule>
          <x14:cfRule type="containsText" priority="5881" operator="containsText" id="{923BE9A2-C7AA-4EF1-A3CF-941CEEEFC34E}">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859" operator="containsText" id="{0A332CC3-8E5A-4703-B9C6-B3FA0E9BC8B9}">
            <xm:f>NOT(ISERROR(SEARCH('Listados Datos'!$T$3,AF462)))</xm:f>
            <xm:f>'Listados Datos'!$T$3</xm:f>
            <x14:dxf>
              <fill>
                <patternFill patternType="solid">
                  <bgColor rgb="FFC00000"/>
                </patternFill>
              </fill>
            </x14:dxf>
          </x14:cfRule>
          <x14:cfRule type="containsText" priority="5860" operator="containsText" id="{E7B162B9-9259-43FA-9F5C-4A1C98831E50}">
            <xm:f>NOT(ISERROR(SEARCH('Listados Datos'!$T$4,AF462)))</xm:f>
            <xm:f>'Listados Datos'!$T$4</xm:f>
            <x14:dxf>
              <font>
                <b/>
                <i val="0"/>
                <color theme="0"/>
              </font>
              <fill>
                <patternFill>
                  <bgColor rgb="FFE26B0A"/>
                </patternFill>
              </fill>
            </x14:dxf>
          </x14:cfRule>
          <x14:cfRule type="containsText" priority="5861" operator="containsText" id="{576E6482-41D6-4760-A0BB-3F6186E26F83}">
            <xm:f>NOT(ISERROR(SEARCH('Listados Datos'!$T$5,AF462)))</xm:f>
            <xm:f>'Listados Datos'!$T$5</xm:f>
            <x14:dxf>
              <font>
                <b/>
                <i val="0"/>
                <color auto="1"/>
              </font>
              <fill>
                <patternFill>
                  <bgColor rgb="FFFFFF00"/>
                </patternFill>
              </fill>
            </x14:dxf>
          </x14:cfRule>
          <x14:cfRule type="containsText" priority="5862" operator="containsText" id="{3E4577BB-C3DA-4C63-B98A-85991A7F9AB9}">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855" operator="containsText" id="{BE9556DC-7AE1-4519-AF25-4444BB6097D5}">
            <xm:f>NOT(ISERROR(SEARCH('Listados Datos'!$T$3,AB462)))</xm:f>
            <xm:f>'Listados Datos'!$T$3</xm:f>
            <x14:dxf>
              <fill>
                <patternFill patternType="solid">
                  <bgColor rgb="FFC00000"/>
                </patternFill>
              </fill>
            </x14:dxf>
          </x14:cfRule>
          <x14:cfRule type="containsText" priority="5856" operator="containsText" id="{62754F2F-7362-4CC9-80A5-D57799A63B6C}">
            <xm:f>NOT(ISERROR(SEARCH('Listados Datos'!$T$4,AB462)))</xm:f>
            <xm:f>'Listados Datos'!$T$4</xm:f>
            <x14:dxf>
              <font>
                <b/>
                <i val="0"/>
                <color theme="0"/>
              </font>
              <fill>
                <patternFill>
                  <bgColor rgb="FFE26B0A"/>
                </patternFill>
              </fill>
            </x14:dxf>
          </x14:cfRule>
          <x14:cfRule type="containsText" priority="5857" operator="containsText" id="{E2007410-DA3B-4506-9DA8-6A090B03F6B1}">
            <xm:f>NOT(ISERROR(SEARCH('Listados Datos'!$T$5,AB462)))</xm:f>
            <xm:f>'Listados Datos'!$T$5</xm:f>
            <x14:dxf>
              <font>
                <b/>
                <i val="0"/>
                <color auto="1"/>
              </font>
              <fill>
                <patternFill>
                  <bgColor rgb="FFFFFF00"/>
                </patternFill>
              </fill>
            </x14:dxf>
          </x14:cfRule>
          <x14:cfRule type="containsText" priority="5858" operator="containsText" id="{02AF72CF-82FD-4516-B3D1-F84A11117744}">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845" operator="containsText" id="{E33BABB9-B06F-4024-A976-9EAA2F53DE70}">
            <xm:f>NOT(ISERROR(SEARCH('Listados Datos'!$P$3,Z462)))</xm:f>
            <xm:f>'Listados Datos'!$P$3</xm:f>
            <x14:dxf>
              <fill>
                <patternFill>
                  <bgColor rgb="FF99CC00"/>
                </patternFill>
              </fill>
            </x14:dxf>
          </x14:cfRule>
          <x14:cfRule type="containsText" priority="5846" operator="containsText" id="{71F3A3BE-3B4D-4362-A501-85D5A8643572}">
            <xm:f>NOT(ISERROR(SEARCH('Listados Datos'!$P$4,Z462)))</xm:f>
            <xm:f>'Listados Datos'!$P$4</xm:f>
            <x14:dxf>
              <fill>
                <patternFill>
                  <bgColor rgb="FF33CC33"/>
                </patternFill>
              </fill>
            </x14:dxf>
          </x14:cfRule>
          <x14:cfRule type="containsText" priority="5847" operator="containsText" id="{5D84895A-A33E-4D70-BA18-10351A3A629F}">
            <xm:f>NOT(ISERROR(SEARCH('Listados Datos'!$P$5,Z462)))</xm:f>
            <xm:f>'Listados Datos'!$P$5</xm:f>
            <x14:dxf>
              <fill>
                <patternFill>
                  <bgColor rgb="FFFFFF00"/>
                </patternFill>
              </fill>
            </x14:dxf>
          </x14:cfRule>
          <x14:cfRule type="containsText" priority="5848" operator="containsText" id="{045D1E41-8B03-4F4D-8EF7-666A0265C54A}">
            <xm:f>NOT(ISERROR(SEARCH('Listados Datos'!$P$6,Z462)))</xm:f>
            <xm:f>'Listados Datos'!$P$6</xm:f>
            <x14:dxf>
              <fill>
                <patternFill>
                  <bgColor rgb="FFFFC000"/>
                </patternFill>
              </fill>
            </x14:dxf>
          </x14:cfRule>
          <x14:cfRule type="containsText" priority="5849" operator="containsText" id="{149D9800-25FF-44CE-A25A-868ADE532EB7}">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817" operator="containsText" id="{28DD48BC-2F04-4FBC-998F-29F6D6665534}">
            <xm:f>NOT(ISERROR(SEARCH('Listados Datos'!$T$3,AT463)))</xm:f>
            <xm:f>'Listados Datos'!$T$3</xm:f>
            <x14:dxf>
              <fill>
                <patternFill patternType="solid">
                  <bgColor rgb="FFC00000"/>
                </patternFill>
              </fill>
            </x14:dxf>
          </x14:cfRule>
          <x14:cfRule type="containsText" priority="5818" operator="containsText" id="{3178DCB5-EC42-42D0-8DC2-B24F5A512C8C}">
            <xm:f>NOT(ISERROR(SEARCH('Listados Datos'!$T$4,AT463)))</xm:f>
            <xm:f>'Listados Datos'!$T$4</xm:f>
            <x14:dxf>
              <font>
                <b/>
                <i val="0"/>
                <color theme="0"/>
              </font>
              <fill>
                <patternFill>
                  <bgColor rgb="FFE26B0A"/>
                </patternFill>
              </fill>
            </x14:dxf>
          </x14:cfRule>
          <x14:cfRule type="containsText" priority="5819" operator="containsText" id="{D5155A8B-B7C0-45B1-B9E3-3BB9576ABD6A}">
            <xm:f>NOT(ISERROR(SEARCH('Listados Datos'!$T$5,AT463)))</xm:f>
            <xm:f>'Listados Datos'!$T$5</xm:f>
            <x14:dxf>
              <font>
                <b/>
                <i val="0"/>
                <color auto="1"/>
              </font>
              <fill>
                <patternFill>
                  <bgColor rgb="FFFFFF00"/>
                </patternFill>
              </fill>
            </x14:dxf>
          </x14:cfRule>
          <x14:cfRule type="containsText" priority="5820" operator="containsText" id="{F9739D8C-47AB-459E-9334-D1C091F72975}">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737" operator="containsText" id="{37B8EA8D-9458-462C-B651-1B1EE6278744}">
            <xm:f>NOT(ISERROR(SEARCH('Listados Datos'!$T$3,AT477)))</xm:f>
            <xm:f>'Listados Datos'!$T$3</xm:f>
            <x14:dxf>
              <fill>
                <patternFill patternType="solid">
                  <bgColor rgb="FFC00000"/>
                </patternFill>
              </fill>
            </x14:dxf>
          </x14:cfRule>
          <x14:cfRule type="containsText" priority="5738" operator="containsText" id="{B016EA13-9A45-4C92-A860-2B250690BCC5}">
            <xm:f>NOT(ISERROR(SEARCH('Listados Datos'!$T$4,AT477)))</xm:f>
            <xm:f>'Listados Datos'!$T$4</xm:f>
            <x14:dxf>
              <font>
                <b/>
                <i val="0"/>
                <color theme="0"/>
              </font>
              <fill>
                <patternFill>
                  <bgColor rgb="FFE26B0A"/>
                </patternFill>
              </fill>
            </x14:dxf>
          </x14:cfRule>
          <x14:cfRule type="containsText" priority="5739" operator="containsText" id="{4EA24068-F559-4225-9FC0-69557515AE30}">
            <xm:f>NOT(ISERROR(SEARCH('Listados Datos'!$T$5,AT477)))</xm:f>
            <xm:f>'Listados Datos'!$T$5</xm:f>
            <x14:dxf>
              <font>
                <b/>
                <i val="0"/>
                <color auto="1"/>
              </font>
              <fill>
                <patternFill>
                  <bgColor rgb="FFFFFF00"/>
                </patternFill>
              </fill>
            </x14:dxf>
          </x14:cfRule>
          <x14:cfRule type="containsText" priority="5740" operator="containsText" id="{F3FADBC1-D013-496F-9EBE-8B2B0103E321}">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5727" operator="containsText" id="{3AAAB672-CECF-4949-8C33-EA7438B51003}">
            <xm:f>NOT(ISERROR(SEARCH('Listados Datos'!$P$3,AR477)))</xm:f>
            <xm:f>'Listados Datos'!$P$3</xm:f>
            <x14:dxf>
              <fill>
                <patternFill>
                  <bgColor rgb="FF99CC00"/>
                </patternFill>
              </fill>
            </x14:dxf>
          </x14:cfRule>
          <x14:cfRule type="containsText" priority="5728" operator="containsText" id="{B62597D8-25C6-4101-968C-125CCC737AD8}">
            <xm:f>NOT(ISERROR(SEARCH('Listados Datos'!$P$4,AR477)))</xm:f>
            <xm:f>'Listados Datos'!$P$4</xm:f>
            <x14:dxf>
              <fill>
                <patternFill>
                  <bgColor rgb="FF33CC33"/>
                </patternFill>
              </fill>
            </x14:dxf>
          </x14:cfRule>
          <x14:cfRule type="containsText" priority="5729" operator="containsText" id="{8C5A6105-5214-47A5-9340-05A9791EF76D}">
            <xm:f>NOT(ISERROR(SEARCH('Listados Datos'!$P$5,AR477)))</xm:f>
            <xm:f>'Listados Datos'!$P$5</xm:f>
            <x14:dxf>
              <fill>
                <patternFill>
                  <bgColor rgb="FFFFFF00"/>
                </patternFill>
              </fill>
            </x14:dxf>
          </x14:cfRule>
          <x14:cfRule type="containsText" priority="5730" operator="containsText" id="{B75E9DD2-C493-4D5F-AB8B-C75CC0A7D8D4}">
            <xm:f>NOT(ISERROR(SEARCH('Listados Datos'!$P$6,AR477)))</xm:f>
            <xm:f>'Listados Datos'!$P$6</xm:f>
            <x14:dxf>
              <fill>
                <patternFill>
                  <bgColor rgb="FFFFC000"/>
                </patternFill>
              </fill>
            </x14:dxf>
          </x14:cfRule>
          <x14:cfRule type="containsText" priority="5731" operator="containsText" id="{91B2127C-358D-43EE-AEA0-85539BFA5896}">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5695" operator="containsText" id="{71126495-2EEC-4360-9DE0-34339CE7CD99}">
            <xm:f>NOT(ISERROR(SEARCH('Listados Datos'!$T$3,AT474)))</xm:f>
            <xm:f>'Listados Datos'!$T$3</xm:f>
            <x14:dxf>
              <fill>
                <patternFill patternType="solid">
                  <bgColor rgb="FFC00000"/>
                </patternFill>
              </fill>
            </x14:dxf>
          </x14:cfRule>
          <x14:cfRule type="containsText" priority="5696" operator="containsText" id="{D7E6F457-B638-474F-A65A-7A491D236F85}">
            <xm:f>NOT(ISERROR(SEARCH('Listados Datos'!$T$4,AT474)))</xm:f>
            <xm:f>'Listados Datos'!$T$4</xm:f>
            <x14:dxf>
              <font>
                <b/>
                <i val="0"/>
                <color theme="0"/>
              </font>
              <fill>
                <patternFill>
                  <bgColor rgb="FFE26B0A"/>
                </patternFill>
              </fill>
            </x14:dxf>
          </x14:cfRule>
          <x14:cfRule type="containsText" priority="5697" operator="containsText" id="{6BCDD916-5739-46F9-BE65-B04E0CD9AF9C}">
            <xm:f>NOT(ISERROR(SEARCH('Listados Datos'!$T$5,AT474)))</xm:f>
            <xm:f>'Listados Datos'!$T$5</xm:f>
            <x14:dxf>
              <font>
                <b/>
                <i val="0"/>
                <color auto="1"/>
              </font>
              <fill>
                <patternFill>
                  <bgColor rgb="FFFFFF00"/>
                </patternFill>
              </fill>
            </x14:dxf>
          </x14:cfRule>
          <x14:cfRule type="containsText" priority="5698" operator="containsText" id="{02BB4FB6-73A0-4AE3-97D9-E9ECB90E6C7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5685" operator="containsText" id="{F7F7F371-3AB0-426F-8F4F-4808C3CE7076}">
            <xm:f>NOT(ISERROR(SEARCH('Listados Datos'!$P$3,AR474)))</xm:f>
            <xm:f>'Listados Datos'!$P$3</xm:f>
            <x14:dxf>
              <fill>
                <patternFill>
                  <bgColor rgb="FF99CC00"/>
                </patternFill>
              </fill>
            </x14:dxf>
          </x14:cfRule>
          <x14:cfRule type="containsText" priority="5686" operator="containsText" id="{C33E0BBB-D0D0-41FF-BC27-B9113B8E6B2F}">
            <xm:f>NOT(ISERROR(SEARCH('Listados Datos'!$P$4,AR474)))</xm:f>
            <xm:f>'Listados Datos'!$P$4</xm:f>
            <x14:dxf>
              <fill>
                <patternFill>
                  <bgColor rgb="FF33CC33"/>
                </patternFill>
              </fill>
            </x14:dxf>
          </x14:cfRule>
          <x14:cfRule type="containsText" priority="5687" operator="containsText" id="{E5771D4F-5EAB-4359-A099-D63B95C8C3F9}">
            <xm:f>NOT(ISERROR(SEARCH('Listados Datos'!$P$5,AR474)))</xm:f>
            <xm:f>'Listados Datos'!$P$5</xm:f>
            <x14:dxf>
              <fill>
                <patternFill>
                  <bgColor rgb="FFFFFF00"/>
                </patternFill>
              </fill>
            </x14:dxf>
          </x14:cfRule>
          <x14:cfRule type="containsText" priority="5688" operator="containsText" id="{73DA0288-382F-4E87-9B02-B26AD804CE03}">
            <xm:f>NOT(ISERROR(SEARCH('Listados Datos'!$P$6,AR474)))</xm:f>
            <xm:f>'Listados Datos'!$P$6</xm:f>
            <x14:dxf>
              <fill>
                <patternFill>
                  <bgColor rgb="FFFFC000"/>
                </patternFill>
              </fill>
            </x14:dxf>
          </x14:cfRule>
          <x14:cfRule type="containsText" priority="5689" operator="containsText" id="{74E9B76D-C32C-46F6-8859-70D12FD2C528}">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5803" operator="containsText" id="{9D4F85E3-32FE-473D-BDA0-142A5FAB4B96}">
            <xm:f>NOT(ISERROR(SEARCH('Listados Datos'!$T$3,AF472)))</xm:f>
            <xm:f>'Listados Datos'!$T$3</xm:f>
            <x14:dxf>
              <fill>
                <patternFill patternType="solid">
                  <bgColor rgb="FFC00000"/>
                </patternFill>
              </fill>
            </x14:dxf>
          </x14:cfRule>
          <x14:cfRule type="containsText" priority="5804" operator="containsText" id="{5317B5DD-C127-4904-A73C-24C38163B586}">
            <xm:f>NOT(ISERROR(SEARCH('Listados Datos'!$T$4,AF472)))</xm:f>
            <xm:f>'Listados Datos'!$T$4</xm:f>
            <x14:dxf>
              <font>
                <b/>
                <i val="0"/>
                <color theme="0"/>
              </font>
              <fill>
                <patternFill>
                  <bgColor rgb="FFE26B0A"/>
                </patternFill>
              </fill>
            </x14:dxf>
          </x14:cfRule>
          <x14:cfRule type="containsText" priority="5805" operator="containsText" id="{1AE89161-6A53-455D-AD10-603399B8BFFC}">
            <xm:f>NOT(ISERROR(SEARCH('Listados Datos'!$T$5,AF472)))</xm:f>
            <xm:f>'Listados Datos'!$T$5</xm:f>
            <x14:dxf>
              <font>
                <b/>
                <i val="0"/>
                <color auto="1"/>
              </font>
              <fill>
                <patternFill>
                  <bgColor rgb="FFFFFF00"/>
                </patternFill>
              </fill>
            </x14:dxf>
          </x14:cfRule>
          <x14:cfRule type="containsText" priority="5806" operator="containsText" id="{0828AC49-65D5-4733-8B4C-C9DBAB6441A6}">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5799" operator="containsText" id="{A31C7D50-A676-4565-9199-A67E6EE3AA9C}">
            <xm:f>NOT(ISERROR(SEARCH('Listados Datos'!$T$3,AB472)))</xm:f>
            <xm:f>'Listados Datos'!$T$3</xm:f>
            <x14:dxf>
              <fill>
                <patternFill patternType="solid">
                  <bgColor rgb="FFC00000"/>
                </patternFill>
              </fill>
            </x14:dxf>
          </x14:cfRule>
          <x14:cfRule type="containsText" priority="5800" operator="containsText" id="{F8531CC5-0F99-46CC-B2F8-54D18635DA29}">
            <xm:f>NOT(ISERROR(SEARCH('Listados Datos'!$T$4,AB472)))</xm:f>
            <xm:f>'Listados Datos'!$T$4</xm:f>
            <x14:dxf>
              <font>
                <b/>
                <i val="0"/>
                <color theme="0"/>
              </font>
              <fill>
                <patternFill>
                  <bgColor rgb="FFE26B0A"/>
                </patternFill>
              </fill>
            </x14:dxf>
          </x14:cfRule>
          <x14:cfRule type="containsText" priority="5801" operator="containsText" id="{3E9728CF-43CF-4232-AD52-6ABB8671A5CA}">
            <xm:f>NOT(ISERROR(SEARCH('Listados Datos'!$T$5,AB472)))</xm:f>
            <xm:f>'Listados Datos'!$T$5</xm:f>
            <x14:dxf>
              <font>
                <b/>
                <i val="0"/>
                <color auto="1"/>
              </font>
              <fill>
                <patternFill>
                  <bgColor rgb="FFFFFF00"/>
                </patternFill>
              </fill>
            </x14:dxf>
          </x14:cfRule>
          <x14:cfRule type="containsText" priority="5802" operator="containsText" id="{23211686-7BCC-417E-8780-56379E381B43}">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5789" operator="containsText" id="{85359EFF-CF84-4125-BD98-63EEBFD29759}">
            <xm:f>NOT(ISERROR(SEARCH('Listados Datos'!$P$3,Z472)))</xm:f>
            <xm:f>'Listados Datos'!$P$3</xm:f>
            <x14:dxf>
              <fill>
                <patternFill>
                  <bgColor rgb="FF99CC00"/>
                </patternFill>
              </fill>
            </x14:dxf>
          </x14:cfRule>
          <x14:cfRule type="containsText" priority="5790" operator="containsText" id="{FDCFACA6-E565-4ED9-9697-86DBD409B84F}">
            <xm:f>NOT(ISERROR(SEARCH('Listados Datos'!$P$4,Z472)))</xm:f>
            <xm:f>'Listados Datos'!$P$4</xm:f>
            <x14:dxf>
              <fill>
                <patternFill>
                  <bgColor rgb="FF33CC33"/>
                </patternFill>
              </fill>
            </x14:dxf>
          </x14:cfRule>
          <x14:cfRule type="containsText" priority="5791" operator="containsText" id="{06EA9A91-84EA-4CD0-9F93-FD89439DC1CA}">
            <xm:f>NOT(ISERROR(SEARCH('Listados Datos'!$P$5,Z472)))</xm:f>
            <xm:f>'Listados Datos'!$P$5</xm:f>
            <x14:dxf>
              <fill>
                <patternFill>
                  <bgColor rgb="FFFFFF00"/>
                </patternFill>
              </fill>
            </x14:dxf>
          </x14:cfRule>
          <x14:cfRule type="containsText" priority="5792" operator="containsText" id="{A45CEA00-5864-46AA-99DA-5C9253F72931}">
            <xm:f>NOT(ISERROR(SEARCH('Listados Datos'!$P$6,Z472)))</xm:f>
            <xm:f>'Listados Datos'!$P$6</xm:f>
            <x14:dxf>
              <fill>
                <patternFill>
                  <bgColor rgb="FFFFC000"/>
                </patternFill>
              </fill>
            </x14:dxf>
          </x14:cfRule>
          <x14:cfRule type="containsText" priority="5793" operator="containsText" id="{6CC249F7-6052-4B50-BADC-E638877E434E}">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5765" operator="containsText" id="{3E68E47A-513D-460F-B7D2-766AD0CBF99E}">
            <xm:f>NOT(ISERROR(SEARCH('Listados Datos'!$T$3,AT472)))</xm:f>
            <xm:f>'Listados Datos'!$T$3</xm:f>
            <x14:dxf>
              <fill>
                <patternFill patternType="solid">
                  <bgColor rgb="FFC00000"/>
                </patternFill>
              </fill>
            </x14:dxf>
          </x14:cfRule>
          <x14:cfRule type="containsText" priority="5766" operator="containsText" id="{CBB64766-64EB-4224-BB2B-ED3D18A9D85D}">
            <xm:f>NOT(ISERROR(SEARCH('Listados Datos'!$T$4,AT472)))</xm:f>
            <xm:f>'Listados Datos'!$T$4</xm:f>
            <x14:dxf>
              <font>
                <b/>
                <i val="0"/>
                <color theme="0"/>
              </font>
              <fill>
                <patternFill>
                  <bgColor rgb="FFE26B0A"/>
                </patternFill>
              </fill>
            </x14:dxf>
          </x14:cfRule>
          <x14:cfRule type="containsText" priority="5767" operator="containsText" id="{89F277C0-E1A5-4DCB-B530-69FCAD4D7ED9}">
            <xm:f>NOT(ISERROR(SEARCH('Listados Datos'!$T$5,AT472)))</xm:f>
            <xm:f>'Listados Datos'!$T$5</xm:f>
            <x14:dxf>
              <font>
                <b/>
                <i val="0"/>
                <color auto="1"/>
              </font>
              <fill>
                <patternFill>
                  <bgColor rgb="FFFFFF00"/>
                </patternFill>
              </fill>
            </x14:dxf>
          </x14:cfRule>
          <x14:cfRule type="containsText" priority="5768" operator="containsText" id="{E688BE75-B875-4BC3-875B-53DD8311186E}">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5755" operator="containsText" id="{E54A89E5-A7EA-4706-93DC-A272B09AF1D2}">
            <xm:f>NOT(ISERROR(SEARCH('Listados Datos'!$P$3,AR472)))</xm:f>
            <xm:f>'Listados Datos'!$P$3</xm:f>
            <x14:dxf>
              <fill>
                <patternFill>
                  <bgColor rgb="FF99CC00"/>
                </patternFill>
              </fill>
            </x14:dxf>
          </x14:cfRule>
          <x14:cfRule type="containsText" priority="5756" operator="containsText" id="{403573FE-DFDF-482B-8284-BF7FD5B7D881}">
            <xm:f>NOT(ISERROR(SEARCH('Listados Datos'!$P$4,AR472)))</xm:f>
            <xm:f>'Listados Datos'!$P$4</xm:f>
            <x14:dxf>
              <fill>
                <patternFill>
                  <bgColor rgb="FF33CC33"/>
                </patternFill>
              </fill>
            </x14:dxf>
          </x14:cfRule>
          <x14:cfRule type="containsText" priority="5757" operator="containsText" id="{5D1F59DE-C337-4111-A4D7-04224C5E8BF2}">
            <xm:f>NOT(ISERROR(SEARCH('Listados Datos'!$P$5,AR472)))</xm:f>
            <xm:f>'Listados Datos'!$P$5</xm:f>
            <x14:dxf>
              <fill>
                <patternFill>
                  <bgColor rgb="FFFFFF00"/>
                </patternFill>
              </fill>
            </x14:dxf>
          </x14:cfRule>
          <x14:cfRule type="containsText" priority="5758" operator="containsText" id="{40B3CCD8-C8BD-4A20-9265-CA1677EA0B36}">
            <xm:f>NOT(ISERROR(SEARCH('Listados Datos'!$P$6,AR472)))</xm:f>
            <xm:f>'Listados Datos'!$P$6</xm:f>
            <x14:dxf>
              <fill>
                <patternFill>
                  <bgColor rgb="FFFFC000"/>
                </patternFill>
              </fill>
            </x14:dxf>
          </x14:cfRule>
          <x14:cfRule type="containsText" priority="5759" operator="containsText" id="{A75BA59D-5F87-4E34-9179-E35650A08754}">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5751" operator="containsText" id="{D0EC2903-C5BC-4CE9-B812-AA065BB7DF1A}">
            <xm:f>NOT(ISERROR(SEARCH('Listados Datos'!$T$3,AT473)))</xm:f>
            <xm:f>'Listados Datos'!$T$3</xm:f>
            <x14:dxf>
              <fill>
                <patternFill patternType="solid">
                  <bgColor rgb="FFC00000"/>
                </patternFill>
              </fill>
            </x14:dxf>
          </x14:cfRule>
          <x14:cfRule type="containsText" priority="5752" operator="containsText" id="{734E8751-0E71-471D-9F56-01A1D98FC14B}">
            <xm:f>NOT(ISERROR(SEARCH('Listados Datos'!$T$4,AT473)))</xm:f>
            <xm:f>'Listados Datos'!$T$4</xm:f>
            <x14:dxf>
              <font>
                <b/>
                <i val="0"/>
                <color theme="0"/>
              </font>
              <fill>
                <patternFill>
                  <bgColor rgb="FFE26B0A"/>
                </patternFill>
              </fill>
            </x14:dxf>
          </x14:cfRule>
          <x14:cfRule type="containsText" priority="5753" operator="containsText" id="{70FDEF6B-99A7-40B3-86C1-C0BD919E52AD}">
            <xm:f>NOT(ISERROR(SEARCH('Listados Datos'!$T$5,AT473)))</xm:f>
            <xm:f>'Listados Datos'!$T$5</xm:f>
            <x14:dxf>
              <font>
                <b/>
                <i val="0"/>
                <color auto="1"/>
              </font>
              <fill>
                <patternFill>
                  <bgColor rgb="FFFFFF00"/>
                </patternFill>
              </fill>
            </x14:dxf>
          </x14:cfRule>
          <x14:cfRule type="containsText" priority="5754" operator="containsText" id="{CF20CA33-1E76-4380-BA2F-29EC41297388}">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5741" operator="containsText" id="{0E0C778B-9616-45BA-98FA-47FC65E93B73}">
            <xm:f>NOT(ISERROR(SEARCH('Listados Datos'!$P$3,AR473)))</xm:f>
            <xm:f>'Listados Datos'!$P$3</xm:f>
            <x14:dxf>
              <fill>
                <patternFill>
                  <bgColor rgb="FF99CC00"/>
                </patternFill>
              </fill>
            </x14:dxf>
          </x14:cfRule>
          <x14:cfRule type="containsText" priority="5742" operator="containsText" id="{28BA169C-3601-4036-B591-EFC166B9EACB}">
            <xm:f>NOT(ISERROR(SEARCH('Listados Datos'!$P$4,AR473)))</xm:f>
            <xm:f>'Listados Datos'!$P$4</xm:f>
            <x14:dxf>
              <fill>
                <patternFill>
                  <bgColor rgb="FF33CC33"/>
                </patternFill>
              </fill>
            </x14:dxf>
          </x14:cfRule>
          <x14:cfRule type="containsText" priority="5743" operator="containsText" id="{55CA2AA6-9AB7-41F7-818A-CB512B0AE200}">
            <xm:f>NOT(ISERROR(SEARCH('Listados Datos'!$P$5,AR473)))</xm:f>
            <xm:f>'Listados Datos'!$P$5</xm:f>
            <x14:dxf>
              <fill>
                <patternFill>
                  <bgColor rgb="FFFFFF00"/>
                </patternFill>
              </fill>
            </x14:dxf>
          </x14:cfRule>
          <x14:cfRule type="containsText" priority="5744" operator="containsText" id="{87396175-1A06-4E10-9169-31A8CD281C36}">
            <xm:f>NOT(ISERROR(SEARCH('Listados Datos'!$P$6,AR473)))</xm:f>
            <xm:f>'Listados Datos'!$P$6</xm:f>
            <x14:dxf>
              <fill>
                <patternFill>
                  <bgColor rgb="FFFFC000"/>
                </patternFill>
              </fill>
            </x14:dxf>
          </x14:cfRule>
          <x14:cfRule type="containsText" priority="5745" operator="containsText" id="{A97AF2DE-07E0-4E17-97E1-98E3A8BED5E1}">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5723" operator="containsText" id="{0A4BEB07-E94B-4143-AA04-0CC34FC55BAB}">
            <xm:f>NOT(ISERROR(SEARCH('Listados Datos'!$T$3,AF474)))</xm:f>
            <xm:f>'Listados Datos'!$T$3</xm:f>
            <x14:dxf>
              <fill>
                <patternFill patternType="solid">
                  <bgColor rgb="FFC00000"/>
                </patternFill>
              </fill>
            </x14:dxf>
          </x14:cfRule>
          <x14:cfRule type="containsText" priority="5724" operator="containsText" id="{BC806629-418B-4A27-9BBC-55F5F069DD55}">
            <xm:f>NOT(ISERROR(SEARCH('Listados Datos'!$T$4,AF474)))</xm:f>
            <xm:f>'Listados Datos'!$T$4</xm:f>
            <x14:dxf>
              <font>
                <b/>
                <i val="0"/>
                <color theme="0"/>
              </font>
              <fill>
                <patternFill>
                  <bgColor rgb="FFE26B0A"/>
                </patternFill>
              </fill>
            </x14:dxf>
          </x14:cfRule>
          <x14:cfRule type="containsText" priority="5725" operator="containsText" id="{DAE7D711-BA2B-4CD0-8794-C288F3DE46E5}">
            <xm:f>NOT(ISERROR(SEARCH('Listados Datos'!$T$5,AF474)))</xm:f>
            <xm:f>'Listados Datos'!$T$5</xm:f>
            <x14:dxf>
              <font>
                <b/>
                <i val="0"/>
                <color auto="1"/>
              </font>
              <fill>
                <patternFill>
                  <bgColor rgb="FFFFFF00"/>
                </patternFill>
              </fill>
            </x14:dxf>
          </x14:cfRule>
          <x14:cfRule type="containsText" priority="5726" operator="containsText" id="{250C7701-6531-4E4D-A928-30565FD0BC38}">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5719" operator="containsText" id="{68C2C731-8290-4D95-902C-4220B22C091F}">
            <xm:f>NOT(ISERROR(SEARCH('Listados Datos'!$T$3,AB474)))</xm:f>
            <xm:f>'Listados Datos'!$T$3</xm:f>
            <x14:dxf>
              <fill>
                <patternFill patternType="solid">
                  <bgColor rgb="FFC00000"/>
                </patternFill>
              </fill>
            </x14:dxf>
          </x14:cfRule>
          <x14:cfRule type="containsText" priority="5720" operator="containsText" id="{690BF422-424E-4E61-A15E-86246444D994}">
            <xm:f>NOT(ISERROR(SEARCH('Listados Datos'!$T$4,AB474)))</xm:f>
            <xm:f>'Listados Datos'!$T$4</xm:f>
            <x14:dxf>
              <font>
                <b/>
                <i val="0"/>
                <color theme="0"/>
              </font>
              <fill>
                <patternFill>
                  <bgColor rgb="FFE26B0A"/>
                </patternFill>
              </fill>
            </x14:dxf>
          </x14:cfRule>
          <x14:cfRule type="containsText" priority="5721" operator="containsText" id="{FDC7C93D-1871-4E30-B1DA-FECB727BA142}">
            <xm:f>NOT(ISERROR(SEARCH('Listados Datos'!$T$5,AB474)))</xm:f>
            <xm:f>'Listados Datos'!$T$5</xm:f>
            <x14:dxf>
              <font>
                <b/>
                <i val="0"/>
                <color auto="1"/>
              </font>
              <fill>
                <patternFill>
                  <bgColor rgb="FFFFFF00"/>
                </patternFill>
              </fill>
            </x14:dxf>
          </x14:cfRule>
          <x14:cfRule type="containsText" priority="5722" operator="containsText" id="{46F6622B-9FC2-4D94-9EE5-64B8FF6C4C8D}">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5709" operator="containsText" id="{D1D022AD-760F-4987-A37D-0B8B34E3DB63}">
            <xm:f>NOT(ISERROR(SEARCH('Listados Datos'!$P$3,Z474)))</xm:f>
            <xm:f>'Listados Datos'!$P$3</xm:f>
            <x14:dxf>
              <fill>
                <patternFill>
                  <bgColor rgb="FF99CC00"/>
                </patternFill>
              </fill>
            </x14:dxf>
          </x14:cfRule>
          <x14:cfRule type="containsText" priority="5710" operator="containsText" id="{84375CB1-DF4F-4E46-BA49-75F5A43C1C14}">
            <xm:f>NOT(ISERROR(SEARCH('Listados Datos'!$P$4,Z474)))</xm:f>
            <xm:f>'Listados Datos'!$P$4</xm:f>
            <x14:dxf>
              <fill>
                <patternFill>
                  <bgColor rgb="FF33CC33"/>
                </patternFill>
              </fill>
            </x14:dxf>
          </x14:cfRule>
          <x14:cfRule type="containsText" priority="5711" operator="containsText" id="{90416177-C57A-4C29-9466-2E759EB85D92}">
            <xm:f>NOT(ISERROR(SEARCH('Listados Datos'!$P$5,Z474)))</xm:f>
            <xm:f>'Listados Datos'!$P$5</xm:f>
            <x14:dxf>
              <fill>
                <patternFill>
                  <bgColor rgb="FFFFFF00"/>
                </patternFill>
              </fill>
            </x14:dxf>
          </x14:cfRule>
          <x14:cfRule type="containsText" priority="5712" operator="containsText" id="{5983F986-C0C8-4A34-BD40-38BCFE51B100}">
            <xm:f>NOT(ISERROR(SEARCH('Listados Datos'!$P$6,Z474)))</xm:f>
            <xm:f>'Listados Datos'!$P$6</xm:f>
            <x14:dxf>
              <fill>
                <patternFill>
                  <bgColor rgb="FFFFC000"/>
                </patternFill>
              </fill>
            </x14:dxf>
          </x14:cfRule>
          <x14:cfRule type="containsText" priority="5713" operator="containsText" id="{98C4F9CF-5ECC-4873-A3C2-AA1F83C86084}">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5681" operator="containsText" id="{89D141FC-B736-4D6A-AAB6-243AFC4A587F}">
            <xm:f>NOT(ISERROR(SEARCH('Listados Datos'!$T$3,AT475)))</xm:f>
            <xm:f>'Listados Datos'!$T$3</xm:f>
            <x14:dxf>
              <fill>
                <patternFill patternType="solid">
                  <bgColor rgb="FFC00000"/>
                </patternFill>
              </fill>
            </x14:dxf>
          </x14:cfRule>
          <x14:cfRule type="containsText" priority="5682" operator="containsText" id="{5A30FA66-DA19-4723-AE94-EE89D074B6A2}">
            <xm:f>NOT(ISERROR(SEARCH('Listados Datos'!$T$4,AT475)))</xm:f>
            <xm:f>'Listados Datos'!$T$4</xm:f>
            <x14:dxf>
              <font>
                <b/>
                <i val="0"/>
                <color theme="0"/>
              </font>
              <fill>
                <patternFill>
                  <bgColor rgb="FFE26B0A"/>
                </patternFill>
              </fill>
            </x14:dxf>
          </x14:cfRule>
          <x14:cfRule type="containsText" priority="5683" operator="containsText" id="{0810768C-7A57-4C57-B166-7BB075B55CAA}">
            <xm:f>NOT(ISERROR(SEARCH('Listados Datos'!$T$5,AT475)))</xm:f>
            <xm:f>'Listados Datos'!$T$5</xm:f>
            <x14:dxf>
              <font>
                <b/>
                <i val="0"/>
                <color auto="1"/>
              </font>
              <fill>
                <patternFill>
                  <bgColor rgb="FFFFFF00"/>
                </patternFill>
              </fill>
            </x14:dxf>
          </x14:cfRule>
          <x14:cfRule type="containsText" priority="5684" operator="containsText" id="{C2C79BDC-FA50-4A69-BE41-6CE5D8743256}">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5601" operator="containsText" id="{C9FA74B6-D932-46A8-991C-B3BF3F12EC0E}">
            <xm:f>NOT(ISERROR(SEARCH('Listados Datos'!$T$3,AT471)))</xm:f>
            <xm:f>'Listados Datos'!$T$3</xm:f>
            <x14:dxf>
              <fill>
                <patternFill patternType="solid">
                  <bgColor rgb="FFC00000"/>
                </patternFill>
              </fill>
            </x14:dxf>
          </x14:cfRule>
          <x14:cfRule type="containsText" priority="5602" operator="containsText" id="{CC530272-A87C-481C-AF09-4A2463EA73F9}">
            <xm:f>NOT(ISERROR(SEARCH('Listados Datos'!$T$4,AT471)))</xm:f>
            <xm:f>'Listados Datos'!$T$4</xm:f>
            <x14:dxf>
              <font>
                <b/>
                <i val="0"/>
                <color theme="0"/>
              </font>
              <fill>
                <patternFill>
                  <bgColor rgb="FFE26B0A"/>
                </patternFill>
              </fill>
            </x14:dxf>
          </x14:cfRule>
          <x14:cfRule type="containsText" priority="5603" operator="containsText" id="{391B3A2A-0AF1-4CED-B531-8E1CF973C5D9}">
            <xm:f>NOT(ISERROR(SEARCH('Listados Datos'!$T$5,AT471)))</xm:f>
            <xm:f>'Listados Datos'!$T$5</xm:f>
            <x14:dxf>
              <font>
                <b/>
                <i val="0"/>
                <color auto="1"/>
              </font>
              <fill>
                <patternFill>
                  <bgColor rgb="FFFFFF00"/>
                </patternFill>
              </fill>
            </x14:dxf>
          </x14:cfRule>
          <x14:cfRule type="containsText" priority="5604" operator="containsText" id="{0398DEEC-F60F-4671-A577-240E5321BE48}">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91" operator="containsText" id="{486C7F24-8E95-4A70-B593-7275162EBD6D}">
            <xm:f>NOT(ISERROR(SEARCH('Listados Datos'!$P$3,AR471)))</xm:f>
            <xm:f>'Listados Datos'!$P$3</xm:f>
            <x14:dxf>
              <fill>
                <patternFill>
                  <bgColor rgb="FF99CC00"/>
                </patternFill>
              </fill>
            </x14:dxf>
          </x14:cfRule>
          <x14:cfRule type="containsText" priority="5592" operator="containsText" id="{3361E40D-FB33-48DD-9A98-73DAF7929427}">
            <xm:f>NOT(ISERROR(SEARCH('Listados Datos'!$P$4,AR471)))</xm:f>
            <xm:f>'Listados Datos'!$P$4</xm:f>
            <x14:dxf>
              <fill>
                <patternFill>
                  <bgColor rgb="FF33CC33"/>
                </patternFill>
              </fill>
            </x14:dxf>
          </x14:cfRule>
          <x14:cfRule type="containsText" priority="5593" operator="containsText" id="{58CEB54E-2EAF-4DAA-B52E-0D8E195744D8}">
            <xm:f>NOT(ISERROR(SEARCH('Listados Datos'!$P$5,AR471)))</xm:f>
            <xm:f>'Listados Datos'!$P$5</xm:f>
            <x14:dxf>
              <fill>
                <patternFill>
                  <bgColor rgb="FFFFFF00"/>
                </patternFill>
              </fill>
            </x14:dxf>
          </x14:cfRule>
          <x14:cfRule type="containsText" priority="5594" operator="containsText" id="{11BCB231-298C-42CE-89B4-C6B2901257E0}">
            <xm:f>NOT(ISERROR(SEARCH('Listados Datos'!$P$6,AR471)))</xm:f>
            <xm:f>'Listados Datos'!$P$6</xm:f>
            <x14:dxf>
              <fill>
                <patternFill>
                  <bgColor rgb="FFFFC000"/>
                </patternFill>
              </fill>
            </x14:dxf>
          </x14:cfRule>
          <x14:cfRule type="containsText" priority="5595" operator="containsText" id="{20951650-D628-4578-9FE6-4D3ACAA4F8A9}">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59" operator="containsText" id="{D715E086-CEE9-4D92-8370-76EDA9448043}">
            <xm:f>NOT(ISERROR(SEARCH('Listados Datos'!$T$3,AT468)))</xm:f>
            <xm:f>'Listados Datos'!$T$3</xm:f>
            <x14:dxf>
              <fill>
                <patternFill patternType="solid">
                  <bgColor rgb="FFC00000"/>
                </patternFill>
              </fill>
            </x14:dxf>
          </x14:cfRule>
          <x14:cfRule type="containsText" priority="5560" operator="containsText" id="{6003E555-34A5-4B20-AD68-CCAB610FF252}">
            <xm:f>NOT(ISERROR(SEARCH('Listados Datos'!$T$4,AT468)))</xm:f>
            <xm:f>'Listados Datos'!$T$4</xm:f>
            <x14:dxf>
              <font>
                <b/>
                <i val="0"/>
                <color theme="0"/>
              </font>
              <fill>
                <patternFill>
                  <bgColor rgb="FFE26B0A"/>
                </patternFill>
              </fill>
            </x14:dxf>
          </x14:cfRule>
          <x14:cfRule type="containsText" priority="5561" operator="containsText" id="{00F33964-060A-4B47-84A3-F7D627A1784B}">
            <xm:f>NOT(ISERROR(SEARCH('Listados Datos'!$T$5,AT468)))</xm:f>
            <xm:f>'Listados Datos'!$T$5</xm:f>
            <x14:dxf>
              <font>
                <b/>
                <i val="0"/>
                <color auto="1"/>
              </font>
              <fill>
                <patternFill>
                  <bgColor rgb="FFFFFF00"/>
                </patternFill>
              </fill>
            </x14:dxf>
          </x14:cfRule>
          <x14:cfRule type="containsText" priority="5562" operator="containsText" id="{8F071BF8-3764-4590-B650-561DBAFD510F}">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49" operator="containsText" id="{3703AD54-DC1F-4B04-937F-5FBA6DB0CB62}">
            <xm:f>NOT(ISERROR(SEARCH('Listados Datos'!$P$3,AR468)))</xm:f>
            <xm:f>'Listados Datos'!$P$3</xm:f>
            <x14:dxf>
              <fill>
                <patternFill>
                  <bgColor rgb="FF99CC00"/>
                </patternFill>
              </fill>
            </x14:dxf>
          </x14:cfRule>
          <x14:cfRule type="containsText" priority="5550" operator="containsText" id="{5CE71AA7-0811-453E-B29B-52D01EEE0147}">
            <xm:f>NOT(ISERROR(SEARCH('Listados Datos'!$P$4,AR468)))</xm:f>
            <xm:f>'Listados Datos'!$P$4</xm:f>
            <x14:dxf>
              <fill>
                <patternFill>
                  <bgColor rgb="FF33CC33"/>
                </patternFill>
              </fill>
            </x14:dxf>
          </x14:cfRule>
          <x14:cfRule type="containsText" priority="5551" operator="containsText" id="{D7E2B25D-C038-4033-B38C-A203D471B3BE}">
            <xm:f>NOT(ISERROR(SEARCH('Listados Datos'!$P$5,AR468)))</xm:f>
            <xm:f>'Listados Datos'!$P$5</xm:f>
            <x14:dxf>
              <fill>
                <patternFill>
                  <bgColor rgb="FFFFFF00"/>
                </patternFill>
              </fill>
            </x14:dxf>
          </x14:cfRule>
          <x14:cfRule type="containsText" priority="5552" operator="containsText" id="{0B6027D3-0689-4A6A-9EFA-91FD82D8E28E}">
            <xm:f>NOT(ISERROR(SEARCH('Listados Datos'!$P$6,AR468)))</xm:f>
            <xm:f>'Listados Datos'!$P$6</xm:f>
            <x14:dxf>
              <fill>
                <patternFill>
                  <bgColor rgb="FFFFC000"/>
                </patternFill>
              </fill>
            </x14:dxf>
          </x14:cfRule>
          <x14:cfRule type="containsText" priority="5553" operator="containsText" id="{C9FBCC59-5F2C-4991-B7A8-765AF13FC3C7}">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535" operator="containsText" id="{97986DB7-B135-461F-8338-3CF3EF33097D}">
            <xm:f>NOT(ISERROR(SEARCH('Listados Datos'!$P$3,AR469)))</xm:f>
            <xm:f>'Listados Datos'!$P$3</xm:f>
            <x14:dxf>
              <fill>
                <patternFill>
                  <bgColor rgb="FF99CC00"/>
                </patternFill>
              </fill>
            </x14:dxf>
          </x14:cfRule>
          <x14:cfRule type="containsText" priority="5536" operator="containsText" id="{8FDCE66A-AAB3-4A53-8A1E-D6778755854C}">
            <xm:f>NOT(ISERROR(SEARCH('Listados Datos'!$P$4,AR469)))</xm:f>
            <xm:f>'Listados Datos'!$P$4</xm:f>
            <x14:dxf>
              <fill>
                <patternFill>
                  <bgColor rgb="FF33CC33"/>
                </patternFill>
              </fill>
            </x14:dxf>
          </x14:cfRule>
          <x14:cfRule type="containsText" priority="5537" operator="containsText" id="{4F63C82B-9975-4A4F-AFA1-E2FE7932E60D}">
            <xm:f>NOT(ISERROR(SEARCH('Listados Datos'!$P$5,AR469)))</xm:f>
            <xm:f>'Listados Datos'!$P$5</xm:f>
            <x14:dxf>
              <fill>
                <patternFill>
                  <bgColor rgb="FFFFFF00"/>
                </patternFill>
              </fill>
            </x14:dxf>
          </x14:cfRule>
          <x14:cfRule type="containsText" priority="5538" operator="containsText" id="{F14ACF7F-2EC8-4240-84E4-1EB0BD001D1A}">
            <xm:f>NOT(ISERROR(SEARCH('Listados Datos'!$P$6,AR469)))</xm:f>
            <xm:f>'Listados Datos'!$P$6</xm:f>
            <x14:dxf>
              <fill>
                <patternFill>
                  <bgColor rgb="FFFFC000"/>
                </patternFill>
              </fill>
            </x14:dxf>
          </x14:cfRule>
          <x14:cfRule type="containsText" priority="5539" operator="containsText" id="{AEB2B64A-9ED6-4913-9273-EB9EAF7FE1F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5667" operator="containsText" id="{C251A8D4-7130-46C6-8496-509DD505D6A4}">
            <xm:f>NOT(ISERROR(SEARCH('Listados Datos'!$T$3,AF466)))</xm:f>
            <xm:f>'Listados Datos'!$T$3</xm:f>
            <x14:dxf>
              <fill>
                <patternFill patternType="solid">
                  <bgColor rgb="FFC00000"/>
                </patternFill>
              </fill>
            </x14:dxf>
          </x14:cfRule>
          <x14:cfRule type="containsText" priority="5668" operator="containsText" id="{86D4F671-F476-4D87-B139-B1390ABE7818}">
            <xm:f>NOT(ISERROR(SEARCH('Listados Datos'!$T$4,AF466)))</xm:f>
            <xm:f>'Listados Datos'!$T$4</xm:f>
            <x14:dxf>
              <font>
                <b/>
                <i val="0"/>
                <color theme="0"/>
              </font>
              <fill>
                <patternFill>
                  <bgColor rgb="FFE26B0A"/>
                </patternFill>
              </fill>
            </x14:dxf>
          </x14:cfRule>
          <x14:cfRule type="containsText" priority="5669" operator="containsText" id="{40C06111-D77F-46B6-863C-757CA658C7EB}">
            <xm:f>NOT(ISERROR(SEARCH('Listados Datos'!$T$5,AF466)))</xm:f>
            <xm:f>'Listados Datos'!$T$5</xm:f>
            <x14:dxf>
              <font>
                <b/>
                <i val="0"/>
                <color auto="1"/>
              </font>
              <fill>
                <patternFill>
                  <bgColor rgb="FFFFFF00"/>
                </patternFill>
              </fill>
            </x14:dxf>
          </x14:cfRule>
          <x14:cfRule type="containsText" priority="5670" operator="containsText" id="{EF97DFF1-6752-4946-9FB6-05D99B5C3689}">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63" operator="containsText" id="{2B0BA407-AE89-464A-A7C0-69AD6D68268F}">
            <xm:f>NOT(ISERROR(SEARCH('Listados Datos'!$T$3,AB466)))</xm:f>
            <xm:f>'Listados Datos'!$T$3</xm:f>
            <x14:dxf>
              <fill>
                <patternFill patternType="solid">
                  <bgColor rgb="FFC00000"/>
                </patternFill>
              </fill>
            </x14:dxf>
          </x14:cfRule>
          <x14:cfRule type="containsText" priority="5664" operator="containsText" id="{2BC82F86-28F7-4F1E-9E4B-08B121AEDA2B}">
            <xm:f>NOT(ISERROR(SEARCH('Listados Datos'!$T$4,AB466)))</xm:f>
            <xm:f>'Listados Datos'!$T$4</xm:f>
            <x14:dxf>
              <font>
                <b/>
                <i val="0"/>
                <color theme="0"/>
              </font>
              <fill>
                <patternFill>
                  <bgColor rgb="FFE26B0A"/>
                </patternFill>
              </fill>
            </x14:dxf>
          </x14:cfRule>
          <x14:cfRule type="containsText" priority="5665" operator="containsText" id="{005122DE-EF89-455B-9FE6-8D574D5F3255}">
            <xm:f>NOT(ISERROR(SEARCH('Listados Datos'!$T$5,AB466)))</xm:f>
            <xm:f>'Listados Datos'!$T$5</xm:f>
            <x14:dxf>
              <font>
                <b/>
                <i val="0"/>
                <color auto="1"/>
              </font>
              <fill>
                <patternFill>
                  <bgColor rgb="FFFFFF00"/>
                </patternFill>
              </fill>
            </x14:dxf>
          </x14:cfRule>
          <x14:cfRule type="containsText" priority="5666" operator="containsText" id="{0F400BEE-1F7F-4053-8F8E-05573DBAF97B}">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53" operator="containsText" id="{86F8166F-F450-4B6E-8A15-321FA465EA0F}">
            <xm:f>NOT(ISERROR(SEARCH('Listados Datos'!$P$3,Z466)))</xm:f>
            <xm:f>'Listados Datos'!$P$3</xm:f>
            <x14:dxf>
              <fill>
                <patternFill>
                  <bgColor rgb="FF99CC00"/>
                </patternFill>
              </fill>
            </x14:dxf>
          </x14:cfRule>
          <x14:cfRule type="containsText" priority="5654" operator="containsText" id="{43D30906-1844-42A2-83FA-EECD9C0AB0FC}">
            <xm:f>NOT(ISERROR(SEARCH('Listados Datos'!$P$4,Z466)))</xm:f>
            <xm:f>'Listados Datos'!$P$4</xm:f>
            <x14:dxf>
              <fill>
                <patternFill>
                  <bgColor rgb="FF33CC33"/>
                </patternFill>
              </fill>
            </x14:dxf>
          </x14:cfRule>
          <x14:cfRule type="containsText" priority="5655" operator="containsText" id="{683DBB7F-6756-49C1-9D50-9303271CCD61}">
            <xm:f>NOT(ISERROR(SEARCH('Listados Datos'!$P$5,Z466)))</xm:f>
            <xm:f>'Listados Datos'!$P$5</xm:f>
            <x14:dxf>
              <fill>
                <patternFill>
                  <bgColor rgb="FFFFFF00"/>
                </patternFill>
              </fill>
            </x14:dxf>
          </x14:cfRule>
          <x14:cfRule type="containsText" priority="5656" operator="containsText" id="{3891968E-5BE9-4F6D-BDAB-6A0D75A38A52}">
            <xm:f>NOT(ISERROR(SEARCH('Listados Datos'!$P$6,Z466)))</xm:f>
            <xm:f>'Listados Datos'!$P$6</xm:f>
            <x14:dxf>
              <fill>
                <patternFill>
                  <bgColor rgb="FFFFC000"/>
                </patternFill>
              </fill>
            </x14:dxf>
          </x14:cfRule>
          <x14:cfRule type="containsText" priority="5657" operator="containsText" id="{46BC6268-7564-4D24-86F2-2E33A127E8A1}">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29" operator="containsText" id="{F16E7E85-8FEA-424B-8B11-96A43FF629CE}">
            <xm:f>NOT(ISERROR(SEARCH('Listados Datos'!$T$3,AT466)))</xm:f>
            <xm:f>'Listados Datos'!$T$3</xm:f>
            <x14:dxf>
              <fill>
                <patternFill patternType="solid">
                  <bgColor rgb="FFC00000"/>
                </patternFill>
              </fill>
            </x14:dxf>
          </x14:cfRule>
          <x14:cfRule type="containsText" priority="5630" operator="containsText" id="{5E8F2FFB-2E00-47AB-BF4B-821371DFD5E9}">
            <xm:f>NOT(ISERROR(SEARCH('Listados Datos'!$T$4,AT466)))</xm:f>
            <xm:f>'Listados Datos'!$T$4</xm:f>
            <x14:dxf>
              <font>
                <b/>
                <i val="0"/>
                <color theme="0"/>
              </font>
              <fill>
                <patternFill>
                  <bgColor rgb="FFE26B0A"/>
                </patternFill>
              </fill>
            </x14:dxf>
          </x14:cfRule>
          <x14:cfRule type="containsText" priority="5631" operator="containsText" id="{7F63DC69-CA6A-4778-B586-307C30B8C424}">
            <xm:f>NOT(ISERROR(SEARCH('Listados Datos'!$T$5,AT466)))</xm:f>
            <xm:f>'Listados Datos'!$T$5</xm:f>
            <x14:dxf>
              <font>
                <b/>
                <i val="0"/>
                <color auto="1"/>
              </font>
              <fill>
                <patternFill>
                  <bgColor rgb="FFFFFF00"/>
                </patternFill>
              </fill>
            </x14:dxf>
          </x14:cfRule>
          <x14:cfRule type="containsText" priority="5632" operator="containsText" id="{29F816CD-8205-49D5-A3A5-9887CEB80FDB}">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619" operator="containsText" id="{AFDDBC90-BF93-4C26-8F3F-8C35D800CE59}">
            <xm:f>NOT(ISERROR(SEARCH('Listados Datos'!$P$3,AR466)))</xm:f>
            <xm:f>'Listados Datos'!$P$3</xm:f>
            <x14:dxf>
              <fill>
                <patternFill>
                  <bgColor rgb="FF99CC00"/>
                </patternFill>
              </fill>
            </x14:dxf>
          </x14:cfRule>
          <x14:cfRule type="containsText" priority="5620" operator="containsText" id="{3038346D-75B0-42C3-926F-EE8E81273741}">
            <xm:f>NOT(ISERROR(SEARCH('Listados Datos'!$P$4,AR466)))</xm:f>
            <xm:f>'Listados Datos'!$P$4</xm:f>
            <x14:dxf>
              <fill>
                <patternFill>
                  <bgColor rgb="FF33CC33"/>
                </patternFill>
              </fill>
            </x14:dxf>
          </x14:cfRule>
          <x14:cfRule type="containsText" priority="5621" operator="containsText" id="{292EB568-B09E-4306-A4C6-3E9AD6C3D485}">
            <xm:f>NOT(ISERROR(SEARCH('Listados Datos'!$P$5,AR466)))</xm:f>
            <xm:f>'Listados Datos'!$P$5</xm:f>
            <x14:dxf>
              <fill>
                <patternFill>
                  <bgColor rgb="FFFFFF00"/>
                </patternFill>
              </fill>
            </x14:dxf>
          </x14:cfRule>
          <x14:cfRule type="containsText" priority="5622" operator="containsText" id="{314E1457-E8B4-4045-B71C-D9B1F9FAB8ED}">
            <xm:f>NOT(ISERROR(SEARCH('Listados Datos'!$P$6,AR466)))</xm:f>
            <xm:f>'Listados Datos'!$P$6</xm:f>
            <x14:dxf>
              <fill>
                <patternFill>
                  <bgColor rgb="FFFFC000"/>
                </patternFill>
              </fill>
            </x14:dxf>
          </x14:cfRule>
          <x14:cfRule type="containsText" priority="5623" operator="containsText" id="{28A65BBB-8E7F-49A1-9660-A3B9FD72D44D}">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615" operator="containsText" id="{401BC216-98B3-4E74-9863-C4D21942BC13}">
            <xm:f>NOT(ISERROR(SEARCH('Listados Datos'!$T$3,AT467)))</xm:f>
            <xm:f>'Listados Datos'!$T$3</xm:f>
            <x14:dxf>
              <fill>
                <patternFill patternType="solid">
                  <bgColor rgb="FFC00000"/>
                </patternFill>
              </fill>
            </x14:dxf>
          </x14:cfRule>
          <x14:cfRule type="containsText" priority="5616" operator="containsText" id="{CAA922CB-86FC-43BF-A19B-8B1CB85E4C49}">
            <xm:f>NOT(ISERROR(SEARCH('Listados Datos'!$T$4,AT467)))</xm:f>
            <xm:f>'Listados Datos'!$T$4</xm:f>
            <x14:dxf>
              <font>
                <b/>
                <i val="0"/>
                <color theme="0"/>
              </font>
              <fill>
                <patternFill>
                  <bgColor rgb="FFE26B0A"/>
                </patternFill>
              </fill>
            </x14:dxf>
          </x14:cfRule>
          <x14:cfRule type="containsText" priority="5617" operator="containsText" id="{4E5377DA-AA24-435D-951D-F67C4253D6AD}">
            <xm:f>NOT(ISERROR(SEARCH('Listados Datos'!$T$5,AT467)))</xm:f>
            <xm:f>'Listados Datos'!$T$5</xm:f>
            <x14:dxf>
              <font>
                <b/>
                <i val="0"/>
                <color auto="1"/>
              </font>
              <fill>
                <patternFill>
                  <bgColor rgb="FFFFFF00"/>
                </patternFill>
              </fill>
            </x14:dxf>
          </x14:cfRule>
          <x14:cfRule type="containsText" priority="5618" operator="containsText" id="{2FC3768C-31A6-48A5-BE6C-601E2466FCB2}">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605" operator="containsText" id="{39FD6861-84D8-4AA9-8E42-ED6E9B0FAD95}">
            <xm:f>NOT(ISERROR(SEARCH('Listados Datos'!$P$3,AR467)))</xm:f>
            <xm:f>'Listados Datos'!$P$3</xm:f>
            <x14:dxf>
              <fill>
                <patternFill>
                  <bgColor rgb="FF99CC00"/>
                </patternFill>
              </fill>
            </x14:dxf>
          </x14:cfRule>
          <x14:cfRule type="containsText" priority="5606" operator="containsText" id="{1C42944E-BBF2-4444-AD8A-DF0CC27ACB71}">
            <xm:f>NOT(ISERROR(SEARCH('Listados Datos'!$P$4,AR467)))</xm:f>
            <xm:f>'Listados Datos'!$P$4</xm:f>
            <x14:dxf>
              <fill>
                <patternFill>
                  <bgColor rgb="FF33CC33"/>
                </patternFill>
              </fill>
            </x14:dxf>
          </x14:cfRule>
          <x14:cfRule type="containsText" priority="5607" operator="containsText" id="{2E9B5C07-E92B-4E54-9059-C83884E53142}">
            <xm:f>NOT(ISERROR(SEARCH('Listados Datos'!$P$5,AR467)))</xm:f>
            <xm:f>'Listados Datos'!$P$5</xm:f>
            <x14:dxf>
              <fill>
                <patternFill>
                  <bgColor rgb="FFFFFF00"/>
                </patternFill>
              </fill>
            </x14:dxf>
          </x14:cfRule>
          <x14:cfRule type="containsText" priority="5608" operator="containsText" id="{0A035F99-0308-463A-B29A-37E0BFAA1F85}">
            <xm:f>NOT(ISERROR(SEARCH('Listados Datos'!$P$6,AR467)))</xm:f>
            <xm:f>'Listados Datos'!$P$6</xm:f>
            <x14:dxf>
              <fill>
                <patternFill>
                  <bgColor rgb="FFFFC000"/>
                </patternFill>
              </fill>
            </x14:dxf>
          </x14:cfRule>
          <x14:cfRule type="containsText" priority="5609" operator="containsText" id="{3AE694C3-DF0C-4B80-AE01-AC89A2E24F3F}">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87" operator="containsText" id="{6A295AA2-C603-4313-A00D-C493E4920E54}">
            <xm:f>NOT(ISERROR(SEARCH('Listados Datos'!$T$3,AF468)))</xm:f>
            <xm:f>'Listados Datos'!$T$3</xm:f>
            <x14:dxf>
              <fill>
                <patternFill patternType="solid">
                  <bgColor rgb="FFC00000"/>
                </patternFill>
              </fill>
            </x14:dxf>
          </x14:cfRule>
          <x14:cfRule type="containsText" priority="5588" operator="containsText" id="{6585B3F3-2138-4C20-A14C-323C52004EAE}">
            <xm:f>NOT(ISERROR(SEARCH('Listados Datos'!$T$4,AF468)))</xm:f>
            <xm:f>'Listados Datos'!$T$4</xm:f>
            <x14:dxf>
              <font>
                <b/>
                <i val="0"/>
                <color theme="0"/>
              </font>
              <fill>
                <patternFill>
                  <bgColor rgb="FFE26B0A"/>
                </patternFill>
              </fill>
            </x14:dxf>
          </x14:cfRule>
          <x14:cfRule type="containsText" priority="5589" operator="containsText" id="{A7BB2C1B-EF91-4CE5-B71F-0B0B06969398}">
            <xm:f>NOT(ISERROR(SEARCH('Listados Datos'!$T$5,AF468)))</xm:f>
            <xm:f>'Listados Datos'!$T$5</xm:f>
            <x14:dxf>
              <font>
                <b/>
                <i val="0"/>
                <color auto="1"/>
              </font>
              <fill>
                <patternFill>
                  <bgColor rgb="FFFFFF00"/>
                </patternFill>
              </fill>
            </x14:dxf>
          </x14:cfRule>
          <x14:cfRule type="containsText" priority="5590" operator="containsText" id="{927908D5-EE7A-4570-8F63-152068B3B1B6}">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83" operator="containsText" id="{5F35B734-D268-4B1F-A10E-F09E99329438}">
            <xm:f>NOT(ISERROR(SEARCH('Listados Datos'!$T$3,AB468)))</xm:f>
            <xm:f>'Listados Datos'!$T$3</xm:f>
            <x14:dxf>
              <fill>
                <patternFill patternType="solid">
                  <bgColor rgb="FFC00000"/>
                </patternFill>
              </fill>
            </x14:dxf>
          </x14:cfRule>
          <x14:cfRule type="containsText" priority="5584" operator="containsText" id="{B7634AB0-B7B8-4424-B7B0-0515453DA837}">
            <xm:f>NOT(ISERROR(SEARCH('Listados Datos'!$T$4,AB468)))</xm:f>
            <xm:f>'Listados Datos'!$T$4</xm:f>
            <x14:dxf>
              <font>
                <b/>
                <i val="0"/>
                <color theme="0"/>
              </font>
              <fill>
                <patternFill>
                  <bgColor rgb="FFE26B0A"/>
                </patternFill>
              </fill>
            </x14:dxf>
          </x14:cfRule>
          <x14:cfRule type="containsText" priority="5585" operator="containsText" id="{F15DE2DB-3371-4F4B-A3AF-D0B436679700}">
            <xm:f>NOT(ISERROR(SEARCH('Listados Datos'!$T$5,AB468)))</xm:f>
            <xm:f>'Listados Datos'!$T$5</xm:f>
            <x14:dxf>
              <font>
                <b/>
                <i val="0"/>
                <color auto="1"/>
              </font>
              <fill>
                <patternFill>
                  <bgColor rgb="FFFFFF00"/>
                </patternFill>
              </fill>
            </x14:dxf>
          </x14:cfRule>
          <x14:cfRule type="containsText" priority="5586" operator="containsText" id="{E79A8B44-1481-437F-8E8E-C914D33F758B}">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73" operator="containsText" id="{6F188A8C-BF3B-4529-BDC0-A72E7B84DE8A}">
            <xm:f>NOT(ISERROR(SEARCH('Listados Datos'!$P$3,Z468)))</xm:f>
            <xm:f>'Listados Datos'!$P$3</xm:f>
            <x14:dxf>
              <fill>
                <patternFill>
                  <bgColor rgb="FF99CC00"/>
                </patternFill>
              </fill>
            </x14:dxf>
          </x14:cfRule>
          <x14:cfRule type="containsText" priority="5574" operator="containsText" id="{133864C2-66C2-4CF2-9314-9CB1DB844CAC}">
            <xm:f>NOT(ISERROR(SEARCH('Listados Datos'!$P$4,Z468)))</xm:f>
            <xm:f>'Listados Datos'!$P$4</xm:f>
            <x14:dxf>
              <fill>
                <patternFill>
                  <bgColor rgb="FF33CC33"/>
                </patternFill>
              </fill>
            </x14:dxf>
          </x14:cfRule>
          <x14:cfRule type="containsText" priority="5575" operator="containsText" id="{8B4AFB2B-FF37-4542-A741-D8C7ABEB33EA}">
            <xm:f>NOT(ISERROR(SEARCH('Listados Datos'!$P$5,Z468)))</xm:f>
            <xm:f>'Listados Datos'!$P$5</xm:f>
            <x14:dxf>
              <fill>
                <patternFill>
                  <bgColor rgb="FFFFFF00"/>
                </patternFill>
              </fill>
            </x14:dxf>
          </x14:cfRule>
          <x14:cfRule type="containsText" priority="5576" operator="containsText" id="{3EBD3205-9B7C-4E4A-8362-EB889FD2DE2F}">
            <xm:f>NOT(ISERROR(SEARCH('Listados Datos'!$P$6,Z468)))</xm:f>
            <xm:f>'Listados Datos'!$P$6</xm:f>
            <x14:dxf>
              <fill>
                <patternFill>
                  <bgColor rgb="FFFFC000"/>
                </patternFill>
              </fill>
            </x14:dxf>
          </x14:cfRule>
          <x14:cfRule type="containsText" priority="5577" operator="containsText" id="{04340179-315F-4A64-A282-BFB619B8CC12}">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45" operator="containsText" id="{10B30B4F-7EE4-44C2-AFA9-3BE1C4E5BFAA}">
            <xm:f>NOT(ISERROR(SEARCH('Listados Datos'!$T$3,AT469)))</xm:f>
            <xm:f>'Listados Datos'!$T$3</xm:f>
            <x14:dxf>
              <fill>
                <patternFill patternType="solid">
                  <bgColor rgb="FFC00000"/>
                </patternFill>
              </fill>
            </x14:dxf>
          </x14:cfRule>
          <x14:cfRule type="containsText" priority="5546" operator="containsText" id="{CE9175D8-8155-4AF7-9898-663845FF3F62}">
            <xm:f>NOT(ISERROR(SEARCH('Listados Datos'!$T$4,AT469)))</xm:f>
            <xm:f>'Listados Datos'!$T$4</xm:f>
            <x14:dxf>
              <font>
                <b/>
                <i val="0"/>
                <color theme="0"/>
              </font>
              <fill>
                <patternFill>
                  <bgColor rgb="FFE26B0A"/>
                </patternFill>
              </fill>
            </x14:dxf>
          </x14:cfRule>
          <x14:cfRule type="containsText" priority="5547" operator="containsText" id="{FBC88A0A-A152-461D-9399-AB46090A6FD4}">
            <xm:f>NOT(ISERROR(SEARCH('Listados Datos'!$T$5,AT469)))</xm:f>
            <xm:f>'Listados Datos'!$T$5</xm:f>
            <x14:dxf>
              <font>
                <b/>
                <i val="0"/>
                <color auto="1"/>
              </font>
              <fill>
                <patternFill>
                  <bgColor rgb="FFFFFF00"/>
                </patternFill>
              </fill>
            </x14:dxf>
          </x14:cfRule>
          <x14:cfRule type="containsText" priority="5548" operator="containsText" id="{B3E1AB76-E3E9-429A-ADD3-F3C8B84F2D23}">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283" operator="containsText" id="{586F5A77-83F8-4EC1-9FB2-AE2B83FC1AD8}">
            <xm:f>NOT(ISERROR(SEARCH('Listados Datos'!$P$3,AR476)))</xm:f>
            <xm:f>'Listados Datos'!$P$3</xm:f>
            <x14:dxf>
              <fill>
                <patternFill>
                  <bgColor rgb="FF99CC00"/>
                </patternFill>
              </fill>
            </x14:dxf>
          </x14:cfRule>
          <x14:cfRule type="containsText" priority="5284" operator="containsText" id="{F295D13C-1790-490F-8468-7125A4F8BCBF}">
            <xm:f>NOT(ISERROR(SEARCH('Listados Datos'!$P$4,AR476)))</xm:f>
            <xm:f>'Listados Datos'!$P$4</xm:f>
            <x14:dxf>
              <fill>
                <patternFill>
                  <bgColor rgb="FF33CC33"/>
                </patternFill>
              </fill>
            </x14:dxf>
          </x14:cfRule>
          <x14:cfRule type="containsText" priority="5285" operator="containsText" id="{8ABAC197-BD2C-43C9-A3BD-12E8B6170D73}">
            <xm:f>NOT(ISERROR(SEARCH('Listados Datos'!$P$5,AR476)))</xm:f>
            <xm:f>'Listados Datos'!$P$5</xm:f>
            <x14:dxf>
              <fill>
                <patternFill>
                  <bgColor rgb="FFFFFF00"/>
                </patternFill>
              </fill>
            </x14:dxf>
          </x14:cfRule>
          <x14:cfRule type="containsText" priority="5286" operator="containsText" id="{5F76821A-FF1A-4F8B-B3EE-020551565B3D}">
            <xm:f>NOT(ISERROR(SEARCH('Listados Datos'!$P$6,AR476)))</xm:f>
            <xm:f>'Listados Datos'!$P$6</xm:f>
            <x14:dxf>
              <fill>
                <patternFill>
                  <bgColor rgb="FFFFC000"/>
                </patternFill>
              </fill>
            </x14:dxf>
          </x14:cfRule>
          <x14:cfRule type="containsText" priority="5287" operator="containsText" id="{5EA1C5F6-ECF8-4CA0-BD08-9965BD3B303F}">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5531" operator="containsText" id="{BBD7C3DD-78E4-466F-887F-4F7C931E1142}">
            <xm:f>NOT(ISERROR(SEARCH('Listados Datos'!$T$3,AF446)))</xm:f>
            <xm:f>'Listados Datos'!$T$3</xm:f>
            <x14:dxf>
              <fill>
                <patternFill patternType="solid">
                  <bgColor rgb="FFC00000"/>
                </patternFill>
              </fill>
            </x14:dxf>
          </x14:cfRule>
          <x14:cfRule type="containsText" priority="5532" operator="containsText" id="{2ED6301A-827A-4186-8FFD-AA5CAA4BA7F3}">
            <xm:f>NOT(ISERROR(SEARCH('Listados Datos'!$T$4,AF446)))</xm:f>
            <xm:f>'Listados Datos'!$T$4</xm:f>
            <x14:dxf>
              <font>
                <b/>
                <i val="0"/>
                <color theme="0"/>
              </font>
              <fill>
                <patternFill>
                  <bgColor rgb="FFE26B0A"/>
                </patternFill>
              </fill>
            </x14:dxf>
          </x14:cfRule>
          <x14:cfRule type="containsText" priority="5533" operator="containsText" id="{164175B3-9D32-467F-97CF-0529EDF86AF0}">
            <xm:f>NOT(ISERROR(SEARCH('Listados Datos'!$T$5,AF446)))</xm:f>
            <xm:f>'Listados Datos'!$T$5</xm:f>
            <x14:dxf>
              <font>
                <b/>
                <i val="0"/>
                <color auto="1"/>
              </font>
              <fill>
                <patternFill>
                  <bgColor rgb="FFFFFF00"/>
                </patternFill>
              </fill>
            </x14:dxf>
          </x14:cfRule>
          <x14:cfRule type="containsText" priority="5534" operator="containsText" id="{E5697654-39A2-47F8-B465-1057D0BD6F67}">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527" operator="containsText" id="{72138152-7866-42DB-9566-762C395CD6DE}">
            <xm:f>NOT(ISERROR(SEARCH('Listados Datos'!$T$3,AB446)))</xm:f>
            <xm:f>'Listados Datos'!$T$3</xm:f>
            <x14:dxf>
              <fill>
                <patternFill patternType="solid">
                  <bgColor rgb="FFC00000"/>
                </patternFill>
              </fill>
            </x14:dxf>
          </x14:cfRule>
          <x14:cfRule type="containsText" priority="5528" operator="containsText" id="{D85FA171-7228-4DC5-A00E-197AD106DC55}">
            <xm:f>NOT(ISERROR(SEARCH('Listados Datos'!$T$4,AB446)))</xm:f>
            <xm:f>'Listados Datos'!$T$4</xm:f>
            <x14:dxf>
              <font>
                <b/>
                <i val="0"/>
                <color theme="0"/>
              </font>
              <fill>
                <patternFill>
                  <bgColor rgb="FFE26B0A"/>
                </patternFill>
              </fill>
            </x14:dxf>
          </x14:cfRule>
          <x14:cfRule type="containsText" priority="5529" operator="containsText" id="{ACB380EC-3BDF-42F6-AE53-6FC656F57CC0}">
            <xm:f>NOT(ISERROR(SEARCH('Listados Datos'!$T$5,AB446)))</xm:f>
            <xm:f>'Listados Datos'!$T$5</xm:f>
            <x14:dxf>
              <font>
                <b/>
                <i val="0"/>
                <color auto="1"/>
              </font>
              <fill>
                <patternFill>
                  <bgColor rgb="FFFFFF00"/>
                </patternFill>
              </fill>
            </x14:dxf>
          </x14:cfRule>
          <x14:cfRule type="containsText" priority="5530" operator="containsText" id="{7888D073-3539-41E1-9009-DECEE5C3D42A}">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517" operator="containsText" id="{E2E84967-98E0-449D-A251-F0DFB70BE70D}">
            <xm:f>NOT(ISERROR(SEARCH('Listados Datos'!$P$3,Z446)))</xm:f>
            <xm:f>'Listados Datos'!$P$3</xm:f>
            <x14:dxf>
              <fill>
                <patternFill>
                  <bgColor rgb="FF99CC00"/>
                </patternFill>
              </fill>
            </x14:dxf>
          </x14:cfRule>
          <x14:cfRule type="containsText" priority="5518" operator="containsText" id="{03D8A587-9EA6-4184-AEE8-C121907CCAC3}">
            <xm:f>NOT(ISERROR(SEARCH('Listados Datos'!$P$4,Z446)))</xm:f>
            <xm:f>'Listados Datos'!$P$4</xm:f>
            <x14:dxf>
              <fill>
                <patternFill>
                  <bgColor rgb="FF33CC33"/>
                </patternFill>
              </fill>
            </x14:dxf>
          </x14:cfRule>
          <x14:cfRule type="containsText" priority="5519" operator="containsText" id="{4D7A1531-4B07-4892-BC51-EAEC0670075A}">
            <xm:f>NOT(ISERROR(SEARCH('Listados Datos'!$P$5,Z446)))</xm:f>
            <xm:f>'Listados Datos'!$P$5</xm:f>
            <x14:dxf>
              <fill>
                <patternFill>
                  <bgColor rgb="FFFFFF00"/>
                </patternFill>
              </fill>
            </x14:dxf>
          </x14:cfRule>
          <x14:cfRule type="containsText" priority="5520" operator="containsText" id="{32FD8754-A261-4D71-A5A9-E4347B5980B1}">
            <xm:f>NOT(ISERROR(SEARCH('Listados Datos'!$P$6,Z446)))</xm:f>
            <xm:f>'Listados Datos'!$P$6</xm:f>
            <x14:dxf>
              <fill>
                <patternFill>
                  <bgColor rgb="FFFFC000"/>
                </patternFill>
              </fill>
            </x14:dxf>
          </x14:cfRule>
          <x14:cfRule type="containsText" priority="5521" operator="containsText" id="{69B1D071-20EC-408F-93AE-2B536790B31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503" operator="containsText" id="{28F3D087-6C50-4586-A993-E4BE75025972}">
            <xm:f>NOT(ISERROR(SEARCH('Listados Datos'!$T$3,AT446)))</xm:f>
            <xm:f>'Listados Datos'!$T$3</xm:f>
            <x14:dxf>
              <fill>
                <patternFill patternType="solid">
                  <bgColor rgb="FFC00000"/>
                </patternFill>
              </fill>
            </x14:dxf>
          </x14:cfRule>
          <x14:cfRule type="containsText" priority="5504" operator="containsText" id="{2F9DCAB1-6595-40F4-A4D5-D49BE1B59860}">
            <xm:f>NOT(ISERROR(SEARCH('Listados Datos'!$T$4,AT446)))</xm:f>
            <xm:f>'Listados Datos'!$T$4</xm:f>
            <x14:dxf>
              <font>
                <b/>
                <i val="0"/>
                <color theme="0"/>
              </font>
              <fill>
                <patternFill>
                  <bgColor rgb="FFE26B0A"/>
                </patternFill>
              </fill>
            </x14:dxf>
          </x14:cfRule>
          <x14:cfRule type="containsText" priority="5505" operator="containsText" id="{73F58014-ABE9-4C7C-9F40-7C1B09AA2A88}">
            <xm:f>NOT(ISERROR(SEARCH('Listados Datos'!$T$5,AT446)))</xm:f>
            <xm:f>'Listados Datos'!$T$5</xm:f>
            <x14:dxf>
              <font>
                <b/>
                <i val="0"/>
                <color auto="1"/>
              </font>
              <fill>
                <patternFill>
                  <bgColor rgb="FFFFFF00"/>
                </patternFill>
              </fill>
            </x14:dxf>
          </x14:cfRule>
          <x14:cfRule type="containsText" priority="5506" operator="containsText" id="{E1E792E3-8F86-4935-A2EF-1BD6F389DEE7}">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493" operator="containsText" id="{62A3489F-472E-4EB1-B131-28E6253AED21}">
            <xm:f>NOT(ISERROR(SEARCH('Listados Datos'!$P$3,AR446)))</xm:f>
            <xm:f>'Listados Datos'!$P$3</xm:f>
            <x14:dxf>
              <fill>
                <patternFill>
                  <bgColor rgb="FF99CC00"/>
                </patternFill>
              </fill>
            </x14:dxf>
          </x14:cfRule>
          <x14:cfRule type="containsText" priority="5494" operator="containsText" id="{AFA6CF1F-89C0-415B-8650-7C99E3D75C3A}">
            <xm:f>NOT(ISERROR(SEARCH('Listados Datos'!$P$4,AR446)))</xm:f>
            <xm:f>'Listados Datos'!$P$4</xm:f>
            <x14:dxf>
              <fill>
                <patternFill>
                  <bgColor rgb="FF33CC33"/>
                </patternFill>
              </fill>
            </x14:dxf>
          </x14:cfRule>
          <x14:cfRule type="containsText" priority="5495" operator="containsText" id="{AD6120AF-2E6E-4522-B397-09FF0CF297A9}">
            <xm:f>NOT(ISERROR(SEARCH('Listados Datos'!$P$5,AR446)))</xm:f>
            <xm:f>'Listados Datos'!$P$5</xm:f>
            <x14:dxf>
              <fill>
                <patternFill>
                  <bgColor rgb="FFFFFF00"/>
                </patternFill>
              </fill>
            </x14:dxf>
          </x14:cfRule>
          <x14:cfRule type="containsText" priority="5496" operator="containsText" id="{A92A1FD6-D6CF-4179-840A-ACD7B6DA5F4D}">
            <xm:f>NOT(ISERROR(SEARCH('Listados Datos'!$P$6,AR446)))</xm:f>
            <xm:f>'Listados Datos'!$P$6</xm:f>
            <x14:dxf>
              <fill>
                <patternFill>
                  <bgColor rgb="FFFFC000"/>
                </patternFill>
              </fill>
            </x14:dxf>
          </x14:cfRule>
          <x14:cfRule type="containsText" priority="5497" operator="containsText" id="{5443DED5-353A-4C92-B5CE-97A894D5AC52}">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489" operator="containsText" id="{A411EBE5-7D15-43FF-AAEE-B82A5E39DAA9}">
            <xm:f>NOT(ISERROR(SEARCH('Listados Datos'!$T$3,AF452)))</xm:f>
            <xm:f>'Listados Datos'!$T$3</xm:f>
            <x14:dxf>
              <fill>
                <patternFill patternType="solid">
                  <bgColor rgb="FFC00000"/>
                </patternFill>
              </fill>
            </x14:dxf>
          </x14:cfRule>
          <x14:cfRule type="containsText" priority="5490" operator="containsText" id="{2BBD464E-E890-459B-A559-D40A2E059A9C}">
            <xm:f>NOT(ISERROR(SEARCH('Listados Datos'!$T$4,AF452)))</xm:f>
            <xm:f>'Listados Datos'!$T$4</xm:f>
            <x14:dxf>
              <font>
                <b/>
                <i val="0"/>
                <color theme="0"/>
              </font>
              <fill>
                <patternFill>
                  <bgColor rgb="FFE26B0A"/>
                </patternFill>
              </fill>
            </x14:dxf>
          </x14:cfRule>
          <x14:cfRule type="containsText" priority="5491" operator="containsText" id="{85E4BFB1-1B0C-446C-B4D2-2081F7473485}">
            <xm:f>NOT(ISERROR(SEARCH('Listados Datos'!$T$5,AF452)))</xm:f>
            <xm:f>'Listados Datos'!$T$5</xm:f>
            <x14:dxf>
              <font>
                <b/>
                <i val="0"/>
                <color auto="1"/>
              </font>
              <fill>
                <patternFill>
                  <bgColor rgb="FFFFFF00"/>
                </patternFill>
              </fill>
            </x14:dxf>
          </x14:cfRule>
          <x14:cfRule type="containsText" priority="5492" operator="containsText" id="{B1BAD9A0-AEBF-4E84-82BD-E7940816C399}">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485" operator="containsText" id="{A89EE2CF-36A2-491F-B4AD-A3A0F6F33564}">
            <xm:f>NOT(ISERROR(SEARCH('Listados Datos'!$T$3,AB452)))</xm:f>
            <xm:f>'Listados Datos'!$T$3</xm:f>
            <x14:dxf>
              <fill>
                <patternFill patternType="solid">
                  <bgColor rgb="FFC00000"/>
                </patternFill>
              </fill>
            </x14:dxf>
          </x14:cfRule>
          <x14:cfRule type="containsText" priority="5486" operator="containsText" id="{3F6612F4-08D0-4894-AB38-E32A450B136B}">
            <xm:f>NOT(ISERROR(SEARCH('Listados Datos'!$T$4,AB452)))</xm:f>
            <xm:f>'Listados Datos'!$T$4</xm:f>
            <x14:dxf>
              <font>
                <b/>
                <i val="0"/>
                <color theme="0"/>
              </font>
              <fill>
                <patternFill>
                  <bgColor rgb="FFE26B0A"/>
                </patternFill>
              </fill>
            </x14:dxf>
          </x14:cfRule>
          <x14:cfRule type="containsText" priority="5487" operator="containsText" id="{0611FD25-5840-4871-8DA9-86510CA18FFD}">
            <xm:f>NOT(ISERROR(SEARCH('Listados Datos'!$T$5,AB452)))</xm:f>
            <xm:f>'Listados Datos'!$T$5</xm:f>
            <x14:dxf>
              <font>
                <b/>
                <i val="0"/>
                <color auto="1"/>
              </font>
              <fill>
                <patternFill>
                  <bgColor rgb="FFFFFF00"/>
                </patternFill>
              </fill>
            </x14:dxf>
          </x14:cfRule>
          <x14:cfRule type="containsText" priority="5488" operator="containsText" id="{7DADEB8D-F2BE-46EC-B41B-ECC33250124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475" operator="containsText" id="{DBE1BD8F-77F7-4B01-A603-CA677BF36356}">
            <xm:f>NOT(ISERROR(SEARCH('Listados Datos'!$P$3,Z452)))</xm:f>
            <xm:f>'Listados Datos'!$P$3</xm:f>
            <x14:dxf>
              <fill>
                <patternFill>
                  <bgColor rgb="FF99CC00"/>
                </patternFill>
              </fill>
            </x14:dxf>
          </x14:cfRule>
          <x14:cfRule type="containsText" priority="5476" operator="containsText" id="{0E53EE86-BE8B-4036-B6E9-6774CAF9D7D5}">
            <xm:f>NOT(ISERROR(SEARCH('Listados Datos'!$P$4,Z452)))</xm:f>
            <xm:f>'Listados Datos'!$P$4</xm:f>
            <x14:dxf>
              <fill>
                <patternFill>
                  <bgColor rgb="FF33CC33"/>
                </patternFill>
              </fill>
            </x14:dxf>
          </x14:cfRule>
          <x14:cfRule type="containsText" priority="5477" operator="containsText" id="{12538511-1B83-48AC-8B85-2AC3F1736907}">
            <xm:f>NOT(ISERROR(SEARCH('Listados Datos'!$P$5,Z452)))</xm:f>
            <xm:f>'Listados Datos'!$P$5</xm:f>
            <x14:dxf>
              <fill>
                <patternFill>
                  <bgColor rgb="FFFFFF00"/>
                </patternFill>
              </fill>
            </x14:dxf>
          </x14:cfRule>
          <x14:cfRule type="containsText" priority="5478" operator="containsText" id="{9C801D2F-526D-48B4-A843-D88CC26E6771}">
            <xm:f>NOT(ISERROR(SEARCH('Listados Datos'!$P$6,Z452)))</xm:f>
            <xm:f>'Listados Datos'!$P$6</xm:f>
            <x14:dxf>
              <fill>
                <patternFill>
                  <bgColor rgb="FFFFC000"/>
                </patternFill>
              </fill>
            </x14:dxf>
          </x14:cfRule>
          <x14:cfRule type="containsText" priority="5479" operator="containsText" id="{A28FDC05-6041-407E-B9D1-045736669624}">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461" operator="containsText" id="{12D833FC-A112-4C2B-A47E-FCF52C2A86E3}">
            <xm:f>NOT(ISERROR(SEARCH('Listados Datos'!$T$3,AT452)))</xm:f>
            <xm:f>'Listados Datos'!$T$3</xm:f>
            <x14:dxf>
              <fill>
                <patternFill patternType="solid">
                  <bgColor rgb="FFC00000"/>
                </patternFill>
              </fill>
            </x14:dxf>
          </x14:cfRule>
          <x14:cfRule type="containsText" priority="5462" operator="containsText" id="{56E9F514-9156-499F-BB31-2533518F60CD}">
            <xm:f>NOT(ISERROR(SEARCH('Listados Datos'!$T$4,AT452)))</xm:f>
            <xm:f>'Listados Datos'!$T$4</xm:f>
            <x14:dxf>
              <font>
                <b/>
                <i val="0"/>
                <color theme="0"/>
              </font>
              <fill>
                <patternFill>
                  <bgColor rgb="FFE26B0A"/>
                </patternFill>
              </fill>
            </x14:dxf>
          </x14:cfRule>
          <x14:cfRule type="containsText" priority="5463" operator="containsText" id="{8BA816B7-E686-481A-989A-FBEC3E174BD2}">
            <xm:f>NOT(ISERROR(SEARCH('Listados Datos'!$T$5,AT452)))</xm:f>
            <xm:f>'Listados Datos'!$T$5</xm:f>
            <x14:dxf>
              <font>
                <b/>
                <i val="0"/>
                <color auto="1"/>
              </font>
              <fill>
                <patternFill>
                  <bgColor rgb="FFFFFF00"/>
                </patternFill>
              </fill>
            </x14:dxf>
          </x14:cfRule>
          <x14:cfRule type="containsText" priority="5464" operator="containsText" id="{3F15D8E9-6677-47AD-BA35-2CF66AE86FF4}">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451" operator="containsText" id="{4CE8AD09-4DCB-4A43-8233-EEA4683A2A3B}">
            <xm:f>NOT(ISERROR(SEARCH('Listados Datos'!$P$3,AR452)))</xm:f>
            <xm:f>'Listados Datos'!$P$3</xm:f>
            <x14:dxf>
              <fill>
                <patternFill>
                  <bgColor rgb="FF99CC00"/>
                </patternFill>
              </fill>
            </x14:dxf>
          </x14:cfRule>
          <x14:cfRule type="containsText" priority="5452" operator="containsText" id="{B761C438-183E-4D1A-8B9F-D7A7E07A0BB7}">
            <xm:f>NOT(ISERROR(SEARCH('Listados Datos'!$P$4,AR452)))</xm:f>
            <xm:f>'Listados Datos'!$P$4</xm:f>
            <x14:dxf>
              <fill>
                <patternFill>
                  <bgColor rgb="FF33CC33"/>
                </patternFill>
              </fill>
            </x14:dxf>
          </x14:cfRule>
          <x14:cfRule type="containsText" priority="5453" operator="containsText" id="{C0C36234-F254-48AB-935A-2A28A8E5AAFE}">
            <xm:f>NOT(ISERROR(SEARCH('Listados Datos'!$P$5,AR452)))</xm:f>
            <xm:f>'Listados Datos'!$P$5</xm:f>
            <x14:dxf>
              <fill>
                <patternFill>
                  <bgColor rgb="FFFFFF00"/>
                </patternFill>
              </fill>
            </x14:dxf>
          </x14:cfRule>
          <x14:cfRule type="containsText" priority="5454" operator="containsText" id="{3C46EE8B-2AF3-477C-8DE0-83E3F48D8C12}">
            <xm:f>NOT(ISERROR(SEARCH('Listados Datos'!$P$6,AR452)))</xm:f>
            <xm:f>'Listados Datos'!$P$6</xm:f>
            <x14:dxf>
              <fill>
                <patternFill>
                  <bgColor rgb="FFFFC000"/>
                </patternFill>
              </fill>
            </x14:dxf>
          </x14:cfRule>
          <x14:cfRule type="containsText" priority="5455" operator="containsText" id="{C30EA77B-0B7D-4A9D-AAAC-4D9E4716DC14}">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447" operator="containsText" id="{D9356788-DD4E-42A3-888A-6CC70BB2B7DE}">
            <xm:f>NOT(ISERROR(SEARCH('Listados Datos'!$T$3,AF458)))</xm:f>
            <xm:f>'Listados Datos'!$T$3</xm:f>
            <x14:dxf>
              <fill>
                <patternFill patternType="solid">
                  <bgColor rgb="FFC00000"/>
                </patternFill>
              </fill>
            </x14:dxf>
          </x14:cfRule>
          <x14:cfRule type="containsText" priority="5448" operator="containsText" id="{FD52207E-6C91-42F1-8B84-376C86C763D1}">
            <xm:f>NOT(ISERROR(SEARCH('Listados Datos'!$T$4,AF458)))</xm:f>
            <xm:f>'Listados Datos'!$T$4</xm:f>
            <x14:dxf>
              <font>
                <b/>
                <i val="0"/>
                <color theme="0"/>
              </font>
              <fill>
                <patternFill>
                  <bgColor rgb="FFE26B0A"/>
                </patternFill>
              </fill>
            </x14:dxf>
          </x14:cfRule>
          <x14:cfRule type="containsText" priority="5449" operator="containsText" id="{BF945AEE-0725-45EC-A42C-44DB3DD7EA65}">
            <xm:f>NOT(ISERROR(SEARCH('Listados Datos'!$T$5,AF458)))</xm:f>
            <xm:f>'Listados Datos'!$T$5</xm:f>
            <x14:dxf>
              <font>
                <b/>
                <i val="0"/>
                <color auto="1"/>
              </font>
              <fill>
                <patternFill>
                  <bgColor rgb="FFFFFF00"/>
                </patternFill>
              </fill>
            </x14:dxf>
          </x14:cfRule>
          <x14:cfRule type="containsText" priority="5450" operator="containsText" id="{857F3B3C-E1DA-43DA-A5DF-FD9EF0871C9A}">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443" operator="containsText" id="{6A34FD3D-A5D1-47C4-B9FC-476B2AA8662C}">
            <xm:f>NOT(ISERROR(SEARCH('Listados Datos'!$T$3,AB458)))</xm:f>
            <xm:f>'Listados Datos'!$T$3</xm:f>
            <x14:dxf>
              <fill>
                <patternFill patternType="solid">
                  <bgColor rgb="FFC00000"/>
                </patternFill>
              </fill>
            </x14:dxf>
          </x14:cfRule>
          <x14:cfRule type="containsText" priority="5444" operator="containsText" id="{7304CD4D-EDB6-45F1-B6F1-01F80978ACE5}">
            <xm:f>NOT(ISERROR(SEARCH('Listados Datos'!$T$4,AB458)))</xm:f>
            <xm:f>'Listados Datos'!$T$4</xm:f>
            <x14:dxf>
              <font>
                <b/>
                <i val="0"/>
                <color theme="0"/>
              </font>
              <fill>
                <patternFill>
                  <bgColor rgb="FFE26B0A"/>
                </patternFill>
              </fill>
            </x14:dxf>
          </x14:cfRule>
          <x14:cfRule type="containsText" priority="5445" operator="containsText" id="{95407012-6133-444E-8B44-D5EE89FAA908}">
            <xm:f>NOT(ISERROR(SEARCH('Listados Datos'!$T$5,AB458)))</xm:f>
            <xm:f>'Listados Datos'!$T$5</xm:f>
            <x14:dxf>
              <font>
                <b/>
                <i val="0"/>
                <color auto="1"/>
              </font>
              <fill>
                <patternFill>
                  <bgColor rgb="FFFFFF00"/>
                </patternFill>
              </fill>
            </x14:dxf>
          </x14:cfRule>
          <x14:cfRule type="containsText" priority="5446" operator="containsText" id="{F6FF5D19-EF45-451D-91E0-A6E62090DEFE}">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433" operator="containsText" id="{3BBFDB78-C944-480B-AF07-0876A00510DF}">
            <xm:f>NOT(ISERROR(SEARCH('Listados Datos'!$P$3,Z458)))</xm:f>
            <xm:f>'Listados Datos'!$P$3</xm:f>
            <x14:dxf>
              <fill>
                <patternFill>
                  <bgColor rgb="FF99CC00"/>
                </patternFill>
              </fill>
            </x14:dxf>
          </x14:cfRule>
          <x14:cfRule type="containsText" priority="5434" operator="containsText" id="{D3C5688A-B161-4A1D-B35B-0389B8C98D7A}">
            <xm:f>NOT(ISERROR(SEARCH('Listados Datos'!$P$4,Z458)))</xm:f>
            <xm:f>'Listados Datos'!$P$4</xm:f>
            <x14:dxf>
              <fill>
                <patternFill>
                  <bgColor rgb="FF33CC33"/>
                </patternFill>
              </fill>
            </x14:dxf>
          </x14:cfRule>
          <x14:cfRule type="containsText" priority="5435" operator="containsText" id="{24CFA5C3-1AE3-48F1-9951-9CF67F364BF8}">
            <xm:f>NOT(ISERROR(SEARCH('Listados Datos'!$P$5,Z458)))</xm:f>
            <xm:f>'Listados Datos'!$P$5</xm:f>
            <x14:dxf>
              <fill>
                <patternFill>
                  <bgColor rgb="FFFFFF00"/>
                </patternFill>
              </fill>
            </x14:dxf>
          </x14:cfRule>
          <x14:cfRule type="containsText" priority="5436" operator="containsText" id="{2893F026-E8C4-4A72-AB82-BA903D390620}">
            <xm:f>NOT(ISERROR(SEARCH('Listados Datos'!$P$6,Z458)))</xm:f>
            <xm:f>'Listados Datos'!$P$6</xm:f>
            <x14:dxf>
              <fill>
                <patternFill>
                  <bgColor rgb="FFFFC000"/>
                </patternFill>
              </fill>
            </x14:dxf>
          </x14:cfRule>
          <x14:cfRule type="containsText" priority="5437" operator="containsText" id="{7B845ECB-A5D7-49CC-A295-F5110851F051}">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419" operator="containsText" id="{6E49B203-B49B-4C0D-927F-09F75443B16C}">
            <xm:f>NOT(ISERROR(SEARCH('Listados Datos'!$T$3,AT458)))</xm:f>
            <xm:f>'Listados Datos'!$T$3</xm:f>
            <x14:dxf>
              <fill>
                <patternFill patternType="solid">
                  <bgColor rgb="FFC00000"/>
                </patternFill>
              </fill>
            </x14:dxf>
          </x14:cfRule>
          <x14:cfRule type="containsText" priority="5420" operator="containsText" id="{330AFBEE-E288-4127-A44C-1E8241D6B73D}">
            <xm:f>NOT(ISERROR(SEARCH('Listados Datos'!$T$4,AT458)))</xm:f>
            <xm:f>'Listados Datos'!$T$4</xm:f>
            <x14:dxf>
              <font>
                <b/>
                <i val="0"/>
                <color theme="0"/>
              </font>
              <fill>
                <patternFill>
                  <bgColor rgb="FFE26B0A"/>
                </patternFill>
              </fill>
            </x14:dxf>
          </x14:cfRule>
          <x14:cfRule type="containsText" priority="5421" operator="containsText" id="{4566B992-B1A5-4B52-B345-4987DDECBE0F}">
            <xm:f>NOT(ISERROR(SEARCH('Listados Datos'!$T$5,AT458)))</xm:f>
            <xm:f>'Listados Datos'!$T$5</xm:f>
            <x14:dxf>
              <font>
                <b/>
                <i val="0"/>
                <color auto="1"/>
              </font>
              <fill>
                <patternFill>
                  <bgColor rgb="FFFFFF00"/>
                </patternFill>
              </fill>
            </x14:dxf>
          </x14:cfRule>
          <x14:cfRule type="containsText" priority="5422" operator="containsText" id="{51167D4A-E8CD-427D-B9AF-7611291F000E}">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409" operator="containsText" id="{A3EA9C06-C5D0-42EF-A234-0D18C7F9CF47}">
            <xm:f>NOT(ISERROR(SEARCH('Listados Datos'!$P$3,AR458)))</xm:f>
            <xm:f>'Listados Datos'!$P$3</xm:f>
            <x14:dxf>
              <fill>
                <patternFill>
                  <bgColor rgb="FF99CC00"/>
                </patternFill>
              </fill>
            </x14:dxf>
          </x14:cfRule>
          <x14:cfRule type="containsText" priority="5410" operator="containsText" id="{DFA195D8-A6D7-4AB3-9B4E-F51E62F31EDC}">
            <xm:f>NOT(ISERROR(SEARCH('Listados Datos'!$P$4,AR458)))</xm:f>
            <xm:f>'Listados Datos'!$P$4</xm:f>
            <x14:dxf>
              <fill>
                <patternFill>
                  <bgColor rgb="FF33CC33"/>
                </patternFill>
              </fill>
            </x14:dxf>
          </x14:cfRule>
          <x14:cfRule type="containsText" priority="5411" operator="containsText" id="{A9CD4CDF-AE09-43C7-825C-202AF621936F}">
            <xm:f>NOT(ISERROR(SEARCH('Listados Datos'!$P$5,AR458)))</xm:f>
            <xm:f>'Listados Datos'!$P$5</xm:f>
            <x14:dxf>
              <fill>
                <patternFill>
                  <bgColor rgb="FFFFFF00"/>
                </patternFill>
              </fill>
            </x14:dxf>
          </x14:cfRule>
          <x14:cfRule type="containsText" priority="5412" operator="containsText" id="{59BE6B65-8970-47A0-B38B-F25D94C59B21}">
            <xm:f>NOT(ISERROR(SEARCH('Listados Datos'!$P$6,AR458)))</xm:f>
            <xm:f>'Listados Datos'!$P$6</xm:f>
            <x14:dxf>
              <fill>
                <patternFill>
                  <bgColor rgb="FFFFC000"/>
                </patternFill>
              </fill>
            </x14:dxf>
          </x14:cfRule>
          <x14:cfRule type="containsText" priority="5413" operator="containsText" id="{C8392A86-4793-4C38-970C-F3BC236D7665}">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367" operator="containsText" id="{8DB16E6A-AEB2-464C-BBC2-6BDF1EA2ED3C}">
            <xm:f>NOT(ISERROR(SEARCH('Listados Datos'!$P$3,AR464)))</xm:f>
            <xm:f>'Listados Datos'!$P$3</xm:f>
            <x14:dxf>
              <fill>
                <patternFill>
                  <bgColor rgb="FF99CC00"/>
                </patternFill>
              </fill>
            </x14:dxf>
          </x14:cfRule>
          <x14:cfRule type="containsText" priority="5368" operator="containsText" id="{8EAE8A38-F305-41A4-AD50-D136A0648984}">
            <xm:f>NOT(ISERROR(SEARCH('Listados Datos'!$P$4,AR464)))</xm:f>
            <xm:f>'Listados Datos'!$P$4</xm:f>
            <x14:dxf>
              <fill>
                <patternFill>
                  <bgColor rgb="FF33CC33"/>
                </patternFill>
              </fill>
            </x14:dxf>
          </x14:cfRule>
          <x14:cfRule type="containsText" priority="5369" operator="containsText" id="{D9C25A11-0995-431A-BB4A-844BA5F920E1}">
            <xm:f>NOT(ISERROR(SEARCH('Listados Datos'!$P$5,AR464)))</xm:f>
            <xm:f>'Listados Datos'!$P$5</xm:f>
            <x14:dxf>
              <fill>
                <patternFill>
                  <bgColor rgb="FFFFFF00"/>
                </patternFill>
              </fill>
            </x14:dxf>
          </x14:cfRule>
          <x14:cfRule type="containsText" priority="5370" operator="containsText" id="{14039AB3-D115-4CAC-BA04-4DCA111418B7}">
            <xm:f>NOT(ISERROR(SEARCH('Listados Datos'!$P$6,AR464)))</xm:f>
            <xm:f>'Listados Datos'!$P$6</xm:f>
            <x14:dxf>
              <fill>
                <patternFill>
                  <bgColor rgb="FFFFC000"/>
                </patternFill>
              </fill>
            </x14:dxf>
          </x14:cfRule>
          <x14:cfRule type="containsText" priority="5371" operator="containsText" id="{28852C8D-52BD-4A91-B162-1B3E9BB87756}">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405" operator="containsText" id="{94E6ED84-8A88-4E76-931C-4A19BAE803E9}">
            <xm:f>NOT(ISERROR(SEARCH('Listados Datos'!$T$3,AF464)))</xm:f>
            <xm:f>'Listados Datos'!$T$3</xm:f>
            <x14:dxf>
              <fill>
                <patternFill patternType="solid">
                  <bgColor rgb="FFC00000"/>
                </patternFill>
              </fill>
            </x14:dxf>
          </x14:cfRule>
          <x14:cfRule type="containsText" priority="5406" operator="containsText" id="{3461EA05-7D3E-4A8B-8090-06CCEC242679}">
            <xm:f>NOT(ISERROR(SEARCH('Listados Datos'!$T$4,AF464)))</xm:f>
            <xm:f>'Listados Datos'!$T$4</xm:f>
            <x14:dxf>
              <font>
                <b/>
                <i val="0"/>
                <color theme="0"/>
              </font>
              <fill>
                <patternFill>
                  <bgColor rgb="FFE26B0A"/>
                </patternFill>
              </fill>
            </x14:dxf>
          </x14:cfRule>
          <x14:cfRule type="containsText" priority="5407" operator="containsText" id="{4D69F06F-E08E-480F-BF92-705C8277897B}">
            <xm:f>NOT(ISERROR(SEARCH('Listados Datos'!$T$5,AF464)))</xm:f>
            <xm:f>'Listados Datos'!$T$5</xm:f>
            <x14:dxf>
              <font>
                <b/>
                <i val="0"/>
                <color auto="1"/>
              </font>
              <fill>
                <patternFill>
                  <bgColor rgb="FFFFFF00"/>
                </patternFill>
              </fill>
            </x14:dxf>
          </x14:cfRule>
          <x14:cfRule type="containsText" priority="5408" operator="containsText" id="{4A0241D5-F421-4BFF-BF7D-8DE568162930}">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401" operator="containsText" id="{D16DF4F5-E87F-4F28-979D-869E253430B7}">
            <xm:f>NOT(ISERROR(SEARCH('Listados Datos'!$T$3,AB464)))</xm:f>
            <xm:f>'Listados Datos'!$T$3</xm:f>
            <x14:dxf>
              <fill>
                <patternFill patternType="solid">
                  <bgColor rgb="FFC00000"/>
                </patternFill>
              </fill>
            </x14:dxf>
          </x14:cfRule>
          <x14:cfRule type="containsText" priority="5402" operator="containsText" id="{A71CF6F6-B9E4-47AF-9389-FB3CAAD113FC}">
            <xm:f>NOT(ISERROR(SEARCH('Listados Datos'!$T$4,AB464)))</xm:f>
            <xm:f>'Listados Datos'!$T$4</xm:f>
            <x14:dxf>
              <font>
                <b/>
                <i val="0"/>
                <color theme="0"/>
              </font>
              <fill>
                <patternFill>
                  <bgColor rgb="FFE26B0A"/>
                </patternFill>
              </fill>
            </x14:dxf>
          </x14:cfRule>
          <x14:cfRule type="containsText" priority="5403" operator="containsText" id="{DBA08D6D-3E37-49C3-BA47-C8DFCFE69639}">
            <xm:f>NOT(ISERROR(SEARCH('Listados Datos'!$T$5,AB464)))</xm:f>
            <xm:f>'Listados Datos'!$T$5</xm:f>
            <x14:dxf>
              <font>
                <b/>
                <i val="0"/>
                <color auto="1"/>
              </font>
              <fill>
                <patternFill>
                  <bgColor rgb="FFFFFF00"/>
                </patternFill>
              </fill>
            </x14:dxf>
          </x14:cfRule>
          <x14:cfRule type="containsText" priority="5404" operator="containsText" id="{B300C2F3-7C77-4719-BCC8-75204461BE61}">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391" operator="containsText" id="{C756F1F1-7E23-4DA5-9350-CECDEE44AF48}">
            <xm:f>NOT(ISERROR(SEARCH('Listados Datos'!$P$3,Z464)))</xm:f>
            <xm:f>'Listados Datos'!$P$3</xm:f>
            <x14:dxf>
              <fill>
                <patternFill>
                  <bgColor rgb="FF99CC00"/>
                </patternFill>
              </fill>
            </x14:dxf>
          </x14:cfRule>
          <x14:cfRule type="containsText" priority="5392" operator="containsText" id="{E0A3274F-3FBE-4EF5-9E21-B101FB364BE6}">
            <xm:f>NOT(ISERROR(SEARCH('Listados Datos'!$P$4,Z464)))</xm:f>
            <xm:f>'Listados Datos'!$P$4</xm:f>
            <x14:dxf>
              <fill>
                <patternFill>
                  <bgColor rgb="FF33CC33"/>
                </patternFill>
              </fill>
            </x14:dxf>
          </x14:cfRule>
          <x14:cfRule type="containsText" priority="5393" operator="containsText" id="{3F3B7D25-D364-4162-B634-8ADC038C6BFD}">
            <xm:f>NOT(ISERROR(SEARCH('Listados Datos'!$P$5,Z464)))</xm:f>
            <xm:f>'Listados Datos'!$P$5</xm:f>
            <x14:dxf>
              <fill>
                <patternFill>
                  <bgColor rgb="FFFFFF00"/>
                </patternFill>
              </fill>
            </x14:dxf>
          </x14:cfRule>
          <x14:cfRule type="containsText" priority="5394" operator="containsText" id="{1A4D36FD-7758-4125-B09B-91625E19D19B}">
            <xm:f>NOT(ISERROR(SEARCH('Listados Datos'!$P$6,Z464)))</xm:f>
            <xm:f>'Listados Datos'!$P$6</xm:f>
            <x14:dxf>
              <fill>
                <patternFill>
                  <bgColor rgb="FFFFC000"/>
                </patternFill>
              </fill>
            </x14:dxf>
          </x14:cfRule>
          <x14:cfRule type="containsText" priority="5395" operator="containsText" id="{A6EA8AE1-5DD2-4B41-8296-CA6B45482EFC}">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377" operator="containsText" id="{421D080C-15AD-49C3-AE94-04DEA9A9B032}">
            <xm:f>NOT(ISERROR(SEARCH('Listados Datos'!$T$3,AT464)))</xm:f>
            <xm:f>'Listados Datos'!$T$3</xm:f>
            <x14:dxf>
              <fill>
                <patternFill patternType="solid">
                  <bgColor rgb="FFC00000"/>
                </patternFill>
              </fill>
            </x14:dxf>
          </x14:cfRule>
          <x14:cfRule type="containsText" priority="5378" operator="containsText" id="{AEE735CB-3B53-4502-BC41-2B36706EA87C}">
            <xm:f>NOT(ISERROR(SEARCH('Listados Datos'!$T$4,AT464)))</xm:f>
            <xm:f>'Listados Datos'!$T$4</xm:f>
            <x14:dxf>
              <font>
                <b/>
                <i val="0"/>
                <color theme="0"/>
              </font>
              <fill>
                <patternFill>
                  <bgColor rgb="FFE26B0A"/>
                </patternFill>
              </fill>
            </x14:dxf>
          </x14:cfRule>
          <x14:cfRule type="containsText" priority="5379" operator="containsText" id="{5F341938-475E-43DD-B2BF-AE9635EE118B}">
            <xm:f>NOT(ISERROR(SEARCH('Listados Datos'!$T$5,AT464)))</xm:f>
            <xm:f>'Listados Datos'!$T$5</xm:f>
            <x14:dxf>
              <font>
                <b/>
                <i val="0"/>
                <color auto="1"/>
              </font>
              <fill>
                <patternFill>
                  <bgColor rgb="FFFFFF00"/>
                </patternFill>
              </fill>
            </x14:dxf>
          </x14:cfRule>
          <x14:cfRule type="containsText" priority="5380" operator="containsText" id="{704B7D1C-8F7D-442D-B961-8B12DBF284AF}">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325" operator="containsText" id="{346B0674-E73F-48E3-BF66-A15C8261394F}">
            <xm:f>NOT(ISERROR(SEARCH('Listados Datos'!$P$3,AR470)))</xm:f>
            <xm:f>'Listados Datos'!$P$3</xm:f>
            <x14:dxf>
              <fill>
                <patternFill>
                  <bgColor rgb="FF99CC00"/>
                </patternFill>
              </fill>
            </x14:dxf>
          </x14:cfRule>
          <x14:cfRule type="containsText" priority="5326" operator="containsText" id="{1FC44201-33B6-47E0-99C0-AC958A48F672}">
            <xm:f>NOT(ISERROR(SEARCH('Listados Datos'!$P$4,AR470)))</xm:f>
            <xm:f>'Listados Datos'!$P$4</xm:f>
            <x14:dxf>
              <fill>
                <patternFill>
                  <bgColor rgb="FF33CC33"/>
                </patternFill>
              </fill>
            </x14:dxf>
          </x14:cfRule>
          <x14:cfRule type="containsText" priority="5327" operator="containsText" id="{2B6B66E3-5339-4DAF-86D7-D8C5D92BB250}">
            <xm:f>NOT(ISERROR(SEARCH('Listados Datos'!$P$5,AR470)))</xm:f>
            <xm:f>'Listados Datos'!$P$5</xm:f>
            <x14:dxf>
              <fill>
                <patternFill>
                  <bgColor rgb="FFFFFF00"/>
                </patternFill>
              </fill>
            </x14:dxf>
          </x14:cfRule>
          <x14:cfRule type="containsText" priority="5328" operator="containsText" id="{6FF93C7D-EEA6-4A8B-A496-388ECFD93592}">
            <xm:f>NOT(ISERROR(SEARCH('Listados Datos'!$P$6,AR470)))</xm:f>
            <xm:f>'Listados Datos'!$P$6</xm:f>
            <x14:dxf>
              <fill>
                <patternFill>
                  <bgColor rgb="FFFFC000"/>
                </patternFill>
              </fill>
            </x14:dxf>
          </x14:cfRule>
          <x14:cfRule type="containsText" priority="5329" operator="containsText" id="{07F17E7E-7977-419C-A47C-A17BCB15A150}">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63" operator="containsText" id="{F1164F71-1460-4979-BDA2-681F4AB2151D}">
            <xm:f>NOT(ISERROR(SEARCH('Listados Datos'!$T$3,AF470)))</xm:f>
            <xm:f>'Listados Datos'!$T$3</xm:f>
            <x14:dxf>
              <fill>
                <patternFill patternType="solid">
                  <bgColor rgb="FFC00000"/>
                </patternFill>
              </fill>
            </x14:dxf>
          </x14:cfRule>
          <x14:cfRule type="containsText" priority="5364" operator="containsText" id="{7A8E401F-A27F-4DFB-942F-7A16A6673622}">
            <xm:f>NOT(ISERROR(SEARCH('Listados Datos'!$T$4,AF470)))</xm:f>
            <xm:f>'Listados Datos'!$T$4</xm:f>
            <x14:dxf>
              <font>
                <b/>
                <i val="0"/>
                <color theme="0"/>
              </font>
              <fill>
                <patternFill>
                  <bgColor rgb="FFE26B0A"/>
                </patternFill>
              </fill>
            </x14:dxf>
          </x14:cfRule>
          <x14:cfRule type="containsText" priority="5365" operator="containsText" id="{1EA44A7E-F751-4514-8C35-EB7101C4B4FC}">
            <xm:f>NOT(ISERROR(SEARCH('Listados Datos'!$T$5,AF470)))</xm:f>
            <xm:f>'Listados Datos'!$T$5</xm:f>
            <x14:dxf>
              <font>
                <b/>
                <i val="0"/>
                <color auto="1"/>
              </font>
              <fill>
                <patternFill>
                  <bgColor rgb="FFFFFF00"/>
                </patternFill>
              </fill>
            </x14:dxf>
          </x14:cfRule>
          <x14:cfRule type="containsText" priority="5366" operator="containsText" id="{15FF8E7F-2F80-4DD4-A1EE-3B4D95F5EBE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359" operator="containsText" id="{C158E0BB-C881-45BB-BB34-F644CDA5EB0E}">
            <xm:f>NOT(ISERROR(SEARCH('Listados Datos'!$T$3,AB470)))</xm:f>
            <xm:f>'Listados Datos'!$T$3</xm:f>
            <x14:dxf>
              <fill>
                <patternFill patternType="solid">
                  <bgColor rgb="FFC00000"/>
                </patternFill>
              </fill>
            </x14:dxf>
          </x14:cfRule>
          <x14:cfRule type="containsText" priority="5360" operator="containsText" id="{B0EC00B8-D08A-4AD1-A6B1-2EFB7B6D82B6}">
            <xm:f>NOT(ISERROR(SEARCH('Listados Datos'!$T$4,AB470)))</xm:f>
            <xm:f>'Listados Datos'!$T$4</xm:f>
            <x14:dxf>
              <font>
                <b/>
                <i val="0"/>
                <color theme="0"/>
              </font>
              <fill>
                <patternFill>
                  <bgColor rgb="FFE26B0A"/>
                </patternFill>
              </fill>
            </x14:dxf>
          </x14:cfRule>
          <x14:cfRule type="containsText" priority="5361" operator="containsText" id="{36713C81-1967-4591-B670-94384E9382A5}">
            <xm:f>NOT(ISERROR(SEARCH('Listados Datos'!$T$5,AB470)))</xm:f>
            <xm:f>'Listados Datos'!$T$5</xm:f>
            <x14:dxf>
              <font>
                <b/>
                <i val="0"/>
                <color auto="1"/>
              </font>
              <fill>
                <patternFill>
                  <bgColor rgb="FFFFFF00"/>
                </patternFill>
              </fill>
            </x14:dxf>
          </x14:cfRule>
          <x14:cfRule type="containsText" priority="5362" operator="containsText" id="{05B8930C-4A16-4A37-821A-CCC05B9286EB}">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349" operator="containsText" id="{CEFD6D84-AB56-44DC-823F-5E9824A4A19C}">
            <xm:f>NOT(ISERROR(SEARCH('Listados Datos'!$P$3,Z470)))</xm:f>
            <xm:f>'Listados Datos'!$P$3</xm:f>
            <x14:dxf>
              <fill>
                <patternFill>
                  <bgColor rgb="FF99CC00"/>
                </patternFill>
              </fill>
            </x14:dxf>
          </x14:cfRule>
          <x14:cfRule type="containsText" priority="5350" operator="containsText" id="{109A5652-436F-4FD2-B394-56E6C8481BC7}">
            <xm:f>NOT(ISERROR(SEARCH('Listados Datos'!$P$4,Z470)))</xm:f>
            <xm:f>'Listados Datos'!$P$4</xm:f>
            <x14:dxf>
              <fill>
                <patternFill>
                  <bgColor rgb="FF33CC33"/>
                </patternFill>
              </fill>
            </x14:dxf>
          </x14:cfRule>
          <x14:cfRule type="containsText" priority="5351" operator="containsText" id="{8E7B9978-DCB3-47A3-BDF8-710DD3E97057}">
            <xm:f>NOT(ISERROR(SEARCH('Listados Datos'!$P$5,Z470)))</xm:f>
            <xm:f>'Listados Datos'!$P$5</xm:f>
            <x14:dxf>
              <fill>
                <patternFill>
                  <bgColor rgb="FFFFFF00"/>
                </patternFill>
              </fill>
            </x14:dxf>
          </x14:cfRule>
          <x14:cfRule type="containsText" priority="5352" operator="containsText" id="{21255A9E-13E7-45FE-8EDE-07EA8DEC1A50}">
            <xm:f>NOT(ISERROR(SEARCH('Listados Datos'!$P$6,Z470)))</xm:f>
            <xm:f>'Listados Datos'!$P$6</xm:f>
            <x14:dxf>
              <fill>
                <patternFill>
                  <bgColor rgb="FFFFC000"/>
                </patternFill>
              </fill>
            </x14:dxf>
          </x14:cfRule>
          <x14:cfRule type="containsText" priority="5353" operator="containsText" id="{9AACCDF8-75D5-4474-8481-8CF5A0DAC255}">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335" operator="containsText" id="{1DC6A70F-7074-4307-B173-DCFC2A2D67A8}">
            <xm:f>NOT(ISERROR(SEARCH('Listados Datos'!$T$3,AT470)))</xm:f>
            <xm:f>'Listados Datos'!$T$3</xm:f>
            <x14:dxf>
              <fill>
                <patternFill patternType="solid">
                  <bgColor rgb="FFC00000"/>
                </patternFill>
              </fill>
            </x14:dxf>
          </x14:cfRule>
          <x14:cfRule type="containsText" priority="5336" operator="containsText" id="{39B738DA-F237-435C-A041-8B178BA61FAA}">
            <xm:f>NOT(ISERROR(SEARCH('Listados Datos'!$T$4,AT470)))</xm:f>
            <xm:f>'Listados Datos'!$T$4</xm:f>
            <x14:dxf>
              <font>
                <b/>
                <i val="0"/>
                <color theme="0"/>
              </font>
              <fill>
                <patternFill>
                  <bgColor rgb="FFE26B0A"/>
                </patternFill>
              </fill>
            </x14:dxf>
          </x14:cfRule>
          <x14:cfRule type="containsText" priority="5337" operator="containsText" id="{3F394D90-79EF-47AB-A2CC-736CC8BE4B32}">
            <xm:f>NOT(ISERROR(SEARCH('Listados Datos'!$T$5,AT470)))</xm:f>
            <xm:f>'Listados Datos'!$T$5</xm:f>
            <x14:dxf>
              <font>
                <b/>
                <i val="0"/>
                <color auto="1"/>
              </font>
              <fill>
                <patternFill>
                  <bgColor rgb="FFFFFF00"/>
                </patternFill>
              </fill>
            </x14:dxf>
          </x14:cfRule>
          <x14:cfRule type="containsText" priority="5338" operator="containsText" id="{CEDA6AE8-0B7A-4292-AAB6-F325CBB2CFE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5321" operator="containsText" id="{27CD16A3-677F-41B4-9CD8-876F77B23A82}">
            <xm:f>NOT(ISERROR(SEARCH('Listados Datos'!$T$3,AF476)))</xm:f>
            <xm:f>'Listados Datos'!$T$3</xm:f>
            <x14:dxf>
              <fill>
                <patternFill patternType="solid">
                  <bgColor rgb="FFC00000"/>
                </patternFill>
              </fill>
            </x14:dxf>
          </x14:cfRule>
          <x14:cfRule type="containsText" priority="5322" operator="containsText" id="{6B60BFE7-333C-4C78-AC87-462070E0A19F}">
            <xm:f>NOT(ISERROR(SEARCH('Listados Datos'!$T$4,AF476)))</xm:f>
            <xm:f>'Listados Datos'!$T$4</xm:f>
            <x14:dxf>
              <font>
                <b/>
                <i val="0"/>
                <color theme="0"/>
              </font>
              <fill>
                <patternFill>
                  <bgColor rgb="FFE26B0A"/>
                </patternFill>
              </fill>
            </x14:dxf>
          </x14:cfRule>
          <x14:cfRule type="containsText" priority="5323" operator="containsText" id="{439B38B4-1A01-402E-B5B7-2CC20561FD03}">
            <xm:f>NOT(ISERROR(SEARCH('Listados Datos'!$T$5,AF476)))</xm:f>
            <xm:f>'Listados Datos'!$T$5</xm:f>
            <x14:dxf>
              <font>
                <b/>
                <i val="0"/>
                <color auto="1"/>
              </font>
              <fill>
                <patternFill>
                  <bgColor rgb="FFFFFF00"/>
                </patternFill>
              </fill>
            </x14:dxf>
          </x14:cfRule>
          <x14:cfRule type="containsText" priority="5324" operator="containsText" id="{2180E993-FDF7-499F-95BB-24103561DF7D}">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5317" operator="containsText" id="{6EE5B624-9E1F-4FFF-AE96-E1E30905E058}">
            <xm:f>NOT(ISERROR(SEARCH('Listados Datos'!$T$3,AB476)))</xm:f>
            <xm:f>'Listados Datos'!$T$3</xm:f>
            <x14:dxf>
              <fill>
                <patternFill patternType="solid">
                  <bgColor rgb="FFC00000"/>
                </patternFill>
              </fill>
            </x14:dxf>
          </x14:cfRule>
          <x14:cfRule type="containsText" priority="5318" operator="containsText" id="{E1959BB7-71CF-4FB4-835E-3B451ACAB30B}">
            <xm:f>NOT(ISERROR(SEARCH('Listados Datos'!$T$4,AB476)))</xm:f>
            <xm:f>'Listados Datos'!$T$4</xm:f>
            <x14:dxf>
              <font>
                <b/>
                <i val="0"/>
                <color theme="0"/>
              </font>
              <fill>
                <patternFill>
                  <bgColor rgb="FFE26B0A"/>
                </patternFill>
              </fill>
            </x14:dxf>
          </x14:cfRule>
          <x14:cfRule type="containsText" priority="5319" operator="containsText" id="{5079260F-FFF8-4E37-BB06-1E36ACDCDC73}">
            <xm:f>NOT(ISERROR(SEARCH('Listados Datos'!$T$5,AB476)))</xm:f>
            <xm:f>'Listados Datos'!$T$5</xm:f>
            <x14:dxf>
              <font>
                <b/>
                <i val="0"/>
                <color auto="1"/>
              </font>
              <fill>
                <patternFill>
                  <bgColor rgb="FFFFFF00"/>
                </patternFill>
              </fill>
            </x14:dxf>
          </x14:cfRule>
          <x14:cfRule type="containsText" priority="5320" operator="containsText" id="{939B5732-6DC1-4336-A7AE-C8CA2AACDCAF}">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5307" operator="containsText" id="{65419C2C-A68A-4084-97C2-9B8447AFD977}">
            <xm:f>NOT(ISERROR(SEARCH('Listados Datos'!$P$3,Z476)))</xm:f>
            <xm:f>'Listados Datos'!$P$3</xm:f>
            <x14:dxf>
              <fill>
                <patternFill>
                  <bgColor rgb="FF99CC00"/>
                </patternFill>
              </fill>
            </x14:dxf>
          </x14:cfRule>
          <x14:cfRule type="containsText" priority="5308" operator="containsText" id="{EC106A80-53F2-4752-BCEB-AD8BC9F376F6}">
            <xm:f>NOT(ISERROR(SEARCH('Listados Datos'!$P$4,Z476)))</xm:f>
            <xm:f>'Listados Datos'!$P$4</xm:f>
            <x14:dxf>
              <fill>
                <patternFill>
                  <bgColor rgb="FF33CC33"/>
                </patternFill>
              </fill>
            </x14:dxf>
          </x14:cfRule>
          <x14:cfRule type="containsText" priority="5309" operator="containsText" id="{F0A02FDF-5002-449D-83A4-DF6D5EF27272}">
            <xm:f>NOT(ISERROR(SEARCH('Listados Datos'!$P$5,Z476)))</xm:f>
            <xm:f>'Listados Datos'!$P$5</xm:f>
            <x14:dxf>
              <fill>
                <patternFill>
                  <bgColor rgb="FFFFFF00"/>
                </patternFill>
              </fill>
            </x14:dxf>
          </x14:cfRule>
          <x14:cfRule type="containsText" priority="5310" operator="containsText" id="{DE0C10C6-8167-48A8-B20B-538D12EFBC37}">
            <xm:f>NOT(ISERROR(SEARCH('Listados Datos'!$P$6,Z476)))</xm:f>
            <xm:f>'Listados Datos'!$P$6</xm:f>
            <x14:dxf>
              <fill>
                <patternFill>
                  <bgColor rgb="FFFFC000"/>
                </patternFill>
              </fill>
            </x14:dxf>
          </x14:cfRule>
          <x14:cfRule type="containsText" priority="5311" operator="containsText" id="{4E6F8015-54DF-42E9-AB16-899A6758B1CE}">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5293" operator="containsText" id="{CA00EFBF-E7CF-453F-B177-A4C8077DD5EF}">
            <xm:f>NOT(ISERROR(SEARCH('Listados Datos'!$T$3,AT476)))</xm:f>
            <xm:f>'Listados Datos'!$T$3</xm:f>
            <x14:dxf>
              <fill>
                <patternFill patternType="solid">
                  <bgColor rgb="FFC00000"/>
                </patternFill>
              </fill>
            </x14:dxf>
          </x14:cfRule>
          <x14:cfRule type="containsText" priority="5294" operator="containsText" id="{9559723B-6960-4CEC-ADB2-D43F9EA290DB}">
            <xm:f>NOT(ISERROR(SEARCH('Listados Datos'!$T$4,AT476)))</xm:f>
            <xm:f>'Listados Datos'!$T$4</xm:f>
            <x14:dxf>
              <font>
                <b/>
                <i val="0"/>
                <color theme="0"/>
              </font>
              <fill>
                <patternFill>
                  <bgColor rgb="FFE26B0A"/>
                </patternFill>
              </fill>
            </x14:dxf>
          </x14:cfRule>
          <x14:cfRule type="containsText" priority="5295" operator="containsText" id="{3C1E1AC6-932D-4EB9-8223-5A3B6035DA33}">
            <xm:f>NOT(ISERROR(SEARCH('Listados Datos'!$T$5,AT476)))</xm:f>
            <xm:f>'Listados Datos'!$T$5</xm:f>
            <x14:dxf>
              <font>
                <b/>
                <i val="0"/>
                <color auto="1"/>
              </font>
              <fill>
                <patternFill>
                  <bgColor rgb="FFFFFF00"/>
                </patternFill>
              </fill>
            </x14:dxf>
          </x14:cfRule>
          <x14:cfRule type="containsText" priority="5296" operator="containsText" id="{4C8F6A4A-ED49-45A1-8D74-A291A4306393}">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5119" operator="containsText" id="{140682DB-307E-45D6-9EC1-AB6F2BC2BDF2}">
            <xm:f>NOT(ISERROR(SEARCH('Listados Datos'!$P$3,AR487)))</xm:f>
            <xm:f>'Listados Datos'!$P$3</xm:f>
            <x14:dxf>
              <fill>
                <patternFill>
                  <bgColor rgb="FF99CC00"/>
                </patternFill>
              </fill>
            </x14:dxf>
          </x14:cfRule>
          <x14:cfRule type="containsText" priority="5120" operator="containsText" id="{91CCA220-DBC8-4A35-811B-55E4074768C6}">
            <xm:f>NOT(ISERROR(SEARCH('Listados Datos'!$P$4,AR487)))</xm:f>
            <xm:f>'Listados Datos'!$P$4</xm:f>
            <x14:dxf>
              <fill>
                <patternFill>
                  <bgColor rgb="FF33CC33"/>
                </patternFill>
              </fill>
            </x14:dxf>
          </x14:cfRule>
          <x14:cfRule type="containsText" priority="5121" operator="containsText" id="{A13D75D8-FEB0-4455-9093-867A15819C51}">
            <xm:f>NOT(ISERROR(SEARCH('Listados Datos'!$P$5,AR487)))</xm:f>
            <xm:f>'Listados Datos'!$P$5</xm:f>
            <x14:dxf>
              <fill>
                <patternFill>
                  <bgColor rgb="FFFFFF00"/>
                </patternFill>
              </fill>
            </x14:dxf>
          </x14:cfRule>
          <x14:cfRule type="containsText" priority="5122" operator="containsText" id="{0B6AAE05-7A83-4BF5-9D7E-3695C70D4406}">
            <xm:f>NOT(ISERROR(SEARCH('Listados Datos'!$P$6,AR487)))</xm:f>
            <xm:f>'Listados Datos'!$P$6</xm:f>
            <x14:dxf>
              <fill>
                <patternFill>
                  <bgColor rgb="FFFFC000"/>
                </patternFill>
              </fill>
            </x14:dxf>
          </x14:cfRule>
          <x14:cfRule type="containsText" priority="5123" operator="containsText" id="{DF58650E-1452-40F1-88DF-374B2F158625}">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5185" operator="containsText" id="{4B0F8311-46D0-4112-98C1-2969F4D7DCF2}">
            <xm:f>NOT(ISERROR(SEARCH('Listados Datos'!$T$3,AT489)))</xm:f>
            <xm:f>'Listados Datos'!$T$3</xm:f>
            <x14:dxf>
              <fill>
                <patternFill patternType="solid">
                  <bgColor rgb="FFC00000"/>
                </patternFill>
              </fill>
            </x14:dxf>
          </x14:cfRule>
          <x14:cfRule type="containsText" priority="5186" operator="containsText" id="{CE47E740-BE05-4C6F-A093-B418D157E968}">
            <xm:f>NOT(ISERROR(SEARCH('Listados Datos'!$T$4,AT489)))</xm:f>
            <xm:f>'Listados Datos'!$T$4</xm:f>
            <x14:dxf>
              <font>
                <b/>
                <i val="0"/>
                <color theme="0"/>
              </font>
              <fill>
                <patternFill>
                  <bgColor rgb="FFE26B0A"/>
                </patternFill>
              </fill>
            </x14:dxf>
          </x14:cfRule>
          <x14:cfRule type="containsText" priority="5187" operator="containsText" id="{A6CE9844-7788-4DD0-81FE-D43A26294762}">
            <xm:f>NOT(ISERROR(SEARCH('Listados Datos'!$T$5,AT489)))</xm:f>
            <xm:f>'Listados Datos'!$T$5</xm:f>
            <x14:dxf>
              <font>
                <b/>
                <i val="0"/>
                <color auto="1"/>
              </font>
              <fill>
                <patternFill>
                  <bgColor rgb="FFFFFF00"/>
                </patternFill>
              </fill>
            </x14:dxf>
          </x14:cfRule>
          <x14:cfRule type="containsText" priority="5188" operator="containsText" id="{4C0854BE-E922-4499-B0EE-F4B28B2B5628}">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5175" operator="containsText" id="{430453EA-15EE-49B8-ACF8-CB0BAE8B56E4}">
            <xm:f>NOT(ISERROR(SEARCH('Listados Datos'!$P$3,AR489)))</xm:f>
            <xm:f>'Listados Datos'!$P$3</xm:f>
            <x14:dxf>
              <fill>
                <patternFill>
                  <bgColor rgb="FF99CC00"/>
                </patternFill>
              </fill>
            </x14:dxf>
          </x14:cfRule>
          <x14:cfRule type="containsText" priority="5176" operator="containsText" id="{D33843F4-15C7-49F5-93BD-A09B8BE44AA6}">
            <xm:f>NOT(ISERROR(SEARCH('Listados Datos'!$P$4,AR489)))</xm:f>
            <xm:f>'Listados Datos'!$P$4</xm:f>
            <x14:dxf>
              <fill>
                <patternFill>
                  <bgColor rgb="FF33CC33"/>
                </patternFill>
              </fill>
            </x14:dxf>
          </x14:cfRule>
          <x14:cfRule type="containsText" priority="5177" operator="containsText" id="{718B403B-A506-404B-A2DF-98597595093A}">
            <xm:f>NOT(ISERROR(SEARCH('Listados Datos'!$P$5,AR489)))</xm:f>
            <xm:f>'Listados Datos'!$P$5</xm:f>
            <x14:dxf>
              <fill>
                <patternFill>
                  <bgColor rgb="FFFFFF00"/>
                </patternFill>
              </fill>
            </x14:dxf>
          </x14:cfRule>
          <x14:cfRule type="containsText" priority="5178" operator="containsText" id="{5C18109E-ED22-4BC2-B5F6-D97FB754F6A8}">
            <xm:f>NOT(ISERROR(SEARCH('Listados Datos'!$P$6,AR489)))</xm:f>
            <xm:f>'Listados Datos'!$P$6</xm:f>
            <x14:dxf>
              <fill>
                <patternFill>
                  <bgColor rgb="FFFFC000"/>
                </patternFill>
              </fill>
            </x14:dxf>
          </x14:cfRule>
          <x14:cfRule type="containsText" priority="5179" operator="containsText" id="{F9C26ECD-EAC0-4FFF-B2AB-29862C30BD9E}">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5143" operator="containsText" id="{EEB224DB-1E85-43D1-8E72-FDC390437C78}">
            <xm:f>NOT(ISERROR(SEARCH('Listados Datos'!$T$3,AT486)))</xm:f>
            <xm:f>'Listados Datos'!$T$3</xm:f>
            <x14:dxf>
              <fill>
                <patternFill patternType="solid">
                  <bgColor rgb="FFC00000"/>
                </patternFill>
              </fill>
            </x14:dxf>
          </x14:cfRule>
          <x14:cfRule type="containsText" priority="5144" operator="containsText" id="{AAA473C2-7AE0-4DEA-8612-F8A03DB38E47}">
            <xm:f>NOT(ISERROR(SEARCH('Listados Datos'!$T$4,AT486)))</xm:f>
            <xm:f>'Listados Datos'!$T$4</xm:f>
            <x14:dxf>
              <font>
                <b/>
                <i val="0"/>
                <color theme="0"/>
              </font>
              <fill>
                <patternFill>
                  <bgColor rgb="FFE26B0A"/>
                </patternFill>
              </fill>
            </x14:dxf>
          </x14:cfRule>
          <x14:cfRule type="containsText" priority="5145" operator="containsText" id="{2EDF3C11-E1E0-4A50-A2F9-906CA48B537B}">
            <xm:f>NOT(ISERROR(SEARCH('Listados Datos'!$T$5,AT486)))</xm:f>
            <xm:f>'Listados Datos'!$T$5</xm:f>
            <x14:dxf>
              <font>
                <b/>
                <i val="0"/>
                <color auto="1"/>
              </font>
              <fill>
                <patternFill>
                  <bgColor rgb="FFFFFF00"/>
                </patternFill>
              </fill>
            </x14:dxf>
          </x14:cfRule>
          <x14:cfRule type="containsText" priority="5146" operator="containsText" id="{33241B46-99B7-484C-9BA5-5EB0580C690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5133" operator="containsText" id="{F472FBAE-E77C-48E5-B368-349E0DC02458}">
            <xm:f>NOT(ISERROR(SEARCH('Listados Datos'!$P$3,AR486)))</xm:f>
            <xm:f>'Listados Datos'!$P$3</xm:f>
            <x14:dxf>
              <fill>
                <patternFill>
                  <bgColor rgb="FF99CC00"/>
                </patternFill>
              </fill>
            </x14:dxf>
          </x14:cfRule>
          <x14:cfRule type="containsText" priority="5134" operator="containsText" id="{0732D86A-BE56-474D-8665-8DFD04D0DE56}">
            <xm:f>NOT(ISERROR(SEARCH('Listados Datos'!$P$4,AR486)))</xm:f>
            <xm:f>'Listados Datos'!$P$4</xm:f>
            <x14:dxf>
              <fill>
                <patternFill>
                  <bgColor rgb="FF33CC33"/>
                </patternFill>
              </fill>
            </x14:dxf>
          </x14:cfRule>
          <x14:cfRule type="containsText" priority="5135" operator="containsText" id="{AF51DB7C-BF9E-4E79-87F3-E1330D8B318F}">
            <xm:f>NOT(ISERROR(SEARCH('Listados Datos'!$P$5,AR486)))</xm:f>
            <xm:f>'Listados Datos'!$P$5</xm:f>
            <x14:dxf>
              <fill>
                <patternFill>
                  <bgColor rgb="FFFFFF00"/>
                </patternFill>
              </fill>
            </x14:dxf>
          </x14:cfRule>
          <x14:cfRule type="containsText" priority="5136" operator="containsText" id="{2E56ABF8-084C-45F7-A141-B24113429F5E}">
            <xm:f>NOT(ISERROR(SEARCH('Listados Datos'!$P$6,AR486)))</xm:f>
            <xm:f>'Listados Datos'!$P$6</xm:f>
            <x14:dxf>
              <fill>
                <patternFill>
                  <bgColor rgb="FFFFC000"/>
                </patternFill>
              </fill>
            </x14:dxf>
          </x14:cfRule>
          <x14:cfRule type="containsText" priority="5137" operator="containsText" id="{003FC2B8-8EFD-4635-886C-304FCB6D0E8F}">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5251" operator="containsText" id="{88224026-D207-457B-92B9-663C6D6D346E}">
            <xm:f>NOT(ISERROR(SEARCH('Listados Datos'!$T$3,AF484)))</xm:f>
            <xm:f>'Listados Datos'!$T$3</xm:f>
            <x14:dxf>
              <fill>
                <patternFill patternType="solid">
                  <bgColor rgb="FFC00000"/>
                </patternFill>
              </fill>
            </x14:dxf>
          </x14:cfRule>
          <x14:cfRule type="containsText" priority="5252" operator="containsText" id="{1EF67CFC-B1E2-4881-AC55-D44071B5F6CC}">
            <xm:f>NOT(ISERROR(SEARCH('Listados Datos'!$T$4,AF484)))</xm:f>
            <xm:f>'Listados Datos'!$T$4</xm:f>
            <x14:dxf>
              <font>
                <b/>
                <i val="0"/>
                <color theme="0"/>
              </font>
              <fill>
                <patternFill>
                  <bgColor rgb="FFE26B0A"/>
                </patternFill>
              </fill>
            </x14:dxf>
          </x14:cfRule>
          <x14:cfRule type="containsText" priority="5253" operator="containsText" id="{B4B37DF9-BF85-4AEB-9A6B-51F14BCE17C7}">
            <xm:f>NOT(ISERROR(SEARCH('Listados Datos'!$T$5,AF484)))</xm:f>
            <xm:f>'Listados Datos'!$T$5</xm:f>
            <x14:dxf>
              <font>
                <b/>
                <i val="0"/>
                <color auto="1"/>
              </font>
              <fill>
                <patternFill>
                  <bgColor rgb="FFFFFF00"/>
                </patternFill>
              </fill>
            </x14:dxf>
          </x14:cfRule>
          <x14:cfRule type="containsText" priority="5254" operator="containsText" id="{EB0E8CCE-2BDC-4ABB-BADB-760B88658C50}">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5247" operator="containsText" id="{C4B10290-5448-47A0-9DE2-37B00B35DB32}">
            <xm:f>NOT(ISERROR(SEARCH('Listados Datos'!$T$3,AB484)))</xm:f>
            <xm:f>'Listados Datos'!$T$3</xm:f>
            <x14:dxf>
              <fill>
                <patternFill patternType="solid">
                  <bgColor rgb="FFC00000"/>
                </patternFill>
              </fill>
            </x14:dxf>
          </x14:cfRule>
          <x14:cfRule type="containsText" priority="5248" operator="containsText" id="{A7A7A2AF-D683-48C5-9CE5-9CBC2E2BAE27}">
            <xm:f>NOT(ISERROR(SEARCH('Listados Datos'!$T$4,AB484)))</xm:f>
            <xm:f>'Listados Datos'!$T$4</xm:f>
            <x14:dxf>
              <font>
                <b/>
                <i val="0"/>
                <color theme="0"/>
              </font>
              <fill>
                <patternFill>
                  <bgColor rgb="FFE26B0A"/>
                </patternFill>
              </fill>
            </x14:dxf>
          </x14:cfRule>
          <x14:cfRule type="containsText" priority="5249" operator="containsText" id="{AEC3B800-D851-4C82-A9AE-72E945EA3654}">
            <xm:f>NOT(ISERROR(SEARCH('Listados Datos'!$T$5,AB484)))</xm:f>
            <xm:f>'Listados Datos'!$T$5</xm:f>
            <x14:dxf>
              <font>
                <b/>
                <i val="0"/>
                <color auto="1"/>
              </font>
              <fill>
                <patternFill>
                  <bgColor rgb="FFFFFF00"/>
                </patternFill>
              </fill>
            </x14:dxf>
          </x14:cfRule>
          <x14:cfRule type="containsText" priority="5250" operator="containsText" id="{3B7CF3D1-F1E5-48A7-863A-B21E185E0B5A}">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5237" operator="containsText" id="{FF59896F-DE49-4CF9-B1BD-5C243F273731}">
            <xm:f>NOT(ISERROR(SEARCH('Listados Datos'!$P$3,Z484)))</xm:f>
            <xm:f>'Listados Datos'!$P$3</xm:f>
            <x14:dxf>
              <fill>
                <patternFill>
                  <bgColor rgb="FF99CC00"/>
                </patternFill>
              </fill>
            </x14:dxf>
          </x14:cfRule>
          <x14:cfRule type="containsText" priority="5238" operator="containsText" id="{B36EE54F-B4C0-482E-A51F-0ED68DE08D8A}">
            <xm:f>NOT(ISERROR(SEARCH('Listados Datos'!$P$4,Z484)))</xm:f>
            <xm:f>'Listados Datos'!$P$4</xm:f>
            <x14:dxf>
              <fill>
                <patternFill>
                  <bgColor rgb="FF33CC33"/>
                </patternFill>
              </fill>
            </x14:dxf>
          </x14:cfRule>
          <x14:cfRule type="containsText" priority="5239" operator="containsText" id="{EE7C571C-DD9F-4FEB-B123-431B08CEEAC5}">
            <xm:f>NOT(ISERROR(SEARCH('Listados Datos'!$P$5,Z484)))</xm:f>
            <xm:f>'Listados Datos'!$P$5</xm:f>
            <x14:dxf>
              <fill>
                <patternFill>
                  <bgColor rgb="FFFFFF00"/>
                </patternFill>
              </fill>
            </x14:dxf>
          </x14:cfRule>
          <x14:cfRule type="containsText" priority="5240" operator="containsText" id="{AFD6D342-CACF-4AAE-9B33-AA6DFB854588}">
            <xm:f>NOT(ISERROR(SEARCH('Listados Datos'!$P$6,Z484)))</xm:f>
            <xm:f>'Listados Datos'!$P$6</xm:f>
            <x14:dxf>
              <fill>
                <patternFill>
                  <bgColor rgb="FFFFC000"/>
                </patternFill>
              </fill>
            </x14:dxf>
          </x14:cfRule>
          <x14:cfRule type="containsText" priority="5241" operator="containsText" id="{B7C3618C-92E1-4DC6-92AF-ADC95325EE0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5213" operator="containsText" id="{8E2252C2-47A6-4366-99AB-DAF94D7EAFD3}">
            <xm:f>NOT(ISERROR(SEARCH('Listados Datos'!$T$3,AT484)))</xm:f>
            <xm:f>'Listados Datos'!$T$3</xm:f>
            <x14:dxf>
              <fill>
                <patternFill patternType="solid">
                  <bgColor rgb="FFC00000"/>
                </patternFill>
              </fill>
            </x14:dxf>
          </x14:cfRule>
          <x14:cfRule type="containsText" priority="5214" operator="containsText" id="{E618503D-78D7-4BA2-A4E3-A137D871CA61}">
            <xm:f>NOT(ISERROR(SEARCH('Listados Datos'!$T$4,AT484)))</xm:f>
            <xm:f>'Listados Datos'!$T$4</xm:f>
            <x14:dxf>
              <font>
                <b/>
                <i val="0"/>
                <color theme="0"/>
              </font>
              <fill>
                <patternFill>
                  <bgColor rgb="FFE26B0A"/>
                </patternFill>
              </fill>
            </x14:dxf>
          </x14:cfRule>
          <x14:cfRule type="containsText" priority="5215" operator="containsText" id="{42799176-7238-41DF-AF3E-B407367C6E74}">
            <xm:f>NOT(ISERROR(SEARCH('Listados Datos'!$T$5,AT484)))</xm:f>
            <xm:f>'Listados Datos'!$T$5</xm:f>
            <x14:dxf>
              <font>
                <b/>
                <i val="0"/>
                <color auto="1"/>
              </font>
              <fill>
                <patternFill>
                  <bgColor rgb="FFFFFF00"/>
                </patternFill>
              </fill>
            </x14:dxf>
          </x14:cfRule>
          <x14:cfRule type="containsText" priority="5216" operator="containsText" id="{AF809C48-4B4C-48C3-81A0-88843C3D9495}">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5203" operator="containsText" id="{B7B9DEB5-92FD-44B9-8E61-0C6F825CEB29}">
            <xm:f>NOT(ISERROR(SEARCH('Listados Datos'!$P$3,AR484)))</xm:f>
            <xm:f>'Listados Datos'!$P$3</xm:f>
            <x14:dxf>
              <fill>
                <patternFill>
                  <bgColor rgb="FF99CC00"/>
                </patternFill>
              </fill>
            </x14:dxf>
          </x14:cfRule>
          <x14:cfRule type="containsText" priority="5204" operator="containsText" id="{00A887B6-D102-4052-9A04-CF1BB7A5D269}">
            <xm:f>NOT(ISERROR(SEARCH('Listados Datos'!$P$4,AR484)))</xm:f>
            <xm:f>'Listados Datos'!$P$4</xm:f>
            <x14:dxf>
              <fill>
                <patternFill>
                  <bgColor rgb="FF33CC33"/>
                </patternFill>
              </fill>
            </x14:dxf>
          </x14:cfRule>
          <x14:cfRule type="containsText" priority="5205" operator="containsText" id="{6DB55A0C-F883-49C5-A8B6-1A5D635822E2}">
            <xm:f>NOT(ISERROR(SEARCH('Listados Datos'!$P$5,AR484)))</xm:f>
            <xm:f>'Listados Datos'!$P$5</xm:f>
            <x14:dxf>
              <fill>
                <patternFill>
                  <bgColor rgb="FFFFFF00"/>
                </patternFill>
              </fill>
            </x14:dxf>
          </x14:cfRule>
          <x14:cfRule type="containsText" priority="5206" operator="containsText" id="{48295012-AC61-4D4A-8709-601D63A39239}">
            <xm:f>NOT(ISERROR(SEARCH('Listados Datos'!$P$6,AR484)))</xm:f>
            <xm:f>'Listados Datos'!$P$6</xm:f>
            <x14:dxf>
              <fill>
                <patternFill>
                  <bgColor rgb="FFFFC000"/>
                </patternFill>
              </fill>
            </x14:dxf>
          </x14:cfRule>
          <x14:cfRule type="containsText" priority="5207" operator="containsText" id="{67814E21-0859-4A10-B4A5-41E013DDC33F}">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5199" operator="containsText" id="{5D54B980-AC46-412F-9992-BA767BD359B1}">
            <xm:f>NOT(ISERROR(SEARCH('Listados Datos'!$T$3,AT485)))</xm:f>
            <xm:f>'Listados Datos'!$T$3</xm:f>
            <x14:dxf>
              <fill>
                <patternFill patternType="solid">
                  <bgColor rgb="FFC00000"/>
                </patternFill>
              </fill>
            </x14:dxf>
          </x14:cfRule>
          <x14:cfRule type="containsText" priority="5200" operator="containsText" id="{8781F9EB-286F-45B3-86DA-1F6CE4CBF422}">
            <xm:f>NOT(ISERROR(SEARCH('Listados Datos'!$T$4,AT485)))</xm:f>
            <xm:f>'Listados Datos'!$T$4</xm:f>
            <x14:dxf>
              <font>
                <b/>
                <i val="0"/>
                <color theme="0"/>
              </font>
              <fill>
                <patternFill>
                  <bgColor rgb="FFE26B0A"/>
                </patternFill>
              </fill>
            </x14:dxf>
          </x14:cfRule>
          <x14:cfRule type="containsText" priority="5201" operator="containsText" id="{DB40E12F-7288-4A1E-ADA4-504D47F14AE5}">
            <xm:f>NOT(ISERROR(SEARCH('Listados Datos'!$T$5,AT485)))</xm:f>
            <xm:f>'Listados Datos'!$T$5</xm:f>
            <x14:dxf>
              <font>
                <b/>
                <i val="0"/>
                <color auto="1"/>
              </font>
              <fill>
                <patternFill>
                  <bgColor rgb="FFFFFF00"/>
                </patternFill>
              </fill>
            </x14:dxf>
          </x14:cfRule>
          <x14:cfRule type="containsText" priority="5202" operator="containsText" id="{4007C3A4-6EDD-41FF-8AE5-8F848EACF882}">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5189" operator="containsText" id="{CF8A1EF0-141B-463A-B36A-21E754DD5A65}">
            <xm:f>NOT(ISERROR(SEARCH('Listados Datos'!$P$3,AR485)))</xm:f>
            <xm:f>'Listados Datos'!$P$3</xm:f>
            <x14:dxf>
              <fill>
                <patternFill>
                  <bgColor rgb="FF99CC00"/>
                </patternFill>
              </fill>
            </x14:dxf>
          </x14:cfRule>
          <x14:cfRule type="containsText" priority="5190" operator="containsText" id="{F7F2FE29-490B-4B60-8232-98F885C28957}">
            <xm:f>NOT(ISERROR(SEARCH('Listados Datos'!$P$4,AR485)))</xm:f>
            <xm:f>'Listados Datos'!$P$4</xm:f>
            <x14:dxf>
              <fill>
                <patternFill>
                  <bgColor rgb="FF33CC33"/>
                </patternFill>
              </fill>
            </x14:dxf>
          </x14:cfRule>
          <x14:cfRule type="containsText" priority="5191" operator="containsText" id="{DC8224F1-7CB0-44EE-AF28-FF9BDFE26759}">
            <xm:f>NOT(ISERROR(SEARCH('Listados Datos'!$P$5,AR485)))</xm:f>
            <xm:f>'Listados Datos'!$P$5</xm:f>
            <x14:dxf>
              <fill>
                <patternFill>
                  <bgColor rgb="FFFFFF00"/>
                </patternFill>
              </fill>
            </x14:dxf>
          </x14:cfRule>
          <x14:cfRule type="containsText" priority="5192" operator="containsText" id="{96E00C34-5FC5-4524-B65D-1ADEAEDCAC60}">
            <xm:f>NOT(ISERROR(SEARCH('Listados Datos'!$P$6,AR485)))</xm:f>
            <xm:f>'Listados Datos'!$P$6</xm:f>
            <x14:dxf>
              <fill>
                <patternFill>
                  <bgColor rgb="FFFFC000"/>
                </patternFill>
              </fill>
            </x14:dxf>
          </x14:cfRule>
          <x14:cfRule type="containsText" priority="5193" operator="containsText" id="{3598A6C5-EF5F-4C86-BCEF-3D117046C88E}">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5171" operator="containsText" id="{69F2938A-510F-4B7C-8A82-D1C1083A6F59}">
            <xm:f>NOT(ISERROR(SEARCH('Listados Datos'!$T$3,AF486)))</xm:f>
            <xm:f>'Listados Datos'!$T$3</xm:f>
            <x14:dxf>
              <fill>
                <patternFill patternType="solid">
                  <bgColor rgb="FFC00000"/>
                </patternFill>
              </fill>
            </x14:dxf>
          </x14:cfRule>
          <x14:cfRule type="containsText" priority="5172" operator="containsText" id="{F9065D58-6162-4A46-8168-DE73A5B80D14}">
            <xm:f>NOT(ISERROR(SEARCH('Listados Datos'!$T$4,AF486)))</xm:f>
            <xm:f>'Listados Datos'!$T$4</xm:f>
            <x14:dxf>
              <font>
                <b/>
                <i val="0"/>
                <color theme="0"/>
              </font>
              <fill>
                <patternFill>
                  <bgColor rgb="FFE26B0A"/>
                </patternFill>
              </fill>
            </x14:dxf>
          </x14:cfRule>
          <x14:cfRule type="containsText" priority="5173" operator="containsText" id="{3FDD8B51-0DD3-4D08-9AFF-C127C771E7A9}">
            <xm:f>NOT(ISERROR(SEARCH('Listados Datos'!$T$5,AF486)))</xm:f>
            <xm:f>'Listados Datos'!$T$5</xm:f>
            <x14:dxf>
              <font>
                <b/>
                <i val="0"/>
                <color auto="1"/>
              </font>
              <fill>
                <patternFill>
                  <bgColor rgb="FFFFFF00"/>
                </patternFill>
              </fill>
            </x14:dxf>
          </x14:cfRule>
          <x14:cfRule type="containsText" priority="5174" operator="containsText" id="{B37FA617-78BB-4AD2-BD5C-845EE070E032}">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5167" operator="containsText" id="{AED0B403-5C7D-409D-AF8D-2B88DF3DE4C3}">
            <xm:f>NOT(ISERROR(SEARCH('Listados Datos'!$T$3,AB486)))</xm:f>
            <xm:f>'Listados Datos'!$T$3</xm:f>
            <x14:dxf>
              <fill>
                <patternFill patternType="solid">
                  <bgColor rgb="FFC00000"/>
                </patternFill>
              </fill>
            </x14:dxf>
          </x14:cfRule>
          <x14:cfRule type="containsText" priority="5168" operator="containsText" id="{4066EBDB-FDAC-4854-8908-AF74B2CEEDAC}">
            <xm:f>NOT(ISERROR(SEARCH('Listados Datos'!$T$4,AB486)))</xm:f>
            <xm:f>'Listados Datos'!$T$4</xm:f>
            <x14:dxf>
              <font>
                <b/>
                <i val="0"/>
                <color theme="0"/>
              </font>
              <fill>
                <patternFill>
                  <bgColor rgb="FFE26B0A"/>
                </patternFill>
              </fill>
            </x14:dxf>
          </x14:cfRule>
          <x14:cfRule type="containsText" priority="5169" operator="containsText" id="{ED8051C3-7495-4DB2-B1E6-56E60ED77712}">
            <xm:f>NOT(ISERROR(SEARCH('Listados Datos'!$T$5,AB486)))</xm:f>
            <xm:f>'Listados Datos'!$T$5</xm:f>
            <x14:dxf>
              <font>
                <b/>
                <i val="0"/>
                <color auto="1"/>
              </font>
              <fill>
                <patternFill>
                  <bgColor rgb="FFFFFF00"/>
                </patternFill>
              </fill>
            </x14:dxf>
          </x14:cfRule>
          <x14:cfRule type="containsText" priority="5170" operator="containsText" id="{483A49AE-2AE9-41EC-BB58-415DBCEF7477}">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5157" operator="containsText" id="{2C02259C-6BD3-4109-86CA-A042C2A236B4}">
            <xm:f>NOT(ISERROR(SEARCH('Listados Datos'!$P$3,Z486)))</xm:f>
            <xm:f>'Listados Datos'!$P$3</xm:f>
            <x14:dxf>
              <fill>
                <patternFill>
                  <bgColor rgb="FF99CC00"/>
                </patternFill>
              </fill>
            </x14:dxf>
          </x14:cfRule>
          <x14:cfRule type="containsText" priority="5158" operator="containsText" id="{9EA29069-876D-44B5-9BE6-540990085745}">
            <xm:f>NOT(ISERROR(SEARCH('Listados Datos'!$P$4,Z486)))</xm:f>
            <xm:f>'Listados Datos'!$P$4</xm:f>
            <x14:dxf>
              <fill>
                <patternFill>
                  <bgColor rgb="FF33CC33"/>
                </patternFill>
              </fill>
            </x14:dxf>
          </x14:cfRule>
          <x14:cfRule type="containsText" priority="5159" operator="containsText" id="{C5EDC75E-9381-4263-84C7-5CD6B74C386F}">
            <xm:f>NOT(ISERROR(SEARCH('Listados Datos'!$P$5,Z486)))</xm:f>
            <xm:f>'Listados Datos'!$P$5</xm:f>
            <x14:dxf>
              <fill>
                <patternFill>
                  <bgColor rgb="FFFFFF00"/>
                </patternFill>
              </fill>
            </x14:dxf>
          </x14:cfRule>
          <x14:cfRule type="containsText" priority="5160" operator="containsText" id="{10A18BB0-BC7E-40D2-B7A4-8B7F29F0334B}">
            <xm:f>NOT(ISERROR(SEARCH('Listados Datos'!$P$6,Z486)))</xm:f>
            <xm:f>'Listados Datos'!$P$6</xm:f>
            <x14:dxf>
              <fill>
                <patternFill>
                  <bgColor rgb="FFFFC000"/>
                </patternFill>
              </fill>
            </x14:dxf>
          </x14:cfRule>
          <x14:cfRule type="containsText" priority="5161" operator="containsText" id="{96D14F47-7A3B-42A1-81F9-59C012687390}">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5129" operator="containsText" id="{45AF2794-62D4-4662-9318-9425D25C6A54}">
            <xm:f>NOT(ISERROR(SEARCH('Listados Datos'!$T$3,AT487)))</xm:f>
            <xm:f>'Listados Datos'!$T$3</xm:f>
            <x14:dxf>
              <fill>
                <patternFill patternType="solid">
                  <bgColor rgb="FFC00000"/>
                </patternFill>
              </fill>
            </x14:dxf>
          </x14:cfRule>
          <x14:cfRule type="containsText" priority="5130" operator="containsText" id="{C86C96FB-AAEB-4F05-9309-4D2B904B3516}">
            <xm:f>NOT(ISERROR(SEARCH('Listados Datos'!$T$4,AT487)))</xm:f>
            <xm:f>'Listados Datos'!$T$4</xm:f>
            <x14:dxf>
              <font>
                <b/>
                <i val="0"/>
                <color theme="0"/>
              </font>
              <fill>
                <patternFill>
                  <bgColor rgb="FFE26B0A"/>
                </patternFill>
              </fill>
            </x14:dxf>
          </x14:cfRule>
          <x14:cfRule type="containsText" priority="5131" operator="containsText" id="{41818DA7-3C41-4427-A827-CDEF47BDB877}">
            <xm:f>NOT(ISERROR(SEARCH('Listados Datos'!$T$5,AT487)))</xm:f>
            <xm:f>'Listados Datos'!$T$5</xm:f>
            <x14:dxf>
              <font>
                <b/>
                <i val="0"/>
                <color auto="1"/>
              </font>
              <fill>
                <patternFill>
                  <bgColor rgb="FFFFFF00"/>
                </patternFill>
              </fill>
            </x14:dxf>
          </x14:cfRule>
          <x14:cfRule type="containsText" priority="5132" operator="containsText" id="{721D09B8-0D10-42FF-8DF4-404EA299F4C0}">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5077" operator="containsText" id="{D349FD20-6770-4599-AE23-29953C705A7A}">
            <xm:f>NOT(ISERROR(SEARCH('Listados Datos'!$P$3,AR488)))</xm:f>
            <xm:f>'Listados Datos'!$P$3</xm:f>
            <x14:dxf>
              <fill>
                <patternFill>
                  <bgColor rgb="FF99CC00"/>
                </patternFill>
              </fill>
            </x14:dxf>
          </x14:cfRule>
          <x14:cfRule type="containsText" priority="5078" operator="containsText" id="{4D850C20-CE95-4425-8F66-90AE3EBF3A61}">
            <xm:f>NOT(ISERROR(SEARCH('Listados Datos'!$P$4,AR488)))</xm:f>
            <xm:f>'Listados Datos'!$P$4</xm:f>
            <x14:dxf>
              <fill>
                <patternFill>
                  <bgColor rgb="FF33CC33"/>
                </patternFill>
              </fill>
            </x14:dxf>
          </x14:cfRule>
          <x14:cfRule type="containsText" priority="5079" operator="containsText" id="{1B2769E6-26F0-47F9-A04E-78546CFBA7FA}">
            <xm:f>NOT(ISERROR(SEARCH('Listados Datos'!$P$5,AR488)))</xm:f>
            <xm:f>'Listados Datos'!$P$5</xm:f>
            <x14:dxf>
              <fill>
                <patternFill>
                  <bgColor rgb="FFFFFF00"/>
                </patternFill>
              </fill>
            </x14:dxf>
          </x14:cfRule>
          <x14:cfRule type="containsText" priority="5080" operator="containsText" id="{BEE2CABB-0F6A-44A4-89A0-CB02F182ECC4}">
            <xm:f>NOT(ISERROR(SEARCH('Listados Datos'!$P$6,AR488)))</xm:f>
            <xm:f>'Listados Datos'!$P$6</xm:f>
            <x14:dxf>
              <fill>
                <patternFill>
                  <bgColor rgb="FFFFC000"/>
                </patternFill>
              </fill>
            </x14:dxf>
          </x14:cfRule>
          <x14:cfRule type="containsText" priority="5081" operator="containsText" id="{52A7ED35-D57D-4CD7-9134-8A47ED6EB63B}">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5115" operator="containsText" id="{1C4AB5ED-B21F-41A7-B93A-AF64462AFD80}">
            <xm:f>NOT(ISERROR(SEARCH('Listados Datos'!$T$3,AF488)))</xm:f>
            <xm:f>'Listados Datos'!$T$3</xm:f>
            <x14:dxf>
              <fill>
                <patternFill patternType="solid">
                  <bgColor rgb="FFC00000"/>
                </patternFill>
              </fill>
            </x14:dxf>
          </x14:cfRule>
          <x14:cfRule type="containsText" priority="5116" operator="containsText" id="{855E0A10-1553-4571-BBB2-8E44C38AC9A3}">
            <xm:f>NOT(ISERROR(SEARCH('Listados Datos'!$T$4,AF488)))</xm:f>
            <xm:f>'Listados Datos'!$T$4</xm:f>
            <x14:dxf>
              <font>
                <b/>
                <i val="0"/>
                <color theme="0"/>
              </font>
              <fill>
                <patternFill>
                  <bgColor rgb="FFE26B0A"/>
                </patternFill>
              </fill>
            </x14:dxf>
          </x14:cfRule>
          <x14:cfRule type="containsText" priority="5117" operator="containsText" id="{1A3B458B-6A99-4A78-B25A-1A4C3E7CCB5B}">
            <xm:f>NOT(ISERROR(SEARCH('Listados Datos'!$T$5,AF488)))</xm:f>
            <xm:f>'Listados Datos'!$T$5</xm:f>
            <x14:dxf>
              <font>
                <b/>
                <i val="0"/>
                <color auto="1"/>
              </font>
              <fill>
                <patternFill>
                  <bgColor rgb="FFFFFF00"/>
                </patternFill>
              </fill>
            </x14:dxf>
          </x14:cfRule>
          <x14:cfRule type="containsText" priority="5118" operator="containsText" id="{AB2E2D57-0CB5-4E6C-BA3E-EC3510F03016}">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5111" operator="containsText" id="{EBA0FC85-375C-43FD-93DC-E3C1BDAA9F2C}">
            <xm:f>NOT(ISERROR(SEARCH('Listados Datos'!$T$3,AB488)))</xm:f>
            <xm:f>'Listados Datos'!$T$3</xm:f>
            <x14:dxf>
              <fill>
                <patternFill patternType="solid">
                  <bgColor rgb="FFC00000"/>
                </patternFill>
              </fill>
            </x14:dxf>
          </x14:cfRule>
          <x14:cfRule type="containsText" priority="5112" operator="containsText" id="{EF439483-8BBB-4DCA-8EDC-513688BE7D36}">
            <xm:f>NOT(ISERROR(SEARCH('Listados Datos'!$T$4,AB488)))</xm:f>
            <xm:f>'Listados Datos'!$T$4</xm:f>
            <x14:dxf>
              <font>
                <b/>
                <i val="0"/>
                <color theme="0"/>
              </font>
              <fill>
                <patternFill>
                  <bgColor rgb="FFE26B0A"/>
                </patternFill>
              </fill>
            </x14:dxf>
          </x14:cfRule>
          <x14:cfRule type="containsText" priority="5113" operator="containsText" id="{75A4607F-5D6B-4FCF-9A33-20E7A2466C2F}">
            <xm:f>NOT(ISERROR(SEARCH('Listados Datos'!$T$5,AB488)))</xm:f>
            <xm:f>'Listados Datos'!$T$5</xm:f>
            <x14:dxf>
              <font>
                <b/>
                <i val="0"/>
                <color auto="1"/>
              </font>
              <fill>
                <patternFill>
                  <bgColor rgb="FFFFFF00"/>
                </patternFill>
              </fill>
            </x14:dxf>
          </x14:cfRule>
          <x14:cfRule type="containsText" priority="5114" operator="containsText" id="{50B09ECD-3DC6-468B-B24E-40E72AA640D3}">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5101" operator="containsText" id="{FB9D7E9E-0639-47ED-8F03-E618E17DED00}">
            <xm:f>NOT(ISERROR(SEARCH('Listados Datos'!$P$3,Z488)))</xm:f>
            <xm:f>'Listados Datos'!$P$3</xm:f>
            <x14:dxf>
              <fill>
                <patternFill>
                  <bgColor rgb="FF99CC00"/>
                </patternFill>
              </fill>
            </x14:dxf>
          </x14:cfRule>
          <x14:cfRule type="containsText" priority="5102" operator="containsText" id="{6546CF33-B506-4118-A43E-6E86DA26373C}">
            <xm:f>NOT(ISERROR(SEARCH('Listados Datos'!$P$4,Z488)))</xm:f>
            <xm:f>'Listados Datos'!$P$4</xm:f>
            <x14:dxf>
              <fill>
                <patternFill>
                  <bgColor rgb="FF33CC33"/>
                </patternFill>
              </fill>
            </x14:dxf>
          </x14:cfRule>
          <x14:cfRule type="containsText" priority="5103" operator="containsText" id="{D9D73405-042C-4026-AD24-F727AE1EABB1}">
            <xm:f>NOT(ISERROR(SEARCH('Listados Datos'!$P$5,Z488)))</xm:f>
            <xm:f>'Listados Datos'!$P$5</xm:f>
            <x14:dxf>
              <fill>
                <patternFill>
                  <bgColor rgb="FFFFFF00"/>
                </patternFill>
              </fill>
            </x14:dxf>
          </x14:cfRule>
          <x14:cfRule type="containsText" priority="5104" operator="containsText" id="{B93B0F4B-7EAD-4D9F-AB8E-FAB27B95BD62}">
            <xm:f>NOT(ISERROR(SEARCH('Listados Datos'!$P$6,Z488)))</xm:f>
            <xm:f>'Listados Datos'!$P$6</xm:f>
            <x14:dxf>
              <fill>
                <patternFill>
                  <bgColor rgb="FFFFC000"/>
                </patternFill>
              </fill>
            </x14:dxf>
          </x14:cfRule>
          <x14:cfRule type="containsText" priority="5105" operator="containsText" id="{6575A109-2CA7-4868-A5F5-8C2D9CF62A43}">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5087" operator="containsText" id="{0F8B047F-0192-44E1-8E36-DDCDFB452251}">
            <xm:f>NOT(ISERROR(SEARCH('Listados Datos'!$T$3,AT488)))</xm:f>
            <xm:f>'Listados Datos'!$T$3</xm:f>
            <x14:dxf>
              <fill>
                <patternFill patternType="solid">
                  <bgColor rgb="FFC00000"/>
                </patternFill>
              </fill>
            </x14:dxf>
          </x14:cfRule>
          <x14:cfRule type="containsText" priority="5088" operator="containsText" id="{54B0E7A0-8263-4A27-B971-8E38A6D0939B}">
            <xm:f>NOT(ISERROR(SEARCH('Listados Datos'!$T$4,AT488)))</xm:f>
            <xm:f>'Listados Datos'!$T$4</xm:f>
            <x14:dxf>
              <font>
                <b/>
                <i val="0"/>
                <color theme="0"/>
              </font>
              <fill>
                <patternFill>
                  <bgColor rgb="FFE26B0A"/>
                </patternFill>
              </fill>
            </x14:dxf>
          </x14:cfRule>
          <x14:cfRule type="containsText" priority="5089" operator="containsText" id="{0DF26DBE-0712-47E7-9CBF-3B58202D2A69}">
            <xm:f>NOT(ISERROR(SEARCH('Listados Datos'!$T$5,AT488)))</xm:f>
            <xm:f>'Listados Datos'!$T$5</xm:f>
            <x14:dxf>
              <font>
                <b/>
                <i val="0"/>
                <color auto="1"/>
              </font>
              <fill>
                <patternFill>
                  <bgColor rgb="FFFFFF00"/>
                </patternFill>
              </fill>
            </x14:dxf>
          </x14:cfRule>
          <x14:cfRule type="containsText" priority="5090" operator="containsText" id="{FFF0F7B8-2BC1-418D-8FEF-1D6D076F9915}">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927" operator="containsText" id="{92CDC603-82F1-40DB-844D-7380B2E873A7}">
            <xm:f>NOT(ISERROR(SEARCH('Listados Datos'!$P$3,AR481)))</xm:f>
            <xm:f>'Listados Datos'!$P$3</xm:f>
            <x14:dxf>
              <fill>
                <patternFill>
                  <bgColor rgb="FF99CC00"/>
                </patternFill>
              </fill>
            </x14:dxf>
          </x14:cfRule>
          <x14:cfRule type="containsText" priority="4928" operator="containsText" id="{52F92562-EB49-45DF-9D7D-D92B1E81DA5A}">
            <xm:f>NOT(ISERROR(SEARCH('Listados Datos'!$P$4,AR481)))</xm:f>
            <xm:f>'Listados Datos'!$P$4</xm:f>
            <x14:dxf>
              <fill>
                <patternFill>
                  <bgColor rgb="FF33CC33"/>
                </patternFill>
              </fill>
            </x14:dxf>
          </x14:cfRule>
          <x14:cfRule type="containsText" priority="4929" operator="containsText" id="{05ECCD11-F118-43D5-986A-92CEA5120655}">
            <xm:f>NOT(ISERROR(SEARCH('Listados Datos'!$P$5,AR481)))</xm:f>
            <xm:f>'Listados Datos'!$P$5</xm:f>
            <x14:dxf>
              <fill>
                <patternFill>
                  <bgColor rgb="FFFFFF00"/>
                </patternFill>
              </fill>
            </x14:dxf>
          </x14:cfRule>
          <x14:cfRule type="containsText" priority="4930" operator="containsText" id="{F3D6BCA2-D147-4ECF-9431-A1F0A0E03977}">
            <xm:f>NOT(ISERROR(SEARCH('Listados Datos'!$P$6,AR481)))</xm:f>
            <xm:f>'Listados Datos'!$P$6</xm:f>
            <x14:dxf>
              <fill>
                <patternFill>
                  <bgColor rgb="FFFFC000"/>
                </patternFill>
              </fill>
            </x14:dxf>
          </x14:cfRule>
          <x14:cfRule type="containsText" priority="4931" operator="containsText" id="{CE795063-90F3-4B2E-8BB5-8610D4A7058F}">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4993" operator="containsText" id="{21418F49-F7D6-43D7-AD00-0C0757DA031B}">
            <xm:f>NOT(ISERROR(SEARCH('Listados Datos'!$T$3,AT483)))</xm:f>
            <xm:f>'Listados Datos'!$T$3</xm:f>
            <x14:dxf>
              <fill>
                <patternFill patternType="solid">
                  <bgColor rgb="FFC00000"/>
                </patternFill>
              </fill>
            </x14:dxf>
          </x14:cfRule>
          <x14:cfRule type="containsText" priority="4994" operator="containsText" id="{485C83C3-A297-41D2-ADC6-16732B6152D5}">
            <xm:f>NOT(ISERROR(SEARCH('Listados Datos'!$T$4,AT483)))</xm:f>
            <xm:f>'Listados Datos'!$T$4</xm:f>
            <x14:dxf>
              <font>
                <b/>
                <i val="0"/>
                <color theme="0"/>
              </font>
              <fill>
                <patternFill>
                  <bgColor rgb="FFE26B0A"/>
                </patternFill>
              </fill>
            </x14:dxf>
          </x14:cfRule>
          <x14:cfRule type="containsText" priority="4995" operator="containsText" id="{5A1B4581-1802-42D4-BFB6-59C44295C18C}">
            <xm:f>NOT(ISERROR(SEARCH('Listados Datos'!$T$5,AT483)))</xm:f>
            <xm:f>'Listados Datos'!$T$5</xm:f>
            <x14:dxf>
              <font>
                <b/>
                <i val="0"/>
                <color auto="1"/>
              </font>
              <fill>
                <patternFill>
                  <bgColor rgb="FFFFFF00"/>
                </patternFill>
              </fill>
            </x14:dxf>
          </x14:cfRule>
          <x14:cfRule type="containsText" priority="4996" operator="containsText" id="{4954A9E4-B807-4827-AE3C-9FB7AABEC602}">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4983" operator="containsText" id="{DF29AD65-0C71-41CB-9D36-BCB94C691E2F}">
            <xm:f>NOT(ISERROR(SEARCH('Listados Datos'!$P$3,AR483)))</xm:f>
            <xm:f>'Listados Datos'!$P$3</xm:f>
            <x14:dxf>
              <fill>
                <patternFill>
                  <bgColor rgb="FF99CC00"/>
                </patternFill>
              </fill>
            </x14:dxf>
          </x14:cfRule>
          <x14:cfRule type="containsText" priority="4984" operator="containsText" id="{C7AAB0D9-5AF3-4AD9-8F35-8B9A6E2F0E57}">
            <xm:f>NOT(ISERROR(SEARCH('Listados Datos'!$P$4,AR483)))</xm:f>
            <xm:f>'Listados Datos'!$P$4</xm:f>
            <x14:dxf>
              <fill>
                <patternFill>
                  <bgColor rgb="FF33CC33"/>
                </patternFill>
              </fill>
            </x14:dxf>
          </x14:cfRule>
          <x14:cfRule type="containsText" priority="4985" operator="containsText" id="{881A7E97-A96D-45AA-B752-60DE3E2F1145}">
            <xm:f>NOT(ISERROR(SEARCH('Listados Datos'!$P$5,AR483)))</xm:f>
            <xm:f>'Listados Datos'!$P$5</xm:f>
            <x14:dxf>
              <fill>
                <patternFill>
                  <bgColor rgb="FFFFFF00"/>
                </patternFill>
              </fill>
            </x14:dxf>
          </x14:cfRule>
          <x14:cfRule type="containsText" priority="4986" operator="containsText" id="{44602921-AA4D-46B4-BAF2-4363028DC9C7}">
            <xm:f>NOT(ISERROR(SEARCH('Listados Datos'!$P$6,AR483)))</xm:f>
            <xm:f>'Listados Datos'!$P$6</xm:f>
            <x14:dxf>
              <fill>
                <patternFill>
                  <bgColor rgb="FFFFC000"/>
                </patternFill>
              </fill>
            </x14:dxf>
          </x14:cfRule>
          <x14:cfRule type="containsText" priority="4987" operator="containsText" id="{6F99D192-AC00-44C2-AFDC-060B9E2FA7BF}">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51" operator="containsText" id="{06AF1B3E-0AAF-4B16-BB23-3534DC4053DF}">
            <xm:f>NOT(ISERROR(SEARCH('Listados Datos'!$T$3,AT480)))</xm:f>
            <xm:f>'Listados Datos'!$T$3</xm:f>
            <x14:dxf>
              <fill>
                <patternFill patternType="solid">
                  <bgColor rgb="FFC00000"/>
                </patternFill>
              </fill>
            </x14:dxf>
          </x14:cfRule>
          <x14:cfRule type="containsText" priority="4952" operator="containsText" id="{54E04A6D-4ED8-46F3-ACBA-00FFC25BBC24}">
            <xm:f>NOT(ISERROR(SEARCH('Listados Datos'!$T$4,AT480)))</xm:f>
            <xm:f>'Listados Datos'!$T$4</xm:f>
            <x14:dxf>
              <font>
                <b/>
                <i val="0"/>
                <color theme="0"/>
              </font>
              <fill>
                <patternFill>
                  <bgColor rgb="FFE26B0A"/>
                </patternFill>
              </fill>
            </x14:dxf>
          </x14:cfRule>
          <x14:cfRule type="containsText" priority="4953" operator="containsText" id="{D65BF106-334E-4368-8DBA-B3B18D775E72}">
            <xm:f>NOT(ISERROR(SEARCH('Listados Datos'!$T$5,AT480)))</xm:f>
            <xm:f>'Listados Datos'!$T$5</xm:f>
            <x14:dxf>
              <font>
                <b/>
                <i val="0"/>
                <color auto="1"/>
              </font>
              <fill>
                <patternFill>
                  <bgColor rgb="FFFFFF00"/>
                </patternFill>
              </fill>
            </x14:dxf>
          </x14:cfRule>
          <x14:cfRule type="containsText" priority="4954" operator="containsText" id="{F1404688-0CD7-4AC9-9641-D7A87C51A91E}">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41" operator="containsText" id="{0716AD39-4DCC-480D-82A2-24E5D56BA7D4}">
            <xm:f>NOT(ISERROR(SEARCH('Listados Datos'!$P$3,AR480)))</xm:f>
            <xm:f>'Listados Datos'!$P$3</xm:f>
            <x14:dxf>
              <fill>
                <patternFill>
                  <bgColor rgb="FF99CC00"/>
                </patternFill>
              </fill>
            </x14:dxf>
          </x14:cfRule>
          <x14:cfRule type="containsText" priority="4942" operator="containsText" id="{14637460-064D-4781-A93F-01991C0160D1}">
            <xm:f>NOT(ISERROR(SEARCH('Listados Datos'!$P$4,AR480)))</xm:f>
            <xm:f>'Listados Datos'!$P$4</xm:f>
            <x14:dxf>
              <fill>
                <patternFill>
                  <bgColor rgb="FF33CC33"/>
                </patternFill>
              </fill>
            </x14:dxf>
          </x14:cfRule>
          <x14:cfRule type="containsText" priority="4943" operator="containsText" id="{945600D4-A9CE-46D8-B5CA-9BBFB5491197}">
            <xm:f>NOT(ISERROR(SEARCH('Listados Datos'!$P$5,AR480)))</xm:f>
            <xm:f>'Listados Datos'!$P$5</xm:f>
            <x14:dxf>
              <fill>
                <patternFill>
                  <bgColor rgb="FFFFFF00"/>
                </patternFill>
              </fill>
            </x14:dxf>
          </x14:cfRule>
          <x14:cfRule type="containsText" priority="4944" operator="containsText" id="{77BD2DD5-FC89-40F9-AF72-96C52E68FA7E}">
            <xm:f>NOT(ISERROR(SEARCH('Listados Datos'!$P$6,AR480)))</xm:f>
            <xm:f>'Listados Datos'!$P$6</xm:f>
            <x14:dxf>
              <fill>
                <patternFill>
                  <bgColor rgb="FFFFC000"/>
                </patternFill>
              </fill>
            </x14:dxf>
          </x14:cfRule>
          <x14:cfRule type="containsText" priority="4945" operator="containsText" id="{7AB8936F-1563-4107-A04E-D24AF3EFF11B}">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59" operator="containsText" id="{61DA14EB-09CD-46D5-A3F2-35F67135B149}">
            <xm:f>NOT(ISERROR(SEARCH('Listados Datos'!$T$3,AF478)))</xm:f>
            <xm:f>'Listados Datos'!$T$3</xm:f>
            <x14:dxf>
              <fill>
                <patternFill patternType="solid">
                  <bgColor rgb="FFC00000"/>
                </patternFill>
              </fill>
            </x14:dxf>
          </x14:cfRule>
          <x14:cfRule type="containsText" priority="5060" operator="containsText" id="{F6FDE564-2432-4AF1-8286-D9821BB53FD5}">
            <xm:f>NOT(ISERROR(SEARCH('Listados Datos'!$T$4,AF478)))</xm:f>
            <xm:f>'Listados Datos'!$T$4</xm:f>
            <x14:dxf>
              <font>
                <b/>
                <i val="0"/>
                <color theme="0"/>
              </font>
              <fill>
                <patternFill>
                  <bgColor rgb="FFE26B0A"/>
                </patternFill>
              </fill>
            </x14:dxf>
          </x14:cfRule>
          <x14:cfRule type="containsText" priority="5061" operator="containsText" id="{AD875F34-D9AF-4AEF-8F5D-49A8AE9FBDC9}">
            <xm:f>NOT(ISERROR(SEARCH('Listados Datos'!$T$5,AF478)))</xm:f>
            <xm:f>'Listados Datos'!$T$5</xm:f>
            <x14:dxf>
              <font>
                <b/>
                <i val="0"/>
                <color auto="1"/>
              </font>
              <fill>
                <patternFill>
                  <bgColor rgb="FFFFFF00"/>
                </patternFill>
              </fill>
            </x14:dxf>
          </x14:cfRule>
          <x14:cfRule type="containsText" priority="5062" operator="containsText" id="{2A170830-38D7-418B-9A66-9F6DBF1AE78B}">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55" operator="containsText" id="{6697580A-B222-4AEF-B419-C7B27D6CF361}">
            <xm:f>NOT(ISERROR(SEARCH('Listados Datos'!$T$3,AB478)))</xm:f>
            <xm:f>'Listados Datos'!$T$3</xm:f>
            <x14:dxf>
              <fill>
                <patternFill patternType="solid">
                  <bgColor rgb="FFC00000"/>
                </patternFill>
              </fill>
            </x14:dxf>
          </x14:cfRule>
          <x14:cfRule type="containsText" priority="5056" operator="containsText" id="{AC60975A-9AC5-4264-A18C-22BAB5098EBA}">
            <xm:f>NOT(ISERROR(SEARCH('Listados Datos'!$T$4,AB478)))</xm:f>
            <xm:f>'Listados Datos'!$T$4</xm:f>
            <x14:dxf>
              <font>
                <b/>
                <i val="0"/>
                <color theme="0"/>
              </font>
              <fill>
                <patternFill>
                  <bgColor rgb="FFE26B0A"/>
                </patternFill>
              </fill>
            </x14:dxf>
          </x14:cfRule>
          <x14:cfRule type="containsText" priority="5057" operator="containsText" id="{FCBD3226-094B-43B2-927B-DC83E16009FF}">
            <xm:f>NOT(ISERROR(SEARCH('Listados Datos'!$T$5,AB478)))</xm:f>
            <xm:f>'Listados Datos'!$T$5</xm:f>
            <x14:dxf>
              <font>
                <b/>
                <i val="0"/>
                <color auto="1"/>
              </font>
              <fill>
                <patternFill>
                  <bgColor rgb="FFFFFF00"/>
                </patternFill>
              </fill>
            </x14:dxf>
          </x14:cfRule>
          <x14:cfRule type="containsText" priority="5058" operator="containsText" id="{AA0C8A2B-F32D-4E13-8759-F1229D999236}">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45" operator="containsText" id="{4F9FA49F-1671-47CB-AD25-3217879925B6}">
            <xm:f>NOT(ISERROR(SEARCH('Listados Datos'!$P$3,Z478)))</xm:f>
            <xm:f>'Listados Datos'!$P$3</xm:f>
            <x14:dxf>
              <fill>
                <patternFill>
                  <bgColor rgb="FF99CC00"/>
                </patternFill>
              </fill>
            </x14:dxf>
          </x14:cfRule>
          <x14:cfRule type="containsText" priority="5046" operator="containsText" id="{3EE8FC72-0713-4B14-901B-CF2262167D5D}">
            <xm:f>NOT(ISERROR(SEARCH('Listados Datos'!$P$4,Z478)))</xm:f>
            <xm:f>'Listados Datos'!$P$4</xm:f>
            <x14:dxf>
              <fill>
                <patternFill>
                  <bgColor rgb="FF33CC33"/>
                </patternFill>
              </fill>
            </x14:dxf>
          </x14:cfRule>
          <x14:cfRule type="containsText" priority="5047" operator="containsText" id="{9F11CDEF-438F-468A-BB3B-F8980B385C58}">
            <xm:f>NOT(ISERROR(SEARCH('Listados Datos'!$P$5,Z478)))</xm:f>
            <xm:f>'Listados Datos'!$P$5</xm:f>
            <x14:dxf>
              <fill>
                <patternFill>
                  <bgColor rgb="FFFFFF00"/>
                </patternFill>
              </fill>
            </x14:dxf>
          </x14:cfRule>
          <x14:cfRule type="containsText" priority="5048" operator="containsText" id="{C22DD45A-C135-4CBE-A54F-D9A8D9997AA0}">
            <xm:f>NOT(ISERROR(SEARCH('Listados Datos'!$P$6,Z478)))</xm:f>
            <xm:f>'Listados Datos'!$P$6</xm:f>
            <x14:dxf>
              <fill>
                <patternFill>
                  <bgColor rgb="FFFFC000"/>
                </patternFill>
              </fill>
            </x14:dxf>
          </x14:cfRule>
          <x14:cfRule type="containsText" priority="5049" operator="containsText" id="{93784AF4-190D-40C6-9EEA-7801ED38AB9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21" operator="containsText" id="{CF38EB8F-3553-43C8-9034-AB40E217A47B}">
            <xm:f>NOT(ISERROR(SEARCH('Listados Datos'!$T$3,AT478)))</xm:f>
            <xm:f>'Listados Datos'!$T$3</xm:f>
            <x14:dxf>
              <fill>
                <patternFill patternType="solid">
                  <bgColor rgb="FFC00000"/>
                </patternFill>
              </fill>
            </x14:dxf>
          </x14:cfRule>
          <x14:cfRule type="containsText" priority="5022" operator="containsText" id="{E9023AB6-E745-4D90-9379-201F2710E54C}">
            <xm:f>NOT(ISERROR(SEARCH('Listados Datos'!$T$4,AT478)))</xm:f>
            <xm:f>'Listados Datos'!$T$4</xm:f>
            <x14:dxf>
              <font>
                <b/>
                <i val="0"/>
                <color theme="0"/>
              </font>
              <fill>
                <patternFill>
                  <bgColor rgb="FFE26B0A"/>
                </patternFill>
              </fill>
            </x14:dxf>
          </x14:cfRule>
          <x14:cfRule type="containsText" priority="5023" operator="containsText" id="{4C43BE59-7D5B-4818-A71E-DAB6B583AEE0}">
            <xm:f>NOT(ISERROR(SEARCH('Listados Datos'!$T$5,AT478)))</xm:f>
            <xm:f>'Listados Datos'!$T$5</xm:f>
            <x14:dxf>
              <font>
                <b/>
                <i val="0"/>
                <color auto="1"/>
              </font>
              <fill>
                <patternFill>
                  <bgColor rgb="FFFFFF00"/>
                </patternFill>
              </fill>
            </x14:dxf>
          </x14:cfRule>
          <x14:cfRule type="containsText" priority="5024" operator="containsText" id="{0994DD6E-7B01-4E84-AFC9-EAD13436040D}">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11" operator="containsText" id="{482640B5-F215-4D02-B129-76A9701BD3E7}">
            <xm:f>NOT(ISERROR(SEARCH('Listados Datos'!$P$3,AR478)))</xm:f>
            <xm:f>'Listados Datos'!$P$3</xm:f>
            <x14:dxf>
              <fill>
                <patternFill>
                  <bgColor rgb="FF99CC00"/>
                </patternFill>
              </fill>
            </x14:dxf>
          </x14:cfRule>
          <x14:cfRule type="containsText" priority="5012" operator="containsText" id="{0CCF9630-21B3-46FE-8AB3-3C068BDBC27F}">
            <xm:f>NOT(ISERROR(SEARCH('Listados Datos'!$P$4,AR478)))</xm:f>
            <xm:f>'Listados Datos'!$P$4</xm:f>
            <x14:dxf>
              <fill>
                <patternFill>
                  <bgColor rgb="FF33CC33"/>
                </patternFill>
              </fill>
            </x14:dxf>
          </x14:cfRule>
          <x14:cfRule type="containsText" priority="5013" operator="containsText" id="{57C876C8-0917-4EB2-8776-26E11ADB84A9}">
            <xm:f>NOT(ISERROR(SEARCH('Listados Datos'!$P$5,AR478)))</xm:f>
            <xm:f>'Listados Datos'!$P$5</xm:f>
            <x14:dxf>
              <fill>
                <patternFill>
                  <bgColor rgb="FFFFFF00"/>
                </patternFill>
              </fill>
            </x14:dxf>
          </x14:cfRule>
          <x14:cfRule type="containsText" priority="5014" operator="containsText" id="{59A7D626-522D-4AD6-B051-6F6F8F7C9BEB}">
            <xm:f>NOT(ISERROR(SEARCH('Listados Datos'!$P$6,AR478)))</xm:f>
            <xm:f>'Listados Datos'!$P$6</xm:f>
            <x14:dxf>
              <fill>
                <patternFill>
                  <bgColor rgb="FFFFC000"/>
                </patternFill>
              </fill>
            </x14:dxf>
          </x14:cfRule>
          <x14:cfRule type="containsText" priority="5015" operator="containsText" id="{7246F045-1B1B-47D2-B0EC-DAF7A75855F0}">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07" operator="containsText" id="{39C8CBB4-B526-42DF-BACC-AE31439D2608}">
            <xm:f>NOT(ISERROR(SEARCH('Listados Datos'!$T$3,AT479)))</xm:f>
            <xm:f>'Listados Datos'!$T$3</xm:f>
            <x14:dxf>
              <fill>
                <patternFill patternType="solid">
                  <bgColor rgb="FFC00000"/>
                </patternFill>
              </fill>
            </x14:dxf>
          </x14:cfRule>
          <x14:cfRule type="containsText" priority="5008" operator="containsText" id="{0CF2CFF5-09C5-4F85-A8E4-21E675E0DFFD}">
            <xm:f>NOT(ISERROR(SEARCH('Listados Datos'!$T$4,AT479)))</xm:f>
            <xm:f>'Listados Datos'!$T$4</xm:f>
            <x14:dxf>
              <font>
                <b/>
                <i val="0"/>
                <color theme="0"/>
              </font>
              <fill>
                <patternFill>
                  <bgColor rgb="FFE26B0A"/>
                </patternFill>
              </fill>
            </x14:dxf>
          </x14:cfRule>
          <x14:cfRule type="containsText" priority="5009" operator="containsText" id="{4FA96385-39EA-439F-95D5-1890091A5B3A}">
            <xm:f>NOT(ISERROR(SEARCH('Listados Datos'!$T$5,AT479)))</xm:f>
            <xm:f>'Listados Datos'!$T$5</xm:f>
            <x14:dxf>
              <font>
                <b/>
                <i val="0"/>
                <color auto="1"/>
              </font>
              <fill>
                <patternFill>
                  <bgColor rgb="FFFFFF00"/>
                </patternFill>
              </fill>
            </x14:dxf>
          </x14:cfRule>
          <x14:cfRule type="containsText" priority="5010" operator="containsText" id="{047377AE-4774-4F69-A741-A9C35EF0AF05}">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4997" operator="containsText" id="{590BF235-4B72-4FE0-A08F-4EE14D01FBDE}">
            <xm:f>NOT(ISERROR(SEARCH('Listados Datos'!$P$3,AR479)))</xm:f>
            <xm:f>'Listados Datos'!$P$3</xm:f>
            <x14:dxf>
              <fill>
                <patternFill>
                  <bgColor rgb="FF99CC00"/>
                </patternFill>
              </fill>
            </x14:dxf>
          </x14:cfRule>
          <x14:cfRule type="containsText" priority="4998" operator="containsText" id="{CFD61F45-EF7B-4382-9593-BE39B287510D}">
            <xm:f>NOT(ISERROR(SEARCH('Listados Datos'!$P$4,AR479)))</xm:f>
            <xm:f>'Listados Datos'!$P$4</xm:f>
            <x14:dxf>
              <fill>
                <patternFill>
                  <bgColor rgb="FF33CC33"/>
                </patternFill>
              </fill>
            </x14:dxf>
          </x14:cfRule>
          <x14:cfRule type="containsText" priority="4999" operator="containsText" id="{58468168-004C-41B6-AE8D-08E2E363DBFF}">
            <xm:f>NOT(ISERROR(SEARCH('Listados Datos'!$P$5,AR479)))</xm:f>
            <xm:f>'Listados Datos'!$P$5</xm:f>
            <x14:dxf>
              <fill>
                <patternFill>
                  <bgColor rgb="FFFFFF00"/>
                </patternFill>
              </fill>
            </x14:dxf>
          </x14:cfRule>
          <x14:cfRule type="containsText" priority="5000" operator="containsText" id="{BACA8CD6-3AA1-4D3F-9521-7C15D8352062}">
            <xm:f>NOT(ISERROR(SEARCH('Listados Datos'!$P$6,AR479)))</xm:f>
            <xm:f>'Listados Datos'!$P$6</xm:f>
            <x14:dxf>
              <fill>
                <patternFill>
                  <bgColor rgb="FFFFC000"/>
                </patternFill>
              </fill>
            </x14:dxf>
          </x14:cfRule>
          <x14:cfRule type="containsText" priority="5001" operator="containsText" id="{82E9AEDE-36E1-4DFD-ADC8-86B01282E91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4979" operator="containsText" id="{14FCD5ED-B14F-4A00-94CB-BBDCF5A2810A}">
            <xm:f>NOT(ISERROR(SEARCH('Listados Datos'!$T$3,AF480)))</xm:f>
            <xm:f>'Listados Datos'!$T$3</xm:f>
            <x14:dxf>
              <fill>
                <patternFill patternType="solid">
                  <bgColor rgb="FFC00000"/>
                </patternFill>
              </fill>
            </x14:dxf>
          </x14:cfRule>
          <x14:cfRule type="containsText" priority="4980" operator="containsText" id="{85BBDE54-E410-4652-9DCD-75B5F0428D87}">
            <xm:f>NOT(ISERROR(SEARCH('Listados Datos'!$T$4,AF480)))</xm:f>
            <xm:f>'Listados Datos'!$T$4</xm:f>
            <x14:dxf>
              <font>
                <b/>
                <i val="0"/>
                <color theme="0"/>
              </font>
              <fill>
                <patternFill>
                  <bgColor rgb="FFE26B0A"/>
                </patternFill>
              </fill>
            </x14:dxf>
          </x14:cfRule>
          <x14:cfRule type="containsText" priority="4981" operator="containsText" id="{F7650CB3-42BD-4764-BC37-2C04DDE49C91}">
            <xm:f>NOT(ISERROR(SEARCH('Listados Datos'!$T$5,AF480)))</xm:f>
            <xm:f>'Listados Datos'!$T$5</xm:f>
            <x14:dxf>
              <font>
                <b/>
                <i val="0"/>
                <color auto="1"/>
              </font>
              <fill>
                <patternFill>
                  <bgColor rgb="FFFFFF00"/>
                </patternFill>
              </fill>
            </x14:dxf>
          </x14:cfRule>
          <x14:cfRule type="containsText" priority="4982" operator="containsText" id="{35221292-9371-4520-BF9D-00CA609C9F37}">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4975" operator="containsText" id="{64C8BB61-3BF2-41FC-9836-001A1BF93204}">
            <xm:f>NOT(ISERROR(SEARCH('Listados Datos'!$T$3,AB480)))</xm:f>
            <xm:f>'Listados Datos'!$T$3</xm:f>
            <x14:dxf>
              <fill>
                <patternFill patternType="solid">
                  <bgColor rgb="FFC00000"/>
                </patternFill>
              </fill>
            </x14:dxf>
          </x14:cfRule>
          <x14:cfRule type="containsText" priority="4976" operator="containsText" id="{DECB4436-07FA-4B7A-B7A8-7A91AEE0076D}">
            <xm:f>NOT(ISERROR(SEARCH('Listados Datos'!$T$4,AB480)))</xm:f>
            <xm:f>'Listados Datos'!$T$4</xm:f>
            <x14:dxf>
              <font>
                <b/>
                <i val="0"/>
                <color theme="0"/>
              </font>
              <fill>
                <patternFill>
                  <bgColor rgb="FFE26B0A"/>
                </patternFill>
              </fill>
            </x14:dxf>
          </x14:cfRule>
          <x14:cfRule type="containsText" priority="4977" operator="containsText" id="{FBB924A2-0F07-49B2-9751-87ED647FADD2}">
            <xm:f>NOT(ISERROR(SEARCH('Listados Datos'!$T$5,AB480)))</xm:f>
            <xm:f>'Listados Datos'!$T$5</xm:f>
            <x14:dxf>
              <font>
                <b/>
                <i val="0"/>
                <color auto="1"/>
              </font>
              <fill>
                <patternFill>
                  <bgColor rgb="FFFFFF00"/>
                </patternFill>
              </fill>
            </x14:dxf>
          </x14:cfRule>
          <x14:cfRule type="containsText" priority="4978" operator="containsText" id="{05A26BAF-AADE-47BD-ADE3-84FC5DB88712}">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65" operator="containsText" id="{1D003B2F-CD74-400E-8B32-6EF35E36D208}">
            <xm:f>NOT(ISERROR(SEARCH('Listados Datos'!$P$3,Z480)))</xm:f>
            <xm:f>'Listados Datos'!$P$3</xm:f>
            <x14:dxf>
              <fill>
                <patternFill>
                  <bgColor rgb="FF99CC00"/>
                </patternFill>
              </fill>
            </x14:dxf>
          </x14:cfRule>
          <x14:cfRule type="containsText" priority="4966" operator="containsText" id="{AABAC9B6-B1CA-45A6-B6BB-4D8C3EE1E151}">
            <xm:f>NOT(ISERROR(SEARCH('Listados Datos'!$P$4,Z480)))</xm:f>
            <xm:f>'Listados Datos'!$P$4</xm:f>
            <x14:dxf>
              <fill>
                <patternFill>
                  <bgColor rgb="FF33CC33"/>
                </patternFill>
              </fill>
            </x14:dxf>
          </x14:cfRule>
          <x14:cfRule type="containsText" priority="4967" operator="containsText" id="{A2989460-6181-4020-B5E0-CD18781A493E}">
            <xm:f>NOT(ISERROR(SEARCH('Listados Datos'!$P$5,Z480)))</xm:f>
            <xm:f>'Listados Datos'!$P$5</xm:f>
            <x14:dxf>
              <fill>
                <patternFill>
                  <bgColor rgb="FFFFFF00"/>
                </patternFill>
              </fill>
            </x14:dxf>
          </x14:cfRule>
          <x14:cfRule type="containsText" priority="4968" operator="containsText" id="{E633233F-FB55-47A1-A5E0-28C639246507}">
            <xm:f>NOT(ISERROR(SEARCH('Listados Datos'!$P$6,Z480)))</xm:f>
            <xm:f>'Listados Datos'!$P$6</xm:f>
            <x14:dxf>
              <fill>
                <patternFill>
                  <bgColor rgb="FFFFC000"/>
                </patternFill>
              </fill>
            </x14:dxf>
          </x14:cfRule>
          <x14:cfRule type="containsText" priority="4969" operator="containsText" id="{7190FBC1-D186-4C02-8471-F95CB2219DF7}">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37" operator="containsText" id="{E0A73370-B82B-4708-B959-2E3AFC6D541F}">
            <xm:f>NOT(ISERROR(SEARCH('Listados Datos'!$T$3,AT481)))</xm:f>
            <xm:f>'Listados Datos'!$T$3</xm:f>
            <x14:dxf>
              <fill>
                <patternFill patternType="solid">
                  <bgColor rgb="FFC00000"/>
                </patternFill>
              </fill>
            </x14:dxf>
          </x14:cfRule>
          <x14:cfRule type="containsText" priority="4938" operator="containsText" id="{19FDFE01-E80D-4B24-AF1D-26D738B39CC0}">
            <xm:f>NOT(ISERROR(SEARCH('Listados Datos'!$T$4,AT481)))</xm:f>
            <xm:f>'Listados Datos'!$T$4</xm:f>
            <x14:dxf>
              <font>
                <b/>
                <i val="0"/>
                <color theme="0"/>
              </font>
              <fill>
                <patternFill>
                  <bgColor rgb="FFE26B0A"/>
                </patternFill>
              </fill>
            </x14:dxf>
          </x14:cfRule>
          <x14:cfRule type="containsText" priority="4939" operator="containsText" id="{729C61BD-08EE-4413-A805-9C3322080BD9}">
            <xm:f>NOT(ISERROR(SEARCH('Listados Datos'!$T$5,AT481)))</xm:f>
            <xm:f>'Listados Datos'!$T$5</xm:f>
            <x14:dxf>
              <font>
                <b/>
                <i val="0"/>
                <color auto="1"/>
              </font>
              <fill>
                <patternFill>
                  <bgColor rgb="FFFFFF00"/>
                </patternFill>
              </fill>
            </x14:dxf>
          </x14:cfRule>
          <x14:cfRule type="containsText" priority="4940" operator="containsText" id="{0547A870-8B98-4042-BF7C-BAED127222E1}">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885" operator="containsText" id="{9A68D4B3-4B8D-4DA5-8590-112661E6D109}">
            <xm:f>NOT(ISERROR(SEARCH('Listados Datos'!$P$3,AR482)))</xm:f>
            <xm:f>'Listados Datos'!$P$3</xm:f>
            <x14:dxf>
              <fill>
                <patternFill>
                  <bgColor rgb="FF99CC00"/>
                </patternFill>
              </fill>
            </x14:dxf>
          </x14:cfRule>
          <x14:cfRule type="containsText" priority="4886" operator="containsText" id="{48154125-5888-49EC-B505-87282F0F4738}">
            <xm:f>NOT(ISERROR(SEARCH('Listados Datos'!$P$4,AR482)))</xm:f>
            <xm:f>'Listados Datos'!$P$4</xm:f>
            <x14:dxf>
              <fill>
                <patternFill>
                  <bgColor rgb="FF33CC33"/>
                </patternFill>
              </fill>
            </x14:dxf>
          </x14:cfRule>
          <x14:cfRule type="containsText" priority="4887" operator="containsText" id="{13F4A829-C669-440A-80E5-0B96C1BED08B}">
            <xm:f>NOT(ISERROR(SEARCH('Listados Datos'!$P$5,AR482)))</xm:f>
            <xm:f>'Listados Datos'!$P$5</xm:f>
            <x14:dxf>
              <fill>
                <patternFill>
                  <bgColor rgb="FFFFFF00"/>
                </patternFill>
              </fill>
            </x14:dxf>
          </x14:cfRule>
          <x14:cfRule type="containsText" priority="4888" operator="containsText" id="{625E376B-1CD6-4B0F-911C-99A670B20E7D}">
            <xm:f>NOT(ISERROR(SEARCH('Listados Datos'!$P$6,AR482)))</xm:f>
            <xm:f>'Listados Datos'!$P$6</xm:f>
            <x14:dxf>
              <fill>
                <patternFill>
                  <bgColor rgb="FFFFC000"/>
                </patternFill>
              </fill>
            </x14:dxf>
          </x14:cfRule>
          <x14:cfRule type="containsText" priority="4889" operator="containsText" id="{F4A61416-6237-4756-B1F3-1795044FBA7A}">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23" operator="containsText" id="{FB92C890-4E1C-4540-B8C8-B82FAFA76AAB}">
            <xm:f>NOT(ISERROR(SEARCH('Listados Datos'!$T$3,AF482)))</xm:f>
            <xm:f>'Listados Datos'!$T$3</xm:f>
            <x14:dxf>
              <fill>
                <patternFill patternType="solid">
                  <bgColor rgb="FFC00000"/>
                </patternFill>
              </fill>
            </x14:dxf>
          </x14:cfRule>
          <x14:cfRule type="containsText" priority="4924" operator="containsText" id="{0F63A0FF-84D8-4395-A827-EAD023FB8B0D}">
            <xm:f>NOT(ISERROR(SEARCH('Listados Datos'!$T$4,AF482)))</xm:f>
            <xm:f>'Listados Datos'!$T$4</xm:f>
            <x14:dxf>
              <font>
                <b/>
                <i val="0"/>
                <color theme="0"/>
              </font>
              <fill>
                <patternFill>
                  <bgColor rgb="FFE26B0A"/>
                </patternFill>
              </fill>
            </x14:dxf>
          </x14:cfRule>
          <x14:cfRule type="containsText" priority="4925" operator="containsText" id="{F6B9821C-70A2-4B71-8571-3F4806481D5F}">
            <xm:f>NOT(ISERROR(SEARCH('Listados Datos'!$T$5,AF482)))</xm:f>
            <xm:f>'Listados Datos'!$T$5</xm:f>
            <x14:dxf>
              <font>
                <b/>
                <i val="0"/>
                <color auto="1"/>
              </font>
              <fill>
                <patternFill>
                  <bgColor rgb="FFFFFF00"/>
                </patternFill>
              </fill>
            </x14:dxf>
          </x14:cfRule>
          <x14:cfRule type="containsText" priority="4926" operator="containsText" id="{B506E45C-625F-4974-BE3D-A972A078F168}">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19" operator="containsText" id="{80801248-E87F-4165-883F-C19A17C2EEFF}">
            <xm:f>NOT(ISERROR(SEARCH('Listados Datos'!$T$3,AB482)))</xm:f>
            <xm:f>'Listados Datos'!$T$3</xm:f>
            <x14:dxf>
              <fill>
                <patternFill patternType="solid">
                  <bgColor rgb="FFC00000"/>
                </patternFill>
              </fill>
            </x14:dxf>
          </x14:cfRule>
          <x14:cfRule type="containsText" priority="4920" operator="containsText" id="{64240CAA-880C-4CDB-9EC9-A54EFDC2AECA}">
            <xm:f>NOT(ISERROR(SEARCH('Listados Datos'!$T$4,AB482)))</xm:f>
            <xm:f>'Listados Datos'!$T$4</xm:f>
            <x14:dxf>
              <font>
                <b/>
                <i val="0"/>
                <color theme="0"/>
              </font>
              <fill>
                <patternFill>
                  <bgColor rgb="FFE26B0A"/>
                </patternFill>
              </fill>
            </x14:dxf>
          </x14:cfRule>
          <x14:cfRule type="containsText" priority="4921" operator="containsText" id="{A5E17BCD-6E81-4D0F-AD42-7207767F7FBB}">
            <xm:f>NOT(ISERROR(SEARCH('Listados Datos'!$T$5,AB482)))</xm:f>
            <xm:f>'Listados Datos'!$T$5</xm:f>
            <x14:dxf>
              <font>
                <b/>
                <i val="0"/>
                <color auto="1"/>
              </font>
              <fill>
                <patternFill>
                  <bgColor rgb="FFFFFF00"/>
                </patternFill>
              </fill>
            </x14:dxf>
          </x14:cfRule>
          <x14:cfRule type="containsText" priority="4922" operator="containsText" id="{99F190E4-CE21-4055-AA30-7FC60FBDA045}">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09" operator="containsText" id="{A7D682DD-8A33-426D-B2D5-7E2B3492C247}">
            <xm:f>NOT(ISERROR(SEARCH('Listados Datos'!$P$3,Z482)))</xm:f>
            <xm:f>'Listados Datos'!$P$3</xm:f>
            <x14:dxf>
              <fill>
                <patternFill>
                  <bgColor rgb="FF99CC00"/>
                </patternFill>
              </fill>
            </x14:dxf>
          </x14:cfRule>
          <x14:cfRule type="containsText" priority="4910" operator="containsText" id="{92A0980E-52D9-4F7E-B9B1-5F50721EBBDF}">
            <xm:f>NOT(ISERROR(SEARCH('Listados Datos'!$P$4,Z482)))</xm:f>
            <xm:f>'Listados Datos'!$P$4</xm:f>
            <x14:dxf>
              <fill>
                <patternFill>
                  <bgColor rgb="FF33CC33"/>
                </patternFill>
              </fill>
            </x14:dxf>
          </x14:cfRule>
          <x14:cfRule type="containsText" priority="4911" operator="containsText" id="{BEA42F42-769C-45CA-8011-81E7DA258612}">
            <xm:f>NOT(ISERROR(SEARCH('Listados Datos'!$P$5,Z482)))</xm:f>
            <xm:f>'Listados Datos'!$P$5</xm:f>
            <x14:dxf>
              <fill>
                <patternFill>
                  <bgColor rgb="FFFFFF00"/>
                </patternFill>
              </fill>
            </x14:dxf>
          </x14:cfRule>
          <x14:cfRule type="containsText" priority="4912" operator="containsText" id="{D85078C4-9656-4BCF-A35A-9A214760F1FF}">
            <xm:f>NOT(ISERROR(SEARCH('Listados Datos'!$P$6,Z482)))</xm:f>
            <xm:f>'Listados Datos'!$P$6</xm:f>
            <x14:dxf>
              <fill>
                <patternFill>
                  <bgColor rgb="FFFFC000"/>
                </patternFill>
              </fill>
            </x14:dxf>
          </x14:cfRule>
          <x14:cfRule type="containsText" priority="4913" operator="containsText" id="{5D8113FF-D9E9-4605-B32C-47BB06590BA2}">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895" operator="containsText" id="{F3AECF90-5A0F-4614-93A0-5AAA7AC6B3C1}">
            <xm:f>NOT(ISERROR(SEARCH('Listados Datos'!$T$3,AT482)))</xm:f>
            <xm:f>'Listados Datos'!$T$3</xm:f>
            <x14:dxf>
              <fill>
                <patternFill patternType="solid">
                  <bgColor rgb="FFC00000"/>
                </patternFill>
              </fill>
            </x14:dxf>
          </x14:cfRule>
          <x14:cfRule type="containsText" priority="4896" operator="containsText" id="{84B3FFDE-8973-456E-992F-106B005A3544}">
            <xm:f>NOT(ISERROR(SEARCH('Listados Datos'!$T$4,AT482)))</xm:f>
            <xm:f>'Listados Datos'!$T$4</xm:f>
            <x14:dxf>
              <font>
                <b/>
                <i val="0"/>
                <color theme="0"/>
              </font>
              <fill>
                <patternFill>
                  <bgColor rgb="FFE26B0A"/>
                </patternFill>
              </fill>
            </x14:dxf>
          </x14:cfRule>
          <x14:cfRule type="containsText" priority="4897" operator="containsText" id="{19511CF8-3E94-4DA8-9DC5-8EB311BD37F0}">
            <xm:f>NOT(ISERROR(SEARCH('Listados Datos'!$T$5,AT482)))</xm:f>
            <xm:f>'Listados Datos'!$T$5</xm:f>
            <x14:dxf>
              <font>
                <b/>
                <i val="0"/>
                <color auto="1"/>
              </font>
              <fill>
                <patternFill>
                  <bgColor rgb="FFFFFF00"/>
                </patternFill>
              </fill>
            </x14:dxf>
          </x14:cfRule>
          <x14:cfRule type="containsText" priority="4898" operator="containsText" id="{AE343B7A-3768-408E-9191-000319C2CF4C}">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35" operator="containsText" id="{E77A83BA-97B7-4AF7-8136-66C75FAFA049}">
            <xm:f>NOT(ISERROR(SEARCH('Listados Datos'!$P$3,AR493)))</xm:f>
            <xm:f>'Listados Datos'!$P$3</xm:f>
            <x14:dxf>
              <fill>
                <patternFill>
                  <bgColor rgb="FF99CC00"/>
                </patternFill>
              </fill>
            </x14:dxf>
          </x14:cfRule>
          <x14:cfRule type="containsText" priority="4736" operator="containsText" id="{BE088DCD-5CF9-4C40-8405-51D97851F5E8}">
            <xm:f>NOT(ISERROR(SEARCH('Listados Datos'!$P$4,AR493)))</xm:f>
            <xm:f>'Listados Datos'!$P$4</xm:f>
            <x14:dxf>
              <fill>
                <patternFill>
                  <bgColor rgb="FF33CC33"/>
                </patternFill>
              </fill>
            </x14:dxf>
          </x14:cfRule>
          <x14:cfRule type="containsText" priority="4737" operator="containsText" id="{D7F47B38-C1BF-400F-A435-1AF5FDF4F5EA}">
            <xm:f>NOT(ISERROR(SEARCH('Listados Datos'!$P$5,AR493)))</xm:f>
            <xm:f>'Listados Datos'!$P$5</xm:f>
            <x14:dxf>
              <fill>
                <patternFill>
                  <bgColor rgb="FFFFFF00"/>
                </patternFill>
              </fill>
            </x14:dxf>
          </x14:cfRule>
          <x14:cfRule type="containsText" priority="4738" operator="containsText" id="{3F62CA0E-7FC4-4AD1-B7F0-B21629C7598C}">
            <xm:f>NOT(ISERROR(SEARCH('Listados Datos'!$P$6,AR493)))</xm:f>
            <xm:f>'Listados Datos'!$P$6</xm:f>
            <x14:dxf>
              <fill>
                <patternFill>
                  <bgColor rgb="FFFFC000"/>
                </patternFill>
              </fill>
            </x14:dxf>
          </x14:cfRule>
          <x14:cfRule type="containsText" priority="4739" operator="containsText" id="{F9288F33-D42F-4E72-B3CB-39B38B14F4F9}">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801" operator="containsText" id="{9E35CE91-FB4A-4A66-BA3D-55A0E0DE0C4A}">
            <xm:f>NOT(ISERROR(SEARCH('Listados Datos'!$T$3,AT495)))</xm:f>
            <xm:f>'Listados Datos'!$T$3</xm:f>
            <x14:dxf>
              <fill>
                <patternFill patternType="solid">
                  <bgColor rgb="FFC00000"/>
                </patternFill>
              </fill>
            </x14:dxf>
          </x14:cfRule>
          <x14:cfRule type="containsText" priority="4802" operator="containsText" id="{D27FE13F-5419-4820-B473-FC6A77350AC9}">
            <xm:f>NOT(ISERROR(SEARCH('Listados Datos'!$T$4,AT495)))</xm:f>
            <xm:f>'Listados Datos'!$T$4</xm:f>
            <x14:dxf>
              <font>
                <b/>
                <i val="0"/>
                <color theme="0"/>
              </font>
              <fill>
                <patternFill>
                  <bgColor rgb="FFE26B0A"/>
                </patternFill>
              </fill>
            </x14:dxf>
          </x14:cfRule>
          <x14:cfRule type="containsText" priority="4803" operator="containsText" id="{59F463A5-A83B-4199-9159-39B69C1B8ECC}">
            <xm:f>NOT(ISERROR(SEARCH('Listados Datos'!$T$5,AT495)))</xm:f>
            <xm:f>'Listados Datos'!$T$5</xm:f>
            <x14:dxf>
              <font>
                <b/>
                <i val="0"/>
                <color auto="1"/>
              </font>
              <fill>
                <patternFill>
                  <bgColor rgb="FFFFFF00"/>
                </patternFill>
              </fill>
            </x14:dxf>
          </x14:cfRule>
          <x14:cfRule type="containsText" priority="4804" operator="containsText" id="{02E76D1F-9CCE-4A7A-9019-353930AF318F}">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791" operator="containsText" id="{5784B958-BE64-4552-9AE2-D86A7DE612F6}">
            <xm:f>NOT(ISERROR(SEARCH('Listados Datos'!$P$3,AR495)))</xm:f>
            <xm:f>'Listados Datos'!$P$3</xm:f>
            <x14:dxf>
              <fill>
                <patternFill>
                  <bgColor rgb="FF99CC00"/>
                </patternFill>
              </fill>
            </x14:dxf>
          </x14:cfRule>
          <x14:cfRule type="containsText" priority="4792" operator="containsText" id="{36FEE2C6-8B74-423D-BA5C-6EDCE9D87820}">
            <xm:f>NOT(ISERROR(SEARCH('Listados Datos'!$P$4,AR495)))</xm:f>
            <xm:f>'Listados Datos'!$P$4</xm:f>
            <x14:dxf>
              <fill>
                <patternFill>
                  <bgColor rgb="FF33CC33"/>
                </patternFill>
              </fill>
            </x14:dxf>
          </x14:cfRule>
          <x14:cfRule type="containsText" priority="4793" operator="containsText" id="{FD479275-7A8F-4D12-977C-40369D92B001}">
            <xm:f>NOT(ISERROR(SEARCH('Listados Datos'!$P$5,AR495)))</xm:f>
            <xm:f>'Listados Datos'!$P$5</xm:f>
            <x14:dxf>
              <fill>
                <patternFill>
                  <bgColor rgb="FFFFFF00"/>
                </patternFill>
              </fill>
            </x14:dxf>
          </x14:cfRule>
          <x14:cfRule type="containsText" priority="4794" operator="containsText" id="{4D7C6955-3B7A-4FAB-AE2F-4E426AD8CC81}">
            <xm:f>NOT(ISERROR(SEARCH('Listados Datos'!$P$6,AR495)))</xm:f>
            <xm:f>'Listados Datos'!$P$6</xm:f>
            <x14:dxf>
              <fill>
                <patternFill>
                  <bgColor rgb="FFFFC000"/>
                </patternFill>
              </fill>
            </x14:dxf>
          </x14:cfRule>
          <x14:cfRule type="containsText" priority="4795" operator="containsText" id="{FE6D0898-7973-47BA-A079-386AD9052C1B}">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759" operator="containsText" id="{D64F28F9-CCEC-4F0D-9C04-9EB6E0B653D1}">
            <xm:f>NOT(ISERROR(SEARCH('Listados Datos'!$T$3,AT492)))</xm:f>
            <xm:f>'Listados Datos'!$T$3</xm:f>
            <x14:dxf>
              <fill>
                <patternFill patternType="solid">
                  <bgColor rgb="FFC00000"/>
                </patternFill>
              </fill>
            </x14:dxf>
          </x14:cfRule>
          <x14:cfRule type="containsText" priority="4760" operator="containsText" id="{FD6FEBDA-2D57-4DDB-BD3C-978C31D434F4}">
            <xm:f>NOT(ISERROR(SEARCH('Listados Datos'!$T$4,AT492)))</xm:f>
            <xm:f>'Listados Datos'!$T$4</xm:f>
            <x14:dxf>
              <font>
                <b/>
                <i val="0"/>
                <color theme="0"/>
              </font>
              <fill>
                <patternFill>
                  <bgColor rgb="FFE26B0A"/>
                </patternFill>
              </fill>
            </x14:dxf>
          </x14:cfRule>
          <x14:cfRule type="containsText" priority="4761" operator="containsText" id="{A796A654-6ACD-4F3B-BD7B-E124392754CF}">
            <xm:f>NOT(ISERROR(SEARCH('Listados Datos'!$T$5,AT492)))</xm:f>
            <xm:f>'Listados Datos'!$T$5</xm:f>
            <x14:dxf>
              <font>
                <b/>
                <i val="0"/>
                <color auto="1"/>
              </font>
              <fill>
                <patternFill>
                  <bgColor rgb="FFFFFF00"/>
                </patternFill>
              </fill>
            </x14:dxf>
          </x14:cfRule>
          <x14:cfRule type="containsText" priority="4762" operator="containsText" id="{E050387D-6641-4DB8-AD22-AFB4D7DD93A3}">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749" operator="containsText" id="{0D7D2438-CBA9-40E1-BE49-7E4BD4D7D258}">
            <xm:f>NOT(ISERROR(SEARCH('Listados Datos'!$P$3,AR492)))</xm:f>
            <xm:f>'Listados Datos'!$P$3</xm:f>
            <x14:dxf>
              <fill>
                <patternFill>
                  <bgColor rgb="FF99CC00"/>
                </patternFill>
              </fill>
            </x14:dxf>
          </x14:cfRule>
          <x14:cfRule type="containsText" priority="4750" operator="containsText" id="{4BF70AB0-AE3A-4737-AB82-D9975BE5656F}">
            <xm:f>NOT(ISERROR(SEARCH('Listados Datos'!$P$4,AR492)))</xm:f>
            <xm:f>'Listados Datos'!$P$4</xm:f>
            <x14:dxf>
              <fill>
                <patternFill>
                  <bgColor rgb="FF33CC33"/>
                </patternFill>
              </fill>
            </x14:dxf>
          </x14:cfRule>
          <x14:cfRule type="containsText" priority="4751" operator="containsText" id="{D38D5293-EC3B-449A-8E8D-AFD9C142B9D8}">
            <xm:f>NOT(ISERROR(SEARCH('Listados Datos'!$P$5,AR492)))</xm:f>
            <xm:f>'Listados Datos'!$P$5</xm:f>
            <x14:dxf>
              <fill>
                <patternFill>
                  <bgColor rgb="FFFFFF00"/>
                </patternFill>
              </fill>
            </x14:dxf>
          </x14:cfRule>
          <x14:cfRule type="containsText" priority="4752" operator="containsText" id="{95E97175-BAF8-4C3A-A10C-7C47532E8DB9}">
            <xm:f>NOT(ISERROR(SEARCH('Listados Datos'!$P$6,AR492)))</xm:f>
            <xm:f>'Listados Datos'!$P$6</xm:f>
            <x14:dxf>
              <fill>
                <patternFill>
                  <bgColor rgb="FFFFC000"/>
                </patternFill>
              </fill>
            </x14:dxf>
          </x14:cfRule>
          <x14:cfRule type="containsText" priority="4753" operator="containsText" id="{03DD5968-858C-41B9-9CAD-15F5A07BB7BC}">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867" operator="containsText" id="{4B210568-10E1-42BF-96A9-D4DA779163D2}">
            <xm:f>NOT(ISERROR(SEARCH('Listados Datos'!$T$3,AF490)))</xm:f>
            <xm:f>'Listados Datos'!$T$3</xm:f>
            <x14:dxf>
              <fill>
                <patternFill patternType="solid">
                  <bgColor rgb="FFC00000"/>
                </patternFill>
              </fill>
            </x14:dxf>
          </x14:cfRule>
          <x14:cfRule type="containsText" priority="4868" operator="containsText" id="{F9382C67-C02A-4181-B493-CB8DEC31DEC1}">
            <xm:f>NOT(ISERROR(SEARCH('Listados Datos'!$T$4,AF490)))</xm:f>
            <xm:f>'Listados Datos'!$T$4</xm:f>
            <x14:dxf>
              <font>
                <b/>
                <i val="0"/>
                <color theme="0"/>
              </font>
              <fill>
                <patternFill>
                  <bgColor rgb="FFE26B0A"/>
                </patternFill>
              </fill>
            </x14:dxf>
          </x14:cfRule>
          <x14:cfRule type="containsText" priority="4869" operator="containsText" id="{7FC01819-F21C-474B-B713-38A3DED782BA}">
            <xm:f>NOT(ISERROR(SEARCH('Listados Datos'!$T$5,AF490)))</xm:f>
            <xm:f>'Listados Datos'!$T$5</xm:f>
            <x14:dxf>
              <font>
                <b/>
                <i val="0"/>
                <color auto="1"/>
              </font>
              <fill>
                <patternFill>
                  <bgColor rgb="FFFFFF00"/>
                </patternFill>
              </fill>
            </x14:dxf>
          </x14:cfRule>
          <x14:cfRule type="containsText" priority="4870" operator="containsText" id="{C4ED173B-CB67-4B3B-96F0-64FA6CA1C43F}">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863" operator="containsText" id="{2AB32840-4570-4C9F-B2FC-0B3E3E1151B2}">
            <xm:f>NOT(ISERROR(SEARCH('Listados Datos'!$T$3,AB490)))</xm:f>
            <xm:f>'Listados Datos'!$T$3</xm:f>
            <x14:dxf>
              <fill>
                <patternFill patternType="solid">
                  <bgColor rgb="FFC00000"/>
                </patternFill>
              </fill>
            </x14:dxf>
          </x14:cfRule>
          <x14:cfRule type="containsText" priority="4864" operator="containsText" id="{63B61148-2A07-4595-9AE8-182126947A10}">
            <xm:f>NOT(ISERROR(SEARCH('Listados Datos'!$T$4,AB490)))</xm:f>
            <xm:f>'Listados Datos'!$T$4</xm:f>
            <x14:dxf>
              <font>
                <b/>
                <i val="0"/>
                <color theme="0"/>
              </font>
              <fill>
                <patternFill>
                  <bgColor rgb="FFE26B0A"/>
                </patternFill>
              </fill>
            </x14:dxf>
          </x14:cfRule>
          <x14:cfRule type="containsText" priority="4865" operator="containsText" id="{3ABEB728-5F6D-4562-8543-F5A2B7A5A4E3}">
            <xm:f>NOT(ISERROR(SEARCH('Listados Datos'!$T$5,AB490)))</xm:f>
            <xm:f>'Listados Datos'!$T$5</xm:f>
            <x14:dxf>
              <font>
                <b/>
                <i val="0"/>
                <color auto="1"/>
              </font>
              <fill>
                <patternFill>
                  <bgColor rgb="FFFFFF00"/>
                </patternFill>
              </fill>
            </x14:dxf>
          </x14:cfRule>
          <x14:cfRule type="containsText" priority="4866" operator="containsText" id="{1BDC0C09-BE6B-4695-A4FB-8D2C419EA5D1}">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853" operator="containsText" id="{2B5CDA7F-5E79-494C-9C27-54AD6D368602}">
            <xm:f>NOT(ISERROR(SEARCH('Listados Datos'!$P$3,Z490)))</xm:f>
            <xm:f>'Listados Datos'!$P$3</xm:f>
            <x14:dxf>
              <fill>
                <patternFill>
                  <bgColor rgb="FF99CC00"/>
                </patternFill>
              </fill>
            </x14:dxf>
          </x14:cfRule>
          <x14:cfRule type="containsText" priority="4854" operator="containsText" id="{240AFF91-1355-4C71-BF53-FC94D4A87F2B}">
            <xm:f>NOT(ISERROR(SEARCH('Listados Datos'!$P$4,Z490)))</xm:f>
            <xm:f>'Listados Datos'!$P$4</xm:f>
            <x14:dxf>
              <fill>
                <patternFill>
                  <bgColor rgb="FF33CC33"/>
                </patternFill>
              </fill>
            </x14:dxf>
          </x14:cfRule>
          <x14:cfRule type="containsText" priority="4855" operator="containsText" id="{A24398AA-1B9F-4BC0-9195-44A1A388895C}">
            <xm:f>NOT(ISERROR(SEARCH('Listados Datos'!$P$5,Z490)))</xm:f>
            <xm:f>'Listados Datos'!$P$5</xm:f>
            <x14:dxf>
              <fill>
                <patternFill>
                  <bgColor rgb="FFFFFF00"/>
                </patternFill>
              </fill>
            </x14:dxf>
          </x14:cfRule>
          <x14:cfRule type="containsText" priority="4856" operator="containsText" id="{6CCD2B94-C0C0-4A4E-80F6-CD6623C92542}">
            <xm:f>NOT(ISERROR(SEARCH('Listados Datos'!$P$6,Z490)))</xm:f>
            <xm:f>'Listados Datos'!$P$6</xm:f>
            <x14:dxf>
              <fill>
                <patternFill>
                  <bgColor rgb="FFFFC000"/>
                </patternFill>
              </fill>
            </x14:dxf>
          </x14:cfRule>
          <x14:cfRule type="containsText" priority="4857" operator="containsText" id="{D4477BBA-8DF4-4171-817B-E91932608335}">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829" operator="containsText" id="{7E373D17-9F82-4C7F-8AB0-474CD835BAAB}">
            <xm:f>NOT(ISERROR(SEARCH('Listados Datos'!$T$3,AT490)))</xm:f>
            <xm:f>'Listados Datos'!$T$3</xm:f>
            <x14:dxf>
              <fill>
                <patternFill patternType="solid">
                  <bgColor rgb="FFC00000"/>
                </patternFill>
              </fill>
            </x14:dxf>
          </x14:cfRule>
          <x14:cfRule type="containsText" priority="4830" operator="containsText" id="{D04A72D7-8813-4F20-A60A-8C9F04DBD7D5}">
            <xm:f>NOT(ISERROR(SEARCH('Listados Datos'!$T$4,AT490)))</xm:f>
            <xm:f>'Listados Datos'!$T$4</xm:f>
            <x14:dxf>
              <font>
                <b/>
                <i val="0"/>
                <color theme="0"/>
              </font>
              <fill>
                <patternFill>
                  <bgColor rgb="FFE26B0A"/>
                </patternFill>
              </fill>
            </x14:dxf>
          </x14:cfRule>
          <x14:cfRule type="containsText" priority="4831" operator="containsText" id="{6C2E9035-9A04-41A0-BCDA-0F58FB635B43}">
            <xm:f>NOT(ISERROR(SEARCH('Listados Datos'!$T$5,AT490)))</xm:f>
            <xm:f>'Listados Datos'!$T$5</xm:f>
            <x14:dxf>
              <font>
                <b/>
                <i val="0"/>
                <color auto="1"/>
              </font>
              <fill>
                <patternFill>
                  <bgColor rgb="FFFFFF00"/>
                </patternFill>
              </fill>
            </x14:dxf>
          </x14:cfRule>
          <x14:cfRule type="containsText" priority="4832" operator="containsText" id="{DBEA7E07-40E1-4AF5-BBFC-72A212436B64}">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819" operator="containsText" id="{A7233559-1939-4A91-BFED-DFCACE4D0EEA}">
            <xm:f>NOT(ISERROR(SEARCH('Listados Datos'!$P$3,AR490)))</xm:f>
            <xm:f>'Listados Datos'!$P$3</xm:f>
            <x14:dxf>
              <fill>
                <patternFill>
                  <bgColor rgb="FF99CC00"/>
                </patternFill>
              </fill>
            </x14:dxf>
          </x14:cfRule>
          <x14:cfRule type="containsText" priority="4820" operator="containsText" id="{0CF7A2FD-BB17-4DBD-8126-F46CA830CE15}">
            <xm:f>NOT(ISERROR(SEARCH('Listados Datos'!$P$4,AR490)))</xm:f>
            <xm:f>'Listados Datos'!$P$4</xm:f>
            <x14:dxf>
              <fill>
                <patternFill>
                  <bgColor rgb="FF33CC33"/>
                </patternFill>
              </fill>
            </x14:dxf>
          </x14:cfRule>
          <x14:cfRule type="containsText" priority="4821" operator="containsText" id="{70A9293C-287B-43E3-B6C9-AAFB88F457F5}">
            <xm:f>NOT(ISERROR(SEARCH('Listados Datos'!$P$5,AR490)))</xm:f>
            <xm:f>'Listados Datos'!$P$5</xm:f>
            <x14:dxf>
              <fill>
                <patternFill>
                  <bgColor rgb="FFFFFF00"/>
                </patternFill>
              </fill>
            </x14:dxf>
          </x14:cfRule>
          <x14:cfRule type="containsText" priority="4822" operator="containsText" id="{AF10AE20-A8F0-4538-8336-8650F59B07E6}">
            <xm:f>NOT(ISERROR(SEARCH('Listados Datos'!$P$6,AR490)))</xm:f>
            <xm:f>'Listados Datos'!$P$6</xm:f>
            <x14:dxf>
              <fill>
                <patternFill>
                  <bgColor rgb="FFFFC000"/>
                </patternFill>
              </fill>
            </x14:dxf>
          </x14:cfRule>
          <x14:cfRule type="containsText" priority="4823" operator="containsText" id="{9FEC24CC-315D-472A-BEA2-61C68507E131}">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815" operator="containsText" id="{AAAD1ABA-E7B7-45ED-AB0E-74C3253BBC86}">
            <xm:f>NOT(ISERROR(SEARCH('Listados Datos'!$T$3,AT491)))</xm:f>
            <xm:f>'Listados Datos'!$T$3</xm:f>
            <x14:dxf>
              <fill>
                <patternFill patternType="solid">
                  <bgColor rgb="FFC00000"/>
                </patternFill>
              </fill>
            </x14:dxf>
          </x14:cfRule>
          <x14:cfRule type="containsText" priority="4816" operator="containsText" id="{A34CC023-B0A1-47D7-A283-4D25C0482621}">
            <xm:f>NOT(ISERROR(SEARCH('Listados Datos'!$T$4,AT491)))</xm:f>
            <xm:f>'Listados Datos'!$T$4</xm:f>
            <x14:dxf>
              <font>
                <b/>
                <i val="0"/>
                <color theme="0"/>
              </font>
              <fill>
                <patternFill>
                  <bgColor rgb="FFE26B0A"/>
                </patternFill>
              </fill>
            </x14:dxf>
          </x14:cfRule>
          <x14:cfRule type="containsText" priority="4817" operator="containsText" id="{E6D16199-A6A6-4061-9602-8C3D0F7BA5EB}">
            <xm:f>NOT(ISERROR(SEARCH('Listados Datos'!$T$5,AT491)))</xm:f>
            <xm:f>'Listados Datos'!$T$5</xm:f>
            <x14:dxf>
              <font>
                <b/>
                <i val="0"/>
                <color auto="1"/>
              </font>
              <fill>
                <patternFill>
                  <bgColor rgb="FFFFFF00"/>
                </patternFill>
              </fill>
            </x14:dxf>
          </x14:cfRule>
          <x14:cfRule type="containsText" priority="4818" operator="containsText" id="{16431427-E0E8-46BF-93EA-1046DA35C8D5}">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805" operator="containsText" id="{870D17FB-C097-4A49-97A0-F63701E5C3D8}">
            <xm:f>NOT(ISERROR(SEARCH('Listados Datos'!$P$3,AR491)))</xm:f>
            <xm:f>'Listados Datos'!$P$3</xm:f>
            <x14:dxf>
              <fill>
                <patternFill>
                  <bgColor rgb="FF99CC00"/>
                </patternFill>
              </fill>
            </x14:dxf>
          </x14:cfRule>
          <x14:cfRule type="containsText" priority="4806" operator="containsText" id="{2891CF38-B8B4-40FF-A459-51B0D2E3F6E9}">
            <xm:f>NOT(ISERROR(SEARCH('Listados Datos'!$P$4,AR491)))</xm:f>
            <xm:f>'Listados Datos'!$P$4</xm:f>
            <x14:dxf>
              <fill>
                <patternFill>
                  <bgColor rgb="FF33CC33"/>
                </patternFill>
              </fill>
            </x14:dxf>
          </x14:cfRule>
          <x14:cfRule type="containsText" priority="4807" operator="containsText" id="{A8F6E121-BEB9-4856-AFD4-870CC6E217C2}">
            <xm:f>NOT(ISERROR(SEARCH('Listados Datos'!$P$5,AR491)))</xm:f>
            <xm:f>'Listados Datos'!$P$5</xm:f>
            <x14:dxf>
              <fill>
                <patternFill>
                  <bgColor rgb="FFFFFF00"/>
                </patternFill>
              </fill>
            </x14:dxf>
          </x14:cfRule>
          <x14:cfRule type="containsText" priority="4808" operator="containsText" id="{1D17CB04-B357-4967-858F-6E84C3BA6E51}">
            <xm:f>NOT(ISERROR(SEARCH('Listados Datos'!$P$6,AR491)))</xm:f>
            <xm:f>'Listados Datos'!$P$6</xm:f>
            <x14:dxf>
              <fill>
                <patternFill>
                  <bgColor rgb="FFFFC000"/>
                </patternFill>
              </fill>
            </x14:dxf>
          </x14:cfRule>
          <x14:cfRule type="containsText" priority="4809" operator="containsText" id="{E5F1ADC8-F998-4C34-857E-E06B125DC50F}">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787" operator="containsText" id="{B5BE555C-C80A-4D07-9CC3-662BAEB85420}">
            <xm:f>NOT(ISERROR(SEARCH('Listados Datos'!$T$3,AF492)))</xm:f>
            <xm:f>'Listados Datos'!$T$3</xm:f>
            <x14:dxf>
              <fill>
                <patternFill patternType="solid">
                  <bgColor rgb="FFC00000"/>
                </patternFill>
              </fill>
            </x14:dxf>
          </x14:cfRule>
          <x14:cfRule type="containsText" priority="4788" operator="containsText" id="{11D3DFA1-6037-4AEE-84CE-B433AF03B8EA}">
            <xm:f>NOT(ISERROR(SEARCH('Listados Datos'!$T$4,AF492)))</xm:f>
            <xm:f>'Listados Datos'!$T$4</xm:f>
            <x14:dxf>
              <font>
                <b/>
                <i val="0"/>
                <color theme="0"/>
              </font>
              <fill>
                <patternFill>
                  <bgColor rgb="FFE26B0A"/>
                </patternFill>
              </fill>
            </x14:dxf>
          </x14:cfRule>
          <x14:cfRule type="containsText" priority="4789" operator="containsText" id="{EEBF62F0-27A7-40AE-9909-9CE39FE423EB}">
            <xm:f>NOT(ISERROR(SEARCH('Listados Datos'!$T$5,AF492)))</xm:f>
            <xm:f>'Listados Datos'!$T$5</xm:f>
            <x14:dxf>
              <font>
                <b/>
                <i val="0"/>
                <color auto="1"/>
              </font>
              <fill>
                <patternFill>
                  <bgColor rgb="FFFFFF00"/>
                </patternFill>
              </fill>
            </x14:dxf>
          </x14:cfRule>
          <x14:cfRule type="containsText" priority="4790" operator="containsText" id="{2F50D221-E395-40C9-A965-2ED3B8FE4C39}">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783" operator="containsText" id="{0A2DA195-B616-41D5-9D01-B6EFCC023738}">
            <xm:f>NOT(ISERROR(SEARCH('Listados Datos'!$T$3,AB492)))</xm:f>
            <xm:f>'Listados Datos'!$T$3</xm:f>
            <x14:dxf>
              <fill>
                <patternFill patternType="solid">
                  <bgColor rgb="FFC00000"/>
                </patternFill>
              </fill>
            </x14:dxf>
          </x14:cfRule>
          <x14:cfRule type="containsText" priority="4784" operator="containsText" id="{9A536E90-771E-45D0-84A5-DAA532AC3025}">
            <xm:f>NOT(ISERROR(SEARCH('Listados Datos'!$T$4,AB492)))</xm:f>
            <xm:f>'Listados Datos'!$T$4</xm:f>
            <x14:dxf>
              <font>
                <b/>
                <i val="0"/>
                <color theme="0"/>
              </font>
              <fill>
                <patternFill>
                  <bgColor rgb="FFE26B0A"/>
                </patternFill>
              </fill>
            </x14:dxf>
          </x14:cfRule>
          <x14:cfRule type="containsText" priority="4785" operator="containsText" id="{C0FD5246-504F-4688-A221-7822735B12CD}">
            <xm:f>NOT(ISERROR(SEARCH('Listados Datos'!$T$5,AB492)))</xm:f>
            <xm:f>'Listados Datos'!$T$5</xm:f>
            <x14:dxf>
              <font>
                <b/>
                <i val="0"/>
                <color auto="1"/>
              </font>
              <fill>
                <patternFill>
                  <bgColor rgb="FFFFFF00"/>
                </patternFill>
              </fill>
            </x14:dxf>
          </x14:cfRule>
          <x14:cfRule type="containsText" priority="4786" operator="containsText" id="{43016123-CD33-4EE2-8312-BA759A61DAB9}">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773" operator="containsText" id="{6EBEFA90-A90B-4EFC-B907-D5ACAD23D53A}">
            <xm:f>NOT(ISERROR(SEARCH('Listados Datos'!$P$3,Z492)))</xm:f>
            <xm:f>'Listados Datos'!$P$3</xm:f>
            <x14:dxf>
              <fill>
                <patternFill>
                  <bgColor rgb="FF99CC00"/>
                </patternFill>
              </fill>
            </x14:dxf>
          </x14:cfRule>
          <x14:cfRule type="containsText" priority="4774" operator="containsText" id="{9FDBB6BA-4E9C-4A51-933E-72F84D5D2D75}">
            <xm:f>NOT(ISERROR(SEARCH('Listados Datos'!$P$4,Z492)))</xm:f>
            <xm:f>'Listados Datos'!$P$4</xm:f>
            <x14:dxf>
              <fill>
                <patternFill>
                  <bgColor rgb="FF33CC33"/>
                </patternFill>
              </fill>
            </x14:dxf>
          </x14:cfRule>
          <x14:cfRule type="containsText" priority="4775" operator="containsText" id="{EEE15B10-0E13-43AD-8D04-0667169F8D26}">
            <xm:f>NOT(ISERROR(SEARCH('Listados Datos'!$P$5,Z492)))</xm:f>
            <xm:f>'Listados Datos'!$P$5</xm:f>
            <x14:dxf>
              <fill>
                <patternFill>
                  <bgColor rgb="FFFFFF00"/>
                </patternFill>
              </fill>
            </x14:dxf>
          </x14:cfRule>
          <x14:cfRule type="containsText" priority="4776" operator="containsText" id="{ABED9C6A-A354-4859-9631-F441771642C9}">
            <xm:f>NOT(ISERROR(SEARCH('Listados Datos'!$P$6,Z492)))</xm:f>
            <xm:f>'Listados Datos'!$P$6</xm:f>
            <x14:dxf>
              <fill>
                <patternFill>
                  <bgColor rgb="FFFFC000"/>
                </patternFill>
              </fill>
            </x14:dxf>
          </x14:cfRule>
          <x14:cfRule type="containsText" priority="4777" operator="containsText" id="{3087EAE0-3858-42A3-9CBA-01FAF1F3A57A}">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745" operator="containsText" id="{E125F592-5541-4CA9-9F02-CA0547EE9D64}">
            <xm:f>NOT(ISERROR(SEARCH('Listados Datos'!$T$3,AT493)))</xm:f>
            <xm:f>'Listados Datos'!$T$3</xm:f>
            <x14:dxf>
              <fill>
                <patternFill patternType="solid">
                  <bgColor rgb="FFC00000"/>
                </patternFill>
              </fill>
            </x14:dxf>
          </x14:cfRule>
          <x14:cfRule type="containsText" priority="4746" operator="containsText" id="{80FA944D-486E-4536-ABD5-697872C4BF6A}">
            <xm:f>NOT(ISERROR(SEARCH('Listados Datos'!$T$4,AT493)))</xm:f>
            <xm:f>'Listados Datos'!$T$4</xm:f>
            <x14:dxf>
              <font>
                <b/>
                <i val="0"/>
                <color theme="0"/>
              </font>
              <fill>
                <patternFill>
                  <bgColor rgb="FFE26B0A"/>
                </patternFill>
              </fill>
            </x14:dxf>
          </x14:cfRule>
          <x14:cfRule type="containsText" priority="4747" operator="containsText" id="{EFE0E636-93C3-4C5E-A7DD-065F03E43564}">
            <xm:f>NOT(ISERROR(SEARCH('Listados Datos'!$T$5,AT493)))</xm:f>
            <xm:f>'Listados Datos'!$T$5</xm:f>
            <x14:dxf>
              <font>
                <b/>
                <i val="0"/>
                <color auto="1"/>
              </font>
              <fill>
                <patternFill>
                  <bgColor rgb="FFFFFF00"/>
                </patternFill>
              </fill>
            </x14:dxf>
          </x14:cfRule>
          <x14:cfRule type="containsText" priority="4748" operator="containsText" id="{B8DEFF54-7E7A-4240-AC83-05E3317C0D3D}">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693" operator="containsText" id="{ACD62565-BF8A-46DC-B8B4-F0D6BBF08603}">
            <xm:f>NOT(ISERROR(SEARCH('Listados Datos'!$P$3,AR494)))</xm:f>
            <xm:f>'Listados Datos'!$P$3</xm:f>
            <x14:dxf>
              <fill>
                <patternFill>
                  <bgColor rgb="FF99CC00"/>
                </patternFill>
              </fill>
            </x14:dxf>
          </x14:cfRule>
          <x14:cfRule type="containsText" priority="4694" operator="containsText" id="{90A21DC3-5BED-4B91-B5F5-CDFD003E1B43}">
            <xm:f>NOT(ISERROR(SEARCH('Listados Datos'!$P$4,AR494)))</xm:f>
            <xm:f>'Listados Datos'!$P$4</xm:f>
            <x14:dxf>
              <fill>
                <patternFill>
                  <bgColor rgb="FF33CC33"/>
                </patternFill>
              </fill>
            </x14:dxf>
          </x14:cfRule>
          <x14:cfRule type="containsText" priority="4695" operator="containsText" id="{486EB692-9799-4043-BB4D-DF90E9F2B485}">
            <xm:f>NOT(ISERROR(SEARCH('Listados Datos'!$P$5,AR494)))</xm:f>
            <xm:f>'Listados Datos'!$P$5</xm:f>
            <x14:dxf>
              <fill>
                <patternFill>
                  <bgColor rgb="FFFFFF00"/>
                </patternFill>
              </fill>
            </x14:dxf>
          </x14:cfRule>
          <x14:cfRule type="containsText" priority="4696" operator="containsText" id="{C3313AFA-49E8-48CB-B049-3417CC64C8AA}">
            <xm:f>NOT(ISERROR(SEARCH('Listados Datos'!$P$6,AR494)))</xm:f>
            <xm:f>'Listados Datos'!$P$6</xm:f>
            <x14:dxf>
              <fill>
                <patternFill>
                  <bgColor rgb="FFFFC000"/>
                </patternFill>
              </fill>
            </x14:dxf>
          </x14:cfRule>
          <x14:cfRule type="containsText" priority="4697" operator="containsText" id="{E88E927A-18FC-4340-84B5-338881150290}">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731" operator="containsText" id="{76B7B06E-BCCB-4F39-8AAF-14FF5513D85D}">
            <xm:f>NOT(ISERROR(SEARCH('Listados Datos'!$T$3,AF494)))</xm:f>
            <xm:f>'Listados Datos'!$T$3</xm:f>
            <x14:dxf>
              <fill>
                <patternFill patternType="solid">
                  <bgColor rgb="FFC00000"/>
                </patternFill>
              </fill>
            </x14:dxf>
          </x14:cfRule>
          <x14:cfRule type="containsText" priority="4732" operator="containsText" id="{330281DA-F294-4D79-8ECE-03DA545BA356}">
            <xm:f>NOT(ISERROR(SEARCH('Listados Datos'!$T$4,AF494)))</xm:f>
            <xm:f>'Listados Datos'!$T$4</xm:f>
            <x14:dxf>
              <font>
                <b/>
                <i val="0"/>
                <color theme="0"/>
              </font>
              <fill>
                <patternFill>
                  <bgColor rgb="FFE26B0A"/>
                </patternFill>
              </fill>
            </x14:dxf>
          </x14:cfRule>
          <x14:cfRule type="containsText" priority="4733" operator="containsText" id="{82641149-0D16-45F4-8F1E-B88E9468F8AE}">
            <xm:f>NOT(ISERROR(SEARCH('Listados Datos'!$T$5,AF494)))</xm:f>
            <xm:f>'Listados Datos'!$T$5</xm:f>
            <x14:dxf>
              <font>
                <b/>
                <i val="0"/>
                <color auto="1"/>
              </font>
              <fill>
                <patternFill>
                  <bgColor rgb="FFFFFF00"/>
                </patternFill>
              </fill>
            </x14:dxf>
          </x14:cfRule>
          <x14:cfRule type="containsText" priority="4734" operator="containsText" id="{7CEBDDB9-D45A-4665-BFF7-F1754BE2595A}">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727" operator="containsText" id="{B8B55AB5-7324-4BBC-902E-6776BE6ACDC4}">
            <xm:f>NOT(ISERROR(SEARCH('Listados Datos'!$T$3,AB494)))</xm:f>
            <xm:f>'Listados Datos'!$T$3</xm:f>
            <x14:dxf>
              <fill>
                <patternFill patternType="solid">
                  <bgColor rgb="FFC00000"/>
                </patternFill>
              </fill>
            </x14:dxf>
          </x14:cfRule>
          <x14:cfRule type="containsText" priority="4728" operator="containsText" id="{CB26AFC3-CCD3-416F-8E4F-619EDF8B64ED}">
            <xm:f>NOT(ISERROR(SEARCH('Listados Datos'!$T$4,AB494)))</xm:f>
            <xm:f>'Listados Datos'!$T$4</xm:f>
            <x14:dxf>
              <font>
                <b/>
                <i val="0"/>
                <color theme="0"/>
              </font>
              <fill>
                <patternFill>
                  <bgColor rgb="FFE26B0A"/>
                </patternFill>
              </fill>
            </x14:dxf>
          </x14:cfRule>
          <x14:cfRule type="containsText" priority="4729" operator="containsText" id="{F6A4310C-CB1F-40F8-86C7-9AD5C6F8CA5F}">
            <xm:f>NOT(ISERROR(SEARCH('Listados Datos'!$T$5,AB494)))</xm:f>
            <xm:f>'Listados Datos'!$T$5</xm:f>
            <x14:dxf>
              <font>
                <b/>
                <i val="0"/>
                <color auto="1"/>
              </font>
              <fill>
                <patternFill>
                  <bgColor rgb="FFFFFF00"/>
                </patternFill>
              </fill>
            </x14:dxf>
          </x14:cfRule>
          <x14:cfRule type="containsText" priority="4730" operator="containsText" id="{D145172B-8432-47C6-9707-17AE780EACA7}">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717" operator="containsText" id="{30ED4CF5-B6E6-4BE8-B48D-F1A3BFDD004F}">
            <xm:f>NOT(ISERROR(SEARCH('Listados Datos'!$P$3,Z494)))</xm:f>
            <xm:f>'Listados Datos'!$P$3</xm:f>
            <x14:dxf>
              <fill>
                <patternFill>
                  <bgColor rgb="FF99CC00"/>
                </patternFill>
              </fill>
            </x14:dxf>
          </x14:cfRule>
          <x14:cfRule type="containsText" priority="4718" operator="containsText" id="{751FF712-6202-4A3A-8675-61B810757ECE}">
            <xm:f>NOT(ISERROR(SEARCH('Listados Datos'!$P$4,Z494)))</xm:f>
            <xm:f>'Listados Datos'!$P$4</xm:f>
            <x14:dxf>
              <fill>
                <patternFill>
                  <bgColor rgb="FF33CC33"/>
                </patternFill>
              </fill>
            </x14:dxf>
          </x14:cfRule>
          <x14:cfRule type="containsText" priority="4719" operator="containsText" id="{57E44BE7-3D5A-44A8-9D6F-35591D54E812}">
            <xm:f>NOT(ISERROR(SEARCH('Listados Datos'!$P$5,Z494)))</xm:f>
            <xm:f>'Listados Datos'!$P$5</xm:f>
            <x14:dxf>
              <fill>
                <patternFill>
                  <bgColor rgb="FFFFFF00"/>
                </patternFill>
              </fill>
            </x14:dxf>
          </x14:cfRule>
          <x14:cfRule type="containsText" priority="4720" operator="containsText" id="{1F7DC273-F465-4DB9-B390-EC30BAB9BA7B}">
            <xm:f>NOT(ISERROR(SEARCH('Listados Datos'!$P$6,Z494)))</xm:f>
            <xm:f>'Listados Datos'!$P$6</xm:f>
            <x14:dxf>
              <fill>
                <patternFill>
                  <bgColor rgb="FFFFC000"/>
                </patternFill>
              </fill>
            </x14:dxf>
          </x14:cfRule>
          <x14:cfRule type="containsText" priority="4721" operator="containsText" id="{0D9D351E-F33D-43F0-AD06-63246E9DBC86}">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703" operator="containsText" id="{A13AD6CA-7E08-43A0-B5DC-7DA7A522B0D6}">
            <xm:f>NOT(ISERROR(SEARCH('Listados Datos'!$T$3,AT494)))</xm:f>
            <xm:f>'Listados Datos'!$T$3</xm:f>
            <x14:dxf>
              <fill>
                <patternFill patternType="solid">
                  <bgColor rgb="FFC00000"/>
                </patternFill>
              </fill>
            </x14:dxf>
          </x14:cfRule>
          <x14:cfRule type="containsText" priority="4704" operator="containsText" id="{6F274ADE-812F-41D2-A4ED-226AD0C950CD}">
            <xm:f>NOT(ISERROR(SEARCH('Listados Datos'!$T$4,AT494)))</xm:f>
            <xm:f>'Listados Datos'!$T$4</xm:f>
            <x14:dxf>
              <font>
                <b/>
                <i val="0"/>
                <color theme="0"/>
              </font>
              <fill>
                <patternFill>
                  <bgColor rgb="FFE26B0A"/>
                </patternFill>
              </fill>
            </x14:dxf>
          </x14:cfRule>
          <x14:cfRule type="containsText" priority="4705" operator="containsText" id="{FA0C11EF-1861-4A70-8E8C-AE7B5F12E52C}">
            <xm:f>NOT(ISERROR(SEARCH('Listados Datos'!$T$5,AT494)))</xm:f>
            <xm:f>'Listados Datos'!$T$5</xm:f>
            <x14:dxf>
              <font>
                <b/>
                <i val="0"/>
                <color auto="1"/>
              </font>
              <fill>
                <patternFill>
                  <bgColor rgb="FFFFFF00"/>
                </patternFill>
              </fill>
            </x14:dxf>
          </x14:cfRule>
          <x14:cfRule type="containsText" priority="4706" operator="containsText" id="{3238DFBA-A85F-4756-BCED-11D458541347}">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543" operator="containsText" id="{D13701D8-C333-446C-AC80-3D5140F1E9BA}">
            <xm:f>NOT(ISERROR(SEARCH('Listados Datos'!$P$3,AR499)))</xm:f>
            <xm:f>'Listados Datos'!$P$3</xm:f>
            <x14:dxf>
              <fill>
                <patternFill>
                  <bgColor rgb="FF99CC00"/>
                </patternFill>
              </fill>
            </x14:dxf>
          </x14:cfRule>
          <x14:cfRule type="containsText" priority="4544" operator="containsText" id="{922146B3-ACBC-4A42-B508-AFF6E05D6083}">
            <xm:f>NOT(ISERROR(SEARCH('Listados Datos'!$P$4,AR499)))</xm:f>
            <xm:f>'Listados Datos'!$P$4</xm:f>
            <x14:dxf>
              <fill>
                <patternFill>
                  <bgColor rgb="FF33CC33"/>
                </patternFill>
              </fill>
            </x14:dxf>
          </x14:cfRule>
          <x14:cfRule type="containsText" priority="4545" operator="containsText" id="{C2F08632-F243-40AF-8935-CF19931993A0}">
            <xm:f>NOT(ISERROR(SEARCH('Listados Datos'!$P$5,AR499)))</xm:f>
            <xm:f>'Listados Datos'!$P$5</xm:f>
            <x14:dxf>
              <fill>
                <patternFill>
                  <bgColor rgb="FFFFFF00"/>
                </patternFill>
              </fill>
            </x14:dxf>
          </x14:cfRule>
          <x14:cfRule type="containsText" priority="4546" operator="containsText" id="{5FB2EAC0-3353-4949-A55E-D8FC812D15E1}">
            <xm:f>NOT(ISERROR(SEARCH('Listados Datos'!$P$6,AR499)))</xm:f>
            <xm:f>'Listados Datos'!$P$6</xm:f>
            <x14:dxf>
              <fill>
                <patternFill>
                  <bgColor rgb="FFFFC000"/>
                </patternFill>
              </fill>
            </x14:dxf>
          </x14:cfRule>
          <x14:cfRule type="containsText" priority="4547" operator="containsText" id="{EA91CCDA-BE81-44B4-8A8A-4B15EA947C7C}">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4609" operator="containsText" id="{A5B3A9B1-DB72-43F2-9980-A98E8C5E5573}">
            <xm:f>NOT(ISERROR(SEARCH('Listados Datos'!$T$3,AT501)))</xm:f>
            <xm:f>'Listados Datos'!$T$3</xm:f>
            <x14:dxf>
              <fill>
                <patternFill patternType="solid">
                  <bgColor rgb="FFC00000"/>
                </patternFill>
              </fill>
            </x14:dxf>
          </x14:cfRule>
          <x14:cfRule type="containsText" priority="4610" operator="containsText" id="{0DC42F73-F6C0-4DB8-B340-77F1687548C8}">
            <xm:f>NOT(ISERROR(SEARCH('Listados Datos'!$T$4,AT501)))</xm:f>
            <xm:f>'Listados Datos'!$T$4</xm:f>
            <x14:dxf>
              <font>
                <b/>
                <i val="0"/>
                <color theme="0"/>
              </font>
              <fill>
                <patternFill>
                  <bgColor rgb="FFE26B0A"/>
                </patternFill>
              </fill>
            </x14:dxf>
          </x14:cfRule>
          <x14:cfRule type="containsText" priority="4611" operator="containsText" id="{A60D3479-A032-418C-8AA7-23AD4536206C}">
            <xm:f>NOT(ISERROR(SEARCH('Listados Datos'!$T$5,AT501)))</xm:f>
            <xm:f>'Listados Datos'!$T$5</xm:f>
            <x14:dxf>
              <font>
                <b/>
                <i val="0"/>
                <color auto="1"/>
              </font>
              <fill>
                <patternFill>
                  <bgColor rgb="FFFFFF00"/>
                </patternFill>
              </fill>
            </x14:dxf>
          </x14:cfRule>
          <x14:cfRule type="containsText" priority="4612" operator="containsText" id="{ECE5F86F-8E64-49B2-B726-D6DA65AA93ED}">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599" operator="containsText" id="{4A83D568-EA36-4715-B538-8970E8FD3943}">
            <xm:f>NOT(ISERROR(SEARCH('Listados Datos'!$P$3,AR501)))</xm:f>
            <xm:f>'Listados Datos'!$P$3</xm:f>
            <x14:dxf>
              <fill>
                <patternFill>
                  <bgColor rgb="FF99CC00"/>
                </patternFill>
              </fill>
            </x14:dxf>
          </x14:cfRule>
          <x14:cfRule type="containsText" priority="4600" operator="containsText" id="{5B554E8D-9FA8-4BCE-9876-876D119A8FD3}">
            <xm:f>NOT(ISERROR(SEARCH('Listados Datos'!$P$4,AR501)))</xm:f>
            <xm:f>'Listados Datos'!$P$4</xm:f>
            <x14:dxf>
              <fill>
                <patternFill>
                  <bgColor rgb="FF33CC33"/>
                </patternFill>
              </fill>
            </x14:dxf>
          </x14:cfRule>
          <x14:cfRule type="containsText" priority="4601" operator="containsText" id="{B02A10FA-7B8E-42E3-A0D3-EC0F048F5CFE}">
            <xm:f>NOT(ISERROR(SEARCH('Listados Datos'!$P$5,AR501)))</xm:f>
            <xm:f>'Listados Datos'!$P$5</xm:f>
            <x14:dxf>
              <fill>
                <patternFill>
                  <bgColor rgb="FFFFFF00"/>
                </patternFill>
              </fill>
            </x14:dxf>
          </x14:cfRule>
          <x14:cfRule type="containsText" priority="4602" operator="containsText" id="{260218DC-14DA-4384-B5E7-62E1CCE33EAF}">
            <xm:f>NOT(ISERROR(SEARCH('Listados Datos'!$P$6,AR501)))</xm:f>
            <xm:f>'Listados Datos'!$P$6</xm:f>
            <x14:dxf>
              <fill>
                <patternFill>
                  <bgColor rgb="FFFFC000"/>
                </patternFill>
              </fill>
            </x14:dxf>
          </x14:cfRule>
          <x14:cfRule type="containsText" priority="4603" operator="containsText" id="{E385D086-7BC8-496F-8CDD-66181CE7891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567" operator="containsText" id="{CFF4725E-0E5C-4FAC-8349-83A022369F4C}">
            <xm:f>NOT(ISERROR(SEARCH('Listados Datos'!$T$3,AT498)))</xm:f>
            <xm:f>'Listados Datos'!$T$3</xm:f>
            <x14:dxf>
              <fill>
                <patternFill patternType="solid">
                  <bgColor rgb="FFC00000"/>
                </patternFill>
              </fill>
            </x14:dxf>
          </x14:cfRule>
          <x14:cfRule type="containsText" priority="4568" operator="containsText" id="{4000E827-2E22-49A8-AA67-4D0C6FBB5830}">
            <xm:f>NOT(ISERROR(SEARCH('Listados Datos'!$T$4,AT498)))</xm:f>
            <xm:f>'Listados Datos'!$T$4</xm:f>
            <x14:dxf>
              <font>
                <b/>
                <i val="0"/>
                <color theme="0"/>
              </font>
              <fill>
                <patternFill>
                  <bgColor rgb="FFE26B0A"/>
                </patternFill>
              </fill>
            </x14:dxf>
          </x14:cfRule>
          <x14:cfRule type="containsText" priority="4569" operator="containsText" id="{1032DAED-CBF8-4614-ABCC-B5440AFA3C20}">
            <xm:f>NOT(ISERROR(SEARCH('Listados Datos'!$T$5,AT498)))</xm:f>
            <xm:f>'Listados Datos'!$T$5</xm:f>
            <x14:dxf>
              <font>
                <b/>
                <i val="0"/>
                <color auto="1"/>
              </font>
              <fill>
                <patternFill>
                  <bgColor rgb="FFFFFF00"/>
                </patternFill>
              </fill>
            </x14:dxf>
          </x14:cfRule>
          <x14:cfRule type="containsText" priority="4570" operator="containsText" id="{070CB88E-F386-4429-B630-1B91B15997E5}">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557" operator="containsText" id="{727404A7-646D-45DD-AD07-4130FA47BB4E}">
            <xm:f>NOT(ISERROR(SEARCH('Listados Datos'!$P$3,AR498)))</xm:f>
            <xm:f>'Listados Datos'!$P$3</xm:f>
            <x14:dxf>
              <fill>
                <patternFill>
                  <bgColor rgb="FF99CC00"/>
                </patternFill>
              </fill>
            </x14:dxf>
          </x14:cfRule>
          <x14:cfRule type="containsText" priority="4558" operator="containsText" id="{67221CD0-02BD-4CBA-9D84-D4C50F5FF978}">
            <xm:f>NOT(ISERROR(SEARCH('Listados Datos'!$P$4,AR498)))</xm:f>
            <xm:f>'Listados Datos'!$P$4</xm:f>
            <x14:dxf>
              <fill>
                <patternFill>
                  <bgColor rgb="FF33CC33"/>
                </patternFill>
              </fill>
            </x14:dxf>
          </x14:cfRule>
          <x14:cfRule type="containsText" priority="4559" operator="containsText" id="{4E7B1271-1305-48AE-8C4F-27E9CAE3F21F}">
            <xm:f>NOT(ISERROR(SEARCH('Listados Datos'!$P$5,AR498)))</xm:f>
            <xm:f>'Listados Datos'!$P$5</xm:f>
            <x14:dxf>
              <fill>
                <patternFill>
                  <bgColor rgb="FFFFFF00"/>
                </patternFill>
              </fill>
            </x14:dxf>
          </x14:cfRule>
          <x14:cfRule type="containsText" priority="4560" operator="containsText" id="{D6382360-C3B7-45E0-805F-4179C93D0E71}">
            <xm:f>NOT(ISERROR(SEARCH('Listados Datos'!$P$6,AR498)))</xm:f>
            <xm:f>'Listados Datos'!$P$6</xm:f>
            <x14:dxf>
              <fill>
                <patternFill>
                  <bgColor rgb="FFFFC000"/>
                </patternFill>
              </fill>
            </x14:dxf>
          </x14:cfRule>
          <x14:cfRule type="containsText" priority="4561" operator="containsText" id="{22E6E2D0-5F25-4241-9316-4E9465778B89}">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675" operator="containsText" id="{546EB110-57BD-4729-9E74-8707F295FE56}">
            <xm:f>NOT(ISERROR(SEARCH('Listados Datos'!$T$3,AF496)))</xm:f>
            <xm:f>'Listados Datos'!$T$3</xm:f>
            <x14:dxf>
              <fill>
                <patternFill patternType="solid">
                  <bgColor rgb="FFC00000"/>
                </patternFill>
              </fill>
            </x14:dxf>
          </x14:cfRule>
          <x14:cfRule type="containsText" priority="4676" operator="containsText" id="{EF419DD9-58C7-4B4F-8169-C8ECEB3CA6D1}">
            <xm:f>NOT(ISERROR(SEARCH('Listados Datos'!$T$4,AF496)))</xm:f>
            <xm:f>'Listados Datos'!$T$4</xm:f>
            <x14:dxf>
              <font>
                <b/>
                <i val="0"/>
                <color theme="0"/>
              </font>
              <fill>
                <patternFill>
                  <bgColor rgb="FFE26B0A"/>
                </patternFill>
              </fill>
            </x14:dxf>
          </x14:cfRule>
          <x14:cfRule type="containsText" priority="4677" operator="containsText" id="{4AD81839-9DC6-47A8-B32C-CD00FCAF8D1B}">
            <xm:f>NOT(ISERROR(SEARCH('Listados Datos'!$T$5,AF496)))</xm:f>
            <xm:f>'Listados Datos'!$T$5</xm:f>
            <x14:dxf>
              <font>
                <b/>
                <i val="0"/>
                <color auto="1"/>
              </font>
              <fill>
                <patternFill>
                  <bgColor rgb="FFFFFF00"/>
                </patternFill>
              </fill>
            </x14:dxf>
          </x14:cfRule>
          <x14:cfRule type="containsText" priority="4678" operator="containsText" id="{3857AA98-1EAF-4C21-9896-84770FDE33B3}">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671" operator="containsText" id="{F7486701-11BA-499C-90D6-4432EDAF1A28}">
            <xm:f>NOT(ISERROR(SEARCH('Listados Datos'!$T$3,AB496)))</xm:f>
            <xm:f>'Listados Datos'!$T$3</xm:f>
            <x14:dxf>
              <fill>
                <patternFill patternType="solid">
                  <bgColor rgb="FFC00000"/>
                </patternFill>
              </fill>
            </x14:dxf>
          </x14:cfRule>
          <x14:cfRule type="containsText" priority="4672" operator="containsText" id="{692DF571-4A5D-44E6-8158-E63277507916}">
            <xm:f>NOT(ISERROR(SEARCH('Listados Datos'!$T$4,AB496)))</xm:f>
            <xm:f>'Listados Datos'!$T$4</xm:f>
            <x14:dxf>
              <font>
                <b/>
                <i val="0"/>
                <color theme="0"/>
              </font>
              <fill>
                <patternFill>
                  <bgColor rgb="FFE26B0A"/>
                </patternFill>
              </fill>
            </x14:dxf>
          </x14:cfRule>
          <x14:cfRule type="containsText" priority="4673" operator="containsText" id="{99F7960F-6028-420C-8F9E-D12FEEB7D4F4}">
            <xm:f>NOT(ISERROR(SEARCH('Listados Datos'!$T$5,AB496)))</xm:f>
            <xm:f>'Listados Datos'!$T$5</xm:f>
            <x14:dxf>
              <font>
                <b/>
                <i val="0"/>
                <color auto="1"/>
              </font>
              <fill>
                <patternFill>
                  <bgColor rgb="FFFFFF00"/>
                </patternFill>
              </fill>
            </x14:dxf>
          </x14:cfRule>
          <x14:cfRule type="containsText" priority="4674" operator="containsText" id="{04D02C97-B3BF-4804-A907-712CC5084BA5}">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661" operator="containsText" id="{07ADA72F-4070-4367-A104-450804A4918E}">
            <xm:f>NOT(ISERROR(SEARCH('Listados Datos'!$P$3,Z496)))</xm:f>
            <xm:f>'Listados Datos'!$P$3</xm:f>
            <x14:dxf>
              <fill>
                <patternFill>
                  <bgColor rgb="FF99CC00"/>
                </patternFill>
              </fill>
            </x14:dxf>
          </x14:cfRule>
          <x14:cfRule type="containsText" priority="4662" operator="containsText" id="{AB4BE2E1-2BD2-4E95-B8EE-9B656672C88A}">
            <xm:f>NOT(ISERROR(SEARCH('Listados Datos'!$P$4,Z496)))</xm:f>
            <xm:f>'Listados Datos'!$P$4</xm:f>
            <x14:dxf>
              <fill>
                <patternFill>
                  <bgColor rgb="FF33CC33"/>
                </patternFill>
              </fill>
            </x14:dxf>
          </x14:cfRule>
          <x14:cfRule type="containsText" priority="4663" operator="containsText" id="{3795C792-7352-499F-97FF-4FF72D4A03B9}">
            <xm:f>NOT(ISERROR(SEARCH('Listados Datos'!$P$5,Z496)))</xm:f>
            <xm:f>'Listados Datos'!$P$5</xm:f>
            <x14:dxf>
              <fill>
                <patternFill>
                  <bgColor rgb="FFFFFF00"/>
                </patternFill>
              </fill>
            </x14:dxf>
          </x14:cfRule>
          <x14:cfRule type="containsText" priority="4664" operator="containsText" id="{56F7021A-2843-4194-B1E9-7105863C7058}">
            <xm:f>NOT(ISERROR(SEARCH('Listados Datos'!$P$6,Z496)))</xm:f>
            <xm:f>'Listados Datos'!$P$6</xm:f>
            <x14:dxf>
              <fill>
                <patternFill>
                  <bgColor rgb="FFFFC000"/>
                </patternFill>
              </fill>
            </x14:dxf>
          </x14:cfRule>
          <x14:cfRule type="containsText" priority="4665" operator="containsText" id="{D1B5CAE4-D08A-40EE-81C4-2EB1327D0EC2}">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637" operator="containsText" id="{D46278B2-AE25-4AD7-B202-4084524D2BAA}">
            <xm:f>NOT(ISERROR(SEARCH('Listados Datos'!$T$3,AT496)))</xm:f>
            <xm:f>'Listados Datos'!$T$3</xm:f>
            <x14:dxf>
              <fill>
                <patternFill patternType="solid">
                  <bgColor rgb="FFC00000"/>
                </patternFill>
              </fill>
            </x14:dxf>
          </x14:cfRule>
          <x14:cfRule type="containsText" priority="4638" operator="containsText" id="{B54166BB-9505-409C-A512-38D57AAB7BD1}">
            <xm:f>NOT(ISERROR(SEARCH('Listados Datos'!$T$4,AT496)))</xm:f>
            <xm:f>'Listados Datos'!$T$4</xm:f>
            <x14:dxf>
              <font>
                <b/>
                <i val="0"/>
                <color theme="0"/>
              </font>
              <fill>
                <patternFill>
                  <bgColor rgb="FFE26B0A"/>
                </patternFill>
              </fill>
            </x14:dxf>
          </x14:cfRule>
          <x14:cfRule type="containsText" priority="4639" operator="containsText" id="{0D6F7409-0F50-4C6F-8F5C-107040E84D0A}">
            <xm:f>NOT(ISERROR(SEARCH('Listados Datos'!$T$5,AT496)))</xm:f>
            <xm:f>'Listados Datos'!$T$5</xm:f>
            <x14:dxf>
              <font>
                <b/>
                <i val="0"/>
                <color auto="1"/>
              </font>
              <fill>
                <patternFill>
                  <bgColor rgb="FFFFFF00"/>
                </patternFill>
              </fill>
            </x14:dxf>
          </x14:cfRule>
          <x14:cfRule type="containsText" priority="4640" operator="containsText" id="{95ADBC94-C692-4DBC-852C-37D3928F1D4A}">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627" operator="containsText" id="{8F20F012-0605-4314-955B-9C5CF85A86D8}">
            <xm:f>NOT(ISERROR(SEARCH('Listados Datos'!$P$3,AR496)))</xm:f>
            <xm:f>'Listados Datos'!$P$3</xm:f>
            <x14:dxf>
              <fill>
                <patternFill>
                  <bgColor rgb="FF99CC00"/>
                </patternFill>
              </fill>
            </x14:dxf>
          </x14:cfRule>
          <x14:cfRule type="containsText" priority="4628" operator="containsText" id="{C9336336-2836-4A45-ADA6-99288F4FCBA8}">
            <xm:f>NOT(ISERROR(SEARCH('Listados Datos'!$P$4,AR496)))</xm:f>
            <xm:f>'Listados Datos'!$P$4</xm:f>
            <x14:dxf>
              <fill>
                <patternFill>
                  <bgColor rgb="FF33CC33"/>
                </patternFill>
              </fill>
            </x14:dxf>
          </x14:cfRule>
          <x14:cfRule type="containsText" priority="4629" operator="containsText" id="{51DEF6FC-8EE5-4221-893A-6D46F75D9FE9}">
            <xm:f>NOT(ISERROR(SEARCH('Listados Datos'!$P$5,AR496)))</xm:f>
            <xm:f>'Listados Datos'!$P$5</xm:f>
            <x14:dxf>
              <fill>
                <patternFill>
                  <bgColor rgb="FFFFFF00"/>
                </patternFill>
              </fill>
            </x14:dxf>
          </x14:cfRule>
          <x14:cfRule type="containsText" priority="4630" operator="containsText" id="{28570654-E737-4A02-BCBE-1741EA80155D}">
            <xm:f>NOT(ISERROR(SEARCH('Listados Datos'!$P$6,AR496)))</xm:f>
            <xm:f>'Listados Datos'!$P$6</xm:f>
            <x14:dxf>
              <fill>
                <patternFill>
                  <bgColor rgb="FFFFC000"/>
                </patternFill>
              </fill>
            </x14:dxf>
          </x14:cfRule>
          <x14:cfRule type="containsText" priority="4631" operator="containsText" id="{9C97CB89-B761-44DB-8040-55F62A9DBC08}">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623" operator="containsText" id="{9D391DC4-9B73-4A94-A5F1-6700B6EE8326}">
            <xm:f>NOT(ISERROR(SEARCH('Listados Datos'!$T$3,AT497)))</xm:f>
            <xm:f>'Listados Datos'!$T$3</xm:f>
            <x14:dxf>
              <fill>
                <patternFill patternType="solid">
                  <bgColor rgb="FFC00000"/>
                </patternFill>
              </fill>
            </x14:dxf>
          </x14:cfRule>
          <x14:cfRule type="containsText" priority="4624" operator="containsText" id="{F743DA0C-140D-4680-A32E-BBEEF4C220CB}">
            <xm:f>NOT(ISERROR(SEARCH('Listados Datos'!$T$4,AT497)))</xm:f>
            <xm:f>'Listados Datos'!$T$4</xm:f>
            <x14:dxf>
              <font>
                <b/>
                <i val="0"/>
                <color theme="0"/>
              </font>
              <fill>
                <patternFill>
                  <bgColor rgb="FFE26B0A"/>
                </patternFill>
              </fill>
            </x14:dxf>
          </x14:cfRule>
          <x14:cfRule type="containsText" priority="4625" operator="containsText" id="{65C8E58F-3D4D-4B31-9847-CE3E723F0644}">
            <xm:f>NOT(ISERROR(SEARCH('Listados Datos'!$T$5,AT497)))</xm:f>
            <xm:f>'Listados Datos'!$T$5</xm:f>
            <x14:dxf>
              <font>
                <b/>
                <i val="0"/>
                <color auto="1"/>
              </font>
              <fill>
                <patternFill>
                  <bgColor rgb="FFFFFF00"/>
                </patternFill>
              </fill>
            </x14:dxf>
          </x14:cfRule>
          <x14:cfRule type="containsText" priority="4626" operator="containsText" id="{B336D29E-2AE7-4EDE-8DF7-454D70D362DB}">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613" operator="containsText" id="{E409420F-C725-4C0E-A18F-0E64CFCBF6A7}">
            <xm:f>NOT(ISERROR(SEARCH('Listados Datos'!$P$3,AR497)))</xm:f>
            <xm:f>'Listados Datos'!$P$3</xm:f>
            <x14:dxf>
              <fill>
                <patternFill>
                  <bgColor rgb="FF99CC00"/>
                </patternFill>
              </fill>
            </x14:dxf>
          </x14:cfRule>
          <x14:cfRule type="containsText" priority="4614" operator="containsText" id="{2FA024F4-955D-43FD-AF6C-FF4F2BA91FB5}">
            <xm:f>NOT(ISERROR(SEARCH('Listados Datos'!$P$4,AR497)))</xm:f>
            <xm:f>'Listados Datos'!$P$4</xm:f>
            <x14:dxf>
              <fill>
                <patternFill>
                  <bgColor rgb="FF33CC33"/>
                </patternFill>
              </fill>
            </x14:dxf>
          </x14:cfRule>
          <x14:cfRule type="containsText" priority="4615" operator="containsText" id="{33401D0B-CA44-4E8A-A444-96F477BC8B9E}">
            <xm:f>NOT(ISERROR(SEARCH('Listados Datos'!$P$5,AR497)))</xm:f>
            <xm:f>'Listados Datos'!$P$5</xm:f>
            <x14:dxf>
              <fill>
                <patternFill>
                  <bgColor rgb="FFFFFF00"/>
                </patternFill>
              </fill>
            </x14:dxf>
          </x14:cfRule>
          <x14:cfRule type="containsText" priority="4616" operator="containsText" id="{5CC0BB8F-D953-490B-B9F0-A9DEABC8C3D7}">
            <xm:f>NOT(ISERROR(SEARCH('Listados Datos'!$P$6,AR497)))</xm:f>
            <xm:f>'Listados Datos'!$P$6</xm:f>
            <x14:dxf>
              <fill>
                <patternFill>
                  <bgColor rgb="FFFFC000"/>
                </patternFill>
              </fill>
            </x14:dxf>
          </x14:cfRule>
          <x14:cfRule type="containsText" priority="4617" operator="containsText" id="{637BF739-4886-45AA-AD33-5719F4E8246B}">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595" operator="containsText" id="{344F1C1C-AB97-496B-9E1B-F13C91908853}">
            <xm:f>NOT(ISERROR(SEARCH('Listados Datos'!$T$3,AF498)))</xm:f>
            <xm:f>'Listados Datos'!$T$3</xm:f>
            <x14:dxf>
              <fill>
                <patternFill patternType="solid">
                  <bgColor rgb="FFC00000"/>
                </patternFill>
              </fill>
            </x14:dxf>
          </x14:cfRule>
          <x14:cfRule type="containsText" priority="4596" operator="containsText" id="{CCF47F36-C0DB-42BF-9C01-7E1DE6FEF038}">
            <xm:f>NOT(ISERROR(SEARCH('Listados Datos'!$T$4,AF498)))</xm:f>
            <xm:f>'Listados Datos'!$T$4</xm:f>
            <x14:dxf>
              <font>
                <b/>
                <i val="0"/>
                <color theme="0"/>
              </font>
              <fill>
                <patternFill>
                  <bgColor rgb="FFE26B0A"/>
                </patternFill>
              </fill>
            </x14:dxf>
          </x14:cfRule>
          <x14:cfRule type="containsText" priority="4597" operator="containsText" id="{1CE97E56-9752-4C45-86D0-F41E675FB854}">
            <xm:f>NOT(ISERROR(SEARCH('Listados Datos'!$T$5,AF498)))</xm:f>
            <xm:f>'Listados Datos'!$T$5</xm:f>
            <x14:dxf>
              <font>
                <b/>
                <i val="0"/>
                <color auto="1"/>
              </font>
              <fill>
                <patternFill>
                  <bgColor rgb="FFFFFF00"/>
                </patternFill>
              </fill>
            </x14:dxf>
          </x14:cfRule>
          <x14:cfRule type="containsText" priority="4598" operator="containsText" id="{C55EB110-BA25-4F0B-BA85-4291D33C6D78}">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591" operator="containsText" id="{7BACD713-2E59-4FF9-9978-5EBA3682B777}">
            <xm:f>NOT(ISERROR(SEARCH('Listados Datos'!$T$3,AB498)))</xm:f>
            <xm:f>'Listados Datos'!$T$3</xm:f>
            <x14:dxf>
              <fill>
                <patternFill patternType="solid">
                  <bgColor rgb="FFC00000"/>
                </patternFill>
              </fill>
            </x14:dxf>
          </x14:cfRule>
          <x14:cfRule type="containsText" priority="4592" operator="containsText" id="{9881C776-3560-41E0-8F26-DEB3587E334F}">
            <xm:f>NOT(ISERROR(SEARCH('Listados Datos'!$T$4,AB498)))</xm:f>
            <xm:f>'Listados Datos'!$T$4</xm:f>
            <x14:dxf>
              <font>
                <b/>
                <i val="0"/>
                <color theme="0"/>
              </font>
              <fill>
                <patternFill>
                  <bgColor rgb="FFE26B0A"/>
                </patternFill>
              </fill>
            </x14:dxf>
          </x14:cfRule>
          <x14:cfRule type="containsText" priority="4593" operator="containsText" id="{9FDE5BF4-5A6F-4061-AC6A-55E366014B7F}">
            <xm:f>NOT(ISERROR(SEARCH('Listados Datos'!$T$5,AB498)))</xm:f>
            <xm:f>'Listados Datos'!$T$5</xm:f>
            <x14:dxf>
              <font>
                <b/>
                <i val="0"/>
                <color auto="1"/>
              </font>
              <fill>
                <patternFill>
                  <bgColor rgb="FFFFFF00"/>
                </patternFill>
              </fill>
            </x14:dxf>
          </x14:cfRule>
          <x14:cfRule type="containsText" priority="4594" operator="containsText" id="{5A4AD902-AFB3-4A19-B912-4F1D183B6C08}">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581" operator="containsText" id="{EA595BE2-D8EE-4B52-9BA2-BFFF66FED5C8}">
            <xm:f>NOT(ISERROR(SEARCH('Listados Datos'!$P$3,Z498)))</xm:f>
            <xm:f>'Listados Datos'!$P$3</xm:f>
            <x14:dxf>
              <fill>
                <patternFill>
                  <bgColor rgb="FF99CC00"/>
                </patternFill>
              </fill>
            </x14:dxf>
          </x14:cfRule>
          <x14:cfRule type="containsText" priority="4582" operator="containsText" id="{1ABA86DF-E227-4E40-9244-01D5BC4FE336}">
            <xm:f>NOT(ISERROR(SEARCH('Listados Datos'!$P$4,Z498)))</xm:f>
            <xm:f>'Listados Datos'!$P$4</xm:f>
            <x14:dxf>
              <fill>
                <patternFill>
                  <bgColor rgb="FF33CC33"/>
                </patternFill>
              </fill>
            </x14:dxf>
          </x14:cfRule>
          <x14:cfRule type="containsText" priority="4583" operator="containsText" id="{DF478A5D-EBE0-462C-9384-684D1BF92CD1}">
            <xm:f>NOT(ISERROR(SEARCH('Listados Datos'!$P$5,Z498)))</xm:f>
            <xm:f>'Listados Datos'!$P$5</xm:f>
            <x14:dxf>
              <fill>
                <patternFill>
                  <bgColor rgb="FFFFFF00"/>
                </patternFill>
              </fill>
            </x14:dxf>
          </x14:cfRule>
          <x14:cfRule type="containsText" priority="4584" operator="containsText" id="{B4C5B17C-1199-4788-9B29-9BD85F73F9C0}">
            <xm:f>NOT(ISERROR(SEARCH('Listados Datos'!$P$6,Z498)))</xm:f>
            <xm:f>'Listados Datos'!$P$6</xm:f>
            <x14:dxf>
              <fill>
                <patternFill>
                  <bgColor rgb="FFFFC000"/>
                </patternFill>
              </fill>
            </x14:dxf>
          </x14:cfRule>
          <x14:cfRule type="containsText" priority="4585" operator="containsText" id="{1B12CCE2-E904-490B-8C6A-369B702F7298}">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553" operator="containsText" id="{9C3DA08A-63CE-4755-8B16-87DCF122D04A}">
            <xm:f>NOT(ISERROR(SEARCH('Listados Datos'!$T$3,AT499)))</xm:f>
            <xm:f>'Listados Datos'!$T$3</xm:f>
            <x14:dxf>
              <fill>
                <patternFill patternType="solid">
                  <bgColor rgb="FFC00000"/>
                </patternFill>
              </fill>
            </x14:dxf>
          </x14:cfRule>
          <x14:cfRule type="containsText" priority="4554" operator="containsText" id="{02BF2EA0-32F5-4AAD-B5A1-26A1D44F0EFC}">
            <xm:f>NOT(ISERROR(SEARCH('Listados Datos'!$T$4,AT499)))</xm:f>
            <xm:f>'Listados Datos'!$T$4</xm:f>
            <x14:dxf>
              <font>
                <b/>
                <i val="0"/>
                <color theme="0"/>
              </font>
              <fill>
                <patternFill>
                  <bgColor rgb="FFE26B0A"/>
                </patternFill>
              </fill>
            </x14:dxf>
          </x14:cfRule>
          <x14:cfRule type="containsText" priority="4555" operator="containsText" id="{8161ED38-987F-4138-B827-8063121D04CA}">
            <xm:f>NOT(ISERROR(SEARCH('Listados Datos'!$T$5,AT499)))</xm:f>
            <xm:f>'Listados Datos'!$T$5</xm:f>
            <x14:dxf>
              <font>
                <b/>
                <i val="0"/>
                <color auto="1"/>
              </font>
              <fill>
                <patternFill>
                  <bgColor rgb="FFFFFF00"/>
                </patternFill>
              </fill>
            </x14:dxf>
          </x14:cfRule>
          <x14:cfRule type="containsText" priority="4556" operator="containsText" id="{638AC734-AE6F-4404-B419-018112DDA534}">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501" operator="containsText" id="{008BA144-EB3C-417E-B9E8-0890525020E9}">
            <xm:f>NOT(ISERROR(SEARCH('Listados Datos'!$P$3,AR500)))</xm:f>
            <xm:f>'Listados Datos'!$P$3</xm:f>
            <x14:dxf>
              <fill>
                <patternFill>
                  <bgColor rgb="FF99CC00"/>
                </patternFill>
              </fill>
            </x14:dxf>
          </x14:cfRule>
          <x14:cfRule type="containsText" priority="4502" operator="containsText" id="{F9BD7CB7-4767-4097-A0DB-B68707EDF328}">
            <xm:f>NOT(ISERROR(SEARCH('Listados Datos'!$P$4,AR500)))</xm:f>
            <xm:f>'Listados Datos'!$P$4</xm:f>
            <x14:dxf>
              <fill>
                <patternFill>
                  <bgColor rgb="FF33CC33"/>
                </patternFill>
              </fill>
            </x14:dxf>
          </x14:cfRule>
          <x14:cfRule type="containsText" priority="4503" operator="containsText" id="{2B4AC133-6CB1-45A0-AE0F-F97BE234DDC6}">
            <xm:f>NOT(ISERROR(SEARCH('Listados Datos'!$P$5,AR500)))</xm:f>
            <xm:f>'Listados Datos'!$P$5</xm:f>
            <x14:dxf>
              <fill>
                <patternFill>
                  <bgColor rgb="FFFFFF00"/>
                </patternFill>
              </fill>
            </x14:dxf>
          </x14:cfRule>
          <x14:cfRule type="containsText" priority="4504" operator="containsText" id="{52AA1ABB-16F1-4CA1-9FE2-3F1152242B51}">
            <xm:f>NOT(ISERROR(SEARCH('Listados Datos'!$P$6,AR500)))</xm:f>
            <xm:f>'Listados Datos'!$P$6</xm:f>
            <x14:dxf>
              <fill>
                <patternFill>
                  <bgColor rgb="FFFFC000"/>
                </patternFill>
              </fill>
            </x14:dxf>
          </x14:cfRule>
          <x14:cfRule type="containsText" priority="4505" operator="containsText" id="{BDD14CC5-069E-42CE-95CD-0B22423E9A08}">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4539" operator="containsText" id="{21F8FBFD-CC26-40DD-A8F1-AD6A41D4D4ED}">
            <xm:f>NOT(ISERROR(SEARCH('Listados Datos'!$T$3,AF500)))</xm:f>
            <xm:f>'Listados Datos'!$T$3</xm:f>
            <x14:dxf>
              <fill>
                <patternFill patternType="solid">
                  <bgColor rgb="FFC00000"/>
                </patternFill>
              </fill>
            </x14:dxf>
          </x14:cfRule>
          <x14:cfRule type="containsText" priority="4540" operator="containsText" id="{9DDEDF0F-7D4F-4A62-B761-7F8E942209A7}">
            <xm:f>NOT(ISERROR(SEARCH('Listados Datos'!$T$4,AF500)))</xm:f>
            <xm:f>'Listados Datos'!$T$4</xm:f>
            <x14:dxf>
              <font>
                <b/>
                <i val="0"/>
                <color theme="0"/>
              </font>
              <fill>
                <patternFill>
                  <bgColor rgb="FFE26B0A"/>
                </patternFill>
              </fill>
            </x14:dxf>
          </x14:cfRule>
          <x14:cfRule type="containsText" priority="4541" operator="containsText" id="{16E44FEC-C1C5-4EB7-93B2-B36D1F90BF6F}">
            <xm:f>NOT(ISERROR(SEARCH('Listados Datos'!$T$5,AF500)))</xm:f>
            <xm:f>'Listados Datos'!$T$5</xm:f>
            <x14:dxf>
              <font>
                <b/>
                <i val="0"/>
                <color auto="1"/>
              </font>
              <fill>
                <patternFill>
                  <bgColor rgb="FFFFFF00"/>
                </patternFill>
              </fill>
            </x14:dxf>
          </x14:cfRule>
          <x14:cfRule type="containsText" priority="4542" operator="containsText" id="{24A8CA3E-1E19-491F-90C6-32C4B62E7F74}">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4535" operator="containsText" id="{C5F5D3FF-E8D2-4D98-85D6-3FAB6C309BEF}">
            <xm:f>NOT(ISERROR(SEARCH('Listados Datos'!$T$3,AB500)))</xm:f>
            <xm:f>'Listados Datos'!$T$3</xm:f>
            <x14:dxf>
              <fill>
                <patternFill patternType="solid">
                  <bgColor rgb="FFC00000"/>
                </patternFill>
              </fill>
            </x14:dxf>
          </x14:cfRule>
          <x14:cfRule type="containsText" priority="4536" operator="containsText" id="{3C0901F3-9B1E-44A0-8A20-E40AD55FC4DE}">
            <xm:f>NOT(ISERROR(SEARCH('Listados Datos'!$T$4,AB500)))</xm:f>
            <xm:f>'Listados Datos'!$T$4</xm:f>
            <x14:dxf>
              <font>
                <b/>
                <i val="0"/>
                <color theme="0"/>
              </font>
              <fill>
                <patternFill>
                  <bgColor rgb="FFE26B0A"/>
                </patternFill>
              </fill>
            </x14:dxf>
          </x14:cfRule>
          <x14:cfRule type="containsText" priority="4537" operator="containsText" id="{F511BCD2-41B9-4013-A5C4-FC1622D271D0}">
            <xm:f>NOT(ISERROR(SEARCH('Listados Datos'!$T$5,AB500)))</xm:f>
            <xm:f>'Listados Datos'!$T$5</xm:f>
            <x14:dxf>
              <font>
                <b/>
                <i val="0"/>
                <color auto="1"/>
              </font>
              <fill>
                <patternFill>
                  <bgColor rgb="FFFFFF00"/>
                </patternFill>
              </fill>
            </x14:dxf>
          </x14:cfRule>
          <x14:cfRule type="containsText" priority="4538" operator="containsText" id="{404CC614-CCC8-468F-B699-548AEBE1A7DF}">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4525" operator="containsText" id="{77E737C0-27BB-4206-AF0A-048E52BFCB9C}">
            <xm:f>NOT(ISERROR(SEARCH('Listados Datos'!$P$3,Z500)))</xm:f>
            <xm:f>'Listados Datos'!$P$3</xm:f>
            <x14:dxf>
              <fill>
                <patternFill>
                  <bgColor rgb="FF99CC00"/>
                </patternFill>
              </fill>
            </x14:dxf>
          </x14:cfRule>
          <x14:cfRule type="containsText" priority="4526" operator="containsText" id="{6A25779A-F09D-4B51-BC7C-6AF1B62E0F68}">
            <xm:f>NOT(ISERROR(SEARCH('Listados Datos'!$P$4,Z500)))</xm:f>
            <xm:f>'Listados Datos'!$P$4</xm:f>
            <x14:dxf>
              <fill>
                <patternFill>
                  <bgColor rgb="FF33CC33"/>
                </patternFill>
              </fill>
            </x14:dxf>
          </x14:cfRule>
          <x14:cfRule type="containsText" priority="4527" operator="containsText" id="{FC00DCEF-BC9D-4A9A-9018-4680BED7DAE2}">
            <xm:f>NOT(ISERROR(SEARCH('Listados Datos'!$P$5,Z500)))</xm:f>
            <xm:f>'Listados Datos'!$P$5</xm:f>
            <x14:dxf>
              <fill>
                <patternFill>
                  <bgColor rgb="FFFFFF00"/>
                </patternFill>
              </fill>
            </x14:dxf>
          </x14:cfRule>
          <x14:cfRule type="containsText" priority="4528" operator="containsText" id="{98F57E89-BBD1-4C19-9DC0-5AC4A7890F17}">
            <xm:f>NOT(ISERROR(SEARCH('Listados Datos'!$P$6,Z500)))</xm:f>
            <xm:f>'Listados Datos'!$P$6</xm:f>
            <x14:dxf>
              <fill>
                <patternFill>
                  <bgColor rgb="FFFFC000"/>
                </patternFill>
              </fill>
            </x14:dxf>
          </x14:cfRule>
          <x14:cfRule type="containsText" priority="4529" operator="containsText" id="{98D778E0-BBA8-4FB9-8EE7-AFF9CE743ACC}">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4511" operator="containsText" id="{9F8ED1C0-66F6-4C06-B711-8999AED6E081}">
            <xm:f>NOT(ISERROR(SEARCH('Listados Datos'!$T$3,AT500)))</xm:f>
            <xm:f>'Listados Datos'!$T$3</xm:f>
            <x14:dxf>
              <fill>
                <patternFill patternType="solid">
                  <bgColor rgb="FFC00000"/>
                </patternFill>
              </fill>
            </x14:dxf>
          </x14:cfRule>
          <x14:cfRule type="containsText" priority="4512" operator="containsText" id="{C240E929-948E-44BD-B81D-5F9CF93CCD78}">
            <xm:f>NOT(ISERROR(SEARCH('Listados Datos'!$T$4,AT500)))</xm:f>
            <xm:f>'Listados Datos'!$T$4</xm:f>
            <x14:dxf>
              <font>
                <b/>
                <i val="0"/>
                <color theme="0"/>
              </font>
              <fill>
                <patternFill>
                  <bgColor rgb="FFE26B0A"/>
                </patternFill>
              </fill>
            </x14:dxf>
          </x14:cfRule>
          <x14:cfRule type="containsText" priority="4513" operator="containsText" id="{17EA2FAB-CE4B-4361-86B8-4DD821DEFCB0}">
            <xm:f>NOT(ISERROR(SEARCH('Listados Datos'!$T$5,AT500)))</xm:f>
            <xm:f>'Listados Datos'!$T$5</xm:f>
            <x14:dxf>
              <font>
                <b/>
                <i val="0"/>
                <color auto="1"/>
              </font>
              <fill>
                <patternFill>
                  <bgColor rgb="FFFFFF00"/>
                </patternFill>
              </fill>
            </x14:dxf>
          </x14:cfRule>
          <x14:cfRule type="containsText" priority="4514" operator="containsText" id="{23F7A003-65A4-4E47-A417-3877DD12087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4271" operator="containsText" id="{21B8E79D-7781-4A47-AC09-EFD3A5CDA5C2}">
            <xm:f>NOT(ISERROR(SEARCH('Listados Datos'!$P$3,AR513)))</xm:f>
            <xm:f>'Listados Datos'!$P$3</xm:f>
            <x14:dxf>
              <fill>
                <patternFill>
                  <bgColor rgb="FF99CC00"/>
                </patternFill>
              </fill>
            </x14:dxf>
          </x14:cfRule>
          <x14:cfRule type="containsText" priority="4272" operator="containsText" id="{123F414A-C5BF-459F-BE32-70EEEBE23B88}">
            <xm:f>NOT(ISERROR(SEARCH('Listados Datos'!$P$4,AR513)))</xm:f>
            <xm:f>'Listados Datos'!$P$4</xm:f>
            <x14:dxf>
              <fill>
                <patternFill>
                  <bgColor rgb="FF33CC33"/>
                </patternFill>
              </fill>
            </x14:dxf>
          </x14:cfRule>
          <x14:cfRule type="containsText" priority="4273" operator="containsText" id="{909C6438-895A-40F4-9113-7842676C1B75}">
            <xm:f>NOT(ISERROR(SEARCH('Listados Datos'!$P$5,AR513)))</xm:f>
            <xm:f>'Listados Datos'!$P$5</xm:f>
            <x14:dxf>
              <fill>
                <patternFill>
                  <bgColor rgb="FFFFFF00"/>
                </patternFill>
              </fill>
            </x14:dxf>
          </x14:cfRule>
          <x14:cfRule type="containsText" priority="4274" operator="containsText" id="{AB684BFB-3BBD-46AE-9FAF-6384CA319452}">
            <xm:f>NOT(ISERROR(SEARCH('Listados Datos'!$P$6,AR513)))</xm:f>
            <xm:f>'Listados Datos'!$P$6</xm:f>
            <x14:dxf>
              <fill>
                <patternFill>
                  <bgColor rgb="FFFFC000"/>
                </patternFill>
              </fill>
            </x14:dxf>
          </x14:cfRule>
          <x14:cfRule type="containsText" priority="4275" operator="containsText" id="{6C65770E-4C3B-4638-9864-C828DD2ACD56}">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281" operator="containsText" id="{E9B0B28F-E66F-40FB-BBED-BE1D7B487DCC}">
            <xm:f>NOT(ISERROR(SEARCH('Listados Datos'!$T$3,AT513)))</xm:f>
            <xm:f>'Listados Datos'!$T$3</xm:f>
            <x14:dxf>
              <fill>
                <patternFill patternType="solid">
                  <bgColor rgb="FFC00000"/>
                </patternFill>
              </fill>
            </x14:dxf>
          </x14:cfRule>
          <x14:cfRule type="containsText" priority="4282" operator="containsText" id="{242F0E3E-A081-49FF-90A3-04712C1502DA}">
            <xm:f>NOT(ISERROR(SEARCH('Listados Datos'!$T$4,AT513)))</xm:f>
            <xm:f>'Listados Datos'!$T$4</xm:f>
            <x14:dxf>
              <font>
                <b/>
                <i val="0"/>
                <color theme="0"/>
              </font>
              <fill>
                <patternFill>
                  <bgColor rgb="FFE26B0A"/>
                </patternFill>
              </fill>
            </x14:dxf>
          </x14:cfRule>
          <x14:cfRule type="containsText" priority="4283" operator="containsText" id="{AC16F3A5-1EB4-42A4-88E8-4F56D1CE2E73}">
            <xm:f>NOT(ISERROR(SEARCH('Listados Datos'!$T$5,AT513)))</xm:f>
            <xm:f>'Listados Datos'!$T$5</xm:f>
            <x14:dxf>
              <font>
                <b/>
                <i val="0"/>
                <color auto="1"/>
              </font>
              <fill>
                <patternFill>
                  <bgColor rgb="FFFFFF00"/>
                </patternFill>
              </fill>
            </x14:dxf>
          </x14:cfRule>
          <x14:cfRule type="containsText" priority="4284" operator="containsText" id="{88010EC2-39E9-420B-909C-461382120170}">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4239" operator="containsText" id="{85069120-58CB-4E48-89BF-8C7AE8451DE6}">
            <xm:f>NOT(ISERROR(SEARCH('Listados Datos'!$T$3,AT510)))</xm:f>
            <xm:f>'Listados Datos'!$T$3</xm:f>
            <x14:dxf>
              <fill>
                <patternFill patternType="solid">
                  <bgColor rgb="FFC00000"/>
                </patternFill>
              </fill>
            </x14:dxf>
          </x14:cfRule>
          <x14:cfRule type="containsText" priority="4240" operator="containsText" id="{9BE8C74F-0CB2-49C0-AF3A-D7420AF9DE87}">
            <xm:f>NOT(ISERROR(SEARCH('Listados Datos'!$T$4,AT510)))</xm:f>
            <xm:f>'Listados Datos'!$T$4</xm:f>
            <x14:dxf>
              <font>
                <b/>
                <i val="0"/>
                <color theme="0"/>
              </font>
              <fill>
                <patternFill>
                  <bgColor rgb="FFE26B0A"/>
                </patternFill>
              </fill>
            </x14:dxf>
          </x14:cfRule>
          <x14:cfRule type="containsText" priority="4241" operator="containsText" id="{7BFACA42-C4DC-41D7-8E2D-39AD542E5A0F}">
            <xm:f>NOT(ISERROR(SEARCH('Listados Datos'!$T$5,AT510)))</xm:f>
            <xm:f>'Listados Datos'!$T$5</xm:f>
            <x14:dxf>
              <font>
                <b/>
                <i val="0"/>
                <color auto="1"/>
              </font>
              <fill>
                <patternFill>
                  <bgColor rgb="FFFFFF00"/>
                </patternFill>
              </fill>
            </x14:dxf>
          </x14:cfRule>
          <x14:cfRule type="containsText" priority="4242" operator="containsText" id="{1B4E4A4E-6293-4CA5-A353-99168316F31F}">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4229" operator="containsText" id="{00CB9E9D-05F0-4963-83C3-E9DBA4BEC769}">
            <xm:f>NOT(ISERROR(SEARCH('Listados Datos'!$P$3,AR510)))</xm:f>
            <xm:f>'Listados Datos'!$P$3</xm:f>
            <x14:dxf>
              <fill>
                <patternFill>
                  <bgColor rgb="FF99CC00"/>
                </patternFill>
              </fill>
            </x14:dxf>
          </x14:cfRule>
          <x14:cfRule type="containsText" priority="4230" operator="containsText" id="{01C7F6FA-CE3A-4CC3-8D94-D3C64FBE5B7E}">
            <xm:f>NOT(ISERROR(SEARCH('Listados Datos'!$P$4,AR510)))</xm:f>
            <xm:f>'Listados Datos'!$P$4</xm:f>
            <x14:dxf>
              <fill>
                <patternFill>
                  <bgColor rgb="FF33CC33"/>
                </patternFill>
              </fill>
            </x14:dxf>
          </x14:cfRule>
          <x14:cfRule type="containsText" priority="4231" operator="containsText" id="{CA9A06B3-6A54-41CB-BA42-087190558E95}">
            <xm:f>NOT(ISERROR(SEARCH('Listados Datos'!$P$5,AR510)))</xm:f>
            <xm:f>'Listados Datos'!$P$5</xm:f>
            <x14:dxf>
              <fill>
                <patternFill>
                  <bgColor rgb="FFFFFF00"/>
                </patternFill>
              </fill>
            </x14:dxf>
          </x14:cfRule>
          <x14:cfRule type="containsText" priority="4232" operator="containsText" id="{C17E7A8F-DABD-48EE-B0BF-398F1CD56564}">
            <xm:f>NOT(ISERROR(SEARCH('Listados Datos'!$P$6,AR510)))</xm:f>
            <xm:f>'Listados Datos'!$P$6</xm:f>
            <x14:dxf>
              <fill>
                <patternFill>
                  <bgColor rgb="FFFFC000"/>
                </patternFill>
              </fill>
            </x14:dxf>
          </x14:cfRule>
          <x14:cfRule type="containsText" priority="4233" operator="containsText" id="{E048E39C-D63B-4CBF-9892-3681CF79E2E4}">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347" operator="containsText" id="{C33D20E0-6BBE-4492-B717-B1960F6304F4}">
            <xm:f>NOT(ISERROR(SEARCH('Listados Datos'!$T$3,AF508)))</xm:f>
            <xm:f>'Listados Datos'!$T$3</xm:f>
            <x14:dxf>
              <fill>
                <patternFill patternType="solid">
                  <bgColor rgb="FFC00000"/>
                </patternFill>
              </fill>
            </x14:dxf>
          </x14:cfRule>
          <x14:cfRule type="containsText" priority="4348" operator="containsText" id="{0F1F20E0-8DCF-4DB3-8BFB-6B509504771D}">
            <xm:f>NOT(ISERROR(SEARCH('Listados Datos'!$T$4,AF508)))</xm:f>
            <xm:f>'Listados Datos'!$T$4</xm:f>
            <x14:dxf>
              <font>
                <b/>
                <i val="0"/>
                <color theme="0"/>
              </font>
              <fill>
                <patternFill>
                  <bgColor rgb="FFE26B0A"/>
                </patternFill>
              </fill>
            </x14:dxf>
          </x14:cfRule>
          <x14:cfRule type="containsText" priority="4349" operator="containsText" id="{06D1485C-7683-4B27-86C5-51D5CCA250ED}">
            <xm:f>NOT(ISERROR(SEARCH('Listados Datos'!$T$5,AF508)))</xm:f>
            <xm:f>'Listados Datos'!$T$5</xm:f>
            <x14:dxf>
              <font>
                <b/>
                <i val="0"/>
                <color auto="1"/>
              </font>
              <fill>
                <patternFill>
                  <bgColor rgb="FFFFFF00"/>
                </patternFill>
              </fill>
            </x14:dxf>
          </x14:cfRule>
          <x14:cfRule type="containsText" priority="4350" operator="containsText" id="{ACB46922-ED1A-41F9-9C61-E3A2D8BA981A}">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343" operator="containsText" id="{5B84CB9F-256F-4EBD-A077-CF9511F0EAD7}">
            <xm:f>NOT(ISERROR(SEARCH('Listados Datos'!$T$3,AB508)))</xm:f>
            <xm:f>'Listados Datos'!$T$3</xm:f>
            <x14:dxf>
              <fill>
                <patternFill patternType="solid">
                  <bgColor rgb="FFC00000"/>
                </patternFill>
              </fill>
            </x14:dxf>
          </x14:cfRule>
          <x14:cfRule type="containsText" priority="4344" operator="containsText" id="{5FE735EF-1949-4C13-AB40-353C8D0E164F}">
            <xm:f>NOT(ISERROR(SEARCH('Listados Datos'!$T$4,AB508)))</xm:f>
            <xm:f>'Listados Datos'!$T$4</xm:f>
            <x14:dxf>
              <font>
                <b/>
                <i val="0"/>
                <color theme="0"/>
              </font>
              <fill>
                <patternFill>
                  <bgColor rgb="FFE26B0A"/>
                </patternFill>
              </fill>
            </x14:dxf>
          </x14:cfRule>
          <x14:cfRule type="containsText" priority="4345" operator="containsText" id="{B7AA6BAF-97A3-4DBD-B377-6C77B93AE6C5}">
            <xm:f>NOT(ISERROR(SEARCH('Listados Datos'!$T$5,AB508)))</xm:f>
            <xm:f>'Listados Datos'!$T$5</xm:f>
            <x14:dxf>
              <font>
                <b/>
                <i val="0"/>
                <color auto="1"/>
              </font>
              <fill>
                <patternFill>
                  <bgColor rgb="FFFFFF00"/>
                </patternFill>
              </fill>
            </x14:dxf>
          </x14:cfRule>
          <x14:cfRule type="containsText" priority="4346" operator="containsText" id="{2279AE12-3510-4064-AD49-95515FDAF48B}">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333" operator="containsText" id="{E0DBDC46-C5CA-4BB4-865F-9B6081CF3B17}">
            <xm:f>NOT(ISERROR(SEARCH('Listados Datos'!$P$3,Z508)))</xm:f>
            <xm:f>'Listados Datos'!$P$3</xm:f>
            <x14:dxf>
              <fill>
                <patternFill>
                  <bgColor rgb="FF99CC00"/>
                </patternFill>
              </fill>
            </x14:dxf>
          </x14:cfRule>
          <x14:cfRule type="containsText" priority="4334" operator="containsText" id="{D425023F-FDBA-4A80-9620-8D12D45727E6}">
            <xm:f>NOT(ISERROR(SEARCH('Listados Datos'!$P$4,Z508)))</xm:f>
            <xm:f>'Listados Datos'!$P$4</xm:f>
            <x14:dxf>
              <fill>
                <patternFill>
                  <bgColor rgb="FF33CC33"/>
                </patternFill>
              </fill>
            </x14:dxf>
          </x14:cfRule>
          <x14:cfRule type="containsText" priority="4335" operator="containsText" id="{8481223D-22D0-43F1-AD00-299AAFE8128B}">
            <xm:f>NOT(ISERROR(SEARCH('Listados Datos'!$P$5,Z508)))</xm:f>
            <xm:f>'Listados Datos'!$P$5</xm:f>
            <x14:dxf>
              <fill>
                <patternFill>
                  <bgColor rgb="FFFFFF00"/>
                </patternFill>
              </fill>
            </x14:dxf>
          </x14:cfRule>
          <x14:cfRule type="containsText" priority="4336" operator="containsText" id="{6FF47238-4D4E-4797-85FB-9B3557E937AD}">
            <xm:f>NOT(ISERROR(SEARCH('Listados Datos'!$P$6,Z508)))</xm:f>
            <xm:f>'Listados Datos'!$P$6</xm:f>
            <x14:dxf>
              <fill>
                <patternFill>
                  <bgColor rgb="FFFFC000"/>
                </patternFill>
              </fill>
            </x14:dxf>
          </x14:cfRule>
          <x14:cfRule type="containsText" priority="4337" operator="containsText" id="{954C4936-5192-4AB2-BB9B-1DE03D40B0A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309" operator="containsText" id="{4037AE2C-5787-4177-A4CD-F41FDE122676}">
            <xm:f>NOT(ISERROR(SEARCH('Listados Datos'!$T$3,AT508)))</xm:f>
            <xm:f>'Listados Datos'!$T$3</xm:f>
            <x14:dxf>
              <fill>
                <patternFill patternType="solid">
                  <bgColor rgb="FFC00000"/>
                </patternFill>
              </fill>
            </x14:dxf>
          </x14:cfRule>
          <x14:cfRule type="containsText" priority="4310" operator="containsText" id="{C3631F09-1FA1-4481-A671-FA26817506A1}">
            <xm:f>NOT(ISERROR(SEARCH('Listados Datos'!$T$4,AT508)))</xm:f>
            <xm:f>'Listados Datos'!$T$4</xm:f>
            <x14:dxf>
              <font>
                <b/>
                <i val="0"/>
                <color theme="0"/>
              </font>
              <fill>
                <patternFill>
                  <bgColor rgb="FFE26B0A"/>
                </patternFill>
              </fill>
            </x14:dxf>
          </x14:cfRule>
          <x14:cfRule type="containsText" priority="4311" operator="containsText" id="{C0323653-5761-4C8B-8259-AE70BE724D7B}">
            <xm:f>NOT(ISERROR(SEARCH('Listados Datos'!$T$5,AT508)))</xm:f>
            <xm:f>'Listados Datos'!$T$5</xm:f>
            <x14:dxf>
              <font>
                <b/>
                <i val="0"/>
                <color auto="1"/>
              </font>
              <fill>
                <patternFill>
                  <bgColor rgb="FFFFFF00"/>
                </patternFill>
              </fill>
            </x14:dxf>
          </x14:cfRule>
          <x14:cfRule type="containsText" priority="4312" operator="containsText" id="{437B0FA4-D3D0-48BF-A919-8D653A98C7FD}">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299" operator="containsText" id="{57CC2A7E-D0BB-4984-85BD-470BADA8C7E2}">
            <xm:f>NOT(ISERROR(SEARCH('Listados Datos'!$P$3,AR508)))</xm:f>
            <xm:f>'Listados Datos'!$P$3</xm:f>
            <x14:dxf>
              <fill>
                <patternFill>
                  <bgColor rgb="FF99CC00"/>
                </patternFill>
              </fill>
            </x14:dxf>
          </x14:cfRule>
          <x14:cfRule type="containsText" priority="4300" operator="containsText" id="{621174B6-8682-4242-891F-EB611F4F05A3}">
            <xm:f>NOT(ISERROR(SEARCH('Listados Datos'!$P$4,AR508)))</xm:f>
            <xm:f>'Listados Datos'!$P$4</xm:f>
            <x14:dxf>
              <fill>
                <patternFill>
                  <bgColor rgb="FF33CC33"/>
                </patternFill>
              </fill>
            </x14:dxf>
          </x14:cfRule>
          <x14:cfRule type="containsText" priority="4301" operator="containsText" id="{34EA50BE-274F-46CC-B808-29959A5641D4}">
            <xm:f>NOT(ISERROR(SEARCH('Listados Datos'!$P$5,AR508)))</xm:f>
            <xm:f>'Listados Datos'!$P$5</xm:f>
            <x14:dxf>
              <fill>
                <patternFill>
                  <bgColor rgb="FFFFFF00"/>
                </patternFill>
              </fill>
            </x14:dxf>
          </x14:cfRule>
          <x14:cfRule type="containsText" priority="4302" operator="containsText" id="{2CD0CAEE-C148-44C0-A4A9-4362F75DE752}">
            <xm:f>NOT(ISERROR(SEARCH('Listados Datos'!$P$6,AR508)))</xm:f>
            <xm:f>'Listados Datos'!$P$6</xm:f>
            <x14:dxf>
              <fill>
                <patternFill>
                  <bgColor rgb="FFFFC000"/>
                </patternFill>
              </fill>
            </x14:dxf>
          </x14:cfRule>
          <x14:cfRule type="containsText" priority="4303" operator="containsText" id="{9F280812-DB57-4690-A22A-EDE3736B9C52}">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4295" operator="containsText" id="{C6F76827-2B7F-4879-8461-03716E6BB87B}">
            <xm:f>NOT(ISERROR(SEARCH('Listados Datos'!$T$3,AT509)))</xm:f>
            <xm:f>'Listados Datos'!$T$3</xm:f>
            <x14:dxf>
              <fill>
                <patternFill patternType="solid">
                  <bgColor rgb="FFC00000"/>
                </patternFill>
              </fill>
            </x14:dxf>
          </x14:cfRule>
          <x14:cfRule type="containsText" priority="4296" operator="containsText" id="{3A1517B1-86F2-4529-988B-170F802F93F7}">
            <xm:f>NOT(ISERROR(SEARCH('Listados Datos'!$T$4,AT509)))</xm:f>
            <xm:f>'Listados Datos'!$T$4</xm:f>
            <x14:dxf>
              <font>
                <b/>
                <i val="0"/>
                <color theme="0"/>
              </font>
              <fill>
                <patternFill>
                  <bgColor rgb="FFE26B0A"/>
                </patternFill>
              </fill>
            </x14:dxf>
          </x14:cfRule>
          <x14:cfRule type="containsText" priority="4297" operator="containsText" id="{C7AC6DFA-3F33-4A9C-8DFF-4F80321C1679}">
            <xm:f>NOT(ISERROR(SEARCH('Listados Datos'!$T$5,AT509)))</xm:f>
            <xm:f>'Listados Datos'!$T$5</xm:f>
            <x14:dxf>
              <font>
                <b/>
                <i val="0"/>
                <color auto="1"/>
              </font>
              <fill>
                <patternFill>
                  <bgColor rgb="FFFFFF00"/>
                </patternFill>
              </fill>
            </x14:dxf>
          </x14:cfRule>
          <x14:cfRule type="containsText" priority="4298" operator="containsText" id="{4F38EB48-D6FC-4B67-A0C8-CC972F9F0E02}">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4285" operator="containsText" id="{53FE7736-6C70-4769-A112-01CA5DACDB94}">
            <xm:f>NOT(ISERROR(SEARCH('Listados Datos'!$P$3,AR509)))</xm:f>
            <xm:f>'Listados Datos'!$P$3</xm:f>
            <x14:dxf>
              <fill>
                <patternFill>
                  <bgColor rgb="FF99CC00"/>
                </patternFill>
              </fill>
            </x14:dxf>
          </x14:cfRule>
          <x14:cfRule type="containsText" priority="4286" operator="containsText" id="{32609008-F1CC-4804-9E17-67466C343CE8}">
            <xm:f>NOT(ISERROR(SEARCH('Listados Datos'!$P$4,AR509)))</xm:f>
            <xm:f>'Listados Datos'!$P$4</xm:f>
            <x14:dxf>
              <fill>
                <patternFill>
                  <bgColor rgb="FF33CC33"/>
                </patternFill>
              </fill>
            </x14:dxf>
          </x14:cfRule>
          <x14:cfRule type="containsText" priority="4287" operator="containsText" id="{A1327F82-EBE9-4FE1-8D5C-E5AC9AE4FA51}">
            <xm:f>NOT(ISERROR(SEARCH('Listados Datos'!$P$5,AR509)))</xm:f>
            <xm:f>'Listados Datos'!$P$5</xm:f>
            <x14:dxf>
              <fill>
                <patternFill>
                  <bgColor rgb="FFFFFF00"/>
                </patternFill>
              </fill>
            </x14:dxf>
          </x14:cfRule>
          <x14:cfRule type="containsText" priority="4288" operator="containsText" id="{4537B2E9-E8E1-4E46-9487-8B796475A18B}">
            <xm:f>NOT(ISERROR(SEARCH('Listados Datos'!$P$6,AR509)))</xm:f>
            <xm:f>'Listados Datos'!$P$6</xm:f>
            <x14:dxf>
              <fill>
                <patternFill>
                  <bgColor rgb="FFFFC000"/>
                </patternFill>
              </fill>
            </x14:dxf>
          </x14:cfRule>
          <x14:cfRule type="containsText" priority="4289" operator="containsText" id="{E1CC3117-C8C3-4259-9359-EFDE29EDB323}">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4145" operator="containsText" id="{1A3BFA00-44B8-4A16-9449-37C98BB5EAE2}">
            <xm:f>NOT(ISERROR(SEARCH('Listados Datos'!$T$3,AT519)))</xm:f>
            <xm:f>'Listados Datos'!$T$3</xm:f>
            <x14:dxf>
              <fill>
                <patternFill patternType="solid">
                  <bgColor rgb="FFC00000"/>
                </patternFill>
              </fill>
            </x14:dxf>
          </x14:cfRule>
          <x14:cfRule type="containsText" priority="4146" operator="containsText" id="{E78D4EEA-17A2-4B86-AAF9-45DC1787DDB5}">
            <xm:f>NOT(ISERROR(SEARCH('Listados Datos'!$T$4,AT519)))</xm:f>
            <xm:f>'Listados Datos'!$T$4</xm:f>
            <x14:dxf>
              <font>
                <b/>
                <i val="0"/>
                <color theme="0"/>
              </font>
              <fill>
                <patternFill>
                  <bgColor rgb="FFE26B0A"/>
                </patternFill>
              </fill>
            </x14:dxf>
          </x14:cfRule>
          <x14:cfRule type="containsText" priority="4147" operator="containsText" id="{8F6FD65B-CF0D-4003-8A7E-C352E0FAB17B}">
            <xm:f>NOT(ISERROR(SEARCH('Listados Datos'!$T$5,AT519)))</xm:f>
            <xm:f>'Listados Datos'!$T$5</xm:f>
            <x14:dxf>
              <font>
                <b/>
                <i val="0"/>
                <color auto="1"/>
              </font>
              <fill>
                <patternFill>
                  <bgColor rgb="FFFFFF00"/>
                </patternFill>
              </fill>
            </x14:dxf>
          </x14:cfRule>
          <x14:cfRule type="containsText" priority="4148" operator="containsText" id="{51038F0F-51F0-47C1-9B07-A37B9287F1C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4135" operator="containsText" id="{3613DFA0-3E7D-4555-89D4-1176FA1CB3FE}">
            <xm:f>NOT(ISERROR(SEARCH('Listados Datos'!$P$3,AR519)))</xm:f>
            <xm:f>'Listados Datos'!$P$3</xm:f>
            <x14:dxf>
              <fill>
                <patternFill>
                  <bgColor rgb="FF99CC00"/>
                </patternFill>
              </fill>
            </x14:dxf>
          </x14:cfRule>
          <x14:cfRule type="containsText" priority="4136" operator="containsText" id="{FCBE087D-ECC4-4ABF-A1AC-FA7D5469B88E}">
            <xm:f>NOT(ISERROR(SEARCH('Listados Datos'!$P$4,AR519)))</xm:f>
            <xm:f>'Listados Datos'!$P$4</xm:f>
            <x14:dxf>
              <fill>
                <patternFill>
                  <bgColor rgb="FF33CC33"/>
                </patternFill>
              </fill>
            </x14:dxf>
          </x14:cfRule>
          <x14:cfRule type="containsText" priority="4137" operator="containsText" id="{985D8CF7-F7EF-4576-A040-4202B1420961}">
            <xm:f>NOT(ISERROR(SEARCH('Listados Datos'!$P$5,AR519)))</xm:f>
            <xm:f>'Listados Datos'!$P$5</xm:f>
            <x14:dxf>
              <fill>
                <patternFill>
                  <bgColor rgb="FFFFFF00"/>
                </patternFill>
              </fill>
            </x14:dxf>
          </x14:cfRule>
          <x14:cfRule type="containsText" priority="4138" operator="containsText" id="{6C3D532E-FC6A-4E7E-9DD2-5ED97ECBA594}">
            <xm:f>NOT(ISERROR(SEARCH('Listados Datos'!$P$6,AR519)))</xm:f>
            <xm:f>'Listados Datos'!$P$6</xm:f>
            <x14:dxf>
              <fill>
                <patternFill>
                  <bgColor rgb="FFFFC000"/>
                </patternFill>
              </fill>
            </x14:dxf>
          </x14:cfRule>
          <x14:cfRule type="containsText" priority="4139" operator="containsText" id="{87C8671D-F851-43EA-8684-22FE9AEEB65A}">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4267" operator="containsText" id="{8EE2A2FE-4930-46B5-868B-5022C7AE08AB}">
            <xm:f>NOT(ISERROR(SEARCH('Listados Datos'!$T$3,AF510)))</xm:f>
            <xm:f>'Listados Datos'!$T$3</xm:f>
            <x14:dxf>
              <fill>
                <patternFill patternType="solid">
                  <bgColor rgb="FFC00000"/>
                </patternFill>
              </fill>
            </x14:dxf>
          </x14:cfRule>
          <x14:cfRule type="containsText" priority="4268" operator="containsText" id="{2EC0F134-6592-4396-968E-409FC1528E5E}">
            <xm:f>NOT(ISERROR(SEARCH('Listados Datos'!$T$4,AF510)))</xm:f>
            <xm:f>'Listados Datos'!$T$4</xm:f>
            <x14:dxf>
              <font>
                <b/>
                <i val="0"/>
                <color theme="0"/>
              </font>
              <fill>
                <patternFill>
                  <bgColor rgb="FFE26B0A"/>
                </patternFill>
              </fill>
            </x14:dxf>
          </x14:cfRule>
          <x14:cfRule type="containsText" priority="4269" operator="containsText" id="{245AC425-F575-434E-86F3-0823867875B4}">
            <xm:f>NOT(ISERROR(SEARCH('Listados Datos'!$T$5,AF510)))</xm:f>
            <xm:f>'Listados Datos'!$T$5</xm:f>
            <x14:dxf>
              <font>
                <b/>
                <i val="0"/>
                <color auto="1"/>
              </font>
              <fill>
                <patternFill>
                  <bgColor rgb="FFFFFF00"/>
                </patternFill>
              </fill>
            </x14:dxf>
          </x14:cfRule>
          <x14:cfRule type="containsText" priority="4270" operator="containsText" id="{932664E4-8FAE-4240-8AD8-EE1DCFBE2173}">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4263" operator="containsText" id="{D4574F05-542C-4F20-9ECC-3AAAC1BA829C}">
            <xm:f>NOT(ISERROR(SEARCH('Listados Datos'!$T$3,AB510)))</xm:f>
            <xm:f>'Listados Datos'!$T$3</xm:f>
            <x14:dxf>
              <fill>
                <patternFill patternType="solid">
                  <bgColor rgb="FFC00000"/>
                </patternFill>
              </fill>
            </x14:dxf>
          </x14:cfRule>
          <x14:cfRule type="containsText" priority="4264" operator="containsText" id="{A14769A6-4FB5-4FA9-B0AC-B70ABEACCFD0}">
            <xm:f>NOT(ISERROR(SEARCH('Listados Datos'!$T$4,AB510)))</xm:f>
            <xm:f>'Listados Datos'!$T$4</xm:f>
            <x14:dxf>
              <font>
                <b/>
                <i val="0"/>
                <color theme="0"/>
              </font>
              <fill>
                <patternFill>
                  <bgColor rgb="FFE26B0A"/>
                </patternFill>
              </fill>
            </x14:dxf>
          </x14:cfRule>
          <x14:cfRule type="containsText" priority="4265" operator="containsText" id="{AA67DA8E-8480-4070-BB4C-D5ED502032E1}">
            <xm:f>NOT(ISERROR(SEARCH('Listados Datos'!$T$5,AB510)))</xm:f>
            <xm:f>'Listados Datos'!$T$5</xm:f>
            <x14:dxf>
              <font>
                <b/>
                <i val="0"/>
                <color auto="1"/>
              </font>
              <fill>
                <patternFill>
                  <bgColor rgb="FFFFFF00"/>
                </patternFill>
              </fill>
            </x14:dxf>
          </x14:cfRule>
          <x14:cfRule type="containsText" priority="4266" operator="containsText" id="{A686E075-5F91-4D9E-8623-B0C681CC2AC6}">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4253" operator="containsText" id="{0F2142C0-5B6D-41A3-A399-C65138EFDB4D}">
            <xm:f>NOT(ISERROR(SEARCH('Listados Datos'!$P$3,Z510)))</xm:f>
            <xm:f>'Listados Datos'!$P$3</xm:f>
            <x14:dxf>
              <fill>
                <patternFill>
                  <bgColor rgb="FF99CC00"/>
                </patternFill>
              </fill>
            </x14:dxf>
          </x14:cfRule>
          <x14:cfRule type="containsText" priority="4254" operator="containsText" id="{C2DE73B2-516F-4B69-9914-5E5974A128CA}">
            <xm:f>NOT(ISERROR(SEARCH('Listados Datos'!$P$4,Z510)))</xm:f>
            <xm:f>'Listados Datos'!$P$4</xm:f>
            <x14:dxf>
              <fill>
                <patternFill>
                  <bgColor rgb="FF33CC33"/>
                </patternFill>
              </fill>
            </x14:dxf>
          </x14:cfRule>
          <x14:cfRule type="containsText" priority="4255" operator="containsText" id="{DD0CA8E7-9C89-43B4-B28E-70C3DA82E7BE}">
            <xm:f>NOT(ISERROR(SEARCH('Listados Datos'!$P$5,Z510)))</xm:f>
            <xm:f>'Listados Datos'!$P$5</xm:f>
            <x14:dxf>
              <fill>
                <patternFill>
                  <bgColor rgb="FFFFFF00"/>
                </patternFill>
              </fill>
            </x14:dxf>
          </x14:cfRule>
          <x14:cfRule type="containsText" priority="4256" operator="containsText" id="{02DACA3F-7735-49D4-A82F-DFB75184E90A}">
            <xm:f>NOT(ISERROR(SEARCH('Listados Datos'!$P$6,Z510)))</xm:f>
            <xm:f>'Listados Datos'!$P$6</xm:f>
            <x14:dxf>
              <fill>
                <patternFill>
                  <bgColor rgb="FFFFC000"/>
                </patternFill>
              </fill>
            </x14:dxf>
          </x14:cfRule>
          <x14:cfRule type="containsText" priority="4257" operator="containsText" id="{9B958FEF-8439-45AF-9970-222BF7D5BC04}">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4103" operator="containsText" id="{CD2CEC71-77BF-48DB-ADA6-F70CB7B0D867}">
            <xm:f>NOT(ISERROR(SEARCH('Listados Datos'!$T$3,AT516)))</xm:f>
            <xm:f>'Listados Datos'!$T$3</xm:f>
            <x14:dxf>
              <fill>
                <patternFill patternType="solid">
                  <bgColor rgb="FFC00000"/>
                </patternFill>
              </fill>
            </x14:dxf>
          </x14:cfRule>
          <x14:cfRule type="containsText" priority="4104" operator="containsText" id="{DA23CA16-9ECF-493E-9D66-709A10AB71E3}">
            <xm:f>NOT(ISERROR(SEARCH('Listados Datos'!$T$4,AT516)))</xm:f>
            <xm:f>'Listados Datos'!$T$4</xm:f>
            <x14:dxf>
              <font>
                <b/>
                <i val="0"/>
                <color theme="0"/>
              </font>
              <fill>
                <patternFill>
                  <bgColor rgb="FFE26B0A"/>
                </patternFill>
              </fill>
            </x14:dxf>
          </x14:cfRule>
          <x14:cfRule type="containsText" priority="4105" operator="containsText" id="{7F46E3A4-9C52-43E1-8B80-5D2C56155266}">
            <xm:f>NOT(ISERROR(SEARCH('Listados Datos'!$T$5,AT516)))</xm:f>
            <xm:f>'Listados Datos'!$T$5</xm:f>
            <x14:dxf>
              <font>
                <b/>
                <i val="0"/>
                <color auto="1"/>
              </font>
              <fill>
                <patternFill>
                  <bgColor rgb="FFFFFF00"/>
                </patternFill>
              </fill>
            </x14:dxf>
          </x14:cfRule>
          <x14:cfRule type="containsText" priority="4106" operator="containsText" id="{A2C20B57-5B09-49F4-B55D-6850F43B4E62}">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4093" operator="containsText" id="{95599CA2-F120-4647-9E69-3C00C40CBF23}">
            <xm:f>NOT(ISERROR(SEARCH('Listados Datos'!$P$3,AR516)))</xm:f>
            <xm:f>'Listados Datos'!$P$3</xm:f>
            <x14:dxf>
              <fill>
                <patternFill>
                  <bgColor rgb="FF99CC00"/>
                </patternFill>
              </fill>
            </x14:dxf>
          </x14:cfRule>
          <x14:cfRule type="containsText" priority="4094" operator="containsText" id="{2B457DC2-AC76-41F4-8B08-FAA08D2F5CB2}">
            <xm:f>NOT(ISERROR(SEARCH('Listados Datos'!$P$4,AR516)))</xm:f>
            <xm:f>'Listados Datos'!$P$4</xm:f>
            <x14:dxf>
              <fill>
                <patternFill>
                  <bgColor rgb="FF33CC33"/>
                </patternFill>
              </fill>
            </x14:dxf>
          </x14:cfRule>
          <x14:cfRule type="containsText" priority="4095" operator="containsText" id="{C4463998-EDE6-4375-BA67-2F2A85027FBB}">
            <xm:f>NOT(ISERROR(SEARCH('Listados Datos'!$P$5,AR516)))</xm:f>
            <xm:f>'Listados Datos'!$P$5</xm:f>
            <x14:dxf>
              <fill>
                <patternFill>
                  <bgColor rgb="FFFFFF00"/>
                </patternFill>
              </fill>
            </x14:dxf>
          </x14:cfRule>
          <x14:cfRule type="containsText" priority="4096" operator="containsText" id="{CC5CAA6E-951A-43AB-B25C-D831A3A1056B}">
            <xm:f>NOT(ISERROR(SEARCH('Listados Datos'!$P$6,AR516)))</xm:f>
            <xm:f>'Listados Datos'!$P$6</xm:f>
            <x14:dxf>
              <fill>
                <patternFill>
                  <bgColor rgb="FFFFC000"/>
                </patternFill>
              </fill>
            </x14:dxf>
          </x14:cfRule>
          <x14:cfRule type="containsText" priority="4097" operator="containsText" id="{280DD7E2-89D1-4CA8-82B4-229B950F29B0}">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4225" operator="containsText" id="{7B1B83C6-E7B6-452E-90E4-0CF0BD538025}">
            <xm:f>NOT(ISERROR(SEARCH('Listados Datos'!$T$3,AT511)))</xm:f>
            <xm:f>'Listados Datos'!$T$3</xm:f>
            <x14:dxf>
              <fill>
                <patternFill patternType="solid">
                  <bgColor rgb="FFC00000"/>
                </patternFill>
              </fill>
            </x14:dxf>
          </x14:cfRule>
          <x14:cfRule type="containsText" priority="4226" operator="containsText" id="{260D7064-743D-4411-86AB-F22A59176AD8}">
            <xm:f>NOT(ISERROR(SEARCH('Listados Datos'!$T$4,AT511)))</xm:f>
            <xm:f>'Listados Datos'!$T$4</xm:f>
            <x14:dxf>
              <font>
                <b/>
                <i val="0"/>
                <color theme="0"/>
              </font>
              <fill>
                <patternFill>
                  <bgColor rgb="FFE26B0A"/>
                </patternFill>
              </fill>
            </x14:dxf>
          </x14:cfRule>
          <x14:cfRule type="containsText" priority="4227" operator="containsText" id="{D122798F-2EB2-41DD-8849-C488113F0A4C}">
            <xm:f>NOT(ISERROR(SEARCH('Listados Datos'!$T$5,AT511)))</xm:f>
            <xm:f>'Listados Datos'!$T$5</xm:f>
            <x14:dxf>
              <font>
                <b/>
                <i val="0"/>
                <color auto="1"/>
              </font>
              <fill>
                <patternFill>
                  <bgColor rgb="FFFFFF00"/>
                </patternFill>
              </fill>
            </x14:dxf>
          </x14:cfRule>
          <x14:cfRule type="containsText" priority="4228" operator="containsText" id="{4FE0E2F6-176C-42C5-9F9A-743F62585AF8}">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4215" operator="containsText" id="{34375B71-C46C-4CEF-A3E5-00E5706A2949}">
            <xm:f>NOT(ISERROR(SEARCH('Listados Datos'!$P$3,AR511)))</xm:f>
            <xm:f>'Listados Datos'!$P$3</xm:f>
            <x14:dxf>
              <fill>
                <patternFill>
                  <bgColor rgb="FF99CC00"/>
                </patternFill>
              </fill>
            </x14:dxf>
          </x14:cfRule>
          <x14:cfRule type="containsText" priority="4216" operator="containsText" id="{E6BD9072-B0F6-4A86-8741-97404D812237}">
            <xm:f>NOT(ISERROR(SEARCH('Listados Datos'!$P$4,AR511)))</xm:f>
            <xm:f>'Listados Datos'!$P$4</xm:f>
            <x14:dxf>
              <fill>
                <patternFill>
                  <bgColor rgb="FF33CC33"/>
                </patternFill>
              </fill>
            </x14:dxf>
          </x14:cfRule>
          <x14:cfRule type="containsText" priority="4217" operator="containsText" id="{1703C12A-2EBF-4134-9A34-CB224FF70553}">
            <xm:f>NOT(ISERROR(SEARCH('Listados Datos'!$P$5,AR511)))</xm:f>
            <xm:f>'Listados Datos'!$P$5</xm:f>
            <x14:dxf>
              <fill>
                <patternFill>
                  <bgColor rgb="FFFFFF00"/>
                </patternFill>
              </fill>
            </x14:dxf>
          </x14:cfRule>
          <x14:cfRule type="containsText" priority="4218" operator="containsText" id="{6F82C4F3-0513-43C1-8243-454A169F8213}">
            <xm:f>NOT(ISERROR(SEARCH('Listados Datos'!$P$6,AR511)))</xm:f>
            <xm:f>'Listados Datos'!$P$6</xm:f>
            <x14:dxf>
              <fill>
                <patternFill>
                  <bgColor rgb="FFFFC000"/>
                </patternFill>
              </fill>
            </x14:dxf>
          </x14:cfRule>
          <x14:cfRule type="containsText" priority="4219" operator="containsText" id="{2C7E944F-FE09-47BE-964D-B50E4C234D8B}">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4211" operator="containsText" id="{4A196EAC-BCFD-4D17-8222-B4567D6E7648}">
            <xm:f>NOT(ISERROR(SEARCH('Listados Datos'!$T$3,AF514)))</xm:f>
            <xm:f>'Listados Datos'!$T$3</xm:f>
            <x14:dxf>
              <fill>
                <patternFill patternType="solid">
                  <bgColor rgb="FFC00000"/>
                </patternFill>
              </fill>
            </x14:dxf>
          </x14:cfRule>
          <x14:cfRule type="containsText" priority="4212" operator="containsText" id="{CF73BB0A-4AC3-4E5B-AE26-2E3BD8B7671D}">
            <xm:f>NOT(ISERROR(SEARCH('Listados Datos'!$T$4,AF514)))</xm:f>
            <xm:f>'Listados Datos'!$T$4</xm:f>
            <x14:dxf>
              <font>
                <b/>
                <i val="0"/>
                <color theme="0"/>
              </font>
              <fill>
                <patternFill>
                  <bgColor rgb="FFE26B0A"/>
                </patternFill>
              </fill>
            </x14:dxf>
          </x14:cfRule>
          <x14:cfRule type="containsText" priority="4213" operator="containsText" id="{431BB535-A459-4C13-B72D-0F412454F5B0}">
            <xm:f>NOT(ISERROR(SEARCH('Listados Datos'!$T$5,AF514)))</xm:f>
            <xm:f>'Listados Datos'!$T$5</xm:f>
            <x14:dxf>
              <font>
                <b/>
                <i val="0"/>
                <color auto="1"/>
              </font>
              <fill>
                <patternFill>
                  <bgColor rgb="FFFFFF00"/>
                </patternFill>
              </fill>
            </x14:dxf>
          </x14:cfRule>
          <x14:cfRule type="containsText" priority="4214" operator="containsText" id="{BE85DB23-E68A-4619-8658-D98F19756C89}">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4207" operator="containsText" id="{CAA53B78-9833-4215-AD5A-EC6FE3B77E81}">
            <xm:f>NOT(ISERROR(SEARCH('Listados Datos'!$T$3,AB514)))</xm:f>
            <xm:f>'Listados Datos'!$T$3</xm:f>
            <x14:dxf>
              <fill>
                <patternFill patternType="solid">
                  <bgColor rgb="FFC00000"/>
                </patternFill>
              </fill>
            </x14:dxf>
          </x14:cfRule>
          <x14:cfRule type="containsText" priority="4208" operator="containsText" id="{8350C56F-EBA6-4913-8C9C-4F43F4D93746}">
            <xm:f>NOT(ISERROR(SEARCH('Listados Datos'!$T$4,AB514)))</xm:f>
            <xm:f>'Listados Datos'!$T$4</xm:f>
            <x14:dxf>
              <font>
                <b/>
                <i val="0"/>
                <color theme="0"/>
              </font>
              <fill>
                <patternFill>
                  <bgColor rgb="FFE26B0A"/>
                </patternFill>
              </fill>
            </x14:dxf>
          </x14:cfRule>
          <x14:cfRule type="containsText" priority="4209" operator="containsText" id="{FD8022EB-A05F-41A6-AC8B-55D2E75F473C}">
            <xm:f>NOT(ISERROR(SEARCH('Listados Datos'!$T$5,AB514)))</xm:f>
            <xm:f>'Listados Datos'!$T$5</xm:f>
            <x14:dxf>
              <font>
                <b/>
                <i val="0"/>
                <color auto="1"/>
              </font>
              <fill>
                <patternFill>
                  <bgColor rgb="FFFFFF00"/>
                </patternFill>
              </fill>
            </x14:dxf>
          </x14:cfRule>
          <x14:cfRule type="containsText" priority="4210" operator="containsText" id="{F82A7503-79D0-4E65-B57E-AC3D07B62996}">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4197" operator="containsText" id="{4E845C0D-388C-4427-B759-6C5640824F93}">
            <xm:f>NOT(ISERROR(SEARCH('Listados Datos'!$P$3,Z514)))</xm:f>
            <xm:f>'Listados Datos'!$P$3</xm:f>
            <x14:dxf>
              <fill>
                <patternFill>
                  <bgColor rgb="FF99CC00"/>
                </patternFill>
              </fill>
            </x14:dxf>
          </x14:cfRule>
          <x14:cfRule type="containsText" priority="4198" operator="containsText" id="{ACB78FF3-35E2-4C0D-A591-BB90463577BB}">
            <xm:f>NOT(ISERROR(SEARCH('Listados Datos'!$P$4,Z514)))</xm:f>
            <xm:f>'Listados Datos'!$P$4</xm:f>
            <x14:dxf>
              <fill>
                <patternFill>
                  <bgColor rgb="FF33CC33"/>
                </patternFill>
              </fill>
            </x14:dxf>
          </x14:cfRule>
          <x14:cfRule type="containsText" priority="4199" operator="containsText" id="{F9B5F98C-4E7E-4C4D-98AA-9E2D931EB1F6}">
            <xm:f>NOT(ISERROR(SEARCH('Listados Datos'!$P$5,Z514)))</xm:f>
            <xm:f>'Listados Datos'!$P$5</xm:f>
            <x14:dxf>
              <fill>
                <patternFill>
                  <bgColor rgb="FFFFFF00"/>
                </patternFill>
              </fill>
            </x14:dxf>
          </x14:cfRule>
          <x14:cfRule type="containsText" priority="4200" operator="containsText" id="{5743EFA2-6DAA-4D9E-9F02-3E30F45807EE}">
            <xm:f>NOT(ISERROR(SEARCH('Listados Datos'!$P$6,Z514)))</xm:f>
            <xm:f>'Listados Datos'!$P$6</xm:f>
            <x14:dxf>
              <fill>
                <patternFill>
                  <bgColor rgb="FFFFC000"/>
                </patternFill>
              </fill>
            </x14:dxf>
          </x14:cfRule>
          <x14:cfRule type="containsText" priority="4201" operator="containsText" id="{2A2EE3F0-EE1E-401B-AA4E-D8639C908321}">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4173" operator="containsText" id="{B3BCE883-AE45-40DF-A663-672C0BBEB72E}">
            <xm:f>NOT(ISERROR(SEARCH('Listados Datos'!$T$3,AT514)))</xm:f>
            <xm:f>'Listados Datos'!$T$3</xm:f>
            <x14:dxf>
              <fill>
                <patternFill patternType="solid">
                  <bgColor rgb="FFC00000"/>
                </patternFill>
              </fill>
            </x14:dxf>
          </x14:cfRule>
          <x14:cfRule type="containsText" priority="4174" operator="containsText" id="{A9936ECC-20B8-4C44-9765-AAF41EE0A429}">
            <xm:f>NOT(ISERROR(SEARCH('Listados Datos'!$T$4,AT514)))</xm:f>
            <xm:f>'Listados Datos'!$T$4</xm:f>
            <x14:dxf>
              <font>
                <b/>
                <i val="0"/>
                <color theme="0"/>
              </font>
              <fill>
                <patternFill>
                  <bgColor rgb="FFE26B0A"/>
                </patternFill>
              </fill>
            </x14:dxf>
          </x14:cfRule>
          <x14:cfRule type="containsText" priority="4175" operator="containsText" id="{620ADD0D-E4B0-4FCE-BEFF-8ED74A56E328}">
            <xm:f>NOT(ISERROR(SEARCH('Listados Datos'!$T$5,AT514)))</xm:f>
            <xm:f>'Listados Datos'!$T$5</xm:f>
            <x14:dxf>
              <font>
                <b/>
                <i val="0"/>
                <color auto="1"/>
              </font>
              <fill>
                <patternFill>
                  <bgColor rgb="FFFFFF00"/>
                </patternFill>
              </fill>
            </x14:dxf>
          </x14:cfRule>
          <x14:cfRule type="containsText" priority="4176" operator="containsText" id="{58561F28-A9EB-4149-BAE6-8C7D1B26CEAB}">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4163" operator="containsText" id="{C548405F-AF08-4838-9496-0492CDDFFBBD}">
            <xm:f>NOT(ISERROR(SEARCH('Listados Datos'!$P$3,AR514)))</xm:f>
            <xm:f>'Listados Datos'!$P$3</xm:f>
            <x14:dxf>
              <fill>
                <patternFill>
                  <bgColor rgb="FF99CC00"/>
                </patternFill>
              </fill>
            </x14:dxf>
          </x14:cfRule>
          <x14:cfRule type="containsText" priority="4164" operator="containsText" id="{BC4A1309-178D-4B07-B436-5F9077B7DF88}">
            <xm:f>NOT(ISERROR(SEARCH('Listados Datos'!$P$4,AR514)))</xm:f>
            <xm:f>'Listados Datos'!$P$4</xm:f>
            <x14:dxf>
              <fill>
                <patternFill>
                  <bgColor rgb="FF33CC33"/>
                </patternFill>
              </fill>
            </x14:dxf>
          </x14:cfRule>
          <x14:cfRule type="containsText" priority="4165" operator="containsText" id="{DA02C46E-B465-4DC9-99CD-30AFAC612413}">
            <xm:f>NOT(ISERROR(SEARCH('Listados Datos'!$P$5,AR514)))</xm:f>
            <xm:f>'Listados Datos'!$P$5</xm:f>
            <x14:dxf>
              <fill>
                <patternFill>
                  <bgColor rgb="FFFFFF00"/>
                </patternFill>
              </fill>
            </x14:dxf>
          </x14:cfRule>
          <x14:cfRule type="containsText" priority="4166" operator="containsText" id="{C51AC698-61B6-44AD-AD13-959D43A40546}">
            <xm:f>NOT(ISERROR(SEARCH('Listados Datos'!$P$6,AR514)))</xm:f>
            <xm:f>'Listados Datos'!$P$6</xm:f>
            <x14:dxf>
              <fill>
                <patternFill>
                  <bgColor rgb="FFFFC000"/>
                </patternFill>
              </fill>
            </x14:dxf>
          </x14:cfRule>
          <x14:cfRule type="containsText" priority="4167" operator="containsText" id="{FC59D2CA-9C38-4ABE-B312-AC257B070110}">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4159" operator="containsText" id="{2529B8B7-6B2D-4F3A-B3C9-74A212DFB434}">
            <xm:f>NOT(ISERROR(SEARCH('Listados Datos'!$T$3,AT515)))</xm:f>
            <xm:f>'Listados Datos'!$T$3</xm:f>
            <x14:dxf>
              <fill>
                <patternFill patternType="solid">
                  <bgColor rgb="FFC00000"/>
                </patternFill>
              </fill>
            </x14:dxf>
          </x14:cfRule>
          <x14:cfRule type="containsText" priority="4160" operator="containsText" id="{57C508A1-F716-446A-8326-AE652DBB4363}">
            <xm:f>NOT(ISERROR(SEARCH('Listados Datos'!$T$4,AT515)))</xm:f>
            <xm:f>'Listados Datos'!$T$4</xm:f>
            <x14:dxf>
              <font>
                <b/>
                <i val="0"/>
                <color theme="0"/>
              </font>
              <fill>
                <patternFill>
                  <bgColor rgb="FFE26B0A"/>
                </patternFill>
              </fill>
            </x14:dxf>
          </x14:cfRule>
          <x14:cfRule type="containsText" priority="4161" operator="containsText" id="{85AA2D56-C679-45F5-A03D-BD0C9B307D2A}">
            <xm:f>NOT(ISERROR(SEARCH('Listados Datos'!$T$5,AT515)))</xm:f>
            <xm:f>'Listados Datos'!$T$5</xm:f>
            <x14:dxf>
              <font>
                <b/>
                <i val="0"/>
                <color auto="1"/>
              </font>
              <fill>
                <patternFill>
                  <bgColor rgb="FFFFFF00"/>
                </patternFill>
              </fill>
            </x14:dxf>
          </x14:cfRule>
          <x14:cfRule type="containsText" priority="4162" operator="containsText" id="{C8B4182A-E0E0-4590-B721-6E534D054A68}">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4149" operator="containsText" id="{3063BECD-F678-42C0-B945-689C167FE060}">
            <xm:f>NOT(ISERROR(SEARCH('Listados Datos'!$P$3,AR515)))</xm:f>
            <xm:f>'Listados Datos'!$P$3</xm:f>
            <x14:dxf>
              <fill>
                <patternFill>
                  <bgColor rgb="FF99CC00"/>
                </patternFill>
              </fill>
            </x14:dxf>
          </x14:cfRule>
          <x14:cfRule type="containsText" priority="4150" operator="containsText" id="{11CD9714-BE3C-4A9B-8EA5-8B4BAB33CBC9}">
            <xm:f>NOT(ISERROR(SEARCH('Listados Datos'!$P$4,AR515)))</xm:f>
            <xm:f>'Listados Datos'!$P$4</xm:f>
            <x14:dxf>
              <fill>
                <patternFill>
                  <bgColor rgb="FF33CC33"/>
                </patternFill>
              </fill>
            </x14:dxf>
          </x14:cfRule>
          <x14:cfRule type="containsText" priority="4151" operator="containsText" id="{D4EAA0C2-6907-4A3B-85B2-E79792D4BC17}">
            <xm:f>NOT(ISERROR(SEARCH('Listados Datos'!$P$5,AR515)))</xm:f>
            <xm:f>'Listados Datos'!$P$5</xm:f>
            <x14:dxf>
              <fill>
                <patternFill>
                  <bgColor rgb="FFFFFF00"/>
                </patternFill>
              </fill>
            </x14:dxf>
          </x14:cfRule>
          <x14:cfRule type="containsText" priority="4152" operator="containsText" id="{01963334-33F8-41C4-999E-DAB440C94161}">
            <xm:f>NOT(ISERROR(SEARCH('Listados Datos'!$P$6,AR515)))</xm:f>
            <xm:f>'Listados Datos'!$P$6</xm:f>
            <x14:dxf>
              <fill>
                <patternFill>
                  <bgColor rgb="FFFFC000"/>
                </patternFill>
              </fill>
            </x14:dxf>
          </x14:cfRule>
          <x14:cfRule type="containsText" priority="4153" operator="containsText" id="{4762B490-57ED-4E81-920B-DAF09A8FC1C9}">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4009" operator="containsText" id="{0E083495-EA9C-450F-9BD5-629A116D7F77}">
            <xm:f>NOT(ISERROR(SEARCH('Listados Datos'!$T$3,AT525)))</xm:f>
            <xm:f>'Listados Datos'!$T$3</xm:f>
            <x14:dxf>
              <fill>
                <patternFill patternType="solid">
                  <bgColor rgb="FFC00000"/>
                </patternFill>
              </fill>
            </x14:dxf>
          </x14:cfRule>
          <x14:cfRule type="containsText" priority="4010" operator="containsText" id="{BE90B6DD-9B1A-4FF4-AC67-A7FDD149E1F3}">
            <xm:f>NOT(ISERROR(SEARCH('Listados Datos'!$T$4,AT525)))</xm:f>
            <xm:f>'Listados Datos'!$T$4</xm:f>
            <x14:dxf>
              <font>
                <b/>
                <i val="0"/>
                <color theme="0"/>
              </font>
              <fill>
                <patternFill>
                  <bgColor rgb="FFE26B0A"/>
                </patternFill>
              </fill>
            </x14:dxf>
          </x14:cfRule>
          <x14:cfRule type="containsText" priority="4011" operator="containsText" id="{AEB998AB-42C7-4ECA-A787-967144551376}">
            <xm:f>NOT(ISERROR(SEARCH('Listados Datos'!$T$5,AT525)))</xm:f>
            <xm:f>'Listados Datos'!$T$5</xm:f>
            <x14:dxf>
              <font>
                <b/>
                <i val="0"/>
                <color auto="1"/>
              </font>
              <fill>
                <patternFill>
                  <bgColor rgb="FFFFFF00"/>
                </patternFill>
              </fill>
            </x14:dxf>
          </x14:cfRule>
          <x14:cfRule type="containsText" priority="4012" operator="containsText" id="{B8B90995-C253-4F48-A8FD-B4C52FC1AEEF}">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999" operator="containsText" id="{FFB32A94-9B33-4665-88A0-52E554839D87}">
            <xm:f>NOT(ISERROR(SEARCH('Listados Datos'!$P$3,AR525)))</xm:f>
            <xm:f>'Listados Datos'!$P$3</xm:f>
            <x14:dxf>
              <fill>
                <patternFill>
                  <bgColor rgb="FF99CC00"/>
                </patternFill>
              </fill>
            </x14:dxf>
          </x14:cfRule>
          <x14:cfRule type="containsText" priority="4000" operator="containsText" id="{06086228-444B-4131-8B41-F263DAB4AA72}">
            <xm:f>NOT(ISERROR(SEARCH('Listados Datos'!$P$4,AR525)))</xm:f>
            <xm:f>'Listados Datos'!$P$4</xm:f>
            <x14:dxf>
              <fill>
                <patternFill>
                  <bgColor rgb="FF33CC33"/>
                </patternFill>
              </fill>
            </x14:dxf>
          </x14:cfRule>
          <x14:cfRule type="containsText" priority="4001" operator="containsText" id="{4ACDC2E0-B0B2-4273-934B-7230DE94DDDA}">
            <xm:f>NOT(ISERROR(SEARCH('Listados Datos'!$P$5,AR525)))</xm:f>
            <xm:f>'Listados Datos'!$P$5</xm:f>
            <x14:dxf>
              <fill>
                <patternFill>
                  <bgColor rgb="FFFFFF00"/>
                </patternFill>
              </fill>
            </x14:dxf>
          </x14:cfRule>
          <x14:cfRule type="containsText" priority="4002" operator="containsText" id="{75DED58D-2D18-42AC-AEA9-95016DE76F3A}">
            <xm:f>NOT(ISERROR(SEARCH('Listados Datos'!$P$6,AR525)))</xm:f>
            <xm:f>'Listados Datos'!$P$6</xm:f>
            <x14:dxf>
              <fill>
                <patternFill>
                  <bgColor rgb="FFFFC000"/>
                </patternFill>
              </fill>
            </x14:dxf>
          </x14:cfRule>
          <x14:cfRule type="containsText" priority="4003" operator="containsText" id="{D304E9DD-19FD-4E64-823B-7A324288B526}">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4131" operator="containsText" id="{62D24F29-9D7E-4515-BF48-A424EF39A5F1}">
            <xm:f>NOT(ISERROR(SEARCH('Listados Datos'!$T$3,AF516)))</xm:f>
            <xm:f>'Listados Datos'!$T$3</xm:f>
            <x14:dxf>
              <fill>
                <patternFill patternType="solid">
                  <bgColor rgb="FFC00000"/>
                </patternFill>
              </fill>
            </x14:dxf>
          </x14:cfRule>
          <x14:cfRule type="containsText" priority="4132" operator="containsText" id="{62623FD5-AE11-4C7C-8D53-B9223808B4F8}">
            <xm:f>NOT(ISERROR(SEARCH('Listados Datos'!$T$4,AF516)))</xm:f>
            <xm:f>'Listados Datos'!$T$4</xm:f>
            <x14:dxf>
              <font>
                <b/>
                <i val="0"/>
                <color theme="0"/>
              </font>
              <fill>
                <patternFill>
                  <bgColor rgb="FFE26B0A"/>
                </patternFill>
              </fill>
            </x14:dxf>
          </x14:cfRule>
          <x14:cfRule type="containsText" priority="4133" operator="containsText" id="{E45754D6-A089-4B1C-A8E5-BE4065000F6E}">
            <xm:f>NOT(ISERROR(SEARCH('Listados Datos'!$T$5,AF516)))</xm:f>
            <xm:f>'Listados Datos'!$T$5</xm:f>
            <x14:dxf>
              <font>
                <b/>
                <i val="0"/>
                <color auto="1"/>
              </font>
              <fill>
                <patternFill>
                  <bgColor rgb="FFFFFF00"/>
                </patternFill>
              </fill>
            </x14:dxf>
          </x14:cfRule>
          <x14:cfRule type="containsText" priority="4134" operator="containsText" id="{2145692A-2E44-4931-8310-FD76608A02FC}">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4127" operator="containsText" id="{EEE4880B-9B05-42FB-8694-BBEEA4F94CF8}">
            <xm:f>NOT(ISERROR(SEARCH('Listados Datos'!$T$3,AB516)))</xm:f>
            <xm:f>'Listados Datos'!$T$3</xm:f>
            <x14:dxf>
              <fill>
                <patternFill patternType="solid">
                  <bgColor rgb="FFC00000"/>
                </patternFill>
              </fill>
            </x14:dxf>
          </x14:cfRule>
          <x14:cfRule type="containsText" priority="4128" operator="containsText" id="{EBD639C0-6BB9-4112-B892-7B8EBE3CAA52}">
            <xm:f>NOT(ISERROR(SEARCH('Listados Datos'!$T$4,AB516)))</xm:f>
            <xm:f>'Listados Datos'!$T$4</xm:f>
            <x14:dxf>
              <font>
                <b/>
                <i val="0"/>
                <color theme="0"/>
              </font>
              <fill>
                <patternFill>
                  <bgColor rgb="FFE26B0A"/>
                </patternFill>
              </fill>
            </x14:dxf>
          </x14:cfRule>
          <x14:cfRule type="containsText" priority="4129" operator="containsText" id="{36EE7610-D123-4937-A758-BA7299A38C29}">
            <xm:f>NOT(ISERROR(SEARCH('Listados Datos'!$T$5,AB516)))</xm:f>
            <xm:f>'Listados Datos'!$T$5</xm:f>
            <x14:dxf>
              <font>
                <b/>
                <i val="0"/>
                <color auto="1"/>
              </font>
              <fill>
                <patternFill>
                  <bgColor rgb="FFFFFF00"/>
                </patternFill>
              </fill>
            </x14:dxf>
          </x14:cfRule>
          <x14:cfRule type="containsText" priority="4130" operator="containsText" id="{5CA4A0BB-CB40-4CCF-8073-146CEC3EED47}">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4117" operator="containsText" id="{62D9870A-C50A-4E79-9534-0C3989D9D632}">
            <xm:f>NOT(ISERROR(SEARCH('Listados Datos'!$P$3,Z516)))</xm:f>
            <xm:f>'Listados Datos'!$P$3</xm:f>
            <x14:dxf>
              <fill>
                <patternFill>
                  <bgColor rgb="FF99CC00"/>
                </patternFill>
              </fill>
            </x14:dxf>
          </x14:cfRule>
          <x14:cfRule type="containsText" priority="4118" operator="containsText" id="{E0015105-B91C-4A33-B55D-7C35DE155436}">
            <xm:f>NOT(ISERROR(SEARCH('Listados Datos'!$P$4,Z516)))</xm:f>
            <xm:f>'Listados Datos'!$P$4</xm:f>
            <x14:dxf>
              <fill>
                <patternFill>
                  <bgColor rgb="FF33CC33"/>
                </patternFill>
              </fill>
            </x14:dxf>
          </x14:cfRule>
          <x14:cfRule type="containsText" priority="4119" operator="containsText" id="{9CA9B41A-08E7-46CC-9622-A3B90770FFD5}">
            <xm:f>NOT(ISERROR(SEARCH('Listados Datos'!$P$5,Z516)))</xm:f>
            <xm:f>'Listados Datos'!$P$5</xm:f>
            <x14:dxf>
              <fill>
                <patternFill>
                  <bgColor rgb="FFFFFF00"/>
                </patternFill>
              </fill>
            </x14:dxf>
          </x14:cfRule>
          <x14:cfRule type="containsText" priority="4120" operator="containsText" id="{E43E3E2D-F0CD-43EB-AB78-50350D900B8F}">
            <xm:f>NOT(ISERROR(SEARCH('Listados Datos'!$P$6,Z516)))</xm:f>
            <xm:f>'Listados Datos'!$P$6</xm:f>
            <x14:dxf>
              <fill>
                <patternFill>
                  <bgColor rgb="FFFFC000"/>
                </patternFill>
              </fill>
            </x14:dxf>
          </x14:cfRule>
          <x14:cfRule type="containsText" priority="4121" operator="containsText" id="{13596BFE-23BA-461E-BECE-E12EC49F4AE9}">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967" operator="containsText" id="{E21C7F4C-F559-4BF4-B1D2-5046EA7BAA8A}">
            <xm:f>NOT(ISERROR(SEARCH('Listados Datos'!$T$3,AT522)))</xm:f>
            <xm:f>'Listados Datos'!$T$3</xm:f>
            <x14:dxf>
              <fill>
                <patternFill patternType="solid">
                  <bgColor rgb="FFC00000"/>
                </patternFill>
              </fill>
            </x14:dxf>
          </x14:cfRule>
          <x14:cfRule type="containsText" priority="3968" operator="containsText" id="{DB2A8123-EEE4-4C13-8010-818FFFF6741E}">
            <xm:f>NOT(ISERROR(SEARCH('Listados Datos'!$T$4,AT522)))</xm:f>
            <xm:f>'Listados Datos'!$T$4</xm:f>
            <x14:dxf>
              <font>
                <b/>
                <i val="0"/>
                <color theme="0"/>
              </font>
              <fill>
                <patternFill>
                  <bgColor rgb="FFE26B0A"/>
                </patternFill>
              </fill>
            </x14:dxf>
          </x14:cfRule>
          <x14:cfRule type="containsText" priority="3969" operator="containsText" id="{FBEEBFE4-1F65-475D-ABDC-3FCC01DE9E8E}">
            <xm:f>NOT(ISERROR(SEARCH('Listados Datos'!$T$5,AT522)))</xm:f>
            <xm:f>'Listados Datos'!$T$5</xm:f>
            <x14:dxf>
              <font>
                <b/>
                <i val="0"/>
                <color auto="1"/>
              </font>
              <fill>
                <patternFill>
                  <bgColor rgb="FFFFFF00"/>
                </patternFill>
              </fill>
            </x14:dxf>
          </x14:cfRule>
          <x14:cfRule type="containsText" priority="3970" operator="containsText" id="{137D7422-CA2F-42F4-8A62-835C8FCFC184}">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957" operator="containsText" id="{E158476D-E35C-4E6D-B979-5BA04C3BC1FA}">
            <xm:f>NOT(ISERROR(SEARCH('Listados Datos'!$P$3,AR522)))</xm:f>
            <xm:f>'Listados Datos'!$P$3</xm:f>
            <x14:dxf>
              <fill>
                <patternFill>
                  <bgColor rgb="FF99CC00"/>
                </patternFill>
              </fill>
            </x14:dxf>
          </x14:cfRule>
          <x14:cfRule type="containsText" priority="3958" operator="containsText" id="{03DDFB87-9050-4F38-804A-7CEB1FF5BC36}">
            <xm:f>NOT(ISERROR(SEARCH('Listados Datos'!$P$4,AR522)))</xm:f>
            <xm:f>'Listados Datos'!$P$4</xm:f>
            <x14:dxf>
              <fill>
                <patternFill>
                  <bgColor rgb="FF33CC33"/>
                </patternFill>
              </fill>
            </x14:dxf>
          </x14:cfRule>
          <x14:cfRule type="containsText" priority="3959" operator="containsText" id="{1E8BF897-AE29-4939-A1D0-3197262B71B7}">
            <xm:f>NOT(ISERROR(SEARCH('Listados Datos'!$P$5,AR522)))</xm:f>
            <xm:f>'Listados Datos'!$P$5</xm:f>
            <x14:dxf>
              <fill>
                <patternFill>
                  <bgColor rgb="FFFFFF00"/>
                </patternFill>
              </fill>
            </x14:dxf>
          </x14:cfRule>
          <x14:cfRule type="containsText" priority="3960" operator="containsText" id="{146AB2D5-3768-4942-AC15-DCFA9F5FF2C0}">
            <xm:f>NOT(ISERROR(SEARCH('Listados Datos'!$P$6,AR522)))</xm:f>
            <xm:f>'Listados Datos'!$P$6</xm:f>
            <x14:dxf>
              <fill>
                <patternFill>
                  <bgColor rgb="FFFFC000"/>
                </patternFill>
              </fill>
            </x14:dxf>
          </x14:cfRule>
          <x14:cfRule type="containsText" priority="3961" operator="containsText" id="{DB9EA06F-D57C-484D-BDD8-4028F835FA8A}">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4089" operator="containsText" id="{330A7D37-07C0-49BC-9204-8F805CACC2D0}">
            <xm:f>NOT(ISERROR(SEARCH('Listados Datos'!$T$3,AT517)))</xm:f>
            <xm:f>'Listados Datos'!$T$3</xm:f>
            <x14:dxf>
              <fill>
                <patternFill patternType="solid">
                  <bgColor rgb="FFC00000"/>
                </patternFill>
              </fill>
            </x14:dxf>
          </x14:cfRule>
          <x14:cfRule type="containsText" priority="4090" operator="containsText" id="{6ED1E94E-985A-443E-8770-D1DD447213A6}">
            <xm:f>NOT(ISERROR(SEARCH('Listados Datos'!$T$4,AT517)))</xm:f>
            <xm:f>'Listados Datos'!$T$4</xm:f>
            <x14:dxf>
              <font>
                <b/>
                <i val="0"/>
                <color theme="0"/>
              </font>
              <fill>
                <patternFill>
                  <bgColor rgb="FFE26B0A"/>
                </patternFill>
              </fill>
            </x14:dxf>
          </x14:cfRule>
          <x14:cfRule type="containsText" priority="4091" operator="containsText" id="{421CE7D6-FBC7-4396-B1AF-2CE1E3CFDE97}">
            <xm:f>NOT(ISERROR(SEARCH('Listados Datos'!$T$5,AT517)))</xm:f>
            <xm:f>'Listados Datos'!$T$5</xm:f>
            <x14:dxf>
              <font>
                <b/>
                <i val="0"/>
                <color auto="1"/>
              </font>
              <fill>
                <patternFill>
                  <bgColor rgb="FFFFFF00"/>
                </patternFill>
              </fill>
            </x14:dxf>
          </x14:cfRule>
          <x14:cfRule type="containsText" priority="4092" operator="containsText" id="{C9D85246-04BA-4D41-818F-144ACBFC0DC5}">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4079" operator="containsText" id="{FA19A238-DDDA-43F8-8865-5AF7CC951E4A}">
            <xm:f>NOT(ISERROR(SEARCH('Listados Datos'!$P$3,AR517)))</xm:f>
            <xm:f>'Listados Datos'!$P$3</xm:f>
            <x14:dxf>
              <fill>
                <patternFill>
                  <bgColor rgb="FF99CC00"/>
                </patternFill>
              </fill>
            </x14:dxf>
          </x14:cfRule>
          <x14:cfRule type="containsText" priority="4080" operator="containsText" id="{267BD0F7-B7F6-483B-AF99-25921C00AFDD}">
            <xm:f>NOT(ISERROR(SEARCH('Listados Datos'!$P$4,AR517)))</xm:f>
            <xm:f>'Listados Datos'!$P$4</xm:f>
            <x14:dxf>
              <fill>
                <patternFill>
                  <bgColor rgb="FF33CC33"/>
                </patternFill>
              </fill>
            </x14:dxf>
          </x14:cfRule>
          <x14:cfRule type="containsText" priority="4081" operator="containsText" id="{D7BA29AF-AB23-45CE-A687-E657E386B4E6}">
            <xm:f>NOT(ISERROR(SEARCH('Listados Datos'!$P$5,AR517)))</xm:f>
            <xm:f>'Listados Datos'!$P$5</xm:f>
            <x14:dxf>
              <fill>
                <patternFill>
                  <bgColor rgb="FFFFFF00"/>
                </patternFill>
              </fill>
            </x14:dxf>
          </x14:cfRule>
          <x14:cfRule type="containsText" priority="4082" operator="containsText" id="{E086635B-DDB3-48A7-88A2-86A10FB1322E}">
            <xm:f>NOT(ISERROR(SEARCH('Listados Datos'!$P$6,AR517)))</xm:f>
            <xm:f>'Listados Datos'!$P$6</xm:f>
            <x14:dxf>
              <fill>
                <patternFill>
                  <bgColor rgb="FFFFC000"/>
                </patternFill>
              </fill>
            </x14:dxf>
          </x14:cfRule>
          <x14:cfRule type="containsText" priority="4083" operator="containsText" id="{51F4FD22-8D04-480C-9E2A-D8B7F869683C}">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943" operator="containsText" id="{113F44A3-E69D-4EA5-8037-46400D39E906}">
            <xm:f>NOT(ISERROR(SEARCH('Listados Datos'!$P$3,AR523)))</xm:f>
            <xm:f>'Listados Datos'!$P$3</xm:f>
            <x14:dxf>
              <fill>
                <patternFill>
                  <bgColor rgb="FF99CC00"/>
                </patternFill>
              </fill>
            </x14:dxf>
          </x14:cfRule>
          <x14:cfRule type="containsText" priority="3944" operator="containsText" id="{7BF8BFF9-90EB-468F-9964-E8CE64F30322}">
            <xm:f>NOT(ISERROR(SEARCH('Listados Datos'!$P$4,AR523)))</xm:f>
            <xm:f>'Listados Datos'!$P$4</xm:f>
            <x14:dxf>
              <fill>
                <patternFill>
                  <bgColor rgb="FF33CC33"/>
                </patternFill>
              </fill>
            </x14:dxf>
          </x14:cfRule>
          <x14:cfRule type="containsText" priority="3945" operator="containsText" id="{A763B6FA-7C65-4CB6-AEA1-8EA5CE1565C6}">
            <xm:f>NOT(ISERROR(SEARCH('Listados Datos'!$P$5,AR523)))</xm:f>
            <xm:f>'Listados Datos'!$P$5</xm:f>
            <x14:dxf>
              <fill>
                <patternFill>
                  <bgColor rgb="FFFFFF00"/>
                </patternFill>
              </fill>
            </x14:dxf>
          </x14:cfRule>
          <x14:cfRule type="containsText" priority="3946" operator="containsText" id="{F983E559-575D-41B9-B319-4FA78E016AA9}">
            <xm:f>NOT(ISERROR(SEARCH('Listados Datos'!$P$6,AR523)))</xm:f>
            <xm:f>'Listados Datos'!$P$6</xm:f>
            <x14:dxf>
              <fill>
                <patternFill>
                  <bgColor rgb="FFFFC000"/>
                </patternFill>
              </fill>
            </x14:dxf>
          </x14:cfRule>
          <x14:cfRule type="containsText" priority="3947" operator="containsText" id="{671EAE40-AD9C-4987-A07E-CA436259941D}">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807" operator="containsText" id="{9307B531-D7E7-472B-8559-85A331D77714}">
            <xm:f>NOT(ISERROR(SEARCH('Listados Datos'!$P$3,AR535)))</xm:f>
            <xm:f>'Listados Datos'!$P$3</xm:f>
            <x14:dxf>
              <fill>
                <patternFill>
                  <bgColor rgb="FF99CC00"/>
                </patternFill>
              </fill>
            </x14:dxf>
          </x14:cfRule>
          <x14:cfRule type="containsText" priority="3808" operator="containsText" id="{1B3CAF01-3AE1-4CC6-B239-B341D46F4722}">
            <xm:f>NOT(ISERROR(SEARCH('Listados Datos'!$P$4,AR535)))</xm:f>
            <xm:f>'Listados Datos'!$P$4</xm:f>
            <x14:dxf>
              <fill>
                <patternFill>
                  <bgColor rgb="FF33CC33"/>
                </patternFill>
              </fill>
            </x14:dxf>
          </x14:cfRule>
          <x14:cfRule type="containsText" priority="3809" operator="containsText" id="{8B160B4E-C52D-4B0A-9B70-E68501EF49A0}">
            <xm:f>NOT(ISERROR(SEARCH('Listados Datos'!$P$5,AR535)))</xm:f>
            <xm:f>'Listados Datos'!$P$5</xm:f>
            <x14:dxf>
              <fill>
                <patternFill>
                  <bgColor rgb="FFFFFF00"/>
                </patternFill>
              </fill>
            </x14:dxf>
          </x14:cfRule>
          <x14:cfRule type="containsText" priority="3810" operator="containsText" id="{08DB0D72-85E4-4BF6-8623-608413B78AFF}">
            <xm:f>NOT(ISERROR(SEARCH('Listados Datos'!$P$6,AR535)))</xm:f>
            <xm:f>'Listados Datos'!$P$6</xm:f>
            <x14:dxf>
              <fill>
                <patternFill>
                  <bgColor rgb="FFFFC000"/>
                </patternFill>
              </fill>
            </x14:dxf>
          </x14:cfRule>
          <x14:cfRule type="containsText" priority="3811" operator="containsText" id="{B1757DDD-C51F-47D8-B020-02FE79AA41BA}">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4483" operator="containsText" id="{1FDEDF01-F390-4827-B5EF-40F46C4B4E74}">
            <xm:f>NOT(ISERROR(SEARCH('Listados Datos'!$T$3,AF502)))</xm:f>
            <xm:f>'Listados Datos'!$T$3</xm:f>
            <x14:dxf>
              <fill>
                <patternFill patternType="solid">
                  <bgColor rgb="FFC00000"/>
                </patternFill>
              </fill>
            </x14:dxf>
          </x14:cfRule>
          <x14:cfRule type="containsText" priority="4484" operator="containsText" id="{881719EE-1153-4C7A-8C1E-15A9EAABE196}">
            <xm:f>NOT(ISERROR(SEARCH('Listados Datos'!$T$4,AF502)))</xm:f>
            <xm:f>'Listados Datos'!$T$4</xm:f>
            <x14:dxf>
              <font>
                <b/>
                <i val="0"/>
                <color theme="0"/>
              </font>
              <fill>
                <patternFill>
                  <bgColor rgb="FFE26B0A"/>
                </patternFill>
              </fill>
            </x14:dxf>
          </x14:cfRule>
          <x14:cfRule type="containsText" priority="4485" operator="containsText" id="{7E6571CD-D660-41FE-AD06-23193C81FF09}">
            <xm:f>NOT(ISERROR(SEARCH('Listados Datos'!$T$5,AF502)))</xm:f>
            <xm:f>'Listados Datos'!$T$5</xm:f>
            <x14:dxf>
              <font>
                <b/>
                <i val="0"/>
                <color auto="1"/>
              </font>
              <fill>
                <patternFill>
                  <bgColor rgb="FFFFFF00"/>
                </patternFill>
              </fill>
            </x14:dxf>
          </x14:cfRule>
          <x14:cfRule type="containsText" priority="4486" operator="containsText" id="{FF44B38A-BAF7-4BFF-ADB2-248AFCFB1A5F}">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479" operator="containsText" id="{1805C878-B18A-4E1E-BD79-C0EE4E2EBFA0}">
            <xm:f>NOT(ISERROR(SEARCH('Listados Datos'!$T$3,AB502)))</xm:f>
            <xm:f>'Listados Datos'!$T$3</xm:f>
            <x14:dxf>
              <fill>
                <patternFill patternType="solid">
                  <bgColor rgb="FFC00000"/>
                </patternFill>
              </fill>
            </x14:dxf>
          </x14:cfRule>
          <x14:cfRule type="containsText" priority="4480" operator="containsText" id="{0361F453-0490-4C67-A3D3-A6A93DF58678}">
            <xm:f>NOT(ISERROR(SEARCH('Listados Datos'!$T$4,AB502)))</xm:f>
            <xm:f>'Listados Datos'!$T$4</xm:f>
            <x14:dxf>
              <font>
                <b/>
                <i val="0"/>
                <color theme="0"/>
              </font>
              <fill>
                <patternFill>
                  <bgColor rgb="FFE26B0A"/>
                </patternFill>
              </fill>
            </x14:dxf>
          </x14:cfRule>
          <x14:cfRule type="containsText" priority="4481" operator="containsText" id="{AE19BC6D-70B9-4C3B-B756-26D4B249D03A}">
            <xm:f>NOT(ISERROR(SEARCH('Listados Datos'!$T$5,AB502)))</xm:f>
            <xm:f>'Listados Datos'!$T$5</xm:f>
            <x14:dxf>
              <font>
                <b/>
                <i val="0"/>
                <color auto="1"/>
              </font>
              <fill>
                <patternFill>
                  <bgColor rgb="FFFFFF00"/>
                </patternFill>
              </fill>
            </x14:dxf>
          </x14:cfRule>
          <x14:cfRule type="containsText" priority="4482" operator="containsText" id="{72D70F65-5223-4157-A30C-D1A30DBA0531}">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469" operator="containsText" id="{B541DE43-538F-4042-B88E-8F9B02A06CCC}">
            <xm:f>NOT(ISERROR(SEARCH('Listados Datos'!$P$3,Z502)))</xm:f>
            <xm:f>'Listados Datos'!$P$3</xm:f>
            <x14:dxf>
              <fill>
                <patternFill>
                  <bgColor rgb="FF99CC00"/>
                </patternFill>
              </fill>
            </x14:dxf>
          </x14:cfRule>
          <x14:cfRule type="containsText" priority="4470" operator="containsText" id="{BA488778-18AD-4D71-8857-EB411A361D45}">
            <xm:f>NOT(ISERROR(SEARCH('Listados Datos'!$P$4,Z502)))</xm:f>
            <xm:f>'Listados Datos'!$P$4</xm:f>
            <x14:dxf>
              <fill>
                <patternFill>
                  <bgColor rgb="FF33CC33"/>
                </patternFill>
              </fill>
            </x14:dxf>
          </x14:cfRule>
          <x14:cfRule type="containsText" priority="4471" operator="containsText" id="{8DD0C869-B953-4E8D-A6E2-1BD0E8295BF6}">
            <xm:f>NOT(ISERROR(SEARCH('Listados Datos'!$P$5,Z502)))</xm:f>
            <xm:f>'Listados Datos'!$P$5</xm:f>
            <x14:dxf>
              <fill>
                <patternFill>
                  <bgColor rgb="FFFFFF00"/>
                </patternFill>
              </fill>
            </x14:dxf>
          </x14:cfRule>
          <x14:cfRule type="containsText" priority="4472" operator="containsText" id="{F66CE52C-81C8-4939-90BA-DCA5DDE526C8}">
            <xm:f>NOT(ISERROR(SEARCH('Listados Datos'!$P$6,Z502)))</xm:f>
            <xm:f>'Listados Datos'!$P$6</xm:f>
            <x14:dxf>
              <fill>
                <patternFill>
                  <bgColor rgb="FFFFC000"/>
                </patternFill>
              </fill>
            </x14:dxf>
          </x14:cfRule>
          <x14:cfRule type="containsText" priority="4473" operator="containsText" id="{F9C33CD2-337B-4A2B-9678-5B65E80116BB}">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445" operator="containsText" id="{885ECE11-8558-43EC-B4F6-590AD7B67002}">
            <xm:f>NOT(ISERROR(SEARCH('Listados Datos'!$T$3,AT502)))</xm:f>
            <xm:f>'Listados Datos'!$T$3</xm:f>
            <x14:dxf>
              <fill>
                <patternFill patternType="solid">
                  <bgColor rgb="FFC00000"/>
                </patternFill>
              </fill>
            </x14:dxf>
          </x14:cfRule>
          <x14:cfRule type="containsText" priority="4446" operator="containsText" id="{B0D15F3A-F3B0-4B70-AEB7-69EC9CDF1B1A}">
            <xm:f>NOT(ISERROR(SEARCH('Listados Datos'!$T$4,AT502)))</xm:f>
            <xm:f>'Listados Datos'!$T$4</xm:f>
            <x14:dxf>
              <font>
                <b/>
                <i val="0"/>
                <color theme="0"/>
              </font>
              <fill>
                <patternFill>
                  <bgColor rgb="FFE26B0A"/>
                </patternFill>
              </fill>
            </x14:dxf>
          </x14:cfRule>
          <x14:cfRule type="containsText" priority="4447" operator="containsText" id="{9E94E30D-75B4-4529-9E17-B961D7E08875}">
            <xm:f>NOT(ISERROR(SEARCH('Listados Datos'!$T$5,AT502)))</xm:f>
            <xm:f>'Listados Datos'!$T$5</xm:f>
            <x14:dxf>
              <font>
                <b/>
                <i val="0"/>
                <color auto="1"/>
              </font>
              <fill>
                <patternFill>
                  <bgColor rgb="FFFFFF00"/>
                </patternFill>
              </fill>
            </x14:dxf>
          </x14:cfRule>
          <x14:cfRule type="containsText" priority="4448" operator="containsText" id="{7F681448-A8F9-4B23-80FF-03376D7708E6}">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435" operator="containsText" id="{2CBAE445-DBB4-410B-BE80-9A7612B94FC7}">
            <xm:f>NOT(ISERROR(SEARCH('Listados Datos'!$P$3,AR502)))</xm:f>
            <xm:f>'Listados Datos'!$P$3</xm:f>
            <x14:dxf>
              <fill>
                <patternFill>
                  <bgColor rgb="FF99CC00"/>
                </patternFill>
              </fill>
            </x14:dxf>
          </x14:cfRule>
          <x14:cfRule type="containsText" priority="4436" operator="containsText" id="{0ABB36E2-D53C-46FC-B8FB-93F30D33ADA7}">
            <xm:f>NOT(ISERROR(SEARCH('Listados Datos'!$P$4,AR502)))</xm:f>
            <xm:f>'Listados Datos'!$P$4</xm:f>
            <x14:dxf>
              <fill>
                <patternFill>
                  <bgColor rgb="FF33CC33"/>
                </patternFill>
              </fill>
            </x14:dxf>
          </x14:cfRule>
          <x14:cfRule type="containsText" priority="4437" operator="containsText" id="{77B7286E-7D05-436B-9A6D-31E014ED244A}">
            <xm:f>NOT(ISERROR(SEARCH('Listados Datos'!$P$5,AR502)))</xm:f>
            <xm:f>'Listados Datos'!$P$5</xm:f>
            <x14:dxf>
              <fill>
                <patternFill>
                  <bgColor rgb="FFFFFF00"/>
                </patternFill>
              </fill>
            </x14:dxf>
          </x14:cfRule>
          <x14:cfRule type="containsText" priority="4438" operator="containsText" id="{3C85EB41-A59A-41AB-8031-7EDEEFEBC6A3}">
            <xm:f>NOT(ISERROR(SEARCH('Listados Datos'!$P$6,AR502)))</xm:f>
            <xm:f>'Listados Datos'!$P$6</xm:f>
            <x14:dxf>
              <fill>
                <patternFill>
                  <bgColor rgb="FFFFC000"/>
                </patternFill>
              </fill>
            </x14:dxf>
          </x14:cfRule>
          <x14:cfRule type="containsText" priority="4439" operator="containsText" id="{348BED15-28C3-4102-AA38-861DE759720B}">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431" operator="containsText" id="{C6D73463-B08B-4F0D-822B-9C1C37743103}">
            <xm:f>NOT(ISERROR(SEARCH('Listados Datos'!$T$3,AT503)))</xm:f>
            <xm:f>'Listados Datos'!$T$3</xm:f>
            <x14:dxf>
              <fill>
                <patternFill patternType="solid">
                  <bgColor rgb="FFC00000"/>
                </patternFill>
              </fill>
            </x14:dxf>
          </x14:cfRule>
          <x14:cfRule type="containsText" priority="4432" operator="containsText" id="{3D2EAD6A-142B-4BFE-8891-C993C21771C9}">
            <xm:f>NOT(ISERROR(SEARCH('Listados Datos'!$T$4,AT503)))</xm:f>
            <xm:f>'Listados Datos'!$T$4</xm:f>
            <x14:dxf>
              <font>
                <b/>
                <i val="0"/>
                <color theme="0"/>
              </font>
              <fill>
                <patternFill>
                  <bgColor rgb="FFE26B0A"/>
                </patternFill>
              </fill>
            </x14:dxf>
          </x14:cfRule>
          <x14:cfRule type="containsText" priority="4433" operator="containsText" id="{AB870CA8-E775-4BA9-B7C0-EB71F6D2D0AF}">
            <xm:f>NOT(ISERROR(SEARCH('Listados Datos'!$T$5,AT503)))</xm:f>
            <xm:f>'Listados Datos'!$T$5</xm:f>
            <x14:dxf>
              <font>
                <b/>
                <i val="0"/>
                <color auto="1"/>
              </font>
              <fill>
                <patternFill>
                  <bgColor rgb="FFFFFF00"/>
                </patternFill>
              </fill>
            </x14:dxf>
          </x14:cfRule>
          <x14:cfRule type="containsText" priority="4434" operator="containsText" id="{74983126-4170-4F8A-BDEE-091033E34EB1}">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421" operator="containsText" id="{D56F24A2-2C44-4C88-844F-0803B00B124F}">
            <xm:f>NOT(ISERROR(SEARCH('Listados Datos'!$P$3,AR503)))</xm:f>
            <xm:f>'Listados Datos'!$P$3</xm:f>
            <x14:dxf>
              <fill>
                <patternFill>
                  <bgColor rgb="FF99CC00"/>
                </patternFill>
              </fill>
            </x14:dxf>
          </x14:cfRule>
          <x14:cfRule type="containsText" priority="4422" operator="containsText" id="{2D104C37-B2E4-4884-8F90-4D87D326B854}">
            <xm:f>NOT(ISERROR(SEARCH('Listados Datos'!$P$4,AR503)))</xm:f>
            <xm:f>'Listados Datos'!$P$4</xm:f>
            <x14:dxf>
              <fill>
                <patternFill>
                  <bgColor rgb="FF33CC33"/>
                </patternFill>
              </fill>
            </x14:dxf>
          </x14:cfRule>
          <x14:cfRule type="containsText" priority="4423" operator="containsText" id="{6D865161-FB49-41F5-B65C-B0B0BAE302F8}">
            <xm:f>NOT(ISERROR(SEARCH('Listados Datos'!$P$5,AR503)))</xm:f>
            <xm:f>'Listados Datos'!$P$5</xm:f>
            <x14:dxf>
              <fill>
                <patternFill>
                  <bgColor rgb="FFFFFF00"/>
                </patternFill>
              </fill>
            </x14:dxf>
          </x14:cfRule>
          <x14:cfRule type="containsText" priority="4424" operator="containsText" id="{BE09DF49-1948-4D4B-8273-0E28D172FA3A}">
            <xm:f>NOT(ISERROR(SEARCH('Listados Datos'!$P$6,AR503)))</xm:f>
            <xm:f>'Listados Datos'!$P$6</xm:f>
            <x14:dxf>
              <fill>
                <patternFill>
                  <bgColor rgb="FFFFC000"/>
                </patternFill>
              </fill>
            </x14:dxf>
          </x14:cfRule>
          <x14:cfRule type="containsText" priority="4425" operator="containsText" id="{761EDCA6-4F27-4451-A233-063890E63A81}">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4417" operator="containsText" id="{52C080A7-6D11-4FAD-A04F-F6DE58406324}">
            <xm:f>NOT(ISERROR(SEARCH('Listados Datos'!$T$3,AT507)))</xm:f>
            <xm:f>'Listados Datos'!$T$3</xm:f>
            <x14:dxf>
              <fill>
                <patternFill patternType="solid">
                  <bgColor rgb="FFC00000"/>
                </patternFill>
              </fill>
            </x14:dxf>
          </x14:cfRule>
          <x14:cfRule type="containsText" priority="4418" operator="containsText" id="{866DC180-2E3A-4985-9929-8A2F77AFAFB4}">
            <xm:f>NOT(ISERROR(SEARCH('Listados Datos'!$T$4,AT507)))</xm:f>
            <xm:f>'Listados Datos'!$T$4</xm:f>
            <x14:dxf>
              <font>
                <b/>
                <i val="0"/>
                <color theme="0"/>
              </font>
              <fill>
                <patternFill>
                  <bgColor rgb="FFE26B0A"/>
                </patternFill>
              </fill>
            </x14:dxf>
          </x14:cfRule>
          <x14:cfRule type="containsText" priority="4419" operator="containsText" id="{81B44B94-5BF2-40BE-88BA-FF000CA92638}">
            <xm:f>NOT(ISERROR(SEARCH('Listados Datos'!$T$5,AT507)))</xm:f>
            <xm:f>'Listados Datos'!$T$5</xm:f>
            <x14:dxf>
              <font>
                <b/>
                <i val="0"/>
                <color auto="1"/>
              </font>
              <fill>
                <patternFill>
                  <bgColor rgb="FFFFFF00"/>
                </patternFill>
              </fill>
            </x14:dxf>
          </x14:cfRule>
          <x14:cfRule type="containsText" priority="4420" operator="containsText" id="{375A8A04-4881-47B5-AF58-4A99422342C3}">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407" operator="containsText" id="{B81821F5-D364-4708-9579-9D0A37F579D9}">
            <xm:f>NOT(ISERROR(SEARCH('Listados Datos'!$P$3,AR507)))</xm:f>
            <xm:f>'Listados Datos'!$P$3</xm:f>
            <x14:dxf>
              <fill>
                <patternFill>
                  <bgColor rgb="FF99CC00"/>
                </patternFill>
              </fill>
            </x14:dxf>
          </x14:cfRule>
          <x14:cfRule type="containsText" priority="4408" operator="containsText" id="{D4B1593F-69CE-4941-97FC-B04CB2ADA251}">
            <xm:f>NOT(ISERROR(SEARCH('Listados Datos'!$P$4,AR507)))</xm:f>
            <xm:f>'Listados Datos'!$P$4</xm:f>
            <x14:dxf>
              <fill>
                <patternFill>
                  <bgColor rgb="FF33CC33"/>
                </patternFill>
              </fill>
            </x14:dxf>
          </x14:cfRule>
          <x14:cfRule type="containsText" priority="4409" operator="containsText" id="{9DA56E0B-0F19-40C5-B39D-559E908FCE49}">
            <xm:f>NOT(ISERROR(SEARCH('Listados Datos'!$P$5,AR507)))</xm:f>
            <xm:f>'Listados Datos'!$P$5</xm:f>
            <x14:dxf>
              <fill>
                <patternFill>
                  <bgColor rgb="FFFFFF00"/>
                </patternFill>
              </fill>
            </x14:dxf>
          </x14:cfRule>
          <x14:cfRule type="containsText" priority="4410" operator="containsText" id="{08A0479C-7DF6-42F5-A950-B71D25D5206C}">
            <xm:f>NOT(ISERROR(SEARCH('Listados Datos'!$P$6,AR507)))</xm:f>
            <xm:f>'Listados Datos'!$P$6</xm:f>
            <x14:dxf>
              <fill>
                <patternFill>
                  <bgColor rgb="FFFFC000"/>
                </patternFill>
              </fill>
            </x14:dxf>
          </x14:cfRule>
          <x14:cfRule type="containsText" priority="4411" operator="containsText" id="{EDAD1BC9-3BD1-4987-9C5B-5B9CBE2B65CF}">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403" operator="containsText" id="{D0CBAF71-A158-4ED2-90CE-463A09629F5B}">
            <xm:f>NOT(ISERROR(SEARCH('Listados Datos'!$T$3,AF504)))</xm:f>
            <xm:f>'Listados Datos'!$T$3</xm:f>
            <x14:dxf>
              <fill>
                <patternFill patternType="solid">
                  <bgColor rgb="FFC00000"/>
                </patternFill>
              </fill>
            </x14:dxf>
          </x14:cfRule>
          <x14:cfRule type="containsText" priority="4404" operator="containsText" id="{5C33E787-A992-4204-84B5-9465A5A1F8A4}">
            <xm:f>NOT(ISERROR(SEARCH('Listados Datos'!$T$4,AF504)))</xm:f>
            <xm:f>'Listados Datos'!$T$4</xm:f>
            <x14:dxf>
              <font>
                <b/>
                <i val="0"/>
                <color theme="0"/>
              </font>
              <fill>
                <patternFill>
                  <bgColor rgb="FFE26B0A"/>
                </patternFill>
              </fill>
            </x14:dxf>
          </x14:cfRule>
          <x14:cfRule type="containsText" priority="4405" operator="containsText" id="{166DF194-188D-4A86-800F-D5DFD3EA7705}">
            <xm:f>NOT(ISERROR(SEARCH('Listados Datos'!$T$5,AF504)))</xm:f>
            <xm:f>'Listados Datos'!$T$5</xm:f>
            <x14:dxf>
              <font>
                <b/>
                <i val="0"/>
                <color auto="1"/>
              </font>
              <fill>
                <patternFill>
                  <bgColor rgb="FFFFFF00"/>
                </patternFill>
              </fill>
            </x14:dxf>
          </x14:cfRule>
          <x14:cfRule type="containsText" priority="4406" operator="containsText" id="{9C4F2956-21E6-4B2F-8228-64183A1168DC}">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399" operator="containsText" id="{D4913846-BA48-48C4-82B2-3CE5C6E69A56}">
            <xm:f>NOT(ISERROR(SEARCH('Listados Datos'!$T$3,AB504)))</xm:f>
            <xm:f>'Listados Datos'!$T$3</xm:f>
            <x14:dxf>
              <fill>
                <patternFill patternType="solid">
                  <bgColor rgb="FFC00000"/>
                </patternFill>
              </fill>
            </x14:dxf>
          </x14:cfRule>
          <x14:cfRule type="containsText" priority="4400" operator="containsText" id="{E8A8C7A7-ED52-4DBA-B444-02A6DCB1B625}">
            <xm:f>NOT(ISERROR(SEARCH('Listados Datos'!$T$4,AB504)))</xm:f>
            <xm:f>'Listados Datos'!$T$4</xm:f>
            <x14:dxf>
              <font>
                <b/>
                <i val="0"/>
                <color theme="0"/>
              </font>
              <fill>
                <patternFill>
                  <bgColor rgb="FFE26B0A"/>
                </patternFill>
              </fill>
            </x14:dxf>
          </x14:cfRule>
          <x14:cfRule type="containsText" priority="4401" operator="containsText" id="{50093D65-3ACE-49DC-9305-587D32853090}">
            <xm:f>NOT(ISERROR(SEARCH('Listados Datos'!$T$5,AB504)))</xm:f>
            <xm:f>'Listados Datos'!$T$5</xm:f>
            <x14:dxf>
              <font>
                <b/>
                <i val="0"/>
                <color auto="1"/>
              </font>
              <fill>
                <patternFill>
                  <bgColor rgb="FFFFFF00"/>
                </patternFill>
              </fill>
            </x14:dxf>
          </x14:cfRule>
          <x14:cfRule type="containsText" priority="4402" operator="containsText" id="{6C4C87BC-EDEE-4FBC-BE6E-D94885B55E0F}">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389" operator="containsText" id="{AC4C400B-F2B3-428A-B4D5-A275079C7CBF}">
            <xm:f>NOT(ISERROR(SEARCH('Listados Datos'!$P$3,Z504)))</xm:f>
            <xm:f>'Listados Datos'!$P$3</xm:f>
            <x14:dxf>
              <fill>
                <patternFill>
                  <bgColor rgb="FF99CC00"/>
                </patternFill>
              </fill>
            </x14:dxf>
          </x14:cfRule>
          <x14:cfRule type="containsText" priority="4390" operator="containsText" id="{BC020BE7-535B-440C-ADC1-22BB2FD4F915}">
            <xm:f>NOT(ISERROR(SEARCH('Listados Datos'!$P$4,Z504)))</xm:f>
            <xm:f>'Listados Datos'!$P$4</xm:f>
            <x14:dxf>
              <fill>
                <patternFill>
                  <bgColor rgb="FF33CC33"/>
                </patternFill>
              </fill>
            </x14:dxf>
          </x14:cfRule>
          <x14:cfRule type="containsText" priority="4391" operator="containsText" id="{0828BCF6-99F5-4188-8C20-2C19986E2795}">
            <xm:f>NOT(ISERROR(SEARCH('Listados Datos'!$P$5,Z504)))</xm:f>
            <xm:f>'Listados Datos'!$P$5</xm:f>
            <x14:dxf>
              <fill>
                <patternFill>
                  <bgColor rgb="FFFFFF00"/>
                </patternFill>
              </fill>
            </x14:dxf>
          </x14:cfRule>
          <x14:cfRule type="containsText" priority="4392" operator="containsText" id="{399F4560-4E12-4818-ABAB-705CDBF5453E}">
            <xm:f>NOT(ISERROR(SEARCH('Listados Datos'!$P$6,Z504)))</xm:f>
            <xm:f>'Listados Datos'!$P$6</xm:f>
            <x14:dxf>
              <fill>
                <patternFill>
                  <bgColor rgb="FFFFC000"/>
                </patternFill>
              </fill>
            </x14:dxf>
          </x14:cfRule>
          <x14:cfRule type="containsText" priority="4393" operator="containsText" id="{823A571D-D3BD-4494-A41F-F353A3ED4BF9}">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4375" operator="containsText" id="{798C88C3-8890-4B23-A2B9-9A3CFBD4F8E6}">
            <xm:f>NOT(ISERROR(SEARCH('Listados Datos'!$T$3,AT504)))</xm:f>
            <xm:f>'Listados Datos'!$T$3</xm:f>
            <x14:dxf>
              <fill>
                <patternFill patternType="solid">
                  <bgColor rgb="FFC00000"/>
                </patternFill>
              </fill>
            </x14:dxf>
          </x14:cfRule>
          <x14:cfRule type="containsText" priority="4376" operator="containsText" id="{C1175A40-BF79-4D42-8836-46A696617E67}">
            <xm:f>NOT(ISERROR(SEARCH('Listados Datos'!$T$4,AT504)))</xm:f>
            <xm:f>'Listados Datos'!$T$4</xm:f>
            <x14:dxf>
              <font>
                <b/>
                <i val="0"/>
                <color theme="0"/>
              </font>
              <fill>
                <patternFill>
                  <bgColor rgb="FFE26B0A"/>
                </patternFill>
              </fill>
            </x14:dxf>
          </x14:cfRule>
          <x14:cfRule type="containsText" priority="4377" operator="containsText" id="{BB4ACB23-9A00-4308-91A8-DFC3DEBD4810}">
            <xm:f>NOT(ISERROR(SEARCH('Listados Datos'!$T$5,AT504)))</xm:f>
            <xm:f>'Listados Datos'!$T$5</xm:f>
            <x14:dxf>
              <font>
                <b/>
                <i val="0"/>
                <color auto="1"/>
              </font>
              <fill>
                <patternFill>
                  <bgColor rgb="FFFFFF00"/>
                </patternFill>
              </fill>
            </x14:dxf>
          </x14:cfRule>
          <x14:cfRule type="containsText" priority="4378" operator="containsText" id="{BD7F4E19-BC73-4260-90B1-D7942A906383}">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365" operator="containsText" id="{2107E90A-3760-4C66-ACDB-78561E2FAC72}">
            <xm:f>NOT(ISERROR(SEARCH('Listados Datos'!$P$3,AR504)))</xm:f>
            <xm:f>'Listados Datos'!$P$3</xm:f>
            <x14:dxf>
              <fill>
                <patternFill>
                  <bgColor rgb="FF99CC00"/>
                </patternFill>
              </fill>
            </x14:dxf>
          </x14:cfRule>
          <x14:cfRule type="containsText" priority="4366" operator="containsText" id="{5D83C64C-7BEE-472B-BD86-8BDC9637A404}">
            <xm:f>NOT(ISERROR(SEARCH('Listados Datos'!$P$4,AR504)))</xm:f>
            <xm:f>'Listados Datos'!$P$4</xm:f>
            <x14:dxf>
              <fill>
                <patternFill>
                  <bgColor rgb="FF33CC33"/>
                </patternFill>
              </fill>
            </x14:dxf>
          </x14:cfRule>
          <x14:cfRule type="containsText" priority="4367" operator="containsText" id="{EB79AEAF-63D4-4C8B-BB14-9788272A27A8}">
            <xm:f>NOT(ISERROR(SEARCH('Listados Datos'!$P$5,AR504)))</xm:f>
            <xm:f>'Listados Datos'!$P$5</xm:f>
            <x14:dxf>
              <fill>
                <patternFill>
                  <bgColor rgb="FFFFFF00"/>
                </patternFill>
              </fill>
            </x14:dxf>
          </x14:cfRule>
          <x14:cfRule type="containsText" priority="4368" operator="containsText" id="{5B872BE3-0F45-42F3-9597-9DFE49E8E591}">
            <xm:f>NOT(ISERROR(SEARCH('Listados Datos'!$P$6,AR504)))</xm:f>
            <xm:f>'Listados Datos'!$P$6</xm:f>
            <x14:dxf>
              <fill>
                <patternFill>
                  <bgColor rgb="FFFFC000"/>
                </patternFill>
              </fill>
            </x14:dxf>
          </x14:cfRule>
          <x14:cfRule type="containsText" priority="4369" operator="containsText" id="{5AAA7DDD-3810-4FE7-85D3-EDACA58136AD}">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361" operator="containsText" id="{5A0215C4-C4AE-4BA3-84C8-4FCAA65B172D}">
            <xm:f>NOT(ISERROR(SEARCH('Listados Datos'!$T$3,AT505)))</xm:f>
            <xm:f>'Listados Datos'!$T$3</xm:f>
            <x14:dxf>
              <fill>
                <patternFill patternType="solid">
                  <bgColor rgb="FFC00000"/>
                </patternFill>
              </fill>
            </x14:dxf>
          </x14:cfRule>
          <x14:cfRule type="containsText" priority="4362" operator="containsText" id="{04C0AAD7-8A3A-4C28-B89A-8C205F33BB4C}">
            <xm:f>NOT(ISERROR(SEARCH('Listados Datos'!$T$4,AT505)))</xm:f>
            <xm:f>'Listados Datos'!$T$4</xm:f>
            <x14:dxf>
              <font>
                <b/>
                <i val="0"/>
                <color theme="0"/>
              </font>
              <fill>
                <patternFill>
                  <bgColor rgb="FFE26B0A"/>
                </patternFill>
              </fill>
            </x14:dxf>
          </x14:cfRule>
          <x14:cfRule type="containsText" priority="4363" operator="containsText" id="{C00B6830-A844-49B3-9A7F-CDD3093E0809}">
            <xm:f>NOT(ISERROR(SEARCH('Listados Datos'!$T$5,AT505)))</xm:f>
            <xm:f>'Listados Datos'!$T$5</xm:f>
            <x14:dxf>
              <font>
                <b/>
                <i val="0"/>
                <color auto="1"/>
              </font>
              <fill>
                <patternFill>
                  <bgColor rgb="FFFFFF00"/>
                </patternFill>
              </fill>
            </x14:dxf>
          </x14:cfRule>
          <x14:cfRule type="containsText" priority="4364" operator="containsText" id="{19ACB915-B342-4CB6-9A35-5B70819A2649}">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351" operator="containsText" id="{4D9CD9D3-89A6-4760-BBFE-8E445E324751}">
            <xm:f>NOT(ISERROR(SEARCH('Listados Datos'!$P$3,AR505)))</xm:f>
            <xm:f>'Listados Datos'!$P$3</xm:f>
            <x14:dxf>
              <fill>
                <patternFill>
                  <bgColor rgb="FF99CC00"/>
                </patternFill>
              </fill>
            </x14:dxf>
          </x14:cfRule>
          <x14:cfRule type="containsText" priority="4352" operator="containsText" id="{8778167A-3B33-4962-9ACF-99FA66F39E5C}">
            <xm:f>NOT(ISERROR(SEARCH('Listados Datos'!$P$4,AR505)))</xm:f>
            <xm:f>'Listados Datos'!$P$4</xm:f>
            <x14:dxf>
              <fill>
                <patternFill>
                  <bgColor rgb="FF33CC33"/>
                </patternFill>
              </fill>
            </x14:dxf>
          </x14:cfRule>
          <x14:cfRule type="containsText" priority="4353" operator="containsText" id="{7FEFE528-28EE-497D-B0EC-4D28F3B9247A}">
            <xm:f>NOT(ISERROR(SEARCH('Listados Datos'!$P$5,AR505)))</xm:f>
            <xm:f>'Listados Datos'!$P$5</xm:f>
            <x14:dxf>
              <fill>
                <patternFill>
                  <bgColor rgb="FFFFFF00"/>
                </patternFill>
              </fill>
            </x14:dxf>
          </x14:cfRule>
          <x14:cfRule type="containsText" priority="4354" operator="containsText" id="{87BFE26A-19F2-4FA6-89F8-605A11FED8D8}">
            <xm:f>NOT(ISERROR(SEARCH('Listados Datos'!$P$6,AR505)))</xm:f>
            <xm:f>'Listados Datos'!$P$6</xm:f>
            <x14:dxf>
              <fill>
                <patternFill>
                  <bgColor rgb="FFFFC000"/>
                </patternFill>
              </fill>
            </x14:dxf>
          </x14:cfRule>
          <x14:cfRule type="containsText" priority="4355" operator="containsText" id="{756EE44E-253A-4053-81C3-2F8C7B26AF93}">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75" operator="containsText" id="{B2969FD7-B292-466C-86A7-05BA4EB9DB84}">
            <xm:f>NOT(ISERROR(SEARCH('Listados Datos'!$T$3,AF520)))</xm:f>
            <xm:f>'Listados Datos'!$T$3</xm:f>
            <x14:dxf>
              <fill>
                <patternFill patternType="solid">
                  <bgColor rgb="FFC00000"/>
                </patternFill>
              </fill>
            </x14:dxf>
          </x14:cfRule>
          <x14:cfRule type="containsText" priority="4076" operator="containsText" id="{16356F2E-1768-40AA-8AAF-586F68C6DE68}">
            <xm:f>NOT(ISERROR(SEARCH('Listados Datos'!$T$4,AF520)))</xm:f>
            <xm:f>'Listados Datos'!$T$4</xm:f>
            <x14:dxf>
              <font>
                <b/>
                <i val="0"/>
                <color theme="0"/>
              </font>
              <fill>
                <patternFill>
                  <bgColor rgb="FFE26B0A"/>
                </patternFill>
              </fill>
            </x14:dxf>
          </x14:cfRule>
          <x14:cfRule type="containsText" priority="4077" operator="containsText" id="{245522EA-BA66-4A23-B2A2-84C1C3242153}">
            <xm:f>NOT(ISERROR(SEARCH('Listados Datos'!$T$5,AF520)))</xm:f>
            <xm:f>'Listados Datos'!$T$5</xm:f>
            <x14:dxf>
              <font>
                <b/>
                <i val="0"/>
                <color auto="1"/>
              </font>
              <fill>
                <patternFill>
                  <bgColor rgb="FFFFFF00"/>
                </patternFill>
              </fill>
            </x14:dxf>
          </x14:cfRule>
          <x14:cfRule type="containsText" priority="4078" operator="containsText" id="{C8F24F55-1DEC-4C7F-9C7E-ADC8AF18996D}">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4071" operator="containsText" id="{8859A200-9D45-418D-B7C8-45ECD9BB5C28}">
            <xm:f>NOT(ISERROR(SEARCH('Listados Datos'!$T$3,AB520)))</xm:f>
            <xm:f>'Listados Datos'!$T$3</xm:f>
            <x14:dxf>
              <fill>
                <patternFill patternType="solid">
                  <bgColor rgb="FFC00000"/>
                </patternFill>
              </fill>
            </x14:dxf>
          </x14:cfRule>
          <x14:cfRule type="containsText" priority="4072" operator="containsText" id="{B2667DE3-B0E2-4496-B649-6C51BFBBA155}">
            <xm:f>NOT(ISERROR(SEARCH('Listados Datos'!$T$4,AB520)))</xm:f>
            <xm:f>'Listados Datos'!$T$4</xm:f>
            <x14:dxf>
              <font>
                <b/>
                <i val="0"/>
                <color theme="0"/>
              </font>
              <fill>
                <patternFill>
                  <bgColor rgb="FFE26B0A"/>
                </patternFill>
              </fill>
            </x14:dxf>
          </x14:cfRule>
          <x14:cfRule type="containsText" priority="4073" operator="containsText" id="{B14DFF7A-432D-4539-9487-CBF468C6E43A}">
            <xm:f>NOT(ISERROR(SEARCH('Listados Datos'!$T$5,AB520)))</xm:f>
            <xm:f>'Listados Datos'!$T$5</xm:f>
            <x14:dxf>
              <font>
                <b/>
                <i val="0"/>
                <color auto="1"/>
              </font>
              <fill>
                <patternFill>
                  <bgColor rgb="FFFFFF00"/>
                </patternFill>
              </fill>
            </x14:dxf>
          </x14:cfRule>
          <x14:cfRule type="containsText" priority="4074" operator="containsText" id="{4EDADBFD-6E6F-434A-BDCA-C4A462C0AC5A}">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4061" operator="containsText" id="{B400C0AA-79EF-41AE-BBCC-7B9E444E1D60}">
            <xm:f>NOT(ISERROR(SEARCH('Listados Datos'!$P$3,Z520)))</xm:f>
            <xm:f>'Listados Datos'!$P$3</xm:f>
            <x14:dxf>
              <fill>
                <patternFill>
                  <bgColor rgb="FF99CC00"/>
                </patternFill>
              </fill>
            </x14:dxf>
          </x14:cfRule>
          <x14:cfRule type="containsText" priority="4062" operator="containsText" id="{4AF31302-3AAC-4788-BCA9-511B98DC02EB}">
            <xm:f>NOT(ISERROR(SEARCH('Listados Datos'!$P$4,Z520)))</xm:f>
            <xm:f>'Listados Datos'!$P$4</xm:f>
            <x14:dxf>
              <fill>
                <patternFill>
                  <bgColor rgb="FF33CC33"/>
                </patternFill>
              </fill>
            </x14:dxf>
          </x14:cfRule>
          <x14:cfRule type="containsText" priority="4063" operator="containsText" id="{487DF34F-7243-4286-8A7A-DDE558C291E2}">
            <xm:f>NOT(ISERROR(SEARCH('Listados Datos'!$P$5,Z520)))</xm:f>
            <xm:f>'Listados Datos'!$P$5</xm:f>
            <x14:dxf>
              <fill>
                <patternFill>
                  <bgColor rgb="FFFFFF00"/>
                </patternFill>
              </fill>
            </x14:dxf>
          </x14:cfRule>
          <x14:cfRule type="containsText" priority="4064" operator="containsText" id="{7D3114B2-2835-48E9-B9E0-C7E778725ECC}">
            <xm:f>NOT(ISERROR(SEARCH('Listados Datos'!$P$6,Z520)))</xm:f>
            <xm:f>'Listados Datos'!$P$6</xm:f>
            <x14:dxf>
              <fill>
                <patternFill>
                  <bgColor rgb="FFFFC000"/>
                </patternFill>
              </fill>
            </x14:dxf>
          </x14:cfRule>
          <x14:cfRule type="containsText" priority="4065" operator="containsText" id="{C0AAE43E-D4A1-421A-8927-9D4AF8A3198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4037" operator="containsText" id="{A9D1C595-D19F-4ED7-B9A7-FB1916623457}">
            <xm:f>NOT(ISERROR(SEARCH('Listados Datos'!$T$3,AT520)))</xm:f>
            <xm:f>'Listados Datos'!$T$3</xm:f>
            <x14:dxf>
              <fill>
                <patternFill patternType="solid">
                  <bgColor rgb="FFC00000"/>
                </patternFill>
              </fill>
            </x14:dxf>
          </x14:cfRule>
          <x14:cfRule type="containsText" priority="4038" operator="containsText" id="{B356249D-07A4-4437-AA40-ABBB5F952231}">
            <xm:f>NOT(ISERROR(SEARCH('Listados Datos'!$T$4,AT520)))</xm:f>
            <xm:f>'Listados Datos'!$T$4</xm:f>
            <x14:dxf>
              <font>
                <b/>
                <i val="0"/>
                <color theme="0"/>
              </font>
              <fill>
                <patternFill>
                  <bgColor rgb="FFE26B0A"/>
                </patternFill>
              </fill>
            </x14:dxf>
          </x14:cfRule>
          <x14:cfRule type="containsText" priority="4039" operator="containsText" id="{AF5AA130-0DEA-412D-B113-E545BC046A22}">
            <xm:f>NOT(ISERROR(SEARCH('Listados Datos'!$T$5,AT520)))</xm:f>
            <xm:f>'Listados Datos'!$T$5</xm:f>
            <x14:dxf>
              <font>
                <b/>
                <i val="0"/>
                <color auto="1"/>
              </font>
              <fill>
                <patternFill>
                  <bgColor rgb="FFFFFF00"/>
                </patternFill>
              </fill>
            </x14:dxf>
          </x14:cfRule>
          <x14:cfRule type="containsText" priority="4040" operator="containsText" id="{B75F7730-D1C3-477C-99C2-DC70B90E7745}">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4027" operator="containsText" id="{03E1C4FF-2908-4A18-81C9-76A689D8F294}">
            <xm:f>NOT(ISERROR(SEARCH('Listados Datos'!$P$3,AR520)))</xm:f>
            <xm:f>'Listados Datos'!$P$3</xm:f>
            <x14:dxf>
              <fill>
                <patternFill>
                  <bgColor rgb="FF99CC00"/>
                </patternFill>
              </fill>
            </x14:dxf>
          </x14:cfRule>
          <x14:cfRule type="containsText" priority="4028" operator="containsText" id="{60EBDCF8-DB35-47B2-A579-E0747C617451}">
            <xm:f>NOT(ISERROR(SEARCH('Listados Datos'!$P$4,AR520)))</xm:f>
            <xm:f>'Listados Datos'!$P$4</xm:f>
            <x14:dxf>
              <fill>
                <patternFill>
                  <bgColor rgb="FF33CC33"/>
                </patternFill>
              </fill>
            </x14:dxf>
          </x14:cfRule>
          <x14:cfRule type="containsText" priority="4029" operator="containsText" id="{CBFE8024-CE4B-4903-899A-0823673C1E88}">
            <xm:f>NOT(ISERROR(SEARCH('Listados Datos'!$P$5,AR520)))</xm:f>
            <xm:f>'Listados Datos'!$P$5</xm:f>
            <x14:dxf>
              <fill>
                <patternFill>
                  <bgColor rgb="FFFFFF00"/>
                </patternFill>
              </fill>
            </x14:dxf>
          </x14:cfRule>
          <x14:cfRule type="containsText" priority="4030" operator="containsText" id="{06CBB335-F0EB-42F6-976F-73C6BC1667BD}">
            <xm:f>NOT(ISERROR(SEARCH('Listados Datos'!$P$6,AR520)))</xm:f>
            <xm:f>'Listados Datos'!$P$6</xm:f>
            <x14:dxf>
              <fill>
                <patternFill>
                  <bgColor rgb="FFFFC000"/>
                </patternFill>
              </fill>
            </x14:dxf>
          </x14:cfRule>
          <x14:cfRule type="containsText" priority="4031" operator="containsText" id="{2E7F439D-AA57-47BE-AE7C-1C5612762B57}">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4023" operator="containsText" id="{8250CE46-33EA-4196-AF40-89E77EEF3CB6}">
            <xm:f>NOT(ISERROR(SEARCH('Listados Datos'!$T$3,AT521)))</xm:f>
            <xm:f>'Listados Datos'!$T$3</xm:f>
            <x14:dxf>
              <fill>
                <patternFill patternType="solid">
                  <bgColor rgb="FFC00000"/>
                </patternFill>
              </fill>
            </x14:dxf>
          </x14:cfRule>
          <x14:cfRule type="containsText" priority="4024" operator="containsText" id="{6AC6A964-3A24-4B98-A92F-C675BF0A6F45}">
            <xm:f>NOT(ISERROR(SEARCH('Listados Datos'!$T$4,AT521)))</xm:f>
            <xm:f>'Listados Datos'!$T$4</xm:f>
            <x14:dxf>
              <font>
                <b/>
                <i val="0"/>
                <color theme="0"/>
              </font>
              <fill>
                <patternFill>
                  <bgColor rgb="FFE26B0A"/>
                </patternFill>
              </fill>
            </x14:dxf>
          </x14:cfRule>
          <x14:cfRule type="containsText" priority="4025" operator="containsText" id="{4432DA85-F10A-4759-8D21-B0DCE1704FCC}">
            <xm:f>NOT(ISERROR(SEARCH('Listados Datos'!$T$5,AT521)))</xm:f>
            <xm:f>'Listados Datos'!$T$5</xm:f>
            <x14:dxf>
              <font>
                <b/>
                <i val="0"/>
                <color auto="1"/>
              </font>
              <fill>
                <patternFill>
                  <bgColor rgb="FFFFFF00"/>
                </patternFill>
              </fill>
            </x14:dxf>
          </x14:cfRule>
          <x14:cfRule type="containsText" priority="4026" operator="containsText" id="{CE3126D9-D4D7-41E0-813F-A2CFCFECF7D5}">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4013" operator="containsText" id="{F36A5E10-5A67-43FF-8488-36DFC4779131}">
            <xm:f>NOT(ISERROR(SEARCH('Listados Datos'!$P$3,AR521)))</xm:f>
            <xm:f>'Listados Datos'!$P$3</xm:f>
            <x14:dxf>
              <fill>
                <patternFill>
                  <bgColor rgb="FF99CC00"/>
                </patternFill>
              </fill>
            </x14:dxf>
          </x14:cfRule>
          <x14:cfRule type="containsText" priority="4014" operator="containsText" id="{0C219055-B522-4787-AB92-B3D3CEF96256}">
            <xm:f>NOT(ISERROR(SEARCH('Listados Datos'!$P$4,AR521)))</xm:f>
            <xm:f>'Listados Datos'!$P$4</xm:f>
            <x14:dxf>
              <fill>
                <patternFill>
                  <bgColor rgb="FF33CC33"/>
                </patternFill>
              </fill>
            </x14:dxf>
          </x14:cfRule>
          <x14:cfRule type="containsText" priority="4015" operator="containsText" id="{4209245C-A263-4C7E-BC7B-F98B16FAB849}">
            <xm:f>NOT(ISERROR(SEARCH('Listados Datos'!$P$5,AR521)))</xm:f>
            <xm:f>'Listados Datos'!$P$5</xm:f>
            <x14:dxf>
              <fill>
                <patternFill>
                  <bgColor rgb="FFFFFF00"/>
                </patternFill>
              </fill>
            </x14:dxf>
          </x14:cfRule>
          <x14:cfRule type="containsText" priority="4016" operator="containsText" id="{C5301E56-98E8-48F1-8989-13D0AE398FA6}">
            <xm:f>NOT(ISERROR(SEARCH('Listados Datos'!$P$6,AR521)))</xm:f>
            <xm:f>'Listados Datos'!$P$6</xm:f>
            <x14:dxf>
              <fill>
                <patternFill>
                  <bgColor rgb="FFFFC000"/>
                </patternFill>
              </fill>
            </x14:dxf>
          </x14:cfRule>
          <x14:cfRule type="containsText" priority="4017" operator="containsText" id="{DF920BEF-096D-4120-B8E3-044CEA48D023}">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995" operator="containsText" id="{23F5E29E-ABB9-4F67-9334-4880281ADB7F}">
            <xm:f>NOT(ISERROR(SEARCH('Listados Datos'!$T$3,AF522)))</xm:f>
            <xm:f>'Listados Datos'!$T$3</xm:f>
            <x14:dxf>
              <fill>
                <patternFill patternType="solid">
                  <bgColor rgb="FFC00000"/>
                </patternFill>
              </fill>
            </x14:dxf>
          </x14:cfRule>
          <x14:cfRule type="containsText" priority="3996" operator="containsText" id="{E4AD581C-C20F-4361-B4B1-D3EF37218C42}">
            <xm:f>NOT(ISERROR(SEARCH('Listados Datos'!$T$4,AF522)))</xm:f>
            <xm:f>'Listados Datos'!$T$4</xm:f>
            <x14:dxf>
              <font>
                <b/>
                <i val="0"/>
                <color theme="0"/>
              </font>
              <fill>
                <patternFill>
                  <bgColor rgb="FFE26B0A"/>
                </patternFill>
              </fill>
            </x14:dxf>
          </x14:cfRule>
          <x14:cfRule type="containsText" priority="3997" operator="containsText" id="{39A17626-1166-498D-AC09-A5CFD818C88B}">
            <xm:f>NOT(ISERROR(SEARCH('Listados Datos'!$T$5,AF522)))</xm:f>
            <xm:f>'Listados Datos'!$T$5</xm:f>
            <x14:dxf>
              <font>
                <b/>
                <i val="0"/>
                <color auto="1"/>
              </font>
              <fill>
                <patternFill>
                  <bgColor rgb="FFFFFF00"/>
                </patternFill>
              </fill>
            </x14:dxf>
          </x14:cfRule>
          <x14:cfRule type="containsText" priority="3998" operator="containsText" id="{0B266F02-609A-4590-9D5B-79CBBB359BEF}">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991" operator="containsText" id="{94CF0E1A-2135-4D62-BA24-DC0B74436774}">
            <xm:f>NOT(ISERROR(SEARCH('Listados Datos'!$T$3,AB522)))</xm:f>
            <xm:f>'Listados Datos'!$T$3</xm:f>
            <x14:dxf>
              <fill>
                <patternFill patternType="solid">
                  <bgColor rgb="FFC00000"/>
                </patternFill>
              </fill>
            </x14:dxf>
          </x14:cfRule>
          <x14:cfRule type="containsText" priority="3992" operator="containsText" id="{7AD3180E-6394-444B-B2A8-559190CDC4A1}">
            <xm:f>NOT(ISERROR(SEARCH('Listados Datos'!$T$4,AB522)))</xm:f>
            <xm:f>'Listados Datos'!$T$4</xm:f>
            <x14:dxf>
              <font>
                <b/>
                <i val="0"/>
                <color theme="0"/>
              </font>
              <fill>
                <patternFill>
                  <bgColor rgb="FFE26B0A"/>
                </patternFill>
              </fill>
            </x14:dxf>
          </x14:cfRule>
          <x14:cfRule type="containsText" priority="3993" operator="containsText" id="{79D062BF-03E5-46F4-BA71-BB0400D70F0D}">
            <xm:f>NOT(ISERROR(SEARCH('Listados Datos'!$T$5,AB522)))</xm:f>
            <xm:f>'Listados Datos'!$T$5</xm:f>
            <x14:dxf>
              <font>
                <b/>
                <i val="0"/>
                <color auto="1"/>
              </font>
              <fill>
                <patternFill>
                  <bgColor rgb="FFFFFF00"/>
                </patternFill>
              </fill>
            </x14:dxf>
          </x14:cfRule>
          <x14:cfRule type="containsText" priority="3994" operator="containsText" id="{287795D0-590A-47DF-87A0-70EF7867EAEA}">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981" operator="containsText" id="{1767A545-1686-4135-B5CF-FD0BE8563BEF}">
            <xm:f>NOT(ISERROR(SEARCH('Listados Datos'!$P$3,Z522)))</xm:f>
            <xm:f>'Listados Datos'!$P$3</xm:f>
            <x14:dxf>
              <fill>
                <patternFill>
                  <bgColor rgb="FF99CC00"/>
                </patternFill>
              </fill>
            </x14:dxf>
          </x14:cfRule>
          <x14:cfRule type="containsText" priority="3982" operator="containsText" id="{48932005-B2AC-4D0B-8B40-18FFE15FFF44}">
            <xm:f>NOT(ISERROR(SEARCH('Listados Datos'!$P$4,Z522)))</xm:f>
            <xm:f>'Listados Datos'!$P$4</xm:f>
            <x14:dxf>
              <fill>
                <patternFill>
                  <bgColor rgb="FF33CC33"/>
                </patternFill>
              </fill>
            </x14:dxf>
          </x14:cfRule>
          <x14:cfRule type="containsText" priority="3983" operator="containsText" id="{E890C093-16A1-48B0-A181-154616BC0496}">
            <xm:f>NOT(ISERROR(SEARCH('Listados Datos'!$P$5,Z522)))</xm:f>
            <xm:f>'Listados Datos'!$P$5</xm:f>
            <x14:dxf>
              <fill>
                <patternFill>
                  <bgColor rgb="FFFFFF00"/>
                </patternFill>
              </fill>
            </x14:dxf>
          </x14:cfRule>
          <x14:cfRule type="containsText" priority="3984" operator="containsText" id="{88F9079D-44D2-4A06-B88D-755D09DB6699}">
            <xm:f>NOT(ISERROR(SEARCH('Listados Datos'!$P$6,Z522)))</xm:f>
            <xm:f>'Listados Datos'!$P$6</xm:f>
            <x14:dxf>
              <fill>
                <patternFill>
                  <bgColor rgb="FFFFC000"/>
                </patternFill>
              </fill>
            </x14:dxf>
          </x14:cfRule>
          <x14:cfRule type="containsText" priority="3985" operator="containsText" id="{4EE9553D-0433-4FBD-8B9C-2BDCF9B98EC4}">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953" operator="containsText" id="{3A599F33-D486-4905-B1A7-04DD32E6F9F7}">
            <xm:f>NOT(ISERROR(SEARCH('Listados Datos'!$T$3,AT523)))</xm:f>
            <xm:f>'Listados Datos'!$T$3</xm:f>
            <x14:dxf>
              <fill>
                <patternFill patternType="solid">
                  <bgColor rgb="FFC00000"/>
                </patternFill>
              </fill>
            </x14:dxf>
          </x14:cfRule>
          <x14:cfRule type="containsText" priority="3954" operator="containsText" id="{11C3AF68-6932-43B4-AA69-32E491138F8B}">
            <xm:f>NOT(ISERROR(SEARCH('Listados Datos'!$T$4,AT523)))</xm:f>
            <xm:f>'Listados Datos'!$T$4</xm:f>
            <x14:dxf>
              <font>
                <b/>
                <i val="0"/>
                <color theme="0"/>
              </font>
              <fill>
                <patternFill>
                  <bgColor rgb="FFE26B0A"/>
                </patternFill>
              </fill>
            </x14:dxf>
          </x14:cfRule>
          <x14:cfRule type="containsText" priority="3955" operator="containsText" id="{051DD9CB-D97F-49AC-A892-8A6A01F8D1C8}">
            <xm:f>NOT(ISERROR(SEARCH('Listados Datos'!$T$5,AT523)))</xm:f>
            <xm:f>'Listados Datos'!$T$5</xm:f>
            <x14:dxf>
              <font>
                <b/>
                <i val="0"/>
                <color auto="1"/>
              </font>
              <fill>
                <patternFill>
                  <bgColor rgb="FFFFFF00"/>
                </patternFill>
              </fill>
            </x14:dxf>
          </x14:cfRule>
          <x14:cfRule type="containsText" priority="3956" operator="containsText" id="{272F0EA9-558C-4F15-9AF8-7F16933B5B3A}">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873" operator="containsText" id="{6C320A9A-0BA9-4146-BCB5-8809B1321DCE}">
            <xm:f>NOT(ISERROR(SEARCH('Listados Datos'!$T$3,AT537)))</xm:f>
            <xm:f>'Listados Datos'!$T$3</xm:f>
            <x14:dxf>
              <fill>
                <patternFill patternType="solid">
                  <bgColor rgb="FFC00000"/>
                </patternFill>
              </fill>
            </x14:dxf>
          </x14:cfRule>
          <x14:cfRule type="containsText" priority="3874" operator="containsText" id="{47B70946-9D51-4A39-8FBD-8C8E72BE6ED5}">
            <xm:f>NOT(ISERROR(SEARCH('Listados Datos'!$T$4,AT537)))</xm:f>
            <xm:f>'Listados Datos'!$T$4</xm:f>
            <x14:dxf>
              <font>
                <b/>
                <i val="0"/>
                <color theme="0"/>
              </font>
              <fill>
                <patternFill>
                  <bgColor rgb="FFE26B0A"/>
                </patternFill>
              </fill>
            </x14:dxf>
          </x14:cfRule>
          <x14:cfRule type="containsText" priority="3875" operator="containsText" id="{477C3598-B576-4211-AFDB-43935487E0F9}">
            <xm:f>NOT(ISERROR(SEARCH('Listados Datos'!$T$5,AT537)))</xm:f>
            <xm:f>'Listados Datos'!$T$5</xm:f>
            <x14:dxf>
              <font>
                <b/>
                <i val="0"/>
                <color auto="1"/>
              </font>
              <fill>
                <patternFill>
                  <bgColor rgb="FFFFFF00"/>
                </patternFill>
              </fill>
            </x14:dxf>
          </x14:cfRule>
          <x14:cfRule type="containsText" priority="3876" operator="containsText" id="{6C4D32CE-08D4-4ADD-B973-496D7B434757}">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3863" operator="containsText" id="{3F1B1CED-7129-423D-AD0F-08C9C14AC171}">
            <xm:f>NOT(ISERROR(SEARCH('Listados Datos'!$P$3,AR537)))</xm:f>
            <xm:f>'Listados Datos'!$P$3</xm:f>
            <x14:dxf>
              <fill>
                <patternFill>
                  <bgColor rgb="FF99CC00"/>
                </patternFill>
              </fill>
            </x14:dxf>
          </x14:cfRule>
          <x14:cfRule type="containsText" priority="3864" operator="containsText" id="{14B55FFC-C3F1-4EA8-85AF-B5F8AA6ED4E9}">
            <xm:f>NOT(ISERROR(SEARCH('Listados Datos'!$P$4,AR537)))</xm:f>
            <xm:f>'Listados Datos'!$P$4</xm:f>
            <x14:dxf>
              <fill>
                <patternFill>
                  <bgColor rgb="FF33CC33"/>
                </patternFill>
              </fill>
            </x14:dxf>
          </x14:cfRule>
          <x14:cfRule type="containsText" priority="3865" operator="containsText" id="{68E125CD-3572-4354-B4AE-ECF90294D9E7}">
            <xm:f>NOT(ISERROR(SEARCH('Listados Datos'!$P$5,AR537)))</xm:f>
            <xm:f>'Listados Datos'!$P$5</xm:f>
            <x14:dxf>
              <fill>
                <patternFill>
                  <bgColor rgb="FFFFFF00"/>
                </patternFill>
              </fill>
            </x14:dxf>
          </x14:cfRule>
          <x14:cfRule type="containsText" priority="3866" operator="containsText" id="{9D9C9723-A7F6-45AB-BCFD-CC7768E66862}">
            <xm:f>NOT(ISERROR(SEARCH('Listados Datos'!$P$6,AR537)))</xm:f>
            <xm:f>'Listados Datos'!$P$6</xm:f>
            <x14:dxf>
              <fill>
                <patternFill>
                  <bgColor rgb="FFFFC000"/>
                </patternFill>
              </fill>
            </x14:dxf>
          </x14:cfRule>
          <x14:cfRule type="containsText" priority="3867" operator="containsText" id="{03FE3D90-8632-49FC-87F3-6FD9E5EBFA46}">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3831" operator="containsText" id="{F27F039E-FFA2-414C-82F6-D6C940D180CE}">
            <xm:f>NOT(ISERROR(SEARCH('Listados Datos'!$T$3,AT534)))</xm:f>
            <xm:f>'Listados Datos'!$T$3</xm:f>
            <x14:dxf>
              <fill>
                <patternFill patternType="solid">
                  <bgColor rgb="FFC00000"/>
                </patternFill>
              </fill>
            </x14:dxf>
          </x14:cfRule>
          <x14:cfRule type="containsText" priority="3832" operator="containsText" id="{01754437-8596-470C-A2BC-B49031D07DFF}">
            <xm:f>NOT(ISERROR(SEARCH('Listados Datos'!$T$4,AT534)))</xm:f>
            <xm:f>'Listados Datos'!$T$4</xm:f>
            <x14:dxf>
              <font>
                <b/>
                <i val="0"/>
                <color theme="0"/>
              </font>
              <fill>
                <patternFill>
                  <bgColor rgb="FFE26B0A"/>
                </patternFill>
              </fill>
            </x14:dxf>
          </x14:cfRule>
          <x14:cfRule type="containsText" priority="3833" operator="containsText" id="{AF1B7757-2852-4DB2-B327-20A8049CC751}">
            <xm:f>NOT(ISERROR(SEARCH('Listados Datos'!$T$5,AT534)))</xm:f>
            <xm:f>'Listados Datos'!$T$5</xm:f>
            <x14:dxf>
              <font>
                <b/>
                <i val="0"/>
                <color auto="1"/>
              </font>
              <fill>
                <patternFill>
                  <bgColor rgb="FFFFFF00"/>
                </patternFill>
              </fill>
            </x14:dxf>
          </x14:cfRule>
          <x14:cfRule type="containsText" priority="3834" operator="containsText" id="{3DBA237C-4AE9-45D4-89FA-6226F2829490}">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3821" operator="containsText" id="{8AFB3845-4EB5-4EF6-9FAB-D2961C84DB45}">
            <xm:f>NOT(ISERROR(SEARCH('Listados Datos'!$P$3,AR534)))</xm:f>
            <xm:f>'Listados Datos'!$P$3</xm:f>
            <x14:dxf>
              <fill>
                <patternFill>
                  <bgColor rgb="FF99CC00"/>
                </patternFill>
              </fill>
            </x14:dxf>
          </x14:cfRule>
          <x14:cfRule type="containsText" priority="3822" operator="containsText" id="{38EB8A21-959E-4DC8-8A86-2743925372C8}">
            <xm:f>NOT(ISERROR(SEARCH('Listados Datos'!$P$4,AR534)))</xm:f>
            <xm:f>'Listados Datos'!$P$4</xm:f>
            <x14:dxf>
              <fill>
                <patternFill>
                  <bgColor rgb="FF33CC33"/>
                </patternFill>
              </fill>
            </x14:dxf>
          </x14:cfRule>
          <x14:cfRule type="containsText" priority="3823" operator="containsText" id="{58D1D2FC-939C-4608-89F4-452B128C05F0}">
            <xm:f>NOT(ISERROR(SEARCH('Listados Datos'!$P$5,AR534)))</xm:f>
            <xm:f>'Listados Datos'!$P$5</xm:f>
            <x14:dxf>
              <fill>
                <patternFill>
                  <bgColor rgb="FFFFFF00"/>
                </patternFill>
              </fill>
            </x14:dxf>
          </x14:cfRule>
          <x14:cfRule type="containsText" priority="3824" operator="containsText" id="{40018579-7DF0-4CFB-AD3F-B8FC9267D5D1}">
            <xm:f>NOT(ISERROR(SEARCH('Listados Datos'!$P$6,AR534)))</xm:f>
            <xm:f>'Listados Datos'!$P$6</xm:f>
            <x14:dxf>
              <fill>
                <patternFill>
                  <bgColor rgb="FFFFC000"/>
                </patternFill>
              </fill>
            </x14:dxf>
          </x14:cfRule>
          <x14:cfRule type="containsText" priority="3825" operator="containsText" id="{86808EE9-50FD-4D15-A50D-C2848B76A891}">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939" operator="containsText" id="{B052CC04-09BD-44E0-8A0A-3F2BF7123FB9}">
            <xm:f>NOT(ISERROR(SEARCH('Listados Datos'!$T$3,AF532)))</xm:f>
            <xm:f>'Listados Datos'!$T$3</xm:f>
            <x14:dxf>
              <fill>
                <patternFill patternType="solid">
                  <bgColor rgb="FFC00000"/>
                </patternFill>
              </fill>
            </x14:dxf>
          </x14:cfRule>
          <x14:cfRule type="containsText" priority="3940" operator="containsText" id="{F4AD5DF6-811E-4F2F-BCB2-7CADE74DABD1}">
            <xm:f>NOT(ISERROR(SEARCH('Listados Datos'!$T$4,AF532)))</xm:f>
            <xm:f>'Listados Datos'!$T$4</xm:f>
            <x14:dxf>
              <font>
                <b/>
                <i val="0"/>
                <color theme="0"/>
              </font>
              <fill>
                <patternFill>
                  <bgColor rgb="FFE26B0A"/>
                </patternFill>
              </fill>
            </x14:dxf>
          </x14:cfRule>
          <x14:cfRule type="containsText" priority="3941" operator="containsText" id="{377856D2-5528-4BCD-AE94-1326B883D1D8}">
            <xm:f>NOT(ISERROR(SEARCH('Listados Datos'!$T$5,AF532)))</xm:f>
            <xm:f>'Listados Datos'!$T$5</xm:f>
            <x14:dxf>
              <font>
                <b/>
                <i val="0"/>
                <color auto="1"/>
              </font>
              <fill>
                <patternFill>
                  <bgColor rgb="FFFFFF00"/>
                </patternFill>
              </fill>
            </x14:dxf>
          </x14:cfRule>
          <x14:cfRule type="containsText" priority="3942" operator="containsText" id="{0E7BBD06-E286-4779-8240-19F926F4F4C4}">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935" operator="containsText" id="{C0316A4B-DE75-440C-A0C1-4CD4C89AEF04}">
            <xm:f>NOT(ISERROR(SEARCH('Listados Datos'!$T$3,AB532)))</xm:f>
            <xm:f>'Listados Datos'!$T$3</xm:f>
            <x14:dxf>
              <fill>
                <patternFill patternType="solid">
                  <bgColor rgb="FFC00000"/>
                </patternFill>
              </fill>
            </x14:dxf>
          </x14:cfRule>
          <x14:cfRule type="containsText" priority="3936" operator="containsText" id="{C80A5629-E85E-44B2-8644-D44435D8F415}">
            <xm:f>NOT(ISERROR(SEARCH('Listados Datos'!$T$4,AB532)))</xm:f>
            <xm:f>'Listados Datos'!$T$4</xm:f>
            <x14:dxf>
              <font>
                <b/>
                <i val="0"/>
                <color theme="0"/>
              </font>
              <fill>
                <patternFill>
                  <bgColor rgb="FFE26B0A"/>
                </patternFill>
              </fill>
            </x14:dxf>
          </x14:cfRule>
          <x14:cfRule type="containsText" priority="3937" operator="containsText" id="{1888361E-95AD-44D4-A304-A64203AED682}">
            <xm:f>NOT(ISERROR(SEARCH('Listados Datos'!$T$5,AB532)))</xm:f>
            <xm:f>'Listados Datos'!$T$5</xm:f>
            <x14:dxf>
              <font>
                <b/>
                <i val="0"/>
                <color auto="1"/>
              </font>
              <fill>
                <patternFill>
                  <bgColor rgb="FFFFFF00"/>
                </patternFill>
              </fill>
            </x14:dxf>
          </x14:cfRule>
          <x14:cfRule type="containsText" priority="3938" operator="containsText" id="{D4C2CAF9-9B17-448D-B8CF-E8E3EBB237C5}">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925" operator="containsText" id="{BC5036BC-E432-4F8A-B515-F0FEEDFC6CA6}">
            <xm:f>NOT(ISERROR(SEARCH('Listados Datos'!$P$3,Z532)))</xm:f>
            <xm:f>'Listados Datos'!$P$3</xm:f>
            <x14:dxf>
              <fill>
                <patternFill>
                  <bgColor rgb="FF99CC00"/>
                </patternFill>
              </fill>
            </x14:dxf>
          </x14:cfRule>
          <x14:cfRule type="containsText" priority="3926" operator="containsText" id="{01351200-264E-47BB-86DB-CD0EA1D35BB3}">
            <xm:f>NOT(ISERROR(SEARCH('Listados Datos'!$P$4,Z532)))</xm:f>
            <xm:f>'Listados Datos'!$P$4</xm:f>
            <x14:dxf>
              <fill>
                <patternFill>
                  <bgColor rgb="FF33CC33"/>
                </patternFill>
              </fill>
            </x14:dxf>
          </x14:cfRule>
          <x14:cfRule type="containsText" priority="3927" operator="containsText" id="{EF18C615-9376-41BB-A151-5A03786299DE}">
            <xm:f>NOT(ISERROR(SEARCH('Listados Datos'!$P$5,Z532)))</xm:f>
            <xm:f>'Listados Datos'!$P$5</xm:f>
            <x14:dxf>
              <fill>
                <patternFill>
                  <bgColor rgb="FFFFFF00"/>
                </patternFill>
              </fill>
            </x14:dxf>
          </x14:cfRule>
          <x14:cfRule type="containsText" priority="3928" operator="containsText" id="{E9AB305F-12B6-42EF-96AC-E49E23F1A9D5}">
            <xm:f>NOT(ISERROR(SEARCH('Listados Datos'!$P$6,Z532)))</xm:f>
            <xm:f>'Listados Datos'!$P$6</xm:f>
            <x14:dxf>
              <fill>
                <patternFill>
                  <bgColor rgb="FFFFC000"/>
                </patternFill>
              </fill>
            </x14:dxf>
          </x14:cfRule>
          <x14:cfRule type="containsText" priority="3929" operator="containsText" id="{7A43CAFC-2D70-40E8-A9E5-03EF500DB584}">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3901" operator="containsText" id="{8578851E-6240-4CBE-8BB8-BD24072F2159}">
            <xm:f>NOT(ISERROR(SEARCH('Listados Datos'!$T$3,AT532)))</xm:f>
            <xm:f>'Listados Datos'!$T$3</xm:f>
            <x14:dxf>
              <fill>
                <patternFill patternType="solid">
                  <bgColor rgb="FFC00000"/>
                </patternFill>
              </fill>
            </x14:dxf>
          </x14:cfRule>
          <x14:cfRule type="containsText" priority="3902" operator="containsText" id="{26BDC145-B9C8-4BCA-B40C-5168EC500E0E}">
            <xm:f>NOT(ISERROR(SEARCH('Listados Datos'!$T$4,AT532)))</xm:f>
            <xm:f>'Listados Datos'!$T$4</xm:f>
            <x14:dxf>
              <font>
                <b/>
                <i val="0"/>
                <color theme="0"/>
              </font>
              <fill>
                <patternFill>
                  <bgColor rgb="FFE26B0A"/>
                </patternFill>
              </fill>
            </x14:dxf>
          </x14:cfRule>
          <x14:cfRule type="containsText" priority="3903" operator="containsText" id="{A74FC45D-9461-4D6B-8D81-E3DF89FB4156}">
            <xm:f>NOT(ISERROR(SEARCH('Listados Datos'!$T$5,AT532)))</xm:f>
            <xm:f>'Listados Datos'!$T$5</xm:f>
            <x14:dxf>
              <font>
                <b/>
                <i val="0"/>
                <color auto="1"/>
              </font>
              <fill>
                <patternFill>
                  <bgColor rgb="FFFFFF00"/>
                </patternFill>
              </fill>
            </x14:dxf>
          </x14:cfRule>
          <x14:cfRule type="containsText" priority="3904" operator="containsText" id="{67FE9766-6105-4560-8AF1-861262F00F5B}">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3891" operator="containsText" id="{153A7D1F-B9F1-425E-87E1-165885A9B014}">
            <xm:f>NOT(ISERROR(SEARCH('Listados Datos'!$P$3,AR532)))</xm:f>
            <xm:f>'Listados Datos'!$P$3</xm:f>
            <x14:dxf>
              <fill>
                <patternFill>
                  <bgColor rgb="FF99CC00"/>
                </patternFill>
              </fill>
            </x14:dxf>
          </x14:cfRule>
          <x14:cfRule type="containsText" priority="3892" operator="containsText" id="{97C0760F-505A-49C6-8B47-0224B423787D}">
            <xm:f>NOT(ISERROR(SEARCH('Listados Datos'!$P$4,AR532)))</xm:f>
            <xm:f>'Listados Datos'!$P$4</xm:f>
            <x14:dxf>
              <fill>
                <patternFill>
                  <bgColor rgb="FF33CC33"/>
                </patternFill>
              </fill>
            </x14:dxf>
          </x14:cfRule>
          <x14:cfRule type="containsText" priority="3893" operator="containsText" id="{F9B456CB-0210-406C-95D4-214A38970EAA}">
            <xm:f>NOT(ISERROR(SEARCH('Listados Datos'!$P$5,AR532)))</xm:f>
            <xm:f>'Listados Datos'!$P$5</xm:f>
            <x14:dxf>
              <fill>
                <patternFill>
                  <bgColor rgb="FFFFFF00"/>
                </patternFill>
              </fill>
            </x14:dxf>
          </x14:cfRule>
          <x14:cfRule type="containsText" priority="3894" operator="containsText" id="{B5D04A02-7F53-4C9C-B4B5-63803EE1ACC6}">
            <xm:f>NOT(ISERROR(SEARCH('Listados Datos'!$P$6,AR532)))</xm:f>
            <xm:f>'Listados Datos'!$P$6</xm:f>
            <x14:dxf>
              <fill>
                <patternFill>
                  <bgColor rgb="FFFFC000"/>
                </patternFill>
              </fill>
            </x14:dxf>
          </x14:cfRule>
          <x14:cfRule type="containsText" priority="3895" operator="containsText" id="{936AEFF0-8F65-4E80-B837-29D3C0ECA0FD}">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3887" operator="containsText" id="{1BC90261-83A1-4D04-B700-039C0DE21511}">
            <xm:f>NOT(ISERROR(SEARCH('Listados Datos'!$T$3,AT533)))</xm:f>
            <xm:f>'Listados Datos'!$T$3</xm:f>
            <x14:dxf>
              <fill>
                <patternFill patternType="solid">
                  <bgColor rgb="FFC00000"/>
                </patternFill>
              </fill>
            </x14:dxf>
          </x14:cfRule>
          <x14:cfRule type="containsText" priority="3888" operator="containsText" id="{A1681A52-C3CF-446E-8CE8-60AD8490664B}">
            <xm:f>NOT(ISERROR(SEARCH('Listados Datos'!$T$4,AT533)))</xm:f>
            <xm:f>'Listados Datos'!$T$4</xm:f>
            <x14:dxf>
              <font>
                <b/>
                <i val="0"/>
                <color theme="0"/>
              </font>
              <fill>
                <patternFill>
                  <bgColor rgb="FFE26B0A"/>
                </patternFill>
              </fill>
            </x14:dxf>
          </x14:cfRule>
          <x14:cfRule type="containsText" priority="3889" operator="containsText" id="{3D8594C9-4B8C-4160-9A08-CEEADA50C688}">
            <xm:f>NOT(ISERROR(SEARCH('Listados Datos'!$T$5,AT533)))</xm:f>
            <xm:f>'Listados Datos'!$T$5</xm:f>
            <x14:dxf>
              <font>
                <b/>
                <i val="0"/>
                <color auto="1"/>
              </font>
              <fill>
                <patternFill>
                  <bgColor rgb="FFFFFF00"/>
                </patternFill>
              </fill>
            </x14:dxf>
          </x14:cfRule>
          <x14:cfRule type="containsText" priority="3890" operator="containsText" id="{F1EF0482-3A36-454E-99F5-A48BDE3BB891}">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3877" operator="containsText" id="{0C1C356B-2A6E-4578-8A1E-8179A6848CF7}">
            <xm:f>NOT(ISERROR(SEARCH('Listados Datos'!$P$3,AR533)))</xm:f>
            <xm:f>'Listados Datos'!$P$3</xm:f>
            <x14:dxf>
              <fill>
                <patternFill>
                  <bgColor rgb="FF99CC00"/>
                </patternFill>
              </fill>
            </x14:dxf>
          </x14:cfRule>
          <x14:cfRule type="containsText" priority="3878" operator="containsText" id="{726B1C57-785A-47D0-A85D-19E12B341DE0}">
            <xm:f>NOT(ISERROR(SEARCH('Listados Datos'!$P$4,AR533)))</xm:f>
            <xm:f>'Listados Datos'!$P$4</xm:f>
            <x14:dxf>
              <fill>
                <patternFill>
                  <bgColor rgb="FF33CC33"/>
                </patternFill>
              </fill>
            </x14:dxf>
          </x14:cfRule>
          <x14:cfRule type="containsText" priority="3879" operator="containsText" id="{22F17236-B84A-4068-BF4C-8DE6EAFD4671}">
            <xm:f>NOT(ISERROR(SEARCH('Listados Datos'!$P$5,AR533)))</xm:f>
            <xm:f>'Listados Datos'!$P$5</xm:f>
            <x14:dxf>
              <fill>
                <patternFill>
                  <bgColor rgb="FFFFFF00"/>
                </patternFill>
              </fill>
            </x14:dxf>
          </x14:cfRule>
          <x14:cfRule type="containsText" priority="3880" operator="containsText" id="{63E8178E-84CF-4010-8083-744C37B3D5C7}">
            <xm:f>NOT(ISERROR(SEARCH('Listados Datos'!$P$6,AR533)))</xm:f>
            <xm:f>'Listados Datos'!$P$6</xm:f>
            <x14:dxf>
              <fill>
                <patternFill>
                  <bgColor rgb="FFFFC000"/>
                </patternFill>
              </fill>
            </x14:dxf>
          </x14:cfRule>
          <x14:cfRule type="containsText" priority="3881" operator="containsText" id="{D9CE529D-DC34-41BD-B840-C6891B688C8F}">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3859" operator="containsText" id="{70CE7196-6437-4BE7-B3EB-D06DE6E50028}">
            <xm:f>NOT(ISERROR(SEARCH('Listados Datos'!$T$3,AF534)))</xm:f>
            <xm:f>'Listados Datos'!$T$3</xm:f>
            <x14:dxf>
              <fill>
                <patternFill patternType="solid">
                  <bgColor rgb="FFC00000"/>
                </patternFill>
              </fill>
            </x14:dxf>
          </x14:cfRule>
          <x14:cfRule type="containsText" priority="3860" operator="containsText" id="{D871B8C1-702E-438E-9EBC-8FDFC0B014C8}">
            <xm:f>NOT(ISERROR(SEARCH('Listados Datos'!$T$4,AF534)))</xm:f>
            <xm:f>'Listados Datos'!$T$4</xm:f>
            <x14:dxf>
              <font>
                <b/>
                <i val="0"/>
                <color theme="0"/>
              </font>
              <fill>
                <patternFill>
                  <bgColor rgb="FFE26B0A"/>
                </patternFill>
              </fill>
            </x14:dxf>
          </x14:cfRule>
          <x14:cfRule type="containsText" priority="3861" operator="containsText" id="{2BE4DD31-F206-44DA-A9CD-E2EA7FA405CF}">
            <xm:f>NOT(ISERROR(SEARCH('Listados Datos'!$T$5,AF534)))</xm:f>
            <xm:f>'Listados Datos'!$T$5</xm:f>
            <x14:dxf>
              <font>
                <b/>
                <i val="0"/>
                <color auto="1"/>
              </font>
              <fill>
                <patternFill>
                  <bgColor rgb="FFFFFF00"/>
                </patternFill>
              </fill>
            </x14:dxf>
          </x14:cfRule>
          <x14:cfRule type="containsText" priority="3862" operator="containsText" id="{57840CB3-3D70-4A13-A745-7972A080123F}">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3855" operator="containsText" id="{7FA76593-4A4B-47F8-906E-C7C66165A758}">
            <xm:f>NOT(ISERROR(SEARCH('Listados Datos'!$T$3,AB534)))</xm:f>
            <xm:f>'Listados Datos'!$T$3</xm:f>
            <x14:dxf>
              <fill>
                <patternFill patternType="solid">
                  <bgColor rgb="FFC00000"/>
                </patternFill>
              </fill>
            </x14:dxf>
          </x14:cfRule>
          <x14:cfRule type="containsText" priority="3856" operator="containsText" id="{FC264CDE-0100-444A-B16E-258667C9C96E}">
            <xm:f>NOT(ISERROR(SEARCH('Listados Datos'!$T$4,AB534)))</xm:f>
            <xm:f>'Listados Datos'!$T$4</xm:f>
            <x14:dxf>
              <font>
                <b/>
                <i val="0"/>
                <color theme="0"/>
              </font>
              <fill>
                <patternFill>
                  <bgColor rgb="FFE26B0A"/>
                </patternFill>
              </fill>
            </x14:dxf>
          </x14:cfRule>
          <x14:cfRule type="containsText" priority="3857" operator="containsText" id="{35EA1F25-4A71-4511-9FA8-64C0C2C0BEBF}">
            <xm:f>NOT(ISERROR(SEARCH('Listados Datos'!$T$5,AB534)))</xm:f>
            <xm:f>'Listados Datos'!$T$5</xm:f>
            <x14:dxf>
              <font>
                <b/>
                <i val="0"/>
                <color auto="1"/>
              </font>
              <fill>
                <patternFill>
                  <bgColor rgb="FFFFFF00"/>
                </patternFill>
              </fill>
            </x14:dxf>
          </x14:cfRule>
          <x14:cfRule type="containsText" priority="3858" operator="containsText" id="{619746D7-C8CD-493B-B9A2-27EB1E47D9A2}">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3845" operator="containsText" id="{973E03B3-C206-42A5-B4F2-95D94549FB9A}">
            <xm:f>NOT(ISERROR(SEARCH('Listados Datos'!$P$3,Z534)))</xm:f>
            <xm:f>'Listados Datos'!$P$3</xm:f>
            <x14:dxf>
              <fill>
                <patternFill>
                  <bgColor rgb="FF99CC00"/>
                </patternFill>
              </fill>
            </x14:dxf>
          </x14:cfRule>
          <x14:cfRule type="containsText" priority="3846" operator="containsText" id="{8F9F66C4-F67E-4E08-A848-7A85C2780880}">
            <xm:f>NOT(ISERROR(SEARCH('Listados Datos'!$P$4,Z534)))</xm:f>
            <xm:f>'Listados Datos'!$P$4</xm:f>
            <x14:dxf>
              <fill>
                <patternFill>
                  <bgColor rgb="FF33CC33"/>
                </patternFill>
              </fill>
            </x14:dxf>
          </x14:cfRule>
          <x14:cfRule type="containsText" priority="3847" operator="containsText" id="{6C03F80A-1DC6-4AAE-BB20-61C884D522FE}">
            <xm:f>NOT(ISERROR(SEARCH('Listados Datos'!$P$5,Z534)))</xm:f>
            <xm:f>'Listados Datos'!$P$5</xm:f>
            <x14:dxf>
              <fill>
                <patternFill>
                  <bgColor rgb="FFFFFF00"/>
                </patternFill>
              </fill>
            </x14:dxf>
          </x14:cfRule>
          <x14:cfRule type="containsText" priority="3848" operator="containsText" id="{051D110E-E81F-4AE1-87DC-B18C3E1242A3}">
            <xm:f>NOT(ISERROR(SEARCH('Listados Datos'!$P$6,Z534)))</xm:f>
            <xm:f>'Listados Datos'!$P$6</xm:f>
            <x14:dxf>
              <fill>
                <patternFill>
                  <bgColor rgb="FFFFC000"/>
                </patternFill>
              </fill>
            </x14:dxf>
          </x14:cfRule>
          <x14:cfRule type="containsText" priority="3849" operator="containsText" id="{C10A5D46-9436-4ECC-94FD-A51A340D7C0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3817" operator="containsText" id="{60937BBB-5DD5-4ECE-9C0B-39A6D91D1D2D}">
            <xm:f>NOT(ISERROR(SEARCH('Listados Datos'!$T$3,AT535)))</xm:f>
            <xm:f>'Listados Datos'!$T$3</xm:f>
            <x14:dxf>
              <fill>
                <patternFill patternType="solid">
                  <bgColor rgb="FFC00000"/>
                </patternFill>
              </fill>
            </x14:dxf>
          </x14:cfRule>
          <x14:cfRule type="containsText" priority="3818" operator="containsText" id="{F58F266B-F8C1-43F3-96B9-AE8E3C3189E9}">
            <xm:f>NOT(ISERROR(SEARCH('Listados Datos'!$T$4,AT535)))</xm:f>
            <xm:f>'Listados Datos'!$T$4</xm:f>
            <x14:dxf>
              <font>
                <b/>
                <i val="0"/>
                <color theme="0"/>
              </font>
              <fill>
                <patternFill>
                  <bgColor rgb="FFE26B0A"/>
                </patternFill>
              </fill>
            </x14:dxf>
          </x14:cfRule>
          <x14:cfRule type="containsText" priority="3819" operator="containsText" id="{70E8E818-48B7-4795-A0F9-B8D63E88E0C7}">
            <xm:f>NOT(ISERROR(SEARCH('Listados Datos'!$T$5,AT535)))</xm:f>
            <xm:f>'Listados Datos'!$T$5</xm:f>
            <x14:dxf>
              <font>
                <b/>
                <i val="0"/>
                <color auto="1"/>
              </font>
              <fill>
                <patternFill>
                  <bgColor rgb="FFFFFF00"/>
                </patternFill>
              </fill>
            </x14:dxf>
          </x14:cfRule>
          <x14:cfRule type="containsText" priority="3820" operator="containsText" id="{CCD5DFDD-479D-4F79-9CB7-1B86C150425C}">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3737" operator="containsText" id="{FCEAEDA7-B47A-4B97-8E82-38A3397D02E9}">
            <xm:f>NOT(ISERROR(SEARCH('Listados Datos'!$T$3,AT531)))</xm:f>
            <xm:f>'Listados Datos'!$T$3</xm:f>
            <x14:dxf>
              <fill>
                <patternFill patternType="solid">
                  <bgColor rgb="FFC00000"/>
                </patternFill>
              </fill>
            </x14:dxf>
          </x14:cfRule>
          <x14:cfRule type="containsText" priority="3738" operator="containsText" id="{72FD5CAA-4E1C-4741-A04D-A0AED01C3843}">
            <xm:f>NOT(ISERROR(SEARCH('Listados Datos'!$T$4,AT531)))</xm:f>
            <xm:f>'Listados Datos'!$T$4</xm:f>
            <x14:dxf>
              <font>
                <b/>
                <i val="0"/>
                <color theme="0"/>
              </font>
              <fill>
                <patternFill>
                  <bgColor rgb="FFE26B0A"/>
                </patternFill>
              </fill>
            </x14:dxf>
          </x14:cfRule>
          <x14:cfRule type="containsText" priority="3739" operator="containsText" id="{DC58A83E-F530-4541-8D62-E1A1ED2F9A88}">
            <xm:f>NOT(ISERROR(SEARCH('Listados Datos'!$T$5,AT531)))</xm:f>
            <xm:f>'Listados Datos'!$T$5</xm:f>
            <x14:dxf>
              <font>
                <b/>
                <i val="0"/>
                <color auto="1"/>
              </font>
              <fill>
                <patternFill>
                  <bgColor rgb="FFFFFF00"/>
                </patternFill>
              </fill>
            </x14:dxf>
          </x14:cfRule>
          <x14:cfRule type="containsText" priority="3740" operator="containsText" id="{E5F26CBC-01A4-4750-A22B-719612F97718}">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27" operator="containsText" id="{076DA9B4-43DB-4457-9A16-2D6BB14A98B2}">
            <xm:f>NOT(ISERROR(SEARCH('Listados Datos'!$P$3,AR531)))</xm:f>
            <xm:f>'Listados Datos'!$P$3</xm:f>
            <x14:dxf>
              <fill>
                <patternFill>
                  <bgColor rgb="FF99CC00"/>
                </patternFill>
              </fill>
            </x14:dxf>
          </x14:cfRule>
          <x14:cfRule type="containsText" priority="3728" operator="containsText" id="{AAAA3C3B-8BF6-4827-BEFA-6C46FC745FFB}">
            <xm:f>NOT(ISERROR(SEARCH('Listados Datos'!$P$4,AR531)))</xm:f>
            <xm:f>'Listados Datos'!$P$4</xm:f>
            <x14:dxf>
              <fill>
                <patternFill>
                  <bgColor rgb="FF33CC33"/>
                </patternFill>
              </fill>
            </x14:dxf>
          </x14:cfRule>
          <x14:cfRule type="containsText" priority="3729" operator="containsText" id="{D515E24F-A53F-4AFC-8B73-2AC4D7DDA371}">
            <xm:f>NOT(ISERROR(SEARCH('Listados Datos'!$P$5,AR531)))</xm:f>
            <xm:f>'Listados Datos'!$P$5</xm:f>
            <x14:dxf>
              <fill>
                <patternFill>
                  <bgColor rgb="FFFFFF00"/>
                </patternFill>
              </fill>
            </x14:dxf>
          </x14:cfRule>
          <x14:cfRule type="containsText" priority="3730" operator="containsText" id="{52333E6A-3EA5-41D5-8FA6-CFDA4173BF4D}">
            <xm:f>NOT(ISERROR(SEARCH('Listados Datos'!$P$6,AR531)))</xm:f>
            <xm:f>'Listados Datos'!$P$6</xm:f>
            <x14:dxf>
              <fill>
                <patternFill>
                  <bgColor rgb="FFFFC000"/>
                </patternFill>
              </fill>
            </x14:dxf>
          </x14:cfRule>
          <x14:cfRule type="containsText" priority="3731" operator="containsText" id="{599F4C5F-D7F3-4A5C-95F9-C6CCB1B6D099}">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95" operator="containsText" id="{C1CE4F09-4205-44A8-B366-966D60CBE27E}">
            <xm:f>NOT(ISERROR(SEARCH('Listados Datos'!$T$3,AT528)))</xm:f>
            <xm:f>'Listados Datos'!$T$3</xm:f>
            <x14:dxf>
              <fill>
                <patternFill patternType="solid">
                  <bgColor rgb="FFC00000"/>
                </patternFill>
              </fill>
            </x14:dxf>
          </x14:cfRule>
          <x14:cfRule type="containsText" priority="3696" operator="containsText" id="{BADBF8A2-2A1F-4F5F-86AD-E2F715555A82}">
            <xm:f>NOT(ISERROR(SEARCH('Listados Datos'!$T$4,AT528)))</xm:f>
            <xm:f>'Listados Datos'!$T$4</xm:f>
            <x14:dxf>
              <font>
                <b/>
                <i val="0"/>
                <color theme="0"/>
              </font>
              <fill>
                <patternFill>
                  <bgColor rgb="FFE26B0A"/>
                </patternFill>
              </fill>
            </x14:dxf>
          </x14:cfRule>
          <x14:cfRule type="containsText" priority="3697" operator="containsText" id="{8269106F-9F30-4C7B-BE42-3168254969B5}">
            <xm:f>NOT(ISERROR(SEARCH('Listados Datos'!$T$5,AT528)))</xm:f>
            <xm:f>'Listados Datos'!$T$5</xm:f>
            <x14:dxf>
              <font>
                <b/>
                <i val="0"/>
                <color auto="1"/>
              </font>
              <fill>
                <patternFill>
                  <bgColor rgb="FFFFFF00"/>
                </patternFill>
              </fill>
            </x14:dxf>
          </x14:cfRule>
          <x14:cfRule type="containsText" priority="3698" operator="containsText" id="{5283F7E7-CFC6-42D5-9886-A87D997711DC}">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85" operator="containsText" id="{FF9DE810-1B9E-4A32-8229-D4E021AE0659}">
            <xm:f>NOT(ISERROR(SEARCH('Listados Datos'!$P$3,AR528)))</xm:f>
            <xm:f>'Listados Datos'!$P$3</xm:f>
            <x14:dxf>
              <fill>
                <patternFill>
                  <bgColor rgb="FF99CC00"/>
                </patternFill>
              </fill>
            </x14:dxf>
          </x14:cfRule>
          <x14:cfRule type="containsText" priority="3686" operator="containsText" id="{D07952F4-03B7-4DA3-9B53-0D621233B342}">
            <xm:f>NOT(ISERROR(SEARCH('Listados Datos'!$P$4,AR528)))</xm:f>
            <xm:f>'Listados Datos'!$P$4</xm:f>
            <x14:dxf>
              <fill>
                <patternFill>
                  <bgColor rgb="FF33CC33"/>
                </patternFill>
              </fill>
            </x14:dxf>
          </x14:cfRule>
          <x14:cfRule type="containsText" priority="3687" operator="containsText" id="{2B933F08-D135-426F-942A-D945D4FC6580}">
            <xm:f>NOT(ISERROR(SEARCH('Listados Datos'!$P$5,AR528)))</xm:f>
            <xm:f>'Listados Datos'!$P$5</xm:f>
            <x14:dxf>
              <fill>
                <patternFill>
                  <bgColor rgb="FFFFFF00"/>
                </patternFill>
              </fill>
            </x14:dxf>
          </x14:cfRule>
          <x14:cfRule type="containsText" priority="3688" operator="containsText" id="{D405D245-7327-4D03-ABFF-9095464E1DE2}">
            <xm:f>NOT(ISERROR(SEARCH('Listados Datos'!$P$6,AR528)))</xm:f>
            <xm:f>'Listados Datos'!$P$6</xm:f>
            <x14:dxf>
              <fill>
                <patternFill>
                  <bgColor rgb="FFFFC000"/>
                </patternFill>
              </fill>
            </x14:dxf>
          </x14:cfRule>
          <x14:cfRule type="containsText" priority="3689" operator="containsText" id="{FC3AB8B1-B411-4E0F-8EB8-DC186B24A420}">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671" operator="containsText" id="{F0361311-AA88-4C54-9B6F-9FC2FFB6AF47}">
            <xm:f>NOT(ISERROR(SEARCH('Listados Datos'!$P$3,AR529)))</xm:f>
            <xm:f>'Listados Datos'!$P$3</xm:f>
            <x14:dxf>
              <fill>
                <patternFill>
                  <bgColor rgb="FF99CC00"/>
                </patternFill>
              </fill>
            </x14:dxf>
          </x14:cfRule>
          <x14:cfRule type="containsText" priority="3672" operator="containsText" id="{7F391568-D1BA-4DB0-9F54-3710605423D4}">
            <xm:f>NOT(ISERROR(SEARCH('Listados Datos'!$P$4,AR529)))</xm:f>
            <xm:f>'Listados Datos'!$P$4</xm:f>
            <x14:dxf>
              <fill>
                <patternFill>
                  <bgColor rgb="FF33CC33"/>
                </patternFill>
              </fill>
            </x14:dxf>
          </x14:cfRule>
          <x14:cfRule type="containsText" priority="3673" operator="containsText" id="{9F257D77-4FBB-436F-B816-5657DBD3FF60}">
            <xm:f>NOT(ISERROR(SEARCH('Listados Datos'!$P$5,AR529)))</xm:f>
            <xm:f>'Listados Datos'!$P$5</xm:f>
            <x14:dxf>
              <fill>
                <patternFill>
                  <bgColor rgb="FFFFFF00"/>
                </patternFill>
              </fill>
            </x14:dxf>
          </x14:cfRule>
          <x14:cfRule type="containsText" priority="3674" operator="containsText" id="{4BE7C6D4-5C46-4494-BF02-66DF5DB8918F}">
            <xm:f>NOT(ISERROR(SEARCH('Listados Datos'!$P$6,AR529)))</xm:f>
            <xm:f>'Listados Datos'!$P$6</xm:f>
            <x14:dxf>
              <fill>
                <patternFill>
                  <bgColor rgb="FFFFC000"/>
                </patternFill>
              </fill>
            </x14:dxf>
          </x14:cfRule>
          <x14:cfRule type="containsText" priority="3675" operator="containsText" id="{7BB251D9-2135-42A4-A469-9F1D81086B4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3803" operator="containsText" id="{B92B6D58-53FA-4477-8DEF-650AE28C2221}">
            <xm:f>NOT(ISERROR(SEARCH('Listados Datos'!$T$3,AF526)))</xm:f>
            <xm:f>'Listados Datos'!$T$3</xm:f>
            <x14:dxf>
              <fill>
                <patternFill patternType="solid">
                  <bgColor rgb="FFC00000"/>
                </patternFill>
              </fill>
            </x14:dxf>
          </x14:cfRule>
          <x14:cfRule type="containsText" priority="3804" operator="containsText" id="{822AA1B1-55EB-4624-980F-B436619DB40D}">
            <xm:f>NOT(ISERROR(SEARCH('Listados Datos'!$T$4,AF526)))</xm:f>
            <xm:f>'Listados Datos'!$T$4</xm:f>
            <x14:dxf>
              <font>
                <b/>
                <i val="0"/>
                <color theme="0"/>
              </font>
              <fill>
                <patternFill>
                  <bgColor rgb="FFE26B0A"/>
                </patternFill>
              </fill>
            </x14:dxf>
          </x14:cfRule>
          <x14:cfRule type="containsText" priority="3805" operator="containsText" id="{4CCB5DC7-FFE8-4C6B-8E16-765845402648}">
            <xm:f>NOT(ISERROR(SEARCH('Listados Datos'!$T$5,AF526)))</xm:f>
            <xm:f>'Listados Datos'!$T$5</xm:f>
            <x14:dxf>
              <font>
                <b/>
                <i val="0"/>
                <color auto="1"/>
              </font>
              <fill>
                <patternFill>
                  <bgColor rgb="FFFFFF00"/>
                </patternFill>
              </fill>
            </x14:dxf>
          </x14:cfRule>
          <x14:cfRule type="containsText" priority="3806" operator="containsText" id="{5439AAFC-A60A-4FDF-8803-2FFBE0DB34A0}">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99" operator="containsText" id="{B9F57C4B-1F0A-4DAE-8DF3-DB2A341ED9C4}">
            <xm:f>NOT(ISERROR(SEARCH('Listados Datos'!$T$3,AB526)))</xm:f>
            <xm:f>'Listados Datos'!$T$3</xm:f>
            <x14:dxf>
              <fill>
                <patternFill patternType="solid">
                  <bgColor rgb="FFC00000"/>
                </patternFill>
              </fill>
            </x14:dxf>
          </x14:cfRule>
          <x14:cfRule type="containsText" priority="3800" operator="containsText" id="{1AAE432B-46AE-4CEF-BC57-6BBF833E0105}">
            <xm:f>NOT(ISERROR(SEARCH('Listados Datos'!$T$4,AB526)))</xm:f>
            <xm:f>'Listados Datos'!$T$4</xm:f>
            <x14:dxf>
              <font>
                <b/>
                <i val="0"/>
                <color theme="0"/>
              </font>
              <fill>
                <patternFill>
                  <bgColor rgb="FFE26B0A"/>
                </patternFill>
              </fill>
            </x14:dxf>
          </x14:cfRule>
          <x14:cfRule type="containsText" priority="3801" operator="containsText" id="{FECDFC82-C882-4AF9-8798-DA793CBDD02D}">
            <xm:f>NOT(ISERROR(SEARCH('Listados Datos'!$T$5,AB526)))</xm:f>
            <xm:f>'Listados Datos'!$T$5</xm:f>
            <x14:dxf>
              <font>
                <b/>
                <i val="0"/>
                <color auto="1"/>
              </font>
              <fill>
                <patternFill>
                  <bgColor rgb="FFFFFF00"/>
                </patternFill>
              </fill>
            </x14:dxf>
          </x14:cfRule>
          <x14:cfRule type="containsText" priority="3802" operator="containsText" id="{674498F9-04BF-46E0-AF6C-DA22CED468F7}">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89" operator="containsText" id="{8541AE7E-DE62-42AB-A79F-AF973FD02E2F}">
            <xm:f>NOT(ISERROR(SEARCH('Listados Datos'!$P$3,Z526)))</xm:f>
            <xm:f>'Listados Datos'!$P$3</xm:f>
            <x14:dxf>
              <fill>
                <patternFill>
                  <bgColor rgb="FF99CC00"/>
                </patternFill>
              </fill>
            </x14:dxf>
          </x14:cfRule>
          <x14:cfRule type="containsText" priority="3790" operator="containsText" id="{41BE4481-0A56-4AD5-829C-B72CFBE265D1}">
            <xm:f>NOT(ISERROR(SEARCH('Listados Datos'!$P$4,Z526)))</xm:f>
            <xm:f>'Listados Datos'!$P$4</xm:f>
            <x14:dxf>
              <fill>
                <patternFill>
                  <bgColor rgb="FF33CC33"/>
                </patternFill>
              </fill>
            </x14:dxf>
          </x14:cfRule>
          <x14:cfRule type="containsText" priority="3791" operator="containsText" id="{D3C4EFD3-3473-4DC3-B415-0A28C2028ED7}">
            <xm:f>NOT(ISERROR(SEARCH('Listados Datos'!$P$5,Z526)))</xm:f>
            <xm:f>'Listados Datos'!$P$5</xm:f>
            <x14:dxf>
              <fill>
                <patternFill>
                  <bgColor rgb="FFFFFF00"/>
                </patternFill>
              </fill>
            </x14:dxf>
          </x14:cfRule>
          <x14:cfRule type="containsText" priority="3792" operator="containsText" id="{54208A08-0393-4667-96D1-748CE62F9982}">
            <xm:f>NOT(ISERROR(SEARCH('Listados Datos'!$P$6,Z526)))</xm:f>
            <xm:f>'Listados Datos'!$P$6</xm:f>
            <x14:dxf>
              <fill>
                <patternFill>
                  <bgColor rgb="FFFFC000"/>
                </patternFill>
              </fill>
            </x14:dxf>
          </x14:cfRule>
          <x14:cfRule type="containsText" priority="3793" operator="containsText" id="{02AB2221-DCD0-4F6F-A40F-62F0F9C9AAEF}">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65" operator="containsText" id="{16ED5ACE-FEE9-4CDD-B1F5-EEEA8BF6182E}">
            <xm:f>NOT(ISERROR(SEARCH('Listados Datos'!$T$3,AT526)))</xm:f>
            <xm:f>'Listados Datos'!$T$3</xm:f>
            <x14:dxf>
              <fill>
                <patternFill patternType="solid">
                  <bgColor rgb="FFC00000"/>
                </patternFill>
              </fill>
            </x14:dxf>
          </x14:cfRule>
          <x14:cfRule type="containsText" priority="3766" operator="containsText" id="{2910790A-F559-41CE-A6E1-5522C29FF94C}">
            <xm:f>NOT(ISERROR(SEARCH('Listados Datos'!$T$4,AT526)))</xm:f>
            <xm:f>'Listados Datos'!$T$4</xm:f>
            <x14:dxf>
              <font>
                <b/>
                <i val="0"/>
                <color theme="0"/>
              </font>
              <fill>
                <patternFill>
                  <bgColor rgb="FFE26B0A"/>
                </patternFill>
              </fill>
            </x14:dxf>
          </x14:cfRule>
          <x14:cfRule type="containsText" priority="3767" operator="containsText" id="{AA578F65-AD01-4E71-98BE-38A97035586B}">
            <xm:f>NOT(ISERROR(SEARCH('Listados Datos'!$T$5,AT526)))</xm:f>
            <xm:f>'Listados Datos'!$T$5</xm:f>
            <x14:dxf>
              <font>
                <b/>
                <i val="0"/>
                <color auto="1"/>
              </font>
              <fill>
                <patternFill>
                  <bgColor rgb="FFFFFF00"/>
                </patternFill>
              </fill>
            </x14:dxf>
          </x14:cfRule>
          <x14:cfRule type="containsText" priority="3768" operator="containsText" id="{EFCDF208-ACCF-4CEA-936E-120D25B335BD}">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55" operator="containsText" id="{71974473-89C9-4CE5-BB0C-928157E09DE2}">
            <xm:f>NOT(ISERROR(SEARCH('Listados Datos'!$P$3,AR526)))</xm:f>
            <xm:f>'Listados Datos'!$P$3</xm:f>
            <x14:dxf>
              <fill>
                <patternFill>
                  <bgColor rgb="FF99CC00"/>
                </patternFill>
              </fill>
            </x14:dxf>
          </x14:cfRule>
          <x14:cfRule type="containsText" priority="3756" operator="containsText" id="{2B5094EF-AF52-4383-8998-4C3B1DDBCC7D}">
            <xm:f>NOT(ISERROR(SEARCH('Listados Datos'!$P$4,AR526)))</xm:f>
            <xm:f>'Listados Datos'!$P$4</xm:f>
            <x14:dxf>
              <fill>
                <patternFill>
                  <bgColor rgb="FF33CC33"/>
                </patternFill>
              </fill>
            </x14:dxf>
          </x14:cfRule>
          <x14:cfRule type="containsText" priority="3757" operator="containsText" id="{3EAB12C4-460C-4AC5-B88C-A405C0620AA9}">
            <xm:f>NOT(ISERROR(SEARCH('Listados Datos'!$P$5,AR526)))</xm:f>
            <xm:f>'Listados Datos'!$P$5</xm:f>
            <x14:dxf>
              <fill>
                <patternFill>
                  <bgColor rgb="FFFFFF00"/>
                </patternFill>
              </fill>
            </x14:dxf>
          </x14:cfRule>
          <x14:cfRule type="containsText" priority="3758" operator="containsText" id="{E74C0505-12A0-453E-9892-32C29F72C103}">
            <xm:f>NOT(ISERROR(SEARCH('Listados Datos'!$P$6,AR526)))</xm:f>
            <xm:f>'Listados Datos'!$P$6</xm:f>
            <x14:dxf>
              <fill>
                <patternFill>
                  <bgColor rgb="FFFFC000"/>
                </patternFill>
              </fill>
            </x14:dxf>
          </x14:cfRule>
          <x14:cfRule type="containsText" priority="3759" operator="containsText" id="{57B19927-09B0-4224-863B-2B123CEE3872}">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51" operator="containsText" id="{DB46A7D8-741B-4BD7-9BE0-7FD0D07E4F0F}">
            <xm:f>NOT(ISERROR(SEARCH('Listados Datos'!$T$3,AT527)))</xm:f>
            <xm:f>'Listados Datos'!$T$3</xm:f>
            <x14:dxf>
              <fill>
                <patternFill patternType="solid">
                  <bgColor rgb="FFC00000"/>
                </patternFill>
              </fill>
            </x14:dxf>
          </x14:cfRule>
          <x14:cfRule type="containsText" priority="3752" operator="containsText" id="{0D893F77-3959-4B67-8B56-403D8FFC47B4}">
            <xm:f>NOT(ISERROR(SEARCH('Listados Datos'!$T$4,AT527)))</xm:f>
            <xm:f>'Listados Datos'!$T$4</xm:f>
            <x14:dxf>
              <font>
                <b/>
                <i val="0"/>
                <color theme="0"/>
              </font>
              <fill>
                <patternFill>
                  <bgColor rgb="FFE26B0A"/>
                </patternFill>
              </fill>
            </x14:dxf>
          </x14:cfRule>
          <x14:cfRule type="containsText" priority="3753" operator="containsText" id="{0A984AAA-1040-4877-9B74-181C1BB38E0B}">
            <xm:f>NOT(ISERROR(SEARCH('Listados Datos'!$T$5,AT527)))</xm:f>
            <xm:f>'Listados Datos'!$T$5</xm:f>
            <x14:dxf>
              <font>
                <b/>
                <i val="0"/>
                <color auto="1"/>
              </font>
              <fill>
                <patternFill>
                  <bgColor rgb="FFFFFF00"/>
                </patternFill>
              </fill>
            </x14:dxf>
          </x14:cfRule>
          <x14:cfRule type="containsText" priority="3754" operator="containsText" id="{6EACA832-97C6-4F09-AEDA-5CAB60962D59}">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41" operator="containsText" id="{E496254D-B251-433B-A454-F692D8F25D98}">
            <xm:f>NOT(ISERROR(SEARCH('Listados Datos'!$P$3,AR527)))</xm:f>
            <xm:f>'Listados Datos'!$P$3</xm:f>
            <x14:dxf>
              <fill>
                <patternFill>
                  <bgColor rgb="FF99CC00"/>
                </patternFill>
              </fill>
            </x14:dxf>
          </x14:cfRule>
          <x14:cfRule type="containsText" priority="3742" operator="containsText" id="{7FF46C4E-08F5-4319-9D95-71374D7B8024}">
            <xm:f>NOT(ISERROR(SEARCH('Listados Datos'!$P$4,AR527)))</xm:f>
            <xm:f>'Listados Datos'!$P$4</xm:f>
            <x14:dxf>
              <fill>
                <patternFill>
                  <bgColor rgb="FF33CC33"/>
                </patternFill>
              </fill>
            </x14:dxf>
          </x14:cfRule>
          <x14:cfRule type="containsText" priority="3743" operator="containsText" id="{CADD1C11-C4E6-46DA-B5F7-A0481D669F86}">
            <xm:f>NOT(ISERROR(SEARCH('Listados Datos'!$P$5,AR527)))</xm:f>
            <xm:f>'Listados Datos'!$P$5</xm:f>
            <x14:dxf>
              <fill>
                <patternFill>
                  <bgColor rgb="FFFFFF00"/>
                </patternFill>
              </fill>
            </x14:dxf>
          </x14:cfRule>
          <x14:cfRule type="containsText" priority="3744" operator="containsText" id="{7F1FCE06-6A45-4409-945B-53353295FCCA}">
            <xm:f>NOT(ISERROR(SEARCH('Listados Datos'!$P$6,AR527)))</xm:f>
            <xm:f>'Listados Datos'!$P$6</xm:f>
            <x14:dxf>
              <fill>
                <patternFill>
                  <bgColor rgb="FFFFC000"/>
                </patternFill>
              </fill>
            </x14:dxf>
          </x14:cfRule>
          <x14:cfRule type="containsText" priority="3745" operator="containsText" id="{6A1D84D7-4525-4162-A788-20645DD287D8}">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723" operator="containsText" id="{759C5D3B-6710-4B2E-A349-D789206D9124}">
            <xm:f>NOT(ISERROR(SEARCH('Listados Datos'!$T$3,AF528)))</xm:f>
            <xm:f>'Listados Datos'!$T$3</xm:f>
            <x14:dxf>
              <fill>
                <patternFill patternType="solid">
                  <bgColor rgb="FFC00000"/>
                </patternFill>
              </fill>
            </x14:dxf>
          </x14:cfRule>
          <x14:cfRule type="containsText" priority="3724" operator="containsText" id="{AD90B7DC-D32B-49AE-9B15-8F89FE6B5354}">
            <xm:f>NOT(ISERROR(SEARCH('Listados Datos'!$T$4,AF528)))</xm:f>
            <xm:f>'Listados Datos'!$T$4</xm:f>
            <x14:dxf>
              <font>
                <b/>
                <i val="0"/>
                <color theme="0"/>
              </font>
              <fill>
                <patternFill>
                  <bgColor rgb="FFE26B0A"/>
                </patternFill>
              </fill>
            </x14:dxf>
          </x14:cfRule>
          <x14:cfRule type="containsText" priority="3725" operator="containsText" id="{E3014591-CADE-4938-9663-555F3A31E757}">
            <xm:f>NOT(ISERROR(SEARCH('Listados Datos'!$T$5,AF528)))</xm:f>
            <xm:f>'Listados Datos'!$T$5</xm:f>
            <x14:dxf>
              <font>
                <b/>
                <i val="0"/>
                <color auto="1"/>
              </font>
              <fill>
                <patternFill>
                  <bgColor rgb="FFFFFF00"/>
                </patternFill>
              </fill>
            </x14:dxf>
          </x14:cfRule>
          <x14:cfRule type="containsText" priority="3726" operator="containsText" id="{64F1DF55-9D12-4EA9-AED3-2D2BEAC9B673}">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719" operator="containsText" id="{B1D4041B-5830-4370-99FB-C0B874EDA9CD}">
            <xm:f>NOT(ISERROR(SEARCH('Listados Datos'!$T$3,AB528)))</xm:f>
            <xm:f>'Listados Datos'!$T$3</xm:f>
            <x14:dxf>
              <fill>
                <patternFill patternType="solid">
                  <bgColor rgb="FFC00000"/>
                </patternFill>
              </fill>
            </x14:dxf>
          </x14:cfRule>
          <x14:cfRule type="containsText" priority="3720" operator="containsText" id="{1CEC0E1E-64C2-45F2-A86A-76CB26EDB28B}">
            <xm:f>NOT(ISERROR(SEARCH('Listados Datos'!$T$4,AB528)))</xm:f>
            <xm:f>'Listados Datos'!$T$4</xm:f>
            <x14:dxf>
              <font>
                <b/>
                <i val="0"/>
                <color theme="0"/>
              </font>
              <fill>
                <patternFill>
                  <bgColor rgb="FFE26B0A"/>
                </patternFill>
              </fill>
            </x14:dxf>
          </x14:cfRule>
          <x14:cfRule type="containsText" priority="3721" operator="containsText" id="{8E8BC30B-BBA9-4389-89BF-C208D595DC9D}">
            <xm:f>NOT(ISERROR(SEARCH('Listados Datos'!$T$5,AB528)))</xm:f>
            <xm:f>'Listados Datos'!$T$5</xm:f>
            <x14:dxf>
              <font>
                <b/>
                <i val="0"/>
                <color auto="1"/>
              </font>
              <fill>
                <patternFill>
                  <bgColor rgb="FFFFFF00"/>
                </patternFill>
              </fill>
            </x14:dxf>
          </x14:cfRule>
          <x14:cfRule type="containsText" priority="3722" operator="containsText" id="{91E9333F-E5F2-40FC-8979-252456095E9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709" operator="containsText" id="{C8F0BDE3-2828-4434-BBFE-29583D26CB57}">
            <xm:f>NOT(ISERROR(SEARCH('Listados Datos'!$P$3,Z528)))</xm:f>
            <xm:f>'Listados Datos'!$P$3</xm:f>
            <x14:dxf>
              <fill>
                <patternFill>
                  <bgColor rgb="FF99CC00"/>
                </patternFill>
              </fill>
            </x14:dxf>
          </x14:cfRule>
          <x14:cfRule type="containsText" priority="3710" operator="containsText" id="{A86E7139-B2C3-4A24-B762-1304740587CC}">
            <xm:f>NOT(ISERROR(SEARCH('Listados Datos'!$P$4,Z528)))</xm:f>
            <xm:f>'Listados Datos'!$P$4</xm:f>
            <x14:dxf>
              <fill>
                <patternFill>
                  <bgColor rgb="FF33CC33"/>
                </patternFill>
              </fill>
            </x14:dxf>
          </x14:cfRule>
          <x14:cfRule type="containsText" priority="3711" operator="containsText" id="{AF51D06B-10B9-452E-96C9-EB14C1FCD5AC}">
            <xm:f>NOT(ISERROR(SEARCH('Listados Datos'!$P$5,Z528)))</xm:f>
            <xm:f>'Listados Datos'!$P$5</xm:f>
            <x14:dxf>
              <fill>
                <patternFill>
                  <bgColor rgb="FFFFFF00"/>
                </patternFill>
              </fill>
            </x14:dxf>
          </x14:cfRule>
          <x14:cfRule type="containsText" priority="3712" operator="containsText" id="{04E71EA0-1742-4B97-9869-1876C95BD33E}">
            <xm:f>NOT(ISERROR(SEARCH('Listados Datos'!$P$6,Z528)))</xm:f>
            <xm:f>'Listados Datos'!$P$6</xm:f>
            <x14:dxf>
              <fill>
                <patternFill>
                  <bgColor rgb="FFFFC000"/>
                </patternFill>
              </fill>
            </x14:dxf>
          </x14:cfRule>
          <x14:cfRule type="containsText" priority="3713" operator="containsText" id="{60CA3D52-2150-4C31-9FCD-65D331B3DC2E}">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81" operator="containsText" id="{BE26EEBC-5578-4134-8510-4308EEE86510}">
            <xm:f>NOT(ISERROR(SEARCH('Listados Datos'!$T$3,AT529)))</xm:f>
            <xm:f>'Listados Datos'!$T$3</xm:f>
            <x14:dxf>
              <fill>
                <patternFill patternType="solid">
                  <bgColor rgb="FFC00000"/>
                </patternFill>
              </fill>
            </x14:dxf>
          </x14:cfRule>
          <x14:cfRule type="containsText" priority="3682" operator="containsText" id="{623D2375-9BB0-4FD6-AAA5-D8A9342CFF5E}">
            <xm:f>NOT(ISERROR(SEARCH('Listados Datos'!$T$4,AT529)))</xm:f>
            <xm:f>'Listados Datos'!$T$4</xm:f>
            <x14:dxf>
              <font>
                <b/>
                <i val="0"/>
                <color theme="0"/>
              </font>
              <fill>
                <patternFill>
                  <bgColor rgb="FFE26B0A"/>
                </patternFill>
              </fill>
            </x14:dxf>
          </x14:cfRule>
          <x14:cfRule type="containsText" priority="3683" operator="containsText" id="{F913DB7E-38E9-4028-AA9E-48CC043BD280}">
            <xm:f>NOT(ISERROR(SEARCH('Listados Datos'!$T$5,AT529)))</xm:f>
            <xm:f>'Listados Datos'!$T$5</xm:f>
            <x14:dxf>
              <font>
                <b/>
                <i val="0"/>
                <color auto="1"/>
              </font>
              <fill>
                <patternFill>
                  <bgColor rgb="FFFFFF00"/>
                </patternFill>
              </fill>
            </x14:dxf>
          </x14:cfRule>
          <x14:cfRule type="containsText" priority="3684" operator="containsText" id="{E9638DA0-B8AA-492E-A488-3E983379392F}">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419" operator="containsText" id="{91B1B35A-82C6-40B0-AAC4-0F6FE30BB4C6}">
            <xm:f>NOT(ISERROR(SEARCH('Listados Datos'!$P$3,AR536)))</xm:f>
            <xm:f>'Listados Datos'!$P$3</xm:f>
            <x14:dxf>
              <fill>
                <patternFill>
                  <bgColor rgb="FF99CC00"/>
                </patternFill>
              </fill>
            </x14:dxf>
          </x14:cfRule>
          <x14:cfRule type="containsText" priority="3420" operator="containsText" id="{2907DE6A-A229-4980-AB4E-54C645C2A534}">
            <xm:f>NOT(ISERROR(SEARCH('Listados Datos'!$P$4,AR536)))</xm:f>
            <xm:f>'Listados Datos'!$P$4</xm:f>
            <x14:dxf>
              <fill>
                <patternFill>
                  <bgColor rgb="FF33CC33"/>
                </patternFill>
              </fill>
            </x14:dxf>
          </x14:cfRule>
          <x14:cfRule type="containsText" priority="3421" operator="containsText" id="{5F827674-07DD-4DED-8DC4-142BAB86474D}">
            <xm:f>NOT(ISERROR(SEARCH('Listados Datos'!$P$5,AR536)))</xm:f>
            <xm:f>'Listados Datos'!$P$5</xm:f>
            <x14:dxf>
              <fill>
                <patternFill>
                  <bgColor rgb="FFFFFF00"/>
                </patternFill>
              </fill>
            </x14:dxf>
          </x14:cfRule>
          <x14:cfRule type="containsText" priority="3422" operator="containsText" id="{6090716B-78E1-4650-9F15-874DEA0333BC}">
            <xm:f>NOT(ISERROR(SEARCH('Listados Datos'!$P$6,AR536)))</xm:f>
            <xm:f>'Listados Datos'!$P$6</xm:f>
            <x14:dxf>
              <fill>
                <patternFill>
                  <bgColor rgb="FFFFC000"/>
                </patternFill>
              </fill>
            </x14:dxf>
          </x14:cfRule>
          <x14:cfRule type="containsText" priority="3423" operator="containsText" id="{E1457DBE-99B7-4B3E-8F1B-8DB05E9E3C94}">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3667" operator="containsText" id="{7DF07C7F-E87D-4CBF-9865-DD12B1AE5903}">
            <xm:f>NOT(ISERROR(SEARCH('Listados Datos'!$T$3,AF506)))</xm:f>
            <xm:f>'Listados Datos'!$T$3</xm:f>
            <x14:dxf>
              <fill>
                <patternFill patternType="solid">
                  <bgColor rgb="FFC00000"/>
                </patternFill>
              </fill>
            </x14:dxf>
          </x14:cfRule>
          <x14:cfRule type="containsText" priority="3668" operator="containsText" id="{D33AD84F-CA10-480A-B366-44A65E779263}">
            <xm:f>NOT(ISERROR(SEARCH('Listados Datos'!$T$4,AF506)))</xm:f>
            <xm:f>'Listados Datos'!$T$4</xm:f>
            <x14:dxf>
              <font>
                <b/>
                <i val="0"/>
                <color theme="0"/>
              </font>
              <fill>
                <patternFill>
                  <bgColor rgb="FFE26B0A"/>
                </patternFill>
              </fill>
            </x14:dxf>
          </x14:cfRule>
          <x14:cfRule type="containsText" priority="3669" operator="containsText" id="{69B081B8-5231-4A8B-966B-CD2870EBBA7A}">
            <xm:f>NOT(ISERROR(SEARCH('Listados Datos'!$T$5,AF506)))</xm:f>
            <xm:f>'Listados Datos'!$T$5</xm:f>
            <x14:dxf>
              <font>
                <b/>
                <i val="0"/>
                <color auto="1"/>
              </font>
              <fill>
                <patternFill>
                  <bgColor rgb="FFFFFF00"/>
                </patternFill>
              </fill>
            </x14:dxf>
          </x14:cfRule>
          <x14:cfRule type="containsText" priority="3670" operator="containsText" id="{14152DFD-F90C-4402-9EAF-EC2A1A694B5F}">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663" operator="containsText" id="{6820F06F-5CE8-405D-AE6A-BB37EE4D4112}">
            <xm:f>NOT(ISERROR(SEARCH('Listados Datos'!$T$3,AB506)))</xm:f>
            <xm:f>'Listados Datos'!$T$3</xm:f>
            <x14:dxf>
              <fill>
                <patternFill patternType="solid">
                  <bgColor rgb="FFC00000"/>
                </patternFill>
              </fill>
            </x14:dxf>
          </x14:cfRule>
          <x14:cfRule type="containsText" priority="3664" operator="containsText" id="{5B5BB159-6073-49C9-A4D2-E91B8EC6D60A}">
            <xm:f>NOT(ISERROR(SEARCH('Listados Datos'!$T$4,AB506)))</xm:f>
            <xm:f>'Listados Datos'!$T$4</xm:f>
            <x14:dxf>
              <font>
                <b/>
                <i val="0"/>
                <color theme="0"/>
              </font>
              <fill>
                <patternFill>
                  <bgColor rgb="FFE26B0A"/>
                </patternFill>
              </fill>
            </x14:dxf>
          </x14:cfRule>
          <x14:cfRule type="containsText" priority="3665" operator="containsText" id="{ADD15869-2A12-4E95-AA01-45651EFE364E}">
            <xm:f>NOT(ISERROR(SEARCH('Listados Datos'!$T$5,AB506)))</xm:f>
            <xm:f>'Listados Datos'!$T$5</xm:f>
            <x14:dxf>
              <font>
                <b/>
                <i val="0"/>
                <color auto="1"/>
              </font>
              <fill>
                <patternFill>
                  <bgColor rgb="FFFFFF00"/>
                </patternFill>
              </fill>
            </x14:dxf>
          </x14:cfRule>
          <x14:cfRule type="containsText" priority="3666" operator="containsText" id="{E6D986B6-23B3-41FA-9AF8-0BC6653899DE}">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653" operator="containsText" id="{FA45F420-FFA9-424B-987E-796E2D9E7F78}">
            <xm:f>NOT(ISERROR(SEARCH('Listados Datos'!$P$3,Z506)))</xm:f>
            <xm:f>'Listados Datos'!$P$3</xm:f>
            <x14:dxf>
              <fill>
                <patternFill>
                  <bgColor rgb="FF99CC00"/>
                </patternFill>
              </fill>
            </x14:dxf>
          </x14:cfRule>
          <x14:cfRule type="containsText" priority="3654" operator="containsText" id="{11D72EB0-DAE2-4D54-A7FE-A439EFA71305}">
            <xm:f>NOT(ISERROR(SEARCH('Listados Datos'!$P$4,Z506)))</xm:f>
            <xm:f>'Listados Datos'!$P$4</xm:f>
            <x14:dxf>
              <fill>
                <patternFill>
                  <bgColor rgb="FF33CC33"/>
                </patternFill>
              </fill>
            </x14:dxf>
          </x14:cfRule>
          <x14:cfRule type="containsText" priority="3655" operator="containsText" id="{6FC5300A-4C6B-4122-94B1-8A1E47345E0F}">
            <xm:f>NOT(ISERROR(SEARCH('Listados Datos'!$P$5,Z506)))</xm:f>
            <xm:f>'Listados Datos'!$P$5</xm:f>
            <x14:dxf>
              <fill>
                <patternFill>
                  <bgColor rgb="FFFFFF00"/>
                </patternFill>
              </fill>
            </x14:dxf>
          </x14:cfRule>
          <x14:cfRule type="containsText" priority="3656" operator="containsText" id="{9435C4E8-8DAF-4FCD-91C0-C83130B8A8C9}">
            <xm:f>NOT(ISERROR(SEARCH('Listados Datos'!$P$6,Z506)))</xm:f>
            <xm:f>'Listados Datos'!$P$6</xm:f>
            <x14:dxf>
              <fill>
                <patternFill>
                  <bgColor rgb="FFFFC000"/>
                </patternFill>
              </fill>
            </x14:dxf>
          </x14:cfRule>
          <x14:cfRule type="containsText" priority="3657" operator="containsText" id="{86FD1DDB-0BB3-4525-BF4A-9E91B069B073}">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639" operator="containsText" id="{6870B6EB-9808-4682-8EE0-2A804BBE4086}">
            <xm:f>NOT(ISERROR(SEARCH('Listados Datos'!$T$3,AT506)))</xm:f>
            <xm:f>'Listados Datos'!$T$3</xm:f>
            <x14:dxf>
              <fill>
                <patternFill patternType="solid">
                  <bgColor rgb="FFC00000"/>
                </patternFill>
              </fill>
            </x14:dxf>
          </x14:cfRule>
          <x14:cfRule type="containsText" priority="3640" operator="containsText" id="{9C4A24BE-6106-464D-8535-DEB5E3258F91}">
            <xm:f>NOT(ISERROR(SEARCH('Listados Datos'!$T$4,AT506)))</xm:f>
            <xm:f>'Listados Datos'!$T$4</xm:f>
            <x14:dxf>
              <font>
                <b/>
                <i val="0"/>
                <color theme="0"/>
              </font>
              <fill>
                <patternFill>
                  <bgColor rgb="FFE26B0A"/>
                </patternFill>
              </fill>
            </x14:dxf>
          </x14:cfRule>
          <x14:cfRule type="containsText" priority="3641" operator="containsText" id="{8579CAA9-02AC-48AD-A64D-301A9EA24325}">
            <xm:f>NOT(ISERROR(SEARCH('Listados Datos'!$T$5,AT506)))</xm:f>
            <xm:f>'Listados Datos'!$T$5</xm:f>
            <x14:dxf>
              <font>
                <b/>
                <i val="0"/>
                <color auto="1"/>
              </font>
              <fill>
                <patternFill>
                  <bgColor rgb="FFFFFF00"/>
                </patternFill>
              </fill>
            </x14:dxf>
          </x14:cfRule>
          <x14:cfRule type="containsText" priority="3642" operator="containsText" id="{9CAFF6F3-8AD3-4C3C-BDD1-22D42A50535D}">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629" operator="containsText" id="{71FC614C-C495-41C7-BA11-6DAEAD532E7E}">
            <xm:f>NOT(ISERROR(SEARCH('Listados Datos'!$P$3,AR506)))</xm:f>
            <xm:f>'Listados Datos'!$P$3</xm:f>
            <x14:dxf>
              <fill>
                <patternFill>
                  <bgColor rgb="FF99CC00"/>
                </patternFill>
              </fill>
            </x14:dxf>
          </x14:cfRule>
          <x14:cfRule type="containsText" priority="3630" operator="containsText" id="{9EE16E19-C2A2-4352-8ACC-676040442CB7}">
            <xm:f>NOT(ISERROR(SEARCH('Listados Datos'!$P$4,AR506)))</xm:f>
            <xm:f>'Listados Datos'!$P$4</xm:f>
            <x14:dxf>
              <fill>
                <patternFill>
                  <bgColor rgb="FF33CC33"/>
                </patternFill>
              </fill>
            </x14:dxf>
          </x14:cfRule>
          <x14:cfRule type="containsText" priority="3631" operator="containsText" id="{5E3FB277-A6C5-41C4-89D7-AD87DE582AB3}">
            <xm:f>NOT(ISERROR(SEARCH('Listados Datos'!$P$5,AR506)))</xm:f>
            <xm:f>'Listados Datos'!$P$5</xm:f>
            <x14:dxf>
              <fill>
                <patternFill>
                  <bgColor rgb="FFFFFF00"/>
                </patternFill>
              </fill>
            </x14:dxf>
          </x14:cfRule>
          <x14:cfRule type="containsText" priority="3632" operator="containsText" id="{F9FA1D74-59B7-46C0-B592-0FB3CD7FDD46}">
            <xm:f>NOT(ISERROR(SEARCH('Listados Datos'!$P$6,AR506)))</xm:f>
            <xm:f>'Listados Datos'!$P$6</xm:f>
            <x14:dxf>
              <fill>
                <patternFill>
                  <bgColor rgb="FFFFC000"/>
                </patternFill>
              </fill>
            </x14:dxf>
          </x14:cfRule>
          <x14:cfRule type="containsText" priority="3633" operator="containsText" id="{214716AA-4305-4F29-9341-A2E27B7D719F}">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625" operator="containsText" id="{4244B5F0-F1EF-4352-AB3D-FFA0F3D7D7D6}">
            <xm:f>NOT(ISERROR(SEARCH('Listados Datos'!$T$3,AF512)))</xm:f>
            <xm:f>'Listados Datos'!$T$3</xm:f>
            <x14:dxf>
              <fill>
                <patternFill patternType="solid">
                  <bgColor rgb="FFC00000"/>
                </patternFill>
              </fill>
            </x14:dxf>
          </x14:cfRule>
          <x14:cfRule type="containsText" priority="3626" operator="containsText" id="{5E801F20-2B96-4A45-B6BB-C992B12DA927}">
            <xm:f>NOT(ISERROR(SEARCH('Listados Datos'!$T$4,AF512)))</xm:f>
            <xm:f>'Listados Datos'!$T$4</xm:f>
            <x14:dxf>
              <font>
                <b/>
                <i val="0"/>
                <color theme="0"/>
              </font>
              <fill>
                <patternFill>
                  <bgColor rgb="FFE26B0A"/>
                </patternFill>
              </fill>
            </x14:dxf>
          </x14:cfRule>
          <x14:cfRule type="containsText" priority="3627" operator="containsText" id="{C4B59105-9FDA-4BB5-86AB-A1226C607E82}">
            <xm:f>NOT(ISERROR(SEARCH('Listados Datos'!$T$5,AF512)))</xm:f>
            <xm:f>'Listados Datos'!$T$5</xm:f>
            <x14:dxf>
              <font>
                <b/>
                <i val="0"/>
                <color auto="1"/>
              </font>
              <fill>
                <patternFill>
                  <bgColor rgb="FFFFFF00"/>
                </patternFill>
              </fill>
            </x14:dxf>
          </x14:cfRule>
          <x14:cfRule type="containsText" priority="3628" operator="containsText" id="{24CD1115-A4B9-44DD-AF28-6089DB0EB1AC}">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621" operator="containsText" id="{6266B6D4-06F2-42B9-AFA6-7702F99881E1}">
            <xm:f>NOT(ISERROR(SEARCH('Listados Datos'!$T$3,AB512)))</xm:f>
            <xm:f>'Listados Datos'!$T$3</xm:f>
            <x14:dxf>
              <fill>
                <patternFill patternType="solid">
                  <bgColor rgb="FFC00000"/>
                </patternFill>
              </fill>
            </x14:dxf>
          </x14:cfRule>
          <x14:cfRule type="containsText" priority="3622" operator="containsText" id="{A63CAC64-150A-4987-B462-7C85340C6F50}">
            <xm:f>NOT(ISERROR(SEARCH('Listados Datos'!$T$4,AB512)))</xm:f>
            <xm:f>'Listados Datos'!$T$4</xm:f>
            <x14:dxf>
              <font>
                <b/>
                <i val="0"/>
                <color theme="0"/>
              </font>
              <fill>
                <patternFill>
                  <bgColor rgb="FFE26B0A"/>
                </patternFill>
              </fill>
            </x14:dxf>
          </x14:cfRule>
          <x14:cfRule type="containsText" priority="3623" operator="containsText" id="{FA0FFBB1-7AC0-4583-A790-DD1CC19C251A}">
            <xm:f>NOT(ISERROR(SEARCH('Listados Datos'!$T$5,AB512)))</xm:f>
            <xm:f>'Listados Datos'!$T$5</xm:f>
            <x14:dxf>
              <font>
                <b/>
                <i val="0"/>
                <color auto="1"/>
              </font>
              <fill>
                <patternFill>
                  <bgColor rgb="FFFFFF00"/>
                </patternFill>
              </fill>
            </x14:dxf>
          </x14:cfRule>
          <x14:cfRule type="containsText" priority="3624" operator="containsText" id="{94E7AC34-ED4E-422E-8B71-5B86C348E56D}">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611" operator="containsText" id="{A3B2A22E-D418-4898-B112-874A69696DB7}">
            <xm:f>NOT(ISERROR(SEARCH('Listados Datos'!$P$3,Z512)))</xm:f>
            <xm:f>'Listados Datos'!$P$3</xm:f>
            <x14:dxf>
              <fill>
                <patternFill>
                  <bgColor rgb="FF99CC00"/>
                </patternFill>
              </fill>
            </x14:dxf>
          </x14:cfRule>
          <x14:cfRule type="containsText" priority="3612" operator="containsText" id="{4C536680-988A-4E3B-B6A7-BFFECE3248A3}">
            <xm:f>NOT(ISERROR(SEARCH('Listados Datos'!$P$4,Z512)))</xm:f>
            <xm:f>'Listados Datos'!$P$4</xm:f>
            <x14:dxf>
              <fill>
                <patternFill>
                  <bgColor rgb="FF33CC33"/>
                </patternFill>
              </fill>
            </x14:dxf>
          </x14:cfRule>
          <x14:cfRule type="containsText" priority="3613" operator="containsText" id="{8E98DCC7-B037-49C6-B156-35281A98940C}">
            <xm:f>NOT(ISERROR(SEARCH('Listados Datos'!$P$5,Z512)))</xm:f>
            <xm:f>'Listados Datos'!$P$5</xm:f>
            <x14:dxf>
              <fill>
                <patternFill>
                  <bgColor rgb="FFFFFF00"/>
                </patternFill>
              </fill>
            </x14:dxf>
          </x14:cfRule>
          <x14:cfRule type="containsText" priority="3614" operator="containsText" id="{31E2F23B-E745-4447-A002-E085B15DD563}">
            <xm:f>NOT(ISERROR(SEARCH('Listados Datos'!$P$6,Z512)))</xm:f>
            <xm:f>'Listados Datos'!$P$6</xm:f>
            <x14:dxf>
              <fill>
                <patternFill>
                  <bgColor rgb="FFFFC000"/>
                </patternFill>
              </fill>
            </x14:dxf>
          </x14:cfRule>
          <x14:cfRule type="containsText" priority="3615" operator="containsText" id="{AD72691D-FB18-4A12-B957-DCA7469FBC05}">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597" operator="containsText" id="{F1F1544B-E01E-41E5-A0A1-6AAA858CA207}">
            <xm:f>NOT(ISERROR(SEARCH('Listados Datos'!$T$3,AT512)))</xm:f>
            <xm:f>'Listados Datos'!$T$3</xm:f>
            <x14:dxf>
              <fill>
                <patternFill patternType="solid">
                  <bgColor rgb="FFC00000"/>
                </patternFill>
              </fill>
            </x14:dxf>
          </x14:cfRule>
          <x14:cfRule type="containsText" priority="3598" operator="containsText" id="{35FA7B4B-3A5C-4F1C-85F5-DEB7AFD675AA}">
            <xm:f>NOT(ISERROR(SEARCH('Listados Datos'!$T$4,AT512)))</xm:f>
            <xm:f>'Listados Datos'!$T$4</xm:f>
            <x14:dxf>
              <font>
                <b/>
                <i val="0"/>
                <color theme="0"/>
              </font>
              <fill>
                <patternFill>
                  <bgColor rgb="FFE26B0A"/>
                </patternFill>
              </fill>
            </x14:dxf>
          </x14:cfRule>
          <x14:cfRule type="containsText" priority="3599" operator="containsText" id="{10145F1F-3F3F-4541-ABB2-F3EFEA30006E}">
            <xm:f>NOT(ISERROR(SEARCH('Listados Datos'!$T$5,AT512)))</xm:f>
            <xm:f>'Listados Datos'!$T$5</xm:f>
            <x14:dxf>
              <font>
                <b/>
                <i val="0"/>
                <color auto="1"/>
              </font>
              <fill>
                <patternFill>
                  <bgColor rgb="FFFFFF00"/>
                </patternFill>
              </fill>
            </x14:dxf>
          </x14:cfRule>
          <x14:cfRule type="containsText" priority="3600" operator="containsText" id="{BF4AF9E1-7789-4368-BD43-3E966482CB54}">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587" operator="containsText" id="{F79E2FBE-5563-4CBA-970C-82D837632270}">
            <xm:f>NOT(ISERROR(SEARCH('Listados Datos'!$P$3,AR512)))</xm:f>
            <xm:f>'Listados Datos'!$P$3</xm:f>
            <x14:dxf>
              <fill>
                <patternFill>
                  <bgColor rgb="FF99CC00"/>
                </patternFill>
              </fill>
            </x14:dxf>
          </x14:cfRule>
          <x14:cfRule type="containsText" priority="3588" operator="containsText" id="{EF95E70D-3109-4327-921B-9B80EC52528E}">
            <xm:f>NOT(ISERROR(SEARCH('Listados Datos'!$P$4,AR512)))</xm:f>
            <xm:f>'Listados Datos'!$P$4</xm:f>
            <x14:dxf>
              <fill>
                <patternFill>
                  <bgColor rgb="FF33CC33"/>
                </patternFill>
              </fill>
            </x14:dxf>
          </x14:cfRule>
          <x14:cfRule type="containsText" priority="3589" operator="containsText" id="{FE2A1E6E-A9D7-45A2-AFD8-0464EA6AA169}">
            <xm:f>NOT(ISERROR(SEARCH('Listados Datos'!$P$5,AR512)))</xm:f>
            <xm:f>'Listados Datos'!$P$5</xm:f>
            <x14:dxf>
              <fill>
                <patternFill>
                  <bgColor rgb="FFFFFF00"/>
                </patternFill>
              </fill>
            </x14:dxf>
          </x14:cfRule>
          <x14:cfRule type="containsText" priority="3590" operator="containsText" id="{2006418D-169D-4316-89B7-63CF66C6226D}">
            <xm:f>NOT(ISERROR(SEARCH('Listados Datos'!$P$6,AR512)))</xm:f>
            <xm:f>'Listados Datos'!$P$6</xm:f>
            <x14:dxf>
              <fill>
                <patternFill>
                  <bgColor rgb="FFFFC000"/>
                </patternFill>
              </fill>
            </x14:dxf>
          </x14:cfRule>
          <x14:cfRule type="containsText" priority="3591" operator="containsText" id="{FA09F936-AFB7-40C9-9D6E-C2DC378AA3B4}">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583" operator="containsText" id="{4F2C6F6D-C25B-4F13-A640-FE6847D7B9CD}">
            <xm:f>NOT(ISERROR(SEARCH('Listados Datos'!$T$3,AF518)))</xm:f>
            <xm:f>'Listados Datos'!$T$3</xm:f>
            <x14:dxf>
              <fill>
                <patternFill patternType="solid">
                  <bgColor rgb="FFC00000"/>
                </patternFill>
              </fill>
            </x14:dxf>
          </x14:cfRule>
          <x14:cfRule type="containsText" priority="3584" operator="containsText" id="{600585A5-CCA8-41D6-8109-9A0DE981618E}">
            <xm:f>NOT(ISERROR(SEARCH('Listados Datos'!$T$4,AF518)))</xm:f>
            <xm:f>'Listados Datos'!$T$4</xm:f>
            <x14:dxf>
              <font>
                <b/>
                <i val="0"/>
                <color theme="0"/>
              </font>
              <fill>
                <patternFill>
                  <bgColor rgb="FFE26B0A"/>
                </patternFill>
              </fill>
            </x14:dxf>
          </x14:cfRule>
          <x14:cfRule type="containsText" priority="3585" operator="containsText" id="{503EEE84-CD3F-4994-93EF-A2B8D457AB30}">
            <xm:f>NOT(ISERROR(SEARCH('Listados Datos'!$T$5,AF518)))</xm:f>
            <xm:f>'Listados Datos'!$T$5</xm:f>
            <x14:dxf>
              <font>
                <b/>
                <i val="0"/>
                <color auto="1"/>
              </font>
              <fill>
                <patternFill>
                  <bgColor rgb="FFFFFF00"/>
                </patternFill>
              </fill>
            </x14:dxf>
          </x14:cfRule>
          <x14:cfRule type="containsText" priority="3586" operator="containsText" id="{F62EE1C8-B939-4507-B77B-EEDAAE788629}">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579" operator="containsText" id="{7DBD4E6C-5B50-4089-A7CC-817571FE10D8}">
            <xm:f>NOT(ISERROR(SEARCH('Listados Datos'!$T$3,AB518)))</xm:f>
            <xm:f>'Listados Datos'!$T$3</xm:f>
            <x14:dxf>
              <fill>
                <patternFill patternType="solid">
                  <bgColor rgb="FFC00000"/>
                </patternFill>
              </fill>
            </x14:dxf>
          </x14:cfRule>
          <x14:cfRule type="containsText" priority="3580" operator="containsText" id="{8DAFBF67-FF7F-4A44-8151-BD6AE2956DA2}">
            <xm:f>NOT(ISERROR(SEARCH('Listados Datos'!$T$4,AB518)))</xm:f>
            <xm:f>'Listados Datos'!$T$4</xm:f>
            <x14:dxf>
              <font>
                <b/>
                <i val="0"/>
                <color theme="0"/>
              </font>
              <fill>
                <patternFill>
                  <bgColor rgb="FFE26B0A"/>
                </patternFill>
              </fill>
            </x14:dxf>
          </x14:cfRule>
          <x14:cfRule type="containsText" priority="3581" operator="containsText" id="{9860AC31-5DE6-4F7E-9D03-158D11AA14B0}">
            <xm:f>NOT(ISERROR(SEARCH('Listados Datos'!$T$5,AB518)))</xm:f>
            <xm:f>'Listados Datos'!$T$5</xm:f>
            <x14:dxf>
              <font>
                <b/>
                <i val="0"/>
                <color auto="1"/>
              </font>
              <fill>
                <patternFill>
                  <bgColor rgb="FFFFFF00"/>
                </patternFill>
              </fill>
            </x14:dxf>
          </x14:cfRule>
          <x14:cfRule type="containsText" priority="3582" operator="containsText" id="{3887372D-64B0-405D-B86A-D48FD90416BC}">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569" operator="containsText" id="{5B0A668C-7295-41CA-9CAD-E9145344083C}">
            <xm:f>NOT(ISERROR(SEARCH('Listados Datos'!$P$3,Z518)))</xm:f>
            <xm:f>'Listados Datos'!$P$3</xm:f>
            <x14:dxf>
              <fill>
                <patternFill>
                  <bgColor rgb="FF99CC00"/>
                </patternFill>
              </fill>
            </x14:dxf>
          </x14:cfRule>
          <x14:cfRule type="containsText" priority="3570" operator="containsText" id="{A2B911E9-44B1-470C-B673-E13E17AEDDEB}">
            <xm:f>NOT(ISERROR(SEARCH('Listados Datos'!$P$4,Z518)))</xm:f>
            <xm:f>'Listados Datos'!$P$4</xm:f>
            <x14:dxf>
              <fill>
                <patternFill>
                  <bgColor rgb="FF33CC33"/>
                </patternFill>
              </fill>
            </x14:dxf>
          </x14:cfRule>
          <x14:cfRule type="containsText" priority="3571" operator="containsText" id="{F57AA985-F68A-4F09-ACF2-4D7D2719498F}">
            <xm:f>NOT(ISERROR(SEARCH('Listados Datos'!$P$5,Z518)))</xm:f>
            <xm:f>'Listados Datos'!$P$5</xm:f>
            <x14:dxf>
              <fill>
                <patternFill>
                  <bgColor rgb="FFFFFF00"/>
                </patternFill>
              </fill>
            </x14:dxf>
          </x14:cfRule>
          <x14:cfRule type="containsText" priority="3572" operator="containsText" id="{E2D66BE5-B98D-415D-82BE-5CAF7CD0D981}">
            <xm:f>NOT(ISERROR(SEARCH('Listados Datos'!$P$6,Z518)))</xm:f>
            <xm:f>'Listados Datos'!$P$6</xm:f>
            <x14:dxf>
              <fill>
                <patternFill>
                  <bgColor rgb="FFFFC000"/>
                </patternFill>
              </fill>
            </x14:dxf>
          </x14:cfRule>
          <x14:cfRule type="containsText" priority="3573" operator="containsText" id="{B7D7B960-F403-41F1-AC00-6C56DADCB42E}">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555" operator="containsText" id="{40153012-7B77-418B-B1B1-8E561D0ECE32}">
            <xm:f>NOT(ISERROR(SEARCH('Listados Datos'!$T$3,AT518)))</xm:f>
            <xm:f>'Listados Datos'!$T$3</xm:f>
            <x14:dxf>
              <fill>
                <patternFill patternType="solid">
                  <bgColor rgb="FFC00000"/>
                </patternFill>
              </fill>
            </x14:dxf>
          </x14:cfRule>
          <x14:cfRule type="containsText" priority="3556" operator="containsText" id="{CBE7F689-170D-465A-9067-1617C6FA9844}">
            <xm:f>NOT(ISERROR(SEARCH('Listados Datos'!$T$4,AT518)))</xm:f>
            <xm:f>'Listados Datos'!$T$4</xm:f>
            <x14:dxf>
              <font>
                <b/>
                <i val="0"/>
                <color theme="0"/>
              </font>
              <fill>
                <patternFill>
                  <bgColor rgb="FFE26B0A"/>
                </patternFill>
              </fill>
            </x14:dxf>
          </x14:cfRule>
          <x14:cfRule type="containsText" priority="3557" operator="containsText" id="{B25A2601-F5A0-41F2-A7FC-31623A51D0E0}">
            <xm:f>NOT(ISERROR(SEARCH('Listados Datos'!$T$5,AT518)))</xm:f>
            <xm:f>'Listados Datos'!$T$5</xm:f>
            <x14:dxf>
              <font>
                <b/>
                <i val="0"/>
                <color auto="1"/>
              </font>
              <fill>
                <patternFill>
                  <bgColor rgb="FFFFFF00"/>
                </patternFill>
              </fill>
            </x14:dxf>
          </x14:cfRule>
          <x14:cfRule type="containsText" priority="3558" operator="containsText" id="{AF21DAD9-171E-43B0-946B-FB4CF1390378}">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545" operator="containsText" id="{C273EE28-D49D-456F-9EBC-21D08A46BC0A}">
            <xm:f>NOT(ISERROR(SEARCH('Listados Datos'!$P$3,AR518)))</xm:f>
            <xm:f>'Listados Datos'!$P$3</xm:f>
            <x14:dxf>
              <fill>
                <patternFill>
                  <bgColor rgb="FF99CC00"/>
                </patternFill>
              </fill>
            </x14:dxf>
          </x14:cfRule>
          <x14:cfRule type="containsText" priority="3546" operator="containsText" id="{7BF0B8D9-9548-47C6-A9A0-1B04A635A1D3}">
            <xm:f>NOT(ISERROR(SEARCH('Listados Datos'!$P$4,AR518)))</xm:f>
            <xm:f>'Listados Datos'!$P$4</xm:f>
            <x14:dxf>
              <fill>
                <patternFill>
                  <bgColor rgb="FF33CC33"/>
                </patternFill>
              </fill>
            </x14:dxf>
          </x14:cfRule>
          <x14:cfRule type="containsText" priority="3547" operator="containsText" id="{871F5DC4-4221-4B26-A8AF-62A9266CCB4A}">
            <xm:f>NOT(ISERROR(SEARCH('Listados Datos'!$P$5,AR518)))</xm:f>
            <xm:f>'Listados Datos'!$P$5</xm:f>
            <x14:dxf>
              <fill>
                <patternFill>
                  <bgColor rgb="FFFFFF00"/>
                </patternFill>
              </fill>
            </x14:dxf>
          </x14:cfRule>
          <x14:cfRule type="containsText" priority="3548" operator="containsText" id="{272EBD46-FB67-466E-9F20-C9E0195C656E}">
            <xm:f>NOT(ISERROR(SEARCH('Listados Datos'!$P$6,AR518)))</xm:f>
            <xm:f>'Listados Datos'!$P$6</xm:f>
            <x14:dxf>
              <fill>
                <patternFill>
                  <bgColor rgb="FFFFC000"/>
                </patternFill>
              </fill>
            </x14:dxf>
          </x14:cfRule>
          <x14:cfRule type="containsText" priority="3549" operator="containsText" id="{93BF556F-0B4D-4872-8EE7-B7594BEF4592}">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503" operator="containsText" id="{2E25EE96-BD10-4EB4-B522-1EC822FF6936}">
            <xm:f>NOT(ISERROR(SEARCH('Listados Datos'!$P$3,AR524)))</xm:f>
            <xm:f>'Listados Datos'!$P$3</xm:f>
            <x14:dxf>
              <fill>
                <patternFill>
                  <bgColor rgb="FF99CC00"/>
                </patternFill>
              </fill>
            </x14:dxf>
          </x14:cfRule>
          <x14:cfRule type="containsText" priority="3504" operator="containsText" id="{1E5657F6-0FA9-470E-AE0C-132A4C56535A}">
            <xm:f>NOT(ISERROR(SEARCH('Listados Datos'!$P$4,AR524)))</xm:f>
            <xm:f>'Listados Datos'!$P$4</xm:f>
            <x14:dxf>
              <fill>
                <patternFill>
                  <bgColor rgb="FF33CC33"/>
                </patternFill>
              </fill>
            </x14:dxf>
          </x14:cfRule>
          <x14:cfRule type="containsText" priority="3505" operator="containsText" id="{FC8BBE32-BD70-4EF7-8868-245C5591B6C8}">
            <xm:f>NOT(ISERROR(SEARCH('Listados Datos'!$P$5,AR524)))</xm:f>
            <xm:f>'Listados Datos'!$P$5</xm:f>
            <x14:dxf>
              <fill>
                <patternFill>
                  <bgColor rgb="FFFFFF00"/>
                </patternFill>
              </fill>
            </x14:dxf>
          </x14:cfRule>
          <x14:cfRule type="containsText" priority="3506" operator="containsText" id="{74013C15-14D3-4AA3-B027-075E382F1A3C}">
            <xm:f>NOT(ISERROR(SEARCH('Listados Datos'!$P$6,AR524)))</xm:f>
            <xm:f>'Listados Datos'!$P$6</xm:f>
            <x14:dxf>
              <fill>
                <patternFill>
                  <bgColor rgb="FFFFC000"/>
                </patternFill>
              </fill>
            </x14:dxf>
          </x14:cfRule>
          <x14:cfRule type="containsText" priority="3507" operator="containsText" id="{530CAFDD-BF60-443D-8E51-A2D2CE443CED}">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541" operator="containsText" id="{98C5C671-FB48-4413-8A47-E4B3EA0FF9FA}">
            <xm:f>NOT(ISERROR(SEARCH('Listados Datos'!$T$3,AF524)))</xm:f>
            <xm:f>'Listados Datos'!$T$3</xm:f>
            <x14:dxf>
              <fill>
                <patternFill patternType="solid">
                  <bgColor rgb="FFC00000"/>
                </patternFill>
              </fill>
            </x14:dxf>
          </x14:cfRule>
          <x14:cfRule type="containsText" priority="3542" operator="containsText" id="{FF58C5FE-575F-441E-9C55-486AF5A1D52B}">
            <xm:f>NOT(ISERROR(SEARCH('Listados Datos'!$T$4,AF524)))</xm:f>
            <xm:f>'Listados Datos'!$T$4</xm:f>
            <x14:dxf>
              <font>
                <b/>
                <i val="0"/>
                <color theme="0"/>
              </font>
              <fill>
                <patternFill>
                  <bgColor rgb="FFE26B0A"/>
                </patternFill>
              </fill>
            </x14:dxf>
          </x14:cfRule>
          <x14:cfRule type="containsText" priority="3543" operator="containsText" id="{98C1B10B-3D82-4F93-A6BF-2B7B6637845A}">
            <xm:f>NOT(ISERROR(SEARCH('Listados Datos'!$T$5,AF524)))</xm:f>
            <xm:f>'Listados Datos'!$T$5</xm:f>
            <x14:dxf>
              <font>
                <b/>
                <i val="0"/>
                <color auto="1"/>
              </font>
              <fill>
                <patternFill>
                  <bgColor rgb="FFFFFF00"/>
                </patternFill>
              </fill>
            </x14:dxf>
          </x14:cfRule>
          <x14:cfRule type="containsText" priority="3544" operator="containsText" id="{2E9B842C-9415-448A-A405-7F7C6688605C}">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537" operator="containsText" id="{DA8385AE-5113-4752-813C-49EA87B51EFC}">
            <xm:f>NOT(ISERROR(SEARCH('Listados Datos'!$T$3,AB524)))</xm:f>
            <xm:f>'Listados Datos'!$T$3</xm:f>
            <x14:dxf>
              <fill>
                <patternFill patternType="solid">
                  <bgColor rgb="FFC00000"/>
                </patternFill>
              </fill>
            </x14:dxf>
          </x14:cfRule>
          <x14:cfRule type="containsText" priority="3538" operator="containsText" id="{9959FD8B-280A-4B5C-870B-D7C4E880A14B}">
            <xm:f>NOT(ISERROR(SEARCH('Listados Datos'!$T$4,AB524)))</xm:f>
            <xm:f>'Listados Datos'!$T$4</xm:f>
            <x14:dxf>
              <font>
                <b/>
                <i val="0"/>
                <color theme="0"/>
              </font>
              <fill>
                <patternFill>
                  <bgColor rgb="FFE26B0A"/>
                </patternFill>
              </fill>
            </x14:dxf>
          </x14:cfRule>
          <x14:cfRule type="containsText" priority="3539" operator="containsText" id="{26558EB1-5183-47B6-B7EB-8F427A3DC300}">
            <xm:f>NOT(ISERROR(SEARCH('Listados Datos'!$T$5,AB524)))</xm:f>
            <xm:f>'Listados Datos'!$T$5</xm:f>
            <x14:dxf>
              <font>
                <b/>
                <i val="0"/>
                <color auto="1"/>
              </font>
              <fill>
                <patternFill>
                  <bgColor rgb="FFFFFF00"/>
                </patternFill>
              </fill>
            </x14:dxf>
          </x14:cfRule>
          <x14:cfRule type="containsText" priority="3540" operator="containsText" id="{9DB139DA-3A8C-4E6B-A0E8-D4A0894F38BE}">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527" operator="containsText" id="{E4106F24-632C-4568-B41B-97458C8B00F7}">
            <xm:f>NOT(ISERROR(SEARCH('Listados Datos'!$P$3,Z524)))</xm:f>
            <xm:f>'Listados Datos'!$P$3</xm:f>
            <x14:dxf>
              <fill>
                <patternFill>
                  <bgColor rgb="FF99CC00"/>
                </patternFill>
              </fill>
            </x14:dxf>
          </x14:cfRule>
          <x14:cfRule type="containsText" priority="3528" operator="containsText" id="{D2A58688-CCD7-4006-83F8-6564665379B6}">
            <xm:f>NOT(ISERROR(SEARCH('Listados Datos'!$P$4,Z524)))</xm:f>
            <xm:f>'Listados Datos'!$P$4</xm:f>
            <x14:dxf>
              <fill>
                <patternFill>
                  <bgColor rgb="FF33CC33"/>
                </patternFill>
              </fill>
            </x14:dxf>
          </x14:cfRule>
          <x14:cfRule type="containsText" priority="3529" operator="containsText" id="{4843DFC8-31D9-414B-906F-A23EFD5E5E50}">
            <xm:f>NOT(ISERROR(SEARCH('Listados Datos'!$P$5,Z524)))</xm:f>
            <xm:f>'Listados Datos'!$P$5</xm:f>
            <x14:dxf>
              <fill>
                <patternFill>
                  <bgColor rgb="FFFFFF00"/>
                </patternFill>
              </fill>
            </x14:dxf>
          </x14:cfRule>
          <x14:cfRule type="containsText" priority="3530" operator="containsText" id="{0B87E7C2-7AEB-4145-AA30-B6E8E728D3FA}">
            <xm:f>NOT(ISERROR(SEARCH('Listados Datos'!$P$6,Z524)))</xm:f>
            <xm:f>'Listados Datos'!$P$6</xm:f>
            <x14:dxf>
              <fill>
                <patternFill>
                  <bgColor rgb="FFFFC000"/>
                </patternFill>
              </fill>
            </x14:dxf>
          </x14:cfRule>
          <x14:cfRule type="containsText" priority="3531" operator="containsText" id="{4C0D84C8-EE5B-4D65-817F-D8BFA331B7B5}">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513" operator="containsText" id="{24C4229E-4545-4093-B286-A00CA4350E51}">
            <xm:f>NOT(ISERROR(SEARCH('Listados Datos'!$T$3,AT524)))</xm:f>
            <xm:f>'Listados Datos'!$T$3</xm:f>
            <x14:dxf>
              <fill>
                <patternFill patternType="solid">
                  <bgColor rgb="FFC00000"/>
                </patternFill>
              </fill>
            </x14:dxf>
          </x14:cfRule>
          <x14:cfRule type="containsText" priority="3514" operator="containsText" id="{A93C30F1-BF9F-48BD-BFB2-DC82154AD4D9}">
            <xm:f>NOT(ISERROR(SEARCH('Listados Datos'!$T$4,AT524)))</xm:f>
            <xm:f>'Listados Datos'!$T$4</xm:f>
            <x14:dxf>
              <font>
                <b/>
                <i val="0"/>
                <color theme="0"/>
              </font>
              <fill>
                <patternFill>
                  <bgColor rgb="FFE26B0A"/>
                </patternFill>
              </fill>
            </x14:dxf>
          </x14:cfRule>
          <x14:cfRule type="containsText" priority="3515" operator="containsText" id="{9BB83EBB-B83A-4A0E-95AB-E62B027B7148}">
            <xm:f>NOT(ISERROR(SEARCH('Listados Datos'!$T$5,AT524)))</xm:f>
            <xm:f>'Listados Datos'!$T$5</xm:f>
            <x14:dxf>
              <font>
                <b/>
                <i val="0"/>
                <color auto="1"/>
              </font>
              <fill>
                <patternFill>
                  <bgColor rgb="FFFFFF00"/>
                </patternFill>
              </fill>
            </x14:dxf>
          </x14:cfRule>
          <x14:cfRule type="containsText" priority="3516" operator="containsText" id="{7B5917C3-BDE5-489C-9BA9-421D82409FF4}">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461" operator="containsText" id="{D83BC78F-D09D-4741-9048-B34DF9578949}">
            <xm:f>NOT(ISERROR(SEARCH('Listados Datos'!$P$3,AR530)))</xm:f>
            <xm:f>'Listados Datos'!$P$3</xm:f>
            <x14:dxf>
              <fill>
                <patternFill>
                  <bgColor rgb="FF99CC00"/>
                </patternFill>
              </fill>
            </x14:dxf>
          </x14:cfRule>
          <x14:cfRule type="containsText" priority="3462" operator="containsText" id="{F1C81638-0C5F-4F84-87DE-931F01299469}">
            <xm:f>NOT(ISERROR(SEARCH('Listados Datos'!$P$4,AR530)))</xm:f>
            <xm:f>'Listados Datos'!$P$4</xm:f>
            <x14:dxf>
              <fill>
                <patternFill>
                  <bgColor rgb="FF33CC33"/>
                </patternFill>
              </fill>
            </x14:dxf>
          </x14:cfRule>
          <x14:cfRule type="containsText" priority="3463" operator="containsText" id="{EE939D1B-DA41-4E29-B57B-14C553DFC795}">
            <xm:f>NOT(ISERROR(SEARCH('Listados Datos'!$P$5,AR530)))</xm:f>
            <xm:f>'Listados Datos'!$P$5</xm:f>
            <x14:dxf>
              <fill>
                <patternFill>
                  <bgColor rgb="FFFFFF00"/>
                </patternFill>
              </fill>
            </x14:dxf>
          </x14:cfRule>
          <x14:cfRule type="containsText" priority="3464" operator="containsText" id="{5CDD4384-46EB-4840-92A4-3B06A6917B44}">
            <xm:f>NOT(ISERROR(SEARCH('Listados Datos'!$P$6,AR530)))</xm:f>
            <xm:f>'Listados Datos'!$P$6</xm:f>
            <x14:dxf>
              <fill>
                <patternFill>
                  <bgColor rgb="FFFFC000"/>
                </patternFill>
              </fill>
            </x14:dxf>
          </x14:cfRule>
          <x14:cfRule type="containsText" priority="3465" operator="containsText" id="{5D7376DF-E6AA-41AD-8299-D5B828292381}">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499" operator="containsText" id="{C491E689-C037-415D-A428-4E00D9B7DFAA}">
            <xm:f>NOT(ISERROR(SEARCH('Listados Datos'!$T$3,AF530)))</xm:f>
            <xm:f>'Listados Datos'!$T$3</xm:f>
            <x14:dxf>
              <fill>
                <patternFill patternType="solid">
                  <bgColor rgb="FFC00000"/>
                </patternFill>
              </fill>
            </x14:dxf>
          </x14:cfRule>
          <x14:cfRule type="containsText" priority="3500" operator="containsText" id="{A75865EC-986D-4010-A663-FAC43DE24DA7}">
            <xm:f>NOT(ISERROR(SEARCH('Listados Datos'!$T$4,AF530)))</xm:f>
            <xm:f>'Listados Datos'!$T$4</xm:f>
            <x14:dxf>
              <font>
                <b/>
                <i val="0"/>
                <color theme="0"/>
              </font>
              <fill>
                <patternFill>
                  <bgColor rgb="FFE26B0A"/>
                </patternFill>
              </fill>
            </x14:dxf>
          </x14:cfRule>
          <x14:cfRule type="containsText" priority="3501" operator="containsText" id="{79FEC0EA-E2F9-4B81-BA44-AA68F5D18B92}">
            <xm:f>NOT(ISERROR(SEARCH('Listados Datos'!$T$5,AF530)))</xm:f>
            <xm:f>'Listados Datos'!$T$5</xm:f>
            <x14:dxf>
              <font>
                <b/>
                <i val="0"/>
                <color auto="1"/>
              </font>
              <fill>
                <patternFill>
                  <bgColor rgb="FFFFFF00"/>
                </patternFill>
              </fill>
            </x14:dxf>
          </x14:cfRule>
          <x14:cfRule type="containsText" priority="3502" operator="containsText" id="{56F356BB-C76B-41B4-803F-6905F27AF07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495" operator="containsText" id="{D871FD4E-CAF6-4930-8AB1-DDBD3AC08A14}">
            <xm:f>NOT(ISERROR(SEARCH('Listados Datos'!$T$3,AB530)))</xm:f>
            <xm:f>'Listados Datos'!$T$3</xm:f>
            <x14:dxf>
              <fill>
                <patternFill patternType="solid">
                  <bgColor rgb="FFC00000"/>
                </patternFill>
              </fill>
            </x14:dxf>
          </x14:cfRule>
          <x14:cfRule type="containsText" priority="3496" operator="containsText" id="{FDECD28F-B1DF-474D-95B8-7DBA05D4D2F3}">
            <xm:f>NOT(ISERROR(SEARCH('Listados Datos'!$T$4,AB530)))</xm:f>
            <xm:f>'Listados Datos'!$T$4</xm:f>
            <x14:dxf>
              <font>
                <b/>
                <i val="0"/>
                <color theme="0"/>
              </font>
              <fill>
                <patternFill>
                  <bgColor rgb="FFE26B0A"/>
                </patternFill>
              </fill>
            </x14:dxf>
          </x14:cfRule>
          <x14:cfRule type="containsText" priority="3497" operator="containsText" id="{99BA3462-0107-4A71-844A-FB4E7AE34744}">
            <xm:f>NOT(ISERROR(SEARCH('Listados Datos'!$T$5,AB530)))</xm:f>
            <xm:f>'Listados Datos'!$T$5</xm:f>
            <x14:dxf>
              <font>
                <b/>
                <i val="0"/>
                <color auto="1"/>
              </font>
              <fill>
                <patternFill>
                  <bgColor rgb="FFFFFF00"/>
                </patternFill>
              </fill>
            </x14:dxf>
          </x14:cfRule>
          <x14:cfRule type="containsText" priority="3498" operator="containsText" id="{ECC6C46F-B48C-4C9E-83C8-94B2BCCEA1F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485" operator="containsText" id="{665A3808-F568-4B13-AC77-7AE55235A9E4}">
            <xm:f>NOT(ISERROR(SEARCH('Listados Datos'!$P$3,Z530)))</xm:f>
            <xm:f>'Listados Datos'!$P$3</xm:f>
            <x14:dxf>
              <fill>
                <patternFill>
                  <bgColor rgb="FF99CC00"/>
                </patternFill>
              </fill>
            </x14:dxf>
          </x14:cfRule>
          <x14:cfRule type="containsText" priority="3486" operator="containsText" id="{4823E6CF-A129-4079-BA0E-FAAEBC6D0C97}">
            <xm:f>NOT(ISERROR(SEARCH('Listados Datos'!$P$4,Z530)))</xm:f>
            <xm:f>'Listados Datos'!$P$4</xm:f>
            <x14:dxf>
              <fill>
                <patternFill>
                  <bgColor rgb="FF33CC33"/>
                </patternFill>
              </fill>
            </x14:dxf>
          </x14:cfRule>
          <x14:cfRule type="containsText" priority="3487" operator="containsText" id="{C69C3521-43E7-4899-978B-9A763E87EAD4}">
            <xm:f>NOT(ISERROR(SEARCH('Listados Datos'!$P$5,Z530)))</xm:f>
            <xm:f>'Listados Datos'!$P$5</xm:f>
            <x14:dxf>
              <fill>
                <patternFill>
                  <bgColor rgb="FFFFFF00"/>
                </patternFill>
              </fill>
            </x14:dxf>
          </x14:cfRule>
          <x14:cfRule type="containsText" priority="3488" operator="containsText" id="{8B4F05D8-0A74-441C-89E5-A896ECC12592}">
            <xm:f>NOT(ISERROR(SEARCH('Listados Datos'!$P$6,Z530)))</xm:f>
            <xm:f>'Listados Datos'!$P$6</xm:f>
            <x14:dxf>
              <fill>
                <patternFill>
                  <bgColor rgb="FFFFC000"/>
                </patternFill>
              </fill>
            </x14:dxf>
          </x14:cfRule>
          <x14:cfRule type="containsText" priority="3489" operator="containsText" id="{EFDBFD22-50EC-48AD-A009-136C4FEF6B6C}">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471" operator="containsText" id="{2B89FEAB-C85C-4659-8EF8-E43C2F70B3DB}">
            <xm:f>NOT(ISERROR(SEARCH('Listados Datos'!$T$3,AT530)))</xm:f>
            <xm:f>'Listados Datos'!$T$3</xm:f>
            <x14:dxf>
              <fill>
                <patternFill patternType="solid">
                  <bgColor rgb="FFC00000"/>
                </patternFill>
              </fill>
            </x14:dxf>
          </x14:cfRule>
          <x14:cfRule type="containsText" priority="3472" operator="containsText" id="{5D182A8E-9A32-49E6-A3B6-F41DCEAEF8A0}">
            <xm:f>NOT(ISERROR(SEARCH('Listados Datos'!$T$4,AT530)))</xm:f>
            <xm:f>'Listados Datos'!$T$4</xm:f>
            <x14:dxf>
              <font>
                <b/>
                <i val="0"/>
                <color theme="0"/>
              </font>
              <fill>
                <patternFill>
                  <bgColor rgb="FFE26B0A"/>
                </patternFill>
              </fill>
            </x14:dxf>
          </x14:cfRule>
          <x14:cfRule type="containsText" priority="3473" operator="containsText" id="{202E4020-6339-46E1-BB3B-50F8ADC177DA}">
            <xm:f>NOT(ISERROR(SEARCH('Listados Datos'!$T$5,AT530)))</xm:f>
            <xm:f>'Listados Datos'!$T$5</xm:f>
            <x14:dxf>
              <font>
                <b/>
                <i val="0"/>
                <color auto="1"/>
              </font>
              <fill>
                <patternFill>
                  <bgColor rgb="FFFFFF00"/>
                </patternFill>
              </fill>
            </x14:dxf>
          </x14:cfRule>
          <x14:cfRule type="containsText" priority="3474" operator="containsText" id="{F2872E6D-D2A6-4439-8410-1F69A3057EFB}">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457" operator="containsText" id="{288D11C7-537B-4210-A8B5-E21763076797}">
            <xm:f>NOT(ISERROR(SEARCH('Listados Datos'!$T$3,AF536)))</xm:f>
            <xm:f>'Listados Datos'!$T$3</xm:f>
            <x14:dxf>
              <fill>
                <patternFill patternType="solid">
                  <bgColor rgb="FFC00000"/>
                </patternFill>
              </fill>
            </x14:dxf>
          </x14:cfRule>
          <x14:cfRule type="containsText" priority="3458" operator="containsText" id="{A7D45701-914B-4477-8054-4B7BA15A75E8}">
            <xm:f>NOT(ISERROR(SEARCH('Listados Datos'!$T$4,AF536)))</xm:f>
            <xm:f>'Listados Datos'!$T$4</xm:f>
            <x14:dxf>
              <font>
                <b/>
                <i val="0"/>
                <color theme="0"/>
              </font>
              <fill>
                <patternFill>
                  <bgColor rgb="FFE26B0A"/>
                </patternFill>
              </fill>
            </x14:dxf>
          </x14:cfRule>
          <x14:cfRule type="containsText" priority="3459" operator="containsText" id="{237DAAA2-E6F4-416D-8758-E5BBDFDA7413}">
            <xm:f>NOT(ISERROR(SEARCH('Listados Datos'!$T$5,AF536)))</xm:f>
            <xm:f>'Listados Datos'!$T$5</xm:f>
            <x14:dxf>
              <font>
                <b/>
                <i val="0"/>
                <color auto="1"/>
              </font>
              <fill>
                <patternFill>
                  <bgColor rgb="FFFFFF00"/>
                </patternFill>
              </fill>
            </x14:dxf>
          </x14:cfRule>
          <x14:cfRule type="containsText" priority="3460" operator="containsText" id="{11B2D45A-B4A7-4C7C-B87A-B08DCDA11E56}">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3453" operator="containsText" id="{2CF9D4CD-194D-4728-A8CC-AF6B6A87D800}">
            <xm:f>NOT(ISERROR(SEARCH('Listados Datos'!$T$3,AB536)))</xm:f>
            <xm:f>'Listados Datos'!$T$3</xm:f>
            <x14:dxf>
              <fill>
                <patternFill patternType="solid">
                  <bgColor rgb="FFC00000"/>
                </patternFill>
              </fill>
            </x14:dxf>
          </x14:cfRule>
          <x14:cfRule type="containsText" priority="3454" operator="containsText" id="{10A405F3-714A-46F5-A97F-E16C320646F2}">
            <xm:f>NOT(ISERROR(SEARCH('Listados Datos'!$T$4,AB536)))</xm:f>
            <xm:f>'Listados Datos'!$T$4</xm:f>
            <x14:dxf>
              <font>
                <b/>
                <i val="0"/>
                <color theme="0"/>
              </font>
              <fill>
                <patternFill>
                  <bgColor rgb="FFE26B0A"/>
                </patternFill>
              </fill>
            </x14:dxf>
          </x14:cfRule>
          <x14:cfRule type="containsText" priority="3455" operator="containsText" id="{683E3E60-C4BE-4247-80F8-5F20425D18E4}">
            <xm:f>NOT(ISERROR(SEARCH('Listados Datos'!$T$5,AB536)))</xm:f>
            <xm:f>'Listados Datos'!$T$5</xm:f>
            <x14:dxf>
              <font>
                <b/>
                <i val="0"/>
                <color auto="1"/>
              </font>
              <fill>
                <patternFill>
                  <bgColor rgb="FFFFFF00"/>
                </patternFill>
              </fill>
            </x14:dxf>
          </x14:cfRule>
          <x14:cfRule type="containsText" priority="3456" operator="containsText" id="{1836C17C-2854-46BF-968F-66BCCD8B930A}">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3443" operator="containsText" id="{AE85ED6F-9201-4DA8-BB77-9A795EEF4AFD}">
            <xm:f>NOT(ISERROR(SEARCH('Listados Datos'!$P$3,Z536)))</xm:f>
            <xm:f>'Listados Datos'!$P$3</xm:f>
            <x14:dxf>
              <fill>
                <patternFill>
                  <bgColor rgb="FF99CC00"/>
                </patternFill>
              </fill>
            </x14:dxf>
          </x14:cfRule>
          <x14:cfRule type="containsText" priority="3444" operator="containsText" id="{A0526C41-8F96-4565-9109-1521FFA2A848}">
            <xm:f>NOT(ISERROR(SEARCH('Listados Datos'!$P$4,Z536)))</xm:f>
            <xm:f>'Listados Datos'!$P$4</xm:f>
            <x14:dxf>
              <fill>
                <patternFill>
                  <bgColor rgb="FF33CC33"/>
                </patternFill>
              </fill>
            </x14:dxf>
          </x14:cfRule>
          <x14:cfRule type="containsText" priority="3445" operator="containsText" id="{4ACC3811-ADC0-4936-8612-E69D160F69A3}">
            <xm:f>NOT(ISERROR(SEARCH('Listados Datos'!$P$5,Z536)))</xm:f>
            <xm:f>'Listados Datos'!$P$5</xm:f>
            <x14:dxf>
              <fill>
                <patternFill>
                  <bgColor rgb="FFFFFF00"/>
                </patternFill>
              </fill>
            </x14:dxf>
          </x14:cfRule>
          <x14:cfRule type="containsText" priority="3446" operator="containsText" id="{C29A429C-EF1E-4649-B58E-2BC2BA5E0E49}">
            <xm:f>NOT(ISERROR(SEARCH('Listados Datos'!$P$6,Z536)))</xm:f>
            <xm:f>'Listados Datos'!$P$6</xm:f>
            <x14:dxf>
              <fill>
                <patternFill>
                  <bgColor rgb="FFFFC000"/>
                </patternFill>
              </fill>
            </x14:dxf>
          </x14:cfRule>
          <x14:cfRule type="containsText" priority="3447" operator="containsText" id="{E944BCC5-E6A2-4E0F-9146-CCC9C09C3DA6}">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3429" operator="containsText" id="{44F61D20-04A0-4D54-AE51-2189B4C5944A}">
            <xm:f>NOT(ISERROR(SEARCH('Listados Datos'!$T$3,AT536)))</xm:f>
            <xm:f>'Listados Datos'!$T$3</xm:f>
            <x14:dxf>
              <fill>
                <patternFill patternType="solid">
                  <bgColor rgb="FFC00000"/>
                </patternFill>
              </fill>
            </x14:dxf>
          </x14:cfRule>
          <x14:cfRule type="containsText" priority="3430" operator="containsText" id="{4109749D-56CB-4F33-BCA5-95A12453E3B3}">
            <xm:f>NOT(ISERROR(SEARCH('Listados Datos'!$T$4,AT536)))</xm:f>
            <xm:f>'Listados Datos'!$T$4</xm:f>
            <x14:dxf>
              <font>
                <b/>
                <i val="0"/>
                <color theme="0"/>
              </font>
              <fill>
                <patternFill>
                  <bgColor rgb="FFE26B0A"/>
                </patternFill>
              </fill>
            </x14:dxf>
          </x14:cfRule>
          <x14:cfRule type="containsText" priority="3431" operator="containsText" id="{A38CBC51-B829-4B99-822C-4784CC9FE76F}">
            <xm:f>NOT(ISERROR(SEARCH('Listados Datos'!$T$5,AT536)))</xm:f>
            <xm:f>'Listados Datos'!$T$5</xm:f>
            <x14:dxf>
              <font>
                <b/>
                <i val="0"/>
                <color auto="1"/>
              </font>
              <fill>
                <patternFill>
                  <bgColor rgb="FFFFFF00"/>
                </patternFill>
              </fill>
            </x14:dxf>
          </x14:cfRule>
          <x14:cfRule type="containsText" priority="3432" operator="containsText" id="{A26AB367-B403-451A-88F5-E9608E2EEB7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3199" operator="containsText" id="{729CD66E-9411-49A8-A50C-08FEF8E51825}">
            <xm:f>NOT(ISERROR(SEARCH('Listados Datos'!$D$3,B544)))</xm:f>
            <xm:f>'Listados Datos'!$D$3</xm:f>
            <x14:dxf>
              <font>
                <b/>
                <i val="0"/>
                <color theme="0"/>
              </font>
              <fill>
                <patternFill>
                  <bgColor rgb="FFC00000"/>
                </patternFill>
              </fill>
            </x14:dxf>
          </x14:cfRule>
          <x14:cfRule type="containsText" priority="3200" operator="containsText" id="{D9DFD9A7-6727-4A7C-8C9A-86AFD61F773C}">
            <xm:f>NOT(ISERROR(SEARCH('Listados Datos'!$D$4,B544)))</xm:f>
            <xm:f>'Listados Datos'!$D$4</xm:f>
            <x14:dxf>
              <font>
                <b/>
                <i val="0"/>
                <color theme="0"/>
              </font>
              <fill>
                <patternFill>
                  <bgColor rgb="FFC00000"/>
                </patternFill>
              </fill>
            </x14:dxf>
          </x14:cfRule>
          <x14:cfRule type="containsText" priority="3201" operator="containsText" id="{772AF03E-E8C8-422B-9E56-2A95F8AC4037}">
            <xm:f>NOT(ISERROR(SEARCH('Listados Datos'!$D$5,B544)))</xm:f>
            <xm:f>'Listados Datos'!$D$5</xm:f>
            <x14:dxf>
              <font>
                <b/>
                <i val="0"/>
                <color theme="0"/>
              </font>
              <fill>
                <patternFill>
                  <bgColor rgb="FFC00000"/>
                </patternFill>
              </fill>
            </x14:dxf>
          </x14:cfRule>
          <x14:cfRule type="containsText" priority="3202" operator="containsText" id="{222509B5-C49B-4370-B9A5-584746A0C33D}">
            <xm:f>NOT(ISERROR(SEARCH('Listados Datos'!$D$6,B544)))</xm:f>
            <xm:f>'Listados Datos'!$D$6</xm:f>
            <x14:dxf>
              <font>
                <b/>
                <i val="0"/>
                <color theme="0"/>
              </font>
              <fill>
                <patternFill>
                  <bgColor rgb="FFE3351F"/>
                </patternFill>
              </fill>
            </x14:dxf>
          </x14:cfRule>
          <x14:cfRule type="containsText" priority="3203" operator="containsText" id="{F177AD8E-82FA-4F58-BE36-856787F7D551}">
            <xm:f>NOT(ISERROR(SEARCH('Listados Datos'!$D$7,B544)))</xm:f>
            <xm:f>'Listados Datos'!$D$7</xm:f>
            <x14:dxf>
              <font>
                <b/>
                <i val="0"/>
                <color theme="0"/>
              </font>
              <fill>
                <patternFill>
                  <bgColor rgb="FFE3351F"/>
                </patternFill>
              </fill>
            </x14:dxf>
          </x14:cfRule>
          <x14:cfRule type="containsText" priority="3204" operator="containsText" id="{ED018ACF-E012-4E3E-9D82-FB943827350A}">
            <xm:f>NOT(ISERROR(SEARCH('Listados Datos'!$D$8,B544)))</xm:f>
            <xm:f>'Listados Datos'!$D$8</xm:f>
            <x14:dxf>
              <font>
                <b/>
                <i val="0"/>
                <color theme="0"/>
              </font>
              <fill>
                <patternFill>
                  <bgColor rgb="FFE3351F"/>
                </patternFill>
              </fill>
            </x14:dxf>
          </x14:cfRule>
          <x14:cfRule type="containsText" priority="3205" operator="containsText" id="{8CC9EB2A-2E21-45BE-98C1-BF56A386C794}">
            <xm:f>NOT(ISERROR(SEARCH('Listados Datos'!$D$9,B544)))</xm:f>
            <xm:f>'Listados Datos'!$D$9</xm:f>
            <x14:dxf>
              <font>
                <b/>
                <i val="0"/>
                <color theme="0"/>
              </font>
              <fill>
                <patternFill>
                  <bgColor rgb="FFFFC000"/>
                </patternFill>
              </fill>
            </x14:dxf>
          </x14:cfRule>
          <x14:cfRule type="containsText" priority="3206" operator="containsText" id="{F1560452-21D0-4E75-8E42-B6448E602F4E}">
            <xm:f>NOT(ISERROR(SEARCH('Listados Datos'!$D$10,B544)))</xm:f>
            <xm:f>'Listados Datos'!$D$10</xm:f>
            <x14:dxf>
              <font>
                <b/>
                <i val="0"/>
                <color theme="0"/>
              </font>
              <fill>
                <patternFill>
                  <bgColor rgb="FFFFC000"/>
                </patternFill>
              </fill>
            </x14:dxf>
          </x14:cfRule>
          <x14:cfRule type="containsText" priority="3207" operator="containsText" id="{B9663F5C-A458-4CEC-B813-AC11BEDD7DA1}">
            <xm:f>NOT(ISERROR(SEARCH('Listados Datos'!$D$11,B544)))</xm:f>
            <xm:f>'Listados Datos'!$D$11</xm:f>
            <x14:dxf>
              <font>
                <b/>
                <i val="0"/>
                <color theme="0"/>
              </font>
              <fill>
                <patternFill>
                  <bgColor rgb="FFFFC000"/>
                </patternFill>
              </fill>
            </x14:dxf>
          </x14:cfRule>
          <x14:cfRule type="containsText" priority="3208" operator="containsText" id="{0FFBDBB1-9605-4E14-A93B-41DA989CA09A}">
            <xm:f>NOT(ISERROR(SEARCH('Listados Datos'!$D$12,B544)))</xm:f>
            <xm:f>'Listados Datos'!$D$12</xm:f>
            <x14:dxf>
              <font>
                <b/>
                <i val="0"/>
                <color theme="0"/>
              </font>
              <fill>
                <patternFill>
                  <bgColor rgb="FFFFC000"/>
                </patternFill>
              </fill>
            </x14:dxf>
          </x14:cfRule>
          <x14:cfRule type="containsText" priority="3209" operator="containsText" id="{CB963677-1621-40C7-9534-04BFE24FE0B3}">
            <xm:f>NOT(ISERROR(SEARCH('Listados Datos'!$D$13,B544)))</xm:f>
            <xm:f>'Listados Datos'!$D$13</xm:f>
            <x14:dxf>
              <font>
                <b/>
                <i val="0"/>
                <color theme="0"/>
              </font>
              <fill>
                <patternFill>
                  <bgColor rgb="FFFFC000"/>
                </patternFill>
              </fill>
            </x14:dxf>
          </x14:cfRule>
          <x14:cfRule type="containsText" priority="3210" operator="containsText" id="{B423F141-ECE0-4427-BBAE-733790C34FAB}">
            <xm:f>NOT(ISERROR(SEARCH('Listados Datos'!$D$14,B544)))</xm:f>
            <xm:f>'Listados Datos'!$D$14</xm:f>
            <x14:dxf>
              <font>
                <b/>
                <i val="0"/>
                <color theme="0"/>
              </font>
              <fill>
                <patternFill>
                  <bgColor rgb="FFFF0000"/>
                </patternFill>
              </fill>
            </x14:dxf>
          </x14:cfRule>
          <x14:cfRule type="containsText" priority="3211" operator="containsText" id="{2EF2D2DD-E3CF-42B8-A9E1-C9DD65F8823C}">
            <xm:f>NOT(ISERROR(SEARCH('Listados Datos'!$D$15,B544)))</xm:f>
            <xm:f>'Listados Datos'!$D$15</xm:f>
            <x14:dxf>
              <font>
                <b/>
                <i val="0"/>
                <color theme="0"/>
              </font>
              <fill>
                <patternFill>
                  <bgColor rgb="FFFF0000"/>
                </patternFill>
              </fill>
            </x14:dxf>
          </x14:cfRule>
          <x14:cfRule type="containsText" priority="3212" operator="containsText" id="{C2B1B65E-976B-4088-9915-705F079540ED}">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3255" operator="containsText" id="{6A2C40AB-6909-40A5-B027-7474A0B7079E}">
            <xm:f>NOT(ISERROR(SEARCH('Listados Datos'!$P$3,AR547)))</xm:f>
            <xm:f>'Listados Datos'!$P$3</xm:f>
            <x14:dxf>
              <fill>
                <patternFill>
                  <bgColor rgb="FF99CC00"/>
                </patternFill>
              </fill>
            </x14:dxf>
          </x14:cfRule>
          <x14:cfRule type="containsText" priority="3256" operator="containsText" id="{4FD2DE67-3CD1-47FC-8DB6-A49C8C137505}">
            <xm:f>NOT(ISERROR(SEARCH('Listados Datos'!$P$4,AR547)))</xm:f>
            <xm:f>'Listados Datos'!$P$4</xm:f>
            <x14:dxf>
              <fill>
                <patternFill>
                  <bgColor rgb="FF33CC33"/>
                </patternFill>
              </fill>
            </x14:dxf>
          </x14:cfRule>
          <x14:cfRule type="containsText" priority="3257" operator="containsText" id="{1F2085EE-45A8-4EF1-A45E-5D6E9DF701A7}">
            <xm:f>NOT(ISERROR(SEARCH('Listados Datos'!$P$5,AR547)))</xm:f>
            <xm:f>'Listados Datos'!$P$5</xm:f>
            <x14:dxf>
              <fill>
                <patternFill>
                  <bgColor rgb="FFFFFF00"/>
                </patternFill>
              </fill>
            </x14:dxf>
          </x14:cfRule>
          <x14:cfRule type="containsText" priority="3258" operator="containsText" id="{26C31BDE-D330-488A-89E0-D0FA709F4C56}">
            <xm:f>NOT(ISERROR(SEARCH('Listados Datos'!$P$6,AR547)))</xm:f>
            <xm:f>'Listados Datos'!$P$6</xm:f>
            <x14:dxf>
              <fill>
                <patternFill>
                  <bgColor rgb="FFFFC000"/>
                </patternFill>
              </fill>
            </x14:dxf>
          </x14:cfRule>
          <x14:cfRule type="containsText" priority="3259" operator="containsText" id="{FA966DCC-230F-49AD-8C4D-2FA16051904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3321" operator="containsText" id="{F1000BD6-0074-406B-B4FC-EA7F8E769EE2}">
            <xm:f>NOT(ISERROR(SEARCH('Listados Datos'!$T$3,AT549)))</xm:f>
            <xm:f>'Listados Datos'!$T$3</xm:f>
            <x14:dxf>
              <fill>
                <patternFill patternType="solid">
                  <bgColor rgb="FFC00000"/>
                </patternFill>
              </fill>
            </x14:dxf>
          </x14:cfRule>
          <x14:cfRule type="containsText" priority="3322" operator="containsText" id="{24B64594-46ED-4ACA-B7D2-1805129D5163}">
            <xm:f>NOT(ISERROR(SEARCH('Listados Datos'!$T$4,AT549)))</xm:f>
            <xm:f>'Listados Datos'!$T$4</xm:f>
            <x14:dxf>
              <font>
                <b/>
                <i val="0"/>
                <color theme="0"/>
              </font>
              <fill>
                <patternFill>
                  <bgColor rgb="FFE26B0A"/>
                </patternFill>
              </fill>
            </x14:dxf>
          </x14:cfRule>
          <x14:cfRule type="containsText" priority="3323" operator="containsText" id="{D7CF7B57-8642-4BDF-992F-FF91FA5729B8}">
            <xm:f>NOT(ISERROR(SEARCH('Listados Datos'!$T$5,AT549)))</xm:f>
            <xm:f>'Listados Datos'!$T$5</xm:f>
            <x14:dxf>
              <font>
                <b/>
                <i val="0"/>
                <color auto="1"/>
              </font>
              <fill>
                <patternFill>
                  <bgColor rgb="FFFFFF00"/>
                </patternFill>
              </fill>
            </x14:dxf>
          </x14:cfRule>
          <x14:cfRule type="containsText" priority="3324" operator="containsText" id="{3FC49904-0F94-45E0-B947-6035887E6642}">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3311" operator="containsText" id="{349F4AC3-AECD-4F75-828A-8157B284D388}">
            <xm:f>NOT(ISERROR(SEARCH('Listados Datos'!$P$3,AR549)))</xm:f>
            <xm:f>'Listados Datos'!$P$3</xm:f>
            <x14:dxf>
              <fill>
                <patternFill>
                  <bgColor rgb="FF99CC00"/>
                </patternFill>
              </fill>
            </x14:dxf>
          </x14:cfRule>
          <x14:cfRule type="containsText" priority="3312" operator="containsText" id="{FB64AF8B-E04C-4419-A5EF-9C91B4ECBC70}">
            <xm:f>NOT(ISERROR(SEARCH('Listados Datos'!$P$4,AR549)))</xm:f>
            <xm:f>'Listados Datos'!$P$4</xm:f>
            <x14:dxf>
              <fill>
                <patternFill>
                  <bgColor rgb="FF33CC33"/>
                </patternFill>
              </fill>
            </x14:dxf>
          </x14:cfRule>
          <x14:cfRule type="containsText" priority="3313" operator="containsText" id="{65871893-7DAD-465E-9C2F-E81BB79247A7}">
            <xm:f>NOT(ISERROR(SEARCH('Listados Datos'!$P$5,AR549)))</xm:f>
            <xm:f>'Listados Datos'!$P$5</xm:f>
            <x14:dxf>
              <fill>
                <patternFill>
                  <bgColor rgb="FFFFFF00"/>
                </patternFill>
              </fill>
            </x14:dxf>
          </x14:cfRule>
          <x14:cfRule type="containsText" priority="3314" operator="containsText" id="{751CC1A6-D340-492A-9C24-B6DCF5739F94}">
            <xm:f>NOT(ISERROR(SEARCH('Listados Datos'!$P$6,AR549)))</xm:f>
            <xm:f>'Listados Datos'!$P$6</xm:f>
            <x14:dxf>
              <fill>
                <patternFill>
                  <bgColor rgb="FFFFC000"/>
                </patternFill>
              </fill>
            </x14:dxf>
          </x14:cfRule>
          <x14:cfRule type="containsText" priority="3315" operator="containsText" id="{0858F6A9-5543-4564-A6D2-4C0D5EA91B8E}">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3279" operator="containsText" id="{83395A32-4DAF-4290-A759-177D9CB43D48}">
            <xm:f>NOT(ISERROR(SEARCH('Listados Datos'!$T$3,AT546)))</xm:f>
            <xm:f>'Listados Datos'!$T$3</xm:f>
            <x14:dxf>
              <fill>
                <patternFill patternType="solid">
                  <bgColor rgb="FFC00000"/>
                </patternFill>
              </fill>
            </x14:dxf>
          </x14:cfRule>
          <x14:cfRule type="containsText" priority="3280" operator="containsText" id="{D64C0A78-4523-4B48-BF58-0ACAAD7FE43B}">
            <xm:f>NOT(ISERROR(SEARCH('Listados Datos'!$T$4,AT546)))</xm:f>
            <xm:f>'Listados Datos'!$T$4</xm:f>
            <x14:dxf>
              <font>
                <b/>
                <i val="0"/>
                <color theme="0"/>
              </font>
              <fill>
                <patternFill>
                  <bgColor rgb="FFE26B0A"/>
                </patternFill>
              </fill>
            </x14:dxf>
          </x14:cfRule>
          <x14:cfRule type="containsText" priority="3281" operator="containsText" id="{ED4E35FF-8B13-4A06-A80E-F14B37154CBC}">
            <xm:f>NOT(ISERROR(SEARCH('Listados Datos'!$T$5,AT546)))</xm:f>
            <xm:f>'Listados Datos'!$T$5</xm:f>
            <x14:dxf>
              <font>
                <b/>
                <i val="0"/>
                <color auto="1"/>
              </font>
              <fill>
                <patternFill>
                  <bgColor rgb="FFFFFF00"/>
                </patternFill>
              </fill>
            </x14:dxf>
          </x14:cfRule>
          <x14:cfRule type="containsText" priority="3282" operator="containsText" id="{5C3C038D-C509-4A49-BE76-EEB49BE6ED01}">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3269" operator="containsText" id="{CD191BC2-B2AC-40FF-A843-ED66897F0B96}">
            <xm:f>NOT(ISERROR(SEARCH('Listados Datos'!$P$3,AR546)))</xm:f>
            <xm:f>'Listados Datos'!$P$3</xm:f>
            <x14:dxf>
              <fill>
                <patternFill>
                  <bgColor rgb="FF99CC00"/>
                </patternFill>
              </fill>
            </x14:dxf>
          </x14:cfRule>
          <x14:cfRule type="containsText" priority="3270" operator="containsText" id="{C4613D39-F167-4F9F-88A0-0C660DA27F05}">
            <xm:f>NOT(ISERROR(SEARCH('Listados Datos'!$P$4,AR546)))</xm:f>
            <xm:f>'Listados Datos'!$P$4</xm:f>
            <x14:dxf>
              <fill>
                <patternFill>
                  <bgColor rgb="FF33CC33"/>
                </patternFill>
              </fill>
            </x14:dxf>
          </x14:cfRule>
          <x14:cfRule type="containsText" priority="3271" operator="containsText" id="{77C93389-90C0-4E19-9AF3-BCB6877A61EA}">
            <xm:f>NOT(ISERROR(SEARCH('Listados Datos'!$P$5,AR546)))</xm:f>
            <xm:f>'Listados Datos'!$P$5</xm:f>
            <x14:dxf>
              <fill>
                <patternFill>
                  <bgColor rgb="FFFFFF00"/>
                </patternFill>
              </fill>
            </x14:dxf>
          </x14:cfRule>
          <x14:cfRule type="containsText" priority="3272" operator="containsText" id="{CE15A1FE-3D5E-4A91-B8D9-9A7E0AC0B9D9}">
            <xm:f>NOT(ISERROR(SEARCH('Listados Datos'!$P$6,AR546)))</xm:f>
            <xm:f>'Listados Datos'!$P$6</xm:f>
            <x14:dxf>
              <fill>
                <patternFill>
                  <bgColor rgb="FFFFC000"/>
                </patternFill>
              </fill>
            </x14:dxf>
          </x14:cfRule>
          <x14:cfRule type="containsText" priority="3273" operator="containsText" id="{80FEAFEA-23A1-40C9-A2ED-C9CF64F9EB9D}">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3387" operator="containsText" id="{3F8E316D-5B22-429E-8755-277C0E010E93}">
            <xm:f>NOT(ISERROR(SEARCH('Listados Datos'!$T$3,AF544)))</xm:f>
            <xm:f>'Listados Datos'!$T$3</xm:f>
            <x14:dxf>
              <fill>
                <patternFill patternType="solid">
                  <bgColor rgb="FFC00000"/>
                </patternFill>
              </fill>
            </x14:dxf>
          </x14:cfRule>
          <x14:cfRule type="containsText" priority="3388" operator="containsText" id="{6C15E069-5962-4B0F-82C7-772EA5A090BF}">
            <xm:f>NOT(ISERROR(SEARCH('Listados Datos'!$T$4,AF544)))</xm:f>
            <xm:f>'Listados Datos'!$T$4</xm:f>
            <x14:dxf>
              <font>
                <b/>
                <i val="0"/>
                <color theme="0"/>
              </font>
              <fill>
                <patternFill>
                  <bgColor rgb="FFE26B0A"/>
                </patternFill>
              </fill>
            </x14:dxf>
          </x14:cfRule>
          <x14:cfRule type="containsText" priority="3389" operator="containsText" id="{B29A6EDE-F379-4C3F-91F3-79A75D30D2A7}">
            <xm:f>NOT(ISERROR(SEARCH('Listados Datos'!$T$5,AF544)))</xm:f>
            <xm:f>'Listados Datos'!$T$5</xm:f>
            <x14:dxf>
              <font>
                <b/>
                <i val="0"/>
                <color auto="1"/>
              </font>
              <fill>
                <patternFill>
                  <bgColor rgb="FFFFFF00"/>
                </patternFill>
              </fill>
            </x14:dxf>
          </x14:cfRule>
          <x14:cfRule type="containsText" priority="3390" operator="containsText" id="{143C3571-CBCE-4B39-8CA4-024237BA2FD8}">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3383" operator="containsText" id="{4906AB5C-F0FF-4686-AE12-107C5EDA5273}">
            <xm:f>NOT(ISERROR(SEARCH('Listados Datos'!$T$3,AB544)))</xm:f>
            <xm:f>'Listados Datos'!$T$3</xm:f>
            <x14:dxf>
              <fill>
                <patternFill patternType="solid">
                  <bgColor rgb="FFC00000"/>
                </patternFill>
              </fill>
            </x14:dxf>
          </x14:cfRule>
          <x14:cfRule type="containsText" priority="3384" operator="containsText" id="{3495EFB4-0FF7-4F70-81BA-9D2FAD70AEFC}">
            <xm:f>NOT(ISERROR(SEARCH('Listados Datos'!$T$4,AB544)))</xm:f>
            <xm:f>'Listados Datos'!$T$4</xm:f>
            <x14:dxf>
              <font>
                <b/>
                <i val="0"/>
                <color theme="0"/>
              </font>
              <fill>
                <patternFill>
                  <bgColor rgb="FFE26B0A"/>
                </patternFill>
              </fill>
            </x14:dxf>
          </x14:cfRule>
          <x14:cfRule type="containsText" priority="3385" operator="containsText" id="{064D6E64-1B57-4530-9CD3-D11B252A3532}">
            <xm:f>NOT(ISERROR(SEARCH('Listados Datos'!$T$5,AB544)))</xm:f>
            <xm:f>'Listados Datos'!$T$5</xm:f>
            <x14:dxf>
              <font>
                <b/>
                <i val="0"/>
                <color auto="1"/>
              </font>
              <fill>
                <patternFill>
                  <bgColor rgb="FFFFFF00"/>
                </patternFill>
              </fill>
            </x14:dxf>
          </x14:cfRule>
          <x14:cfRule type="containsText" priority="3386" operator="containsText" id="{BB791556-0715-4BFB-AD01-74E307421D6B}">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3373" operator="containsText" id="{AD03D906-6598-4CB1-93A0-15769D380204}">
            <xm:f>NOT(ISERROR(SEARCH('Listados Datos'!$P$3,Z544)))</xm:f>
            <xm:f>'Listados Datos'!$P$3</xm:f>
            <x14:dxf>
              <fill>
                <patternFill>
                  <bgColor rgb="FF99CC00"/>
                </patternFill>
              </fill>
            </x14:dxf>
          </x14:cfRule>
          <x14:cfRule type="containsText" priority="3374" operator="containsText" id="{5751A33A-EACD-4C10-B9FB-B84E18CF30B5}">
            <xm:f>NOT(ISERROR(SEARCH('Listados Datos'!$P$4,Z544)))</xm:f>
            <xm:f>'Listados Datos'!$P$4</xm:f>
            <x14:dxf>
              <fill>
                <patternFill>
                  <bgColor rgb="FF33CC33"/>
                </patternFill>
              </fill>
            </x14:dxf>
          </x14:cfRule>
          <x14:cfRule type="containsText" priority="3375" operator="containsText" id="{DAB0037D-CD83-4BA6-A81E-B70DCF4E3CC5}">
            <xm:f>NOT(ISERROR(SEARCH('Listados Datos'!$P$5,Z544)))</xm:f>
            <xm:f>'Listados Datos'!$P$5</xm:f>
            <x14:dxf>
              <fill>
                <patternFill>
                  <bgColor rgb="FFFFFF00"/>
                </patternFill>
              </fill>
            </x14:dxf>
          </x14:cfRule>
          <x14:cfRule type="containsText" priority="3376" operator="containsText" id="{AD22135A-E365-434E-8AD8-E415714B64D7}">
            <xm:f>NOT(ISERROR(SEARCH('Listados Datos'!$P$6,Z544)))</xm:f>
            <xm:f>'Listados Datos'!$P$6</xm:f>
            <x14:dxf>
              <fill>
                <patternFill>
                  <bgColor rgb="FFFFC000"/>
                </patternFill>
              </fill>
            </x14:dxf>
          </x14:cfRule>
          <x14:cfRule type="containsText" priority="3377" operator="containsText" id="{D12B7B80-ABC9-459C-A1FC-0055B787437D}">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3349" operator="containsText" id="{2305A7FC-0DE4-4AB4-AC7D-DD4C4187A7FC}">
            <xm:f>NOT(ISERROR(SEARCH('Listados Datos'!$T$3,AT544)))</xm:f>
            <xm:f>'Listados Datos'!$T$3</xm:f>
            <x14:dxf>
              <fill>
                <patternFill patternType="solid">
                  <bgColor rgb="FFC00000"/>
                </patternFill>
              </fill>
            </x14:dxf>
          </x14:cfRule>
          <x14:cfRule type="containsText" priority="3350" operator="containsText" id="{26364DCF-0473-4705-B41D-8DAAF2E7C548}">
            <xm:f>NOT(ISERROR(SEARCH('Listados Datos'!$T$4,AT544)))</xm:f>
            <xm:f>'Listados Datos'!$T$4</xm:f>
            <x14:dxf>
              <font>
                <b/>
                <i val="0"/>
                <color theme="0"/>
              </font>
              <fill>
                <patternFill>
                  <bgColor rgb="FFE26B0A"/>
                </patternFill>
              </fill>
            </x14:dxf>
          </x14:cfRule>
          <x14:cfRule type="containsText" priority="3351" operator="containsText" id="{7B4D6253-9ED3-41E0-9B3A-2D81B2AAB839}">
            <xm:f>NOT(ISERROR(SEARCH('Listados Datos'!$T$5,AT544)))</xm:f>
            <xm:f>'Listados Datos'!$T$5</xm:f>
            <x14:dxf>
              <font>
                <b/>
                <i val="0"/>
                <color auto="1"/>
              </font>
              <fill>
                <patternFill>
                  <bgColor rgb="FFFFFF00"/>
                </patternFill>
              </fill>
            </x14:dxf>
          </x14:cfRule>
          <x14:cfRule type="containsText" priority="3352" operator="containsText" id="{6A342438-602A-4025-86B3-98C7EE7AC376}">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3339" operator="containsText" id="{2DAB1313-3B41-4E63-8664-572E424BD0A8}">
            <xm:f>NOT(ISERROR(SEARCH('Listados Datos'!$P$3,AR544)))</xm:f>
            <xm:f>'Listados Datos'!$P$3</xm:f>
            <x14:dxf>
              <fill>
                <patternFill>
                  <bgColor rgb="FF99CC00"/>
                </patternFill>
              </fill>
            </x14:dxf>
          </x14:cfRule>
          <x14:cfRule type="containsText" priority="3340" operator="containsText" id="{1DF0B58B-C305-45B8-BE85-0AF4374BA14F}">
            <xm:f>NOT(ISERROR(SEARCH('Listados Datos'!$P$4,AR544)))</xm:f>
            <xm:f>'Listados Datos'!$P$4</xm:f>
            <x14:dxf>
              <fill>
                <patternFill>
                  <bgColor rgb="FF33CC33"/>
                </patternFill>
              </fill>
            </x14:dxf>
          </x14:cfRule>
          <x14:cfRule type="containsText" priority="3341" operator="containsText" id="{4964A082-2243-40F4-9188-B84E369F6839}">
            <xm:f>NOT(ISERROR(SEARCH('Listados Datos'!$P$5,AR544)))</xm:f>
            <xm:f>'Listados Datos'!$P$5</xm:f>
            <x14:dxf>
              <fill>
                <patternFill>
                  <bgColor rgb="FFFFFF00"/>
                </patternFill>
              </fill>
            </x14:dxf>
          </x14:cfRule>
          <x14:cfRule type="containsText" priority="3342" operator="containsText" id="{D0C06446-7B1B-44A5-A421-006FC1CEEFC6}">
            <xm:f>NOT(ISERROR(SEARCH('Listados Datos'!$P$6,AR544)))</xm:f>
            <xm:f>'Listados Datos'!$P$6</xm:f>
            <x14:dxf>
              <fill>
                <patternFill>
                  <bgColor rgb="FFFFC000"/>
                </patternFill>
              </fill>
            </x14:dxf>
          </x14:cfRule>
          <x14:cfRule type="containsText" priority="3343" operator="containsText" id="{D2C7B637-5CF9-4A0E-94C9-4A245BF68DB4}">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3335" operator="containsText" id="{B3803FD4-82F2-4B8A-8336-9B1873C7513E}">
            <xm:f>NOT(ISERROR(SEARCH('Listados Datos'!$T$3,AT545)))</xm:f>
            <xm:f>'Listados Datos'!$T$3</xm:f>
            <x14:dxf>
              <fill>
                <patternFill patternType="solid">
                  <bgColor rgb="FFC00000"/>
                </patternFill>
              </fill>
            </x14:dxf>
          </x14:cfRule>
          <x14:cfRule type="containsText" priority="3336" operator="containsText" id="{1C837C75-DF8B-4025-9B7F-B051D1DE2060}">
            <xm:f>NOT(ISERROR(SEARCH('Listados Datos'!$T$4,AT545)))</xm:f>
            <xm:f>'Listados Datos'!$T$4</xm:f>
            <x14:dxf>
              <font>
                <b/>
                <i val="0"/>
                <color theme="0"/>
              </font>
              <fill>
                <patternFill>
                  <bgColor rgb="FFE26B0A"/>
                </patternFill>
              </fill>
            </x14:dxf>
          </x14:cfRule>
          <x14:cfRule type="containsText" priority="3337" operator="containsText" id="{5DBECEB1-C425-421D-AE61-1BA9FDC36102}">
            <xm:f>NOT(ISERROR(SEARCH('Listados Datos'!$T$5,AT545)))</xm:f>
            <xm:f>'Listados Datos'!$T$5</xm:f>
            <x14:dxf>
              <font>
                <b/>
                <i val="0"/>
                <color auto="1"/>
              </font>
              <fill>
                <patternFill>
                  <bgColor rgb="FFFFFF00"/>
                </patternFill>
              </fill>
            </x14:dxf>
          </x14:cfRule>
          <x14:cfRule type="containsText" priority="3338" operator="containsText" id="{3EFADA1A-056C-4E9A-876D-49364763CDC4}">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3325" operator="containsText" id="{946442F1-C41C-40E4-B262-70F81425881B}">
            <xm:f>NOT(ISERROR(SEARCH('Listados Datos'!$P$3,AR545)))</xm:f>
            <xm:f>'Listados Datos'!$P$3</xm:f>
            <x14:dxf>
              <fill>
                <patternFill>
                  <bgColor rgb="FF99CC00"/>
                </patternFill>
              </fill>
            </x14:dxf>
          </x14:cfRule>
          <x14:cfRule type="containsText" priority="3326" operator="containsText" id="{FA6D3B7A-84A0-498B-A26C-359FC600032A}">
            <xm:f>NOT(ISERROR(SEARCH('Listados Datos'!$P$4,AR545)))</xm:f>
            <xm:f>'Listados Datos'!$P$4</xm:f>
            <x14:dxf>
              <fill>
                <patternFill>
                  <bgColor rgb="FF33CC33"/>
                </patternFill>
              </fill>
            </x14:dxf>
          </x14:cfRule>
          <x14:cfRule type="containsText" priority="3327" operator="containsText" id="{893EFC51-4024-4B18-A423-49F105573491}">
            <xm:f>NOT(ISERROR(SEARCH('Listados Datos'!$P$5,AR545)))</xm:f>
            <xm:f>'Listados Datos'!$P$5</xm:f>
            <x14:dxf>
              <fill>
                <patternFill>
                  <bgColor rgb="FFFFFF00"/>
                </patternFill>
              </fill>
            </x14:dxf>
          </x14:cfRule>
          <x14:cfRule type="containsText" priority="3328" operator="containsText" id="{E49214A0-B6E5-4692-B5FC-FBC8AB2AB019}">
            <xm:f>NOT(ISERROR(SEARCH('Listados Datos'!$P$6,AR545)))</xm:f>
            <xm:f>'Listados Datos'!$P$6</xm:f>
            <x14:dxf>
              <fill>
                <patternFill>
                  <bgColor rgb="FFFFC000"/>
                </patternFill>
              </fill>
            </x14:dxf>
          </x14:cfRule>
          <x14:cfRule type="containsText" priority="3329" operator="containsText" id="{7408BD82-7263-4F03-8AB4-EC1A5E698E6A}">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3307" operator="containsText" id="{5A5418F4-707B-49F3-BC2E-187DA27C3FD0}">
            <xm:f>NOT(ISERROR(SEARCH('Listados Datos'!$T$3,AF546)))</xm:f>
            <xm:f>'Listados Datos'!$T$3</xm:f>
            <x14:dxf>
              <fill>
                <patternFill patternType="solid">
                  <bgColor rgb="FFC00000"/>
                </patternFill>
              </fill>
            </x14:dxf>
          </x14:cfRule>
          <x14:cfRule type="containsText" priority="3308" operator="containsText" id="{AA40780B-3674-4F26-801A-7810BFCE805C}">
            <xm:f>NOT(ISERROR(SEARCH('Listados Datos'!$T$4,AF546)))</xm:f>
            <xm:f>'Listados Datos'!$T$4</xm:f>
            <x14:dxf>
              <font>
                <b/>
                <i val="0"/>
                <color theme="0"/>
              </font>
              <fill>
                <patternFill>
                  <bgColor rgb="FFE26B0A"/>
                </patternFill>
              </fill>
            </x14:dxf>
          </x14:cfRule>
          <x14:cfRule type="containsText" priority="3309" operator="containsText" id="{A350B654-240D-4934-810B-FA1D6007D7F5}">
            <xm:f>NOT(ISERROR(SEARCH('Listados Datos'!$T$5,AF546)))</xm:f>
            <xm:f>'Listados Datos'!$T$5</xm:f>
            <x14:dxf>
              <font>
                <b/>
                <i val="0"/>
                <color auto="1"/>
              </font>
              <fill>
                <patternFill>
                  <bgColor rgb="FFFFFF00"/>
                </patternFill>
              </fill>
            </x14:dxf>
          </x14:cfRule>
          <x14:cfRule type="containsText" priority="3310" operator="containsText" id="{359847B9-9614-4BDF-9B2C-E0416FDA399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3303" operator="containsText" id="{77C809E9-839C-400C-BAE7-0C1B0FD27456}">
            <xm:f>NOT(ISERROR(SEARCH('Listados Datos'!$T$3,AB546)))</xm:f>
            <xm:f>'Listados Datos'!$T$3</xm:f>
            <x14:dxf>
              <fill>
                <patternFill patternType="solid">
                  <bgColor rgb="FFC00000"/>
                </patternFill>
              </fill>
            </x14:dxf>
          </x14:cfRule>
          <x14:cfRule type="containsText" priority="3304" operator="containsText" id="{54A5912C-3A6E-4BC9-ADE6-E3539EE1AC05}">
            <xm:f>NOT(ISERROR(SEARCH('Listados Datos'!$T$4,AB546)))</xm:f>
            <xm:f>'Listados Datos'!$T$4</xm:f>
            <x14:dxf>
              <font>
                <b/>
                <i val="0"/>
                <color theme="0"/>
              </font>
              <fill>
                <patternFill>
                  <bgColor rgb="FFE26B0A"/>
                </patternFill>
              </fill>
            </x14:dxf>
          </x14:cfRule>
          <x14:cfRule type="containsText" priority="3305" operator="containsText" id="{85D3763A-6327-4861-8871-ACF6B31418E1}">
            <xm:f>NOT(ISERROR(SEARCH('Listados Datos'!$T$5,AB546)))</xm:f>
            <xm:f>'Listados Datos'!$T$5</xm:f>
            <x14:dxf>
              <font>
                <b/>
                <i val="0"/>
                <color auto="1"/>
              </font>
              <fill>
                <patternFill>
                  <bgColor rgb="FFFFFF00"/>
                </patternFill>
              </fill>
            </x14:dxf>
          </x14:cfRule>
          <x14:cfRule type="containsText" priority="3306" operator="containsText" id="{33903712-E204-4E25-8417-7E827D59192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3293" operator="containsText" id="{36E154FE-3FC4-441D-9B6E-C3A53ACD8F15}">
            <xm:f>NOT(ISERROR(SEARCH('Listados Datos'!$P$3,Z546)))</xm:f>
            <xm:f>'Listados Datos'!$P$3</xm:f>
            <x14:dxf>
              <fill>
                <patternFill>
                  <bgColor rgb="FF99CC00"/>
                </patternFill>
              </fill>
            </x14:dxf>
          </x14:cfRule>
          <x14:cfRule type="containsText" priority="3294" operator="containsText" id="{3893F5DC-209B-474B-B0A1-6DD4BADB83D0}">
            <xm:f>NOT(ISERROR(SEARCH('Listados Datos'!$P$4,Z546)))</xm:f>
            <xm:f>'Listados Datos'!$P$4</xm:f>
            <x14:dxf>
              <fill>
                <patternFill>
                  <bgColor rgb="FF33CC33"/>
                </patternFill>
              </fill>
            </x14:dxf>
          </x14:cfRule>
          <x14:cfRule type="containsText" priority="3295" operator="containsText" id="{CC7AC222-036A-4C3E-90C7-8E9B953780A9}">
            <xm:f>NOT(ISERROR(SEARCH('Listados Datos'!$P$5,Z546)))</xm:f>
            <xm:f>'Listados Datos'!$P$5</xm:f>
            <x14:dxf>
              <fill>
                <patternFill>
                  <bgColor rgb="FFFFFF00"/>
                </patternFill>
              </fill>
            </x14:dxf>
          </x14:cfRule>
          <x14:cfRule type="containsText" priority="3296" operator="containsText" id="{E244DCF4-C742-4A09-978A-B9534A40FDAD}">
            <xm:f>NOT(ISERROR(SEARCH('Listados Datos'!$P$6,Z546)))</xm:f>
            <xm:f>'Listados Datos'!$P$6</xm:f>
            <x14:dxf>
              <fill>
                <patternFill>
                  <bgColor rgb="FFFFC000"/>
                </patternFill>
              </fill>
            </x14:dxf>
          </x14:cfRule>
          <x14:cfRule type="containsText" priority="3297" operator="containsText" id="{E7D1225F-7CAC-46B7-8800-AE3BCB0E6C46}">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3265" operator="containsText" id="{286B8AEE-37C1-4B7A-B01B-683D45D70AB2}">
            <xm:f>NOT(ISERROR(SEARCH('Listados Datos'!$T$3,AT547)))</xm:f>
            <xm:f>'Listados Datos'!$T$3</xm:f>
            <x14:dxf>
              <fill>
                <patternFill patternType="solid">
                  <bgColor rgb="FFC00000"/>
                </patternFill>
              </fill>
            </x14:dxf>
          </x14:cfRule>
          <x14:cfRule type="containsText" priority="3266" operator="containsText" id="{061652DF-668E-4CD9-80E6-55020FA780B4}">
            <xm:f>NOT(ISERROR(SEARCH('Listados Datos'!$T$4,AT547)))</xm:f>
            <xm:f>'Listados Datos'!$T$4</xm:f>
            <x14:dxf>
              <font>
                <b/>
                <i val="0"/>
                <color theme="0"/>
              </font>
              <fill>
                <patternFill>
                  <bgColor rgb="FFE26B0A"/>
                </patternFill>
              </fill>
            </x14:dxf>
          </x14:cfRule>
          <x14:cfRule type="containsText" priority="3267" operator="containsText" id="{1E5A728B-7E5F-47F6-A18F-AED9E9AD6F88}">
            <xm:f>NOT(ISERROR(SEARCH('Listados Datos'!$T$5,AT547)))</xm:f>
            <xm:f>'Listados Datos'!$T$5</xm:f>
            <x14:dxf>
              <font>
                <b/>
                <i val="0"/>
                <color auto="1"/>
              </font>
              <fill>
                <patternFill>
                  <bgColor rgb="FFFFFF00"/>
                </patternFill>
              </fill>
            </x14:dxf>
          </x14:cfRule>
          <x14:cfRule type="containsText" priority="3268" operator="containsText" id="{A9CC99E1-8AD3-433E-B38E-0A7A9ADBEB04}">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3213" operator="containsText" id="{3F6C8E8F-918E-467A-89B6-1B8EFC9BCA30}">
            <xm:f>NOT(ISERROR(SEARCH('Listados Datos'!$P$3,AR548)))</xm:f>
            <xm:f>'Listados Datos'!$P$3</xm:f>
            <x14:dxf>
              <fill>
                <patternFill>
                  <bgColor rgb="FF99CC00"/>
                </patternFill>
              </fill>
            </x14:dxf>
          </x14:cfRule>
          <x14:cfRule type="containsText" priority="3214" operator="containsText" id="{33ACCDBA-8A9B-4BBE-934D-9AC30E9AEF40}">
            <xm:f>NOT(ISERROR(SEARCH('Listados Datos'!$P$4,AR548)))</xm:f>
            <xm:f>'Listados Datos'!$P$4</xm:f>
            <x14:dxf>
              <fill>
                <patternFill>
                  <bgColor rgb="FF33CC33"/>
                </patternFill>
              </fill>
            </x14:dxf>
          </x14:cfRule>
          <x14:cfRule type="containsText" priority="3215" operator="containsText" id="{B8A9FAC3-C598-46B8-802D-3E820DB410F9}">
            <xm:f>NOT(ISERROR(SEARCH('Listados Datos'!$P$5,AR548)))</xm:f>
            <xm:f>'Listados Datos'!$P$5</xm:f>
            <x14:dxf>
              <fill>
                <patternFill>
                  <bgColor rgb="FFFFFF00"/>
                </patternFill>
              </fill>
            </x14:dxf>
          </x14:cfRule>
          <x14:cfRule type="containsText" priority="3216" operator="containsText" id="{3DBC8B06-8DCD-4C71-BB95-32ACF0DF6926}">
            <xm:f>NOT(ISERROR(SEARCH('Listados Datos'!$P$6,AR548)))</xm:f>
            <xm:f>'Listados Datos'!$P$6</xm:f>
            <x14:dxf>
              <fill>
                <patternFill>
                  <bgColor rgb="FFFFC000"/>
                </patternFill>
              </fill>
            </x14:dxf>
          </x14:cfRule>
          <x14:cfRule type="containsText" priority="3217" operator="containsText" id="{7EFEF5E2-CA6F-415F-B075-50596910A183}">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3251" operator="containsText" id="{0F2E2343-7A46-4DFD-B88B-1C9DF6222C42}">
            <xm:f>NOT(ISERROR(SEARCH('Listados Datos'!$T$3,AF548)))</xm:f>
            <xm:f>'Listados Datos'!$T$3</xm:f>
            <x14:dxf>
              <fill>
                <patternFill patternType="solid">
                  <bgColor rgb="FFC00000"/>
                </patternFill>
              </fill>
            </x14:dxf>
          </x14:cfRule>
          <x14:cfRule type="containsText" priority="3252" operator="containsText" id="{5E652B35-4821-4520-B83C-9E940703B1D8}">
            <xm:f>NOT(ISERROR(SEARCH('Listados Datos'!$T$4,AF548)))</xm:f>
            <xm:f>'Listados Datos'!$T$4</xm:f>
            <x14:dxf>
              <font>
                <b/>
                <i val="0"/>
                <color theme="0"/>
              </font>
              <fill>
                <patternFill>
                  <bgColor rgb="FFE26B0A"/>
                </patternFill>
              </fill>
            </x14:dxf>
          </x14:cfRule>
          <x14:cfRule type="containsText" priority="3253" operator="containsText" id="{A3D51B85-7111-4EC6-B0E1-EAE90710CAED}">
            <xm:f>NOT(ISERROR(SEARCH('Listados Datos'!$T$5,AF548)))</xm:f>
            <xm:f>'Listados Datos'!$T$5</xm:f>
            <x14:dxf>
              <font>
                <b/>
                <i val="0"/>
                <color auto="1"/>
              </font>
              <fill>
                <patternFill>
                  <bgColor rgb="FFFFFF00"/>
                </patternFill>
              </fill>
            </x14:dxf>
          </x14:cfRule>
          <x14:cfRule type="containsText" priority="3254" operator="containsText" id="{2CF60ABB-C63C-4A5B-883F-E9D5603664FF}">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3247" operator="containsText" id="{ADB1D91D-0557-43F6-9EAA-F07F5678DC49}">
            <xm:f>NOT(ISERROR(SEARCH('Listados Datos'!$T$3,AB548)))</xm:f>
            <xm:f>'Listados Datos'!$T$3</xm:f>
            <x14:dxf>
              <fill>
                <patternFill patternType="solid">
                  <bgColor rgb="FFC00000"/>
                </patternFill>
              </fill>
            </x14:dxf>
          </x14:cfRule>
          <x14:cfRule type="containsText" priority="3248" operator="containsText" id="{46075F34-8124-41A8-86C4-D34329CD2224}">
            <xm:f>NOT(ISERROR(SEARCH('Listados Datos'!$T$4,AB548)))</xm:f>
            <xm:f>'Listados Datos'!$T$4</xm:f>
            <x14:dxf>
              <font>
                <b/>
                <i val="0"/>
                <color theme="0"/>
              </font>
              <fill>
                <patternFill>
                  <bgColor rgb="FFE26B0A"/>
                </patternFill>
              </fill>
            </x14:dxf>
          </x14:cfRule>
          <x14:cfRule type="containsText" priority="3249" operator="containsText" id="{13E6F0E2-BAF0-473E-AB84-CFBA1FB6F7F1}">
            <xm:f>NOT(ISERROR(SEARCH('Listados Datos'!$T$5,AB548)))</xm:f>
            <xm:f>'Listados Datos'!$T$5</xm:f>
            <x14:dxf>
              <font>
                <b/>
                <i val="0"/>
                <color auto="1"/>
              </font>
              <fill>
                <patternFill>
                  <bgColor rgb="FFFFFF00"/>
                </patternFill>
              </fill>
            </x14:dxf>
          </x14:cfRule>
          <x14:cfRule type="containsText" priority="3250" operator="containsText" id="{B7BE2A44-C5A4-461D-B9B4-0F7273155BB6}">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3237" operator="containsText" id="{4F2AA84E-E120-4626-A820-C7C403BFB9A3}">
            <xm:f>NOT(ISERROR(SEARCH('Listados Datos'!$P$3,Z548)))</xm:f>
            <xm:f>'Listados Datos'!$P$3</xm:f>
            <x14:dxf>
              <fill>
                <patternFill>
                  <bgColor rgb="FF99CC00"/>
                </patternFill>
              </fill>
            </x14:dxf>
          </x14:cfRule>
          <x14:cfRule type="containsText" priority="3238" operator="containsText" id="{E2998B32-1EBD-4F6F-8BE9-42528B2E22D5}">
            <xm:f>NOT(ISERROR(SEARCH('Listados Datos'!$P$4,Z548)))</xm:f>
            <xm:f>'Listados Datos'!$P$4</xm:f>
            <x14:dxf>
              <fill>
                <patternFill>
                  <bgColor rgb="FF33CC33"/>
                </patternFill>
              </fill>
            </x14:dxf>
          </x14:cfRule>
          <x14:cfRule type="containsText" priority="3239" operator="containsText" id="{2D5FFF84-E571-45E6-8272-E3C60CC857F5}">
            <xm:f>NOT(ISERROR(SEARCH('Listados Datos'!$P$5,Z548)))</xm:f>
            <xm:f>'Listados Datos'!$P$5</xm:f>
            <x14:dxf>
              <fill>
                <patternFill>
                  <bgColor rgb="FFFFFF00"/>
                </patternFill>
              </fill>
            </x14:dxf>
          </x14:cfRule>
          <x14:cfRule type="containsText" priority="3240" operator="containsText" id="{83E078EA-0F8D-4FCE-99C9-A4CE02E6BCBC}">
            <xm:f>NOT(ISERROR(SEARCH('Listados Datos'!$P$6,Z548)))</xm:f>
            <xm:f>'Listados Datos'!$P$6</xm:f>
            <x14:dxf>
              <fill>
                <patternFill>
                  <bgColor rgb="FFFFC000"/>
                </patternFill>
              </fill>
            </x14:dxf>
          </x14:cfRule>
          <x14:cfRule type="containsText" priority="3241" operator="containsText" id="{20021FAD-C457-425B-B256-D7EDAB04D4A0}">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3223" operator="containsText" id="{040425B5-77AE-46B6-B1DB-5CD4A2F4ADAF}">
            <xm:f>NOT(ISERROR(SEARCH('Listados Datos'!$T$3,AT548)))</xm:f>
            <xm:f>'Listados Datos'!$T$3</xm:f>
            <x14:dxf>
              <fill>
                <patternFill patternType="solid">
                  <bgColor rgb="FFC00000"/>
                </patternFill>
              </fill>
            </x14:dxf>
          </x14:cfRule>
          <x14:cfRule type="containsText" priority="3224" operator="containsText" id="{17539503-3FE0-44EF-892E-7E7CB929F76A}">
            <xm:f>NOT(ISERROR(SEARCH('Listados Datos'!$T$4,AT548)))</xm:f>
            <xm:f>'Listados Datos'!$T$4</xm:f>
            <x14:dxf>
              <font>
                <b/>
                <i val="0"/>
                <color theme="0"/>
              </font>
              <fill>
                <patternFill>
                  <bgColor rgb="FFE26B0A"/>
                </patternFill>
              </fill>
            </x14:dxf>
          </x14:cfRule>
          <x14:cfRule type="containsText" priority="3225" operator="containsText" id="{EC240601-3215-41DD-9D17-D32E7B524885}">
            <xm:f>NOT(ISERROR(SEARCH('Listados Datos'!$T$5,AT548)))</xm:f>
            <xm:f>'Listados Datos'!$T$5</xm:f>
            <x14:dxf>
              <font>
                <b/>
                <i val="0"/>
                <color auto="1"/>
              </font>
              <fill>
                <patternFill>
                  <bgColor rgb="FFFFFF00"/>
                </patternFill>
              </fill>
            </x14:dxf>
          </x14:cfRule>
          <x14:cfRule type="containsText" priority="3226" operator="containsText" id="{4BFCA7DB-A59A-4492-845D-D7470BEF6696}">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815" operator="containsText" id="{EF3B9AFE-2702-4AC8-A242-42B0887A8609}">
            <xm:f>NOT(ISERROR(SEARCH('Listados Datos'!$D$3,B550)))</xm:f>
            <xm:f>'Listados Datos'!$D$3</xm:f>
            <x14:dxf>
              <font>
                <b/>
                <i val="0"/>
                <color theme="0"/>
              </font>
              <fill>
                <patternFill>
                  <bgColor rgb="FFC00000"/>
                </patternFill>
              </fill>
            </x14:dxf>
          </x14:cfRule>
          <x14:cfRule type="containsText" priority="2816" operator="containsText" id="{1D47CB56-8C22-4543-AAE9-424613F977B3}">
            <xm:f>NOT(ISERROR(SEARCH('Listados Datos'!$D$4,B550)))</xm:f>
            <xm:f>'Listados Datos'!$D$4</xm:f>
            <x14:dxf>
              <font>
                <b/>
                <i val="0"/>
                <color theme="0"/>
              </font>
              <fill>
                <patternFill>
                  <bgColor rgb="FFC00000"/>
                </patternFill>
              </fill>
            </x14:dxf>
          </x14:cfRule>
          <x14:cfRule type="containsText" priority="2817" operator="containsText" id="{EA9365B0-6BEB-46CA-A95F-2F0EA4575DE0}">
            <xm:f>NOT(ISERROR(SEARCH('Listados Datos'!$D$5,B550)))</xm:f>
            <xm:f>'Listados Datos'!$D$5</xm:f>
            <x14:dxf>
              <font>
                <b/>
                <i val="0"/>
                <color theme="0"/>
              </font>
              <fill>
                <patternFill>
                  <bgColor rgb="FFC00000"/>
                </patternFill>
              </fill>
            </x14:dxf>
          </x14:cfRule>
          <x14:cfRule type="containsText" priority="2818" operator="containsText" id="{1FF4ADFD-0395-4A4D-9E76-A7E3C76AACFE}">
            <xm:f>NOT(ISERROR(SEARCH('Listados Datos'!$D$6,B550)))</xm:f>
            <xm:f>'Listados Datos'!$D$6</xm:f>
            <x14:dxf>
              <font>
                <b/>
                <i val="0"/>
                <color theme="0"/>
              </font>
              <fill>
                <patternFill>
                  <bgColor rgb="FFE3351F"/>
                </patternFill>
              </fill>
            </x14:dxf>
          </x14:cfRule>
          <x14:cfRule type="containsText" priority="2819" operator="containsText" id="{BB73D4C4-5E21-4BF8-B288-B866CD596D3B}">
            <xm:f>NOT(ISERROR(SEARCH('Listados Datos'!$D$7,B550)))</xm:f>
            <xm:f>'Listados Datos'!$D$7</xm:f>
            <x14:dxf>
              <font>
                <b/>
                <i val="0"/>
                <color theme="0"/>
              </font>
              <fill>
                <patternFill>
                  <bgColor rgb="FFE3351F"/>
                </patternFill>
              </fill>
            </x14:dxf>
          </x14:cfRule>
          <x14:cfRule type="containsText" priority="2820" operator="containsText" id="{2F1F3D67-8993-4455-8713-AF1A278D20B9}">
            <xm:f>NOT(ISERROR(SEARCH('Listados Datos'!$D$8,B550)))</xm:f>
            <xm:f>'Listados Datos'!$D$8</xm:f>
            <x14:dxf>
              <font>
                <b/>
                <i val="0"/>
                <color theme="0"/>
              </font>
              <fill>
                <patternFill>
                  <bgColor rgb="FFE3351F"/>
                </patternFill>
              </fill>
            </x14:dxf>
          </x14:cfRule>
          <x14:cfRule type="containsText" priority="2821" operator="containsText" id="{A2D70FBF-28EA-4210-AF55-17F0BCC64155}">
            <xm:f>NOT(ISERROR(SEARCH('Listados Datos'!$D$9,B550)))</xm:f>
            <xm:f>'Listados Datos'!$D$9</xm:f>
            <x14:dxf>
              <font>
                <b/>
                <i val="0"/>
                <color theme="0"/>
              </font>
              <fill>
                <patternFill>
                  <bgColor rgb="FFFFC000"/>
                </patternFill>
              </fill>
            </x14:dxf>
          </x14:cfRule>
          <x14:cfRule type="containsText" priority="2822" operator="containsText" id="{14CE06CF-8852-405D-B688-7A9C54078264}">
            <xm:f>NOT(ISERROR(SEARCH('Listados Datos'!$D$10,B550)))</xm:f>
            <xm:f>'Listados Datos'!$D$10</xm:f>
            <x14:dxf>
              <font>
                <b/>
                <i val="0"/>
                <color theme="0"/>
              </font>
              <fill>
                <patternFill>
                  <bgColor rgb="FFFFC000"/>
                </patternFill>
              </fill>
            </x14:dxf>
          </x14:cfRule>
          <x14:cfRule type="containsText" priority="2823" operator="containsText" id="{F3AA20D4-176B-450B-936A-D602E51E117E}">
            <xm:f>NOT(ISERROR(SEARCH('Listados Datos'!$D$11,B550)))</xm:f>
            <xm:f>'Listados Datos'!$D$11</xm:f>
            <x14:dxf>
              <font>
                <b/>
                <i val="0"/>
                <color theme="0"/>
              </font>
              <fill>
                <patternFill>
                  <bgColor rgb="FFFFC000"/>
                </patternFill>
              </fill>
            </x14:dxf>
          </x14:cfRule>
          <x14:cfRule type="containsText" priority="2824" operator="containsText" id="{27C931C4-14A1-4330-AEBD-981A7EE68FE2}">
            <xm:f>NOT(ISERROR(SEARCH('Listados Datos'!$D$12,B550)))</xm:f>
            <xm:f>'Listados Datos'!$D$12</xm:f>
            <x14:dxf>
              <font>
                <b/>
                <i val="0"/>
                <color theme="0"/>
              </font>
              <fill>
                <patternFill>
                  <bgColor rgb="FFFFC000"/>
                </patternFill>
              </fill>
            </x14:dxf>
          </x14:cfRule>
          <x14:cfRule type="containsText" priority="2825" operator="containsText" id="{40E9C040-A4C1-4B4D-B0B2-E64BDB0E0587}">
            <xm:f>NOT(ISERROR(SEARCH('Listados Datos'!$D$13,B550)))</xm:f>
            <xm:f>'Listados Datos'!$D$13</xm:f>
            <x14:dxf>
              <font>
                <b/>
                <i val="0"/>
                <color theme="0"/>
              </font>
              <fill>
                <patternFill>
                  <bgColor rgb="FFFFC000"/>
                </patternFill>
              </fill>
            </x14:dxf>
          </x14:cfRule>
          <x14:cfRule type="containsText" priority="2826" operator="containsText" id="{9E72C955-EFBD-455D-A963-7B2A733282D1}">
            <xm:f>NOT(ISERROR(SEARCH('Listados Datos'!$D$14,B550)))</xm:f>
            <xm:f>'Listados Datos'!$D$14</xm:f>
            <x14:dxf>
              <font>
                <b/>
                <i val="0"/>
                <color theme="0"/>
              </font>
              <fill>
                <patternFill>
                  <bgColor rgb="FFFF0000"/>
                </patternFill>
              </fill>
            </x14:dxf>
          </x14:cfRule>
          <x14:cfRule type="containsText" priority="2827" operator="containsText" id="{02B7DD96-CEFF-4392-80C4-B5A91ABE7F15}">
            <xm:f>NOT(ISERROR(SEARCH('Listados Datos'!$D$15,B550)))</xm:f>
            <xm:f>'Listados Datos'!$D$15</xm:f>
            <x14:dxf>
              <font>
                <b/>
                <i val="0"/>
                <color theme="0"/>
              </font>
              <fill>
                <patternFill>
                  <bgColor rgb="FFFF0000"/>
                </patternFill>
              </fill>
            </x14:dxf>
          </x14:cfRule>
          <x14:cfRule type="containsText" priority="2828" operator="containsText" id="{8B6D9189-F029-455A-9834-B4CC98D3AA77}">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3063" operator="containsText" id="{5EC48565-999B-440F-A676-4178301D5BCB}">
            <xm:f>NOT(ISERROR(SEARCH('Listados Datos'!$P$3,AR541)))</xm:f>
            <xm:f>'Listados Datos'!$P$3</xm:f>
            <x14:dxf>
              <fill>
                <patternFill>
                  <bgColor rgb="FF99CC00"/>
                </patternFill>
              </fill>
            </x14:dxf>
          </x14:cfRule>
          <x14:cfRule type="containsText" priority="3064" operator="containsText" id="{AB6CAFF2-3C2D-45E7-9294-74C767C65A3B}">
            <xm:f>NOT(ISERROR(SEARCH('Listados Datos'!$P$4,AR541)))</xm:f>
            <xm:f>'Listados Datos'!$P$4</xm:f>
            <x14:dxf>
              <fill>
                <patternFill>
                  <bgColor rgb="FF33CC33"/>
                </patternFill>
              </fill>
            </x14:dxf>
          </x14:cfRule>
          <x14:cfRule type="containsText" priority="3065" operator="containsText" id="{F2DB3C0E-2304-4CD0-80CF-58FF9EFC7D69}">
            <xm:f>NOT(ISERROR(SEARCH('Listados Datos'!$P$5,AR541)))</xm:f>
            <xm:f>'Listados Datos'!$P$5</xm:f>
            <x14:dxf>
              <fill>
                <patternFill>
                  <bgColor rgb="FFFFFF00"/>
                </patternFill>
              </fill>
            </x14:dxf>
          </x14:cfRule>
          <x14:cfRule type="containsText" priority="3066" operator="containsText" id="{58E923B1-3B72-45A2-AC7C-9478247570E6}">
            <xm:f>NOT(ISERROR(SEARCH('Listados Datos'!$P$6,AR541)))</xm:f>
            <xm:f>'Listados Datos'!$P$6</xm:f>
            <x14:dxf>
              <fill>
                <patternFill>
                  <bgColor rgb="FFFFC000"/>
                </patternFill>
              </fill>
            </x14:dxf>
          </x14:cfRule>
          <x14:cfRule type="containsText" priority="3067" operator="containsText" id="{C4994203-A210-48E8-BDB8-8F58C2780E24}">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29" operator="containsText" id="{5C0DB360-2BED-4B88-9397-947C8F95A5BF}">
            <xm:f>NOT(ISERROR(SEARCH('Listados Datos'!$T$3,AT543)))</xm:f>
            <xm:f>'Listados Datos'!$T$3</xm:f>
            <x14:dxf>
              <fill>
                <patternFill patternType="solid">
                  <bgColor rgb="FFC00000"/>
                </patternFill>
              </fill>
            </x14:dxf>
          </x14:cfRule>
          <x14:cfRule type="containsText" priority="3130" operator="containsText" id="{BA496D25-66D8-4364-A51A-BC2643C2307F}">
            <xm:f>NOT(ISERROR(SEARCH('Listados Datos'!$T$4,AT543)))</xm:f>
            <xm:f>'Listados Datos'!$T$4</xm:f>
            <x14:dxf>
              <font>
                <b/>
                <i val="0"/>
                <color theme="0"/>
              </font>
              <fill>
                <patternFill>
                  <bgColor rgb="FFE26B0A"/>
                </patternFill>
              </fill>
            </x14:dxf>
          </x14:cfRule>
          <x14:cfRule type="containsText" priority="3131" operator="containsText" id="{5277B51B-94FB-4343-BA3D-DACBFDFD10B6}">
            <xm:f>NOT(ISERROR(SEARCH('Listados Datos'!$T$5,AT543)))</xm:f>
            <xm:f>'Listados Datos'!$T$5</xm:f>
            <x14:dxf>
              <font>
                <b/>
                <i val="0"/>
                <color auto="1"/>
              </font>
              <fill>
                <patternFill>
                  <bgColor rgb="FFFFFF00"/>
                </patternFill>
              </fill>
            </x14:dxf>
          </x14:cfRule>
          <x14:cfRule type="containsText" priority="3132" operator="containsText" id="{2F13842F-4F6E-4354-BE22-FC618A4A79D1}">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19" operator="containsText" id="{8CBC7275-B9A2-49DE-A3A7-2D5CA7859002}">
            <xm:f>NOT(ISERROR(SEARCH('Listados Datos'!$P$3,AR543)))</xm:f>
            <xm:f>'Listados Datos'!$P$3</xm:f>
            <x14:dxf>
              <fill>
                <patternFill>
                  <bgColor rgb="FF99CC00"/>
                </patternFill>
              </fill>
            </x14:dxf>
          </x14:cfRule>
          <x14:cfRule type="containsText" priority="3120" operator="containsText" id="{367C71BD-6154-409F-A687-D9B7C2CDC2B2}">
            <xm:f>NOT(ISERROR(SEARCH('Listados Datos'!$P$4,AR543)))</xm:f>
            <xm:f>'Listados Datos'!$P$4</xm:f>
            <x14:dxf>
              <fill>
                <patternFill>
                  <bgColor rgb="FF33CC33"/>
                </patternFill>
              </fill>
            </x14:dxf>
          </x14:cfRule>
          <x14:cfRule type="containsText" priority="3121" operator="containsText" id="{293D0F17-8B07-40D6-BBF9-611CD47B0989}">
            <xm:f>NOT(ISERROR(SEARCH('Listados Datos'!$P$5,AR543)))</xm:f>
            <xm:f>'Listados Datos'!$P$5</xm:f>
            <x14:dxf>
              <fill>
                <patternFill>
                  <bgColor rgb="FFFFFF00"/>
                </patternFill>
              </fill>
            </x14:dxf>
          </x14:cfRule>
          <x14:cfRule type="containsText" priority="3122" operator="containsText" id="{976FCAFA-C9F0-4E42-9E78-13D81D226CD9}">
            <xm:f>NOT(ISERROR(SEARCH('Listados Datos'!$P$6,AR543)))</xm:f>
            <xm:f>'Listados Datos'!$P$6</xm:f>
            <x14:dxf>
              <fill>
                <patternFill>
                  <bgColor rgb="FFFFC000"/>
                </patternFill>
              </fill>
            </x14:dxf>
          </x14:cfRule>
          <x14:cfRule type="containsText" priority="3123" operator="containsText" id="{A024BF33-7564-47DE-B111-BAB6E717C577}">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087" operator="containsText" id="{7A973AA5-D31C-4586-ACAF-09E3685DF46D}">
            <xm:f>NOT(ISERROR(SEARCH('Listados Datos'!$T$3,AT540)))</xm:f>
            <xm:f>'Listados Datos'!$T$3</xm:f>
            <x14:dxf>
              <fill>
                <patternFill patternType="solid">
                  <bgColor rgb="FFC00000"/>
                </patternFill>
              </fill>
            </x14:dxf>
          </x14:cfRule>
          <x14:cfRule type="containsText" priority="3088" operator="containsText" id="{E61C4124-F5FC-4005-B9EE-9F41AE2545D3}">
            <xm:f>NOT(ISERROR(SEARCH('Listados Datos'!$T$4,AT540)))</xm:f>
            <xm:f>'Listados Datos'!$T$4</xm:f>
            <x14:dxf>
              <font>
                <b/>
                <i val="0"/>
                <color theme="0"/>
              </font>
              <fill>
                <patternFill>
                  <bgColor rgb="FFE26B0A"/>
                </patternFill>
              </fill>
            </x14:dxf>
          </x14:cfRule>
          <x14:cfRule type="containsText" priority="3089" operator="containsText" id="{A9E27DFC-255E-4DEC-8A0F-97636335A67C}">
            <xm:f>NOT(ISERROR(SEARCH('Listados Datos'!$T$5,AT540)))</xm:f>
            <xm:f>'Listados Datos'!$T$5</xm:f>
            <x14:dxf>
              <font>
                <b/>
                <i val="0"/>
                <color auto="1"/>
              </font>
              <fill>
                <patternFill>
                  <bgColor rgb="FFFFFF00"/>
                </patternFill>
              </fill>
            </x14:dxf>
          </x14:cfRule>
          <x14:cfRule type="containsText" priority="3090" operator="containsText" id="{7E7EBAF4-1B64-426F-8C6D-B65C9E45DC7D}">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077" operator="containsText" id="{7C30E781-CC62-48C1-9A33-6AEF0D339BDB}">
            <xm:f>NOT(ISERROR(SEARCH('Listados Datos'!$P$3,AR540)))</xm:f>
            <xm:f>'Listados Datos'!$P$3</xm:f>
            <x14:dxf>
              <fill>
                <patternFill>
                  <bgColor rgb="FF99CC00"/>
                </patternFill>
              </fill>
            </x14:dxf>
          </x14:cfRule>
          <x14:cfRule type="containsText" priority="3078" operator="containsText" id="{B49FABAE-5039-4BB1-A9EF-67D1C669C1F7}">
            <xm:f>NOT(ISERROR(SEARCH('Listados Datos'!$P$4,AR540)))</xm:f>
            <xm:f>'Listados Datos'!$P$4</xm:f>
            <x14:dxf>
              <fill>
                <patternFill>
                  <bgColor rgb="FF33CC33"/>
                </patternFill>
              </fill>
            </x14:dxf>
          </x14:cfRule>
          <x14:cfRule type="containsText" priority="3079" operator="containsText" id="{1057D2E1-1B45-4A2F-AE19-37E68155E603}">
            <xm:f>NOT(ISERROR(SEARCH('Listados Datos'!$P$5,AR540)))</xm:f>
            <xm:f>'Listados Datos'!$P$5</xm:f>
            <x14:dxf>
              <fill>
                <patternFill>
                  <bgColor rgb="FFFFFF00"/>
                </patternFill>
              </fill>
            </x14:dxf>
          </x14:cfRule>
          <x14:cfRule type="containsText" priority="3080" operator="containsText" id="{10378251-7B10-4F27-9C60-398583BADFEB}">
            <xm:f>NOT(ISERROR(SEARCH('Listados Datos'!$P$6,AR540)))</xm:f>
            <xm:f>'Listados Datos'!$P$6</xm:f>
            <x14:dxf>
              <fill>
                <patternFill>
                  <bgColor rgb="FFFFC000"/>
                </patternFill>
              </fill>
            </x14:dxf>
          </x14:cfRule>
          <x14:cfRule type="containsText" priority="3081" operator="containsText" id="{6993091F-622A-498F-A295-03E1DAD954D2}">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195" operator="containsText" id="{9AB48E79-6420-4A4F-8669-5B8125480800}">
            <xm:f>NOT(ISERROR(SEARCH('Listados Datos'!$T$3,AF538)))</xm:f>
            <xm:f>'Listados Datos'!$T$3</xm:f>
            <x14:dxf>
              <fill>
                <patternFill patternType="solid">
                  <bgColor rgb="FFC00000"/>
                </patternFill>
              </fill>
            </x14:dxf>
          </x14:cfRule>
          <x14:cfRule type="containsText" priority="3196" operator="containsText" id="{5608FC9A-36BC-43F5-95E1-1C844704BFA7}">
            <xm:f>NOT(ISERROR(SEARCH('Listados Datos'!$T$4,AF538)))</xm:f>
            <xm:f>'Listados Datos'!$T$4</xm:f>
            <x14:dxf>
              <font>
                <b/>
                <i val="0"/>
                <color theme="0"/>
              </font>
              <fill>
                <patternFill>
                  <bgColor rgb="FFE26B0A"/>
                </patternFill>
              </fill>
            </x14:dxf>
          </x14:cfRule>
          <x14:cfRule type="containsText" priority="3197" operator="containsText" id="{EAC438F0-51C7-46EE-9AA7-460B9813E9BF}">
            <xm:f>NOT(ISERROR(SEARCH('Listados Datos'!$T$5,AF538)))</xm:f>
            <xm:f>'Listados Datos'!$T$5</xm:f>
            <x14:dxf>
              <font>
                <b/>
                <i val="0"/>
                <color auto="1"/>
              </font>
              <fill>
                <patternFill>
                  <bgColor rgb="FFFFFF00"/>
                </patternFill>
              </fill>
            </x14:dxf>
          </x14:cfRule>
          <x14:cfRule type="containsText" priority="3198" operator="containsText" id="{ADA99DCD-4C46-4BFA-9A92-BF012F265D10}">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191" operator="containsText" id="{76FBE3E3-A756-4243-A583-72FF3BE752C9}">
            <xm:f>NOT(ISERROR(SEARCH('Listados Datos'!$T$3,AB538)))</xm:f>
            <xm:f>'Listados Datos'!$T$3</xm:f>
            <x14:dxf>
              <fill>
                <patternFill patternType="solid">
                  <bgColor rgb="FFC00000"/>
                </patternFill>
              </fill>
            </x14:dxf>
          </x14:cfRule>
          <x14:cfRule type="containsText" priority="3192" operator="containsText" id="{364F7E0A-DF4A-457A-AA29-DA2BA786AE4B}">
            <xm:f>NOT(ISERROR(SEARCH('Listados Datos'!$T$4,AB538)))</xm:f>
            <xm:f>'Listados Datos'!$T$4</xm:f>
            <x14:dxf>
              <font>
                <b/>
                <i val="0"/>
                <color theme="0"/>
              </font>
              <fill>
                <patternFill>
                  <bgColor rgb="FFE26B0A"/>
                </patternFill>
              </fill>
            </x14:dxf>
          </x14:cfRule>
          <x14:cfRule type="containsText" priority="3193" operator="containsText" id="{2FC58CBA-4EBD-440D-8881-75865C2CC5B3}">
            <xm:f>NOT(ISERROR(SEARCH('Listados Datos'!$T$5,AB538)))</xm:f>
            <xm:f>'Listados Datos'!$T$5</xm:f>
            <x14:dxf>
              <font>
                <b/>
                <i val="0"/>
                <color auto="1"/>
              </font>
              <fill>
                <patternFill>
                  <bgColor rgb="FFFFFF00"/>
                </patternFill>
              </fill>
            </x14:dxf>
          </x14:cfRule>
          <x14:cfRule type="containsText" priority="3194" operator="containsText" id="{D2F67D7F-034F-4387-A233-1ED3A519F9B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181" operator="containsText" id="{B04F7B60-CC8D-4579-BF2D-D2A4A8C4619C}">
            <xm:f>NOT(ISERROR(SEARCH('Listados Datos'!$P$3,Z538)))</xm:f>
            <xm:f>'Listados Datos'!$P$3</xm:f>
            <x14:dxf>
              <fill>
                <patternFill>
                  <bgColor rgb="FF99CC00"/>
                </patternFill>
              </fill>
            </x14:dxf>
          </x14:cfRule>
          <x14:cfRule type="containsText" priority="3182" operator="containsText" id="{07391799-A6A7-4591-B82E-BDBC0FB50E49}">
            <xm:f>NOT(ISERROR(SEARCH('Listados Datos'!$P$4,Z538)))</xm:f>
            <xm:f>'Listados Datos'!$P$4</xm:f>
            <x14:dxf>
              <fill>
                <patternFill>
                  <bgColor rgb="FF33CC33"/>
                </patternFill>
              </fill>
            </x14:dxf>
          </x14:cfRule>
          <x14:cfRule type="containsText" priority="3183" operator="containsText" id="{E635CBB6-1FD4-4D3E-9961-BAD7884DD004}">
            <xm:f>NOT(ISERROR(SEARCH('Listados Datos'!$P$5,Z538)))</xm:f>
            <xm:f>'Listados Datos'!$P$5</xm:f>
            <x14:dxf>
              <fill>
                <patternFill>
                  <bgColor rgb="FFFFFF00"/>
                </patternFill>
              </fill>
            </x14:dxf>
          </x14:cfRule>
          <x14:cfRule type="containsText" priority="3184" operator="containsText" id="{CB3E88C3-E906-4A38-9675-3E988AD9B3D8}">
            <xm:f>NOT(ISERROR(SEARCH('Listados Datos'!$P$6,Z538)))</xm:f>
            <xm:f>'Listados Datos'!$P$6</xm:f>
            <x14:dxf>
              <fill>
                <patternFill>
                  <bgColor rgb="FFFFC000"/>
                </patternFill>
              </fill>
            </x14:dxf>
          </x14:cfRule>
          <x14:cfRule type="containsText" priority="3185" operator="containsText" id="{8A494863-0503-422C-A260-64DD4AFB56C0}">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57" operator="containsText" id="{F8732CB4-93BA-4C8C-BD33-239F125CB6A8}">
            <xm:f>NOT(ISERROR(SEARCH('Listados Datos'!$T$3,AT538)))</xm:f>
            <xm:f>'Listados Datos'!$T$3</xm:f>
            <x14:dxf>
              <fill>
                <patternFill patternType="solid">
                  <bgColor rgb="FFC00000"/>
                </patternFill>
              </fill>
            </x14:dxf>
          </x14:cfRule>
          <x14:cfRule type="containsText" priority="3158" operator="containsText" id="{18A7629E-E5DB-461C-9D10-3CA2596B7D08}">
            <xm:f>NOT(ISERROR(SEARCH('Listados Datos'!$T$4,AT538)))</xm:f>
            <xm:f>'Listados Datos'!$T$4</xm:f>
            <x14:dxf>
              <font>
                <b/>
                <i val="0"/>
                <color theme="0"/>
              </font>
              <fill>
                <patternFill>
                  <bgColor rgb="FFE26B0A"/>
                </patternFill>
              </fill>
            </x14:dxf>
          </x14:cfRule>
          <x14:cfRule type="containsText" priority="3159" operator="containsText" id="{CD120418-2D63-41AE-B204-81D6DEB5F350}">
            <xm:f>NOT(ISERROR(SEARCH('Listados Datos'!$T$5,AT538)))</xm:f>
            <xm:f>'Listados Datos'!$T$5</xm:f>
            <x14:dxf>
              <font>
                <b/>
                <i val="0"/>
                <color auto="1"/>
              </font>
              <fill>
                <patternFill>
                  <bgColor rgb="FFFFFF00"/>
                </patternFill>
              </fill>
            </x14:dxf>
          </x14:cfRule>
          <x14:cfRule type="containsText" priority="3160" operator="containsText" id="{A987A42B-3A5F-427D-88C7-24342077705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47" operator="containsText" id="{C23DFC2B-4E66-4D05-A907-F38F4406AAB2}">
            <xm:f>NOT(ISERROR(SEARCH('Listados Datos'!$P$3,AR538)))</xm:f>
            <xm:f>'Listados Datos'!$P$3</xm:f>
            <x14:dxf>
              <fill>
                <patternFill>
                  <bgColor rgb="FF99CC00"/>
                </patternFill>
              </fill>
            </x14:dxf>
          </x14:cfRule>
          <x14:cfRule type="containsText" priority="3148" operator="containsText" id="{9259D6E4-43C3-40FA-AD83-EB67489F469C}">
            <xm:f>NOT(ISERROR(SEARCH('Listados Datos'!$P$4,AR538)))</xm:f>
            <xm:f>'Listados Datos'!$P$4</xm:f>
            <x14:dxf>
              <fill>
                <patternFill>
                  <bgColor rgb="FF33CC33"/>
                </patternFill>
              </fill>
            </x14:dxf>
          </x14:cfRule>
          <x14:cfRule type="containsText" priority="3149" operator="containsText" id="{98F011C2-0B79-456E-B5C1-50B728E14DEF}">
            <xm:f>NOT(ISERROR(SEARCH('Listados Datos'!$P$5,AR538)))</xm:f>
            <xm:f>'Listados Datos'!$P$5</xm:f>
            <x14:dxf>
              <fill>
                <patternFill>
                  <bgColor rgb="FFFFFF00"/>
                </patternFill>
              </fill>
            </x14:dxf>
          </x14:cfRule>
          <x14:cfRule type="containsText" priority="3150" operator="containsText" id="{F28960DB-BE8A-4375-9759-03CACB610C21}">
            <xm:f>NOT(ISERROR(SEARCH('Listados Datos'!$P$6,AR538)))</xm:f>
            <xm:f>'Listados Datos'!$P$6</xm:f>
            <x14:dxf>
              <fill>
                <patternFill>
                  <bgColor rgb="FFFFC000"/>
                </patternFill>
              </fill>
            </x14:dxf>
          </x14:cfRule>
          <x14:cfRule type="containsText" priority="3151" operator="containsText" id="{2591276A-3F68-462E-BA3F-5FFE45430BC7}">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43" operator="containsText" id="{EBEDCEA6-5CBD-4E81-8A32-EE0782689236}">
            <xm:f>NOT(ISERROR(SEARCH('Listados Datos'!$T$3,AT539)))</xm:f>
            <xm:f>'Listados Datos'!$T$3</xm:f>
            <x14:dxf>
              <fill>
                <patternFill patternType="solid">
                  <bgColor rgb="FFC00000"/>
                </patternFill>
              </fill>
            </x14:dxf>
          </x14:cfRule>
          <x14:cfRule type="containsText" priority="3144" operator="containsText" id="{08C82853-87C7-4F8B-8D16-604BDDE94C64}">
            <xm:f>NOT(ISERROR(SEARCH('Listados Datos'!$T$4,AT539)))</xm:f>
            <xm:f>'Listados Datos'!$T$4</xm:f>
            <x14:dxf>
              <font>
                <b/>
                <i val="0"/>
                <color theme="0"/>
              </font>
              <fill>
                <patternFill>
                  <bgColor rgb="FFE26B0A"/>
                </patternFill>
              </fill>
            </x14:dxf>
          </x14:cfRule>
          <x14:cfRule type="containsText" priority="3145" operator="containsText" id="{85EDA54F-3B26-4C10-9977-6AE20CF4B39A}">
            <xm:f>NOT(ISERROR(SEARCH('Listados Datos'!$T$5,AT539)))</xm:f>
            <xm:f>'Listados Datos'!$T$5</xm:f>
            <x14:dxf>
              <font>
                <b/>
                <i val="0"/>
                <color auto="1"/>
              </font>
              <fill>
                <patternFill>
                  <bgColor rgb="FFFFFF00"/>
                </patternFill>
              </fill>
            </x14:dxf>
          </x14:cfRule>
          <x14:cfRule type="containsText" priority="3146" operator="containsText" id="{A5595C06-6FD5-4D70-8A06-4082318BB8A7}">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33" operator="containsText" id="{E16EF5DE-72C7-48DB-B3D7-B440DAF9202B}">
            <xm:f>NOT(ISERROR(SEARCH('Listados Datos'!$P$3,AR539)))</xm:f>
            <xm:f>'Listados Datos'!$P$3</xm:f>
            <x14:dxf>
              <fill>
                <patternFill>
                  <bgColor rgb="FF99CC00"/>
                </patternFill>
              </fill>
            </x14:dxf>
          </x14:cfRule>
          <x14:cfRule type="containsText" priority="3134" operator="containsText" id="{FC2D21EA-97DE-4EE4-874B-CD2343EEA88E}">
            <xm:f>NOT(ISERROR(SEARCH('Listados Datos'!$P$4,AR539)))</xm:f>
            <xm:f>'Listados Datos'!$P$4</xm:f>
            <x14:dxf>
              <fill>
                <patternFill>
                  <bgColor rgb="FF33CC33"/>
                </patternFill>
              </fill>
            </x14:dxf>
          </x14:cfRule>
          <x14:cfRule type="containsText" priority="3135" operator="containsText" id="{21D0B043-3C2B-4DB1-9859-0D67B54641CE}">
            <xm:f>NOT(ISERROR(SEARCH('Listados Datos'!$P$5,AR539)))</xm:f>
            <xm:f>'Listados Datos'!$P$5</xm:f>
            <x14:dxf>
              <fill>
                <patternFill>
                  <bgColor rgb="FFFFFF00"/>
                </patternFill>
              </fill>
            </x14:dxf>
          </x14:cfRule>
          <x14:cfRule type="containsText" priority="3136" operator="containsText" id="{C2663F0B-5ED8-431B-A690-4F82BF953999}">
            <xm:f>NOT(ISERROR(SEARCH('Listados Datos'!$P$6,AR539)))</xm:f>
            <xm:f>'Listados Datos'!$P$6</xm:f>
            <x14:dxf>
              <fill>
                <patternFill>
                  <bgColor rgb="FFFFC000"/>
                </patternFill>
              </fill>
            </x14:dxf>
          </x14:cfRule>
          <x14:cfRule type="containsText" priority="3137" operator="containsText" id="{B335D517-482C-4028-8229-05C6FE296805}">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15" operator="containsText" id="{8D1F4150-90D5-4B4F-A469-58B6207A882E}">
            <xm:f>NOT(ISERROR(SEARCH('Listados Datos'!$T$3,AF540)))</xm:f>
            <xm:f>'Listados Datos'!$T$3</xm:f>
            <x14:dxf>
              <fill>
                <patternFill patternType="solid">
                  <bgColor rgb="FFC00000"/>
                </patternFill>
              </fill>
            </x14:dxf>
          </x14:cfRule>
          <x14:cfRule type="containsText" priority="3116" operator="containsText" id="{017B0557-2BC8-447B-B761-1286CBC1F243}">
            <xm:f>NOT(ISERROR(SEARCH('Listados Datos'!$T$4,AF540)))</xm:f>
            <xm:f>'Listados Datos'!$T$4</xm:f>
            <x14:dxf>
              <font>
                <b/>
                <i val="0"/>
                <color theme="0"/>
              </font>
              <fill>
                <patternFill>
                  <bgColor rgb="FFE26B0A"/>
                </patternFill>
              </fill>
            </x14:dxf>
          </x14:cfRule>
          <x14:cfRule type="containsText" priority="3117" operator="containsText" id="{88AC499A-30A9-4E4A-894B-EF87207486F9}">
            <xm:f>NOT(ISERROR(SEARCH('Listados Datos'!$T$5,AF540)))</xm:f>
            <xm:f>'Listados Datos'!$T$5</xm:f>
            <x14:dxf>
              <font>
                <b/>
                <i val="0"/>
                <color auto="1"/>
              </font>
              <fill>
                <patternFill>
                  <bgColor rgb="FFFFFF00"/>
                </patternFill>
              </fill>
            </x14:dxf>
          </x14:cfRule>
          <x14:cfRule type="containsText" priority="3118" operator="containsText" id="{D16BD758-EABE-439A-B111-0F996F805F71}">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11" operator="containsText" id="{CE387F1E-C4F7-4928-B170-7EDB49B2B2AF}">
            <xm:f>NOT(ISERROR(SEARCH('Listados Datos'!$T$3,AB540)))</xm:f>
            <xm:f>'Listados Datos'!$T$3</xm:f>
            <x14:dxf>
              <fill>
                <patternFill patternType="solid">
                  <bgColor rgb="FFC00000"/>
                </patternFill>
              </fill>
            </x14:dxf>
          </x14:cfRule>
          <x14:cfRule type="containsText" priority="3112" operator="containsText" id="{94C4B288-8A08-4F7C-ABED-4C70431777B4}">
            <xm:f>NOT(ISERROR(SEARCH('Listados Datos'!$T$4,AB540)))</xm:f>
            <xm:f>'Listados Datos'!$T$4</xm:f>
            <x14:dxf>
              <font>
                <b/>
                <i val="0"/>
                <color theme="0"/>
              </font>
              <fill>
                <patternFill>
                  <bgColor rgb="FFE26B0A"/>
                </patternFill>
              </fill>
            </x14:dxf>
          </x14:cfRule>
          <x14:cfRule type="containsText" priority="3113" operator="containsText" id="{0FA9F564-F390-4B07-A3D8-8B95061AFD4E}">
            <xm:f>NOT(ISERROR(SEARCH('Listados Datos'!$T$5,AB540)))</xm:f>
            <xm:f>'Listados Datos'!$T$5</xm:f>
            <x14:dxf>
              <font>
                <b/>
                <i val="0"/>
                <color auto="1"/>
              </font>
              <fill>
                <patternFill>
                  <bgColor rgb="FFFFFF00"/>
                </patternFill>
              </fill>
            </x14:dxf>
          </x14:cfRule>
          <x14:cfRule type="containsText" priority="3114" operator="containsText" id="{E3A5BC9E-4412-4904-B936-C07110CDEB33}">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01" operator="containsText" id="{2A6D7730-DDD7-40D4-9880-268634FD6A8B}">
            <xm:f>NOT(ISERROR(SEARCH('Listados Datos'!$P$3,Z540)))</xm:f>
            <xm:f>'Listados Datos'!$P$3</xm:f>
            <x14:dxf>
              <fill>
                <patternFill>
                  <bgColor rgb="FF99CC00"/>
                </patternFill>
              </fill>
            </x14:dxf>
          </x14:cfRule>
          <x14:cfRule type="containsText" priority="3102" operator="containsText" id="{2CA54432-BFE4-4AF1-A6DB-04F548677C77}">
            <xm:f>NOT(ISERROR(SEARCH('Listados Datos'!$P$4,Z540)))</xm:f>
            <xm:f>'Listados Datos'!$P$4</xm:f>
            <x14:dxf>
              <fill>
                <patternFill>
                  <bgColor rgb="FF33CC33"/>
                </patternFill>
              </fill>
            </x14:dxf>
          </x14:cfRule>
          <x14:cfRule type="containsText" priority="3103" operator="containsText" id="{D6D02A26-CE6B-4313-89CA-D049F3927869}">
            <xm:f>NOT(ISERROR(SEARCH('Listados Datos'!$P$5,Z540)))</xm:f>
            <xm:f>'Listados Datos'!$P$5</xm:f>
            <x14:dxf>
              <fill>
                <patternFill>
                  <bgColor rgb="FFFFFF00"/>
                </patternFill>
              </fill>
            </x14:dxf>
          </x14:cfRule>
          <x14:cfRule type="containsText" priority="3104" operator="containsText" id="{668E8ED9-F83F-465D-9C2E-20CC663DC414}">
            <xm:f>NOT(ISERROR(SEARCH('Listados Datos'!$P$6,Z540)))</xm:f>
            <xm:f>'Listados Datos'!$P$6</xm:f>
            <x14:dxf>
              <fill>
                <patternFill>
                  <bgColor rgb="FFFFC000"/>
                </patternFill>
              </fill>
            </x14:dxf>
          </x14:cfRule>
          <x14:cfRule type="containsText" priority="3105" operator="containsText" id="{132065FB-4993-44AF-A74F-5EFCD8BD9BA7}">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073" operator="containsText" id="{E48A58CF-E187-45FB-BECE-0939E7C024EA}">
            <xm:f>NOT(ISERROR(SEARCH('Listados Datos'!$T$3,AT541)))</xm:f>
            <xm:f>'Listados Datos'!$T$3</xm:f>
            <x14:dxf>
              <fill>
                <patternFill patternType="solid">
                  <bgColor rgb="FFC00000"/>
                </patternFill>
              </fill>
            </x14:dxf>
          </x14:cfRule>
          <x14:cfRule type="containsText" priority="3074" operator="containsText" id="{9EFC2179-B453-4340-876F-E12FE9285B47}">
            <xm:f>NOT(ISERROR(SEARCH('Listados Datos'!$T$4,AT541)))</xm:f>
            <xm:f>'Listados Datos'!$T$4</xm:f>
            <x14:dxf>
              <font>
                <b/>
                <i val="0"/>
                <color theme="0"/>
              </font>
              <fill>
                <patternFill>
                  <bgColor rgb="FFE26B0A"/>
                </patternFill>
              </fill>
            </x14:dxf>
          </x14:cfRule>
          <x14:cfRule type="containsText" priority="3075" operator="containsText" id="{F9EC8D6E-95E2-4C1B-9E7A-1C28257CB514}">
            <xm:f>NOT(ISERROR(SEARCH('Listados Datos'!$T$5,AT541)))</xm:f>
            <xm:f>'Listados Datos'!$T$5</xm:f>
            <x14:dxf>
              <font>
                <b/>
                <i val="0"/>
                <color auto="1"/>
              </font>
              <fill>
                <patternFill>
                  <bgColor rgb="FFFFFF00"/>
                </patternFill>
              </fill>
            </x14:dxf>
          </x14:cfRule>
          <x14:cfRule type="containsText" priority="3076" operator="containsText" id="{EA9DA7F9-A261-4AD1-8C19-B706229EC8DA}">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21" operator="containsText" id="{3DFA6317-8D07-47F0-9684-FCDC3DA578C1}">
            <xm:f>NOT(ISERROR(SEARCH('Listados Datos'!$P$3,AR542)))</xm:f>
            <xm:f>'Listados Datos'!$P$3</xm:f>
            <x14:dxf>
              <fill>
                <patternFill>
                  <bgColor rgb="FF99CC00"/>
                </patternFill>
              </fill>
            </x14:dxf>
          </x14:cfRule>
          <x14:cfRule type="containsText" priority="3022" operator="containsText" id="{A7F65FF3-5EF1-46FC-B260-CD937C4A07A2}">
            <xm:f>NOT(ISERROR(SEARCH('Listados Datos'!$P$4,AR542)))</xm:f>
            <xm:f>'Listados Datos'!$P$4</xm:f>
            <x14:dxf>
              <fill>
                <patternFill>
                  <bgColor rgb="FF33CC33"/>
                </patternFill>
              </fill>
            </x14:dxf>
          </x14:cfRule>
          <x14:cfRule type="containsText" priority="3023" operator="containsText" id="{8BC98EA1-0FD2-4FBC-AC58-AA8B5B90596F}">
            <xm:f>NOT(ISERROR(SEARCH('Listados Datos'!$P$5,AR542)))</xm:f>
            <xm:f>'Listados Datos'!$P$5</xm:f>
            <x14:dxf>
              <fill>
                <patternFill>
                  <bgColor rgb="FFFFFF00"/>
                </patternFill>
              </fill>
            </x14:dxf>
          </x14:cfRule>
          <x14:cfRule type="containsText" priority="3024" operator="containsText" id="{AC13C294-D7D7-4C55-B710-92FFCD54A9DF}">
            <xm:f>NOT(ISERROR(SEARCH('Listados Datos'!$P$6,AR542)))</xm:f>
            <xm:f>'Listados Datos'!$P$6</xm:f>
            <x14:dxf>
              <fill>
                <patternFill>
                  <bgColor rgb="FFFFC000"/>
                </patternFill>
              </fill>
            </x14:dxf>
          </x14:cfRule>
          <x14:cfRule type="containsText" priority="3025" operator="containsText" id="{97203003-C088-4CB4-AAE9-8E239B69AB5D}">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59" operator="containsText" id="{D8ADAD9B-481E-4B4E-8CB5-88EB20906D31}">
            <xm:f>NOT(ISERROR(SEARCH('Listados Datos'!$T$3,AF542)))</xm:f>
            <xm:f>'Listados Datos'!$T$3</xm:f>
            <x14:dxf>
              <fill>
                <patternFill patternType="solid">
                  <bgColor rgb="FFC00000"/>
                </patternFill>
              </fill>
            </x14:dxf>
          </x14:cfRule>
          <x14:cfRule type="containsText" priority="3060" operator="containsText" id="{E18528F6-0C9C-4B96-B721-39C3FAC864F9}">
            <xm:f>NOT(ISERROR(SEARCH('Listados Datos'!$T$4,AF542)))</xm:f>
            <xm:f>'Listados Datos'!$T$4</xm:f>
            <x14:dxf>
              <font>
                <b/>
                <i val="0"/>
                <color theme="0"/>
              </font>
              <fill>
                <patternFill>
                  <bgColor rgb="FFE26B0A"/>
                </patternFill>
              </fill>
            </x14:dxf>
          </x14:cfRule>
          <x14:cfRule type="containsText" priority="3061" operator="containsText" id="{A062E608-E2C7-43E1-BE95-523BA8E6B81D}">
            <xm:f>NOT(ISERROR(SEARCH('Listados Datos'!$T$5,AF542)))</xm:f>
            <xm:f>'Listados Datos'!$T$5</xm:f>
            <x14:dxf>
              <font>
                <b/>
                <i val="0"/>
                <color auto="1"/>
              </font>
              <fill>
                <patternFill>
                  <bgColor rgb="FFFFFF00"/>
                </patternFill>
              </fill>
            </x14:dxf>
          </x14:cfRule>
          <x14:cfRule type="containsText" priority="3062" operator="containsText" id="{D8B63800-FD06-40DA-95A3-CCD96320530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55" operator="containsText" id="{C0FE702A-6D6D-4388-A742-854607F5596D}">
            <xm:f>NOT(ISERROR(SEARCH('Listados Datos'!$T$3,AB542)))</xm:f>
            <xm:f>'Listados Datos'!$T$3</xm:f>
            <x14:dxf>
              <fill>
                <patternFill patternType="solid">
                  <bgColor rgb="FFC00000"/>
                </patternFill>
              </fill>
            </x14:dxf>
          </x14:cfRule>
          <x14:cfRule type="containsText" priority="3056" operator="containsText" id="{FA2AF710-C067-49F0-9D0B-7AD69E4C8E82}">
            <xm:f>NOT(ISERROR(SEARCH('Listados Datos'!$T$4,AB542)))</xm:f>
            <xm:f>'Listados Datos'!$T$4</xm:f>
            <x14:dxf>
              <font>
                <b/>
                <i val="0"/>
                <color theme="0"/>
              </font>
              <fill>
                <patternFill>
                  <bgColor rgb="FFE26B0A"/>
                </patternFill>
              </fill>
            </x14:dxf>
          </x14:cfRule>
          <x14:cfRule type="containsText" priority="3057" operator="containsText" id="{E8EF2F8B-7180-4ADC-8691-63D6D7CC696B}">
            <xm:f>NOT(ISERROR(SEARCH('Listados Datos'!$T$5,AB542)))</xm:f>
            <xm:f>'Listados Datos'!$T$5</xm:f>
            <x14:dxf>
              <font>
                <b/>
                <i val="0"/>
                <color auto="1"/>
              </font>
              <fill>
                <patternFill>
                  <bgColor rgb="FFFFFF00"/>
                </patternFill>
              </fill>
            </x14:dxf>
          </x14:cfRule>
          <x14:cfRule type="containsText" priority="3058" operator="containsText" id="{0F1AD1AF-0E0B-428E-9DEA-77AC15DC8DC0}">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45" operator="containsText" id="{FB6DFAC3-DDF7-4C3F-99CE-385CEE7D8D67}">
            <xm:f>NOT(ISERROR(SEARCH('Listados Datos'!$P$3,Z542)))</xm:f>
            <xm:f>'Listados Datos'!$P$3</xm:f>
            <x14:dxf>
              <fill>
                <patternFill>
                  <bgColor rgb="FF99CC00"/>
                </patternFill>
              </fill>
            </x14:dxf>
          </x14:cfRule>
          <x14:cfRule type="containsText" priority="3046" operator="containsText" id="{1D562E90-2027-4F9B-99EB-A83DDEA444DA}">
            <xm:f>NOT(ISERROR(SEARCH('Listados Datos'!$P$4,Z542)))</xm:f>
            <xm:f>'Listados Datos'!$P$4</xm:f>
            <x14:dxf>
              <fill>
                <patternFill>
                  <bgColor rgb="FF33CC33"/>
                </patternFill>
              </fill>
            </x14:dxf>
          </x14:cfRule>
          <x14:cfRule type="containsText" priority="3047" operator="containsText" id="{44CCC995-BEE6-48CF-A792-5CDB33D333EC}">
            <xm:f>NOT(ISERROR(SEARCH('Listados Datos'!$P$5,Z542)))</xm:f>
            <xm:f>'Listados Datos'!$P$5</xm:f>
            <x14:dxf>
              <fill>
                <patternFill>
                  <bgColor rgb="FFFFFF00"/>
                </patternFill>
              </fill>
            </x14:dxf>
          </x14:cfRule>
          <x14:cfRule type="containsText" priority="3048" operator="containsText" id="{E2D7DE29-3CC7-4AE0-85AD-0638302AF1E1}">
            <xm:f>NOT(ISERROR(SEARCH('Listados Datos'!$P$6,Z542)))</xm:f>
            <xm:f>'Listados Datos'!$P$6</xm:f>
            <x14:dxf>
              <fill>
                <patternFill>
                  <bgColor rgb="FFFFC000"/>
                </patternFill>
              </fill>
            </x14:dxf>
          </x14:cfRule>
          <x14:cfRule type="containsText" priority="3049" operator="containsText" id="{AF4D40A4-700D-4128-A94D-453F6E9AC61A}">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31" operator="containsText" id="{2899DAD5-DE27-43D9-9D48-73BC4D887D31}">
            <xm:f>NOT(ISERROR(SEARCH('Listados Datos'!$T$3,AT542)))</xm:f>
            <xm:f>'Listados Datos'!$T$3</xm:f>
            <x14:dxf>
              <fill>
                <patternFill patternType="solid">
                  <bgColor rgb="FFC00000"/>
                </patternFill>
              </fill>
            </x14:dxf>
          </x14:cfRule>
          <x14:cfRule type="containsText" priority="3032" operator="containsText" id="{4A4BDF82-02ED-478E-B6C5-FB9B7679BB3B}">
            <xm:f>NOT(ISERROR(SEARCH('Listados Datos'!$T$4,AT542)))</xm:f>
            <xm:f>'Listados Datos'!$T$4</xm:f>
            <x14:dxf>
              <font>
                <b/>
                <i val="0"/>
                <color theme="0"/>
              </font>
              <fill>
                <patternFill>
                  <bgColor rgb="FFE26B0A"/>
                </patternFill>
              </fill>
            </x14:dxf>
          </x14:cfRule>
          <x14:cfRule type="containsText" priority="3033" operator="containsText" id="{5146B239-A5AA-454F-8F73-12B6C9A2D3B0}">
            <xm:f>NOT(ISERROR(SEARCH('Listados Datos'!$T$5,AT542)))</xm:f>
            <xm:f>'Listados Datos'!$T$5</xm:f>
            <x14:dxf>
              <font>
                <b/>
                <i val="0"/>
                <color auto="1"/>
              </font>
              <fill>
                <patternFill>
                  <bgColor rgb="FFFFFF00"/>
                </patternFill>
              </fill>
            </x14:dxf>
          </x14:cfRule>
          <x14:cfRule type="containsText" priority="3034" operator="containsText" id="{D01A169D-A502-45FE-BD3C-9375430CD355}">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871" operator="containsText" id="{4120BCE5-3B74-4790-B041-D62E83377D94}">
            <xm:f>NOT(ISERROR(SEARCH('Listados Datos'!$P$3,AR553)))</xm:f>
            <xm:f>'Listados Datos'!$P$3</xm:f>
            <x14:dxf>
              <fill>
                <patternFill>
                  <bgColor rgb="FF99CC00"/>
                </patternFill>
              </fill>
            </x14:dxf>
          </x14:cfRule>
          <x14:cfRule type="containsText" priority="2872" operator="containsText" id="{AE7AE3D8-D247-4C4D-A4E6-1059677BBB33}">
            <xm:f>NOT(ISERROR(SEARCH('Listados Datos'!$P$4,AR553)))</xm:f>
            <xm:f>'Listados Datos'!$P$4</xm:f>
            <x14:dxf>
              <fill>
                <patternFill>
                  <bgColor rgb="FF33CC33"/>
                </patternFill>
              </fill>
            </x14:dxf>
          </x14:cfRule>
          <x14:cfRule type="containsText" priority="2873" operator="containsText" id="{750CADF9-2787-4017-BE27-408F1E2496DC}">
            <xm:f>NOT(ISERROR(SEARCH('Listados Datos'!$P$5,AR553)))</xm:f>
            <xm:f>'Listados Datos'!$P$5</xm:f>
            <x14:dxf>
              <fill>
                <patternFill>
                  <bgColor rgb="FFFFFF00"/>
                </patternFill>
              </fill>
            </x14:dxf>
          </x14:cfRule>
          <x14:cfRule type="containsText" priority="2874" operator="containsText" id="{77D204D4-D431-41A3-8E05-DC963A16848F}">
            <xm:f>NOT(ISERROR(SEARCH('Listados Datos'!$P$6,AR553)))</xm:f>
            <xm:f>'Listados Datos'!$P$6</xm:f>
            <x14:dxf>
              <fill>
                <patternFill>
                  <bgColor rgb="FFFFC000"/>
                </patternFill>
              </fill>
            </x14:dxf>
          </x14:cfRule>
          <x14:cfRule type="containsText" priority="2875" operator="containsText" id="{C584CEBF-3E6B-4F15-8981-F0D119FEE770}">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937" operator="containsText" id="{C9E293D7-4468-4967-A1D5-002C9250A160}">
            <xm:f>NOT(ISERROR(SEARCH('Listados Datos'!$T$3,AT555)))</xm:f>
            <xm:f>'Listados Datos'!$T$3</xm:f>
            <x14:dxf>
              <fill>
                <patternFill patternType="solid">
                  <bgColor rgb="FFC00000"/>
                </patternFill>
              </fill>
            </x14:dxf>
          </x14:cfRule>
          <x14:cfRule type="containsText" priority="2938" operator="containsText" id="{38BB1B01-7864-4685-BFF3-BF2B90DA1044}">
            <xm:f>NOT(ISERROR(SEARCH('Listados Datos'!$T$4,AT555)))</xm:f>
            <xm:f>'Listados Datos'!$T$4</xm:f>
            <x14:dxf>
              <font>
                <b/>
                <i val="0"/>
                <color theme="0"/>
              </font>
              <fill>
                <patternFill>
                  <bgColor rgb="FFE26B0A"/>
                </patternFill>
              </fill>
            </x14:dxf>
          </x14:cfRule>
          <x14:cfRule type="containsText" priority="2939" operator="containsText" id="{6452F1E1-D7C3-43B9-8255-E313D572A03E}">
            <xm:f>NOT(ISERROR(SEARCH('Listados Datos'!$T$5,AT555)))</xm:f>
            <xm:f>'Listados Datos'!$T$5</xm:f>
            <x14:dxf>
              <font>
                <b/>
                <i val="0"/>
                <color auto="1"/>
              </font>
              <fill>
                <patternFill>
                  <bgColor rgb="FFFFFF00"/>
                </patternFill>
              </fill>
            </x14:dxf>
          </x14:cfRule>
          <x14:cfRule type="containsText" priority="2940" operator="containsText" id="{1AC1DC72-89D4-48BC-A8D7-CB8A2F7359C3}">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927" operator="containsText" id="{B98BCF3D-A823-43D0-8F84-D0EFAE81C41A}">
            <xm:f>NOT(ISERROR(SEARCH('Listados Datos'!$P$3,AR555)))</xm:f>
            <xm:f>'Listados Datos'!$P$3</xm:f>
            <x14:dxf>
              <fill>
                <patternFill>
                  <bgColor rgb="FF99CC00"/>
                </patternFill>
              </fill>
            </x14:dxf>
          </x14:cfRule>
          <x14:cfRule type="containsText" priority="2928" operator="containsText" id="{0CE12F45-948B-47E8-B5FE-D1E638EA4E5A}">
            <xm:f>NOT(ISERROR(SEARCH('Listados Datos'!$P$4,AR555)))</xm:f>
            <xm:f>'Listados Datos'!$P$4</xm:f>
            <x14:dxf>
              <fill>
                <patternFill>
                  <bgColor rgb="FF33CC33"/>
                </patternFill>
              </fill>
            </x14:dxf>
          </x14:cfRule>
          <x14:cfRule type="containsText" priority="2929" operator="containsText" id="{5D0032DE-A075-42D0-878F-C327A88E11D8}">
            <xm:f>NOT(ISERROR(SEARCH('Listados Datos'!$P$5,AR555)))</xm:f>
            <xm:f>'Listados Datos'!$P$5</xm:f>
            <x14:dxf>
              <fill>
                <patternFill>
                  <bgColor rgb="FFFFFF00"/>
                </patternFill>
              </fill>
            </x14:dxf>
          </x14:cfRule>
          <x14:cfRule type="containsText" priority="2930" operator="containsText" id="{D4BFC815-3880-4F23-ABDD-F421D3DD5277}">
            <xm:f>NOT(ISERROR(SEARCH('Listados Datos'!$P$6,AR555)))</xm:f>
            <xm:f>'Listados Datos'!$P$6</xm:f>
            <x14:dxf>
              <fill>
                <patternFill>
                  <bgColor rgb="FFFFC000"/>
                </patternFill>
              </fill>
            </x14:dxf>
          </x14:cfRule>
          <x14:cfRule type="containsText" priority="2931" operator="containsText" id="{8055A31E-DF38-47F8-8576-A45F0645AA05}">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895" operator="containsText" id="{9CFA8FE9-BB4C-437B-9168-E5BA8AFF7C3F}">
            <xm:f>NOT(ISERROR(SEARCH('Listados Datos'!$T$3,AT552)))</xm:f>
            <xm:f>'Listados Datos'!$T$3</xm:f>
            <x14:dxf>
              <fill>
                <patternFill patternType="solid">
                  <bgColor rgb="FFC00000"/>
                </patternFill>
              </fill>
            </x14:dxf>
          </x14:cfRule>
          <x14:cfRule type="containsText" priority="2896" operator="containsText" id="{B88F4F40-FC40-4155-9703-D0110ED4D40F}">
            <xm:f>NOT(ISERROR(SEARCH('Listados Datos'!$T$4,AT552)))</xm:f>
            <xm:f>'Listados Datos'!$T$4</xm:f>
            <x14:dxf>
              <font>
                <b/>
                <i val="0"/>
                <color theme="0"/>
              </font>
              <fill>
                <patternFill>
                  <bgColor rgb="FFE26B0A"/>
                </patternFill>
              </fill>
            </x14:dxf>
          </x14:cfRule>
          <x14:cfRule type="containsText" priority="2897" operator="containsText" id="{9D7392E4-D52C-4CAC-8592-CDA5C28A286E}">
            <xm:f>NOT(ISERROR(SEARCH('Listados Datos'!$T$5,AT552)))</xm:f>
            <xm:f>'Listados Datos'!$T$5</xm:f>
            <x14:dxf>
              <font>
                <b/>
                <i val="0"/>
                <color auto="1"/>
              </font>
              <fill>
                <patternFill>
                  <bgColor rgb="FFFFFF00"/>
                </patternFill>
              </fill>
            </x14:dxf>
          </x14:cfRule>
          <x14:cfRule type="containsText" priority="2898" operator="containsText" id="{48D44C2E-14A8-40E5-BC4A-FEA35C56B022}">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885" operator="containsText" id="{C503081D-AB14-44C0-92F4-F0016DD6719A}">
            <xm:f>NOT(ISERROR(SEARCH('Listados Datos'!$P$3,AR552)))</xm:f>
            <xm:f>'Listados Datos'!$P$3</xm:f>
            <x14:dxf>
              <fill>
                <patternFill>
                  <bgColor rgb="FF99CC00"/>
                </patternFill>
              </fill>
            </x14:dxf>
          </x14:cfRule>
          <x14:cfRule type="containsText" priority="2886" operator="containsText" id="{514D1B8E-193A-4E7F-BDA2-06857F093AF5}">
            <xm:f>NOT(ISERROR(SEARCH('Listados Datos'!$P$4,AR552)))</xm:f>
            <xm:f>'Listados Datos'!$P$4</xm:f>
            <x14:dxf>
              <fill>
                <patternFill>
                  <bgColor rgb="FF33CC33"/>
                </patternFill>
              </fill>
            </x14:dxf>
          </x14:cfRule>
          <x14:cfRule type="containsText" priority="2887" operator="containsText" id="{2AB9FEED-7066-4F90-B315-0F6D0E2A5809}">
            <xm:f>NOT(ISERROR(SEARCH('Listados Datos'!$P$5,AR552)))</xm:f>
            <xm:f>'Listados Datos'!$P$5</xm:f>
            <x14:dxf>
              <fill>
                <patternFill>
                  <bgColor rgb="FFFFFF00"/>
                </patternFill>
              </fill>
            </x14:dxf>
          </x14:cfRule>
          <x14:cfRule type="containsText" priority="2888" operator="containsText" id="{413E884D-94A2-425A-916F-A8EE4664C44D}">
            <xm:f>NOT(ISERROR(SEARCH('Listados Datos'!$P$6,AR552)))</xm:f>
            <xm:f>'Listados Datos'!$P$6</xm:f>
            <x14:dxf>
              <fill>
                <patternFill>
                  <bgColor rgb="FFFFC000"/>
                </patternFill>
              </fill>
            </x14:dxf>
          </x14:cfRule>
          <x14:cfRule type="containsText" priority="2889" operator="containsText" id="{503A4318-A02C-40AD-B32C-39861C7EAA81}">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3003" operator="containsText" id="{FDFA71A6-6C69-4263-B5DB-0BD7F47AE247}">
            <xm:f>NOT(ISERROR(SEARCH('Listados Datos'!$T$3,AF550)))</xm:f>
            <xm:f>'Listados Datos'!$T$3</xm:f>
            <x14:dxf>
              <fill>
                <patternFill patternType="solid">
                  <bgColor rgb="FFC00000"/>
                </patternFill>
              </fill>
            </x14:dxf>
          </x14:cfRule>
          <x14:cfRule type="containsText" priority="3004" operator="containsText" id="{7D7B06CE-B98F-4130-9CD8-66D8FF9ECAC8}">
            <xm:f>NOT(ISERROR(SEARCH('Listados Datos'!$T$4,AF550)))</xm:f>
            <xm:f>'Listados Datos'!$T$4</xm:f>
            <x14:dxf>
              <font>
                <b/>
                <i val="0"/>
                <color theme="0"/>
              </font>
              <fill>
                <patternFill>
                  <bgColor rgb="FFE26B0A"/>
                </patternFill>
              </fill>
            </x14:dxf>
          </x14:cfRule>
          <x14:cfRule type="containsText" priority="3005" operator="containsText" id="{DE69A1EC-B5BC-4580-B666-DB6D00FF8E09}">
            <xm:f>NOT(ISERROR(SEARCH('Listados Datos'!$T$5,AF550)))</xm:f>
            <xm:f>'Listados Datos'!$T$5</xm:f>
            <x14:dxf>
              <font>
                <b/>
                <i val="0"/>
                <color auto="1"/>
              </font>
              <fill>
                <patternFill>
                  <bgColor rgb="FFFFFF00"/>
                </patternFill>
              </fill>
            </x14:dxf>
          </x14:cfRule>
          <x14:cfRule type="containsText" priority="3006" operator="containsText" id="{6288F94C-2177-48C3-B22D-C8860490FADA}">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999" operator="containsText" id="{1338B326-9F34-4A76-AA9F-22608DD4A6E2}">
            <xm:f>NOT(ISERROR(SEARCH('Listados Datos'!$T$3,AB550)))</xm:f>
            <xm:f>'Listados Datos'!$T$3</xm:f>
            <x14:dxf>
              <fill>
                <patternFill patternType="solid">
                  <bgColor rgb="FFC00000"/>
                </patternFill>
              </fill>
            </x14:dxf>
          </x14:cfRule>
          <x14:cfRule type="containsText" priority="3000" operator="containsText" id="{6953E886-F0C5-4B66-9AF5-83B9CF1E4D5F}">
            <xm:f>NOT(ISERROR(SEARCH('Listados Datos'!$T$4,AB550)))</xm:f>
            <xm:f>'Listados Datos'!$T$4</xm:f>
            <x14:dxf>
              <font>
                <b/>
                <i val="0"/>
                <color theme="0"/>
              </font>
              <fill>
                <patternFill>
                  <bgColor rgb="FFE26B0A"/>
                </patternFill>
              </fill>
            </x14:dxf>
          </x14:cfRule>
          <x14:cfRule type="containsText" priority="3001" operator="containsText" id="{510D16E7-9CD3-4E67-AACF-B56ACB0163EC}">
            <xm:f>NOT(ISERROR(SEARCH('Listados Datos'!$T$5,AB550)))</xm:f>
            <xm:f>'Listados Datos'!$T$5</xm:f>
            <x14:dxf>
              <font>
                <b/>
                <i val="0"/>
                <color auto="1"/>
              </font>
              <fill>
                <patternFill>
                  <bgColor rgb="FFFFFF00"/>
                </patternFill>
              </fill>
            </x14:dxf>
          </x14:cfRule>
          <x14:cfRule type="containsText" priority="3002" operator="containsText" id="{69652209-4856-40B0-A5C6-9FC1C39743BE}">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989" operator="containsText" id="{B1024031-86A8-4BB0-8F71-A90F55EDC47F}">
            <xm:f>NOT(ISERROR(SEARCH('Listados Datos'!$P$3,Z550)))</xm:f>
            <xm:f>'Listados Datos'!$P$3</xm:f>
            <x14:dxf>
              <fill>
                <patternFill>
                  <bgColor rgb="FF99CC00"/>
                </patternFill>
              </fill>
            </x14:dxf>
          </x14:cfRule>
          <x14:cfRule type="containsText" priority="2990" operator="containsText" id="{7DCC7B2C-0B20-4B49-AF62-39CE20434DE7}">
            <xm:f>NOT(ISERROR(SEARCH('Listados Datos'!$P$4,Z550)))</xm:f>
            <xm:f>'Listados Datos'!$P$4</xm:f>
            <x14:dxf>
              <fill>
                <patternFill>
                  <bgColor rgb="FF33CC33"/>
                </patternFill>
              </fill>
            </x14:dxf>
          </x14:cfRule>
          <x14:cfRule type="containsText" priority="2991" operator="containsText" id="{4D4B28F2-2619-457E-B382-3385E370E61E}">
            <xm:f>NOT(ISERROR(SEARCH('Listados Datos'!$P$5,Z550)))</xm:f>
            <xm:f>'Listados Datos'!$P$5</xm:f>
            <x14:dxf>
              <fill>
                <patternFill>
                  <bgColor rgb="FFFFFF00"/>
                </patternFill>
              </fill>
            </x14:dxf>
          </x14:cfRule>
          <x14:cfRule type="containsText" priority="2992" operator="containsText" id="{70FACA78-8F8C-4788-BF68-E97D5BE24F22}">
            <xm:f>NOT(ISERROR(SEARCH('Listados Datos'!$P$6,Z550)))</xm:f>
            <xm:f>'Listados Datos'!$P$6</xm:f>
            <x14:dxf>
              <fill>
                <patternFill>
                  <bgColor rgb="FFFFC000"/>
                </patternFill>
              </fill>
            </x14:dxf>
          </x14:cfRule>
          <x14:cfRule type="containsText" priority="2993" operator="containsText" id="{43998B01-36DB-46AD-8CD8-D78EC3A392E0}">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965" operator="containsText" id="{CFF8D448-A3D1-4FDA-9023-E375CCFCBF67}">
            <xm:f>NOT(ISERROR(SEARCH('Listados Datos'!$T$3,AT550)))</xm:f>
            <xm:f>'Listados Datos'!$T$3</xm:f>
            <x14:dxf>
              <fill>
                <patternFill patternType="solid">
                  <bgColor rgb="FFC00000"/>
                </patternFill>
              </fill>
            </x14:dxf>
          </x14:cfRule>
          <x14:cfRule type="containsText" priority="2966" operator="containsText" id="{81F0EB83-C29C-44FC-8DD9-D31992BF299E}">
            <xm:f>NOT(ISERROR(SEARCH('Listados Datos'!$T$4,AT550)))</xm:f>
            <xm:f>'Listados Datos'!$T$4</xm:f>
            <x14:dxf>
              <font>
                <b/>
                <i val="0"/>
                <color theme="0"/>
              </font>
              <fill>
                <patternFill>
                  <bgColor rgb="FFE26B0A"/>
                </patternFill>
              </fill>
            </x14:dxf>
          </x14:cfRule>
          <x14:cfRule type="containsText" priority="2967" operator="containsText" id="{B59F90C7-B273-448A-816D-4DCF5AB42654}">
            <xm:f>NOT(ISERROR(SEARCH('Listados Datos'!$T$5,AT550)))</xm:f>
            <xm:f>'Listados Datos'!$T$5</xm:f>
            <x14:dxf>
              <font>
                <b/>
                <i val="0"/>
                <color auto="1"/>
              </font>
              <fill>
                <patternFill>
                  <bgColor rgb="FFFFFF00"/>
                </patternFill>
              </fill>
            </x14:dxf>
          </x14:cfRule>
          <x14:cfRule type="containsText" priority="2968" operator="containsText" id="{6849E672-1950-4360-9051-886711E4288E}">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955" operator="containsText" id="{C16BE046-E278-4FD7-9C91-F0FDA76144B5}">
            <xm:f>NOT(ISERROR(SEARCH('Listados Datos'!$P$3,AR550)))</xm:f>
            <xm:f>'Listados Datos'!$P$3</xm:f>
            <x14:dxf>
              <fill>
                <patternFill>
                  <bgColor rgb="FF99CC00"/>
                </patternFill>
              </fill>
            </x14:dxf>
          </x14:cfRule>
          <x14:cfRule type="containsText" priority="2956" operator="containsText" id="{A5610AC8-CD19-4203-9BAA-1F4178F5F13C}">
            <xm:f>NOT(ISERROR(SEARCH('Listados Datos'!$P$4,AR550)))</xm:f>
            <xm:f>'Listados Datos'!$P$4</xm:f>
            <x14:dxf>
              <fill>
                <patternFill>
                  <bgColor rgb="FF33CC33"/>
                </patternFill>
              </fill>
            </x14:dxf>
          </x14:cfRule>
          <x14:cfRule type="containsText" priority="2957" operator="containsText" id="{BF80062D-8030-4E1F-B8D5-FFBCC3D27D48}">
            <xm:f>NOT(ISERROR(SEARCH('Listados Datos'!$P$5,AR550)))</xm:f>
            <xm:f>'Listados Datos'!$P$5</xm:f>
            <x14:dxf>
              <fill>
                <patternFill>
                  <bgColor rgb="FFFFFF00"/>
                </patternFill>
              </fill>
            </x14:dxf>
          </x14:cfRule>
          <x14:cfRule type="containsText" priority="2958" operator="containsText" id="{1A8C782A-3FBC-4872-A496-F24F69AFDB73}">
            <xm:f>NOT(ISERROR(SEARCH('Listados Datos'!$P$6,AR550)))</xm:f>
            <xm:f>'Listados Datos'!$P$6</xm:f>
            <x14:dxf>
              <fill>
                <patternFill>
                  <bgColor rgb="FFFFC000"/>
                </patternFill>
              </fill>
            </x14:dxf>
          </x14:cfRule>
          <x14:cfRule type="containsText" priority="2959" operator="containsText" id="{6D6BFF5D-1590-4003-869A-AF159DE386E5}">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951" operator="containsText" id="{C6DB317F-C92D-4C51-BBBB-62F81C3CF9C1}">
            <xm:f>NOT(ISERROR(SEARCH('Listados Datos'!$T$3,AT551)))</xm:f>
            <xm:f>'Listados Datos'!$T$3</xm:f>
            <x14:dxf>
              <fill>
                <patternFill patternType="solid">
                  <bgColor rgb="FFC00000"/>
                </patternFill>
              </fill>
            </x14:dxf>
          </x14:cfRule>
          <x14:cfRule type="containsText" priority="2952" operator="containsText" id="{E11B78DC-6FBE-4680-9EB3-6124552BAFE7}">
            <xm:f>NOT(ISERROR(SEARCH('Listados Datos'!$T$4,AT551)))</xm:f>
            <xm:f>'Listados Datos'!$T$4</xm:f>
            <x14:dxf>
              <font>
                <b/>
                <i val="0"/>
                <color theme="0"/>
              </font>
              <fill>
                <patternFill>
                  <bgColor rgb="FFE26B0A"/>
                </patternFill>
              </fill>
            </x14:dxf>
          </x14:cfRule>
          <x14:cfRule type="containsText" priority="2953" operator="containsText" id="{4809A468-1742-4332-8197-24BA6FCC6672}">
            <xm:f>NOT(ISERROR(SEARCH('Listados Datos'!$T$5,AT551)))</xm:f>
            <xm:f>'Listados Datos'!$T$5</xm:f>
            <x14:dxf>
              <font>
                <b/>
                <i val="0"/>
                <color auto="1"/>
              </font>
              <fill>
                <patternFill>
                  <bgColor rgb="FFFFFF00"/>
                </patternFill>
              </fill>
            </x14:dxf>
          </x14:cfRule>
          <x14:cfRule type="containsText" priority="2954" operator="containsText" id="{7D184FDD-0C75-450F-9EBB-601E70A622EF}">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941" operator="containsText" id="{07B280F3-0663-4152-85DC-72F376752F7A}">
            <xm:f>NOT(ISERROR(SEARCH('Listados Datos'!$P$3,AR551)))</xm:f>
            <xm:f>'Listados Datos'!$P$3</xm:f>
            <x14:dxf>
              <fill>
                <patternFill>
                  <bgColor rgb="FF99CC00"/>
                </patternFill>
              </fill>
            </x14:dxf>
          </x14:cfRule>
          <x14:cfRule type="containsText" priority="2942" operator="containsText" id="{01E98BBB-298F-4FA1-B417-0069CDD5D363}">
            <xm:f>NOT(ISERROR(SEARCH('Listados Datos'!$P$4,AR551)))</xm:f>
            <xm:f>'Listados Datos'!$P$4</xm:f>
            <x14:dxf>
              <fill>
                <patternFill>
                  <bgColor rgb="FF33CC33"/>
                </patternFill>
              </fill>
            </x14:dxf>
          </x14:cfRule>
          <x14:cfRule type="containsText" priority="2943" operator="containsText" id="{9AB22D09-BD78-4FD5-8494-CB122CAB19A9}">
            <xm:f>NOT(ISERROR(SEARCH('Listados Datos'!$P$5,AR551)))</xm:f>
            <xm:f>'Listados Datos'!$P$5</xm:f>
            <x14:dxf>
              <fill>
                <patternFill>
                  <bgColor rgb="FFFFFF00"/>
                </patternFill>
              </fill>
            </x14:dxf>
          </x14:cfRule>
          <x14:cfRule type="containsText" priority="2944" operator="containsText" id="{68437369-2031-4C47-9D3B-DCE5805D149D}">
            <xm:f>NOT(ISERROR(SEARCH('Listados Datos'!$P$6,AR551)))</xm:f>
            <xm:f>'Listados Datos'!$P$6</xm:f>
            <x14:dxf>
              <fill>
                <patternFill>
                  <bgColor rgb="FFFFC000"/>
                </patternFill>
              </fill>
            </x14:dxf>
          </x14:cfRule>
          <x14:cfRule type="containsText" priority="2945" operator="containsText" id="{D18760F0-B491-4763-B3B7-157A80BA6A13}">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923" operator="containsText" id="{6D794C2C-C3A2-4400-BEDC-1D0552F70FCE}">
            <xm:f>NOT(ISERROR(SEARCH('Listados Datos'!$T$3,AF552)))</xm:f>
            <xm:f>'Listados Datos'!$T$3</xm:f>
            <x14:dxf>
              <fill>
                <patternFill patternType="solid">
                  <bgColor rgb="FFC00000"/>
                </patternFill>
              </fill>
            </x14:dxf>
          </x14:cfRule>
          <x14:cfRule type="containsText" priority="2924" operator="containsText" id="{326E617D-AB3D-4758-BD95-D6349DB9B949}">
            <xm:f>NOT(ISERROR(SEARCH('Listados Datos'!$T$4,AF552)))</xm:f>
            <xm:f>'Listados Datos'!$T$4</xm:f>
            <x14:dxf>
              <font>
                <b/>
                <i val="0"/>
                <color theme="0"/>
              </font>
              <fill>
                <patternFill>
                  <bgColor rgb="FFE26B0A"/>
                </patternFill>
              </fill>
            </x14:dxf>
          </x14:cfRule>
          <x14:cfRule type="containsText" priority="2925" operator="containsText" id="{6A5F75D1-9F84-4858-BB8D-BBEC94B25D49}">
            <xm:f>NOT(ISERROR(SEARCH('Listados Datos'!$T$5,AF552)))</xm:f>
            <xm:f>'Listados Datos'!$T$5</xm:f>
            <x14:dxf>
              <font>
                <b/>
                <i val="0"/>
                <color auto="1"/>
              </font>
              <fill>
                <patternFill>
                  <bgColor rgb="FFFFFF00"/>
                </patternFill>
              </fill>
            </x14:dxf>
          </x14:cfRule>
          <x14:cfRule type="containsText" priority="2926" operator="containsText" id="{550725F6-29B9-4DC4-B122-7C5BD508F37C}">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919" operator="containsText" id="{E18D0051-8860-49CA-BCA6-B8DB2D6214A5}">
            <xm:f>NOT(ISERROR(SEARCH('Listados Datos'!$T$3,AB552)))</xm:f>
            <xm:f>'Listados Datos'!$T$3</xm:f>
            <x14:dxf>
              <fill>
                <patternFill patternType="solid">
                  <bgColor rgb="FFC00000"/>
                </patternFill>
              </fill>
            </x14:dxf>
          </x14:cfRule>
          <x14:cfRule type="containsText" priority="2920" operator="containsText" id="{89F2D4EC-FFC3-4BED-860A-7789D336AEEC}">
            <xm:f>NOT(ISERROR(SEARCH('Listados Datos'!$T$4,AB552)))</xm:f>
            <xm:f>'Listados Datos'!$T$4</xm:f>
            <x14:dxf>
              <font>
                <b/>
                <i val="0"/>
                <color theme="0"/>
              </font>
              <fill>
                <patternFill>
                  <bgColor rgb="FFE26B0A"/>
                </patternFill>
              </fill>
            </x14:dxf>
          </x14:cfRule>
          <x14:cfRule type="containsText" priority="2921" operator="containsText" id="{D1050861-E185-456C-8EFB-E3264B0B1083}">
            <xm:f>NOT(ISERROR(SEARCH('Listados Datos'!$T$5,AB552)))</xm:f>
            <xm:f>'Listados Datos'!$T$5</xm:f>
            <x14:dxf>
              <font>
                <b/>
                <i val="0"/>
                <color auto="1"/>
              </font>
              <fill>
                <patternFill>
                  <bgColor rgb="FFFFFF00"/>
                </patternFill>
              </fill>
            </x14:dxf>
          </x14:cfRule>
          <x14:cfRule type="containsText" priority="2922" operator="containsText" id="{C4A26FA3-2B05-4C8B-B76A-F22190A69D70}">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909" operator="containsText" id="{FD26956E-DC24-42A3-86D7-8232FED844D1}">
            <xm:f>NOT(ISERROR(SEARCH('Listados Datos'!$P$3,Z552)))</xm:f>
            <xm:f>'Listados Datos'!$P$3</xm:f>
            <x14:dxf>
              <fill>
                <patternFill>
                  <bgColor rgb="FF99CC00"/>
                </patternFill>
              </fill>
            </x14:dxf>
          </x14:cfRule>
          <x14:cfRule type="containsText" priority="2910" operator="containsText" id="{BC113A5B-32B8-4451-A273-FC75BDB76BF6}">
            <xm:f>NOT(ISERROR(SEARCH('Listados Datos'!$P$4,Z552)))</xm:f>
            <xm:f>'Listados Datos'!$P$4</xm:f>
            <x14:dxf>
              <fill>
                <patternFill>
                  <bgColor rgb="FF33CC33"/>
                </patternFill>
              </fill>
            </x14:dxf>
          </x14:cfRule>
          <x14:cfRule type="containsText" priority="2911" operator="containsText" id="{B05B847A-0403-46A7-AFAB-B4725A2E7194}">
            <xm:f>NOT(ISERROR(SEARCH('Listados Datos'!$P$5,Z552)))</xm:f>
            <xm:f>'Listados Datos'!$P$5</xm:f>
            <x14:dxf>
              <fill>
                <patternFill>
                  <bgColor rgb="FFFFFF00"/>
                </patternFill>
              </fill>
            </x14:dxf>
          </x14:cfRule>
          <x14:cfRule type="containsText" priority="2912" operator="containsText" id="{EE658293-D461-4C25-B55F-D7FEFFA5C0E5}">
            <xm:f>NOT(ISERROR(SEARCH('Listados Datos'!$P$6,Z552)))</xm:f>
            <xm:f>'Listados Datos'!$P$6</xm:f>
            <x14:dxf>
              <fill>
                <patternFill>
                  <bgColor rgb="FFFFC000"/>
                </patternFill>
              </fill>
            </x14:dxf>
          </x14:cfRule>
          <x14:cfRule type="containsText" priority="2913" operator="containsText" id="{884807C6-CE6C-4866-B407-F09F1CC4A025}">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881" operator="containsText" id="{DD662DF5-68B9-465C-BF96-48BA32E7EA4D}">
            <xm:f>NOT(ISERROR(SEARCH('Listados Datos'!$T$3,AT553)))</xm:f>
            <xm:f>'Listados Datos'!$T$3</xm:f>
            <x14:dxf>
              <fill>
                <patternFill patternType="solid">
                  <bgColor rgb="FFC00000"/>
                </patternFill>
              </fill>
            </x14:dxf>
          </x14:cfRule>
          <x14:cfRule type="containsText" priority="2882" operator="containsText" id="{0D63349C-DA9D-477A-9B44-AE7EA1E30928}">
            <xm:f>NOT(ISERROR(SEARCH('Listados Datos'!$T$4,AT553)))</xm:f>
            <xm:f>'Listados Datos'!$T$4</xm:f>
            <x14:dxf>
              <font>
                <b/>
                <i val="0"/>
                <color theme="0"/>
              </font>
              <fill>
                <patternFill>
                  <bgColor rgb="FFE26B0A"/>
                </patternFill>
              </fill>
            </x14:dxf>
          </x14:cfRule>
          <x14:cfRule type="containsText" priority="2883" operator="containsText" id="{8E7D34E6-D347-4E1D-A68F-8AD0A8E3BE46}">
            <xm:f>NOT(ISERROR(SEARCH('Listados Datos'!$T$5,AT553)))</xm:f>
            <xm:f>'Listados Datos'!$T$5</xm:f>
            <x14:dxf>
              <font>
                <b/>
                <i val="0"/>
                <color auto="1"/>
              </font>
              <fill>
                <patternFill>
                  <bgColor rgb="FFFFFF00"/>
                </patternFill>
              </fill>
            </x14:dxf>
          </x14:cfRule>
          <x14:cfRule type="containsText" priority="2884" operator="containsText" id="{4D0BD2C1-3A35-4A48-9675-A1AE55747C2D}">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829" operator="containsText" id="{FCEDFA3C-30B0-49D6-A0A1-679C7936170F}">
            <xm:f>NOT(ISERROR(SEARCH('Listados Datos'!$P$3,AR554)))</xm:f>
            <xm:f>'Listados Datos'!$P$3</xm:f>
            <x14:dxf>
              <fill>
                <patternFill>
                  <bgColor rgb="FF99CC00"/>
                </patternFill>
              </fill>
            </x14:dxf>
          </x14:cfRule>
          <x14:cfRule type="containsText" priority="2830" operator="containsText" id="{D6FFE379-448E-4F1D-86FC-E001CF2D6D3F}">
            <xm:f>NOT(ISERROR(SEARCH('Listados Datos'!$P$4,AR554)))</xm:f>
            <xm:f>'Listados Datos'!$P$4</xm:f>
            <x14:dxf>
              <fill>
                <patternFill>
                  <bgColor rgb="FF33CC33"/>
                </patternFill>
              </fill>
            </x14:dxf>
          </x14:cfRule>
          <x14:cfRule type="containsText" priority="2831" operator="containsText" id="{0E6080BB-DB68-4681-8E0B-28EB015B493E}">
            <xm:f>NOT(ISERROR(SEARCH('Listados Datos'!$P$5,AR554)))</xm:f>
            <xm:f>'Listados Datos'!$P$5</xm:f>
            <x14:dxf>
              <fill>
                <patternFill>
                  <bgColor rgb="FFFFFF00"/>
                </patternFill>
              </fill>
            </x14:dxf>
          </x14:cfRule>
          <x14:cfRule type="containsText" priority="2832" operator="containsText" id="{3E57DF76-A28F-493D-BACF-BA0A713A34BA}">
            <xm:f>NOT(ISERROR(SEARCH('Listados Datos'!$P$6,AR554)))</xm:f>
            <xm:f>'Listados Datos'!$P$6</xm:f>
            <x14:dxf>
              <fill>
                <patternFill>
                  <bgColor rgb="FFFFC000"/>
                </patternFill>
              </fill>
            </x14:dxf>
          </x14:cfRule>
          <x14:cfRule type="containsText" priority="2833" operator="containsText" id="{3CD420EA-1433-40C9-B278-F3FBC569267D}">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867" operator="containsText" id="{D3E58E42-28FB-4589-978A-16C9603C3D54}">
            <xm:f>NOT(ISERROR(SEARCH('Listados Datos'!$T$3,AF554)))</xm:f>
            <xm:f>'Listados Datos'!$T$3</xm:f>
            <x14:dxf>
              <fill>
                <patternFill patternType="solid">
                  <bgColor rgb="FFC00000"/>
                </patternFill>
              </fill>
            </x14:dxf>
          </x14:cfRule>
          <x14:cfRule type="containsText" priority="2868" operator="containsText" id="{47E934EB-2918-453B-91D7-E1F1585FF62C}">
            <xm:f>NOT(ISERROR(SEARCH('Listados Datos'!$T$4,AF554)))</xm:f>
            <xm:f>'Listados Datos'!$T$4</xm:f>
            <x14:dxf>
              <font>
                <b/>
                <i val="0"/>
                <color theme="0"/>
              </font>
              <fill>
                <patternFill>
                  <bgColor rgb="FFE26B0A"/>
                </patternFill>
              </fill>
            </x14:dxf>
          </x14:cfRule>
          <x14:cfRule type="containsText" priority="2869" operator="containsText" id="{37CFC079-9791-41CC-AEF1-8F3C962A3B5E}">
            <xm:f>NOT(ISERROR(SEARCH('Listados Datos'!$T$5,AF554)))</xm:f>
            <xm:f>'Listados Datos'!$T$5</xm:f>
            <x14:dxf>
              <font>
                <b/>
                <i val="0"/>
                <color auto="1"/>
              </font>
              <fill>
                <patternFill>
                  <bgColor rgb="FFFFFF00"/>
                </patternFill>
              </fill>
            </x14:dxf>
          </x14:cfRule>
          <x14:cfRule type="containsText" priority="2870" operator="containsText" id="{D01BFF9D-B004-46D1-9F57-12800D87C234}">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863" operator="containsText" id="{E81471B2-A72C-4F07-A981-E95B38AE1502}">
            <xm:f>NOT(ISERROR(SEARCH('Listados Datos'!$T$3,AB554)))</xm:f>
            <xm:f>'Listados Datos'!$T$3</xm:f>
            <x14:dxf>
              <fill>
                <patternFill patternType="solid">
                  <bgColor rgb="FFC00000"/>
                </patternFill>
              </fill>
            </x14:dxf>
          </x14:cfRule>
          <x14:cfRule type="containsText" priority="2864" operator="containsText" id="{D9E579E9-F1BF-4FEF-8218-4C315029E9F0}">
            <xm:f>NOT(ISERROR(SEARCH('Listados Datos'!$T$4,AB554)))</xm:f>
            <xm:f>'Listados Datos'!$T$4</xm:f>
            <x14:dxf>
              <font>
                <b/>
                <i val="0"/>
                <color theme="0"/>
              </font>
              <fill>
                <patternFill>
                  <bgColor rgb="FFE26B0A"/>
                </patternFill>
              </fill>
            </x14:dxf>
          </x14:cfRule>
          <x14:cfRule type="containsText" priority="2865" operator="containsText" id="{1CB55429-628D-42E2-8A87-821AD7AC145E}">
            <xm:f>NOT(ISERROR(SEARCH('Listados Datos'!$T$5,AB554)))</xm:f>
            <xm:f>'Listados Datos'!$T$5</xm:f>
            <x14:dxf>
              <font>
                <b/>
                <i val="0"/>
                <color auto="1"/>
              </font>
              <fill>
                <patternFill>
                  <bgColor rgb="FFFFFF00"/>
                </patternFill>
              </fill>
            </x14:dxf>
          </x14:cfRule>
          <x14:cfRule type="containsText" priority="2866" operator="containsText" id="{2F81FA14-3542-45D3-A15F-97DB45E23BA2}">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853" operator="containsText" id="{69584ACB-25A1-42DF-8069-EF15CAA52B2C}">
            <xm:f>NOT(ISERROR(SEARCH('Listados Datos'!$P$3,Z554)))</xm:f>
            <xm:f>'Listados Datos'!$P$3</xm:f>
            <x14:dxf>
              <fill>
                <patternFill>
                  <bgColor rgb="FF99CC00"/>
                </patternFill>
              </fill>
            </x14:dxf>
          </x14:cfRule>
          <x14:cfRule type="containsText" priority="2854" operator="containsText" id="{F8923B1B-DA1B-4402-B9E8-F3DA63F58559}">
            <xm:f>NOT(ISERROR(SEARCH('Listados Datos'!$P$4,Z554)))</xm:f>
            <xm:f>'Listados Datos'!$P$4</xm:f>
            <x14:dxf>
              <fill>
                <patternFill>
                  <bgColor rgb="FF33CC33"/>
                </patternFill>
              </fill>
            </x14:dxf>
          </x14:cfRule>
          <x14:cfRule type="containsText" priority="2855" operator="containsText" id="{445CB845-5197-4CF4-AFD3-6D7EF975CD34}">
            <xm:f>NOT(ISERROR(SEARCH('Listados Datos'!$P$5,Z554)))</xm:f>
            <xm:f>'Listados Datos'!$P$5</xm:f>
            <x14:dxf>
              <fill>
                <patternFill>
                  <bgColor rgb="FFFFFF00"/>
                </patternFill>
              </fill>
            </x14:dxf>
          </x14:cfRule>
          <x14:cfRule type="containsText" priority="2856" operator="containsText" id="{DA7FF614-1579-4470-A4A1-213089970B6D}">
            <xm:f>NOT(ISERROR(SEARCH('Listados Datos'!$P$6,Z554)))</xm:f>
            <xm:f>'Listados Datos'!$P$6</xm:f>
            <x14:dxf>
              <fill>
                <patternFill>
                  <bgColor rgb="FFFFC000"/>
                </patternFill>
              </fill>
            </x14:dxf>
          </x14:cfRule>
          <x14:cfRule type="containsText" priority="2857" operator="containsText" id="{76CBC307-8A4F-4D47-9059-6B3695E2D13B}">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839" operator="containsText" id="{CA803A18-20A9-4A49-AD4D-D493C242F928}">
            <xm:f>NOT(ISERROR(SEARCH('Listados Datos'!$T$3,AT554)))</xm:f>
            <xm:f>'Listados Datos'!$T$3</xm:f>
            <x14:dxf>
              <fill>
                <patternFill patternType="solid">
                  <bgColor rgb="FFC00000"/>
                </patternFill>
              </fill>
            </x14:dxf>
          </x14:cfRule>
          <x14:cfRule type="containsText" priority="2840" operator="containsText" id="{9E162B8E-3CE7-4573-AECF-C435800DEE7A}">
            <xm:f>NOT(ISERROR(SEARCH('Listados Datos'!$T$4,AT554)))</xm:f>
            <xm:f>'Listados Datos'!$T$4</xm:f>
            <x14:dxf>
              <font>
                <b/>
                <i val="0"/>
                <color theme="0"/>
              </font>
              <fill>
                <patternFill>
                  <bgColor rgb="FFE26B0A"/>
                </patternFill>
              </fill>
            </x14:dxf>
          </x14:cfRule>
          <x14:cfRule type="containsText" priority="2841" operator="containsText" id="{0F4DF463-0612-4837-9370-815D749EC574}">
            <xm:f>NOT(ISERROR(SEARCH('Listados Datos'!$T$5,AT554)))</xm:f>
            <xm:f>'Listados Datos'!$T$5</xm:f>
            <x14:dxf>
              <font>
                <b/>
                <i val="0"/>
                <color auto="1"/>
              </font>
              <fill>
                <patternFill>
                  <bgColor rgb="FFFFFF00"/>
                </patternFill>
              </fill>
            </x14:dxf>
          </x14:cfRule>
          <x14:cfRule type="containsText" priority="2842" operator="containsText" id="{196C69B1-D8CE-46E3-9E69-C5C62404399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2679" operator="containsText" id="{AB8EE688-465A-4AA7-9DCD-40CB4E1B6F16}">
            <xm:f>NOT(ISERROR(SEARCH('Listados Datos'!$P$3,AR559)))</xm:f>
            <xm:f>'Listados Datos'!$P$3</xm:f>
            <x14:dxf>
              <fill>
                <patternFill>
                  <bgColor rgb="FF99CC00"/>
                </patternFill>
              </fill>
            </x14:dxf>
          </x14:cfRule>
          <x14:cfRule type="containsText" priority="2680" operator="containsText" id="{BA656585-F287-44CE-B29C-AC0E7BA763DC}">
            <xm:f>NOT(ISERROR(SEARCH('Listados Datos'!$P$4,AR559)))</xm:f>
            <xm:f>'Listados Datos'!$P$4</xm:f>
            <x14:dxf>
              <fill>
                <patternFill>
                  <bgColor rgb="FF33CC33"/>
                </patternFill>
              </fill>
            </x14:dxf>
          </x14:cfRule>
          <x14:cfRule type="containsText" priority="2681" operator="containsText" id="{86C761EC-09F0-4FE6-A85F-3C5CA288CB4B}">
            <xm:f>NOT(ISERROR(SEARCH('Listados Datos'!$P$5,AR559)))</xm:f>
            <xm:f>'Listados Datos'!$P$5</xm:f>
            <x14:dxf>
              <fill>
                <patternFill>
                  <bgColor rgb="FFFFFF00"/>
                </patternFill>
              </fill>
            </x14:dxf>
          </x14:cfRule>
          <x14:cfRule type="containsText" priority="2682" operator="containsText" id="{BA2B28A6-B7B0-4FAE-AD01-83B4F3D1405B}">
            <xm:f>NOT(ISERROR(SEARCH('Listados Datos'!$P$6,AR559)))</xm:f>
            <xm:f>'Listados Datos'!$P$6</xm:f>
            <x14:dxf>
              <fill>
                <patternFill>
                  <bgColor rgb="FFFFC000"/>
                </patternFill>
              </fill>
            </x14:dxf>
          </x14:cfRule>
          <x14:cfRule type="containsText" priority="2683" operator="containsText" id="{2F0AC084-05FE-4949-975A-B2E035F0A902}">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745" operator="containsText" id="{BB08DF00-ACEA-44B4-8391-5AF1DA3DF985}">
            <xm:f>NOT(ISERROR(SEARCH('Listados Datos'!$T$3,AT561)))</xm:f>
            <xm:f>'Listados Datos'!$T$3</xm:f>
            <x14:dxf>
              <fill>
                <patternFill patternType="solid">
                  <bgColor rgb="FFC00000"/>
                </patternFill>
              </fill>
            </x14:dxf>
          </x14:cfRule>
          <x14:cfRule type="containsText" priority="2746" operator="containsText" id="{F17F85DA-07D0-4389-979E-98C16786D570}">
            <xm:f>NOT(ISERROR(SEARCH('Listados Datos'!$T$4,AT561)))</xm:f>
            <xm:f>'Listados Datos'!$T$4</xm:f>
            <x14:dxf>
              <font>
                <b/>
                <i val="0"/>
                <color theme="0"/>
              </font>
              <fill>
                <patternFill>
                  <bgColor rgb="FFE26B0A"/>
                </patternFill>
              </fill>
            </x14:dxf>
          </x14:cfRule>
          <x14:cfRule type="containsText" priority="2747" operator="containsText" id="{C3399D28-DE10-4385-AE68-A109E795377C}">
            <xm:f>NOT(ISERROR(SEARCH('Listados Datos'!$T$5,AT561)))</xm:f>
            <xm:f>'Listados Datos'!$T$5</xm:f>
            <x14:dxf>
              <font>
                <b/>
                <i val="0"/>
                <color auto="1"/>
              </font>
              <fill>
                <patternFill>
                  <bgColor rgb="FFFFFF00"/>
                </patternFill>
              </fill>
            </x14:dxf>
          </x14:cfRule>
          <x14:cfRule type="containsText" priority="2748" operator="containsText" id="{6DDE8F85-A55F-418C-B479-BD18BB46F3CE}">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735" operator="containsText" id="{A0E3465F-C1D2-4BE8-8FA2-C8A60829F73C}">
            <xm:f>NOT(ISERROR(SEARCH('Listados Datos'!$P$3,AR561)))</xm:f>
            <xm:f>'Listados Datos'!$P$3</xm:f>
            <x14:dxf>
              <fill>
                <patternFill>
                  <bgColor rgb="FF99CC00"/>
                </patternFill>
              </fill>
            </x14:dxf>
          </x14:cfRule>
          <x14:cfRule type="containsText" priority="2736" operator="containsText" id="{F214211E-6106-4BED-8D89-1CF36C5DB157}">
            <xm:f>NOT(ISERROR(SEARCH('Listados Datos'!$P$4,AR561)))</xm:f>
            <xm:f>'Listados Datos'!$P$4</xm:f>
            <x14:dxf>
              <fill>
                <patternFill>
                  <bgColor rgb="FF33CC33"/>
                </patternFill>
              </fill>
            </x14:dxf>
          </x14:cfRule>
          <x14:cfRule type="containsText" priority="2737" operator="containsText" id="{0CB1D410-A621-4D6D-9C5F-EF7D9E2FA9B2}">
            <xm:f>NOT(ISERROR(SEARCH('Listados Datos'!$P$5,AR561)))</xm:f>
            <xm:f>'Listados Datos'!$P$5</xm:f>
            <x14:dxf>
              <fill>
                <patternFill>
                  <bgColor rgb="FFFFFF00"/>
                </patternFill>
              </fill>
            </x14:dxf>
          </x14:cfRule>
          <x14:cfRule type="containsText" priority="2738" operator="containsText" id="{9116ED5D-9325-4533-8E21-8878F8BD7A72}">
            <xm:f>NOT(ISERROR(SEARCH('Listados Datos'!$P$6,AR561)))</xm:f>
            <xm:f>'Listados Datos'!$P$6</xm:f>
            <x14:dxf>
              <fill>
                <patternFill>
                  <bgColor rgb="FFFFC000"/>
                </patternFill>
              </fill>
            </x14:dxf>
          </x14:cfRule>
          <x14:cfRule type="containsText" priority="2739" operator="containsText" id="{9F3E9695-A5C6-4E95-A0C2-34CCA96A5A99}">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703" operator="containsText" id="{685124A7-3C14-4DF9-BA6A-697E8A8E466B}">
            <xm:f>NOT(ISERROR(SEARCH('Listados Datos'!$T$3,AT558)))</xm:f>
            <xm:f>'Listados Datos'!$T$3</xm:f>
            <x14:dxf>
              <fill>
                <patternFill patternType="solid">
                  <bgColor rgb="FFC00000"/>
                </patternFill>
              </fill>
            </x14:dxf>
          </x14:cfRule>
          <x14:cfRule type="containsText" priority="2704" operator="containsText" id="{82BB119F-6352-47BF-A778-1F44ABA90F2F}">
            <xm:f>NOT(ISERROR(SEARCH('Listados Datos'!$T$4,AT558)))</xm:f>
            <xm:f>'Listados Datos'!$T$4</xm:f>
            <x14:dxf>
              <font>
                <b/>
                <i val="0"/>
                <color theme="0"/>
              </font>
              <fill>
                <patternFill>
                  <bgColor rgb="FFE26B0A"/>
                </patternFill>
              </fill>
            </x14:dxf>
          </x14:cfRule>
          <x14:cfRule type="containsText" priority="2705" operator="containsText" id="{92265BA9-3B48-4C3F-A5FF-F1FC3837301C}">
            <xm:f>NOT(ISERROR(SEARCH('Listados Datos'!$T$5,AT558)))</xm:f>
            <xm:f>'Listados Datos'!$T$5</xm:f>
            <x14:dxf>
              <font>
                <b/>
                <i val="0"/>
                <color auto="1"/>
              </font>
              <fill>
                <patternFill>
                  <bgColor rgb="FFFFFF00"/>
                </patternFill>
              </fill>
            </x14:dxf>
          </x14:cfRule>
          <x14:cfRule type="containsText" priority="2706" operator="containsText" id="{AEE8E414-39E2-4239-A294-C75C1F0E6403}">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693" operator="containsText" id="{CF71BEFC-6F8D-471E-9B52-B2681C84A994}">
            <xm:f>NOT(ISERROR(SEARCH('Listados Datos'!$P$3,AR558)))</xm:f>
            <xm:f>'Listados Datos'!$P$3</xm:f>
            <x14:dxf>
              <fill>
                <patternFill>
                  <bgColor rgb="FF99CC00"/>
                </patternFill>
              </fill>
            </x14:dxf>
          </x14:cfRule>
          <x14:cfRule type="containsText" priority="2694" operator="containsText" id="{EE5E42D2-A57D-4FF2-8CFD-9A47B5088639}">
            <xm:f>NOT(ISERROR(SEARCH('Listados Datos'!$P$4,AR558)))</xm:f>
            <xm:f>'Listados Datos'!$P$4</xm:f>
            <x14:dxf>
              <fill>
                <patternFill>
                  <bgColor rgb="FF33CC33"/>
                </patternFill>
              </fill>
            </x14:dxf>
          </x14:cfRule>
          <x14:cfRule type="containsText" priority="2695" operator="containsText" id="{85BF5552-0AF0-406B-84C9-C17C2734E21D}">
            <xm:f>NOT(ISERROR(SEARCH('Listados Datos'!$P$5,AR558)))</xm:f>
            <xm:f>'Listados Datos'!$P$5</xm:f>
            <x14:dxf>
              <fill>
                <patternFill>
                  <bgColor rgb="FFFFFF00"/>
                </patternFill>
              </fill>
            </x14:dxf>
          </x14:cfRule>
          <x14:cfRule type="containsText" priority="2696" operator="containsText" id="{08B4E2C6-8E21-44D5-B8BB-3DBE38A52A12}">
            <xm:f>NOT(ISERROR(SEARCH('Listados Datos'!$P$6,AR558)))</xm:f>
            <xm:f>'Listados Datos'!$P$6</xm:f>
            <x14:dxf>
              <fill>
                <patternFill>
                  <bgColor rgb="FFFFC000"/>
                </patternFill>
              </fill>
            </x14:dxf>
          </x14:cfRule>
          <x14:cfRule type="containsText" priority="2697" operator="containsText" id="{DE750324-59EC-4B7E-9278-2D014EA1EA3A}">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811" operator="containsText" id="{6FB1D691-2F15-485E-A936-D34F41D4F183}">
            <xm:f>NOT(ISERROR(SEARCH('Listados Datos'!$T$3,AF556)))</xm:f>
            <xm:f>'Listados Datos'!$T$3</xm:f>
            <x14:dxf>
              <fill>
                <patternFill patternType="solid">
                  <bgColor rgb="FFC00000"/>
                </patternFill>
              </fill>
            </x14:dxf>
          </x14:cfRule>
          <x14:cfRule type="containsText" priority="2812" operator="containsText" id="{4334F1DC-8EA4-4020-B61A-FF7E7BAE7AF5}">
            <xm:f>NOT(ISERROR(SEARCH('Listados Datos'!$T$4,AF556)))</xm:f>
            <xm:f>'Listados Datos'!$T$4</xm:f>
            <x14:dxf>
              <font>
                <b/>
                <i val="0"/>
                <color theme="0"/>
              </font>
              <fill>
                <patternFill>
                  <bgColor rgb="FFE26B0A"/>
                </patternFill>
              </fill>
            </x14:dxf>
          </x14:cfRule>
          <x14:cfRule type="containsText" priority="2813" operator="containsText" id="{F5741B21-5243-46BD-A664-3D88888FCE43}">
            <xm:f>NOT(ISERROR(SEARCH('Listados Datos'!$T$5,AF556)))</xm:f>
            <xm:f>'Listados Datos'!$T$5</xm:f>
            <x14:dxf>
              <font>
                <b/>
                <i val="0"/>
                <color auto="1"/>
              </font>
              <fill>
                <patternFill>
                  <bgColor rgb="FFFFFF00"/>
                </patternFill>
              </fill>
            </x14:dxf>
          </x14:cfRule>
          <x14:cfRule type="containsText" priority="2814" operator="containsText" id="{4C17E182-E5A1-445D-8133-E5D5050B0522}">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807" operator="containsText" id="{4C119BFB-3152-4E6D-853A-0D38DEB316B1}">
            <xm:f>NOT(ISERROR(SEARCH('Listados Datos'!$T$3,AB556)))</xm:f>
            <xm:f>'Listados Datos'!$T$3</xm:f>
            <x14:dxf>
              <fill>
                <patternFill patternType="solid">
                  <bgColor rgb="FFC00000"/>
                </patternFill>
              </fill>
            </x14:dxf>
          </x14:cfRule>
          <x14:cfRule type="containsText" priority="2808" operator="containsText" id="{A0E0C6B4-7EAC-4F62-99C9-9F24B3230C6C}">
            <xm:f>NOT(ISERROR(SEARCH('Listados Datos'!$T$4,AB556)))</xm:f>
            <xm:f>'Listados Datos'!$T$4</xm:f>
            <x14:dxf>
              <font>
                <b/>
                <i val="0"/>
                <color theme="0"/>
              </font>
              <fill>
                <patternFill>
                  <bgColor rgb="FFE26B0A"/>
                </patternFill>
              </fill>
            </x14:dxf>
          </x14:cfRule>
          <x14:cfRule type="containsText" priority="2809" operator="containsText" id="{DFF8B559-A641-45BB-9092-5E1BB334D337}">
            <xm:f>NOT(ISERROR(SEARCH('Listados Datos'!$T$5,AB556)))</xm:f>
            <xm:f>'Listados Datos'!$T$5</xm:f>
            <x14:dxf>
              <font>
                <b/>
                <i val="0"/>
                <color auto="1"/>
              </font>
              <fill>
                <patternFill>
                  <bgColor rgb="FFFFFF00"/>
                </patternFill>
              </fill>
            </x14:dxf>
          </x14:cfRule>
          <x14:cfRule type="containsText" priority="2810" operator="containsText" id="{78781060-88AE-48A1-BF33-DC995C992C40}">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797" operator="containsText" id="{B7E0E025-78BF-46DD-AD33-E44F64BB0058}">
            <xm:f>NOT(ISERROR(SEARCH('Listados Datos'!$P$3,Z556)))</xm:f>
            <xm:f>'Listados Datos'!$P$3</xm:f>
            <x14:dxf>
              <fill>
                <patternFill>
                  <bgColor rgb="FF99CC00"/>
                </patternFill>
              </fill>
            </x14:dxf>
          </x14:cfRule>
          <x14:cfRule type="containsText" priority="2798" operator="containsText" id="{EC7E1138-6266-46FB-9560-EF07D78FDDF5}">
            <xm:f>NOT(ISERROR(SEARCH('Listados Datos'!$P$4,Z556)))</xm:f>
            <xm:f>'Listados Datos'!$P$4</xm:f>
            <x14:dxf>
              <fill>
                <patternFill>
                  <bgColor rgb="FF33CC33"/>
                </patternFill>
              </fill>
            </x14:dxf>
          </x14:cfRule>
          <x14:cfRule type="containsText" priority="2799" operator="containsText" id="{E548D341-DBCE-4DF3-8D90-979F2069C9F6}">
            <xm:f>NOT(ISERROR(SEARCH('Listados Datos'!$P$5,Z556)))</xm:f>
            <xm:f>'Listados Datos'!$P$5</xm:f>
            <x14:dxf>
              <fill>
                <patternFill>
                  <bgColor rgb="FFFFFF00"/>
                </patternFill>
              </fill>
            </x14:dxf>
          </x14:cfRule>
          <x14:cfRule type="containsText" priority="2800" operator="containsText" id="{B9874F39-5897-4670-9444-AB4FD960E7D2}">
            <xm:f>NOT(ISERROR(SEARCH('Listados Datos'!$P$6,Z556)))</xm:f>
            <xm:f>'Listados Datos'!$P$6</xm:f>
            <x14:dxf>
              <fill>
                <patternFill>
                  <bgColor rgb="FFFFC000"/>
                </patternFill>
              </fill>
            </x14:dxf>
          </x14:cfRule>
          <x14:cfRule type="containsText" priority="2801" operator="containsText" id="{40330CE4-8053-4EC8-B6FA-E0849B0C31F4}">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773" operator="containsText" id="{C778268A-5662-48A4-B5CB-9935036EF91E}">
            <xm:f>NOT(ISERROR(SEARCH('Listados Datos'!$T$3,AT556)))</xm:f>
            <xm:f>'Listados Datos'!$T$3</xm:f>
            <x14:dxf>
              <fill>
                <patternFill patternType="solid">
                  <bgColor rgb="FFC00000"/>
                </patternFill>
              </fill>
            </x14:dxf>
          </x14:cfRule>
          <x14:cfRule type="containsText" priority="2774" operator="containsText" id="{19450593-98C3-47F0-A4A8-FA79E33F8A84}">
            <xm:f>NOT(ISERROR(SEARCH('Listados Datos'!$T$4,AT556)))</xm:f>
            <xm:f>'Listados Datos'!$T$4</xm:f>
            <x14:dxf>
              <font>
                <b/>
                <i val="0"/>
                <color theme="0"/>
              </font>
              <fill>
                <patternFill>
                  <bgColor rgb="FFE26B0A"/>
                </patternFill>
              </fill>
            </x14:dxf>
          </x14:cfRule>
          <x14:cfRule type="containsText" priority="2775" operator="containsText" id="{1FABC7D6-3FE1-4134-A8AF-EE9A83C77402}">
            <xm:f>NOT(ISERROR(SEARCH('Listados Datos'!$T$5,AT556)))</xm:f>
            <xm:f>'Listados Datos'!$T$5</xm:f>
            <x14:dxf>
              <font>
                <b/>
                <i val="0"/>
                <color auto="1"/>
              </font>
              <fill>
                <patternFill>
                  <bgColor rgb="FFFFFF00"/>
                </patternFill>
              </fill>
            </x14:dxf>
          </x14:cfRule>
          <x14:cfRule type="containsText" priority="2776" operator="containsText" id="{ECFAECD4-080E-438D-922C-67BA47988D78}">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763" operator="containsText" id="{3AB7CD5B-6AF1-4FA8-AEB4-5788A327B071}">
            <xm:f>NOT(ISERROR(SEARCH('Listados Datos'!$P$3,AR556)))</xm:f>
            <xm:f>'Listados Datos'!$P$3</xm:f>
            <x14:dxf>
              <fill>
                <patternFill>
                  <bgColor rgb="FF99CC00"/>
                </patternFill>
              </fill>
            </x14:dxf>
          </x14:cfRule>
          <x14:cfRule type="containsText" priority="2764" operator="containsText" id="{1EE5B89A-314D-4F78-BA44-CB2AA9E7A040}">
            <xm:f>NOT(ISERROR(SEARCH('Listados Datos'!$P$4,AR556)))</xm:f>
            <xm:f>'Listados Datos'!$P$4</xm:f>
            <x14:dxf>
              <fill>
                <patternFill>
                  <bgColor rgb="FF33CC33"/>
                </patternFill>
              </fill>
            </x14:dxf>
          </x14:cfRule>
          <x14:cfRule type="containsText" priority="2765" operator="containsText" id="{72A40BFB-1AA0-4524-A11F-9363430F7663}">
            <xm:f>NOT(ISERROR(SEARCH('Listados Datos'!$P$5,AR556)))</xm:f>
            <xm:f>'Listados Datos'!$P$5</xm:f>
            <x14:dxf>
              <fill>
                <patternFill>
                  <bgColor rgb="FFFFFF00"/>
                </patternFill>
              </fill>
            </x14:dxf>
          </x14:cfRule>
          <x14:cfRule type="containsText" priority="2766" operator="containsText" id="{26B0BD66-F510-4485-B3EF-807FA82F66B9}">
            <xm:f>NOT(ISERROR(SEARCH('Listados Datos'!$P$6,AR556)))</xm:f>
            <xm:f>'Listados Datos'!$P$6</xm:f>
            <x14:dxf>
              <fill>
                <patternFill>
                  <bgColor rgb="FFFFC000"/>
                </patternFill>
              </fill>
            </x14:dxf>
          </x14:cfRule>
          <x14:cfRule type="containsText" priority="2767" operator="containsText" id="{1EA1BD5C-FFA0-4021-8314-E59E24F142C7}">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759" operator="containsText" id="{07EED804-33FA-4860-B0FB-F6045B44AE79}">
            <xm:f>NOT(ISERROR(SEARCH('Listados Datos'!$T$3,AT557)))</xm:f>
            <xm:f>'Listados Datos'!$T$3</xm:f>
            <x14:dxf>
              <fill>
                <patternFill patternType="solid">
                  <bgColor rgb="FFC00000"/>
                </patternFill>
              </fill>
            </x14:dxf>
          </x14:cfRule>
          <x14:cfRule type="containsText" priority="2760" operator="containsText" id="{45953A1C-9579-4F87-BC03-C9046A2794F2}">
            <xm:f>NOT(ISERROR(SEARCH('Listados Datos'!$T$4,AT557)))</xm:f>
            <xm:f>'Listados Datos'!$T$4</xm:f>
            <x14:dxf>
              <font>
                <b/>
                <i val="0"/>
                <color theme="0"/>
              </font>
              <fill>
                <patternFill>
                  <bgColor rgb="FFE26B0A"/>
                </patternFill>
              </fill>
            </x14:dxf>
          </x14:cfRule>
          <x14:cfRule type="containsText" priority="2761" operator="containsText" id="{ACA97C10-4EC1-4C17-B179-EC05580D6222}">
            <xm:f>NOT(ISERROR(SEARCH('Listados Datos'!$T$5,AT557)))</xm:f>
            <xm:f>'Listados Datos'!$T$5</xm:f>
            <x14:dxf>
              <font>
                <b/>
                <i val="0"/>
                <color auto="1"/>
              </font>
              <fill>
                <patternFill>
                  <bgColor rgb="FFFFFF00"/>
                </patternFill>
              </fill>
            </x14:dxf>
          </x14:cfRule>
          <x14:cfRule type="containsText" priority="2762" operator="containsText" id="{9DC3A104-86DF-4F12-9342-2CD4981D1EE2}">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749" operator="containsText" id="{A660091C-50B5-4A03-9036-220B353ADBBC}">
            <xm:f>NOT(ISERROR(SEARCH('Listados Datos'!$P$3,AR557)))</xm:f>
            <xm:f>'Listados Datos'!$P$3</xm:f>
            <x14:dxf>
              <fill>
                <patternFill>
                  <bgColor rgb="FF99CC00"/>
                </patternFill>
              </fill>
            </x14:dxf>
          </x14:cfRule>
          <x14:cfRule type="containsText" priority="2750" operator="containsText" id="{E06F27A4-B3E1-49F6-86DC-F08C3518950D}">
            <xm:f>NOT(ISERROR(SEARCH('Listados Datos'!$P$4,AR557)))</xm:f>
            <xm:f>'Listados Datos'!$P$4</xm:f>
            <x14:dxf>
              <fill>
                <patternFill>
                  <bgColor rgb="FF33CC33"/>
                </patternFill>
              </fill>
            </x14:dxf>
          </x14:cfRule>
          <x14:cfRule type="containsText" priority="2751" operator="containsText" id="{443B68C0-E691-420B-8329-67A7FE63E6D3}">
            <xm:f>NOT(ISERROR(SEARCH('Listados Datos'!$P$5,AR557)))</xm:f>
            <xm:f>'Listados Datos'!$P$5</xm:f>
            <x14:dxf>
              <fill>
                <patternFill>
                  <bgColor rgb="FFFFFF00"/>
                </patternFill>
              </fill>
            </x14:dxf>
          </x14:cfRule>
          <x14:cfRule type="containsText" priority="2752" operator="containsText" id="{9E6EB563-9F75-4DF8-A93B-BB58B79F0B4A}">
            <xm:f>NOT(ISERROR(SEARCH('Listados Datos'!$P$6,AR557)))</xm:f>
            <xm:f>'Listados Datos'!$P$6</xm:f>
            <x14:dxf>
              <fill>
                <patternFill>
                  <bgColor rgb="FFFFC000"/>
                </patternFill>
              </fill>
            </x14:dxf>
          </x14:cfRule>
          <x14:cfRule type="containsText" priority="2753" operator="containsText" id="{B51673EF-25EC-4CE1-9818-5088733D195E}">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731" operator="containsText" id="{E156DF50-DA27-49CB-8210-F38D4C18021C}">
            <xm:f>NOT(ISERROR(SEARCH('Listados Datos'!$T$3,AF558)))</xm:f>
            <xm:f>'Listados Datos'!$T$3</xm:f>
            <x14:dxf>
              <fill>
                <patternFill patternType="solid">
                  <bgColor rgb="FFC00000"/>
                </patternFill>
              </fill>
            </x14:dxf>
          </x14:cfRule>
          <x14:cfRule type="containsText" priority="2732" operator="containsText" id="{91420222-CC0A-48D4-9F3B-4166723899E2}">
            <xm:f>NOT(ISERROR(SEARCH('Listados Datos'!$T$4,AF558)))</xm:f>
            <xm:f>'Listados Datos'!$T$4</xm:f>
            <x14:dxf>
              <font>
                <b/>
                <i val="0"/>
                <color theme="0"/>
              </font>
              <fill>
                <patternFill>
                  <bgColor rgb="FFE26B0A"/>
                </patternFill>
              </fill>
            </x14:dxf>
          </x14:cfRule>
          <x14:cfRule type="containsText" priority="2733" operator="containsText" id="{788606E1-2551-4EA7-928D-F2E6F3DE8755}">
            <xm:f>NOT(ISERROR(SEARCH('Listados Datos'!$T$5,AF558)))</xm:f>
            <xm:f>'Listados Datos'!$T$5</xm:f>
            <x14:dxf>
              <font>
                <b/>
                <i val="0"/>
                <color auto="1"/>
              </font>
              <fill>
                <patternFill>
                  <bgColor rgb="FFFFFF00"/>
                </patternFill>
              </fill>
            </x14:dxf>
          </x14:cfRule>
          <x14:cfRule type="containsText" priority="2734" operator="containsText" id="{349CA21C-B8C6-49BE-8212-FD545A0ED140}">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727" operator="containsText" id="{AB988372-751A-4DF9-A88B-5410911D9D1F}">
            <xm:f>NOT(ISERROR(SEARCH('Listados Datos'!$T$3,AB558)))</xm:f>
            <xm:f>'Listados Datos'!$T$3</xm:f>
            <x14:dxf>
              <fill>
                <patternFill patternType="solid">
                  <bgColor rgb="FFC00000"/>
                </patternFill>
              </fill>
            </x14:dxf>
          </x14:cfRule>
          <x14:cfRule type="containsText" priority="2728" operator="containsText" id="{8B24E005-1D3C-4E93-90F2-4E33ACBED13F}">
            <xm:f>NOT(ISERROR(SEARCH('Listados Datos'!$T$4,AB558)))</xm:f>
            <xm:f>'Listados Datos'!$T$4</xm:f>
            <x14:dxf>
              <font>
                <b/>
                <i val="0"/>
                <color theme="0"/>
              </font>
              <fill>
                <patternFill>
                  <bgColor rgb="FFE26B0A"/>
                </patternFill>
              </fill>
            </x14:dxf>
          </x14:cfRule>
          <x14:cfRule type="containsText" priority="2729" operator="containsText" id="{DDD0A5E3-57C8-421E-87B8-9F4B60A7E907}">
            <xm:f>NOT(ISERROR(SEARCH('Listados Datos'!$T$5,AB558)))</xm:f>
            <xm:f>'Listados Datos'!$T$5</xm:f>
            <x14:dxf>
              <font>
                <b/>
                <i val="0"/>
                <color auto="1"/>
              </font>
              <fill>
                <patternFill>
                  <bgColor rgb="FFFFFF00"/>
                </patternFill>
              </fill>
            </x14:dxf>
          </x14:cfRule>
          <x14:cfRule type="containsText" priority="2730" operator="containsText" id="{F6AA7098-7E3B-42F9-AB8C-A439A3098C9D}">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717" operator="containsText" id="{6BB4C9AB-108B-4210-AD5C-D2E2373478AE}">
            <xm:f>NOT(ISERROR(SEARCH('Listados Datos'!$P$3,Z558)))</xm:f>
            <xm:f>'Listados Datos'!$P$3</xm:f>
            <x14:dxf>
              <fill>
                <patternFill>
                  <bgColor rgb="FF99CC00"/>
                </patternFill>
              </fill>
            </x14:dxf>
          </x14:cfRule>
          <x14:cfRule type="containsText" priority="2718" operator="containsText" id="{DB9B0D15-FCE9-4816-A6FD-C2A4A9C57CBA}">
            <xm:f>NOT(ISERROR(SEARCH('Listados Datos'!$P$4,Z558)))</xm:f>
            <xm:f>'Listados Datos'!$P$4</xm:f>
            <x14:dxf>
              <fill>
                <patternFill>
                  <bgColor rgb="FF33CC33"/>
                </patternFill>
              </fill>
            </x14:dxf>
          </x14:cfRule>
          <x14:cfRule type="containsText" priority="2719" operator="containsText" id="{9D4CFB51-AE30-4786-92A2-DFE60C815A5E}">
            <xm:f>NOT(ISERROR(SEARCH('Listados Datos'!$P$5,Z558)))</xm:f>
            <xm:f>'Listados Datos'!$P$5</xm:f>
            <x14:dxf>
              <fill>
                <patternFill>
                  <bgColor rgb="FFFFFF00"/>
                </patternFill>
              </fill>
            </x14:dxf>
          </x14:cfRule>
          <x14:cfRule type="containsText" priority="2720" operator="containsText" id="{7076F279-23A5-4BF6-A676-D008566949E7}">
            <xm:f>NOT(ISERROR(SEARCH('Listados Datos'!$P$6,Z558)))</xm:f>
            <xm:f>'Listados Datos'!$P$6</xm:f>
            <x14:dxf>
              <fill>
                <patternFill>
                  <bgColor rgb="FFFFC000"/>
                </patternFill>
              </fill>
            </x14:dxf>
          </x14:cfRule>
          <x14:cfRule type="containsText" priority="2721" operator="containsText" id="{A7D416C3-6B5D-4AF3-92A6-EF3B46240C1E}">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689" operator="containsText" id="{EB43A4F6-A1FB-4E18-BDD6-E71896469352}">
            <xm:f>NOT(ISERROR(SEARCH('Listados Datos'!$T$3,AT559)))</xm:f>
            <xm:f>'Listados Datos'!$T$3</xm:f>
            <x14:dxf>
              <fill>
                <patternFill patternType="solid">
                  <bgColor rgb="FFC00000"/>
                </patternFill>
              </fill>
            </x14:dxf>
          </x14:cfRule>
          <x14:cfRule type="containsText" priority="2690" operator="containsText" id="{B5D06497-1902-47BD-8A07-C87E0D729B90}">
            <xm:f>NOT(ISERROR(SEARCH('Listados Datos'!$T$4,AT559)))</xm:f>
            <xm:f>'Listados Datos'!$T$4</xm:f>
            <x14:dxf>
              <font>
                <b/>
                <i val="0"/>
                <color theme="0"/>
              </font>
              <fill>
                <patternFill>
                  <bgColor rgb="FFE26B0A"/>
                </patternFill>
              </fill>
            </x14:dxf>
          </x14:cfRule>
          <x14:cfRule type="containsText" priority="2691" operator="containsText" id="{7DAAEA33-76C2-4EB6-931C-AC3DFAFC9F68}">
            <xm:f>NOT(ISERROR(SEARCH('Listados Datos'!$T$5,AT559)))</xm:f>
            <xm:f>'Listados Datos'!$T$5</xm:f>
            <x14:dxf>
              <font>
                <b/>
                <i val="0"/>
                <color auto="1"/>
              </font>
              <fill>
                <patternFill>
                  <bgColor rgb="FFFFFF00"/>
                </patternFill>
              </fill>
            </x14:dxf>
          </x14:cfRule>
          <x14:cfRule type="containsText" priority="2692" operator="containsText" id="{BB0321C0-EC2B-454C-A91D-A492DCD279C8}">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637" operator="containsText" id="{29B828F7-D95C-41C8-853B-8B8677462C02}">
            <xm:f>NOT(ISERROR(SEARCH('Listados Datos'!$P$3,AR560)))</xm:f>
            <xm:f>'Listados Datos'!$P$3</xm:f>
            <x14:dxf>
              <fill>
                <patternFill>
                  <bgColor rgb="FF99CC00"/>
                </patternFill>
              </fill>
            </x14:dxf>
          </x14:cfRule>
          <x14:cfRule type="containsText" priority="2638" operator="containsText" id="{0F735909-E078-4F7D-9D92-BA7D32DA8226}">
            <xm:f>NOT(ISERROR(SEARCH('Listados Datos'!$P$4,AR560)))</xm:f>
            <xm:f>'Listados Datos'!$P$4</xm:f>
            <x14:dxf>
              <fill>
                <patternFill>
                  <bgColor rgb="FF33CC33"/>
                </patternFill>
              </fill>
            </x14:dxf>
          </x14:cfRule>
          <x14:cfRule type="containsText" priority="2639" operator="containsText" id="{61C4541A-D8F6-4987-BAE1-A28DDF11FC78}">
            <xm:f>NOT(ISERROR(SEARCH('Listados Datos'!$P$5,AR560)))</xm:f>
            <xm:f>'Listados Datos'!$P$5</xm:f>
            <x14:dxf>
              <fill>
                <patternFill>
                  <bgColor rgb="FFFFFF00"/>
                </patternFill>
              </fill>
            </x14:dxf>
          </x14:cfRule>
          <x14:cfRule type="containsText" priority="2640" operator="containsText" id="{675FC040-6D57-4EB9-974F-FAACDDFDCC17}">
            <xm:f>NOT(ISERROR(SEARCH('Listados Datos'!$P$6,AR560)))</xm:f>
            <xm:f>'Listados Datos'!$P$6</xm:f>
            <x14:dxf>
              <fill>
                <patternFill>
                  <bgColor rgb="FFFFC000"/>
                </patternFill>
              </fill>
            </x14:dxf>
          </x14:cfRule>
          <x14:cfRule type="containsText" priority="2641" operator="containsText" id="{C33235A5-C35F-4ACA-9CA9-6189E22C4EC1}">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2675" operator="containsText" id="{8F12B446-6AC5-48CC-910F-87698B8B98DF}">
            <xm:f>NOT(ISERROR(SEARCH('Listados Datos'!$T$3,AF560)))</xm:f>
            <xm:f>'Listados Datos'!$T$3</xm:f>
            <x14:dxf>
              <fill>
                <patternFill patternType="solid">
                  <bgColor rgb="FFC00000"/>
                </patternFill>
              </fill>
            </x14:dxf>
          </x14:cfRule>
          <x14:cfRule type="containsText" priority="2676" operator="containsText" id="{1E7B84AC-0DBB-49F4-82EE-6719B73562CB}">
            <xm:f>NOT(ISERROR(SEARCH('Listados Datos'!$T$4,AF560)))</xm:f>
            <xm:f>'Listados Datos'!$T$4</xm:f>
            <x14:dxf>
              <font>
                <b/>
                <i val="0"/>
                <color theme="0"/>
              </font>
              <fill>
                <patternFill>
                  <bgColor rgb="FFE26B0A"/>
                </patternFill>
              </fill>
            </x14:dxf>
          </x14:cfRule>
          <x14:cfRule type="containsText" priority="2677" operator="containsText" id="{C699867D-5287-447D-8FB5-FF8D3FBC5011}">
            <xm:f>NOT(ISERROR(SEARCH('Listados Datos'!$T$5,AF560)))</xm:f>
            <xm:f>'Listados Datos'!$T$5</xm:f>
            <x14:dxf>
              <font>
                <b/>
                <i val="0"/>
                <color auto="1"/>
              </font>
              <fill>
                <patternFill>
                  <bgColor rgb="FFFFFF00"/>
                </patternFill>
              </fill>
            </x14:dxf>
          </x14:cfRule>
          <x14:cfRule type="containsText" priority="2678" operator="containsText" id="{B35FE175-E810-4BE3-B19D-4A038F558D9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2671" operator="containsText" id="{0A6847D1-4D89-4CCA-9EB4-86A410868B61}">
            <xm:f>NOT(ISERROR(SEARCH('Listados Datos'!$T$3,AB560)))</xm:f>
            <xm:f>'Listados Datos'!$T$3</xm:f>
            <x14:dxf>
              <fill>
                <patternFill patternType="solid">
                  <bgColor rgb="FFC00000"/>
                </patternFill>
              </fill>
            </x14:dxf>
          </x14:cfRule>
          <x14:cfRule type="containsText" priority="2672" operator="containsText" id="{05F27CEE-D17D-4511-A82E-DE4D94B3A857}">
            <xm:f>NOT(ISERROR(SEARCH('Listados Datos'!$T$4,AB560)))</xm:f>
            <xm:f>'Listados Datos'!$T$4</xm:f>
            <x14:dxf>
              <font>
                <b/>
                <i val="0"/>
                <color theme="0"/>
              </font>
              <fill>
                <patternFill>
                  <bgColor rgb="FFE26B0A"/>
                </patternFill>
              </fill>
            </x14:dxf>
          </x14:cfRule>
          <x14:cfRule type="containsText" priority="2673" operator="containsText" id="{55028CF9-D73E-4D8B-B404-F3C248FA6B1C}">
            <xm:f>NOT(ISERROR(SEARCH('Listados Datos'!$T$5,AB560)))</xm:f>
            <xm:f>'Listados Datos'!$T$5</xm:f>
            <x14:dxf>
              <font>
                <b/>
                <i val="0"/>
                <color auto="1"/>
              </font>
              <fill>
                <patternFill>
                  <bgColor rgb="FFFFFF00"/>
                </patternFill>
              </fill>
            </x14:dxf>
          </x14:cfRule>
          <x14:cfRule type="containsText" priority="2674" operator="containsText" id="{CFD2D695-08AF-4767-A377-9DB170715A4E}">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2661" operator="containsText" id="{4046E687-282B-4F54-86F6-2B3E061E1BD7}">
            <xm:f>NOT(ISERROR(SEARCH('Listados Datos'!$P$3,Z560)))</xm:f>
            <xm:f>'Listados Datos'!$P$3</xm:f>
            <x14:dxf>
              <fill>
                <patternFill>
                  <bgColor rgb="FF99CC00"/>
                </patternFill>
              </fill>
            </x14:dxf>
          </x14:cfRule>
          <x14:cfRule type="containsText" priority="2662" operator="containsText" id="{A259F938-8688-4A04-9D72-2F37BD14A96A}">
            <xm:f>NOT(ISERROR(SEARCH('Listados Datos'!$P$4,Z560)))</xm:f>
            <xm:f>'Listados Datos'!$P$4</xm:f>
            <x14:dxf>
              <fill>
                <patternFill>
                  <bgColor rgb="FF33CC33"/>
                </patternFill>
              </fill>
            </x14:dxf>
          </x14:cfRule>
          <x14:cfRule type="containsText" priority="2663" operator="containsText" id="{153FF426-5340-4A0F-B922-420C5950E042}">
            <xm:f>NOT(ISERROR(SEARCH('Listados Datos'!$P$5,Z560)))</xm:f>
            <xm:f>'Listados Datos'!$P$5</xm:f>
            <x14:dxf>
              <fill>
                <patternFill>
                  <bgColor rgb="FFFFFF00"/>
                </patternFill>
              </fill>
            </x14:dxf>
          </x14:cfRule>
          <x14:cfRule type="containsText" priority="2664" operator="containsText" id="{45B8FCA8-3E48-4BC6-83A2-CF0B49E831BA}">
            <xm:f>NOT(ISERROR(SEARCH('Listados Datos'!$P$6,Z560)))</xm:f>
            <xm:f>'Listados Datos'!$P$6</xm:f>
            <x14:dxf>
              <fill>
                <patternFill>
                  <bgColor rgb="FFFFC000"/>
                </patternFill>
              </fill>
            </x14:dxf>
          </x14:cfRule>
          <x14:cfRule type="containsText" priority="2665" operator="containsText" id="{C48A169D-08A1-471F-A31D-775397C56C15}">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2647" operator="containsText" id="{C3001FFC-548F-4DC7-8AA3-4EB13782E533}">
            <xm:f>NOT(ISERROR(SEARCH('Listados Datos'!$T$3,AT560)))</xm:f>
            <xm:f>'Listados Datos'!$T$3</xm:f>
            <x14:dxf>
              <fill>
                <patternFill patternType="solid">
                  <bgColor rgb="FFC00000"/>
                </patternFill>
              </fill>
            </x14:dxf>
          </x14:cfRule>
          <x14:cfRule type="containsText" priority="2648" operator="containsText" id="{489305D8-823A-4EFB-831D-BC2AE6069FA6}">
            <xm:f>NOT(ISERROR(SEARCH('Listados Datos'!$T$4,AT560)))</xm:f>
            <xm:f>'Listados Datos'!$T$4</xm:f>
            <x14:dxf>
              <font>
                <b/>
                <i val="0"/>
                <color theme="0"/>
              </font>
              <fill>
                <patternFill>
                  <bgColor rgb="FFE26B0A"/>
                </patternFill>
              </fill>
            </x14:dxf>
          </x14:cfRule>
          <x14:cfRule type="containsText" priority="2649" operator="containsText" id="{A2396696-7D76-4F06-B60C-395CFD77BB27}">
            <xm:f>NOT(ISERROR(SEARCH('Listados Datos'!$T$5,AT560)))</xm:f>
            <xm:f>'Listados Datos'!$T$5</xm:f>
            <x14:dxf>
              <font>
                <b/>
                <i val="0"/>
                <color auto="1"/>
              </font>
              <fill>
                <patternFill>
                  <bgColor rgb="FFFFFF00"/>
                </patternFill>
              </fill>
            </x14:dxf>
          </x14:cfRule>
          <x14:cfRule type="containsText" priority="2650" operator="containsText" id="{B528F641-019C-4E80-8F48-B1BD149A7E00}">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759" operator="containsText" id="{92CD38A7-6BDD-434F-B299-32DD5D7DF720}">
            <xm:f>NOT(ISERROR(SEARCH('Listados Datos'!$D$3,B616)))</xm:f>
            <xm:f>'Listados Datos'!$D$3</xm:f>
            <x14:dxf>
              <font>
                <b/>
                <i val="0"/>
                <color theme="0"/>
              </font>
              <fill>
                <patternFill>
                  <bgColor rgb="FFC00000"/>
                </patternFill>
              </fill>
            </x14:dxf>
          </x14:cfRule>
          <x14:cfRule type="containsText" priority="760" operator="containsText" id="{2067B25D-2DC3-4AD4-912B-B0D18D587D6D}">
            <xm:f>NOT(ISERROR(SEARCH('Listados Datos'!$D$4,B616)))</xm:f>
            <xm:f>'Listados Datos'!$D$4</xm:f>
            <x14:dxf>
              <font>
                <b/>
                <i val="0"/>
                <color theme="0"/>
              </font>
              <fill>
                <patternFill>
                  <bgColor rgb="FFC00000"/>
                </patternFill>
              </fill>
            </x14:dxf>
          </x14:cfRule>
          <x14:cfRule type="containsText" priority="761" operator="containsText" id="{CF95593D-160E-4E24-A21B-ABC85C28BF63}">
            <xm:f>NOT(ISERROR(SEARCH('Listados Datos'!$D$5,B616)))</xm:f>
            <xm:f>'Listados Datos'!$D$5</xm:f>
            <x14:dxf>
              <font>
                <b/>
                <i val="0"/>
                <color theme="0"/>
              </font>
              <fill>
                <patternFill>
                  <bgColor rgb="FFC00000"/>
                </patternFill>
              </fill>
            </x14:dxf>
          </x14:cfRule>
          <x14:cfRule type="containsText" priority="762" operator="containsText" id="{5BCF6F12-4903-4057-9FE4-7FBECBACEF30}">
            <xm:f>NOT(ISERROR(SEARCH('Listados Datos'!$D$6,B616)))</xm:f>
            <xm:f>'Listados Datos'!$D$6</xm:f>
            <x14:dxf>
              <font>
                <b/>
                <i val="0"/>
                <color theme="0"/>
              </font>
              <fill>
                <patternFill>
                  <bgColor rgb="FFE3351F"/>
                </patternFill>
              </fill>
            </x14:dxf>
          </x14:cfRule>
          <x14:cfRule type="containsText" priority="763" operator="containsText" id="{53A8AD45-D158-478E-A7EE-CD95084659B2}">
            <xm:f>NOT(ISERROR(SEARCH('Listados Datos'!$D$7,B616)))</xm:f>
            <xm:f>'Listados Datos'!$D$7</xm:f>
            <x14:dxf>
              <font>
                <b/>
                <i val="0"/>
                <color theme="0"/>
              </font>
              <fill>
                <patternFill>
                  <bgColor rgb="FFE3351F"/>
                </patternFill>
              </fill>
            </x14:dxf>
          </x14:cfRule>
          <x14:cfRule type="containsText" priority="764" operator="containsText" id="{2975F0BD-C249-4B6B-9E6E-C5827EADC147}">
            <xm:f>NOT(ISERROR(SEARCH('Listados Datos'!$D$8,B616)))</xm:f>
            <xm:f>'Listados Datos'!$D$8</xm:f>
            <x14:dxf>
              <font>
                <b/>
                <i val="0"/>
                <color theme="0"/>
              </font>
              <fill>
                <patternFill>
                  <bgColor rgb="FFE3351F"/>
                </patternFill>
              </fill>
            </x14:dxf>
          </x14:cfRule>
          <x14:cfRule type="containsText" priority="765" operator="containsText" id="{9C579E63-A6E6-4A37-BE7D-40027BAA39D5}">
            <xm:f>NOT(ISERROR(SEARCH('Listados Datos'!$D$9,B616)))</xm:f>
            <xm:f>'Listados Datos'!$D$9</xm:f>
            <x14:dxf>
              <font>
                <b/>
                <i val="0"/>
                <color theme="0"/>
              </font>
              <fill>
                <patternFill>
                  <bgColor rgb="FFFFC000"/>
                </patternFill>
              </fill>
            </x14:dxf>
          </x14:cfRule>
          <x14:cfRule type="containsText" priority="766" operator="containsText" id="{F71540E2-16B7-41BA-B49E-57CF6010555C}">
            <xm:f>NOT(ISERROR(SEARCH('Listados Datos'!$D$10,B616)))</xm:f>
            <xm:f>'Listados Datos'!$D$10</xm:f>
            <x14:dxf>
              <font>
                <b/>
                <i val="0"/>
                <color theme="0"/>
              </font>
              <fill>
                <patternFill>
                  <bgColor rgb="FFFFC000"/>
                </patternFill>
              </fill>
            </x14:dxf>
          </x14:cfRule>
          <x14:cfRule type="containsText" priority="767" operator="containsText" id="{D4E9E4A0-34A9-443D-95E5-F9D41B22C7B5}">
            <xm:f>NOT(ISERROR(SEARCH('Listados Datos'!$D$11,B616)))</xm:f>
            <xm:f>'Listados Datos'!$D$11</xm:f>
            <x14:dxf>
              <font>
                <b/>
                <i val="0"/>
                <color theme="0"/>
              </font>
              <fill>
                <patternFill>
                  <bgColor rgb="FFFFC000"/>
                </patternFill>
              </fill>
            </x14:dxf>
          </x14:cfRule>
          <x14:cfRule type="containsText" priority="768" operator="containsText" id="{2566C94F-AACB-4F9A-9661-6ECC1A9AF2CB}">
            <xm:f>NOT(ISERROR(SEARCH('Listados Datos'!$D$12,B616)))</xm:f>
            <xm:f>'Listados Datos'!$D$12</xm:f>
            <x14:dxf>
              <font>
                <b/>
                <i val="0"/>
                <color theme="0"/>
              </font>
              <fill>
                <patternFill>
                  <bgColor rgb="FFFFC000"/>
                </patternFill>
              </fill>
            </x14:dxf>
          </x14:cfRule>
          <x14:cfRule type="containsText" priority="769" operator="containsText" id="{EAB9B1FC-B332-43FC-A072-181E9094912E}">
            <xm:f>NOT(ISERROR(SEARCH('Listados Datos'!$D$13,B616)))</xm:f>
            <xm:f>'Listados Datos'!$D$13</xm:f>
            <x14:dxf>
              <font>
                <b/>
                <i val="0"/>
                <color theme="0"/>
              </font>
              <fill>
                <patternFill>
                  <bgColor rgb="FFFFC000"/>
                </patternFill>
              </fill>
            </x14:dxf>
          </x14:cfRule>
          <x14:cfRule type="containsText" priority="770" operator="containsText" id="{BE12ACB4-9390-4CD5-9CF1-F7594B56E69D}">
            <xm:f>NOT(ISERROR(SEARCH('Listados Datos'!$D$14,B616)))</xm:f>
            <xm:f>'Listados Datos'!$D$14</xm:f>
            <x14:dxf>
              <font>
                <b/>
                <i val="0"/>
                <color theme="0"/>
              </font>
              <fill>
                <patternFill>
                  <bgColor rgb="FFFF0000"/>
                </patternFill>
              </fill>
            </x14:dxf>
          </x14:cfRule>
          <x14:cfRule type="containsText" priority="771" operator="containsText" id="{BC2252C0-2FE6-405E-B3D5-C3174359278E}">
            <xm:f>NOT(ISERROR(SEARCH('Listados Datos'!$D$15,B616)))</xm:f>
            <xm:f>'Listados Datos'!$D$15</xm:f>
            <x14:dxf>
              <font>
                <b/>
                <i val="0"/>
                <color theme="0"/>
              </font>
              <fill>
                <patternFill>
                  <bgColor rgb="FFFF0000"/>
                </patternFill>
              </fill>
            </x14:dxf>
          </x14:cfRule>
          <x14:cfRule type="containsText" priority="772" operator="containsText" id="{66B7DE2E-B8B8-42D2-B304-CF30D8122398}">
            <xm:f>NOT(ISERROR(SEARCH('Listados Datos'!$D$16,B616)))</xm:f>
            <xm:f>'Listados Datos'!$D$16</xm:f>
            <x14:dxf>
              <font>
                <b/>
                <i val="0"/>
                <color theme="0"/>
              </font>
              <fill>
                <patternFill>
                  <bgColor rgb="FFFF0000"/>
                </patternFill>
              </fill>
            </x14:dxf>
          </x14:cfRule>
          <xm:sqref>B616:B617</xm:sqref>
        </x14:conditionalFormatting>
        <x14:conditionalFormatting xmlns:xm="http://schemas.microsoft.com/office/excel/2006/main">
          <x14:cfRule type="containsText" priority="2407" operator="containsText" id="{E058ED11-3F2A-4164-83B3-30F91ECC0DEB}">
            <xm:f>NOT(ISERROR(SEARCH('Listados Datos'!$P$3,AR573)))</xm:f>
            <xm:f>'Listados Datos'!$P$3</xm:f>
            <x14:dxf>
              <fill>
                <patternFill>
                  <bgColor rgb="FF99CC00"/>
                </patternFill>
              </fill>
            </x14:dxf>
          </x14:cfRule>
          <x14:cfRule type="containsText" priority="2408" operator="containsText" id="{2CD01742-4652-484E-BEA4-734DF35941F5}">
            <xm:f>NOT(ISERROR(SEARCH('Listados Datos'!$P$4,AR573)))</xm:f>
            <xm:f>'Listados Datos'!$P$4</xm:f>
            <x14:dxf>
              <fill>
                <patternFill>
                  <bgColor rgb="FF33CC33"/>
                </patternFill>
              </fill>
            </x14:dxf>
          </x14:cfRule>
          <x14:cfRule type="containsText" priority="2409" operator="containsText" id="{4F89813A-37DD-443D-ADE2-35C073E733AE}">
            <xm:f>NOT(ISERROR(SEARCH('Listados Datos'!$P$5,AR573)))</xm:f>
            <xm:f>'Listados Datos'!$P$5</xm:f>
            <x14:dxf>
              <fill>
                <patternFill>
                  <bgColor rgb="FFFFFF00"/>
                </patternFill>
              </fill>
            </x14:dxf>
          </x14:cfRule>
          <x14:cfRule type="containsText" priority="2410" operator="containsText" id="{D1BEA11C-8D7A-41E6-8FDD-A468848F958C}">
            <xm:f>NOT(ISERROR(SEARCH('Listados Datos'!$P$6,AR573)))</xm:f>
            <xm:f>'Listados Datos'!$P$6</xm:f>
            <x14:dxf>
              <fill>
                <patternFill>
                  <bgColor rgb="FFFFC000"/>
                </patternFill>
              </fill>
            </x14:dxf>
          </x14:cfRule>
          <x14:cfRule type="containsText" priority="2411" operator="containsText" id="{BA3C810E-4450-4455-A33B-3391C05D8C03}">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417" operator="containsText" id="{0F419A4B-249B-484B-BF53-3FB2FE91E205}">
            <xm:f>NOT(ISERROR(SEARCH('Listados Datos'!$T$3,AT573)))</xm:f>
            <xm:f>'Listados Datos'!$T$3</xm:f>
            <x14:dxf>
              <fill>
                <patternFill patternType="solid">
                  <bgColor rgb="FFC00000"/>
                </patternFill>
              </fill>
            </x14:dxf>
          </x14:cfRule>
          <x14:cfRule type="containsText" priority="2418" operator="containsText" id="{CECF03C7-DDBB-4017-9427-2DD9FDC7C1AC}">
            <xm:f>NOT(ISERROR(SEARCH('Listados Datos'!$T$4,AT573)))</xm:f>
            <xm:f>'Listados Datos'!$T$4</xm:f>
            <x14:dxf>
              <font>
                <b/>
                <i val="0"/>
                <color theme="0"/>
              </font>
              <fill>
                <patternFill>
                  <bgColor rgb="FFE26B0A"/>
                </patternFill>
              </fill>
            </x14:dxf>
          </x14:cfRule>
          <x14:cfRule type="containsText" priority="2419" operator="containsText" id="{9EEA1030-3C33-49BC-8A5C-FA7A0BC66B54}">
            <xm:f>NOT(ISERROR(SEARCH('Listados Datos'!$T$5,AT573)))</xm:f>
            <xm:f>'Listados Datos'!$T$5</xm:f>
            <x14:dxf>
              <font>
                <b/>
                <i val="0"/>
                <color auto="1"/>
              </font>
              <fill>
                <patternFill>
                  <bgColor rgb="FFFFFF00"/>
                </patternFill>
              </fill>
            </x14:dxf>
          </x14:cfRule>
          <x14:cfRule type="containsText" priority="2420" operator="containsText" id="{B470C802-E3CB-497A-91DC-AB935C204CD5}">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375" operator="containsText" id="{7BB2AA93-6DE2-4EF6-9EEB-11A73E05AC00}">
            <xm:f>NOT(ISERROR(SEARCH('Listados Datos'!$T$3,AT570)))</xm:f>
            <xm:f>'Listados Datos'!$T$3</xm:f>
            <x14:dxf>
              <fill>
                <patternFill patternType="solid">
                  <bgColor rgb="FFC00000"/>
                </patternFill>
              </fill>
            </x14:dxf>
          </x14:cfRule>
          <x14:cfRule type="containsText" priority="2376" operator="containsText" id="{B002D079-D3BA-4FE5-A330-4B4640EE838B}">
            <xm:f>NOT(ISERROR(SEARCH('Listados Datos'!$T$4,AT570)))</xm:f>
            <xm:f>'Listados Datos'!$T$4</xm:f>
            <x14:dxf>
              <font>
                <b/>
                <i val="0"/>
                <color theme="0"/>
              </font>
              <fill>
                <patternFill>
                  <bgColor rgb="FFE26B0A"/>
                </patternFill>
              </fill>
            </x14:dxf>
          </x14:cfRule>
          <x14:cfRule type="containsText" priority="2377" operator="containsText" id="{CC29DBD3-A6C3-4870-B367-D41C95B94BEC}">
            <xm:f>NOT(ISERROR(SEARCH('Listados Datos'!$T$5,AT570)))</xm:f>
            <xm:f>'Listados Datos'!$T$5</xm:f>
            <x14:dxf>
              <font>
                <b/>
                <i val="0"/>
                <color auto="1"/>
              </font>
              <fill>
                <patternFill>
                  <bgColor rgb="FFFFFF00"/>
                </patternFill>
              </fill>
            </x14:dxf>
          </x14:cfRule>
          <x14:cfRule type="containsText" priority="2378" operator="containsText" id="{0BA1EB81-0E05-4FF3-9079-1FD2A811CC21}">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365" operator="containsText" id="{D9B2CC2E-9B65-4B88-8156-B41DDFF6720C}">
            <xm:f>NOT(ISERROR(SEARCH('Listados Datos'!$P$3,AR570)))</xm:f>
            <xm:f>'Listados Datos'!$P$3</xm:f>
            <x14:dxf>
              <fill>
                <patternFill>
                  <bgColor rgb="FF99CC00"/>
                </patternFill>
              </fill>
            </x14:dxf>
          </x14:cfRule>
          <x14:cfRule type="containsText" priority="2366" operator="containsText" id="{5B8F7AE8-B985-4B11-955E-20B669329674}">
            <xm:f>NOT(ISERROR(SEARCH('Listados Datos'!$P$4,AR570)))</xm:f>
            <xm:f>'Listados Datos'!$P$4</xm:f>
            <x14:dxf>
              <fill>
                <patternFill>
                  <bgColor rgb="FF33CC33"/>
                </patternFill>
              </fill>
            </x14:dxf>
          </x14:cfRule>
          <x14:cfRule type="containsText" priority="2367" operator="containsText" id="{21C7D371-C171-49EB-AD67-68B0DDAA0DF7}">
            <xm:f>NOT(ISERROR(SEARCH('Listados Datos'!$P$5,AR570)))</xm:f>
            <xm:f>'Listados Datos'!$P$5</xm:f>
            <x14:dxf>
              <fill>
                <patternFill>
                  <bgColor rgb="FFFFFF00"/>
                </patternFill>
              </fill>
            </x14:dxf>
          </x14:cfRule>
          <x14:cfRule type="containsText" priority="2368" operator="containsText" id="{4EA90C22-78F7-4F71-AB90-467291934B95}">
            <xm:f>NOT(ISERROR(SEARCH('Listados Datos'!$P$6,AR570)))</xm:f>
            <xm:f>'Listados Datos'!$P$6</xm:f>
            <x14:dxf>
              <fill>
                <patternFill>
                  <bgColor rgb="FFFFC000"/>
                </patternFill>
              </fill>
            </x14:dxf>
          </x14:cfRule>
          <x14:cfRule type="containsText" priority="2369" operator="containsText" id="{79CE9ADA-0100-4103-9D08-BD6DCD2B90A1}">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483" operator="containsText" id="{A5831189-F7C8-45EA-A9B5-54BDC05ADFAA}">
            <xm:f>NOT(ISERROR(SEARCH('Listados Datos'!$T$3,AF568)))</xm:f>
            <xm:f>'Listados Datos'!$T$3</xm:f>
            <x14:dxf>
              <fill>
                <patternFill patternType="solid">
                  <bgColor rgb="FFC00000"/>
                </patternFill>
              </fill>
            </x14:dxf>
          </x14:cfRule>
          <x14:cfRule type="containsText" priority="2484" operator="containsText" id="{4AE6944C-6F7E-4F72-96A5-381FE46393B6}">
            <xm:f>NOT(ISERROR(SEARCH('Listados Datos'!$T$4,AF568)))</xm:f>
            <xm:f>'Listados Datos'!$T$4</xm:f>
            <x14:dxf>
              <font>
                <b/>
                <i val="0"/>
                <color theme="0"/>
              </font>
              <fill>
                <patternFill>
                  <bgColor rgb="FFE26B0A"/>
                </patternFill>
              </fill>
            </x14:dxf>
          </x14:cfRule>
          <x14:cfRule type="containsText" priority="2485" operator="containsText" id="{EF97128E-DE10-4D86-ACBF-31168AC00BBD}">
            <xm:f>NOT(ISERROR(SEARCH('Listados Datos'!$T$5,AF568)))</xm:f>
            <xm:f>'Listados Datos'!$T$5</xm:f>
            <x14:dxf>
              <font>
                <b/>
                <i val="0"/>
                <color auto="1"/>
              </font>
              <fill>
                <patternFill>
                  <bgColor rgb="FFFFFF00"/>
                </patternFill>
              </fill>
            </x14:dxf>
          </x14:cfRule>
          <x14:cfRule type="containsText" priority="2486" operator="containsText" id="{9C7B4CA4-DED1-44C7-A61C-E2D53FFA335F}">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479" operator="containsText" id="{FA00EF01-4176-4E5B-B627-2448073E31C7}">
            <xm:f>NOT(ISERROR(SEARCH('Listados Datos'!$T$3,AB568)))</xm:f>
            <xm:f>'Listados Datos'!$T$3</xm:f>
            <x14:dxf>
              <fill>
                <patternFill patternType="solid">
                  <bgColor rgb="FFC00000"/>
                </patternFill>
              </fill>
            </x14:dxf>
          </x14:cfRule>
          <x14:cfRule type="containsText" priority="2480" operator="containsText" id="{63D2781C-8F02-4F53-BF04-AAC402D8A32B}">
            <xm:f>NOT(ISERROR(SEARCH('Listados Datos'!$T$4,AB568)))</xm:f>
            <xm:f>'Listados Datos'!$T$4</xm:f>
            <x14:dxf>
              <font>
                <b/>
                <i val="0"/>
                <color theme="0"/>
              </font>
              <fill>
                <patternFill>
                  <bgColor rgb="FFE26B0A"/>
                </patternFill>
              </fill>
            </x14:dxf>
          </x14:cfRule>
          <x14:cfRule type="containsText" priority="2481" operator="containsText" id="{D76F4CF6-BC1C-4B03-A5A6-E4D5DDD0957D}">
            <xm:f>NOT(ISERROR(SEARCH('Listados Datos'!$T$5,AB568)))</xm:f>
            <xm:f>'Listados Datos'!$T$5</xm:f>
            <x14:dxf>
              <font>
                <b/>
                <i val="0"/>
                <color auto="1"/>
              </font>
              <fill>
                <patternFill>
                  <bgColor rgb="FFFFFF00"/>
                </patternFill>
              </fill>
            </x14:dxf>
          </x14:cfRule>
          <x14:cfRule type="containsText" priority="2482" operator="containsText" id="{B324A386-B3D8-491D-B0E5-DDB439F83A41}">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469" operator="containsText" id="{A82823E7-4B6D-43A1-AC77-6EEECD1B0291}">
            <xm:f>NOT(ISERROR(SEARCH('Listados Datos'!$P$3,Z568)))</xm:f>
            <xm:f>'Listados Datos'!$P$3</xm:f>
            <x14:dxf>
              <fill>
                <patternFill>
                  <bgColor rgb="FF99CC00"/>
                </patternFill>
              </fill>
            </x14:dxf>
          </x14:cfRule>
          <x14:cfRule type="containsText" priority="2470" operator="containsText" id="{88E7A5C1-F327-443F-9693-007394C62477}">
            <xm:f>NOT(ISERROR(SEARCH('Listados Datos'!$P$4,Z568)))</xm:f>
            <xm:f>'Listados Datos'!$P$4</xm:f>
            <x14:dxf>
              <fill>
                <patternFill>
                  <bgColor rgb="FF33CC33"/>
                </patternFill>
              </fill>
            </x14:dxf>
          </x14:cfRule>
          <x14:cfRule type="containsText" priority="2471" operator="containsText" id="{ED7F025E-7D8F-4B08-BA3C-8485DFD6A82F}">
            <xm:f>NOT(ISERROR(SEARCH('Listados Datos'!$P$5,Z568)))</xm:f>
            <xm:f>'Listados Datos'!$P$5</xm:f>
            <x14:dxf>
              <fill>
                <patternFill>
                  <bgColor rgb="FFFFFF00"/>
                </patternFill>
              </fill>
            </x14:dxf>
          </x14:cfRule>
          <x14:cfRule type="containsText" priority="2472" operator="containsText" id="{D469DCAC-9282-45E2-856E-699B4BF990CC}">
            <xm:f>NOT(ISERROR(SEARCH('Listados Datos'!$P$6,Z568)))</xm:f>
            <xm:f>'Listados Datos'!$P$6</xm:f>
            <x14:dxf>
              <fill>
                <patternFill>
                  <bgColor rgb="FFFFC000"/>
                </patternFill>
              </fill>
            </x14:dxf>
          </x14:cfRule>
          <x14:cfRule type="containsText" priority="2473" operator="containsText" id="{ADB4F5EA-EBE2-4018-B289-9D362A9686C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445" operator="containsText" id="{920A2A30-5957-4573-B01D-6B2FB97DEF4A}">
            <xm:f>NOT(ISERROR(SEARCH('Listados Datos'!$T$3,AT568)))</xm:f>
            <xm:f>'Listados Datos'!$T$3</xm:f>
            <x14:dxf>
              <fill>
                <patternFill patternType="solid">
                  <bgColor rgb="FFC00000"/>
                </patternFill>
              </fill>
            </x14:dxf>
          </x14:cfRule>
          <x14:cfRule type="containsText" priority="2446" operator="containsText" id="{0D5D29CF-1016-43B1-A32D-B0F456D61953}">
            <xm:f>NOT(ISERROR(SEARCH('Listados Datos'!$T$4,AT568)))</xm:f>
            <xm:f>'Listados Datos'!$T$4</xm:f>
            <x14:dxf>
              <font>
                <b/>
                <i val="0"/>
                <color theme="0"/>
              </font>
              <fill>
                <patternFill>
                  <bgColor rgb="FFE26B0A"/>
                </patternFill>
              </fill>
            </x14:dxf>
          </x14:cfRule>
          <x14:cfRule type="containsText" priority="2447" operator="containsText" id="{04A3EA65-5035-420A-907A-D614090E12BE}">
            <xm:f>NOT(ISERROR(SEARCH('Listados Datos'!$T$5,AT568)))</xm:f>
            <xm:f>'Listados Datos'!$T$5</xm:f>
            <x14:dxf>
              <font>
                <b/>
                <i val="0"/>
                <color auto="1"/>
              </font>
              <fill>
                <patternFill>
                  <bgColor rgb="FFFFFF00"/>
                </patternFill>
              </fill>
            </x14:dxf>
          </x14:cfRule>
          <x14:cfRule type="containsText" priority="2448" operator="containsText" id="{DF69399D-523A-4C33-8B2D-1F99C94F33F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435" operator="containsText" id="{AD9464B7-F2CC-4073-9F17-439FCC7AF72F}">
            <xm:f>NOT(ISERROR(SEARCH('Listados Datos'!$P$3,AR568)))</xm:f>
            <xm:f>'Listados Datos'!$P$3</xm:f>
            <x14:dxf>
              <fill>
                <patternFill>
                  <bgColor rgb="FF99CC00"/>
                </patternFill>
              </fill>
            </x14:dxf>
          </x14:cfRule>
          <x14:cfRule type="containsText" priority="2436" operator="containsText" id="{B37924BE-4C9E-474C-9D0C-F29D51A16B6B}">
            <xm:f>NOT(ISERROR(SEARCH('Listados Datos'!$P$4,AR568)))</xm:f>
            <xm:f>'Listados Datos'!$P$4</xm:f>
            <x14:dxf>
              <fill>
                <patternFill>
                  <bgColor rgb="FF33CC33"/>
                </patternFill>
              </fill>
            </x14:dxf>
          </x14:cfRule>
          <x14:cfRule type="containsText" priority="2437" operator="containsText" id="{61FB7B08-83AF-4BA3-9FCC-6AA7555076AC}">
            <xm:f>NOT(ISERROR(SEARCH('Listados Datos'!$P$5,AR568)))</xm:f>
            <xm:f>'Listados Datos'!$P$5</xm:f>
            <x14:dxf>
              <fill>
                <patternFill>
                  <bgColor rgb="FFFFFF00"/>
                </patternFill>
              </fill>
            </x14:dxf>
          </x14:cfRule>
          <x14:cfRule type="containsText" priority="2438" operator="containsText" id="{A78C23C0-F2F2-441F-8684-B6E1A0B89ACF}">
            <xm:f>NOT(ISERROR(SEARCH('Listados Datos'!$P$6,AR568)))</xm:f>
            <xm:f>'Listados Datos'!$P$6</xm:f>
            <x14:dxf>
              <fill>
                <patternFill>
                  <bgColor rgb="FFFFC000"/>
                </patternFill>
              </fill>
            </x14:dxf>
          </x14:cfRule>
          <x14:cfRule type="containsText" priority="2439" operator="containsText" id="{E4618CD9-A86B-4E3F-B786-64F5CB7CB3F9}">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431" operator="containsText" id="{6E21BF81-4398-425C-BE99-F3B4AB519595}">
            <xm:f>NOT(ISERROR(SEARCH('Listados Datos'!$T$3,AT569)))</xm:f>
            <xm:f>'Listados Datos'!$T$3</xm:f>
            <x14:dxf>
              <fill>
                <patternFill patternType="solid">
                  <bgColor rgb="FFC00000"/>
                </patternFill>
              </fill>
            </x14:dxf>
          </x14:cfRule>
          <x14:cfRule type="containsText" priority="2432" operator="containsText" id="{333FEFFD-6EA9-42B1-AFC7-5A5E05E18EC4}">
            <xm:f>NOT(ISERROR(SEARCH('Listados Datos'!$T$4,AT569)))</xm:f>
            <xm:f>'Listados Datos'!$T$4</xm:f>
            <x14:dxf>
              <font>
                <b/>
                <i val="0"/>
                <color theme="0"/>
              </font>
              <fill>
                <patternFill>
                  <bgColor rgb="FFE26B0A"/>
                </patternFill>
              </fill>
            </x14:dxf>
          </x14:cfRule>
          <x14:cfRule type="containsText" priority="2433" operator="containsText" id="{AB0BF482-DD18-4A51-B074-9B344CD175DC}">
            <xm:f>NOT(ISERROR(SEARCH('Listados Datos'!$T$5,AT569)))</xm:f>
            <xm:f>'Listados Datos'!$T$5</xm:f>
            <x14:dxf>
              <font>
                <b/>
                <i val="0"/>
                <color auto="1"/>
              </font>
              <fill>
                <patternFill>
                  <bgColor rgb="FFFFFF00"/>
                </patternFill>
              </fill>
            </x14:dxf>
          </x14:cfRule>
          <x14:cfRule type="containsText" priority="2434" operator="containsText" id="{10AC2BDF-DD1C-4B98-A1B8-0725C2324AB2}">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421" operator="containsText" id="{CBE0A80D-AD9A-43DD-A920-39B3F424BAE9}">
            <xm:f>NOT(ISERROR(SEARCH('Listados Datos'!$P$3,AR569)))</xm:f>
            <xm:f>'Listados Datos'!$P$3</xm:f>
            <x14:dxf>
              <fill>
                <patternFill>
                  <bgColor rgb="FF99CC00"/>
                </patternFill>
              </fill>
            </x14:dxf>
          </x14:cfRule>
          <x14:cfRule type="containsText" priority="2422" operator="containsText" id="{A0048D7E-406E-465A-B4AA-4C8685EC5664}">
            <xm:f>NOT(ISERROR(SEARCH('Listados Datos'!$P$4,AR569)))</xm:f>
            <xm:f>'Listados Datos'!$P$4</xm:f>
            <x14:dxf>
              <fill>
                <patternFill>
                  <bgColor rgb="FF33CC33"/>
                </patternFill>
              </fill>
            </x14:dxf>
          </x14:cfRule>
          <x14:cfRule type="containsText" priority="2423" operator="containsText" id="{40C182FA-48BC-4212-8FF1-FE6B396BDEAB}">
            <xm:f>NOT(ISERROR(SEARCH('Listados Datos'!$P$5,AR569)))</xm:f>
            <xm:f>'Listados Datos'!$P$5</xm:f>
            <x14:dxf>
              <fill>
                <patternFill>
                  <bgColor rgb="FFFFFF00"/>
                </patternFill>
              </fill>
            </x14:dxf>
          </x14:cfRule>
          <x14:cfRule type="containsText" priority="2424" operator="containsText" id="{DFEB01A8-B5B4-4501-8DD3-B1903C356D66}">
            <xm:f>NOT(ISERROR(SEARCH('Listados Datos'!$P$6,AR569)))</xm:f>
            <xm:f>'Listados Datos'!$P$6</xm:f>
            <x14:dxf>
              <fill>
                <patternFill>
                  <bgColor rgb="FFFFC000"/>
                </patternFill>
              </fill>
            </x14:dxf>
          </x14:cfRule>
          <x14:cfRule type="containsText" priority="2425" operator="containsText" id="{9D57889A-210D-41E1-B422-A0EA978EA85B}">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2281" operator="containsText" id="{F31BEAD7-164C-4533-9F4C-096DB57C6CEC}">
            <xm:f>NOT(ISERROR(SEARCH('Listados Datos'!$T$3,AT579)))</xm:f>
            <xm:f>'Listados Datos'!$T$3</xm:f>
            <x14:dxf>
              <fill>
                <patternFill patternType="solid">
                  <bgColor rgb="FFC00000"/>
                </patternFill>
              </fill>
            </x14:dxf>
          </x14:cfRule>
          <x14:cfRule type="containsText" priority="2282" operator="containsText" id="{C65D312A-B829-4B11-A545-B9E7926E2F4F}">
            <xm:f>NOT(ISERROR(SEARCH('Listados Datos'!$T$4,AT579)))</xm:f>
            <xm:f>'Listados Datos'!$T$4</xm:f>
            <x14:dxf>
              <font>
                <b/>
                <i val="0"/>
                <color theme="0"/>
              </font>
              <fill>
                <patternFill>
                  <bgColor rgb="FFE26B0A"/>
                </patternFill>
              </fill>
            </x14:dxf>
          </x14:cfRule>
          <x14:cfRule type="containsText" priority="2283" operator="containsText" id="{970821C7-EB4D-4F39-92B6-0D8C88CADB4C}">
            <xm:f>NOT(ISERROR(SEARCH('Listados Datos'!$T$5,AT579)))</xm:f>
            <xm:f>'Listados Datos'!$T$5</xm:f>
            <x14:dxf>
              <font>
                <b/>
                <i val="0"/>
                <color auto="1"/>
              </font>
              <fill>
                <patternFill>
                  <bgColor rgb="FFFFFF00"/>
                </patternFill>
              </fill>
            </x14:dxf>
          </x14:cfRule>
          <x14:cfRule type="containsText" priority="2284" operator="containsText" id="{E34F0CAB-DE6A-4B23-A777-59B85C8775EE}">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2271" operator="containsText" id="{04450F10-B5D6-4AB6-AEB8-19FE20DB1C1B}">
            <xm:f>NOT(ISERROR(SEARCH('Listados Datos'!$P$3,AR579)))</xm:f>
            <xm:f>'Listados Datos'!$P$3</xm:f>
            <x14:dxf>
              <fill>
                <patternFill>
                  <bgColor rgb="FF99CC00"/>
                </patternFill>
              </fill>
            </x14:dxf>
          </x14:cfRule>
          <x14:cfRule type="containsText" priority="2272" operator="containsText" id="{231DD7F5-F8A5-4AA2-8CFA-CBBEE43AED95}">
            <xm:f>NOT(ISERROR(SEARCH('Listados Datos'!$P$4,AR579)))</xm:f>
            <xm:f>'Listados Datos'!$P$4</xm:f>
            <x14:dxf>
              <fill>
                <patternFill>
                  <bgColor rgb="FF33CC33"/>
                </patternFill>
              </fill>
            </x14:dxf>
          </x14:cfRule>
          <x14:cfRule type="containsText" priority="2273" operator="containsText" id="{AB8D35EC-66C7-4C67-B842-B3BA7524988D}">
            <xm:f>NOT(ISERROR(SEARCH('Listados Datos'!$P$5,AR579)))</xm:f>
            <xm:f>'Listados Datos'!$P$5</xm:f>
            <x14:dxf>
              <fill>
                <patternFill>
                  <bgColor rgb="FFFFFF00"/>
                </patternFill>
              </fill>
            </x14:dxf>
          </x14:cfRule>
          <x14:cfRule type="containsText" priority="2274" operator="containsText" id="{6503B3B7-C80C-474B-B16F-08CE756FE561}">
            <xm:f>NOT(ISERROR(SEARCH('Listados Datos'!$P$6,AR579)))</xm:f>
            <xm:f>'Listados Datos'!$P$6</xm:f>
            <x14:dxf>
              <fill>
                <patternFill>
                  <bgColor rgb="FFFFC000"/>
                </patternFill>
              </fill>
            </x14:dxf>
          </x14:cfRule>
          <x14:cfRule type="containsText" priority="2275" operator="containsText" id="{581F4EDA-47FB-44B2-803C-2BC8E7CC3EF2}">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403" operator="containsText" id="{67BA67E8-F007-45D3-A6EC-EE3762E87701}">
            <xm:f>NOT(ISERROR(SEARCH('Listados Datos'!$T$3,AF570)))</xm:f>
            <xm:f>'Listados Datos'!$T$3</xm:f>
            <x14:dxf>
              <fill>
                <patternFill patternType="solid">
                  <bgColor rgb="FFC00000"/>
                </patternFill>
              </fill>
            </x14:dxf>
          </x14:cfRule>
          <x14:cfRule type="containsText" priority="2404" operator="containsText" id="{2C579DC7-0C00-4221-BDC4-BF95918B778C}">
            <xm:f>NOT(ISERROR(SEARCH('Listados Datos'!$T$4,AF570)))</xm:f>
            <xm:f>'Listados Datos'!$T$4</xm:f>
            <x14:dxf>
              <font>
                <b/>
                <i val="0"/>
                <color theme="0"/>
              </font>
              <fill>
                <patternFill>
                  <bgColor rgb="FFE26B0A"/>
                </patternFill>
              </fill>
            </x14:dxf>
          </x14:cfRule>
          <x14:cfRule type="containsText" priority="2405" operator="containsText" id="{D5932D25-6925-49CF-87E9-4D130ACE01FE}">
            <xm:f>NOT(ISERROR(SEARCH('Listados Datos'!$T$5,AF570)))</xm:f>
            <xm:f>'Listados Datos'!$T$5</xm:f>
            <x14:dxf>
              <font>
                <b/>
                <i val="0"/>
                <color auto="1"/>
              </font>
              <fill>
                <patternFill>
                  <bgColor rgb="FFFFFF00"/>
                </patternFill>
              </fill>
            </x14:dxf>
          </x14:cfRule>
          <x14:cfRule type="containsText" priority="2406" operator="containsText" id="{BDFA63FC-ED9B-4C16-805A-9E9DA3DC45B2}">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399" operator="containsText" id="{342671C8-87DA-4988-8DB0-1B4068133D74}">
            <xm:f>NOT(ISERROR(SEARCH('Listados Datos'!$T$3,AB570)))</xm:f>
            <xm:f>'Listados Datos'!$T$3</xm:f>
            <x14:dxf>
              <fill>
                <patternFill patternType="solid">
                  <bgColor rgb="FFC00000"/>
                </patternFill>
              </fill>
            </x14:dxf>
          </x14:cfRule>
          <x14:cfRule type="containsText" priority="2400" operator="containsText" id="{5F2391E1-FEDB-480F-8C29-BC7B76DEB393}">
            <xm:f>NOT(ISERROR(SEARCH('Listados Datos'!$T$4,AB570)))</xm:f>
            <xm:f>'Listados Datos'!$T$4</xm:f>
            <x14:dxf>
              <font>
                <b/>
                <i val="0"/>
                <color theme="0"/>
              </font>
              <fill>
                <patternFill>
                  <bgColor rgb="FFE26B0A"/>
                </patternFill>
              </fill>
            </x14:dxf>
          </x14:cfRule>
          <x14:cfRule type="containsText" priority="2401" operator="containsText" id="{F9392ADA-F850-4470-B8DC-EE69A9030259}">
            <xm:f>NOT(ISERROR(SEARCH('Listados Datos'!$T$5,AB570)))</xm:f>
            <xm:f>'Listados Datos'!$T$5</xm:f>
            <x14:dxf>
              <font>
                <b/>
                <i val="0"/>
                <color auto="1"/>
              </font>
              <fill>
                <patternFill>
                  <bgColor rgb="FFFFFF00"/>
                </patternFill>
              </fill>
            </x14:dxf>
          </x14:cfRule>
          <x14:cfRule type="containsText" priority="2402" operator="containsText" id="{4B67A4C4-C2B6-408D-AD16-4BD6FD9F8281}">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389" operator="containsText" id="{4C637651-064F-453D-8C25-74254EFE74E4}">
            <xm:f>NOT(ISERROR(SEARCH('Listados Datos'!$P$3,Z570)))</xm:f>
            <xm:f>'Listados Datos'!$P$3</xm:f>
            <x14:dxf>
              <fill>
                <patternFill>
                  <bgColor rgb="FF99CC00"/>
                </patternFill>
              </fill>
            </x14:dxf>
          </x14:cfRule>
          <x14:cfRule type="containsText" priority="2390" operator="containsText" id="{CDEE0CA0-A2F5-4982-8A16-963B1661BCDA}">
            <xm:f>NOT(ISERROR(SEARCH('Listados Datos'!$P$4,Z570)))</xm:f>
            <xm:f>'Listados Datos'!$P$4</xm:f>
            <x14:dxf>
              <fill>
                <patternFill>
                  <bgColor rgb="FF33CC33"/>
                </patternFill>
              </fill>
            </x14:dxf>
          </x14:cfRule>
          <x14:cfRule type="containsText" priority="2391" operator="containsText" id="{10AFA8F5-F444-4248-84E9-6D6A88E798A0}">
            <xm:f>NOT(ISERROR(SEARCH('Listados Datos'!$P$5,Z570)))</xm:f>
            <xm:f>'Listados Datos'!$P$5</xm:f>
            <x14:dxf>
              <fill>
                <patternFill>
                  <bgColor rgb="FFFFFF00"/>
                </patternFill>
              </fill>
            </x14:dxf>
          </x14:cfRule>
          <x14:cfRule type="containsText" priority="2392" operator="containsText" id="{44B3C559-D638-4E8B-9E69-B159FC837B71}">
            <xm:f>NOT(ISERROR(SEARCH('Listados Datos'!$P$6,Z570)))</xm:f>
            <xm:f>'Listados Datos'!$P$6</xm:f>
            <x14:dxf>
              <fill>
                <patternFill>
                  <bgColor rgb="FFFFC000"/>
                </patternFill>
              </fill>
            </x14:dxf>
          </x14:cfRule>
          <x14:cfRule type="containsText" priority="2393" operator="containsText" id="{5E4025C2-3E10-4FA2-8659-5425015203C1}">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2239" operator="containsText" id="{99E702C1-1B8F-4FA5-91FE-6CBC231765F0}">
            <xm:f>NOT(ISERROR(SEARCH('Listados Datos'!$T$3,AT576)))</xm:f>
            <xm:f>'Listados Datos'!$T$3</xm:f>
            <x14:dxf>
              <fill>
                <patternFill patternType="solid">
                  <bgColor rgb="FFC00000"/>
                </patternFill>
              </fill>
            </x14:dxf>
          </x14:cfRule>
          <x14:cfRule type="containsText" priority="2240" operator="containsText" id="{1FB3C3DC-E9BB-4351-BF2A-EF4B987880AE}">
            <xm:f>NOT(ISERROR(SEARCH('Listados Datos'!$T$4,AT576)))</xm:f>
            <xm:f>'Listados Datos'!$T$4</xm:f>
            <x14:dxf>
              <font>
                <b/>
                <i val="0"/>
                <color theme="0"/>
              </font>
              <fill>
                <patternFill>
                  <bgColor rgb="FFE26B0A"/>
                </patternFill>
              </fill>
            </x14:dxf>
          </x14:cfRule>
          <x14:cfRule type="containsText" priority="2241" operator="containsText" id="{C95FA6A0-C1C2-47EB-9325-B5006CDF7675}">
            <xm:f>NOT(ISERROR(SEARCH('Listados Datos'!$T$5,AT576)))</xm:f>
            <xm:f>'Listados Datos'!$T$5</xm:f>
            <x14:dxf>
              <font>
                <b/>
                <i val="0"/>
                <color auto="1"/>
              </font>
              <fill>
                <patternFill>
                  <bgColor rgb="FFFFFF00"/>
                </patternFill>
              </fill>
            </x14:dxf>
          </x14:cfRule>
          <x14:cfRule type="containsText" priority="2242" operator="containsText" id="{4D9EB287-0A64-4CEF-A5A1-9A5CB708F413}">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2229" operator="containsText" id="{8D05A40B-C6D1-463D-88ED-6B248697B25B}">
            <xm:f>NOT(ISERROR(SEARCH('Listados Datos'!$P$3,AR576)))</xm:f>
            <xm:f>'Listados Datos'!$P$3</xm:f>
            <x14:dxf>
              <fill>
                <patternFill>
                  <bgColor rgb="FF99CC00"/>
                </patternFill>
              </fill>
            </x14:dxf>
          </x14:cfRule>
          <x14:cfRule type="containsText" priority="2230" operator="containsText" id="{0C82E62A-EB5D-48F8-811A-0FBA7BA344F0}">
            <xm:f>NOT(ISERROR(SEARCH('Listados Datos'!$P$4,AR576)))</xm:f>
            <xm:f>'Listados Datos'!$P$4</xm:f>
            <x14:dxf>
              <fill>
                <patternFill>
                  <bgColor rgb="FF33CC33"/>
                </patternFill>
              </fill>
            </x14:dxf>
          </x14:cfRule>
          <x14:cfRule type="containsText" priority="2231" operator="containsText" id="{B22EFEA8-337E-4A4B-98C2-DF6C87904A26}">
            <xm:f>NOT(ISERROR(SEARCH('Listados Datos'!$P$5,AR576)))</xm:f>
            <xm:f>'Listados Datos'!$P$5</xm:f>
            <x14:dxf>
              <fill>
                <patternFill>
                  <bgColor rgb="FFFFFF00"/>
                </patternFill>
              </fill>
            </x14:dxf>
          </x14:cfRule>
          <x14:cfRule type="containsText" priority="2232" operator="containsText" id="{781B5271-E788-4316-AC13-C772E80D1D77}">
            <xm:f>NOT(ISERROR(SEARCH('Listados Datos'!$P$6,AR576)))</xm:f>
            <xm:f>'Listados Datos'!$P$6</xm:f>
            <x14:dxf>
              <fill>
                <patternFill>
                  <bgColor rgb="FFFFC000"/>
                </patternFill>
              </fill>
            </x14:dxf>
          </x14:cfRule>
          <x14:cfRule type="containsText" priority="2233" operator="containsText" id="{6C85A5DF-79A6-4F4F-8237-24971EC3CACD}">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361" operator="containsText" id="{C753130D-7F79-41CC-9CCC-B3BC43DFCD7B}">
            <xm:f>NOT(ISERROR(SEARCH('Listados Datos'!$T$3,AT571)))</xm:f>
            <xm:f>'Listados Datos'!$T$3</xm:f>
            <x14:dxf>
              <fill>
                <patternFill patternType="solid">
                  <bgColor rgb="FFC00000"/>
                </patternFill>
              </fill>
            </x14:dxf>
          </x14:cfRule>
          <x14:cfRule type="containsText" priority="2362" operator="containsText" id="{B0647E31-AB94-45E1-A148-8C6FE1220DD5}">
            <xm:f>NOT(ISERROR(SEARCH('Listados Datos'!$T$4,AT571)))</xm:f>
            <xm:f>'Listados Datos'!$T$4</xm:f>
            <x14:dxf>
              <font>
                <b/>
                <i val="0"/>
                <color theme="0"/>
              </font>
              <fill>
                <patternFill>
                  <bgColor rgb="FFE26B0A"/>
                </patternFill>
              </fill>
            </x14:dxf>
          </x14:cfRule>
          <x14:cfRule type="containsText" priority="2363" operator="containsText" id="{09807F7A-9839-4AD4-93AA-42CB6F0A79E7}">
            <xm:f>NOT(ISERROR(SEARCH('Listados Datos'!$T$5,AT571)))</xm:f>
            <xm:f>'Listados Datos'!$T$5</xm:f>
            <x14:dxf>
              <font>
                <b/>
                <i val="0"/>
                <color auto="1"/>
              </font>
              <fill>
                <patternFill>
                  <bgColor rgb="FFFFFF00"/>
                </patternFill>
              </fill>
            </x14:dxf>
          </x14:cfRule>
          <x14:cfRule type="containsText" priority="2364" operator="containsText" id="{C554388D-3BAF-488B-AFF0-1E5E35FAFA40}">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351" operator="containsText" id="{F453210A-1C67-4CD3-8B8A-5A61B85DBBA0}">
            <xm:f>NOT(ISERROR(SEARCH('Listados Datos'!$P$3,AR571)))</xm:f>
            <xm:f>'Listados Datos'!$P$3</xm:f>
            <x14:dxf>
              <fill>
                <patternFill>
                  <bgColor rgb="FF99CC00"/>
                </patternFill>
              </fill>
            </x14:dxf>
          </x14:cfRule>
          <x14:cfRule type="containsText" priority="2352" operator="containsText" id="{E2B3E8C5-7123-4AAF-AB92-FEBE5B836A62}">
            <xm:f>NOT(ISERROR(SEARCH('Listados Datos'!$P$4,AR571)))</xm:f>
            <xm:f>'Listados Datos'!$P$4</xm:f>
            <x14:dxf>
              <fill>
                <patternFill>
                  <bgColor rgb="FF33CC33"/>
                </patternFill>
              </fill>
            </x14:dxf>
          </x14:cfRule>
          <x14:cfRule type="containsText" priority="2353" operator="containsText" id="{1264C5E3-6384-4E58-B586-12A626E66CF4}">
            <xm:f>NOT(ISERROR(SEARCH('Listados Datos'!$P$5,AR571)))</xm:f>
            <xm:f>'Listados Datos'!$P$5</xm:f>
            <x14:dxf>
              <fill>
                <patternFill>
                  <bgColor rgb="FFFFFF00"/>
                </patternFill>
              </fill>
            </x14:dxf>
          </x14:cfRule>
          <x14:cfRule type="containsText" priority="2354" operator="containsText" id="{1AA6998A-FF4E-4D5F-9A44-71C8BC4C92D4}">
            <xm:f>NOT(ISERROR(SEARCH('Listados Datos'!$P$6,AR571)))</xm:f>
            <xm:f>'Listados Datos'!$P$6</xm:f>
            <x14:dxf>
              <fill>
                <patternFill>
                  <bgColor rgb="FFFFC000"/>
                </patternFill>
              </fill>
            </x14:dxf>
          </x14:cfRule>
          <x14:cfRule type="containsText" priority="2355" operator="containsText" id="{1B5DA3A2-4419-4AC4-85E7-1D4D6BCE82CC}">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2347" operator="containsText" id="{F03E8325-5B9D-4C16-8935-5E90249EF442}">
            <xm:f>NOT(ISERROR(SEARCH('Listados Datos'!$T$3,AF574)))</xm:f>
            <xm:f>'Listados Datos'!$T$3</xm:f>
            <x14:dxf>
              <fill>
                <patternFill patternType="solid">
                  <bgColor rgb="FFC00000"/>
                </patternFill>
              </fill>
            </x14:dxf>
          </x14:cfRule>
          <x14:cfRule type="containsText" priority="2348" operator="containsText" id="{3C68B3CA-CAF0-41AF-A4AF-003B14623609}">
            <xm:f>NOT(ISERROR(SEARCH('Listados Datos'!$T$4,AF574)))</xm:f>
            <xm:f>'Listados Datos'!$T$4</xm:f>
            <x14:dxf>
              <font>
                <b/>
                <i val="0"/>
                <color theme="0"/>
              </font>
              <fill>
                <patternFill>
                  <bgColor rgb="FFE26B0A"/>
                </patternFill>
              </fill>
            </x14:dxf>
          </x14:cfRule>
          <x14:cfRule type="containsText" priority="2349" operator="containsText" id="{71635CBE-D228-484B-B151-5AD690EFBAA0}">
            <xm:f>NOT(ISERROR(SEARCH('Listados Datos'!$T$5,AF574)))</xm:f>
            <xm:f>'Listados Datos'!$T$5</xm:f>
            <x14:dxf>
              <font>
                <b/>
                <i val="0"/>
                <color auto="1"/>
              </font>
              <fill>
                <patternFill>
                  <bgColor rgb="FFFFFF00"/>
                </patternFill>
              </fill>
            </x14:dxf>
          </x14:cfRule>
          <x14:cfRule type="containsText" priority="2350" operator="containsText" id="{42F4495F-F412-4E86-AEDF-95666D05F945}">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343" operator="containsText" id="{9D2AB059-841B-433B-81DB-CAA9DCD48FB0}">
            <xm:f>NOT(ISERROR(SEARCH('Listados Datos'!$T$3,AB574)))</xm:f>
            <xm:f>'Listados Datos'!$T$3</xm:f>
            <x14:dxf>
              <fill>
                <patternFill patternType="solid">
                  <bgColor rgb="FFC00000"/>
                </patternFill>
              </fill>
            </x14:dxf>
          </x14:cfRule>
          <x14:cfRule type="containsText" priority="2344" operator="containsText" id="{EF0445ED-858C-4952-BCBA-D913B7D4822A}">
            <xm:f>NOT(ISERROR(SEARCH('Listados Datos'!$T$4,AB574)))</xm:f>
            <xm:f>'Listados Datos'!$T$4</xm:f>
            <x14:dxf>
              <font>
                <b/>
                <i val="0"/>
                <color theme="0"/>
              </font>
              <fill>
                <patternFill>
                  <bgColor rgb="FFE26B0A"/>
                </patternFill>
              </fill>
            </x14:dxf>
          </x14:cfRule>
          <x14:cfRule type="containsText" priority="2345" operator="containsText" id="{2F7EEE7B-1C2F-4DF0-8592-DD8E1CB15804}">
            <xm:f>NOT(ISERROR(SEARCH('Listados Datos'!$T$5,AB574)))</xm:f>
            <xm:f>'Listados Datos'!$T$5</xm:f>
            <x14:dxf>
              <font>
                <b/>
                <i val="0"/>
                <color auto="1"/>
              </font>
              <fill>
                <patternFill>
                  <bgColor rgb="FFFFFF00"/>
                </patternFill>
              </fill>
            </x14:dxf>
          </x14:cfRule>
          <x14:cfRule type="containsText" priority="2346" operator="containsText" id="{9893DBD5-278E-49E2-9387-B622498D5568}">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333" operator="containsText" id="{1618C6CC-5F89-4377-9D82-ED1314ED0123}">
            <xm:f>NOT(ISERROR(SEARCH('Listados Datos'!$P$3,Z574)))</xm:f>
            <xm:f>'Listados Datos'!$P$3</xm:f>
            <x14:dxf>
              <fill>
                <patternFill>
                  <bgColor rgb="FF99CC00"/>
                </patternFill>
              </fill>
            </x14:dxf>
          </x14:cfRule>
          <x14:cfRule type="containsText" priority="2334" operator="containsText" id="{52A7263F-6F5E-4546-8A21-5AD060F7D066}">
            <xm:f>NOT(ISERROR(SEARCH('Listados Datos'!$P$4,Z574)))</xm:f>
            <xm:f>'Listados Datos'!$P$4</xm:f>
            <x14:dxf>
              <fill>
                <patternFill>
                  <bgColor rgb="FF33CC33"/>
                </patternFill>
              </fill>
            </x14:dxf>
          </x14:cfRule>
          <x14:cfRule type="containsText" priority="2335" operator="containsText" id="{AFA3A8D2-C13E-4B1D-AA41-83CDB8CB4598}">
            <xm:f>NOT(ISERROR(SEARCH('Listados Datos'!$P$5,Z574)))</xm:f>
            <xm:f>'Listados Datos'!$P$5</xm:f>
            <x14:dxf>
              <fill>
                <patternFill>
                  <bgColor rgb="FFFFFF00"/>
                </patternFill>
              </fill>
            </x14:dxf>
          </x14:cfRule>
          <x14:cfRule type="containsText" priority="2336" operator="containsText" id="{387B5F5C-042E-4829-8065-B09AD3AC9059}">
            <xm:f>NOT(ISERROR(SEARCH('Listados Datos'!$P$6,Z574)))</xm:f>
            <xm:f>'Listados Datos'!$P$6</xm:f>
            <x14:dxf>
              <fill>
                <patternFill>
                  <bgColor rgb="FFFFC000"/>
                </patternFill>
              </fill>
            </x14:dxf>
          </x14:cfRule>
          <x14:cfRule type="containsText" priority="2337" operator="containsText" id="{2112A793-9CA0-4C15-9720-C12A897E81ED}">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309" operator="containsText" id="{CDEFEA52-2D4F-42E7-A4FD-8314BAE849CC}">
            <xm:f>NOT(ISERROR(SEARCH('Listados Datos'!$T$3,AT574)))</xm:f>
            <xm:f>'Listados Datos'!$T$3</xm:f>
            <x14:dxf>
              <fill>
                <patternFill patternType="solid">
                  <bgColor rgb="FFC00000"/>
                </patternFill>
              </fill>
            </x14:dxf>
          </x14:cfRule>
          <x14:cfRule type="containsText" priority="2310" operator="containsText" id="{0E392305-48A6-4446-8D2F-ADAA744C36EA}">
            <xm:f>NOT(ISERROR(SEARCH('Listados Datos'!$T$4,AT574)))</xm:f>
            <xm:f>'Listados Datos'!$T$4</xm:f>
            <x14:dxf>
              <font>
                <b/>
                <i val="0"/>
                <color theme="0"/>
              </font>
              <fill>
                <patternFill>
                  <bgColor rgb="FFE26B0A"/>
                </patternFill>
              </fill>
            </x14:dxf>
          </x14:cfRule>
          <x14:cfRule type="containsText" priority="2311" operator="containsText" id="{F8285C4F-9F0A-4CC3-9A56-786FA6DA3F85}">
            <xm:f>NOT(ISERROR(SEARCH('Listados Datos'!$T$5,AT574)))</xm:f>
            <xm:f>'Listados Datos'!$T$5</xm:f>
            <x14:dxf>
              <font>
                <b/>
                <i val="0"/>
                <color auto="1"/>
              </font>
              <fill>
                <patternFill>
                  <bgColor rgb="FFFFFF00"/>
                </patternFill>
              </fill>
            </x14:dxf>
          </x14:cfRule>
          <x14:cfRule type="containsText" priority="2312" operator="containsText" id="{CB0B1A0F-A2EB-439E-8FC8-38EE399E5A8D}">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299" operator="containsText" id="{3D115881-FB0C-4011-A229-66573502C92A}">
            <xm:f>NOT(ISERROR(SEARCH('Listados Datos'!$P$3,AR574)))</xm:f>
            <xm:f>'Listados Datos'!$P$3</xm:f>
            <x14:dxf>
              <fill>
                <patternFill>
                  <bgColor rgb="FF99CC00"/>
                </patternFill>
              </fill>
            </x14:dxf>
          </x14:cfRule>
          <x14:cfRule type="containsText" priority="2300" operator="containsText" id="{D76F061D-67C8-4CFF-AD9B-870DC3501040}">
            <xm:f>NOT(ISERROR(SEARCH('Listados Datos'!$P$4,AR574)))</xm:f>
            <xm:f>'Listados Datos'!$P$4</xm:f>
            <x14:dxf>
              <fill>
                <patternFill>
                  <bgColor rgb="FF33CC33"/>
                </patternFill>
              </fill>
            </x14:dxf>
          </x14:cfRule>
          <x14:cfRule type="containsText" priority="2301" operator="containsText" id="{74AC2171-C0B0-48AC-932E-BE5C436728AD}">
            <xm:f>NOT(ISERROR(SEARCH('Listados Datos'!$P$5,AR574)))</xm:f>
            <xm:f>'Listados Datos'!$P$5</xm:f>
            <x14:dxf>
              <fill>
                <patternFill>
                  <bgColor rgb="FFFFFF00"/>
                </patternFill>
              </fill>
            </x14:dxf>
          </x14:cfRule>
          <x14:cfRule type="containsText" priority="2302" operator="containsText" id="{4C262FE8-EF77-4F67-8F6D-B6206143D96E}">
            <xm:f>NOT(ISERROR(SEARCH('Listados Datos'!$P$6,AR574)))</xm:f>
            <xm:f>'Listados Datos'!$P$6</xm:f>
            <x14:dxf>
              <fill>
                <patternFill>
                  <bgColor rgb="FFFFC000"/>
                </patternFill>
              </fill>
            </x14:dxf>
          </x14:cfRule>
          <x14:cfRule type="containsText" priority="2303" operator="containsText" id="{EE3993D1-5782-44C1-9E0A-50763EBF303D}">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2295" operator="containsText" id="{FFF42300-6963-4E14-9476-7873111207C6}">
            <xm:f>NOT(ISERROR(SEARCH('Listados Datos'!$T$3,AT575)))</xm:f>
            <xm:f>'Listados Datos'!$T$3</xm:f>
            <x14:dxf>
              <fill>
                <patternFill patternType="solid">
                  <bgColor rgb="FFC00000"/>
                </patternFill>
              </fill>
            </x14:dxf>
          </x14:cfRule>
          <x14:cfRule type="containsText" priority="2296" operator="containsText" id="{B45F5094-CDFC-48D1-9441-584DC8763FA7}">
            <xm:f>NOT(ISERROR(SEARCH('Listados Datos'!$T$4,AT575)))</xm:f>
            <xm:f>'Listados Datos'!$T$4</xm:f>
            <x14:dxf>
              <font>
                <b/>
                <i val="0"/>
                <color theme="0"/>
              </font>
              <fill>
                <patternFill>
                  <bgColor rgb="FFE26B0A"/>
                </patternFill>
              </fill>
            </x14:dxf>
          </x14:cfRule>
          <x14:cfRule type="containsText" priority="2297" operator="containsText" id="{B230C242-0F93-4562-9E41-F499BE3BAA67}">
            <xm:f>NOT(ISERROR(SEARCH('Listados Datos'!$T$5,AT575)))</xm:f>
            <xm:f>'Listados Datos'!$T$5</xm:f>
            <x14:dxf>
              <font>
                <b/>
                <i val="0"/>
                <color auto="1"/>
              </font>
              <fill>
                <patternFill>
                  <bgColor rgb="FFFFFF00"/>
                </patternFill>
              </fill>
            </x14:dxf>
          </x14:cfRule>
          <x14:cfRule type="containsText" priority="2298" operator="containsText" id="{AECC72C3-7193-4BE9-A6CE-43BE42BFC5DF}">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2285" operator="containsText" id="{AEEADBE4-4205-4352-87AA-EA6503549B4A}">
            <xm:f>NOT(ISERROR(SEARCH('Listados Datos'!$P$3,AR575)))</xm:f>
            <xm:f>'Listados Datos'!$P$3</xm:f>
            <x14:dxf>
              <fill>
                <patternFill>
                  <bgColor rgb="FF99CC00"/>
                </patternFill>
              </fill>
            </x14:dxf>
          </x14:cfRule>
          <x14:cfRule type="containsText" priority="2286" operator="containsText" id="{D50C5790-55F0-4A45-B3D3-3257B8D8241E}">
            <xm:f>NOT(ISERROR(SEARCH('Listados Datos'!$P$4,AR575)))</xm:f>
            <xm:f>'Listados Datos'!$P$4</xm:f>
            <x14:dxf>
              <fill>
                <patternFill>
                  <bgColor rgb="FF33CC33"/>
                </patternFill>
              </fill>
            </x14:dxf>
          </x14:cfRule>
          <x14:cfRule type="containsText" priority="2287" operator="containsText" id="{5022102D-7CCE-4BAA-9C77-68D7EA1B8B59}">
            <xm:f>NOT(ISERROR(SEARCH('Listados Datos'!$P$5,AR575)))</xm:f>
            <xm:f>'Listados Datos'!$P$5</xm:f>
            <x14:dxf>
              <fill>
                <patternFill>
                  <bgColor rgb="FFFFFF00"/>
                </patternFill>
              </fill>
            </x14:dxf>
          </x14:cfRule>
          <x14:cfRule type="containsText" priority="2288" operator="containsText" id="{103802C8-E3E1-40D1-AE37-D2E6874C6316}">
            <xm:f>NOT(ISERROR(SEARCH('Listados Datos'!$P$6,AR575)))</xm:f>
            <xm:f>'Listados Datos'!$P$6</xm:f>
            <x14:dxf>
              <fill>
                <patternFill>
                  <bgColor rgb="FFFFC000"/>
                </patternFill>
              </fill>
            </x14:dxf>
          </x14:cfRule>
          <x14:cfRule type="containsText" priority="2289" operator="containsText" id="{4C910B17-F150-450C-A238-AE8109E165E3}">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2145" operator="containsText" id="{513C0FD5-497D-41AF-85B3-75A95187DF7C}">
            <xm:f>NOT(ISERROR(SEARCH('Listados Datos'!$T$3,AT585)))</xm:f>
            <xm:f>'Listados Datos'!$T$3</xm:f>
            <x14:dxf>
              <fill>
                <patternFill patternType="solid">
                  <bgColor rgb="FFC00000"/>
                </patternFill>
              </fill>
            </x14:dxf>
          </x14:cfRule>
          <x14:cfRule type="containsText" priority="2146" operator="containsText" id="{E0201F17-FDCD-44A6-BD01-30D4B74ABA71}">
            <xm:f>NOT(ISERROR(SEARCH('Listados Datos'!$T$4,AT585)))</xm:f>
            <xm:f>'Listados Datos'!$T$4</xm:f>
            <x14:dxf>
              <font>
                <b/>
                <i val="0"/>
                <color theme="0"/>
              </font>
              <fill>
                <patternFill>
                  <bgColor rgb="FFE26B0A"/>
                </patternFill>
              </fill>
            </x14:dxf>
          </x14:cfRule>
          <x14:cfRule type="containsText" priority="2147" operator="containsText" id="{6B92BE03-EA1D-4B12-89BF-BB2EB0835479}">
            <xm:f>NOT(ISERROR(SEARCH('Listados Datos'!$T$5,AT585)))</xm:f>
            <xm:f>'Listados Datos'!$T$5</xm:f>
            <x14:dxf>
              <font>
                <b/>
                <i val="0"/>
                <color auto="1"/>
              </font>
              <fill>
                <patternFill>
                  <bgColor rgb="FFFFFF00"/>
                </patternFill>
              </fill>
            </x14:dxf>
          </x14:cfRule>
          <x14:cfRule type="containsText" priority="2148" operator="containsText" id="{E2FB5BEB-02A6-48F4-8CDD-463DDA621418}">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2135" operator="containsText" id="{07DC94B7-848D-4C0F-BDA4-5D78E5915E9D}">
            <xm:f>NOT(ISERROR(SEARCH('Listados Datos'!$P$3,AR585)))</xm:f>
            <xm:f>'Listados Datos'!$P$3</xm:f>
            <x14:dxf>
              <fill>
                <patternFill>
                  <bgColor rgb="FF99CC00"/>
                </patternFill>
              </fill>
            </x14:dxf>
          </x14:cfRule>
          <x14:cfRule type="containsText" priority="2136" operator="containsText" id="{D61AC14B-7474-4AB9-8630-7F7F971C4853}">
            <xm:f>NOT(ISERROR(SEARCH('Listados Datos'!$P$4,AR585)))</xm:f>
            <xm:f>'Listados Datos'!$P$4</xm:f>
            <x14:dxf>
              <fill>
                <patternFill>
                  <bgColor rgb="FF33CC33"/>
                </patternFill>
              </fill>
            </x14:dxf>
          </x14:cfRule>
          <x14:cfRule type="containsText" priority="2137" operator="containsText" id="{E1ECE690-69B6-4843-AB03-A425833E34AB}">
            <xm:f>NOT(ISERROR(SEARCH('Listados Datos'!$P$5,AR585)))</xm:f>
            <xm:f>'Listados Datos'!$P$5</xm:f>
            <x14:dxf>
              <fill>
                <patternFill>
                  <bgColor rgb="FFFFFF00"/>
                </patternFill>
              </fill>
            </x14:dxf>
          </x14:cfRule>
          <x14:cfRule type="containsText" priority="2138" operator="containsText" id="{BC57538F-8368-4966-91A4-0DD5A0489442}">
            <xm:f>NOT(ISERROR(SEARCH('Listados Datos'!$P$6,AR585)))</xm:f>
            <xm:f>'Listados Datos'!$P$6</xm:f>
            <x14:dxf>
              <fill>
                <patternFill>
                  <bgColor rgb="FFFFC000"/>
                </patternFill>
              </fill>
            </x14:dxf>
          </x14:cfRule>
          <x14:cfRule type="containsText" priority="2139" operator="containsText" id="{9437FC0E-19AF-4D2F-A17E-A25E4F9E94E4}">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2267" operator="containsText" id="{22DE41DD-DBF0-4BBF-9BAC-506D3B258A10}">
            <xm:f>NOT(ISERROR(SEARCH('Listados Datos'!$T$3,AF576)))</xm:f>
            <xm:f>'Listados Datos'!$T$3</xm:f>
            <x14:dxf>
              <fill>
                <patternFill patternType="solid">
                  <bgColor rgb="FFC00000"/>
                </patternFill>
              </fill>
            </x14:dxf>
          </x14:cfRule>
          <x14:cfRule type="containsText" priority="2268" operator="containsText" id="{817B3380-293A-4C84-A05D-345F4C5888CB}">
            <xm:f>NOT(ISERROR(SEARCH('Listados Datos'!$T$4,AF576)))</xm:f>
            <xm:f>'Listados Datos'!$T$4</xm:f>
            <x14:dxf>
              <font>
                <b/>
                <i val="0"/>
                <color theme="0"/>
              </font>
              <fill>
                <patternFill>
                  <bgColor rgb="FFE26B0A"/>
                </patternFill>
              </fill>
            </x14:dxf>
          </x14:cfRule>
          <x14:cfRule type="containsText" priority="2269" operator="containsText" id="{4697C9BA-33E8-4BDF-8B4C-1780CC9EC4F7}">
            <xm:f>NOT(ISERROR(SEARCH('Listados Datos'!$T$5,AF576)))</xm:f>
            <xm:f>'Listados Datos'!$T$5</xm:f>
            <x14:dxf>
              <font>
                <b/>
                <i val="0"/>
                <color auto="1"/>
              </font>
              <fill>
                <patternFill>
                  <bgColor rgb="FFFFFF00"/>
                </patternFill>
              </fill>
            </x14:dxf>
          </x14:cfRule>
          <x14:cfRule type="containsText" priority="2270" operator="containsText" id="{6C38FA60-799B-459D-A385-3E7E7E16AEC1}">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2263" operator="containsText" id="{C3A0AE3A-126A-445A-A3E9-EB4796A84FD7}">
            <xm:f>NOT(ISERROR(SEARCH('Listados Datos'!$T$3,AB576)))</xm:f>
            <xm:f>'Listados Datos'!$T$3</xm:f>
            <x14:dxf>
              <fill>
                <patternFill patternType="solid">
                  <bgColor rgb="FFC00000"/>
                </patternFill>
              </fill>
            </x14:dxf>
          </x14:cfRule>
          <x14:cfRule type="containsText" priority="2264" operator="containsText" id="{11E1934E-5F15-4BE0-A7D4-35CBA9752B0D}">
            <xm:f>NOT(ISERROR(SEARCH('Listados Datos'!$T$4,AB576)))</xm:f>
            <xm:f>'Listados Datos'!$T$4</xm:f>
            <x14:dxf>
              <font>
                <b/>
                <i val="0"/>
                <color theme="0"/>
              </font>
              <fill>
                <patternFill>
                  <bgColor rgb="FFE26B0A"/>
                </patternFill>
              </fill>
            </x14:dxf>
          </x14:cfRule>
          <x14:cfRule type="containsText" priority="2265" operator="containsText" id="{1E9C066A-6BF4-4D27-A09D-8AC7335AC8FC}">
            <xm:f>NOT(ISERROR(SEARCH('Listados Datos'!$T$5,AB576)))</xm:f>
            <xm:f>'Listados Datos'!$T$5</xm:f>
            <x14:dxf>
              <font>
                <b/>
                <i val="0"/>
                <color auto="1"/>
              </font>
              <fill>
                <patternFill>
                  <bgColor rgb="FFFFFF00"/>
                </patternFill>
              </fill>
            </x14:dxf>
          </x14:cfRule>
          <x14:cfRule type="containsText" priority="2266" operator="containsText" id="{1035C9DD-94EE-4891-B97E-AAAD8EEEFCCD}">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2253" operator="containsText" id="{3CCFAB22-8A75-42BF-AC26-BDC44C4A7D35}">
            <xm:f>NOT(ISERROR(SEARCH('Listados Datos'!$P$3,Z576)))</xm:f>
            <xm:f>'Listados Datos'!$P$3</xm:f>
            <x14:dxf>
              <fill>
                <patternFill>
                  <bgColor rgb="FF99CC00"/>
                </patternFill>
              </fill>
            </x14:dxf>
          </x14:cfRule>
          <x14:cfRule type="containsText" priority="2254" operator="containsText" id="{7459DE32-6DED-43F7-BB9D-DC18250E3103}">
            <xm:f>NOT(ISERROR(SEARCH('Listados Datos'!$P$4,Z576)))</xm:f>
            <xm:f>'Listados Datos'!$P$4</xm:f>
            <x14:dxf>
              <fill>
                <patternFill>
                  <bgColor rgb="FF33CC33"/>
                </patternFill>
              </fill>
            </x14:dxf>
          </x14:cfRule>
          <x14:cfRule type="containsText" priority="2255" operator="containsText" id="{904608CE-E6AA-45B6-9399-216B834AF1FB}">
            <xm:f>NOT(ISERROR(SEARCH('Listados Datos'!$P$5,Z576)))</xm:f>
            <xm:f>'Listados Datos'!$P$5</xm:f>
            <x14:dxf>
              <fill>
                <patternFill>
                  <bgColor rgb="FFFFFF00"/>
                </patternFill>
              </fill>
            </x14:dxf>
          </x14:cfRule>
          <x14:cfRule type="containsText" priority="2256" operator="containsText" id="{7F2A8E3B-3BCB-4C59-8B3F-5E9A77067ED9}">
            <xm:f>NOT(ISERROR(SEARCH('Listados Datos'!$P$6,Z576)))</xm:f>
            <xm:f>'Listados Datos'!$P$6</xm:f>
            <x14:dxf>
              <fill>
                <patternFill>
                  <bgColor rgb="FFFFC000"/>
                </patternFill>
              </fill>
            </x14:dxf>
          </x14:cfRule>
          <x14:cfRule type="containsText" priority="2257" operator="containsText" id="{B344BA46-1E0C-4CA4-922A-404E00B45DCE}">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2103" operator="containsText" id="{CC5497ED-3049-48C7-83D1-3E43A6280B1C}">
            <xm:f>NOT(ISERROR(SEARCH('Listados Datos'!$T$3,AT582)))</xm:f>
            <xm:f>'Listados Datos'!$T$3</xm:f>
            <x14:dxf>
              <fill>
                <patternFill patternType="solid">
                  <bgColor rgb="FFC00000"/>
                </patternFill>
              </fill>
            </x14:dxf>
          </x14:cfRule>
          <x14:cfRule type="containsText" priority="2104" operator="containsText" id="{F3DC4BEA-B6BC-44D1-B0CF-BC489D16FBEE}">
            <xm:f>NOT(ISERROR(SEARCH('Listados Datos'!$T$4,AT582)))</xm:f>
            <xm:f>'Listados Datos'!$T$4</xm:f>
            <x14:dxf>
              <font>
                <b/>
                <i val="0"/>
                <color theme="0"/>
              </font>
              <fill>
                <patternFill>
                  <bgColor rgb="FFE26B0A"/>
                </patternFill>
              </fill>
            </x14:dxf>
          </x14:cfRule>
          <x14:cfRule type="containsText" priority="2105" operator="containsText" id="{FF7EA5A7-319D-4605-91D6-DBB3AF7A55CB}">
            <xm:f>NOT(ISERROR(SEARCH('Listados Datos'!$T$5,AT582)))</xm:f>
            <xm:f>'Listados Datos'!$T$5</xm:f>
            <x14:dxf>
              <font>
                <b/>
                <i val="0"/>
                <color auto="1"/>
              </font>
              <fill>
                <patternFill>
                  <bgColor rgb="FFFFFF00"/>
                </patternFill>
              </fill>
            </x14:dxf>
          </x14:cfRule>
          <x14:cfRule type="containsText" priority="2106" operator="containsText" id="{637E3472-58A0-47C2-8F5C-08BF36A4E8D1}">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2093" operator="containsText" id="{82709511-980D-49E3-8C0F-F652312F3101}">
            <xm:f>NOT(ISERROR(SEARCH('Listados Datos'!$P$3,AR582)))</xm:f>
            <xm:f>'Listados Datos'!$P$3</xm:f>
            <x14:dxf>
              <fill>
                <patternFill>
                  <bgColor rgb="FF99CC00"/>
                </patternFill>
              </fill>
            </x14:dxf>
          </x14:cfRule>
          <x14:cfRule type="containsText" priority="2094" operator="containsText" id="{33210411-7423-48AD-B3B1-6A545CC0AC4E}">
            <xm:f>NOT(ISERROR(SEARCH('Listados Datos'!$P$4,AR582)))</xm:f>
            <xm:f>'Listados Datos'!$P$4</xm:f>
            <x14:dxf>
              <fill>
                <patternFill>
                  <bgColor rgb="FF33CC33"/>
                </patternFill>
              </fill>
            </x14:dxf>
          </x14:cfRule>
          <x14:cfRule type="containsText" priority="2095" operator="containsText" id="{9FDD6FD6-0369-4396-8784-46E78EF8CB70}">
            <xm:f>NOT(ISERROR(SEARCH('Listados Datos'!$P$5,AR582)))</xm:f>
            <xm:f>'Listados Datos'!$P$5</xm:f>
            <x14:dxf>
              <fill>
                <patternFill>
                  <bgColor rgb="FFFFFF00"/>
                </patternFill>
              </fill>
            </x14:dxf>
          </x14:cfRule>
          <x14:cfRule type="containsText" priority="2096" operator="containsText" id="{79A6164D-76DC-448E-951F-DF1FB306E758}">
            <xm:f>NOT(ISERROR(SEARCH('Listados Datos'!$P$6,AR582)))</xm:f>
            <xm:f>'Listados Datos'!$P$6</xm:f>
            <x14:dxf>
              <fill>
                <patternFill>
                  <bgColor rgb="FFFFC000"/>
                </patternFill>
              </fill>
            </x14:dxf>
          </x14:cfRule>
          <x14:cfRule type="containsText" priority="2097" operator="containsText" id="{D0CC2518-A37C-4A21-B526-0D46F818DCB9}">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2225" operator="containsText" id="{1BA3A3AB-C0F9-413A-A9A3-9B5949A583CC}">
            <xm:f>NOT(ISERROR(SEARCH('Listados Datos'!$T$3,AT577)))</xm:f>
            <xm:f>'Listados Datos'!$T$3</xm:f>
            <x14:dxf>
              <fill>
                <patternFill patternType="solid">
                  <bgColor rgb="FFC00000"/>
                </patternFill>
              </fill>
            </x14:dxf>
          </x14:cfRule>
          <x14:cfRule type="containsText" priority="2226" operator="containsText" id="{FD52DDBC-94E7-4C1C-B2FD-3864EA47B573}">
            <xm:f>NOT(ISERROR(SEARCH('Listados Datos'!$T$4,AT577)))</xm:f>
            <xm:f>'Listados Datos'!$T$4</xm:f>
            <x14:dxf>
              <font>
                <b/>
                <i val="0"/>
                <color theme="0"/>
              </font>
              <fill>
                <patternFill>
                  <bgColor rgb="FFE26B0A"/>
                </patternFill>
              </fill>
            </x14:dxf>
          </x14:cfRule>
          <x14:cfRule type="containsText" priority="2227" operator="containsText" id="{C91D0A22-1082-4B0F-966A-03787B539FB9}">
            <xm:f>NOT(ISERROR(SEARCH('Listados Datos'!$T$5,AT577)))</xm:f>
            <xm:f>'Listados Datos'!$T$5</xm:f>
            <x14:dxf>
              <font>
                <b/>
                <i val="0"/>
                <color auto="1"/>
              </font>
              <fill>
                <patternFill>
                  <bgColor rgb="FFFFFF00"/>
                </patternFill>
              </fill>
            </x14:dxf>
          </x14:cfRule>
          <x14:cfRule type="containsText" priority="2228" operator="containsText" id="{19779FCD-9FCC-408D-A45D-51271F7CA29E}">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2215" operator="containsText" id="{6B2CDEC0-F114-472F-ABF1-FFFA1FC8277E}">
            <xm:f>NOT(ISERROR(SEARCH('Listados Datos'!$P$3,AR577)))</xm:f>
            <xm:f>'Listados Datos'!$P$3</xm:f>
            <x14:dxf>
              <fill>
                <patternFill>
                  <bgColor rgb="FF99CC00"/>
                </patternFill>
              </fill>
            </x14:dxf>
          </x14:cfRule>
          <x14:cfRule type="containsText" priority="2216" operator="containsText" id="{A3175748-13DB-4DEE-BD17-9809671668C3}">
            <xm:f>NOT(ISERROR(SEARCH('Listados Datos'!$P$4,AR577)))</xm:f>
            <xm:f>'Listados Datos'!$P$4</xm:f>
            <x14:dxf>
              <fill>
                <patternFill>
                  <bgColor rgb="FF33CC33"/>
                </patternFill>
              </fill>
            </x14:dxf>
          </x14:cfRule>
          <x14:cfRule type="containsText" priority="2217" operator="containsText" id="{24ADFF81-B6AD-4E44-8354-240FAD10A0C7}">
            <xm:f>NOT(ISERROR(SEARCH('Listados Datos'!$P$5,AR577)))</xm:f>
            <xm:f>'Listados Datos'!$P$5</xm:f>
            <x14:dxf>
              <fill>
                <patternFill>
                  <bgColor rgb="FFFFFF00"/>
                </patternFill>
              </fill>
            </x14:dxf>
          </x14:cfRule>
          <x14:cfRule type="containsText" priority="2218" operator="containsText" id="{551914F4-CDFA-4DB7-A24E-D4FA80D8FA02}">
            <xm:f>NOT(ISERROR(SEARCH('Listados Datos'!$P$6,AR577)))</xm:f>
            <xm:f>'Listados Datos'!$P$6</xm:f>
            <x14:dxf>
              <fill>
                <patternFill>
                  <bgColor rgb="FFFFC000"/>
                </patternFill>
              </fill>
            </x14:dxf>
          </x14:cfRule>
          <x14:cfRule type="containsText" priority="2219" operator="containsText" id="{8D37964D-3EF9-4CD0-848A-01E9CC1A3032}">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2079" operator="containsText" id="{8BCE3991-9495-43EC-909B-52FA6BFEC7B5}">
            <xm:f>NOT(ISERROR(SEARCH('Listados Datos'!$P$3,AR583)))</xm:f>
            <xm:f>'Listados Datos'!$P$3</xm:f>
            <x14:dxf>
              <fill>
                <patternFill>
                  <bgColor rgb="FF99CC00"/>
                </patternFill>
              </fill>
            </x14:dxf>
          </x14:cfRule>
          <x14:cfRule type="containsText" priority="2080" operator="containsText" id="{C54360BC-9C54-4214-9804-58900B4F185F}">
            <xm:f>NOT(ISERROR(SEARCH('Listados Datos'!$P$4,AR583)))</xm:f>
            <xm:f>'Listados Datos'!$P$4</xm:f>
            <x14:dxf>
              <fill>
                <patternFill>
                  <bgColor rgb="FF33CC33"/>
                </patternFill>
              </fill>
            </x14:dxf>
          </x14:cfRule>
          <x14:cfRule type="containsText" priority="2081" operator="containsText" id="{BB8D4701-43A3-4BAF-AB83-6CD6D9A11B81}">
            <xm:f>NOT(ISERROR(SEARCH('Listados Datos'!$P$5,AR583)))</xm:f>
            <xm:f>'Listados Datos'!$P$5</xm:f>
            <x14:dxf>
              <fill>
                <patternFill>
                  <bgColor rgb="FFFFFF00"/>
                </patternFill>
              </fill>
            </x14:dxf>
          </x14:cfRule>
          <x14:cfRule type="containsText" priority="2082" operator="containsText" id="{DFD31518-81D5-490E-9E46-999F921471A8}">
            <xm:f>NOT(ISERROR(SEARCH('Listados Datos'!$P$6,AR583)))</xm:f>
            <xm:f>'Listados Datos'!$P$6</xm:f>
            <x14:dxf>
              <fill>
                <patternFill>
                  <bgColor rgb="FFFFC000"/>
                </patternFill>
              </fill>
            </x14:dxf>
          </x14:cfRule>
          <x14:cfRule type="containsText" priority="2083" operator="containsText" id="{5B505EC4-603D-4BB6-AA12-9FA94B34D98D}">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943" operator="containsText" id="{DB3DD21F-3030-4904-A4F0-F04931D4FCC0}">
            <xm:f>NOT(ISERROR(SEARCH('Listados Datos'!$P$3,AR595)))</xm:f>
            <xm:f>'Listados Datos'!$P$3</xm:f>
            <x14:dxf>
              <fill>
                <patternFill>
                  <bgColor rgb="FF99CC00"/>
                </patternFill>
              </fill>
            </x14:dxf>
          </x14:cfRule>
          <x14:cfRule type="containsText" priority="1944" operator="containsText" id="{4DD9D0AD-FFA8-4201-892B-FD95FAA83778}">
            <xm:f>NOT(ISERROR(SEARCH('Listados Datos'!$P$4,AR595)))</xm:f>
            <xm:f>'Listados Datos'!$P$4</xm:f>
            <x14:dxf>
              <fill>
                <patternFill>
                  <bgColor rgb="FF33CC33"/>
                </patternFill>
              </fill>
            </x14:dxf>
          </x14:cfRule>
          <x14:cfRule type="containsText" priority="1945" operator="containsText" id="{2A201BBB-ADA6-483D-B5D7-2998464D7AE1}">
            <xm:f>NOT(ISERROR(SEARCH('Listados Datos'!$P$5,AR595)))</xm:f>
            <xm:f>'Listados Datos'!$P$5</xm:f>
            <x14:dxf>
              <fill>
                <patternFill>
                  <bgColor rgb="FFFFFF00"/>
                </patternFill>
              </fill>
            </x14:dxf>
          </x14:cfRule>
          <x14:cfRule type="containsText" priority="1946" operator="containsText" id="{5791310C-6F07-4BFD-ABF0-44E5925C4109}">
            <xm:f>NOT(ISERROR(SEARCH('Listados Datos'!$P$6,AR595)))</xm:f>
            <xm:f>'Listados Datos'!$P$6</xm:f>
            <x14:dxf>
              <fill>
                <patternFill>
                  <bgColor rgb="FFFFC000"/>
                </patternFill>
              </fill>
            </x14:dxf>
          </x14:cfRule>
          <x14:cfRule type="containsText" priority="1947" operator="containsText" id="{905708FF-8073-40C5-A2F0-C2D17E024139}">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2619" operator="containsText" id="{47E92BAF-F645-4821-8F9D-0335A9F020C3}">
            <xm:f>NOT(ISERROR(SEARCH('Listados Datos'!$T$3,AF562)))</xm:f>
            <xm:f>'Listados Datos'!$T$3</xm:f>
            <x14:dxf>
              <fill>
                <patternFill patternType="solid">
                  <bgColor rgb="FFC00000"/>
                </patternFill>
              </fill>
            </x14:dxf>
          </x14:cfRule>
          <x14:cfRule type="containsText" priority="2620" operator="containsText" id="{8F3605FF-C47F-403E-8656-E7A18056B35C}">
            <xm:f>NOT(ISERROR(SEARCH('Listados Datos'!$T$4,AF562)))</xm:f>
            <xm:f>'Listados Datos'!$T$4</xm:f>
            <x14:dxf>
              <font>
                <b/>
                <i val="0"/>
                <color theme="0"/>
              </font>
              <fill>
                <patternFill>
                  <bgColor rgb="FFE26B0A"/>
                </patternFill>
              </fill>
            </x14:dxf>
          </x14:cfRule>
          <x14:cfRule type="containsText" priority="2621" operator="containsText" id="{BDB1E46E-E5C6-4C4F-90BA-9A00A9271448}">
            <xm:f>NOT(ISERROR(SEARCH('Listados Datos'!$T$5,AF562)))</xm:f>
            <xm:f>'Listados Datos'!$T$5</xm:f>
            <x14:dxf>
              <font>
                <b/>
                <i val="0"/>
                <color auto="1"/>
              </font>
              <fill>
                <patternFill>
                  <bgColor rgb="FFFFFF00"/>
                </patternFill>
              </fill>
            </x14:dxf>
          </x14:cfRule>
          <x14:cfRule type="containsText" priority="2622" operator="containsText" id="{1D838035-068E-4C47-AD4E-F6CC2CF945C9}">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615" operator="containsText" id="{A268C73C-1C75-45B3-AB2D-4D64170F38AA}">
            <xm:f>NOT(ISERROR(SEARCH('Listados Datos'!$T$3,AB562)))</xm:f>
            <xm:f>'Listados Datos'!$T$3</xm:f>
            <x14:dxf>
              <fill>
                <patternFill patternType="solid">
                  <bgColor rgb="FFC00000"/>
                </patternFill>
              </fill>
            </x14:dxf>
          </x14:cfRule>
          <x14:cfRule type="containsText" priority="2616" operator="containsText" id="{002339F8-7415-43CD-853A-821369C5824C}">
            <xm:f>NOT(ISERROR(SEARCH('Listados Datos'!$T$4,AB562)))</xm:f>
            <xm:f>'Listados Datos'!$T$4</xm:f>
            <x14:dxf>
              <font>
                <b/>
                <i val="0"/>
                <color theme="0"/>
              </font>
              <fill>
                <patternFill>
                  <bgColor rgb="FFE26B0A"/>
                </patternFill>
              </fill>
            </x14:dxf>
          </x14:cfRule>
          <x14:cfRule type="containsText" priority="2617" operator="containsText" id="{492ECA96-B70E-4E94-A197-F96DF97FC586}">
            <xm:f>NOT(ISERROR(SEARCH('Listados Datos'!$T$5,AB562)))</xm:f>
            <xm:f>'Listados Datos'!$T$5</xm:f>
            <x14:dxf>
              <font>
                <b/>
                <i val="0"/>
                <color auto="1"/>
              </font>
              <fill>
                <patternFill>
                  <bgColor rgb="FFFFFF00"/>
                </patternFill>
              </fill>
            </x14:dxf>
          </x14:cfRule>
          <x14:cfRule type="containsText" priority="2618" operator="containsText" id="{DBABDFE8-A301-4CAB-B42C-B6371AF61EDC}">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605" operator="containsText" id="{707773D2-9FC7-497E-AF3B-986A9973BB46}">
            <xm:f>NOT(ISERROR(SEARCH('Listados Datos'!$P$3,Z562)))</xm:f>
            <xm:f>'Listados Datos'!$P$3</xm:f>
            <x14:dxf>
              <fill>
                <patternFill>
                  <bgColor rgb="FF99CC00"/>
                </patternFill>
              </fill>
            </x14:dxf>
          </x14:cfRule>
          <x14:cfRule type="containsText" priority="2606" operator="containsText" id="{A16D562B-A5B1-4713-AFEE-7C6ED7F0EE41}">
            <xm:f>NOT(ISERROR(SEARCH('Listados Datos'!$P$4,Z562)))</xm:f>
            <xm:f>'Listados Datos'!$P$4</xm:f>
            <x14:dxf>
              <fill>
                <patternFill>
                  <bgColor rgb="FF33CC33"/>
                </patternFill>
              </fill>
            </x14:dxf>
          </x14:cfRule>
          <x14:cfRule type="containsText" priority="2607" operator="containsText" id="{47E5AEBF-213E-4FDD-B5E8-773A64DB16A4}">
            <xm:f>NOT(ISERROR(SEARCH('Listados Datos'!$P$5,Z562)))</xm:f>
            <xm:f>'Listados Datos'!$P$5</xm:f>
            <x14:dxf>
              <fill>
                <patternFill>
                  <bgColor rgb="FFFFFF00"/>
                </patternFill>
              </fill>
            </x14:dxf>
          </x14:cfRule>
          <x14:cfRule type="containsText" priority="2608" operator="containsText" id="{A534D22C-30F8-400C-A1A1-A650D4EAFB65}">
            <xm:f>NOT(ISERROR(SEARCH('Listados Datos'!$P$6,Z562)))</xm:f>
            <xm:f>'Listados Datos'!$P$6</xm:f>
            <x14:dxf>
              <fill>
                <patternFill>
                  <bgColor rgb="FFFFC000"/>
                </patternFill>
              </fill>
            </x14:dxf>
          </x14:cfRule>
          <x14:cfRule type="containsText" priority="2609" operator="containsText" id="{AC1EFA11-7450-47CD-850A-B65C6B54FDA1}">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581" operator="containsText" id="{FB5D6852-CB70-49E3-9F8B-ED528DFDC691}">
            <xm:f>NOT(ISERROR(SEARCH('Listados Datos'!$T$3,AT562)))</xm:f>
            <xm:f>'Listados Datos'!$T$3</xm:f>
            <x14:dxf>
              <fill>
                <patternFill patternType="solid">
                  <bgColor rgb="FFC00000"/>
                </patternFill>
              </fill>
            </x14:dxf>
          </x14:cfRule>
          <x14:cfRule type="containsText" priority="2582" operator="containsText" id="{D6CEDCA6-EC29-4959-8B9C-9D0945818585}">
            <xm:f>NOT(ISERROR(SEARCH('Listados Datos'!$T$4,AT562)))</xm:f>
            <xm:f>'Listados Datos'!$T$4</xm:f>
            <x14:dxf>
              <font>
                <b/>
                <i val="0"/>
                <color theme="0"/>
              </font>
              <fill>
                <patternFill>
                  <bgColor rgb="FFE26B0A"/>
                </patternFill>
              </fill>
            </x14:dxf>
          </x14:cfRule>
          <x14:cfRule type="containsText" priority="2583" operator="containsText" id="{EDAA2636-AC93-4B29-A5E8-7B5F2D238091}">
            <xm:f>NOT(ISERROR(SEARCH('Listados Datos'!$T$5,AT562)))</xm:f>
            <xm:f>'Listados Datos'!$T$5</xm:f>
            <x14:dxf>
              <font>
                <b/>
                <i val="0"/>
                <color auto="1"/>
              </font>
              <fill>
                <patternFill>
                  <bgColor rgb="FFFFFF00"/>
                </patternFill>
              </fill>
            </x14:dxf>
          </x14:cfRule>
          <x14:cfRule type="containsText" priority="2584" operator="containsText" id="{84065B7F-49FC-4417-BDE5-E9BACE354155}">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571" operator="containsText" id="{D2E54F65-98C0-419F-86EF-5F16E8DA3409}">
            <xm:f>NOT(ISERROR(SEARCH('Listados Datos'!$P$3,AR562)))</xm:f>
            <xm:f>'Listados Datos'!$P$3</xm:f>
            <x14:dxf>
              <fill>
                <patternFill>
                  <bgColor rgb="FF99CC00"/>
                </patternFill>
              </fill>
            </x14:dxf>
          </x14:cfRule>
          <x14:cfRule type="containsText" priority="2572" operator="containsText" id="{9866C2B0-D9BE-475C-8319-B0681F140E71}">
            <xm:f>NOT(ISERROR(SEARCH('Listados Datos'!$P$4,AR562)))</xm:f>
            <xm:f>'Listados Datos'!$P$4</xm:f>
            <x14:dxf>
              <fill>
                <patternFill>
                  <bgColor rgb="FF33CC33"/>
                </patternFill>
              </fill>
            </x14:dxf>
          </x14:cfRule>
          <x14:cfRule type="containsText" priority="2573" operator="containsText" id="{AB117B83-8993-4D93-9D0F-228AAF7E0957}">
            <xm:f>NOT(ISERROR(SEARCH('Listados Datos'!$P$5,AR562)))</xm:f>
            <xm:f>'Listados Datos'!$P$5</xm:f>
            <x14:dxf>
              <fill>
                <patternFill>
                  <bgColor rgb="FFFFFF00"/>
                </patternFill>
              </fill>
            </x14:dxf>
          </x14:cfRule>
          <x14:cfRule type="containsText" priority="2574" operator="containsText" id="{5367E2BE-B7EF-44E7-AE5D-9C94F93D32B7}">
            <xm:f>NOT(ISERROR(SEARCH('Listados Datos'!$P$6,AR562)))</xm:f>
            <xm:f>'Listados Datos'!$P$6</xm:f>
            <x14:dxf>
              <fill>
                <patternFill>
                  <bgColor rgb="FFFFC000"/>
                </patternFill>
              </fill>
            </x14:dxf>
          </x14:cfRule>
          <x14:cfRule type="containsText" priority="2575" operator="containsText" id="{41477FC2-96D6-4CEC-926B-DE7E1509798C}">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567" operator="containsText" id="{85727C42-1151-495D-9DD6-F1ED66BB5795}">
            <xm:f>NOT(ISERROR(SEARCH('Listados Datos'!$T$3,AT563)))</xm:f>
            <xm:f>'Listados Datos'!$T$3</xm:f>
            <x14:dxf>
              <fill>
                <patternFill patternType="solid">
                  <bgColor rgb="FFC00000"/>
                </patternFill>
              </fill>
            </x14:dxf>
          </x14:cfRule>
          <x14:cfRule type="containsText" priority="2568" operator="containsText" id="{CAFF7C72-4BD9-4622-B678-1A9FD38DB70D}">
            <xm:f>NOT(ISERROR(SEARCH('Listados Datos'!$T$4,AT563)))</xm:f>
            <xm:f>'Listados Datos'!$T$4</xm:f>
            <x14:dxf>
              <font>
                <b/>
                <i val="0"/>
                <color theme="0"/>
              </font>
              <fill>
                <patternFill>
                  <bgColor rgb="FFE26B0A"/>
                </patternFill>
              </fill>
            </x14:dxf>
          </x14:cfRule>
          <x14:cfRule type="containsText" priority="2569" operator="containsText" id="{0490C1BD-AB7A-42CB-862B-0A372F9D969E}">
            <xm:f>NOT(ISERROR(SEARCH('Listados Datos'!$T$5,AT563)))</xm:f>
            <xm:f>'Listados Datos'!$T$5</xm:f>
            <x14:dxf>
              <font>
                <b/>
                <i val="0"/>
                <color auto="1"/>
              </font>
              <fill>
                <patternFill>
                  <bgColor rgb="FFFFFF00"/>
                </patternFill>
              </fill>
            </x14:dxf>
          </x14:cfRule>
          <x14:cfRule type="containsText" priority="2570" operator="containsText" id="{4B8B75E5-A912-4DB6-A980-5A08499C2228}">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557" operator="containsText" id="{51369015-966C-47C2-8900-E042281F8E37}">
            <xm:f>NOT(ISERROR(SEARCH('Listados Datos'!$P$3,AR563)))</xm:f>
            <xm:f>'Listados Datos'!$P$3</xm:f>
            <x14:dxf>
              <fill>
                <patternFill>
                  <bgColor rgb="FF99CC00"/>
                </patternFill>
              </fill>
            </x14:dxf>
          </x14:cfRule>
          <x14:cfRule type="containsText" priority="2558" operator="containsText" id="{3ABB1673-8576-4B7E-9DEC-C8F55DBF8A74}">
            <xm:f>NOT(ISERROR(SEARCH('Listados Datos'!$P$4,AR563)))</xm:f>
            <xm:f>'Listados Datos'!$P$4</xm:f>
            <x14:dxf>
              <fill>
                <patternFill>
                  <bgColor rgb="FF33CC33"/>
                </patternFill>
              </fill>
            </x14:dxf>
          </x14:cfRule>
          <x14:cfRule type="containsText" priority="2559" operator="containsText" id="{1FD35EEC-2F39-4806-A4DB-8643C0EB3E4A}">
            <xm:f>NOT(ISERROR(SEARCH('Listados Datos'!$P$5,AR563)))</xm:f>
            <xm:f>'Listados Datos'!$P$5</xm:f>
            <x14:dxf>
              <fill>
                <patternFill>
                  <bgColor rgb="FFFFFF00"/>
                </patternFill>
              </fill>
            </x14:dxf>
          </x14:cfRule>
          <x14:cfRule type="containsText" priority="2560" operator="containsText" id="{EDC74637-0476-477E-8B3C-EA34204A0C29}">
            <xm:f>NOT(ISERROR(SEARCH('Listados Datos'!$P$6,AR563)))</xm:f>
            <xm:f>'Listados Datos'!$P$6</xm:f>
            <x14:dxf>
              <fill>
                <patternFill>
                  <bgColor rgb="FFFFC000"/>
                </patternFill>
              </fill>
            </x14:dxf>
          </x14:cfRule>
          <x14:cfRule type="containsText" priority="2561" operator="containsText" id="{262BC07D-A4E6-4ECD-818F-4826C6E2B959}">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553" operator="containsText" id="{BB865C77-AB94-4758-B229-50CE466641FC}">
            <xm:f>NOT(ISERROR(SEARCH('Listados Datos'!$T$3,AT567)))</xm:f>
            <xm:f>'Listados Datos'!$T$3</xm:f>
            <x14:dxf>
              <fill>
                <patternFill patternType="solid">
                  <bgColor rgb="FFC00000"/>
                </patternFill>
              </fill>
            </x14:dxf>
          </x14:cfRule>
          <x14:cfRule type="containsText" priority="2554" operator="containsText" id="{236875CA-DEE4-4124-BAC0-F074B4DF49B5}">
            <xm:f>NOT(ISERROR(SEARCH('Listados Datos'!$T$4,AT567)))</xm:f>
            <xm:f>'Listados Datos'!$T$4</xm:f>
            <x14:dxf>
              <font>
                <b/>
                <i val="0"/>
                <color theme="0"/>
              </font>
              <fill>
                <patternFill>
                  <bgColor rgb="FFE26B0A"/>
                </patternFill>
              </fill>
            </x14:dxf>
          </x14:cfRule>
          <x14:cfRule type="containsText" priority="2555" operator="containsText" id="{9751A9DF-A490-4BDE-9950-16CD324E9E96}">
            <xm:f>NOT(ISERROR(SEARCH('Listados Datos'!$T$5,AT567)))</xm:f>
            <xm:f>'Listados Datos'!$T$5</xm:f>
            <x14:dxf>
              <font>
                <b/>
                <i val="0"/>
                <color auto="1"/>
              </font>
              <fill>
                <patternFill>
                  <bgColor rgb="FFFFFF00"/>
                </patternFill>
              </fill>
            </x14:dxf>
          </x14:cfRule>
          <x14:cfRule type="containsText" priority="2556" operator="containsText" id="{6D9BBACD-8284-45DA-A871-9D5538156AED}">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543" operator="containsText" id="{E0E3763A-7C1E-4383-9629-0A7BBE17E9AF}">
            <xm:f>NOT(ISERROR(SEARCH('Listados Datos'!$P$3,AR567)))</xm:f>
            <xm:f>'Listados Datos'!$P$3</xm:f>
            <x14:dxf>
              <fill>
                <patternFill>
                  <bgColor rgb="FF99CC00"/>
                </patternFill>
              </fill>
            </x14:dxf>
          </x14:cfRule>
          <x14:cfRule type="containsText" priority="2544" operator="containsText" id="{DC9E8DE1-7FBF-4E54-A640-EF0E19C28296}">
            <xm:f>NOT(ISERROR(SEARCH('Listados Datos'!$P$4,AR567)))</xm:f>
            <xm:f>'Listados Datos'!$P$4</xm:f>
            <x14:dxf>
              <fill>
                <patternFill>
                  <bgColor rgb="FF33CC33"/>
                </patternFill>
              </fill>
            </x14:dxf>
          </x14:cfRule>
          <x14:cfRule type="containsText" priority="2545" operator="containsText" id="{0404F024-021D-47E6-B722-6F68688A3D32}">
            <xm:f>NOT(ISERROR(SEARCH('Listados Datos'!$P$5,AR567)))</xm:f>
            <xm:f>'Listados Datos'!$P$5</xm:f>
            <x14:dxf>
              <fill>
                <patternFill>
                  <bgColor rgb="FFFFFF00"/>
                </patternFill>
              </fill>
            </x14:dxf>
          </x14:cfRule>
          <x14:cfRule type="containsText" priority="2546" operator="containsText" id="{3AE18954-5867-4530-A6DB-20957C2DA783}">
            <xm:f>NOT(ISERROR(SEARCH('Listados Datos'!$P$6,AR567)))</xm:f>
            <xm:f>'Listados Datos'!$P$6</xm:f>
            <x14:dxf>
              <fill>
                <patternFill>
                  <bgColor rgb="FFFFC000"/>
                </patternFill>
              </fill>
            </x14:dxf>
          </x14:cfRule>
          <x14:cfRule type="containsText" priority="2547" operator="containsText" id="{699F2C61-2F4D-4395-8DDF-D038DFF0F575}">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539" operator="containsText" id="{D0D857EF-1033-4E90-92B8-94BFFDF25807}">
            <xm:f>NOT(ISERROR(SEARCH('Listados Datos'!$T$3,AF564)))</xm:f>
            <xm:f>'Listados Datos'!$T$3</xm:f>
            <x14:dxf>
              <fill>
                <patternFill patternType="solid">
                  <bgColor rgb="FFC00000"/>
                </patternFill>
              </fill>
            </x14:dxf>
          </x14:cfRule>
          <x14:cfRule type="containsText" priority="2540" operator="containsText" id="{95263D05-1651-488F-9326-27E412B376E6}">
            <xm:f>NOT(ISERROR(SEARCH('Listados Datos'!$T$4,AF564)))</xm:f>
            <xm:f>'Listados Datos'!$T$4</xm:f>
            <x14:dxf>
              <font>
                <b/>
                <i val="0"/>
                <color theme="0"/>
              </font>
              <fill>
                <patternFill>
                  <bgColor rgb="FFE26B0A"/>
                </patternFill>
              </fill>
            </x14:dxf>
          </x14:cfRule>
          <x14:cfRule type="containsText" priority="2541" operator="containsText" id="{D5A05954-DDFE-499A-A8D1-A4EBAAFFA31A}">
            <xm:f>NOT(ISERROR(SEARCH('Listados Datos'!$T$5,AF564)))</xm:f>
            <xm:f>'Listados Datos'!$T$5</xm:f>
            <x14:dxf>
              <font>
                <b/>
                <i val="0"/>
                <color auto="1"/>
              </font>
              <fill>
                <patternFill>
                  <bgColor rgb="FFFFFF00"/>
                </patternFill>
              </fill>
            </x14:dxf>
          </x14:cfRule>
          <x14:cfRule type="containsText" priority="2542" operator="containsText" id="{CB8C0900-197B-466B-A999-1F0DB94EA537}">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535" operator="containsText" id="{427B2A90-2876-4DD6-AF27-58D053C30D72}">
            <xm:f>NOT(ISERROR(SEARCH('Listados Datos'!$T$3,AB564)))</xm:f>
            <xm:f>'Listados Datos'!$T$3</xm:f>
            <x14:dxf>
              <fill>
                <patternFill patternType="solid">
                  <bgColor rgb="FFC00000"/>
                </patternFill>
              </fill>
            </x14:dxf>
          </x14:cfRule>
          <x14:cfRule type="containsText" priority="2536" operator="containsText" id="{EEEDB586-5C4A-4B17-BB9B-762F55A778FA}">
            <xm:f>NOT(ISERROR(SEARCH('Listados Datos'!$T$4,AB564)))</xm:f>
            <xm:f>'Listados Datos'!$T$4</xm:f>
            <x14:dxf>
              <font>
                <b/>
                <i val="0"/>
                <color theme="0"/>
              </font>
              <fill>
                <patternFill>
                  <bgColor rgb="FFE26B0A"/>
                </patternFill>
              </fill>
            </x14:dxf>
          </x14:cfRule>
          <x14:cfRule type="containsText" priority="2537" operator="containsText" id="{43C8BB92-9207-49C8-86D7-FBDD65D25658}">
            <xm:f>NOT(ISERROR(SEARCH('Listados Datos'!$T$5,AB564)))</xm:f>
            <xm:f>'Listados Datos'!$T$5</xm:f>
            <x14:dxf>
              <font>
                <b/>
                <i val="0"/>
                <color auto="1"/>
              </font>
              <fill>
                <patternFill>
                  <bgColor rgb="FFFFFF00"/>
                </patternFill>
              </fill>
            </x14:dxf>
          </x14:cfRule>
          <x14:cfRule type="containsText" priority="2538" operator="containsText" id="{7FAAAE63-4561-4C80-8FB5-324510A58B89}">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525" operator="containsText" id="{D0551E0D-85D9-4B0A-832B-5A6518FA2F70}">
            <xm:f>NOT(ISERROR(SEARCH('Listados Datos'!$P$3,Z564)))</xm:f>
            <xm:f>'Listados Datos'!$P$3</xm:f>
            <x14:dxf>
              <fill>
                <patternFill>
                  <bgColor rgb="FF99CC00"/>
                </patternFill>
              </fill>
            </x14:dxf>
          </x14:cfRule>
          <x14:cfRule type="containsText" priority="2526" operator="containsText" id="{3CE0745C-FD52-42CE-91BB-8C58D74FEB81}">
            <xm:f>NOT(ISERROR(SEARCH('Listados Datos'!$P$4,Z564)))</xm:f>
            <xm:f>'Listados Datos'!$P$4</xm:f>
            <x14:dxf>
              <fill>
                <patternFill>
                  <bgColor rgb="FF33CC33"/>
                </patternFill>
              </fill>
            </x14:dxf>
          </x14:cfRule>
          <x14:cfRule type="containsText" priority="2527" operator="containsText" id="{5B300B16-FC48-4B02-83B3-1587B4A6ABF5}">
            <xm:f>NOT(ISERROR(SEARCH('Listados Datos'!$P$5,Z564)))</xm:f>
            <xm:f>'Listados Datos'!$P$5</xm:f>
            <x14:dxf>
              <fill>
                <patternFill>
                  <bgColor rgb="FFFFFF00"/>
                </patternFill>
              </fill>
            </x14:dxf>
          </x14:cfRule>
          <x14:cfRule type="containsText" priority="2528" operator="containsText" id="{E06207A4-DEBF-4433-BB32-7F96EDCC71BA}">
            <xm:f>NOT(ISERROR(SEARCH('Listados Datos'!$P$6,Z564)))</xm:f>
            <xm:f>'Listados Datos'!$P$6</xm:f>
            <x14:dxf>
              <fill>
                <patternFill>
                  <bgColor rgb="FFFFC000"/>
                </patternFill>
              </fill>
            </x14:dxf>
          </x14:cfRule>
          <x14:cfRule type="containsText" priority="2529" operator="containsText" id="{C7DBF8F3-239B-474F-A259-26A94C8B4AA3}">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511" operator="containsText" id="{F458A61C-F898-4443-A890-127BB54BAE63}">
            <xm:f>NOT(ISERROR(SEARCH('Listados Datos'!$T$3,AT564)))</xm:f>
            <xm:f>'Listados Datos'!$T$3</xm:f>
            <x14:dxf>
              <fill>
                <patternFill patternType="solid">
                  <bgColor rgb="FFC00000"/>
                </patternFill>
              </fill>
            </x14:dxf>
          </x14:cfRule>
          <x14:cfRule type="containsText" priority="2512" operator="containsText" id="{ED20B447-73C6-47FD-8340-827BC8258C3E}">
            <xm:f>NOT(ISERROR(SEARCH('Listados Datos'!$T$4,AT564)))</xm:f>
            <xm:f>'Listados Datos'!$T$4</xm:f>
            <x14:dxf>
              <font>
                <b/>
                <i val="0"/>
                <color theme="0"/>
              </font>
              <fill>
                <patternFill>
                  <bgColor rgb="FFE26B0A"/>
                </patternFill>
              </fill>
            </x14:dxf>
          </x14:cfRule>
          <x14:cfRule type="containsText" priority="2513" operator="containsText" id="{ADDAFED4-5816-4891-82FA-FAC54D3F534D}">
            <xm:f>NOT(ISERROR(SEARCH('Listados Datos'!$T$5,AT564)))</xm:f>
            <xm:f>'Listados Datos'!$T$5</xm:f>
            <x14:dxf>
              <font>
                <b/>
                <i val="0"/>
                <color auto="1"/>
              </font>
              <fill>
                <patternFill>
                  <bgColor rgb="FFFFFF00"/>
                </patternFill>
              </fill>
            </x14:dxf>
          </x14:cfRule>
          <x14:cfRule type="containsText" priority="2514" operator="containsText" id="{4E6C4D94-9CC4-4454-89B3-AFC8DA2DAF8A}">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501" operator="containsText" id="{6ACF5C17-59F8-4615-8EDD-BC21974D8FE3}">
            <xm:f>NOT(ISERROR(SEARCH('Listados Datos'!$P$3,AR564)))</xm:f>
            <xm:f>'Listados Datos'!$P$3</xm:f>
            <x14:dxf>
              <fill>
                <patternFill>
                  <bgColor rgb="FF99CC00"/>
                </patternFill>
              </fill>
            </x14:dxf>
          </x14:cfRule>
          <x14:cfRule type="containsText" priority="2502" operator="containsText" id="{96745A68-721C-4A48-BF5A-22124016096F}">
            <xm:f>NOT(ISERROR(SEARCH('Listados Datos'!$P$4,AR564)))</xm:f>
            <xm:f>'Listados Datos'!$P$4</xm:f>
            <x14:dxf>
              <fill>
                <patternFill>
                  <bgColor rgb="FF33CC33"/>
                </patternFill>
              </fill>
            </x14:dxf>
          </x14:cfRule>
          <x14:cfRule type="containsText" priority="2503" operator="containsText" id="{0159591A-B05D-4E28-BDFF-4A7CACED39BE}">
            <xm:f>NOT(ISERROR(SEARCH('Listados Datos'!$P$5,AR564)))</xm:f>
            <xm:f>'Listados Datos'!$P$5</xm:f>
            <x14:dxf>
              <fill>
                <patternFill>
                  <bgColor rgb="FFFFFF00"/>
                </patternFill>
              </fill>
            </x14:dxf>
          </x14:cfRule>
          <x14:cfRule type="containsText" priority="2504" operator="containsText" id="{23A3378A-7C39-4413-BDA1-E67F250E1635}">
            <xm:f>NOT(ISERROR(SEARCH('Listados Datos'!$P$6,AR564)))</xm:f>
            <xm:f>'Listados Datos'!$P$6</xm:f>
            <x14:dxf>
              <fill>
                <patternFill>
                  <bgColor rgb="FFFFC000"/>
                </patternFill>
              </fill>
            </x14:dxf>
          </x14:cfRule>
          <x14:cfRule type="containsText" priority="2505" operator="containsText" id="{3D66EDD1-63F8-4935-9157-F0770620F234}">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497" operator="containsText" id="{DC3AAEB6-7FC7-440E-A443-ECF923085E18}">
            <xm:f>NOT(ISERROR(SEARCH('Listados Datos'!$T$3,AT565)))</xm:f>
            <xm:f>'Listados Datos'!$T$3</xm:f>
            <x14:dxf>
              <fill>
                <patternFill patternType="solid">
                  <bgColor rgb="FFC00000"/>
                </patternFill>
              </fill>
            </x14:dxf>
          </x14:cfRule>
          <x14:cfRule type="containsText" priority="2498" operator="containsText" id="{044D49D2-C203-4576-A688-10B0BFC5F80D}">
            <xm:f>NOT(ISERROR(SEARCH('Listados Datos'!$T$4,AT565)))</xm:f>
            <xm:f>'Listados Datos'!$T$4</xm:f>
            <x14:dxf>
              <font>
                <b/>
                <i val="0"/>
                <color theme="0"/>
              </font>
              <fill>
                <patternFill>
                  <bgColor rgb="FFE26B0A"/>
                </patternFill>
              </fill>
            </x14:dxf>
          </x14:cfRule>
          <x14:cfRule type="containsText" priority="2499" operator="containsText" id="{0F61EC52-078F-453F-BB72-DA449EDC5F8F}">
            <xm:f>NOT(ISERROR(SEARCH('Listados Datos'!$T$5,AT565)))</xm:f>
            <xm:f>'Listados Datos'!$T$5</xm:f>
            <x14:dxf>
              <font>
                <b/>
                <i val="0"/>
                <color auto="1"/>
              </font>
              <fill>
                <patternFill>
                  <bgColor rgb="FFFFFF00"/>
                </patternFill>
              </fill>
            </x14:dxf>
          </x14:cfRule>
          <x14:cfRule type="containsText" priority="2500" operator="containsText" id="{43326959-0EFA-4C3A-AF07-9023EC00C836}">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487" operator="containsText" id="{F557F640-88CA-4722-97E7-2E6A9992C346}">
            <xm:f>NOT(ISERROR(SEARCH('Listados Datos'!$P$3,AR565)))</xm:f>
            <xm:f>'Listados Datos'!$P$3</xm:f>
            <x14:dxf>
              <fill>
                <patternFill>
                  <bgColor rgb="FF99CC00"/>
                </patternFill>
              </fill>
            </x14:dxf>
          </x14:cfRule>
          <x14:cfRule type="containsText" priority="2488" operator="containsText" id="{CB8A22B7-E604-41A7-83B3-45D24D340E14}">
            <xm:f>NOT(ISERROR(SEARCH('Listados Datos'!$P$4,AR565)))</xm:f>
            <xm:f>'Listados Datos'!$P$4</xm:f>
            <x14:dxf>
              <fill>
                <patternFill>
                  <bgColor rgb="FF33CC33"/>
                </patternFill>
              </fill>
            </x14:dxf>
          </x14:cfRule>
          <x14:cfRule type="containsText" priority="2489" operator="containsText" id="{AA792DC0-B6E6-450F-A805-A9A4EFB8572D}">
            <xm:f>NOT(ISERROR(SEARCH('Listados Datos'!$P$5,AR565)))</xm:f>
            <xm:f>'Listados Datos'!$P$5</xm:f>
            <x14:dxf>
              <fill>
                <patternFill>
                  <bgColor rgb="FFFFFF00"/>
                </patternFill>
              </fill>
            </x14:dxf>
          </x14:cfRule>
          <x14:cfRule type="containsText" priority="2490" operator="containsText" id="{62BEE471-C7C2-4896-B9AD-D42B637012C9}">
            <xm:f>NOT(ISERROR(SEARCH('Listados Datos'!$P$6,AR565)))</xm:f>
            <xm:f>'Listados Datos'!$P$6</xm:f>
            <x14:dxf>
              <fill>
                <patternFill>
                  <bgColor rgb="FFFFC000"/>
                </patternFill>
              </fill>
            </x14:dxf>
          </x14:cfRule>
          <x14:cfRule type="containsText" priority="2491" operator="containsText" id="{23DDD46D-F7D8-4028-B978-5AB4F960DFE8}">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211" operator="containsText" id="{CF8D861A-338C-4C87-97A6-20018E237C51}">
            <xm:f>NOT(ISERROR(SEARCH('Listados Datos'!$T$3,AF580)))</xm:f>
            <xm:f>'Listados Datos'!$T$3</xm:f>
            <x14:dxf>
              <fill>
                <patternFill patternType="solid">
                  <bgColor rgb="FFC00000"/>
                </patternFill>
              </fill>
            </x14:dxf>
          </x14:cfRule>
          <x14:cfRule type="containsText" priority="2212" operator="containsText" id="{5AB9896D-13D6-4585-9C98-4388D9FDE600}">
            <xm:f>NOT(ISERROR(SEARCH('Listados Datos'!$T$4,AF580)))</xm:f>
            <xm:f>'Listados Datos'!$T$4</xm:f>
            <x14:dxf>
              <font>
                <b/>
                <i val="0"/>
                <color theme="0"/>
              </font>
              <fill>
                <patternFill>
                  <bgColor rgb="FFE26B0A"/>
                </patternFill>
              </fill>
            </x14:dxf>
          </x14:cfRule>
          <x14:cfRule type="containsText" priority="2213" operator="containsText" id="{CF90EB1A-A92D-4E83-AE24-AD815E4009F7}">
            <xm:f>NOT(ISERROR(SEARCH('Listados Datos'!$T$5,AF580)))</xm:f>
            <xm:f>'Listados Datos'!$T$5</xm:f>
            <x14:dxf>
              <font>
                <b/>
                <i val="0"/>
                <color auto="1"/>
              </font>
              <fill>
                <patternFill>
                  <bgColor rgb="FFFFFF00"/>
                </patternFill>
              </fill>
            </x14:dxf>
          </x14:cfRule>
          <x14:cfRule type="containsText" priority="2214" operator="containsText" id="{AE897E78-3023-4EA8-A917-4259FE1789C2}">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2207" operator="containsText" id="{92A2C499-1955-4A4E-AFF1-1B96E34FF8B7}">
            <xm:f>NOT(ISERROR(SEARCH('Listados Datos'!$T$3,AB580)))</xm:f>
            <xm:f>'Listados Datos'!$T$3</xm:f>
            <x14:dxf>
              <fill>
                <patternFill patternType="solid">
                  <bgColor rgb="FFC00000"/>
                </patternFill>
              </fill>
            </x14:dxf>
          </x14:cfRule>
          <x14:cfRule type="containsText" priority="2208" operator="containsText" id="{0352A24C-CE9B-4D8E-AA7F-B06AA6A52DE6}">
            <xm:f>NOT(ISERROR(SEARCH('Listados Datos'!$T$4,AB580)))</xm:f>
            <xm:f>'Listados Datos'!$T$4</xm:f>
            <x14:dxf>
              <font>
                <b/>
                <i val="0"/>
                <color theme="0"/>
              </font>
              <fill>
                <patternFill>
                  <bgColor rgb="FFE26B0A"/>
                </patternFill>
              </fill>
            </x14:dxf>
          </x14:cfRule>
          <x14:cfRule type="containsText" priority="2209" operator="containsText" id="{5F39EF79-01F2-4C15-BE41-1371F5AA0A1C}">
            <xm:f>NOT(ISERROR(SEARCH('Listados Datos'!$T$5,AB580)))</xm:f>
            <xm:f>'Listados Datos'!$T$5</xm:f>
            <x14:dxf>
              <font>
                <b/>
                <i val="0"/>
                <color auto="1"/>
              </font>
              <fill>
                <patternFill>
                  <bgColor rgb="FFFFFF00"/>
                </patternFill>
              </fill>
            </x14:dxf>
          </x14:cfRule>
          <x14:cfRule type="containsText" priority="2210" operator="containsText" id="{D7B83255-273E-44B4-85DE-648F6402C32E}">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2197" operator="containsText" id="{C3B37492-9464-4993-86B2-580AC748FD60}">
            <xm:f>NOT(ISERROR(SEARCH('Listados Datos'!$P$3,Z580)))</xm:f>
            <xm:f>'Listados Datos'!$P$3</xm:f>
            <x14:dxf>
              <fill>
                <patternFill>
                  <bgColor rgb="FF99CC00"/>
                </patternFill>
              </fill>
            </x14:dxf>
          </x14:cfRule>
          <x14:cfRule type="containsText" priority="2198" operator="containsText" id="{6A9AF173-7872-4409-8550-1A5A97AAFE3B}">
            <xm:f>NOT(ISERROR(SEARCH('Listados Datos'!$P$4,Z580)))</xm:f>
            <xm:f>'Listados Datos'!$P$4</xm:f>
            <x14:dxf>
              <fill>
                <patternFill>
                  <bgColor rgb="FF33CC33"/>
                </patternFill>
              </fill>
            </x14:dxf>
          </x14:cfRule>
          <x14:cfRule type="containsText" priority="2199" operator="containsText" id="{CD08C172-D8A4-47E9-9EB2-5603AC520CD4}">
            <xm:f>NOT(ISERROR(SEARCH('Listados Datos'!$P$5,Z580)))</xm:f>
            <xm:f>'Listados Datos'!$P$5</xm:f>
            <x14:dxf>
              <fill>
                <patternFill>
                  <bgColor rgb="FFFFFF00"/>
                </patternFill>
              </fill>
            </x14:dxf>
          </x14:cfRule>
          <x14:cfRule type="containsText" priority="2200" operator="containsText" id="{4AAE0D54-0F27-45B7-B2BC-B50D2BEC563B}">
            <xm:f>NOT(ISERROR(SEARCH('Listados Datos'!$P$6,Z580)))</xm:f>
            <xm:f>'Listados Datos'!$P$6</xm:f>
            <x14:dxf>
              <fill>
                <patternFill>
                  <bgColor rgb="FFFFC000"/>
                </patternFill>
              </fill>
            </x14:dxf>
          </x14:cfRule>
          <x14:cfRule type="containsText" priority="2201" operator="containsText" id="{D759FF05-838C-4402-BA20-75E437617625}">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2173" operator="containsText" id="{150C28AB-68BC-4EB5-A143-7A928F3A4DC0}">
            <xm:f>NOT(ISERROR(SEARCH('Listados Datos'!$T$3,AT580)))</xm:f>
            <xm:f>'Listados Datos'!$T$3</xm:f>
            <x14:dxf>
              <fill>
                <patternFill patternType="solid">
                  <bgColor rgb="FFC00000"/>
                </patternFill>
              </fill>
            </x14:dxf>
          </x14:cfRule>
          <x14:cfRule type="containsText" priority="2174" operator="containsText" id="{F81C6D3E-E16B-46CB-9C02-B3BC91A1A608}">
            <xm:f>NOT(ISERROR(SEARCH('Listados Datos'!$T$4,AT580)))</xm:f>
            <xm:f>'Listados Datos'!$T$4</xm:f>
            <x14:dxf>
              <font>
                <b/>
                <i val="0"/>
                <color theme="0"/>
              </font>
              <fill>
                <patternFill>
                  <bgColor rgb="FFE26B0A"/>
                </patternFill>
              </fill>
            </x14:dxf>
          </x14:cfRule>
          <x14:cfRule type="containsText" priority="2175" operator="containsText" id="{F0EA7FBF-6DA7-4966-9791-D6C8E477FE58}">
            <xm:f>NOT(ISERROR(SEARCH('Listados Datos'!$T$5,AT580)))</xm:f>
            <xm:f>'Listados Datos'!$T$5</xm:f>
            <x14:dxf>
              <font>
                <b/>
                <i val="0"/>
                <color auto="1"/>
              </font>
              <fill>
                <patternFill>
                  <bgColor rgb="FFFFFF00"/>
                </patternFill>
              </fill>
            </x14:dxf>
          </x14:cfRule>
          <x14:cfRule type="containsText" priority="2176" operator="containsText" id="{CFA96B3E-64B2-4BB0-9A0F-996926433C47}">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2163" operator="containsText" id="{794AA0AF-B910-46CA-B7D2-7BE40E0F4BF7}">
            <xm:f>NOT(ISERROR(SEARCH('Listados Datos'!$P$3,AR580)))</xm:f>
            <xm:f>'Listados Datos'!$P$3</xm:f>
            <x14:dxf>
              <fill>
                <patternFill>
                  <bgColor rgb="FF99CC00"/>
                </patternFill>
              </fill>
            </x14:dxf>
          </x14:cfRule>
          <x14:cfRule type="containsText" priority="2164" operator="containsText" id="{A4C961F5-5627-4D77-B6B5-BA7D7147787A}">
            <xm:f>NOT(ISERROR(SEARCH('Listados Datos'!$P$4,AR580)))</xm:f>
            <xm:f>'Listados Datos'!$P$4</xm:f>
            <x14:dxf>
              <fill>
                <patternFill>
                  <bgColor rgb="FF33CC33"/>
                </patternFill>
              </fill>
            </x14:dxf>
          </x14:cfRule>
          <x14:cfRule type="containsText" priority="2165" operator="containsText" id="{C68B94D9-6A63-46EE-808F-3D9BBA020067}">
            <xm:f>NOT(ISERROR(SEARCH('Listados Datos'!$P$5,AR580)))</xm:f>
            <xm:f>'Listados Datos'!$P$5</xm:f>
            <x14:dxf>
              <fill>
                <patternFill>
                  <bgColor rgb="FFFFFF00"/>
                </patternFill>
              </fill>
            </x14:dxf>
          </x14:cfRule>
          <x14:cfRule type="containsText" priority="2166" operator="containsText" id="{1CEC34D1-58D4-4270-B98A-968D6D0421BE}">
            <xm:f>NOT(ISERROR(SEARCH('Listados Datos'!$P$6,AR580)))</xm:f>
            <xm:f>'Listados Datos'!$P$6</xm:f>
            <x14:dxf>
              <fill>
                <patternFill>
                  <bgColor rgb="FFFFC000"/>
                </patternFill>
              </fill>
            </x14:dxf>
          </x14:cfRule>
          <x14:cfRule type="containsText" priority="2167" operator="containsText" id="{12CAB0E5-9811-4CAF-84E4-2FFA67559718}">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2159" operator="containsText" id="{78D707AC-44C7-4A4E-86E4-BE0C5B4737A5}">
            <xm:f>NOT(ISERROR(SEARCH('Listados Datos'!$T$3,AT581)))</xm:f>
            <xm:f>'Listados Datos'!$T$3</xm:f>
            <x14:dxf>
              <fill>
                <patternFill patternType="solid">
                  <bgColor rgb="FFC00000"/>
                </patternFill>
              </fill>
            </x14:dxf>
          </x14:cfRule>
          <x14:cfRule type="containsText" priority="2160" operator="containsText" id="{6D5F1B49-544E-45F8-965D-20A50C3B2BCF}">
            <xm:f>NOT(ISERROR(SEARCH('Listados Datos'!$T$4,AT581)))</xm:f>
            <xm:f>'Listados Datos'!$T$4</xm:f>
            <x14:dxf>
              <font>
                <b/>
                <i val="0"/>
                <color theme="0"/>
              </font>
              <fill>
                <patternFill>
                  <bgColor rgb="FFE26B0A"/>
                </patternFill>
              </fill>
            </x14:dxf>
          </x14:cfRule>
          <x14:cfRule type="containsText" priority="2161" operator="containsText" id="{7AF41B86-A482-4B10-B575-333FB1666198}">
            <xm:f>NOT(ISERROR(SEARCH('Listados Datos'!$T$5,AT581)))</xm:f>
            <xm:f>'Listados Datos'!$T$5</xm:f>
            <x14:dxf>
              <font>
                <b/>
                <i val="0"/>
                <color auto="1"/>
              </font>
              <fill>
                <patternFill>
                  <bgColor rgb="FFFFFF00"/>
                </patternFill>
              </fill>
            </x14:dxf>
          </x14:cfRule>
          <x14:cfRule type="containsText" priority="2162" operator="containsText" id="{BAC7D3C9-D4B7-447D-B854-2B1773DBDF07}">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2149" operator="containsText" id="{96F3B161-BCD3-44FB-869E-A75999341599}">
            <xm:f>NOT(ISERROR(SEARCH('Listados Datos'!$P$3,AR581)))</xm:f>
            <xm:f>'Listados Datos'!$P$3</xm:f>
            <x14:dxf>
              <fill>
                <patternFill>
                  <bgColor rgb="FF99CC00"/>
                </patternFill>
              </fill>
            </x14:dxf>
          </x14:cfRule>
          <x14:cfRule type="containsText" priority="2150" operator="containsText" id="{256F44F5-9C65-4685-9BC4-855E0084DF37}">
            <xm:f>NOT(ISERROR(SEARCH('Listados Datos'!$P$4,AR581)))</xm:f>
            <xm:f>'Listados Datos'!$P$4</xm:f>
            <x14:dxf>
              <fill>
                <patternFill>
                  <bgColor rgb="FF33CC33"/>
                </patternFill>
              </fill>
            </x14:dxf>
          </x14:cfRule>
          <x14:cfRule type="containsText" priority="2151" operator="containsText" id="{CB2C912C-EDB7-4BCE-AC7C-5D7DA8D9FB9D}">
            <xm:f>NOT(ISERROR(SEARCH('Listados Datos'!$P$5,AR581)))</xm:f>
            <xm:f>'Listados Datos'!$P$5</xm:f>
            <x14:dxf>
              <fill>
                <patternFill>
                  <bgColor rgb="FFFFFF00"/>
                </patternFill>
              </fill>
            </x14:dxf>
          </x14:cfRule>
          <x14:cfRule type="containsText" priority="2152" operator="containsText" id="{44F4BD67-0259-408E-B662-1DBBB360A525}">
            <xm:f>NOT(ISERROR(SEARCH('Listados Datos'!$P$6,AR581)))</xm:f>
            <xm:f>'Listados Datos'!$P$6</xm:f>
            <x14:dxf>
              <fill>
                <patternFill>
                  <bgColor rgb="FFFFC000"/>
                </patternFill>
              </fill>
            </x14:dxf>
          </x14:cfRule>
          <x14:cfRule type="containsText" priority="2153" operator="containsText" id="{19D6077B-6DE4-4383-BFA6-486C9792B828}">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2131" operator="containsText" id="{65F2C07D-218F-4753-B9EA-EBA11A6A617C}">
            <xm:f>NOT(ISERROR(SEARCH('Listados Datos'!$T$3,AF582)))</xm:f>
            <xm:f>'Listados Datos'!$T$3</xm:f>
            <x14:dxf>
              <fill>
                <patternFill patternType="solid">
                  <bgColor rgb="FFC00000"/>
                </patternFill>
              </fill>
            </x14:dxf>
          </x14:cfRule>
          <x14:cfRule type="containsText" priority="2132" operator="containsText" id="{709986E3-340D-4465-BEF9-F7E274A92DAA}">
            <xm:f>NOT(ISERROR(SEARCH('Listados Datos'!$T$4,AF582)))</xm:f>
            <xm:f>'Listados Datos'!$T$4</xm:f>
            <x14:dxf>
              <font>
                <b/>
                <i val="0"/>
                <color theme="0"/>
              </font>
              <fill>
                <patternFill>
                  <bgColor rgb="FFE26B0A"/>
                </patternFill>
              </fill>
            </x14:dxf>
          </x14:cfRule>
          <x14:cfRule type="containsText" priority="2133" operator="containsText" id="{3FE65641-CD65-4B14-BA02-10717DBD9BF4}">
            <xm:f>NOT(ISERROR(SEARCH('Listados Datos'!$T$5,AF582)))</xm:f>
            <xm:f>'Listados Datos'!$T$5</xm:f>
            <x14:dxf>
              <font>
                <b/>
                <i val="0"/>
                <color auto="1"/>
              </font>
              <fill>
                <patternFill>
                  <bgColor rgb="FFFFFF00"/>
                </patternFill>
              </fill>
            </x14:dxf>
          </x14:cfRule>
          <x14:cfRule type="containsText" priority="2134" operator="containsText" id="{B48C670E-3F89-4AA6-A51C-1A2DAA9E92F3}">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2127" operator="containsText" id="{50940A53-2594-4C6D-9F16-BA779176E682}">
            <xm:f>NOT(ISERROR(SEARCH('Listados Datos'!$T$3,AB582)))</xm:f>
            <xm:f>'Listados Datos'!$T$3</xm:f>
            <x14:dxf>
              <fill>
                <patternFill patternType="solid">
                  <bgColor rgb="FFC00000"/>
                </patternFill>
              </fill>
            </x14:dxf>
          </x14:cfRule>
          <x14:cfRule type="containsText" priority="2128" operator="containsText" id="{105DB54C-7620-4D0A-87D6-EC11F3552C78}">
            <xm:f>NOT(ISERROR(SEARCH('Listados Datos'!$T$4,AB582)))</xm:f>
            <xm:f>'Listados Datos'!$T$4</xm:f>
            <x14:dxf>
              <font>
                <b/>
                <i val="0"/>
                <color theme="0"/>
              </font>
              <fill>
                <patternFill>
                  <bgColor rgb="FFE26B0A"/>
                </patternFill>
              </fill>
            </x14:dxf>
          </x14:cfRule>
          <x14:cfRule type="containsText" priority="2129" operator="containsText" id="{F3C211D0-E350-4878-BAE8-E37A3BCA47C0}">
            <xm:f>NOT(ISERROR(SEARCH('Listados Datos'!$T$5,AB582)))</xm:f>
            <xm:f>'Listados Datos'!$T$5</xm:f>
            <x14:dxf>
              <font>
                <b/>
                <i val="0"/>
                <color auto="1"/>
              </font>
              <fill>
                <patternFill>
                  <bgColor rgb="FFFFFF00"/>
                </patternFill>
              </fill>
            </x14:dxf>
          </x14:cfRule>
          <x14:cfRule type="containsText" priority="2130" operator="containsText" id="{91BE2AAD-0196-4486-A463-F7E6893EEF64}">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2117" operator="containsText" id="{6D445F54-EF40-44D6-AC19-9EE5E34CEE3A}">
            <xm:f>NOT(ISERROR(SEARCH('Listados Datos'!$P$3,Z582)))</xm:f>
            <xm:f>'Listados Datos'!$P$3</xm:f>
            <x14:dxf>
              <fill>
                <patternFill>
                  <bgColor rgb="FF99CC00"/>
                </patternFill>
              </fill>
            </x14:dxf>
          </x14:cfRule>
          <x14:cfRule type="containsText" priority="2118" operator="containsText" id="{01B2CD94-A498-4353-955D-CC049D4A4D33}">
            <xm:f>NOT(ISERROR(SEARCH('Listados Datos'!$P$4,Z582)))</xm:f>
            <xm:f>'Listados Datos'!$P$4</xm:f>
            <x14:dxf>
              <fill>
                <patternFill>
                  <bgColor rgb="FF33CC33"/>
                </patternFill>
              </fill>
            </x14:dxf>
          </x14:cfRule>
          <x14:cfRule type="containsText" priority="2119" operator="containsText" id="{B1F48013-62F1-41B7-9750-D7D3D5875126}">
            <xm:f>NOT(ISERROR(SEARCH('Listados Datos'!$P$5,Z582)))</xm:f>
            <xm:f>'Listados Datos'!$P$5</xm:f>
            <x14:dxf>
              <fill>
                <patternFill>
                  <bgColor rgb="FFFFFF00"/>
                </patternFill>
              </fill>
            </x14:dxf>
          </x14:cfRule>
          <x14:cfRule type="containsText" priority="2120" operator="containsText" id="{42AF1E86-E11E-4D31-9E5A-868694CAE503}">
            <xm:f>NOT(ISERROR(SEARCH('Listados Datos'!$P$6,Z582)))</xm:f>
            <xm:f>'Listados Datos'!$P$6</xm:f>
            <x14:dxf>
              <fill>
                <patternFill>
                  <bgColor rgb="FFFFC000"/>
                </patternFill>
              </fill>
            </x14:dxf>
          </x14:cfRule>
          <x14:cfRule type="containsText" priority="2121" operator="containsText" id="{4DB17084-D8B1-4ACF-83F0-3481E14052E3}">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2089" operator="containsText" id="{C58BCEC6-C01F-467A-A233-FA555A5C9237}">
            <xm:f>NOT(ISERROR(SEARCH('Listados Datos'!$T$3,AT583)))</xm:f>
            <xm:f>'Listados Datos'!$T$3</xm:f>
            <x14:dxf>
              <fill>
                <patternFill patternType="solid">
                  <bgColor rgb="FFC00000"/>
                </patternFill>
              </fill>
            </x14:dxf>
          </x14:cfRule>
          <x14:cfRule type="containsText" priority="2090" operator="containsText" id="{66A53B06-FB95-4355-91F3-C213E77C840D}">
            <xm:f>NOT(ISERROR(SEARCH('Listados Datos'!$T$4,AT583)))</xm:f>
            <xm:f>'Listados Datos'!$T$4</xm:f>
            <x14:dxf>
              <font>
                <b/>
                <i val="0"/>
                <color theme="0"/>
              </font>
              <fill>
                <patternFill>
                  <bgColor rgb="FFE26B0A"/>
                </patternFill>
              </fill>
            </x14:dxf>
          </x14:cfRule>
          <x14:cfRule type="containsText" priority="2091" operator="containsText" id="{4766B70F-9936-46BA-A02E-D40745180EF0}">
            <xm:f>NOT(ISERROR(SEARCH('Listados Datos'!$T$5,AT583)))</xm:f>
            <xm:f>'Listados Datos'!$T$5</xm:f>
            <x14:dxf>
              <font>
                <b/>
                <i val="0"/>
                <color auto="1"/>
              </font>
              <fill>
                <patternFill>
                  <bgColor rgb="FFFFFF00"/>
                </patternFill>
              </fill>
            </x14:dxf>
          </x14:cfRule>
          <x14:cfRule type="containsText" priority="2092" operator="containsText" id="{65EF426F-E727-4D62-BCCF-5F51735A47DF}">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2009" operator="containsText" id="{D862F405-1726-4EF7-993A-4224538F2B44}">
            <xm:f>NOT(ISERROR(SEARCH('Listados Datos'!$T$3,AT597)))</xm:f>
            <xm:f>'Listados Datos'!$T$3</xm:f>
            <x14:dxf>
              <fill>
                <patternFill patternType="solid">
                  <bgColor rgb="FFC00000"/>
                </patternFill>
              </fill>
            </x14:dxf>
          </x14:cfRule>
          <x14:cfRule type="containsText" priority="2010" operator="containsText" id="{2CC32B02-95B8-4B75-9037-5003350923D4}">
            <xm:f>NOT(ISERROR(SEARCH('Listados Datos'!$T$4,AT597)))</xm:f>
            <xm:f>'Listados Datos'!$T$4</xm:f>
            <x14:dxf>
              <font>
                <b/>
                <i val="0"/>
                <color theme="0"/>
              </font>
              <fill>
                <patternFill>
                  <bgColor rgb="FFE26B0A"/>
                </patternFill>
              </fill>
            </x14:dxf>
          </x14:cfRule>
          <x14:cfRule type="containsText" priority="2011" operator="containsText" id="{46E3E1E4-7065-48BA-AC85-6F900CB43233}">
            <xm:f>NOT(ISERROR(SEARCH('Listados Datos'!$T$5,AT597)))</xm:f>
            <xm:f>'Listados Datos'!$T$5</xm:f>
            <x14:dxf>
              <font>
                <b/>
                <i val="0"/>
                <color auto="1"/>
              </font>
              <fill>
                <patternFill>
                  <bgColor rgb="FFFFFF00"/>
                </patternFill>
              </fill>
            </x14:dxf>
          </x14:cfRule>
          <x14:cfRule type="containsText" priority="2012" operator="containsText" id="{A620DE48-A940-4631-A463-CA5FDC72D1E0}">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999" operator="containsText" id="{6E09E500-3405-4C4B-BB2D-649564F35667}">
            <xm:f>NOT(ISERROR(SEARCH('Listados Datos'!$P$3,AR597)))</xm:f>
            <xm:f>'Listados Datos'!$P$3</xm:f>
            <x14:dxf>
              <fill>
                <patternFill>
                  <bgColor rgb="FF99CC00"/>
                </patternFill>
              </fill>
            </x14:dxf>
          </x14:cfRule>
          <x14:cfRule type="containsText" priority="2000" operator="containsText" id="{B8D08DC9-CBCE-4585-B384-1A894FB228D5}">
            <xm:f>NOT(ISERROR(SEARCH('Listados Datos'!$P$4,AR597)))</xm:f>
            <xm:f>'Listados Datos'!$P$4</xm:f>
            <x14:dxf>
              <fill>
                <patternFill>
                  <bgColor rgb="FF33CC33"/>
                </patternFill>
              </fill>
            </x14:dxf>
          </x14:cfRule>
          <x14:cfRule type="containsText" priority="2001" operator="containsText" id="{BCCD509E-E092-483B-BB4E-3F3577FC8EBA}">
            <xm:f>NOT(ISERROR(SEARCH('Listados Datos'!$P$5,AR597)))</xm:f>
            <xm:f>'Listados Datos'!$P$5</xm:f>
            <x14:dxf>
              <fill>
                <patternFill>
                  <bgColor rgb="FFFFFF00"/>
                </patternFill>
              </fill>
            </x14:dxf>
          </x14:cfRule>
          <x14:cfRule type="containsText" priority="2002" operator="containsText" id="{C2D461F0-131F-441A-9C03-CDD5089B3C97}">
            <xm:f>NOT(ISERROR(SEARCH('Listados Datos'!$P$6,AR597)))</xm:f>
            <xm:f>'Listados Datos'!$P$6</xm:f>
            <x14:dxf>
              <fill>
                <patternFill>
                  <bgColor rgb="FFFFC000"/>
                </patternFill>
              </fill>
            </x14:dxf>
          </x14:cfRule>
          <x14:cfRule type="containsText" priority="2003" operator="containsText" id="{A39AFC82-97DD-400D-B003-FD3DD2FAB35C}">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967" operator="containsText" id="{7DBCA9EB-BEF9-418F-B878-A1A6551CE519}">
            <xm:f>NOT(ISERROR(SEARCH('Listados Datos'!$T$3,AT594)))</xm:f>
            <xm:f>'Listados Datos'!$T$3</xm:f>
            <x14:dxf>
              <fill>
                <patternFill patternType="solid">
                  <bgColor rgb="FFC00000"/>
                </patternFill>
              </fill>
            </x14:dxf>
          </x14:cfRule>
          <x14:cfRule type="containsText" priority="1968" operator="containsText" id="{57F434E1-ADDA-4A87-979A-37023CBB6557}">
            <xm:f>NOT(ISERROR(SEARCH('Listados Datos'!$T$4,AT594)))</xm:f>
            <xm:f>'Listados Datos'!$T$4</xm:f>
            <x14:dxf>
              <font>
                <b/>
                <i val="0"/>
                <color theme="0"/>
              </font>
              <fill>
                <patternFill>
                  <bgColor rgb="FFE26B0A"/>
                </patternFill>
              </fill>
            </x14:dxf>
          </x14:cfRule>
          <x14:cfRule type="containsText" priority="1969" operator="containsText" id="{E1527BD5-F3D0-400C-ACCC-B55590235A30}">
            <xm:f>NOT(ISERROR(SEARCH('Listados Datos'!$T$5,AT594)))</xm:f>
            <xm:f>'Listados Datos'!$T$5</xm:f>
            <x14:dxf>
              <font>
                <b/>
                <i val="0"/>
                <color auto="1"/>
              </font>
              <fill>
                <patternFill>
                  <bgColor rgb="FFFFFF00"/>
                </patternFill>
              </fill>
            </x14:dxf>
          </x14:cfRule>
          <x14:cfRule type="containsText" priority="1970" operator="containsText" id="{78E31376-6849-44FA-AF00-1DA28173427D}">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957" operator="containsText" id="{A4B6C721-4EDF-4BB4-A7BD-573FC7B55B07}">
            <xm:f>NOT(ISERROR(SEARCH('Listados Datos'!$P$3,AR594)))</xm:f>
            <xm:f>'Listados Datos'!$P$3</xm:f>
            <x14:dxf>
              <fill>
                <patternFill>
                  <bgColor rgb="FF99CC00"/>
                </patternFill>
              </fill>
            </x14:dxf>
          </x14:cfRule>
          <x14:cfRule type="containsText" priority="1958" operator="containsText" id="{FDA759F0-7C11-4334-9213-E804E6BCD763}">
            <xm:f>NOT(ISERROR(SEARCH('Listados Datos'!$P$4,AR594)))</xm:f>
            <xm:f>'Listados Datos'!$P$4</xm:f>
            <x14:dxf>
              <fill>
                <patternFill>
                  <bgColor rgb="FF33CC33"/>
                </patternFill>
              </fill>
            </x14:dxf>
          </x14:cfRule>
          <x14:cfRule type="containsText" priority="1959" operator="containsText" id="{42008C93-6316-4546-897C-BA165707CE53}">
            <xm:f>NOT(ISERROR(SEARCH('Listados Datos'!$P$5,AR594)))</xm:f>
            <xm:f>'Listados Datos'!$P$5</xm:f>
            <x14:dxf>
              <fill>
                <patternFill>
                  <bgColor rgb="FFFFFF00"/>
                </patternFill>
              </fill>
            </x14:dxf>
          </x14:cfRule>
          <x14:cfRule type="containsText" priority="1960" operator="containsText" id="{9AE7BA34-4844-4D21-A308-96BADCA3B3E4}">
            <xm:f>NOT(ISERROR(SEARCH('Listados Datos'!$P$6,AR594)))</xm:f>
            <xm:f>'Listados Datos'!$P$6</xm:f>
            <x14:dxf>
              <fill>
                <patternFill>
                  <bgColor rgb="FFFFC000"/>
                </patternFill>
              </fill>
            </x14:dxf>
          </x14:cfRule>
          <x14:cfRule type="containsText" priority="1961" operator="containsText" id="{754A8D96-9ADA-412E-BC24-1C10B1B012A6}">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2075" operator="containsText" id="{779A4319-470E-4010-8A2E-94A667FF3D20}">
            <xm:f>NOT(ISERROR(SEARCH('Listados Datos'!$T$3,AF592)))</xm:f>
            <xm:f>'Listados Datos'!$T$3</xm:f>
            <x14:dxf>
              <fill>
                <patternFill patternType="solid">
                  <bgColor rgb="FFC00000"/>
                </patternFill>
              </fill>
            </x14:dxf>
          </x14:cfRule>
          <x14:cfRule type="containsText" priority="2076" operator="containsText" id="{ED5656FC-9FB7-4F22-AE05-1D70D59EF166}">
            <xm:f>NOT(ISERROR(SEARCH('Listados Datos'!$T$4,AF592)))</xm:f>
            <xm:f>'Listados Datos'!$T$4</xm:f>
            <x14:dxf>
              <font>
                <b/>
                <i val="0"/>
                <color theme="0"/>
              </font>
              <fill>
                <patternFill>
                  <bgColor rgb="FFE26B0A"/>
                </patternFill>
              </fill>
            </x14:dxf>
          </x14:cfRule>
          <x14:cfRule type="containsText" priority="2077" operator="containsText" id="{5CCF9DFF-C1E3-420A-A6DC-C2CED12F0590}">
            <xm:f>NOT(ISERROR(SEARCH('Listados Datos'!$T$5,AF592)))</xm:f>
            <xm:f>'Listados Datos'!$T$5</xm:f>
            <x14:dxf>
              <font>
                <b/>
                <i val="0"/>
                <color auto="1"/>
              </font>
              <fill>
                <patternFill>
                  <bgColor rgb="FFFFFF00"/>
                </patternFill>
              </fill>
            </x14:dxf>
          </x14:cfRule>
          <x14:cfRule type="containsText" priority="2078" operator="containsText" id="{4DF3FF34-78A6-4EEE-9775-445B6B0BA35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2071" operator="containsText" id="{86161DFA-0D28-4036-A5EA-DE8A3CE5F669}">
            <xm:f>NOT(ISERROR(SEARCH('Listados Datos'!$T$3,AB592)))</xm:f>
            <xm:f>'Listados Datos'!$T$3</xm:f>
            <x14:dxf>
              <fill>
                <patternFill patternType="solid">
                  <bgColor rgb="FFC00000"/>
                </patternFill>
              </fill>
            </x14:dxf>
          </x14:cfRule>
          <x14:cfRule type="containsText" priority="2072" operator="containsText" id="{8EC9CA43-5691-45C5-A54C-85C334BCB778}">
            <xm:f>NOT(ISERROR(SEARCH('Listados Datos'!$T$4,AB592)))</xm:f>
            <xm:f>'Listados Datos'!$T$4</xm:f>
            <x14:dxf>
              <font>
                <b/>
                <i val="0"/>
                <color theme="0"/>
              </font>
              <fill>
                <patternFill>
                  <bgColor rgb="FFE26B0A"/>
                </patternFill>
              </fill>
            </x14:dxf>
          </x14:cfRule>
          <x14:cfRule type="containsText" priority="2073" operator="containsText" id="{F5089BBF-4252-4132-A009-1A8F067E3E7F}">
            <xm:f>NOT(ISERROR(SEARCH('Listados Datos'!$T$5,AB592)))</xm:f>
            <xm:f>'Listados Datos'!$T$5</xm:f>
            <x14:dxf>
              <font>
                <b/>
                <i val="0"/>
                <color auto="1"/>
              </font>
              <fill>
                <patternFill>
                  <bgColor rgb="FFFFFF00"/>
                </patternFill>
              </fill>
            </x14:dxf>
          </x14:cfRule>
          <x14:cfRule type="containsText" priority="2074" operator="containsText" id="{C8C415E3-2564-4CFF-99A3-1B0EBBDE1322}">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2061" operator="containsText" id="{88FC90EE-6261-4566-ACB0-3001365EDBF1}">
            <xm:f>NOT(ISERROR(SEARCH('Listados Datos'!$P$3,Z592)))</xm:f>
            <xm:f>'Listados Datos'!$P$3</xm:f>
            <x14:dxf>
              <fill>
                <patternFill>
                  <bgColor rgb="FF99CC00"/>
                </patternFill>
              </fill>
            </x14:dxf>
          </x14:cfRule>
          <x14:cfRule type="containsText" priority="2062" operator="containsText" id="{D4F7AF1F-2D72-4B7A-8DDD-DF9F1F6D6634}">
            <xm:f>NOT(ISERROR(SEARCH('Listados Datos'!$P$4,Z592)))</xm:f>
            <xm:f>'Listados Datos'!$P$4</xm:f>
            <x14:dxf>
              <fill>
                <patternFill>
                  <bgColor rgb="FF33CC33"/>
                </patternFill>
              </fill>
            </x14:dxf>
          </x14:cfRule>
          <x14:cfRule type="containsText" priority="2063" operator="containsText" id="{5F9C8637-DCC9-44CC-B3B4-D298CC77BD30}">
            <xm:f>NOT(ISERROR(SEARCH('Listados Datos'!$P$5,Z592)))</xm:f>
            <xm:f>'Listados Datos'!$P$5</xm:f>
            <x14:dxf>
              <fill>
                <patternFill>
                  <bgColor rgb="FFFFFF00"/>
                </patternFill>
              </fill>
            </x14:dxf>
          </x14:cfRule>
          <x14:cfRule type="containsText" priority="2064" operator="containsText" id="{14824D78-E158-414A-8F69-7AE6EDB50558}">
            <xm:f>NOT(ISERROR(SEARCH('Listados Datos'!$P$6,Z592)))</xm:f>
            <xm:f>'Listados Datos'!$P$6</xm:f>
            <x14:dxf>
              <fill>
                <patternFill>
                  <bgColor rgb="FFFFC000"/>
                </patternFill>
              </fill>
            </x14:dxf>
          </x14:cfRule>
          <x14:cfRule type="containsText" priority="2065" operator="containsText" id="{D1F6FC57-46FA-44AF-BDE7-A460EF3E6288}">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2037" operator="containsText" id="{AECED114-6067-40F5-9476-CA0FA533B357}">
            <xm:f>NOT(ISERROR(SEARCH('Listados Datos'!$T$3,AT592)))</xm:f>
            <xm:f>'Listados Datos'!$T$3</xm:f>
            <x14:dxf>
              <fill>
                <patternFill patternType="solid">
                  <bgColor rgb="FFC00000"/>
                </patternFill>
              </fill>
            </x14:dxf>
          </x14:cfRule>
          <x14:cfRule type="containsText" priority="2038" operator="containsText" id="{9F67A422-4AB8-4678-9BA9-2C94184E6A23}">
            <xm:f>NOT(ISERROR(SEARCH('Listados Datos'!$T$4,AT592)))</xm:f>
            <xm:f>'Listados Datos'!$T$4</xm:f>
            <x14:dxf>
              <font>
                <b/>
                <i val="0"/>
                <color theme="0"/>
              </font>
              <fill>
                <patternFill>
                  <bgColor rgb="FFE26B0A"/>
                </patternFill>
              </fill>
            </x14:dxf>
          </x14:cfRule>
          <x14:cfRule type="containsText" priority="2039" operator="containsText" id="{74A238A9-83F4-4954-8320-7610109F684C}">
            <xm:f>NOT(ISERROR(SEARCH('Listados Datos'!$T$5,AT592)))</xm:f>
            <xm:f>'Listados Datos'!$T$5</xm:f>
            <x14:dxf>
              <font>
                <b/>
                <i val="0"/>
                <color auto="1"/>
              </font>
              <fill>
                <patternFill>
                  <bgColor rgb="FFFFFF00"/>
                </patternFill>
              </fill>
            </x14:dxf>
          </x14:cfRule>
          <x14:cfRule type="containsText" priority="2040" operator="containsText" id="{23201D78-F2F1-434B-85AA-54E957CEBF8E}">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2027" operator="containsText" id="{34D67550-49EA-4662-8B5E-298909150934}">
            <xm:f>NOT(ISERROR(SEARCH('Listados Datos'!$P$3,AR592)))</xm:f>
            <xm:f>'Listados Datos'!$P$3</xm:f>
            <x14:dxf>
              <fill>
                <patternFill>
                  <bgColor rgb="FF99CC00"/>
                </patternFill>
              </fill>
            </x14:dxf>
          </x14:cfRule>
          <x14:cfRule type="containsText" priority="2028" operator="containsText" id="{CA848BD6-290F-49AB-B42D-E0873A04D420}">
            <xm:f>NOT(ISERROR(SEARCH('Listados Datos'!$P$4,AR592)))</xm:f>
            <xm:f>'Listados Datos'!$P$4</xm:f>
            <x14:dxf>
              <fill>
                <patternFill>
                  <bgColor rgb="FF33CC33"/>
                </patternFill>
              </fill>
            </x14:dxf>
          </x14:cfRule>
          <x14:cfRule type="containsText" priority="2029" operator="containsText" id="{7E5E423B-8513-4520-A754-F1322229F655}">
            <xm:f>NOT(ISERROR(SEARCH('Listados Datos'!$P$5,AR592)))</xm:f>
            <xm:f>'Listados Datos'!$P$5</xm:f>
            <x14:dxf>
              <fill>
                <patternFill>
                  <bgColor rgb="FFFFFF00"/>
                </patternFill>
              </fill>
            </x14:dxf>
          </x14:cfRule>
          <x14:cfRule type="containsText" priority="2030" operator="containsText" id="{637B6858-7CF4-4341-8499-8BDA7871232B}">
            <xm:f>NOT(ISERROR(SEARCH('Listados Datos'!$P$6,AR592)))</xm:f>
            <xm:f>'Listados Datos'!$P$6</xm:f>
            <x14:dxf>
              <fill>
                <patternFill>
                  <bgColor rgb="FFFFC000"/>
                </patternFill>
              </fill>
            </x14:dxf>
          </x14:cfRule>
          <x14:cfRule type="containsText" priority="2031" operator="containsText" id="{F137D581-2899-42E0-9443-0124B23E2653}">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2023" operator="containsText" id="{0F13B23C-5BF8-4FDC-BA3E-92B232633861}">
            <xm:f>NOT(ISERROR(SEARCH('Listados Datos'!$T$3,AT593)))</xm:f>
            <xm:f>'Listados Datos'!$T$3</xm:f>
            <x14:dxf>
              <fill>
                <patternFill patternType="solid">
                  <bgColor rgb="FFC00000"/>
                </patternFill>
              </fill>
            </x14:dxf>
          </x14:cfRule>
          <x14:cfRule type="containsText" priority="2024" operator="containsText" id="{64D46F61-04C7-4220-B52F-C855DC7ED483}">
            <xm:f>NOT(ISERROR(SEARCH('Listados Datos'!$T$4,AT593)))</xm:f>
            <xm:f>'Listados Datos'!$T$4</xm:f>
            <x14:dxf>
              <font>
                <b/>
                <i val="0"/>
                <color theme="0"/>
              </font>
              <fill>
                <patternFill>
                  <bgColor rgb="FFE26B0A"/>
                </patternFill>
              </fill>
            </x14:dxf>
          </x14:cfRule>
          <x14:cfRule type="containsText" priority="2025" operator="containsText" id="{60BCA60A-483C-479E-BAE3-BD387E13AB24}">
            <xm:f>NOT(ISERROR(SEARCH('Listados Datos'!$T$5,AT593)))</xm:f>
            <xm:f>'Listados Datos'!$T$5</xm:f>
            <x14:dxf>
              <font>
                <b/>
                <i val="0"/>
                <color auto="1"/>
              </font>
              <fill>
                <patternFill>
                  <bgColor rgb="FFFFFF00"/>
                </patternFill>
              </fill>
            </x14:dxf>
          </x14:cfRule>
          <x14:cfRule type="containsText" priority="2026" operator="containsText" id="{5B0276B5-65EC-4C2B-B960-9B662475AF67}">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2013" operator="containsText" id="{36BAA953-75B2-4578-8778-02844C0AE9ED}">
            <xm:f>NOT(ISERROR(SEARCH('Listados Datos'!$P$3,AR593)))</xm:f>
            <xm:f>'Listados Datos'!$P$3</xm:f>
            <x14:dxf>
              <fill>
                <patternFill>
                  <bgColor rgb="FF99CC00"/>
                </patternFill>
              </fill>
            </x14:dxf>
          </x14:cfRule>
          <x14:cfRule type="containsText" priority="2014" operator="containsText" id="{221B25C5-3778-4517-833B-8C5A20457A38}">
            <xm:f>NOT(ISERROR(SEARCH('Listados Datos'!$P$4,AR593)))</xm:f>
            <xm:f>'Listados Datos'!$P$4</xm:f>
            <x14:dxf>
              <fill>
                <patternFill>
                  <bgColor rgb="FF33CC33"/>
                </patternFill>
              </fill>
            </x14:dxf>
          </x14:cfRule>
          <x14:cfRule type="containsText" priority="2015" operator="containsText" id="{6D4DFE59-EBAB-43DF-AAEA-1B587B93E027}">
            <xm:f>NOT(ISERROR(SEARCH('Listados Datos'!$P$5,AR593)))</xm:f>
            <xm:f>'Listados Datos'!$P$5</xm:f>
            <x14:dxf>
              <fill>
                <patternFill>
                  <bgColor rgb="FFFFFF00"/>
                </patternFill>
              </fill>
            </x14:dxf>
          </x14:cfRule>
          <x14:cfRule type="containsText" priority="2016" operator="containsText" id="{8180C0E2-04B0-4B56-A931-881BCEE31A2F}">
            <xm:f>NOT(ISERROR(SEARCH('Listados Datos'!$P$6,AR593)))</xm:f>
            <xm:f>'Listados Datos'!$P$6</xm:f>
            <x14:dxf>
              <fill>
                <patternFill>
                  <bgColor rgb="FFFFC000"/>
                </patternFill>
              </fill>
            </x14:dxf>
          </x14:cfRule>
          <x14:cfRule type="containsText" priority="2017" operator="containsText" id="{502F0D61-874F-4268-9049-41208429AB0E}">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995" operator="containsText" id="{30769AC4-B772-4434-89F6-C3A783BB5135}">
            <xm:f>NOT(ISERROR(SEARCH('Listados Datos'!$T$3,AF594)))</xm:f>
            <xm:f>'Listados Datos'!$T$3</xm:f>
            <x14:dxf>
              <fill>
                <patternFill patternType="solid">
                  <bgColor rgb="FFC00000"/>
                </patternFill>
              </fill>
            </x14:dxf>
          </x14:cfRule>
          <x14:cfRule type="containsText" priority="1996" operator="containsText" id="{C429F025-FCF1-4810-BCD9-801DADA76EDC}">
            <xm:f>NOT(ISERROR(SEARCH('Listados Datos'!$T$4,AF594)))</xm:f>
            <xm:f>'Listados Datos'!$T$4</xm:f>
            <x14:dxf>
              <font>
                <b/>
                <i val="0"/>
                <color theme="0"/>
              </font>
              <fill>
                <patternFill>
                  <bgColor rgb="FFE26B0A"/>
                </patternFill>
              </fill>
            </x14:dxf>
          </x14:cfRule>
          <x14:cfRule type="containsText" priority="1997" operator="containsText" id="{5E52F2AF-F9B8-47CA-80DD-DDCDF7B606BD}">
            <xm:f>NOT(ISERROR(SEARCH('Listados Datos'!$T$5,AF594)))</xm:f>
            <xm:f>'Listados Datos'!$T$5</xm:f>
            <x14:dxf>
              <font>
                <b/>
                <i val="0"/>
                <color auto="1"/>
              </font>
              <fill>
                <patternFill>
                  <bgColor rgb="FFFFFF00"/>
                </patternFill>
              </fill>
            </x14:dxf>
          </x14:cfRule>
          <x14:cfRule type="containsText" priority="1998" operator="containsText" id="{30411454-43AA-443F-BA90-F0FD1FC0D9E1}">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991" operator="containsText" id="{A69D2A38-1172-4ADA-B47E-64A316E14D02}">
            <xm:f>NOT(ISERROR(SEARCH('Listados Datos'!$T$3,AB594)))</xm:f>
            <xm:f>'Listados Datos'!$T$3</xm:f>
            <x14:dxf>
              <fill>
                <patternFill patternType="solid">
                  <bgColor rgb="FFC00000"/>
                </patternFill>
              </fill>
            </x14:dxf>
          </x14:cfRule>
          <x14:cfRule type="containsText" priority="1992" operator="containsText" id="{034F9565-4F41-4CA7-998A-EC9029F66ED0}">
            <xm:f>NOT(ISERROR(SEARCH('Listados Datos'!$T$4,AB594)))</xm:f>
            <xm:f>'Listados Datos'!$T$4</xm:f>
            <x14:dxf>
              <font>
                <b/>
                <i val="0"/>
                <color theme="0"/>
              </font>
              <fill>
                <patternFill>
                  <bgColor rgb="FFE26B0A"/>
                </patternFill>
              </fill>
            </x14:dxf>
          </x14:cfRule>
          <x14:cfRule type="containsText" priority="1993" operator="containsText" id="{E1E57278-ACA7-4585-B3A2-B71AB8159046}">
            <xm:f>NOT(ISERROR(SEARCH('Listados Datos'!$T$5,AB594)))</xm:f>
            <xm:f>'Listados Datos'!$T$5</xm:f>
            <x14:dxf>
              <font>
                <b/>
                <i val="0"/>
                <color auto="1"/>
              </font>
              <fill>
                <patternFill>
                  <bgColor rgb="FFFFFF00"/>
                </patternFill>
              </fill>
            </x14:dxf>
          </x14:cfRule>
          <x14:cfRule type="containsText" priority="1994" operator="containsText" id="{78A8B10B-D78B-49ED-AE6D-8B99615A4B02}">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981" operator="containsText" id="{07D75234-ACBF-4AAD-BB89-D2EF58A0B971}">
            <xm:f>NOT(ISERROR(SEARCH('Listados Datos'!$P$3,Z594)))</xm:f>
            <xm:f>'Listados Datos'!$P$3</xm:f>
            <x14:dxf>
              <fill>
                <patternFill>
                  <bgColor rgb="FF99CC00"/>
                </patternFill>
              </fill>
            </x14:dxf>
          </x14:cfRule>
          <x14:cfRule type="containsText" priority="1982" operator="containsText" id="{2065E400-CB96-435B-BC57-ED4D3E9D3008}">
            <xm:f>NOT(ISERROR(SEARCH('Listados Datos'!$P$4,Z594)))</xm:f>
            <xm:f>'Listados Datos'!$P$4</xm:f>
            <x14:dxf>
              <fill>
                <patternFill>
                  <bgColor rgb="FF33CC33"/>
                </patternFill>
              </fill>
            </x14:dxf>
          </x14:cfRule>
          <x14:cfRule type="containsText" priority="1983" operator="containsText" id="{5B5D2B0F-FED3-4F33-A5EB-FFC1B0552380}">
            <xm:f>NOT(ISERROR(SEARCH('Listados Datos'!$P$5,Z594)))</xm:f>
            <xm:f>'Listados Datos'!$P$5</xm:f>
            <x14:dxf>
              <fill>
                <patternFill>
                  <bgColor rgb="FFFFFF00"/>
                </patternFill>
              </fill>
            </x14:dxf>
          </x14:cfRule>
          <x14:cfRule type="containsText" priority="1984" operator="containsText" id="{A33BAD9C-DE78-4C30-8BF6-B5C950EC26B4}">
            <xm:f>NOT(ISERROR(SEARCH('Listados Datos'!$P$6,Z594)))</xm:f>
            <xm:f>'Listados Datos'!$P$6</xm:f>
            <x14:dxf>
              <fill>
                <patternFill>
                  <bgColor rgb="FFFFC000"/>
                </patternFill>
              </fill>
            </x14:dxf>
          </x14:cfRule>
          <x14:cfRule type="containsText" priority="1985" operator="containsText" id="{45AC2555-E4B2-4641-9BF1-AC760FE3F4ED}">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953" operator="containsText" id="{3D380D47-DF25-47DF-8A18-6FB3F7E31138}">
            <xm:f>NOT(ISERROR(SEARCH('Listados Datos'!$T$3,AT595)))</xm:f>
            <xm:f>'Listados Datos'!$T$3</xm:f>
            <x14:dxf>
              <fill>
                <patternFill patternType="solid">
                  <bgColor rgb="FFC00000"/>
                </patternFill>
              </fill>
            </x14:dxf>
          </x14:cfRule>
          <x14:cfRule type="containsText" priority="1954" operator="containsText" id="{86AECAA7-02C3-48CE-973A-6956560F3A41}">
            <xm:f>NOT(ISERROR(SEARCH('Listados Datos'!$T$4,AT595)))</xm:f>
            <xm:f>'Listados Datos'!$T$4</xm:f>
            <x14:dxf>
              <font>
                <b/>
                <i val="0"/>
                <color theme="0"/>
              </font>
              <fill>
                <patternFill>
                  <bgColor rgb="FFE26B0A"/>
                </patternFill>
              </fill>
            </x14:dxf>
          </x14:cfRule>
          <x14:cfRule type="containsText" priority="1955" operator="containsText" id="{CC23662E-A8D2-4B9D-8629-97A8D6768320}">
            <xm:f>NOT(ISERROR(SEARCH('Listados Datos'!$T$5,AT595)))</xm:f>
            <xm:f>'Listados Datos'!$T$5</xm:f>
            <x14:dxf>
              <font>
                <b/>
                <i val="0"/>
                <color auto="1"/>
              </font>
              <fill>
                <patternFill>
                  <bgColor rgb="FFFFFF00"/>
                </patternFill>
              </fill>
            </x14:dxf>
          </x14:cfRule>
          <x14:cfRule type="containsText" priority="1956" operator="containsText" id="{B1B436F6-2B3D-40DF-BC49-81D28FC836ED}">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1873" operator="containsText" id="{7E357026-8099-4163-A95A-56BDCE6139B2}">
            <xm:f>NOT(ISERROR(SEARCH('Listados Datos'!$T$3,AT591)))</xm:f>
            <xm:f>'Listados Datos'!$T$3</xm:f>
            <x14:dxf>
              <fill>
                <patternFill patternType="solid">
                  <bgColor rgb="FFC00000"/>
                </patternFill>
              </fill>
            </x14:dxf>
          </x14:cfRule>
          <x14:cfRule type="containsText" priority="1874" operator="containsText" id="{7DB99B14-5DEF-4334-8121-D46550A5C05C}">
            <xm:f>NOT(ISERROR(SEARCH('Listados Datos'!$T$4,AT591)))</xm:f>
            <xm:f>'Listados Datos'!$T$4</xm:f>
            <x14:dxf>
              <font>
                <b/>
                <i val="0"/>
                <color theme="0"/>
              </font>
              <fill>
                <patternFill>
                  <bgColor rgb="FFE26B0A"/>
                </patternFill>
              </fill>
            </x14:dxf>
          </x14:cfRule>
          <x14:cfRule type="containsText" priority="1875" operator="containsText" id="{1B02ACB4-660C-4731-884C-579F9743ACD2}">
            <xm:f>NOT(ISERROR(SEARCH('Listados Datos'!$T$5,AT591)))</xm:f>
            <xm:f>'Listados Datos'!$T$5</xm:f>
            <x14:dxf>
              <font>
                <b/>
                <i val="0"/>
                <color auto="1"/>
              </font>
              <fill>
                <patternFill>
                  <bgColor rgb="FFFFFF00"/>
                </patternFill>
              </fill>
            </x14:dxf>
          </x14:cfRule>
          <x14:cfRule type="containsText" priority="1876" operator="containsText" id="{E84E672C-E8B2-4ABC-BE78-7467069659E7}">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63" operator="containsText" id="{3C8FE03C-9A31-4540-9431-672289353114}">
            <xm:f>NOT(ISERROR(SEARCH('Listados Datos'!$P$3,AR591)))</xm:f>
            <xm:f>'Listados Datos'!$P$3</xm:f>
            <x14:dxf>
              <fill>
                <patternFill>
                  <bgColor rgb="FF99CC00"/>
                </patternFill>
              </fill>
            </x14:dxf>
          </x14:cfRule>
          <x14:cfRule type="containsText" priority="1864" operator="containsText" id="{B0C7D88A-CAB6-42D3-8C1F-B729103CFDB5}">
            <xm:f>NOT(ISERROR(SEARCH('Listados Datos'!$P$4,AR591)))</xm:f>
            <xm:f>'Listados Datos'!$P$4</xm:f>
            <x14:dxf>
              <fill>
                <patternFill>
                  <bgColor rgb="FF33CC33"/>
                </patternFill>
              </fill>
            </x14:dxf>
          </x14:cfRule>
          <x14:cfRule type="containsText" priority="1865" operator="containsText" id="{CDB554EF-94F3-45D7-B46F-B1C019481E6F}">
            <xm:f>NOT(ISERROR(SEARCH('Listados Datos'!$P$5,AR591)))</xm:f>
            <xm:f>'Listados Datos'!$P$5</xm:f>
            <x14:dxf>
              <fill>
                <patternFill>
                  <bgColor rgb="FFFFFF00"/>
                </patternFill>
              </fill>
            </x14:dxf>
          </x14:cfRule>
          <x14:cfRule type="containsText" priority="1866" operator="containsText" id="{B4A8FE40-4339-413C-83E6-157C3C8A9B68}">
            <xm:f>NOT(ISERROR(SEARCH('Listados Datos'!$P$6,AR591)))</xm:f>
            <xm:f>'Listados Datos'!$P$6</xm:f>
            <x14:dxf>
              <fill>
                <patternFill>
                  <bgColor rgb="FFFFC000"/>
                </patternFill>
              </fill>
            </x14:dxf>
          </x14:cfRule>
          <x14:cfRule type="containsText" priority="1867" operator="containsText" id="{16471651-9029-4649-85A1-ACA3743FE978}">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31" operator="containsText" id="{03EFA323-965E-4B34-BCDC-48F5D9D91C3A}">
            <xm:f>NOT(ISERROR(SEARCH('Listados Datos'!$T$3,AT588)))</xm:f>
            <xm:f>'Listados Datos'!$T$3</xm:f>
            <x14:dxf>
              <fill>
                <patternFill patternType="solid">
                  <bgColor rgb="FFC00000"/>
                </patternFill>
              </fill>
            </x14:dxf>
          </x14:cfRule>
          <x14:cfRule type="containsText" priority="1832" operator="containsText" id="{2A308F2F-DEF4-4677-BED5-79A51E0EE149}">
            <xm:f>NOT(ISERROR(SEARCH('Listados Datos'!$T$4,AT588)))</xm:f>
            <xm:f>'Listados Datos'!$T$4</xm:f>
            <x14:dxf>
              <font>
                <b/>
                <i val="0"/>
                <color theme="0"/>
              </font>
              <fill>
                <patternFill>
                  <bgColor rgb="FFE26B0A"/>
                </patternFill>
              </fill>
            </x14:dxf>
          </x14:cfRule>
          <x14:cfRule type="containsText" priority="1833" operator="containsText" id="{6D15B542-E7DA-46CB-8516-623C55B902F9}">
            <xm:f>NOT(ISERROR(SEARCH('Listados Datos'!$T$5,AT588)))</xm:f>
            <xm:f>'Listados Datos'!$T$5</xm:f>
            <x14:dxf>
              <font>
                <b/>
                <i val="0"/>
                <color auto="1"/>
              </font>
              <fill>
                <patternFill>
                  <bgColor rgb="FFFFFF00"/>
                </patternFill>
              </fill>
            </x14:dxf>
          </x14:cfRule>
          <x14:cfRule type="containsText" priority="1834" operator="containsText" id="{A85BFF94-0C62-42B3-A95D-6FF6658710DF}">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821" operator="containsText" id="{6D02C9B8-5F75-4B4A-AE7A-E9C64F1831DC}">
            <xm:f>NOT(ISERROR(SEARCH('Listados Datos'!$P$3,AR588)))</xm:f>
            <xm:f>'Listados Datos'!$P$3</xm:f>
            <x14:dxf>
              <fill>
                <patternFill>
                  <bgColor rgb="FF99CC00"/>
                </patternFill>
              </fill>
            </x14:dxf>
          </x14:cfRule>
          <x14:cfRule type="containsText" priority="1822" operator="containsText" id="{3525856C-4CC6-45DC-A058-019F2C529995}">
            <xm:f>NOT(ISERROR(SEARCH('Listados Datos'!$P$4,AR588)))</xm:f>
            <xm:f>'Listados Datos'!$P$4</xm:f>
            <x14:dxf>
              <fill>
                <patternFill>
                  <bgColor rgb="FF33CC33"/>
                </patternFill>
              </fill>
            </x14:dxf>
          </x14:cfRule>
          <x14:cfRule type="containsText" priority="1823" operator="containsText" id="{809203E1-089C-438E-B393-8EF9EE134A01}">
            <xm:f>NOT(ISERROR(SEARCH('Listados Datos'!$P$5,AR588)))</xm:f>
            <xm:f>'Listados Datos'!$P$5</xm:f>
            <x14:dxf>
              <fill>
                <patternFill>
                  <bgColor rgb="FFFFFF00"/>
                </patternFill>
              </fill>
            </x14:dxf>
          </x14:cfRule>
          <x14:cfRule type="containsText" priority="1824" operator="containsText" id="{B1FD8DA6-3780-41B6-A97A-9A9371B4B413}">
            <xm:f>NOT(ISERROR(SEARCH('Listados Datos'!$P$6,AR588)))</xm:f>
            <xm:f>'Listados Datos'!$P$6</xm:f>
            <x14:dxf>
              <fill>
                <patternFill>
                  <bgColor rgb="FFFFC000"/>
                </patternFill>
              </fill>
            </x14:dxf>
          </x14:cfRule>
          <x14:cfRule type="containsText" priority="1825" operator="containsText" id="{40FFD20B-B503-4A3D-A4A5-1B4386B20561}">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807" operator="containsText" id="{54669701-AD2E-47F9-A97C-F46E2178425A}">
            <xm:f>NOT(ISERROR(SEARCH('Listados Datos'!$P$3,AR589)))</xm:f>
            <xm:f>'Listados Datos'!$P$3</xm:f>
            <x14:dxf>
              <fill>
                <patternFill>
                  <bgColor rgb="FF99CC00"/>
                </patternFill>
              </fill>
            </x14:dxf>
          </x14:cfRule>
          <x14:cfRule type="containsText" priority="1808" operator="containsText" id="{84D69D7A-2845-4EF8-AF74-04CB23B147F4}">
            <xm:f>NOT(ISERROR(SEARCH('Listados Datos'!$P$4,AR589)))</xm:f>
            <xm:f>'Listados Datos'!$P$4</xm:f>
            <x14:dxf>
              <fill>
                <patternFill>
                  <bgColor rgb="FF33CC33"/>
                </patternFill>
              </fill>
            </x14:dxf>
          </x14:cfRule>
          <x14:cfRule type="containsText" priority="1809" operator="containsText" id="{3AAE3D77-6C40-4AD8-ADC5-D81887091D89}">
            <xm:f>NOT(ISERROR(SEARCH('Listados Datos'!$P$5,AR589)))</xm:f>
            <xm:f>'Listados Datos'!$P$5</xm:f>
            <x14:dxf>
              <fill>
                <patternFill>
                  <bgColor rgb="FFFFFF00"/>
                </patternFill>
              </fill>
            </x14:dxf>
          </x14:cfRule>
          <x14:cfRule type="containsText" priority="1810" operator="containsText" id="{6F82975C-D4BB-468B-8823-9A638549B8C8}">
            <xm:f>NOT(ISERROR(SEARCH('Listados Datos'!$P$6,AR589)))</xm:f>
            <xm:f>'Listados Datos'!$P$6</xm:f>
            <x14:dxf>
              <fill>
                <patternFill>
                  <bgColor rgb="FFFFC000"/>
                </patternFill>
              </fill>
            </x14:dxf>
          </x14:cfRule>
          <x14:cfRule type="containsText" priority="1811" operator="containsText" id="{FF45DF8A-5AD9-4D0E-BE05-1A8468F7E110}">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1939" operator="containsText" id="{72687EA2-9FBD-427A-A447-8D332193D760}">
            <xm:f>NOT(ISERROR(SEARCH('Listados Datos'!$T$3,AF586)))</xm:f>
            <xm:f>'Listados Datos'!$T$3</xm:f>
            <x14:dxf>
              <fill>
                <patternFill patternType="solid">
                  <bgColor rgb="FFC00000"/>
                </patternFill>
              </fill>
            </x14:dxf>
          </x14:cfRule>
          <x14:cfRule type="containsText" priority="1940" operator="containsText" id="{DAE563B0-F284-41F7-BC5D-D3EB4407E820}">
            <xm:f>NOT(ISERROR(SEARCH('Listados Datos'!$T$4,AF586)))</xm:f>
            <xm:f>'Listados Datos'!$T$4</xm:f>
            <x14:dxf>
              <font>
                <b/>
                <i val="0"/>
                <color theme="0"/>
              </font>
              <fill>
                <patternFill>
                  <bgColor rgb="FFE26B0A"/>
                </patternFill>
              </fill>
            </x14:dxf>
          </x14:cfRule>
          <x14:cfRule type="containsText" priority="1941" operator="containsText" id="{BC3BEA96-16CC-4794-A98F-BE174BF5AAC7}">
            <xm:f>NOT(ISERROR(SEARCH('Listados Datos'!$T$5,AF586)))</xm:f>
            <xm:f>'Listados Datos'!$T$5</xm:f>
            <x14:dxf>
              <font>
                <b/>
                <i val="0"/>
                <color auto="1"/>
              </font>
              <fill>
                <patternFill>
                  <bgColor rgb="FFFFFF00"/>
                </patternFill>
              </fill>
            </x14:dxf>
          </x14:cfRule>
          <x14:cfRule type="containsText" priority="1942" operator="containsText" id="{7CEB7146-70FC-44A1-AF6E-4AB12ED22A0D}">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35" operator="containsText" id="{C05793CE-FF35-4B2B-ADD5-3F0A13EB20F6}">
            <xm:f>NOT(ISERROR(SEARCH('Listados Datos'!$T$3,AB586)))</xm:f>
            <xm:f>'Listados Datos'!$T$3</xm:f>
            <x14:dxf>
              <fill>
                <patternFill patternType="solid">
                  <bgColor rgb="FFC00000"/>
                </patternFill>
              </fill>
            </x14:dxf>
          </x14:cfRule>
          <x14:cfRule type="containsText" priority="1936" operator="containsText" id="{924741B2-B81A-4E55-89E9-AC4CD9722FFF}">
            <xm:f>NOT(ISERROR(SEARCH('Listados Datos'!$T$4,AB586)))</xm:f>
            <xm:f>'Listados Datos'!$T$4</xm:f>
            <x14:dxf>
              <font>
                <b/>
                <i val="0"/>
                <color theme="0"/>
              </font>
              <fill>
                <patternFill>
                  <bgColor rgb="FFE26B0A"/>
                </patternFill>
              </fill>
            </x14:dxf>
          </x14:cfRule>
          <x14:cfRule type="containsText" priority="1937" operator="containsText" id="{3DB54A4B-823D-4993-86A9-7CD2021E22B9}">
            <xm:f>NOT(ISERROR(SEARCH('Listados Datos'!$T$5,AB586)))</xm:f>
            <xm:f>'Listados Datos'!$T$5</xm:f>
            <x14:dxf>
              <font>
                <b/>
                <i val="0"/>
                <color auto="1"/>
              </font>
              <fill>
                <patternFill>
                  <bgColor rgb="FFFFFF00"/>
                </patternFill>
              </fill>
            </x14:dxf>
          </x14:cfRule>
          <x14:cfRule type="containsText" priority="1938" operator="containsText" id="{073C762D-3F0D-482D-B033-F4DFCA0B293D}">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25" operator="containsText" id="{F663DE29-D2F2-412B-ACB4-8B27AD4321BF}">
            <xm:f>NOT(ISERROR(SEARCH('Listados Datos'!$P$3,Z586)))</xm:f>
            <xm:f>'Listados Datos'!$P$3</xm:f>
            <x14:dxf>
              <fill>
                <patternFill>
                  <bgColor rgb="FF99CC00"/>
                </patternFill>
              </fill>
            </x14:dxf>
          </x14:cfRule>
          <x14:cfRule type="containsText" priority="1926" operator="containsText" id="{2AA3D931-A994-463F-803F-5FD239AD8E30}">
            <xm:f>NOT(ISERROR(SEARCH('Listados Datos'!$P$4,Z586)))</xm:f>
            <xm:f>'Listados Datos'!$P$4</xm:f>
            <x14:dxf>
              <fill>
                <patternFill>
                  <bgColor rgb="FF33CC33"/>
                </patternFill>
              </fill>
            </x14:dxf>
          </x14:cfRule>
          <x14:cfRule type="containsText" priority="1927" operator="containsText" id="{5E00308C-80CD-411C-9832-A6E3C1E4D48C}">
            <xm:f>NOT(ISERROR(SEARCH('Listados Datos'!$P$5,Z586)))</xm:f>
            <xm:f>'Listados Datos'!$P$5</xm:f>
            <x14:dxf>
              <fill>
                <patternFill>
                  <bgColor rgb="FFFFFF00"/>
                </patternFill>
              </fill>
            </x14:dxf>
          </x14:cfRule>
          <x14:cfRule type="containsText" priority="1928" operator="containsText" id="{8EADB80C-42E9-406A-9B31-A362750D9866}">
            <xm:f>NOT(ISERROR(SEARCH('Listados Datos'!$P$6,Z586)))</xm:f>
            <xm:f>'Listados Datos'!$P$6</xm:f>
            <x14:dxf>
              <fill>
                <patternFill>
                  <bgColor rgb="FFFFC000"/>
                </patternFill>
              </fill>
            </x14:dxf>
          </x14:cfRule>
          <x14:cfRule type="containsText" priority="1929" operator="containsText" id="{059DFED3-334A-4D67-BC39-64038C87BC7C}">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901" operator="containsText" id="{2F5D9EB8-61A6-4B59-8C16-74B97CEF93D4}">
            <xm:f>NOT(ISERROR(SEARCH('Listados Datos'!$T$3,AT586)))</xm:f>
            <xm:f>'Listados Datos'!$T$3</xm:f>
            <x14:dxf>
              <fill>
                <patternFill patternType="solid">
                  <bgColor rgb="FFC00000"/>
                </patternFill>
              </fill>
            </x14:dxf>
          </x14:cfRule>
          <x14:cfRule type="containsText" priority="1902" operator="containsText" id="{014255E8-DCCB-445E-B5C5-E0B666771FAC}">
            <xm:f>NOT(ISERROR(SEARCH('Listados Datos'!$T$4,AT586)))</xm:f>
            <xm:f>'Listados Datos'!$T$4</xm:f>
            <x14:dxf>
              <font>
                <b/>
                <i val="0"/>
                <color theme="0"/>
              </font>
              <fill>
                <patternFill>
                  <bgColor rgb="FFE26B0A"/>
                </patternFill>
              </fill>
            </x14:dxf>
          </x14:cfRule>
          <x14:cfRule type="containsText" priority="1903" operator="containsText" id="{55F70611-07C3-45C2-8B8D-5B61F881B2CF}">
            <xm:f>NOT(ISERROR(SEARCH('Listados Datos'!$T$5,AT586)))</xm:f>
            <xm:f>'Listados Datos'!$T$5</xm:f>
            <x14:dxf>
              <font>
                <b/>
                <i val="0"/>
                <color auto="1"/>
              </font>
              <fill>
                <patternFill>
                  <bgColor rgb="FFFFFF00"/>
                </patternFill>
              </fill>
            </x14:dxf>
          </x14:cfRule>
          <x14:cfRule type="containsText" priority="1904" operator="containsText" id="{CC838BB1-4660-4ABD-B18E-DB887F7AEA89}">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91" operator="containsText" id="{8838B6F0-4913-4B6E-8EC1-52A484B0CF0F}">
            <xm:f>NOT(ISERROR(SEARCH('Listados Datos'!$P$3,AR586)))</xm:f>
            <xm:f>'Listados Datos'!$P$3</xm:f>
            <x14:dxf>
              <fill>
                <patternFill>
                  <bgColor rgb="FF99CC00"/>
                </patternFill>
              </fill>
            </x14:dxf>
          </x14:cfRule>
          <x14:cfRule type="containsText" priority="1892" operator="containsText" id="{F4C7EDF9-888F-467E-BCB9-C39EE909AC9E}">
            <xm:f>NOT(ISERROR(SEARCH('Listados Datos'!$P$4,AR586)))</xm:f>
            <xm:f>'Listados Datos'!$P$4</xm:f>
            <x14:dxf>
              <fill>
                <patternFill>
                  <bgColor rgb="FF33CC33"/>
                </patternFill>
              </fill>
            </x14:dxf>
          </x14:cfRule>
          <x14:cfRule type="containsText" priority="1893" operator="containsText" id="{BC4262B3-530B-49E8-9226-B82BEC2F5074}">
            <xm:f>NOT(ISERROR(SEARCH('Listados Datos'!$P$5,AR586)))</xm:f>
            <xm:f>'Listados Datos'!$P$5</xm:f>
            <x14:dxf>
              <fill>
                <patternFill>
                  <bgColor rgb="FFFFFF00"/>
                </patternFill>
              </fill>
            </x14:dxf>
          </x14:cfRule>
          <x14:cfRule type="containsText" priority="1894" operator="containsText" id="{78462902-AF3C-486F-8906-1421AB4D477B}">
            <xm:f>NOT(ISERROR(SEARCH('Listados Datos'!$P$6,AR586)))</xm:f>
            <xm:f>'Listados Datos'!$P$6</xm:f>
            <x14:dxf>
              <fill>
                <patternFill>
                  <bgColor rgb="FFFFC000"/>
                </patternFill>
              </fill>
            </x14:dxf>
          </x14:cfRule>
          <x14:cfRule type="containsText" priority="1895" operator="containsText" id="{73B6DE3E-58D7-4218-9AAA-AE787D76C0E7}">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87" operator="containsText" id="{889F197A-A1A1-47BA-8450-F1D942EEFEF5}">
            <xm:f>NOT(ISERROR(SEARCH('Listados Datos'!$T$3,AT587)))</xm:f>
            <xm:f>'Listados Datos'!$T$3</xm:f>
            <x14:dxf>
              <fill>
                <patternFill patternType="solid">
                  <bgColor rgb="FFC00000"/>
                </patternFill>
              </fill>
            </x14:dxf>
          </x14:cfRule>
          <x14:cfRule type="containsText" priority="1888" operator="containsText" id="{D09B37D9-58D6-4547-B7B7-8168EEF715C1}">
            <xm:f>NOT(ISERROR(SEARCH('Listados Datos'!$T$4,AT587)))</xm:f>
            <xm:f>'Listados Datos'!$T$4</xm:f>
            <x14:dxf>
              <font>
                <b/>
                <i val="0"/>
                <color theme="0"/>
              </font>
              <fill>
                <patternFill>
                  <bgColor rgb="FFE26B0A"/>
                </patternFill>
              </fill>
            </x14:dxf>
          </x14:cfRule>
          <x14:cfRule type="containsText" priority="1889" operator="containsText" id="{230009E9-18F7-4190-B384-4CDEDD20A309}">
            <xm:f>NOT(ISERROR(SEARCH('Listados Datos'!$T$5,AT587)))</xm:f>
            <xm:f>'Listados Datos'!$T$5</xm:f>
            <x14:dxf>
              <font>
                <b/>
                <i val="0"/>
                <color auto="1"/>
              </font>
              <fill>
                <patternFill>
                  <bgColor rgb="FFFFFF00"/>
                </patternFill>
              </fill>
            </x14:dxf>
          </x14:cfRule>
          <x14:cfRule type="containsText" priority="1890" operator="containsText" id="{F7782B0D-5BC9-489F-AC3D-B139B39BFAA8}">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77" operator="containsText" id="{9D24CF55-E827-42FC-8097-0CD40F4BEDE1}">
            <xm:f>NOT(ISERROR(SEARCH('Listados Datos'!$P$3,AR587)))</xm:f>
            <xm:f>'Listados Datos'!$P$3</xm:f>
            <x14:dxf>
              <fill>
                <patternFill>
                  <bgColor rgb="FF99CC00"/>
                </patternFill>
              </fill>
            </x14:dxf>
          </x14:cfRule>
          <x14:cfRule type="containsText" priority="1878" operator="containsText" id="{3B125E4D-DCFE-49B6-82EB-229EDF859B53}">
            <xm:f>NOT(ISERROR(SEARCH('Listados Datos'!$P$4,AR587)))</xm:f>
            <xm:f>'Listados Datos'!$P$4</xm:f>
            <x14:dxf>
              <fill>
                <patternFill>
                  <bgColor rgb="FF33CC33"/>
                </patternFill>
              </fill>
            </x14:dxf>
          </x14:cfRule>
          <x14:cfRule type="containsText" priority="1879" operator="containsText" id="{499CA302-EBEA-488E-8631-F273BB1B971D}">
            <xm:f>NOT(ISERROR(SEARCH('Listados Datos'!$P$5,AR587)))</xm:f>
            <xm:f>'Listados Datos'!$P$5</xm:f>
            <x14:dxf>
              <fill>
                <patternFill>
                  <bgColor rgb="FFFFFF00"/>
                </patternFill>
              </fill>
            </x14:dxf>
          </x14:cfRule>
          <x14:cfRule type="containsText" priority="1880" operator="containsText" id="{A92F3EF1-D56F-4662-85DC-D1A6923FC6F0}">
            <xm:f>NOT(ISERROR(SEARCH('Listados Datos'!$P$6,AR587)))</xm:f>
            <xm:f>'Listados Datos'!$P$6</xm:f>
            <x14:dxf>
              <fill>
                <patternFill>
                  <bgColor rgb="FFFFC000"/>
                </patternFill>
              </fill>
            </x14:dxf>
          </x14:cfRule>
          <x14:cfRule type="containsText" priority="1881" operator="containsText" id="{DCD343B5-95C2-4242-8E6F-CB5C7FF9B3A4}">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59" operator="containsText" id="{AA775066-C494-4481-BE3E-6F6627C87678}">
            <xm:f>NOT(ISERROR(SEARCH('Listados Datos'!$T$3,AF588)))</xm:f>
            <xm:f>'Listados Datos'!$T$3</xm:f>
            <x14:dxf>
              <fill>
                <patternFill patternType="solid">
                  <bgColor rgb="FFC00000"/>
                </patternFill>
              </fill>
            </x14:dxf>
          </x14:cfRule>
          <x14:cfRule type="containsText" priority="1860" operator="containsText" id="{F1EA32B8-0EC7-4A9B-93F6-EE36C48FC3A2}">
            <xm:f>NOT(ISERROR(SEARCH('Listados Datos'!$T$4,AF588)))</xm:f>
            <xm:f>'Listados Datos'!$T$4</xm:f>
            <x14:dxf>
              <font>
                <b/>
                <i val="0"/>
                <color theme="0"/>
              </font>
              <fill>
                <patternFill>
                  <bgColor rgb="FFE26B0A"/>
                </patternFill>
              </fill>
            </x14:dxf>
          </x14:cfRule>
          <x14:cfRule type="containsText" priority="1861" operator="containsText" id="{7E1EE3B4-525D-4132-A7C0-C6FCA19A2D6A}">
            <xm:f>NOT(ISERROR(SEARCH('Listados Datos'!$T$5,AF588)))</xm:f>
            <xm:f>'Listados Datos'!$T$5</xm:f>
            <x14:dxf>
              <font>
                <b/>
                <i val="0"/>
                <color auto="1"/>
              </font>
              <fill>
                <patternFill>
                  <bgColor rgb="FFFFFF00"/>
                </patternFill>
              </fill>
            </x14:dxf>
          </x14:cfRule>
          <x14:cfRule type="containsText" priority="1862" operator="containsText" id="{45B52FF6-E1D5-4A39-90E0-5A37B369D860}">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55" operator="containsText" id="{8D0E8CED-5A7C-4BCF-BF02-79BD0BE49EA5}">
            <xm:f>NOT(ISERROR(SEARCH('Listados Datos'!$T$3,AB588)))</xm:f>
            <xm:f>'Listados Datos'!$T$3</xm:f>
            <x14:dxf>
              <fill>
                <patternFill patternType="solid">
                  <bgColor rgb="FFC00000"/>
                </patternFill>
              </fill>
            </x14:dxf>
          </x14:cfRule>
          <x14:cfRule type="containsText" priority="1856" operator="containsText" id="{75284713-1A38-4EE0-B155-89C8AF7ABC48}">
            <xm:f>NOT(ISERROR(SEARCH('Listados Datos'!$T$4,AB588)))</xm:f>
            <xm:f>'Listados Datos'!$T$4</xm:f>
            <x14:dxf>
              <font>
                <b/>
                <i val="0"/>
                <color theme="0"/>
              </font>
              <fill>
                <patternFill>
                  <bgColor rgb="FFE26B0A"/>
                </patternFill>
              </fill>
            </x14:dxf>
          </x14:cfRule>
          <x14:cfRule type="containsText" priority="1857" operator="containsText" id="{3C464448-632E-496A-8664-0423C2938360}">
            <xm:f>NOT(ISERROR(SEARCH('Listados Datos'!$T$5,AB588)))</xm:f>
            <xm:f>'Listados Datos'!$T$5</xm:f>
            <x14:dxf>
              <font>
                <b/>
                <i val="0"/>
                <color auto="1"/>
              </font>
              <fill>
                <patternFill>
                  <bgColor rgb="FFFFFF00"/>
                </patternFill>
              </fill>
            </x14:dxf>
          </x14:cfRule>
          <x14:cfRule type="containsText" priority="1858" operator="containsText" id="{FD2EC5A8-2D03-4B54-9D67-1131705FA9EB}">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45" operator="containsText" id="{A89F21EF-97BB-4302-9B9A-53939AF5F3D4}">
            <xm:f>NOT(ISERROR(SEARCH('Listados Datos'!$P$3,Z588)))</xm:f>
            <xm:f>'Listados Datos'!$P$3</xm:f>
            <x14:dxf>
              <fill>
                <patternFill>
                  <bgColor rgb="FF99CC00"/>
                </patternFill>
              </fill>
            </x14:dxf>
          </x14:cfRule>
          <x14:cfRule type="containsText" priority="1846" operator="containsText" id="{22CF3E57-4BDB-4688-B174-EC524C6AA27B}">
            <xm:f>NOT(ISERROR(SEARCH('Listados Datos'!$P$4,Z588)))</xm:f>
            <xm:f>'Listados Datos'!$P$4</xm:f>
            <x14:dxf>
              <fill>
                <patternFill>
                  <bgColor rgb="FF33CC33"/>
                </patternFill>
              </fill>
            </x14:dxf>
          </x14:cfRule>
          <x14:cfRule type="containsText" priority="1847" operator="containsText" id="{62A958AA-690A-43E6-BC14-6D29B9F18E08}">
            <xm:f>NOT(ISERROR(SEARCH('Listados Datos'!$P$5,Z588)))</xm:f>
            <xm:f>'Listados Datos'!$P$5</xm:f>
            <x14:dxf>
              <fill>
                <patternFill>
                  <bgColor rgb="FFFFFF00"/>
                </patternFill>
              </fill>
            </x14:dxf>
          </x14:cfRule>
          <x14:cfRule type="containsText" priority="1848" operator="containsText" id="{BF088731-C97B-4EF4-B472-5BB1DBF7B497}">
            <xm:f>NOT(ISERROR(SEARCH('Listados Datos'!$P$6,Z588)))</xm:f>
            <xm:f>'Listados Datos'!$P$6</xm:f>
            <x14:dxf>
              <fill>
                <patternFill>
                  <bgColor rgb="FFFFC000"/>
                </patternFill>
              </fill>
            </x14:dxf>
          </x14:cfRule>
          <x14:cfRule type="containsText" priority="1849" operator="containsText" id="{9A6EA5B0-09B2-41C0-870C-C4D00F85D4EF}">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817" operator="containsText" id="{E59D7BEF-56A9-4422-84E5-2E0EFBF43016}">
            <xm:f>NOT(ISERROR(SEARCH('Listados Datos'!$T$3,AT589)))</xm:f>
            <xm:f>'Listados Datos'!$T$3</xm:f>
            <x14:dxf>
              <fill>
                <patternFill patternType="solid">
                  <bgColor rgb="FFC00000"/>
                </patternFill>
              </fill>
            </x14:dxf>
          </x14:cfRule>
          <x14:cfRule type="containsText" priority="1818" operator="containsText" id="{212D1365-2BBA-4060-AE19-CC0780DC9B24}">
            <xm:f>NOT(ISERROR(SEARCH('Listados Datos'!$T$4,AT589)))</xm:f>
            <xm:f>'Listados Datos'!$T$4</xm:f>
            <x14:dxf>
              <font>
                <b/>
                <i val="0"/>
                <color theme="0"/>
              </font>
              <fill>
                <patternFill>
                  <bgColor rgb="FFE26B0A"/>
                </patternFill>
              </fill>
            </x14:dxf>
          </x14:cfRule>
          <x14:cfRule type="containsText" priority="1819" operator="containsText" id="{458EEB92-B68A-4926-A84C-7EA1D9F37A39}">
            <xm:f>NOT(ISERROR(SEARCH('Listados Datos'!$T$5,AT589)))</xm:f>
            <xm:f>'Listados Datos'!$T$5</xm:f>
            <x14:dxf>
              <font>
                <b/>
                <i val="0"/>
                <color auto="1"/>
              </font>
              <fill>
                <patternFill>
                  <bgColor rgb="FFFFFF00"/>
                </patternFill>
              </fill>
            </x14:dxf>
          </x14:cfRule>
          <x14:cfRule type="containsText" priority="1820" operator="containsText" id="{99593EC6-41EF-4B0B-A785-60ABA399C9D0}">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555" operator="containsText" id="{4D0BEBE8-AA58-4CB4-B0E5-BCBC10B77AD8}">
            <xm:f>NOT(ISERROR(SEARCH('Listados Datos'!$P$3,AR596)))</xm:f>
            <xm:f>'Listados Datos'!$P$3</xm:f>
            <x14:dxf>
              <fill>
                <patternFill>
                  <bgColor rgb="FF99CC00"/>
                </patternFill>
              </fill>
            </x14:dxf>
          </x14:cfRule>
          <x14:cfRule type="containsText" priority="1556" operator="containsText" id="{F227760E-B86A-45F7-AF40-0CA2B90891F7}">
            <xm:f>NOT(ISERROR(SEARCH('Listados Datos'!$P$4,AR596)))</xm:f>
            <xm:f>'Listados Datos'!$P$4</xm:f>
            <x14:dxf>
              <fill>
                <patternFill>
                  <bgColor rgb="FF33CC33"/>
                </patternFill>
              </fill>
            </x14:dxf>
          </x14:cfRule>
          <x14:cfRule type="containsText" priority="1557" operator="containsText" id="{14816439-D121-4FB0-B375-B4D1445A62AD}">
            <xm:f>NOT(ISERROR(SEARCH('Listados Datos'!$P$5,AR596)))</xm:f>
            <xm:f>'Listados Datos'!$P$5</xm:f>
            <x14:dxf>
              <fill>
                <patternFill>
                  <bgColor rgb="FFFFFF00"/>
                </patternFill>
              </fill>
            </x14:dxf>
          </x14:cfRule>
          <x14:cfRule type="containsText" priority="1558" operator="containsText" id="{B07ED3D7-1EF8-4E32-86C9-DAD01833DC36}">
            <xm:f>NOT(ISERROR(SEARCH('Listados Datos'!$P$6,AR596)))</xm:f>
            <xm:f>'Listados Datos'!$P$6</xm:f>
            <x14:dxf>
              <fill>
                <patternFill>
                  <bgColor rgb="FFFFC000"/>
                </patternFill>
              </fill>
            </x14:dxf>
          </x14:cfRule>
          <x14:cfRule type="containsText" priority="1559" operator="containsText" id="{2334A4E1-8BDA-4466-8C47-04EBB88AD966}">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803" operator="containsText" id="{7A828CBE-EE60-49EE-AEFC-6DBBBC8D97DC}">
            <xm:f>NOT(ISERROR(SEARCH('Listados Datos'!$T$3,AF566)))</xm:f>
            <xm:f>'Listados Datos'!$T$3</xm:f>
            <x14:dxf>
              <fill>
                <patternFill patternType="solid">
                  <bgColor rgb="FFC00000"/>
                </patternFill>
              </fill>
            </x14:dxf>
          </x14:cfRule>
          <x14:cfRule type="containsText" priority="1804" operator="containsText" id="{4B1B70F8-96E0-460B-8689-A0F2E9EA3CFF}">
            <xm:f>NOT(ISERROR(SEARCH('Listados Datos'!$T$4,AF566)))</xm:f>
            <xm:f>'Listados Datos'!$T$4</xm:f>
            <x14:dxf>
              <font>
                <b/>
                <i val="0"/>
                <color theme="0"/>
              </font>
              <fill>
                <patternFill>
                  <bgColor rgb="FFE26B0A"/>
                </patternFill>
              </fill>
            </x14:dxf>
          </x14:cfRule>
          <x14:cfRule type="containsText" priority="1805" operator="containsText" id="{6CBC5A07-5213-4FEF-A402-345EBF85F9CF}">
            <xm:f>NOT(ISERROR(SEARCH('Listados Datos'!$T$5,AF566)))</xm:f>
            <xm:f>'Listados Datos'!$T$5</xm:f>
            <x14:dxf>
              <font>
                <b/>
                <i val="0"/>
                <color auto="1"/>
              </font>
              <fill>
                <patternFill>
                  <bgColor rgb="FFFFFF00"/>
                </patternFill>
              </fill>
            </x14:dxf>
          </x14:cfRule>
          <x14:cfRule type="containsText" priority="1806" operator="containsText" id="{22F89D9F-42AE-4030-996C-0AD0AC52F25A}">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799" operator="containsText" id="{367AED38-1387-4640-802F-7E2492BB0D11}">
            <xm:f>NOT(ISERROR(SEARCH('Listados Datos'!$T$3,AB566)))</xm:f>
            <xm:f>'Listados Datos'!$T$3</xm:f>
            <x14:dxf>
              <fill>
                <patternFill patternType="solid">
                  <bgColor rgb="FFC00000"/>
                </patternFill>
              </fill>
            </x14:dxf>
          </x14:cfRule>
          <x14:cfRule type="containsText" priority="1800" operator="containsText" id="{B2F39971-0785-4E2E-84BA-1DB6BF940BD3}">
            <xm:f>NOT(ISERROR(SEARCH('Listados Datos'!$T$4,AB566)))</xm:f>
            <xm:f>'Listados Datos'!$T$4</xm:f>
            <x14:dxf>
              <font>
                <b/>
                <i val="0"/>
                <color theme="0"/>
              </font>
              <fill>
                <patternFill>
                  <bgColor rgb="FFE26B0A"/>
                </patternFill>
              </fill>
            </x14:dxf>
          </x14:cfRule>
          <x14:cfRule type="containsText" priority="1801" operator="containsText" id="{5AE8FB41-5277-4536-99BF-FCC16ECF5642}">
            <xm:f>NOT(ISERROR(SEARCH('Listados Datos'!$T$5,AB566)))</xm:f>
            <xm:f>'Listados Datos'!$T$5</xm:f>
            <x14:dxf>
              <font>
                <b/>
                <i val="0"/>
                <color auto="1"/>
              </font>
              <fill>
                <patternFill>
                  <bgColor rgb="FFFFFF00"/>
                </patternFill>
              </fill>
            </x14:dxf>
          </x14:cfRule>
          <x14:cfRule type="containsText" priority="1802" operator="containsText" id="{4AF7D170-CE1C-4950-944A-DE28F78C79B0}">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789" operator="containsText" id="{83629B17-F12B-4DC0-9A57-EC2067FECE70}">
            <xm:f>NOT(ISERROR(SEARCH('Listados Datos'!$P$3,Z566)))</xm:f>
            <xm:f>'Listados Datos'!$P$3</xm:f>
            <x14:dxf>
              <fill>
                <patternFill>
                  <bgColor rgb="FF99CC00"/>
                </patternFill>
              </fill>
            </x14:dxf>
          </x14:cfRule>
          <x14:cfRule type="containsText" priority="1790" operator="containsText" id="{1974750C-9E0A-44A0-A135-C591C0C4F83C}">
            <xm:f>NOT(ISERROR(SEARCH('Listados Datos'!$P$4,Z566)))</xm:f>
            <xm:f>'Listados Datos'!$P$4</xm:f>
            <x14:dxf>
              <fill>
                <patternFill>
                  <bgColor rgb="FF33CC33"/>
                </patternFill>
              </fill>
            </x14:dxf>
          </x14:cfRule>
          <x14:cfRule type="containsText" priority="1791" operator="containsText" id="{1F62FF70-CB57-4D4E-9AEA-9B2D69A4F553}">
            <xm:f>NOT(ISERROR(SEARCH('Listados Datos'!$P$5,Z566)))</xm:f>
            <xm:f>'Listados Datos'!$P$5</xm:f>
            <x14:dxf>
              <fill>
                <patternFill>
                  <bgColor rgb="FFFFFF00"/>
                </patternFill>
              </fill>
            </x14:dxf>
          </x14:cfRule>
          <x14:cfRule type="containsText" priority="1792" operator="containsText" id="{78EE820E-8885-4B4B-8331-5581CC2F8A01}">
            <xm:f>NOT(ISERROR(SEARCH('Listados Datos'!$P$6,Z566)))</xm:f>
            <xm:f>'Listados Datos'!$P$6</xm:f>
            <x14:dxf>
              <fill>
                <patternFill>
                  <bgColor rgb="FFFFC000"/>
                </patternFill>
              </fill>
            </x14:dxf>
          </x14:cfRule>
          <x14:cfRule type="containsText" priority="1793" operator="containsText" id="{3664732D-40E2-45E1-A1D4-2D7764CAD452}">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775" operator="containsText" id="{1F444B14-AB44-4A4E-A759-88B36B8651F6}">
            <xm:f>NOT(ISERROR(SEARCH('Listados Datos'!$T$3,AT566)))</xm:f>
            <xm:f>'Listados Datos'!$T$3</xm:f>
            <x14:dxf>
              <fill>
                <patternFill patternType="solid">
                  <bgColor rgb="FFC00000"/>
                </patternFill>
              </fill>
            </x14:dxf>
          </x14:cfRule>
          <x14:cfRule type="containsText" priority="1776" operator="containsText" id="{7A082F6B-5748-4174-80C5-E11DE1235BF7}">
            <xm:f>NOT(ISERROR(SEARCH('Listados Datos'!$T$4,AT566)))</xm:f>
            <xm:f>'Listados Datos'!$T$4</xm:f>
            <x14:dxf>
              <font>
                <b/>
                <i val="0"/>
                <color theme="0"/>
              </font>
              <fill>
                <patternFill>
                  <bgColor rgb="FFE26B0A"/>
                </patternFill>
              </fill>
            </x14:dxf>
          </x14:cfRule>
          <x14:cfRule type="containsText" priority="1777" operator="containsText" id="{C3974C50-9AC1-4A86-83D3-983FB54FC323}">
            <xm:f>NOT(ISERROR(SEARCH('Listados Datos'!$T$5,AT566)))</xm:f>
            <xm:f>'Listados Datos'!$T$5</xm:f>
            <x14:dxf>
              <font>
                <b/>
                <i val="0"/>
                <color auto="1"/>
              </font>
              <fill>
                <patternFill>
                  <bgColor rgb="FFFFFF00"/>
                </patternFill>
              </fill>
            </x14:dxf>
          </x14:cfRule>
          <x14:cfRule type="containsText" priority="1778" operator="containsText" id="{886A9DA4-498E-4C4F-AC49-504580DE03EA}">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765" operator="containsText" id="{88846464-E91A-4DDD-B562-DA06E0AF2BD8}">
            <xm:f>NOT(ISERROR(SEARCH('Listados Datos'!$P$3,AR566)))</xm:f>
            <xm:f>'Listados Datos'!$P$3</xm:f>
            <x14:dxf>
              <fill>
                <patternFill>
                  <bgColor rgb="FF99CC00"/>
                </patternFill>
              </fill>
            </x14:dxf>
          </x14:cfRule>
          <x14:cfRule type="containsText" priority="1766" operator="containsText" id="{999BD663-1CAF-4090-84B9-B508FEE2C149}">
            <xm:f>NOT(ISERROR(SEARCH('Listados Datos'!$P$4,AR566)))</xm:f>
            <xm:f>'Listados Datos'!$P$4</xm:f>
            <x14:dxf>
              <fill>
                <patternFill>
                  <bgColor rgb="FF33CC33"/>
                </patternFill>
              </fill>
            </x14:dxf>
          </x14:cfRule>
          <x14:cfRule type="containsText" priority="1767" operator="containsText" id="{6A0F4EFA-359F-4BE1-B4B1-2DD3CB0732BB}">
            <xm:f>NOT(ISERROR(SEARCH('Listados Datos'!$P$5,AR566)))</xm:f>
            <xm:f>'Listados Datos'!$P$5</xm:f>
            <x14:dxf>
              <fill>
                <patternFill>
                  <bgColor rgb="FFFFFF00"/>
                </patternFill>
              </fill>
            </x14:dxf>
          </x14:cfRule>
          <x14:cfRule type="containsText" priority="1768" operator="containsText" id="{5236424D-0676-4F85-A8BA-E2931ACA4DC7}">
            <xm:f>NOT(ISERROR(SEARCH('Listados Datos'!$P$6,AR566)))</xm:f>
            <xm:f>'Listados Datos'!$P$6</xm:f>
            <x14:dxf>
              <fill>
                <patternFill>
                  <bgColor rgb="FFFFC000"/>
                </patternFill>
              </fill>
            </x14:dxf>
          </x14:cfRule>
          <x14:cfRule type="containsText" priority="1769" operator="containsText" id="{FFC215B4-A4EF-46EA-AC7D-D9705BB7C0E0}">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761" operator="containsText" id="{7487B0DF-1F32-4C06-9CDA-CA89E6CC6A78}">
            <xm:f>NOT(ISERROR(SEARCH('Listados Datos'!$T$3,AF572)))</xm:f>
            <xm:f>'Listados Datos'!$T$3</xm:f>
            <x14:dxf>
              <fill>
                <patternFill patternType="solid">
                  <bgColor rgb="FFC00000"/>
                </patternFill>
              </fill>
            </x14:dxf>
          </x14:cfRule>
          <x14:cfRule type="containsText" priority="1762" operator="containsText" id="{651B160A-0730-440E-A36F-4D4E8A9BEE0C}">
            <xm:f>NOT(ISERROR(SEARCH('Listados Datos'!$T$4,AF572)))</xm:f>
            <xm:f>'Listados Datos'!$T$4</xm:f>
            <x14:dxf>
              <font>
                <b/>
                <i val="0"/>
                <color theme="0"/>
              </font>
              <fill>
                <patternFill>
                  <bgColor rgb="FFE26B0A"/>
                </patternFill>
              </fill>
            </x14:dxf>
          </x14:cfRule>
          <x14:cfRule type="containsText" priority="1763" operator="containsText" id="{74F5E412-51E4-4FDB-8EE6-235D3E67A80C}">
            <xm:f>NOT(ISERROR(SEARCH('Listados Datos'!$T$5,AF572)))</xm:f>
            <xm:f>'Listados Datos'!$T$5</xm:f>
            <x14:dxf>
              <font>
                <b/>
                <i val="0"/>
                <color auto="1"/>
              </font>
              <fill>
                <patternFill>
                  <bgColor rgb="FFFFFF00"/>
                </patternFill>
              </fill>
            </x14:dxf>
          </x14:cfRule>
          <x14:cfRule type="containsText" priority="1764" operator="containsText" id="{69557E27-B9F3-4CFE-9B55-2DBAF06CBFEE}">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757" operator="containsText" id="{5A5E6E1A-4AC1-49DA-B21D-51D2E0013265}">
            <xm:f>NOT(ISERROR(SEARCH('Listados Datos'!$T$3,AB572)))</xm:f>
            <xm:f>'Listados Datos'!$T$3</xm:f>
            <x14:dxf>
              <fill>
                <patternFill patternType="solid">
                  <bgColor rgb="FFC00000"/>
                </patternFill>
              </fill>
            </x14:dxf>
          </x14:cfRule>
          <x14:cfRule type="containsText" priority="1758" operator="containsText" id="{E06059B4-6218-4AF1-939C-FF3B46BB4B7F}">
            <xm:f>NOT(ISERROR(SEARCH('Listados Datos'!$T$4,AB572)))</xm:f>
            <xm:f>'Listados Datos'!$T$4</xm:f>
            <x14:dxf>
              <font>
                <b/>
                <i val="0"/>
                <color theme="0"/>
              </font>
              <fill>
                <patternFill>
                  <bgColor rgb="FFE26B0A"/>
                </patternFill>
              </fill>
            </x14:dxf>
          </x14:cfRule>
          <x14:cfRule type="containsText" priority="1759" operator="containsText" id="{6662CDE6-0E1C-4E2A-A97C-13F3D3A9B704}">
            <xm:f>NOT(ISERROR(SEARCH('Listados Datos'!$T$5,AB572)))</xm:f>
            <xm:f>'Listados Datos'!$T$5</xm:f>
            <x14:dxf>
              <font>
                <b/>
                <i val="0"/>
                <color auto="1"/>
              </font>
              <fill>
                <patternFill>
                  <bgColor rgb="FFFFFF00"/>
                </patternFill>
              </fill>
            </x14:dxf>
          </x14:cfRule>
          <x14:cfRule type="containsText" priority="1760" operator="containsText" id="{CD6642AB-50FB-4913-8D59-06549575593E}">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747" operator="containsText" id="{DE8109A8-EF99-48B7-AB37-076A8C54D268}">
            <xm:f>NOT(ISERROR(SEARCH('Listados Datos'!$P$3,Z572)))</xm:f>
            <xm:f>'Listados Datos'!$P$3</xm:f>
            <x14:dxf>
              <fill>
                <patternFill>
                  <bgColor rgb="FF99CC00"/>
                </patternFill>
              </fill>
            </x14:dxf>
          </x14:cfRule>
          <x14:cfRule type="containsText" priority="1748" operator="containsText" id="{B715FD1B-DD2D-418F-84A1-5BEDB58EB35C}">
            <xm:f>NOT(ISERROR(SEARCH('Listados Datos'!$P$4,Z572)))</xm:f>
            <xm:f>'Listados Datos'!$P$4</xm:f>
            <x14:dxf>
              <fill>
                <patternFill>
                  <bgColor rgb="FF33CC33"/>
                </patternFill>
              </fill>
            </x14:dxf>
          </x14:cfRule>
          <x14:cfRule type="containsText" priority="1749" operator="containsText" id="{9F744873-D8D8-4DA4-9616-E8875453E2C4}">
            <xm:f>NOT(ISERROR(SEARCH('Listados Datos'!$P$5,Z572)))</xm:f>
            <xm:f>'Listados Datos'!$P$5</xm:f>
            <x14:dxf>
              <fill>
                <patternFill>
                  <bgColor rgb="FFFFFF00"/>
                </patternFill>
              </fill>
            </x14:dxf>
          </x14:cfRule>
          <x14:cfRule type="containsText" priority="1750" operator="containsText" id="{60459060-422C-4338-BCA5-0BCCF418E431}">
            <xm:f>NOT(ISERROR(SEARCH('Listados Datos'!$P$6,Z572)))</xm:f>
            <xm:f>'Listados Datos'!$P$6</xm:f>
            <x14:dxf>
              <fill>
                <patternFill>
                  <bgColor rgb="FFFFC000"/>
                </patternFill>
              </fill>
            </x14:dxf>
          </x14:cfRule>
          <x14:cfRule type="containsText" priority="1751" operator="containsText" id="{547198AF-7B4E-46E6-BFE8-BE398C80842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733" operator="containsText" id="{894E4846-8C86-4E9F-A2A5-8480E4CAD0D4}">
            <xm:f>NOT(ISERROR(SEARCH('Listados Datos'!$T$3,AT572)))</xm:f>
            <xm:f>'Listados Datos'!$T$3</xm:f>
            <x14:dxf>
              <fill>
                <patternFill patternType="solid">
                  <bgColor rgb="FFC00000"/>
                </patternFill>
              </fill>
            </x14:dxf>
          </x14:cfRule>
          <x14:cfRule type="containsText" priority="1734" operator="containsText" id="{1919E5CA-7B56-4E22-A79D-8E688F3B4C6C}">
            <xm:f>NOT(ISERROR(SEARCH('Listados Datos'!$T$4,AT572)))</xm:f>
            <xm:f>'Listados Datos'!$T$4</xm:f>
            <x14:dxf>
              <font>
                <b/>
                <i val="0"/>
                <color theme="0"/>
              </font>
              <fill>
                <patternFill>
                  <bgColor rgb="FFE26B0A"/>
                </patternFill>
              </fill>
            </x14:dxf>
          </x14:cfRule>
          <x14:cfRule type="containsText" priority="1735" operator="containsText" id="{668A07DA-B2A8-4386-9019-6E395F8CF997}">
            <xm:f>NOT(ISERROR(SEARCH('Listados Datos'!$T$5,AT572)))</xm:f>
            <xm:f>'Listados Datos'!$T$5</xm:f>
            <x14:dxf>
              <font>
                <b/>
                <i val="0"/>
                <color auto="1"/>
              </font>
              <fill>
                <patternFill>
                  <bgColor rgb="FFFFFF00"/>
                </patternFill>
              </fill>
            </x14:dxf>
          </x14:cfRule>
          <x14:cfRule type="containsText" priority="1736" operator="containsText" id="{7E8AEF08-23F7-4859-B2DA-52E8C139F7A2}">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723" operator="containsText" id="{DFD84E90-2D7B-41CC-AF21-729D7EA7A130}">
            <xm:f>NOT(ISERROR(SEARCH('Listados Datos'!$P$3,AR572)))</xm:f>
            <xm:f>'Listados Datos'!$P$3</xm:f>
            <x14:dxf>
              <fill>
                <patternFill>
                  <bgColor rgb="FF99CC00"/>
                </patternFill>
              </fill>
            </x14:dxf>
          </x14:cfRule>
          <x14:cfRule type="containsText" priority="1724" operator="containsText" id="{68D41ECC-DC1A-410C-AF8E-42A0AB396FD6}">
            <xm:f>NOT(ISERROR(SEARCH('Listados Datos'!$P$4,AR572)))</xm:f>
            <xm:f>'Listados Datos'!$P$4</xm:f>
            <x14:dxf>
              <fill>
                <patternFill>
                  <bgColor rgb="FF33CC33"/>
                </patternFill>
              </fill>
            </x14:dxf>
          </x14:cfRule>
          <x14:cfRule type="containsText" priority="1725" operator="containsText" id="{7F274B22-9CAA-46DD-977A-A0BC264483C3}">
            <xm:f>NOT(ISERROR(SEARCH('Listados Datos'!$P$5,AR572)))</xm:f>
            <xm:f>'Listados Datos'!$P$5</xm:f>
            <x14:dxf>
              <fill>
                <patternFill>
                  <bgColor rgb="FFFFFF00"/>
                </patternFill>
              </fill>
            </x14:dxf>
          </x14:cfRule>
          <x14:cfRule type="containsText" priority="1726" operator="containsText" id="{C3892D84-00EB-454E-A72E-962A890A7540}">
            <xm:f>NOT(ISERROR(SEARCH('Listados Datos'!$P$6,AR572)))</xm:f>
            <xm:f>'Listados Datos'!$P$6</xm:f>
            <x14:dxf>
              <fill>
                <patternFill>
                  <bgColor rgb="FFFFC000"/>
                </patternFill>
              </fill>
            </x14:dxf>
          </x14:cfRule>
          <x14:cfRule type="containsText" priority="1727" operator="containsText" id="{9F4A575F-ACB4-4E34-960F-D3F9CB36C1E1}">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719" operator="containsText" id="{A90362EA-EE35-4893-A323-9AB2C0A4B779}">
            <xm:f>NOT(ISERROR(SEARCH('Listados Datos'!$T$3,AF578)))</xm:f>
            <xm:f>'Listados Datos'!$T$3</xm:f>
            <x14:dxf>
              <fill>
                <patternFill patternType="solid">
                  <bgColor rgb="FFC00000"/>
                </patternFill>
              </fill>
            </x14:dxf>
          </x14:cfRule>
          <x14:cfRule type="containsText" priority="1720" operator="containsText" id="{904E1B43-5872-44B1-BC0B-8CFBBCEDAA42}">
            <xm:f>NOT(ISERROR(SEARCH('Listados Datos'!$T$4,AF578)))</xm:f>
            <xm:f>'Listados Datos'!$T$4</xm:f>
            <x14:dxf>
              <font>
                <b/>
                <i val="0"/>
                <color theme="0"/>
              </font>
              <fill>
                <patternFill>
                  <bgColor rgb="FFE26B0A"/>
                </patternFill>
              </fill>
            </x14:dxf>
          </x14:cfRule>
          <x14:cfRule type="containsText" priority="1721" operator="containsText" id="{2B74BCD3-8279-4D33-9C45-20B0415E9109}">
            <xm:f>NOT(ISERROR(SEARCH('Listados Datos'!$T$5,AF578)))</xm:f>
            <xm:f>'Listados Datos'!$T$5</xm:f>
            <x14:dxf>
              <font>
                <b/>
                <i val="0"/>
                <color auto="1"/>
              </font>
              <fill>
                <patternFill>
                  <bgColor rgb="FFFFFF00"/>
                </patternFill>
              </fill>
            </x14:dxf>
          </x14:cfRule>
          <x14:cfRule type="containsText" priority="1722" operator="containsText" id="{AF44BBF6-F8A3-4872-8B7C-BB91D8CB65FA}">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715" operator="containsText" id="{06F671B5-E288-4E76-87D5-2B1E350E643C}">
            <xm:f>NOT(ISERROR(SEARCH('Listados Datos'!$T$3,AB578)))</xm:f>
            <xm:f>'Listados Datos'!$T$3</xm:f>
            <x14:dxf>
              <fill>
                <patternFill patternType="solid">
                  <bgColor rgb="FFC00000"/>
                </patternFill>
              </fill>
            </x14:dxf>
          </x14:cfRule>
          <x14:cfRule type="containsText" priority="1716" operator="containsText" id="{4B82470C-100A-4FA5-8483-24AF0949BB0F}">
            <xm:f>NOT(ISERROR(SEARCH('Listados Datos'!$T$4,AB578)))</xm:f>
            <xm:f>'Listados Datos'!$T$4</xm:f>
            <x14:dxf>
              <font>
                <b/>
                <i val="0"/>
                <color theme="0"/>
              </font>
              <fill>
                <patternFill>
                  <bgColor rgb="FFE26B0A"/>
                </patternFill>
              </fill>
            </x14:dxf>
          </x14:cfRule>
          <x14:cfRule type="containsText" priority="1717" operator="containsText" id="{27A3EADD-7D49-43D5-A62C-477FB408F163}">
            <xm:f>NOT(ISERROR(SEARCH('Listados Datos'!$T$5,AB578)))</xm:f>
            <xm:f>'Listados Datos'!$T$5</xm:f>
            <x14:dxf>
              <font>
                <b/>
                <i val="0"/>
                <color auto="1"/>
              </font>
              <fill>
                <patternFill>
                  <bgColor rgb="FFFFFF00"/>
                </patternFill>
              </fill>
            </x14:dxf>
          </x14:cfRule>
          <x14:cfRule type="containsText" priority="1718" operator="containsText" id="{8F8821C6-6BA9-4E3A-B1E5-4F0EDA4AB615}">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705" operator="containsText" id="{15C79247-BC2E-4DFA-AF50-0CF859EC9200}">
            <xm:f>NOT(ISERROR(SEARCH('Listados Datos'!$P$3,Z578)))</xm:f>
            <xm:f>'Listados Datos'!$P$3</xm:f>
            <x14:dxf>
              <fill>
                <patternFill>
                  <bgColor rgb="FF99CC00"/>
                </patternFill>
              </fill>
            </x14:dxf>
          </x14:cfRule>
          <x14:cfRule type="containsText" priority="1706" operator="containsText" id="{3FDF19F4-4275-4859-8FF4-F8E5686729E3}">
            <xm:f>NOT(ISERROR(SEARCH('Listados Datos'!$P$4,Z578)))</xm:f>
            <xm:f>'Listados Datos'!$P$4</xm:f>
            <x14:dxf>
              <fill>
                <patternFill>
                  <bgColor rgb="FF33CC33"/>
                </patternFill>
              </fill>
            </x14:dxf>
          </x14:cfRule>
          <x14:cfRule type="containsText" priority="1707" operator="containsText" id="{476580AA-EAC5-40FE-B7C1-11DC80FBC3CF}">
            <xm:f>NOT(ISERROR(SEARCH('Listados Datos'!$P$5,Z578)))</xm:f>
            <xm:f>'Listados Datos'!$P$5</xm:f>
            <x14:dxf>
              <fill>
                <patternFill>
                  <bgColor rgb="FFFFFF00"/>
                </patternFill>
              </fill>
            </x14:dxf>
          </x14:cfRule>
          <x14:cfRule type="containsText" priority="1708" operator="containsText" id="{E01DC5C1-F903-430D-A5B6-964EACFB80DD}">
            <xm:f>NOT(ISERROR(SEARCH('Listados Datos'!$P$6,Z578)))</xm:f>
            <xm:f>'Listados Datos'!$P$6</xm:f>
            <x14:dxf>
              <fill>
                <patternFill>
                  <bgColor rgb="FFFFC000"/>
                </patternFill>
              </fill>
            </x14:dxf>
          </x14:cfRule>
          <x14:cfRule type="containsText" priority="1709" operator="containsText" id="{FCD058A6-3518-45E2-85E0-2355BD048E64}">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691" operator="containsText" id="{461BEEF6-E3A1-4AA5-9903-CFCE6A5AE319}">
            <xm:f>NOT(ISERROR(SEARCH('Listados Datos'!$T$3,AT578)))</xm:f>
            <xm:f>'Listados Datos'!$T$3</xm:f>
            <x14:dxf>
              <fill>
                <patternFill patternType="solid">
                  <bgColor rgb="FFC00000"/>
                </patternFill>
              </fill>
            </x14:dxf>
          </x14:cfRule>
          <x14:cfRule type="containsText" priority="1692" operator="containsText" id="{4E1C9799-DE90-432F-BAE4-4123B8F59CD7}">
            <xm:f>NOT(ISERROR(SEARCH('Listados Datos'!$T$4,AT578)))</xm:f>
            <xm:f>'Listados Datos'!$T$4</xm:f>
            <x14:dxf>
              <font>
                <b/>
                <i val="0"/>
                <color theme="0"/>
              </font>
              <fill>
                <patternFill>
                  <bgColor rgb="FFE26B0A"/>
                </patternFill>
              </fill>
            </x14:dxf>
          </x14:cfRule>
          <x14:cfRule type="containsText" priority="1693" operator="containsText" id="{B3257D00-E1C7-46F8-8A16-45414408BF11}">
            <xm:f>NOT(ISERROR(SEARCH('Listados Datos'!$T$5,AT578)))</xm:f>
            <xm:f>'Listados Datos'!$T$5</xm:f>
            <x14:dxf>
              <font>
                <b/>
                <i val="0"/>
                <color auto="1"/>
              </font>
              <fill>
                <patternFill>
                  <bgColor rgb="FFFFFF00"/>
                </patternFill>
              </fill>
            </x14:dxf>
          </x14:cfRule>
          <x14:cfRule type="containsText" priority="1694" operator="containsText" id="{E3E5BB58-F3CF-49E1-8AC4-9D523DECA89E}">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681" operator="containsText" id="{867EF192-EA22-4C25-8007-C630054A67A9}">
            <xm:f>NOT(ISERROR(SEARCH('Listados Datos'!$P$3,AR578)))</xm:f>
            <xm:f>'Listados Datos'!$P$3</xm:f>
            <x14:dxf>
              <fill>
                <patternFill>
                  <bgColor rgb="FF99CC00"/>
                </patternFill>
              </fill>
            </x14:dxf>
          </x14:cfRule>
          <x14:cfRule type="containsText" priority="1682" operator="containsText" id="{3665556E-E97F-4291-8F1D-37EFAC6E4910}">
            <xm:f>NOT(ISERROR(SEARCH('Listados Datos'!$P$4,AR578)))</xm:f>
            <xm:f>'Listados Datos'!$P$4</xm:f>
            <x14:dxf>
              <fill>
                <patternFill>
                  <bgColor rgb="FF33CC33"/>
                </patternFill>
              </fill>
            </x14:dxf>
          </x14:cfRule>
          <x14:cfRule type="containsText" priority="1683" operator="containsText" id="{D7FA62B9-C554-4491-B33E-FCE241D223B8}">
            <xm:f>NOT(ISERROR(SEARCH('Listados Datos'!$P$5,AR578)))</xm:f>
            <xm:f>'Listados Datos'!$P$5</xm:f>
            <x14:dxf>
              <fill>
                <patternFill>
                  <bgColor rgb="FFFFFF00"/>
                </patternFill>
              </fill>
            </x14:dxf>
          </x14:cfRule>
          <x14:cfRule type="containsText" priority="1684" operator="containsText" id="{65E6D2EC-85D6-49C0-A1FC-5A8C0CF440A7}">
            <xm:f>NOT(ISERROR(SEARCH('Listados Datos'!$P$6,AR578)))</xm:f>
            <xm:f>'Listados Datos'!$P$6</xm:f>
            <x14:dxf>
              <fill>
                <patternFill>
                  <bgColor rgb="FFFFC000"/>
                </patternFill>
              </fill>
            </x14:dxf>
          </x14:cfRule>
          <x14:cfRule type="containsText" priority="1685" operator="containsText" id="{B8FCDEB1-5EF5-4323-8E25-09AB488F5F0F}">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639" operator="containsText" id="{69CDA32B-6E9E-4257-B0CF-F886ECE018C3}">
            <xm:f>NOT(ISERROR(SEARCH('Listados Datos'!$P$3,AR584)))</xm:f>
            <xm:f>'Listados Datos'!$P$3</xm:f>
            <x14:dxf>
              <fill>
                <patternFill>
                  <bgColor rgb="FF99CC00"/>
                </patternFill>
              </fill>
            </x14:dxf>
          </x14:cfRule>
          <x14:cfRule type="containsText" priority="1640" operator="containsText" id="{01F5C004-D48D-4590-9B9E-623775AB37AB}">
            <xm:f>NOT(ISERROR(SEARCH('Listados Datos'!$P$4,AR584)))</xm:f>
            <xm:f>'Listados Datos'!$P$4</xm:f>
            <x14:dxf>
              <fill>
                <patternFill>
                  <bgColor rgb="FF33CC33"/>
                </patternFill>
              </fill>
            </x14:dxf>
          </x14:cfRule>
          <x14:cfRule type="containsText" priority="1641" operator="containsText" id="{84D6D9DF-1B2D-4D92-A1DB-672ACADB971B}">
            <xm:f>NOT(ISERROR(SEARCH('Listados Datos'!$P$5,AR584)))</xm:f>
            <xm:f>'Listados Datos'!$P$5</xm:f>
            <x14:dxf>
              <fill>
                <patternFill>
                  <bgColor rgb="FFFFFF00"/>
                </patternFill>
              </fill>
            </x14:dxf>
          </x14:cfRule>
          <x14:cfRule type="containsText" priority="1642" operator="containsText" id="{7C4F5162-8F2C-4960-9CEB-DC789F02C57F}">
            <xm:f>NOT(ISERROR(SEARCH('Listados Datos'!$P$6,AR584)))</xm:f>
            <xm:f>'Listados Datos'!$P$6</xm:f>
            <x14:dxf>
              <fill>
                <patternFill>
                  <bgColor rgb="FFFFC000"/>
                </patternFill>
              </fill>
            </x14:dxf>
          </x14:cfRule>
          <x14:cfRule type="containsText" priority="1643" operator="containsText" id="{822E0E31-4C65-4ACF-9295-F68196B665AB}">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677" operator="containsText" id="{74182935-8461-4328-9231-2770CC8F8008}">
            <xm:f>NOT(ISERROR(SEARCH('Listados Datos'!$T$3,AF584)))</xm:f>
            <xm:f>'Listados Datos'!$T$3</xm:f>
            <x14:dxf>
              <fill>
                <patternFill patternType="solid">
                  <bgColor rgb="FFC00000"/>
                </patternFill>
              </fill>
            </x14:dxf>
          </x14:cfRule>
          <x14:cfRule type="containsText" priority="1678" operator="containsText" id="{07289CFF-7C3F-46BF-A1CC-D341F1F537A1}">
            <xm:f>NOT(ISERROR(SEARCH('Listados Datos'!$T$4,AF584)))</xm:f>
            <xm:f>'Listados Datos'!$T$4</xm:f>
            <x14:dxf>
              <font>
                <b/>
                <i val="0"/>
                <color theme="0"/>
              </font>
              <fill>
                <patternFill>
                  <bgColor rgb="FFE26B0A"/>
                </patternFill>
              </fill>
            </x14:dxf>
          </x14:cfRule>
          <x14:cfRule type="containsText" priority="1679" operator="containsText" id="{8E2B0658-FE60-43B6-BBF6-EFFA9043A9E8}">
            <xm:f>NOT(ISERROR(SEARCH('Listados Datos'!$T$5,AF584)))</xm:f>
            <xm:f>'Listados Datos'!$T$5</xm:f>
            <x14:dxf>
              <font>
                <b/>
                <i val="0"/>
                <color auto="1"/>
              </font>
              <fill>
                <patternFill>
                  <bgColor rgb="FFFFFF00"/>
                </patternFill>
              </fill>
            </x14:dxf>
          </x14:cfRule>
          <x14:cfRule type="containsText" priority="1680" operator="containsText" id="{3F9B82A0-87B4-46AD-AA28-75997C0079FC}">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673" operator="containsText" id="{1971A3BE-C2E6-40A3-BD3B-FA39505C662F}">
            <xm:f>NOT(ISERROR(SEARCH('Listados Datos'!$T$3,AB584)))</xm:f>
            <xm:f>'Listados Datos'!$T$3</xm:f>
            <x14:dxf>
              <fill>
                <patternFill patternType="solid">
                  <bgColor rgb="FFC00000"/>
                </patternFill>
              </fill>
            </x14:dxf>
          </x14:cfRule>
          <x14:cfRule type="containsText" priority="1674" operator="containsText" id="{2611441B-016E-47C3-A84B-A3DB6ED8B46D}">
            <xm:f>NOT(ISERROR(SEARCH('Listados Datos'!$T$4,AB584)))</xm:f>
            <xm:f>'Listados Datos'!$T$4</xm:f>
            <x14:dxf>
              <font>
                <b/>
                <i val="0"/>
                <color theme="0"/>
              </font>
              <fill>
                <patternFill>
                  <bgColor rgb="FFE26B0A"/>
                </patternFill>
              </fill>
            </x14:dxf>
          </x14:cfRule>
          <x14:cfRule type="containsText" priority="1675" operator="containsText" id="{975ACE35-7502-46A1-BB4A-D7F1EE4BCC03}">
            <xm:f>NOT(ISERROR(SEARCH('Listados Datos'!$T$5,AB584)))</xm:f>
            <xm:f>'Listados Datos'!$T$5</xm:f>
            <x14:dxf>
              <font>
                <b/>
                <i val="0"/>
                <color auto="1"/>
              </font>
              <fill>
                <patternFill>
                  <bgColor rgb="FFFFFF00"/>
                </patternFill>
              </fill>
            </x14:dxf>
          </x14:cfRule>
          <x14:cfRule type="containsText" priority="1676" operator="containsText" id="{249EA234-9404-4ED9-97C5-A29B8AB036B8}">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663" operator="containsText" id="{14081091-9E9D-449A-85DB-AEC28C4799E7}">
            <xm:f>NOT(ISERROR(SEARCH('Listados Datos'!$P$3,Z584)))</xm:f>
            <xm:f>'Listados Datos'!$P$3</xm:f>
            <x14:dxf>
              <fill>
                <patternFill>
                  <bgColor rgb="FF99CC00"/>
                </patternFill>
              </fill>
            </x14:dxf>
          </x14:cfRule>
          <x14:cfRule type="containsText" priority="1664" operator="containsText" id="{22527B77-5567-45CC-A38E-910B29C1987D}">
            <xm:f>NOT(ISERROR(SEARCH('Listados Datos'!$P$4,Z584)))</xm:f>
            <xm:f>'Listados Datos'!$P$4</xm:f>
            <x14:dxf>
              <fill>
                <patternFill>
                  <bgColor rgb="FF33CC33"/>
                </patternFill>
              </fill>
            </x14:dxf>
          </x14:cfRule>
          <x14:cfRule type="containsText" priority="1665" operator="containsText" id="{8DDCF360-6399-41BC-98C5-7BA78AB09B3A}">
            <xm:f>NOT(ISERROR(SEARCH('Listados Datos'!$P$5,Z584)))</xm:f>
            <xm:f>'Listados Datos'!$P$5</xm:f>
            <x14:dxf>
              <fill>
                <patternFill>
                  <bgColor rgb="FFFFFF00"/>
                </patternFill>
              </fill>
            </x14:dxf>
          </x14:cfRule>
          <x14:cfRule type="containsText" priority="1666" operator="containsText" id="{F4ED0028-ECAC-41F5-871B-D5C1B66EC325}">
            <xm:f>NOT(ISERROR(SEARCH('Listados Datos'!$P$6,Z584)))</xm:f>
            <xm:f>'Listados Datos'!$P$6</xm:f>
            <x14:dxf>
              <fill>
                <patternFill>
                  <bgColor rgb="FFFFC000"/>
                </patternFill>
              </fill>
            </x14:dxf>
          </x14:cfRule>
          <x14:cfRule type="containsText" priority="1667" operator="containsText" id="{2EEA06E6-2725-427F-8667-5B665A3115F2}">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649" operator="containsText" id="{7C276D3E-D868-4B5B-B72A-08505E6A8297}">
            <xm:f>NOT(ISERROR(SEARCH('Listados Datos'!$T$3,AT584)))</xm:f>
            <xm:f>'Listados Datos'!$T$3</xm:f>
            <x14:dxf>
              <fill>
                <patternFill patternType="solid">
                  <bgColor rgb="FFC00000"/>
                </patternFill>
              </fill>
            </x14:dxf>
          </x14:cfRule>
          <x14:cfRule type="containsText" priority="1650" operator="containsText" id="{92430F94-D606-4790-A653-64A7BC7EB931}">
            <xm:f>NOT(ISERROR(SEARCH('Listados Datos'!$T$4,AT584)))</xm:f>
            <xm:f>'Listados Datos'!$T$4</xm:f>
            <x14:dxf>
              <font>
                <b/>
                <i val="0"/>
                <color theme="0"/>
              </font>
              <fill>
                <patternFill>
                  <bgColor rgb="FFE26B0A"/>
                </patternFill>
              </fill>
            </x14:dxf>
          </x14:cfRule>
          <x14:cfRule type="containsText" priority="1651" operator="containsText" id="{7D3340EE-162F-4ED8-A0FF-D80D9ADEB11E}">
            <xm:f>NOT(ISERROR(SEARCH('Listados Datos'!$T$5,AT584)))</xm:f>
            <xm:f>'Listados Datos'!$T$5</xm:f>
            <x14:dxf>
              <font>
                <b/>
                <i val="0"/>
                <color auto="1"/>
              </font>
              <fill>
                <patternFill>
                  <bgColor rgb="FFFFFF00"/>
                </patternFill>
              </fill>
            </x14:dxf>
          </x14:cfRule>
          <x14:cfRule type="containsText" priority="1652" operator="containsText" id="{CC751D11-F061-4DE5-99C8-839643D305B6}">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597" operator="containsText" id="{D25BDE9A-D000-4990-8B06-0C289EECCC06}">
            <xm:f>NOT(ISERROR(SEARCH('Listados Datos'!$P$3,AR590)))</xm:f>
            <xm:f>'Listados Datos'!$P$3</xm:f>
            <x14:dxf>
              <fill>
                <patternFill>
                  <bgColor rgb="FF99CC00"/>
                </patternFill>
              </fill>
            </x14:dxf>
          </x14:cfRule>
          <x14:cfRule type="containsText" priority="1598" operator="containsText" id="{4E2BA756-82D5-412D-A1A0-F4C8211D984A}">
            <xm:f>NOT(ISERROR(SEARCH('Listados Datos'!$P$4,AR590)))</xm:f>
            <xm:f>'Listados Datos'!$P$4</xm:f>
            <x14:dxf>
              <fill>
                <patternFill>
                  <bgColor rgb="FF33CC33"/>
                </patternFill>
              </fill>
            </x14:dxf>
          </x14:cfRule>
          <x14:cfRule type="containsText" priority="1599" operator="containsText" id="{4FC93D9C-B211-42B3-88FC-C16E8481AF19}">
            <xm:f>NOT(ISERROR(SEARCH('Listados Datos'!$P$5,AR590)))</xm:f>
            <xm:f>'Listados Datos'!$P$5</xm:f>
            <x14:dxf>
              <fill>
                <patternFill>
                  <bgColor rgb="FFFFFF00"/>
                </patternFill>
              </fill>
            </x14:dxf>
          </x14:cfRule>
          <x14:cfRule type="containsText" priority="1600" operator="containsText" id="{6AA5E4B4-6846-4C80-8882-434622699267}">
            <xm:f>NOT(ISERROR(SEARCH('Listados Datos'!$P$6,AR590)))</xm:f>
            <xm:f>'Listados Datos'!$P$6</xm:f>
            <x14:dxf>
              <fill>
                <patternFill>
                  <bgColor rgb="FFFFC000"/>
                </patternFill>
              </fill>
            </x14:dxf>
          </x14:cfRule>
          <x14:cfRule type="containsText" priority="1601" operator="containsText" id="{A534BE4A-2118-4FB7-8093-4397D9871D1D}">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35" operator="containsText" id="{CE24D441-FC94-41B2-B98F-7E00BF5FC49F}">
            <xm:f>NOT(ISERROR(SEARCH('Listados Datos'!$T$3,AF590)))</xm:f>
            <xm:f>'Listados Datos'!$T$3</xm:f>
            <x14:dxf>
              <fill>
                <patternFill patternType="solid">
                  <bgColor rgb="FFC00000"/>
                </patternFill>
              </fill>
            </x14:dxf>
          </x14:cfRule>
          <x14:cfRule type="containsText" priority="1636" operator="containsText" id="{CE039332-8F5C-4AF0-AB1C-BB750AE8B199}">
            <xm:f>NOT(ISERROR(SEARCH('Listados Datos'!$T$4,AF590)))</xm:f>
            <xm:f>'Listados Datos'!$T$4</xm:f>
            <x14:dxf>
              <font>
                <b/>
                <i val="0"/>
                <color theme="0"/>
              </font>
              <fill>
                <patternFill>
                  <bgColor rgb="FFE26B0A"/>
                </patternFill>
              </fill>
            </x14:dxf>
          </x14:cfRule>
          <x14:cfRule type="containsText" priority="1637" operator="containsText" id="{DD0709C1-AFD0-4AC8-8C85-D6EA72370EB3}">
            <xm:f>NOT(ISERROR(SEARCH('Listados Datos'!$T$5,AF590)))</xm:f>
            <xm:f>'Listados Datos'!$T$5</xm:f>
            <x14:dxf>
              <font>
                <b/>
                <i val="0"/>
                <color auto="1"/>
              </font>
              <fill>
                <patternFill>
                  <bgColor rgb="FFFFFF00"/>
                </patternFill>
              </fill>
            </x14:dxf>
          </x14:cfRule>
          <x14:cfRule type="containsText" priority="1638" operator="containsText" id="{16D8EDA7-3EAD-4D39-9430-B23CABA116BD}">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631" operator="containsText" id="{4FE0FFAA-AFD8-4A55-9405-BB4410B04290}">
            <xm:f>NOT(ISERROR(SEARCH('Listados Datos'!$T$3,AB590)))</xm:f>
            <xm:f>'Listados Datos'!$T$3</xm:f>
            <x14:dxf>
              <fill>
                <patternFill patternType="solid">
                  <bgColor rgb="FFC00000"/>
                </patternFill>
              </fill>
            </x14:dxf>
          </x14:cfRule>
          <x14:cfRule type="containsText" priority="1632" operator="containsText" id="{C7711710-3CF9-4C94-9BAD-ECE228D460AA}">
            <xm:f>NOT(ISERROR(SEARCH('Listados Datos'!$T$4,AB590)))</xm:f>
            <xm:f>'Listados Datos'!$T$4</xm:f>
            <x14:dxf>
              <font>
                <b/>
                <i val="0"/>
                <color theme="0"/>
              </font>
              <fill>
                <patternFill>
                  <bgColor rgb="FFE26B0A"/>
                </patternFill>
              </fill>
            </x14:dxf>
          </x14:cfRule>
          <x14:cfRule type="containsText" priority="1633" operator="containsText" id="{13A82D16-F638-4F35-88D7-67517C3FC134}">
            <xm:f>NOT(ISERROR(SEARCH('Listados Datos'!$T$5,AB590)))</xm:f>
            <xm:f>'Listados Datos'!$T$5</xm:f>
            <x14:dxf>
              <font>
                <b/>
                <i val="0"/>
                <color auto="1"/>
              </font>
              <fill>
                <patternFill>
                  <bgColor rgb="FFFFFF00"/>
                </patternFill>
              </fill>
            </x14:dxf>
          </x14:cfRule>
          <x14:cfRule type="containsText" priority="1634" operator="containsText" id="{59A7C492-7381-46C9-A785-7867BA1CD303}">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621" operator="containsText" id="{16F390D4-3AF0-44BB-8072-6BCF77208ACC}">
            <xm:f>NOT(ISERROR(SEARCH('Listados Datos'!$P$3,Z590)))</xm:f>
            <xm:f>'Listados Datos'!$P$3</xm:f>
            <x14:dxf>
              <fill>
                <patternFill>
                  <bgColor rgb="FF99CC00"/>
                </patternFill>
              </fill>
            </x14:dxf>
          </x14:cfRule>
          <x14:cfRule type="containsText" priority="1622" operator="containsText" id="{792E5344-1DAE-40CC-9D13-B1784894706D}">
            <xm:f>NOT(ISERROR(SEARCH('Listados Datos'!$P$4,Z590)))</xm:f>
            <xm:f>'Listados Datos'!$P$4</xm:f>
            <x14:dxf>
              <fill>
                <patternFill>
                  <bgColor rgb="FF33CC33"/>
                </patternFill>
              </fill>
            </x14:dxf>
          </x14:cfRule>
          <x14:cfRule type="containsText" priority="1623" operator="containsText" id="{A247025B-53B3-4722-A92E-DD39F40EE154}">
            <xm:f>NOT(ISERROR(SEARCH('Listados Datos'!$P$5,Z590)))</xm:f>
            <xm:f>'Listados Datos'!$P$5</xm:f>
            <x14:dxf>
              <fill>
                <patternFill>
                  <bgColor rgb="FFFFFF00"/>
                </patternFill>
              </fill>
            </x14:dxf>
          </x14:cfRule>
          <x14:cfRule type="containsText" priority="1624" operator="containsText" id="{8D2BF12B-8CB8-417A-A71F-C573C37884DE}">
            <xm:f>NOT(ISERROR(SEARCH('Listados Datos'!$P$6,Z590)))</xm:f>
            <xm:f>'Listados Datos'!$P$6</xm:f>
            <x14:dxf>
              <fill>
                <patternFill>
                  <bgColor rgb="FFFFC000"/>
                </patternFill>
              </fill>
            </x14:dxf>
          </x14:cfRule>
          <x14:cfRule type="containsText" priority="1625" operator="containsText" id="{6FA9111F-5B93-4A9C-9B92-1A6B5BEE2DFA}">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607" operator="containsText" id="{BD7BC084-B5A2-4853-937F-7BDA6CAAE6CC}">
            <xm:f>NOT(ISERROR(SEARCH('Listados Datos'!$T$3,AT590)))</xm:f>
            <xm:f>'Listados Datos'!$T$3</xm:f>
            <x14:dxf>
              <fill>
                <patternFill patternType="solid">
                  <bgColor rgb="FFC00000"/>
                </patternFill>
              </fill>
            </x14:dxf>
          </x14:cfRule>
          <x14:cfRule type="containsText" priority="1608" operator="containsText" id="{C45C4B40-8658-446A-9189-7A1264B7E62A}">
            <xm:f>NOT(ISERROR(SEARCH('Listados Datos'!$T$4,AT590)))</xm:f>
            <xm:f>'Listados Datos'!$T$4</xm:f>
            <x14:dxf>
              <font>
                <b/>
                <i val="0"/>
                <color theme="0"/>
              </font>
              <fill>
                <patternFill>
                  <bgColor rgb="FFE26B0A"/>
                </patternFill>
              </fill>
            </x14:dxf>
          </x14:cfRule>
          <x14:cfRule type="containsText" priority="1609" operator="containsText" id="{04664546-B12C-4DD5-9810-CBAA23A43289}">
            <xm:f>NOT(ISERROR(SEARCH('Listados Datos'!$T$5,AT590)))</xm:f>
            <xm:f>'Listados Datos'!$T$5</xm:f>
            <x14:dxf>
              <font>
                <b/>
                <i val="0"/>
                <color auto="1"/>
              </font>
              <fill>
                <patternFill>
                  <bgColor rgb="FFFFFF00"/>
                </patternFill>
              </fill>
            </x14:dxf>
          </x14:cfRule>
          <x14:cfRule type="containsText" priority="1610" operator="containsText" id="{21B7691F-7870-4FDC-87E0-5B6518ACF26D}">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593" operator="containsText" id="{5BF1C5A3-188A-4B18-9E14-2EBFCCE8B027}">
            <xm:f>NOT(ISERROR(SEARCH('Listados Datos'!$T$3,AF596)))</xm:f>
            <xm:f>'Listados Datos'!$T$3</xm:f>
            <x14:dxf>
              <fill>
                <patternFill patternType="solid">
                  <bgColor rgb="FFC00000"/>
                </patternFill>
              </fill>
            </x14:dxf>
          </x14:cfRule>
          <x14:cfRule type="containsText" priority="1594" operator="containsText" id="{661DB805-1011-4280-B13A-95220F616D7C}">
            <xm:f>NOT(ISERROR(SEARCH('Listados Datos'!$T$4,AF596)))</xm:f>
            <xm:f>'Listados Datos'!$T$4</xm:f>
            <x14:dxf>
              <font>
                <b/>
                <i val="0"/>
                <color theme="0"/>
              </font>
              <fill>
                <patternFill>
                  <bgColor rgb="FFE26B0A"/>
                </patternFill>
              </fill>
            </x14:dxf>
          </x14:cfRule>
          <x14:cfRule type="containsText" priority="1595" operator="containsText" id="{66F6B5AC-761A-4462-83B5-1B8C76D32539}">
            <xm:f>NOT(ISERROR(SEARCH('Listados Datos'!$T$5,AF596)))</xm:f>
            <xm:f>'Listados Datos'!$T$5</xm:f>
            <x14:dxf>
              <font>
                <b/>
                <i val="0"/>
                <color auto="1"/>
              </font>
              <fill>
                <patternFill>
                  <bgColor rgb="FFFFFF00"/>
                </patternFill>
              </fill>
            </x14:dxf>
          </x14:cfRule>
          <x14:cfRule type="containsText" priority="1596" operator="containsText" id="{212CE776-A076-48DB-9941-C51C4BB9ABC8}">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589" operator="containsText" id="{BD05395F-819A-481E-9450-2CCA3C1E93EB}">
            <xm:f>NOT(ISERROR(SEARCH('Listados Datos'!$T$3,AB596)))</xm:f>
            <xm:f>'Listados Datos'!$T$3</xm:f>
            <x14:dxf>
              <fill>
                <patternFill patternType="solid">
                  <bgColor rgb="FFC00000"/>
                </patternFill>
              </fill>
            </x14:dxf>
          </x14:cfRule>
          <x14:cfRule type="containsText" priority="1590" operator="containsText" id="{721D402E-4C27-408A-889F-BAAF4A892B66}">
            <xm:f>NOT(ISERROR(SEARCH('Listados Datos'!$T$4,AB596)))</xm:f>
            <xm:f>'Listados Datos'!$T$4</xm:f>
            <x14:dxf>
              <font>
                <b/>
                <i val="0"/>
                <color theme="0"/>
              </font>
              <fill>
                <patternFill>
                  <bgColor rgb="FFE26B0A"/>
                </patternFill>
              </fill>
            </x14:dxf>
          </x14:cfRule>
          <x14:cfRule type="containsText" priority="1591" operator="containsText" id="{83188C45-0176-44F0-AC04-6B5DE2F37CEE}">
            <xm:f>NOT(ISERROR(SEARCH('Listados Datos'!$T$5,AB596)))</xm:f>
            <xm:f>'Listados Datos'!$T$5</xm:f>
            <x14:dxf>
              <font>
                <b/>
                <i val="0"/>
                <color auto="1"/>
              </font>
              <fill>
                <patternFill>
                  <bgColor rgb="FFFFFF00"/>
                </patternFill>
              </fill>
            </x14:dxf>
          </x14:cfRule>
          <x14:cfRule type="containsText" priority="1592" operator="containsText" id="{6E3BDBE0-9E35-4665-A261-B47CD982303B}">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579" operator="containsText" id="{52111DEE-A6BF-47BF-B2EA-D402AAE795CA}">
            <xm:f>NOT(ISERROR(SEARCH('Listados Datos'!$P$3,Z596)))</xm:f>
            <xm:f>'Listados Datos'!$P$3</xm:f>
            <x14:dxf>
              <fill>
                <patternFill>
                  <bgColor rgb="FF99CC00"/>
                </patternFill>
              </fill>
            </x14:dxf>
          </x14:cfRule>
          <x14:cfRule type="containsText" priority="1580" operator="containsText" id="{7381FFAA-D41C-4DD2-9DD1-DED360B30D18}">
            <xm:f>NOT(ISERROR(SEARCH('Listados Datos'!$P$4,Z596)))</xm:f>
            <xm:f>'Listados Datos'!$P$4</xm:f>
            <x14:dxf>
              <fill>
                <patternFill>
                  <bgColor rgb="FF33CC33"/>
                </patternFill>
              </fill>
            </x14:dxf>
          </x14:cfRule>
          <x14:cfRule type="containsText" priority="1581" operator="containsText" id="{8D44B16B-86E7-4991-BFB0-8ED5604DE313}">
            <xm:f>NOT(ISERROR(SEARCH('Listados Datos'!$P$5,Z596)))</xm:f>
            <xm:f>'Listados Datos'!$P$5</xm:f>
            <x14:dxf>
              <fill>
                <patternFill>
                  <bgColor rgb="FFFFFF00"/>
                </patternFill>
              </fill>
            </x14:dxf>
          </x14:cfRule>
          <x14:cfRule type="containsText" priority="1582" operator="containsText" id="{B046AB84-CDAF-4B0E-9AC2-3F0011330BEB}">
            <xm:f>NOT(ISERROR(SEARCH('Listados Datos'!$P$6,Z596)))</xm:f>
            <xm:f>'Listados Datos'!$P$6</xm:f>
            <x14:dxf>
              <fill>
                <patternFill>
                  <bgColor rgb="FFFFC000"/>
                </patternFill>
              </fill>
            </x14:dxf>
          </x14:cfRule>
          <x14:cfRule type="containsText" priority="1583" operator="containsText" id="{F9E04576-BFD6-40E1-8044-CF40D2664051}">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565" operator="containsText" id="{22EB58C5-CAE4-47DD-94CB-ACEFB98287D2}">
            <xm:f>NOT(ISERROR(SEARCH('Listados Datos'!$T$3,AT596)))</xm:f>
            <xm:f>'Listados Datos'!$T$3</xm:f>
            <x14:dxf>
              <fill>
                <patternFill patternType="solid">
                  <bgColor rgb="FFC00000"/>
                </patternFill>
              </fill>
            </x14:dxf>
          </x14:cfRule>
          <x14:cfRule type="containsText" priority="1566" operator="containsText" id="{CDE4ABBB-3E69-4727-B799-ED72C6AE60B6}">
            <xm:f>NOT(ISERROR(SEARCH('Listados Datos'!$T$4,AT596)))</xm:f>
            <xm:f>'Listados Datos'!$T$4</xm:f>
            <x14:dxf>
              <font>
                <b/>
                <i val="0"/>
                <color theme="0"/>
              </font>
              <fill>
                <patternFill>
                  <bgColor rgb="FFE26B0A"/>
                </patternFill>
              </fill>
            </x14:dxf>
          </x14:cfRule>
          <x14:cfRule type="containsText" priority="1567" operator="containsText" id="{4A7012B0-95E0-4AD5-A888-790281BE8438}">
            <xm:f>NOT(ISERROR(SEARCH('Listados Datos'!$T$5,AT596)))</xm:f>
            <xm:f>'Listados Datos'!$T$5</xm:f>
            <x14:dxf>
              <font>
                <b/>
                <i val="0"/>
                <color auto="1"/>
              </font>
              <fill>
                <patternFill>
                  <bgColor rgb="FFFFFF00"/>
                </patternFill>
              </fill>
            </x14:dxf>
          </x14:cfRule>
          <x14:cfRule type="containsText" priority="1568" operator="containsText" id="{0DD8C9D8-502C-4BE0-991A-6A3CA480CD9C}">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1527" operator="containsText" id="{3808C315-9CCF-4938-BB78-BFDD2366A24C}">
            <xm:f>NOT(ISERROR(SEARCH('Listados Datos'!$D$3,B562)))</xm:f>
            <xm:f>'Listados Datos'!$D$3</xm:f>
            <x14:dxf>
              <font>
                <b/>
                <i val="0"/>
                <color theme="0"/>
              </font>
              <fill>
                <patternFill>
                  <bgColor rgb="FFC00000"/>
                </patternFill>
              </fill>
            </x14:dxf>
          </x14:cfRule>
          <x14:cfRule type="containsText" priority="1528" operator="containsText" id="{6B3851C5-2F1D-4F5A-8827-C6790F4C0D9C}">
            <xm:f>NOT(ISERROR(SEARCH('Listados Datos'!$D$4,B562)))</xm:f>
            <xm:f>'Listados Datos'!$D$4</xm:f>
            <x14:dxf>
              <font>
                <b/>
                <i val="0"/>
                <color theme="0"/>
              </font>
              <fill>
                <patternFill>
                  <bgColor rgb="FFC00000"/>
                </patternFill>
              </fill>
            </x14:dxf>
          </x14:cfRule>
          <x14:cfRule type="containsText" priority="1529" operator="containsText" id="{F5459D91-C77D-42CC-AC74-11CB026BF884}">
            <xm:f>NOT(ISERROR(SEARCH('Listados Datos'!$D$5,B562)))</xm:f>
            <xm:f>'Listados Datos'!$D$5</xm:f>
            <x14:dxf>
              <font>
                <b/>
                <i val="0"/>
                <color theme="0"/>
              </font>
              <fill>
                <patternFill>
                  <bgColor rgb="FFC00000"/>
                </patternFill>
              </fill>
            </x14:dxf>
          </x14:cfRule>
          <x14:cfRule type="containsText" priority="1530" operator="containsText" id="{CA03F9CD-ACDA-46F9-AD1F-B3D2F2868C61}">
            <xm:f>NOT(ISERROR(SEARCH('Listados Datos'!$D$6,B562)))</xm:f>
            <xm:f>'Listados Datos'!$D$6</xm:f>
            <x14:dxf>
              <font>
                <b/>
                <i val="0"/>
                <color theme="0"/>
              </font>
              <fill>
                <patternFill>
                  <bgColor rgb="FFE3351F"/>
                </patternFill>
              </fill>
            </x14:dxf>
          </x14:cfRule>
          <x14:cfRule type="containsText" priority="1531" operator="containsText" id="{CA78221D-5962-4F82-A6BA-CA15EED79B85}">
            <xm:f>NOT(ISERROR(SEARCH('Listados Datos'!$D$7,B562)))</xm:f>
            <xm:f>'Listados Datos'!$D$7</xm:f>
            <x14:dxf>
              <font>
                <b/>
                <i val="0"/>
                <color theme="0"/>
              </font>
              <fill>
                <patternFill>
                  <bgColor rgb="FFE3351F"/>
                </patternFill>
              </fill>
            </x14:dxf>
          </x14:cfRule>
          <x14:cfRule type="containsText" priority="1532" operator="containsText" id="{A9683EF2-9E27-47FB-BAA9-11F3CB29C108}">
            <xm:f>NOT(ISERROR(SEARCH('Listados Datos'!$D$8,B562)))</xm:f>
            <xm:f>'Listados Datos'!$D$8</xm:f>
            <x14:dxf>
              <font>
                <b/>
                <i val="0"/>
                <color theme="0"/>
              </font>
              <fill>
                <patternFill>
                  <bgColor rgb="FFE3351F"/>
                </patternFill>
              </fill>
            </x14:dxf>
          </x14:cfRule>
          <x14:cfRule type="containsText" priority="1533" operator="containsText" id="{BF36345D-3EFE-46F0-852F-D2FDF9960573}">
            <xm:f>NOT(ISERROR(SEARCH('Listados Datos'!$D$9,B562)))</xm:f>
            <xm:f>'Listados Datos'!$D$9</xm:f>
            <x14:dxf>
              <font>
                <b/>
                <i val="0"/>
                <color theme="0"/>
              </font>
              <fill>
                <patternFill>
                  <bgColor rgb="FFFFC000"/>
                </patternFill>
              </fill>
            </x14:dxf>
          </x14:cfRule>
          <x14:cfRule type="containsText" priority="1534" operator="containsText" id="{A8C7087D-BE51-4FF4-823B-C71407BB9CFE}">
            <xm:f>NOT(ISERROR(SEARCH('Listados Datos'!$D$10,B562)))</xm:f>
            <xm:f>'Listados Datos'!$D$10</xm:f>
            <x14:dxf>
              <font>
                <b/>
                <i val="0"/>
                <color theme="0"/>
              </font>
              <fill>
                <patternFill>
                  <bgColor rgb="FFFFC000"/>
                </patternFill>
              </fill>
            </x14:dxf>
          </x14:cfRule>
          <x14:cfRule type="containsText" priority="1535" operator="containsText" id="{C777B009-3432-4B84-933A-61474C1150C5}">
            <xm:f>NOT(ISERROR(SEARCH('Listados Datos'!$D$11,B562)))</xm:f>
            <xm:f>'Listados Datos'!$D$11</xm:f>
            <x14:dxf>
              <font>
                <b/>
                <i val="0"/>
                <color theme="0"/>
              </font>
              <fill>
                <patternFill>
                  <bgColor rgb="FFFFC000"/>
                </patternFill>
              </fill>
            </x14:dxf>
          </x14:cfRule>
          <x14:cfRule type="containsText" priority="1536" operator="containsText" id="{258FAC8B-FC89-4F2D-817D-EA021D6631C1}">
            <xm:f>NOT(ISERROR(SEARCH('Listados Datos'!$D$12,B562)))</xm:f>
            <xm:f>'Listados Datos'!$D$12</xm:f>
            <x14:dxf>
              <font>
                <b/>
                <i val="0"/>
                <color theme="0"/>
              </font>
              <fill>
                <patternFill>
                  <bgColor rgb="FFFFC000"/>
                </patternFill>
              </fill>
            </x14:dxf>
          </x14:cfRule>
          <x14:cfRule type="containsText" priority="1537" operator="containsText" id="{D7277FF8-C1BE-4971-83EB-70819D4C9B66}">
            <xm:f>NOT(ISERROR(SEARCH('Listados Datos'!$D$13,B562)))</xm:f>
            <xm:f>'Listados Datos'!$D$13</xm:f>
            <x14:dxf>
              <font>
                <b/>
                <i val="0"/>
                <color theme="0"/>
              </font>
              <fill>
                <patternFill>
                  <bgColor rgb="FFFFC000"/>
                </patternFill>
              </fill>
            </x14:dxf>
          </x14:cfRule>
          <x14:cfRule type="containsText" priority="1538" operator="containsText" id="{31830F52-9B59-4E10-BF19-D0CBC7857B3E}">
            <xm:f>NOT(ISERROR(SEARCH('Listados Datos'!$D$14,B562)))</xm:f>
            <xm:f>'Listados Datos'!$D$14</xm:f>
            <x14:dxf>
              <font>
                <b/>
                <i val="0"/>
                <color theme="0"/>
              </font>
              <fill>
                <patternFill>
                  <bgColor rgb="FFFF0000"/>
                </patternFill>
              </fill>
            </x14:dxf>
          </x14:cfRule>
          <x14:cfRule type="containsText" priority="1539" operator="containsText" id="{C957A326-2B22-48B6-970F-42BF5BC30F61}">
            <xm:f>NOT(ISERROR(SEARCH('Listados Datos'!$D$15,B562)))</xm:f>
            <xm:f>'Listados Datos'!$D$15</xm:f>
            <x14:dxf>
              <font>
                <b/>
                <i val="0"/>
                <color theme="0"/>
              </font>
              <fill>
                <patternFill>
                  <bgColor rgb="FFFF0000"/>
                </patternFill>
              </fill>
            </x14:dxf>
          </x14:cfRule>
          <x14:cfRule type="containsText" priority="1540" operator="containsText" id="{7846A49B-CBA6-4E36-A7B4-4936BAA76408}">
            <xm:f>NOT(ISERROR(SEARCH('Listados Datos'!$D$16,B562)))</xm:f>
            <xm:f>'Listados Datos'!$D$16</xm:f>
            <x14:dxf>
              <font>
                <b/>
                <i val="0"/>
                <color theme="0"/>
              </font>
              <fill>
                <patternFill>
                  <bgColor rgb="FFFF0000"/>
                </patternFill>
              </fill>
            </x14:dxf>
          </x14:cfRule>
          <xm:sqref>B562:B563</xm:sqref>
        </x14:conditionalFormatting>
        <x14:conditionalFormatting xmlns:xm="http://schemas.microsoft.com/office/excel/2006/main">
          <x14:cfRule type="containsText" priority="1541" operator="containsText" id="{9853EE77-9DD1-4F04-BEEB-AA047D823DB8}">
            <xm:f>NOT(ISERROR(SEARCH('Listados Datos'!$D$3,B568)))</xm:f>
            <xm:f>'Listados Datos'!$D$3</xm:f>
            <x14:dxf>
              <font>
                <b/>
                <i val="0"/>
                <color theme="0"/>
              </font>
              <fill>
                <patternFill>
                  <bgColor rgb="FFC00000"/>
                </patternFill>
              </fill>
            </x14:dxf>
          </x14:cfRule>
          <x14:cfRule type="containsText" priority="1542" operator="containsText" id="{7E01CE05-CF9B-42DD-A7B5-CFBCCDF6EF6C}">
            <xm:f>NOT(ISERROR(SEARCH('Listados Datos'!$D$4,B568)))</xm:f>
            <xm:f>'Listados Datos'!$D$4</xm:f>
            <x14:dxf>
              <font>
                <b/>
                <i val="0"/>
                <color theme="0"/>
              </font>
              <fill>
                <patternFill>
                  <bgColor rgb="FFC00000"/>
                </patternFill>
              </fill>
            </x14:dxf>
          </x14:cfRule>
          <x14:cfRule type="containsText" priority="1543" operator="containsText" id="{865EC3D4-755A-4493-8D58-9A11088356DA}">
            <xm:f>NOT(ISERROR(SEARCH('Listados Datos'!$D$5,B568)))</xm:f>
            <xm:f>'Listados Datos'!$D$5</xm:f>
            <x14:dxf>
              <font>
                <b/>
                <i val="0"/>
                <color theme="0"/>
              </font>
              <fill>
                <patternFill>
                  <bgColor rgb="FFC00000"/>
                </patternFill>
              </fill>
            </x14:dxf>
          </x14:cfRule>
          <x14:cfRule type="containsText" priority="1544" operator="containsText" id="{94B8A090-7A20-4C12-A3A1-868046014023}">
            <xm:f>NOT(ISERROR(SEARCH('Listados Datos'!$D$6,B568)))</xm:f>
            <xm:f>'Listados Datos'!$D$6</xm:f>
            <x14:dxf>
              <font>
                <b/>
                <i val="0"/>
                <color theme="0"/>
              </font>
              <fill>
                <patternFill>
                  <bgColor rgb="FFE3351F"/>
                </patternFill>
              </fill>
            </x14:dxf>
          </x14:cfRule>
          <x14:cfRule type="containsText" priority="1545" operator="containsText" id="{A664C740-34F8-40A8-B843-7E4EC632C497}">
            <xm:f>NOT(ISERROR(SEARCH('Listados Datos'!$D$7,B568)))</xm:f>
            <xm:f>'Listados Datos'!$D$7</xm:f>
            <x14:dxf>
              <font>
                <b/>
                <i val="0"/>
                <color theme="0"/>
              </font>
              <fill>
                <patternFill>
                  <bgColor rgb="FFE3351F"/>
                </patternFill>
              </fill>
            </x14:dxf>
          </x14:cfRule>
          <x14:cfRule type="containsText" priority="1546" operator="containsText" id="{CEFC99CC-90F5-4CE5-8AE3-75C0B0CFDF54}">
            <xm:f>NOT(ISERROR(SEARCH('Listados Datos'!$D$8,B568)))</xm:f>
            <xm:f>'Listados Datos'!$D$8</xm:f>
            <x14:dxf>
              <font>
                <b/>
                <i val="0"/>
                <color theme="0"/>
              </font>
              <fill>
                <patternFill>
                  <bgColor rgb="FFE3351F"/>
                </patternFill>
              </fill>
            </x14:dxf>
          </x14:cfRule>
          <x14:cfRule type="containsText" priority="1547" operator="containsText" id="{91055092-55EA-47CE-A91C-EC75D1384396}">
            <xm:f>NOT(ISERROR(SEARCH('Listados Datos'!$D$9,B568)))</xm:f>
            <xm:f>'Listados Datos'!$D$9</xm:f>
            <x14:dxf>
              <font>
                <b/>
                <i val="0"/>
                <color theme="0"/>
              </font>
              <fill>
                <patternFill>
                  <bgColor rgb="FFFFC000"/>
                </patternFill>
              </fill>
            </x14:dxf>
          </x14:cfRule>
          <x14:cfRule type="containsText" priority="1548" operator="containsText" id="{0E3E59E7-E21D-4013-9DFB-CF08B4DF12A5}">
            <xm:f>NOT(ISERROR(SEARCH('Listados Datos'!$D$10,B568)))</xm:f>
            <xm:f>'Listados Datos'!$D$10</xm:f>
            <x14:dxf>
              <font>
                <b/>
                <i val="0"/>
                <color theme="0"/>
              </font>
              <fill>
                <patternFill>
                  <bgColor rgb="FFFFC000"/>
                </patternFill>
              </fill>
            </x14:dxf>
          </x14:cfRule>
          <x14:cfRule type="containsText" priority="1549" operator="containsText" id="{ACCB0D86-10CA-4C28-A612-C652B833A054}">
            <xm:f>NOT(ISERROR(SEARCH('Listados Datos'!$D$11,B568)))</xm:f>
            <xm:f>'Listados Datos'!$D$11</xm:f>
            <x14:dxf>
              <font>
                <b/>
                <i val="0"/>
                <color theme="0"/>
              </font>
              <fill>
                <patternFill>
                  <bgColor rgb="FFFFC000"/>
                </patternFill>
              </fill>
            </x14:dxf>
          </x14:cfRule>
          <x14:cfRule type="containsText" priority="1550" operator="containsText" id="{B3C0974A-A1CD-45A2-8F5D-682D2339E57A}">
            <xm:f>NOT(ISERROR(SEARCH('Listados Datos'!$D$12,B568)))</xm:f>
            <xm:f>'Listados Datos'!$D$12</xm:f>
            <x14:dxf>
              <font>
                <b/>
                <i val="0"/>
                <color theme="0"/>
              </font>
              <fill>
                <patternFill>
                  <bgColor rgb="FFFFC000"/>
                </patternFill>
              </fill>
            </x14:dxf>
          </x14:cfRule>
          <x14:cfRule type="containsText" priority="1551" operator="containsText" id="{654CAE3B-135C-4B0C-B942-117A81ABF57D}">
            <xm:f>NOT(ISERROR(SEARCH('Listados Datos'!$D$13,B568)))</xm:f>
            <xm:f>'Listados Datos'!$D$13</xm:f>
            <x14:dxf>
              <font>
                <b/>
                <i val="0"/>
                <color theme="0"/>
              </font>
              <fill>
                <patternFill>
                  <bgColor rgb="FFFFC000"/>
                </patternFill>
              </fill>
            </x14:dxf>
          </x14:cfRule>
          <x14:cfRule type="containsText" priority="1552" operator="containsText" id="{3B73356F-B5FD-47ED-AF6D-84BFC3EDBEF5}">
            <xm:f>NOT(ISERROR(SEARCH('Listados Datos'!$D$14,B568)))</xm:f>
            <xm:f>'Listados Datos'!$D$14</xm:f>
            <x14:dxf>
              <font>
                <b/>
                <i val="0"/>
                <color theme="0"/>
              </font>
              <fill>
                <patternFill>
                  <bgColor rgb="FFFF0000"/>
                </patternFill>
              </fill>
            </x14:dxf>
          </x14:cfRule>
          <x14:cfRule type="containsText" priority="1553" operator="containsText" id="{6027AF69-368A-4E9D-9AA9-76E59E78AB3D}">
            <xm:f>NOT(ISERROR(SEARCH('Listados Datos'!$D$15,B568)))</xm:f>
            <xm:f>'Listados Datos'!$D$15</xm:f>
            <x14:dxf>
              <font>
                <b/>
                <i val="0"/>
                <color theme="0"/>
              </font>
              <fill>
                <patternFill>
                  <bgColor rgb="FFFF0000"/>
                </patternFill>
              </fill>
            </x14:dxf>
          </x14:cfRule>
          <x14:cfRule type="containsText" priority="1554" operator="containsText" id="{31BB5399-4BCD-46FE-94C8-76B0008E3823}">
            <xm:f>NOT(ISERROR(SEARCH('Listados Datos'!$D$16,B568)))</xm:f>
            <xm:f>'Listados Datos'!$D$16</xm:f>
            <x14:dxf>
              <font>
                <b/>
                <i val="0"/>
                <color theme="0"/>
              </font>
              <fill>
                <patternFill>
                  <bgColor rgb="FFFF0000"/>
                </patternFill>
              </fill>
            </x14:dxf>
          </x14:cfRule>
          <xm:sqref>B568:B569 B574:B575 B580:B581 B586:B587 B592:B593</xm:sqref>
        </x14:conditionalFormatting>
        <x14:conditionalFormatting xmlns:xm="http://schemas.microsoft.com/office/excel/2006/main">
          <x14:cfRule type="containsText" priority="1335" operator="containsText" id="{2F8846AA-B55D-4E54-824C-10D67F2128DF}">
            <xm:f>NOT(ISERROR(SEARCH('Listados Datos'!$D$3,B604)))</xm:f>
            <xm:f>'Listados Datos'!$D$3</xm:f>
            <x14:dxf>
              <font>
                <b/>
                <i val="0"/>
                <color theme="0"/>
              </font>
              <fill>
                <patternFill>
                  <bgColor rgb="FFC00000"/>
                </patternFill>
              </fill>
            </x14:dxf>
          </x14:cfRule>
          <x14:cfRule type="containsText" priority="1336" operator="containsText" id="{9A679934-D33E-476D-9F5F-62A745BD2E57}">
            <xm:f>NOT(ISERROR(SEARCH('Listados Datos'!$D$4,B604)))</xm:f>
            <xm:f>'Listados Datos'!$D$4</xm:f>
            <x14:dxf>
              <font>
                <b/>
                <i val="0"/>
                <color theme="0"/>
              </font>
              <fill>
                <patternFill>
                  <bgColor rgb="FFC00000"/>
                </patternFill>
              </fill>
            </x14:dxf>
          </x14:cfRule>
          <x14:cfRule type="containsText" priority="1337" operator="containsText" id="{981D7497-BF0B-4B54-8F8D-9094F7EE36C4}">
            <xm:f>NOT(ISERROR(SEARCH('Listados Datos'!$D$5,B604)))</xm:f>
            <xm:f>'Listados Datos'!$D$5</xm:f>
            <x14:dxf>
              <font>
                <b/>
                <i val="0"/>
                <color theme="0"/>
              </font>
              <fill>
                <patternFill>
                  <bgColor rgb="FFC00000"/>
                </patternFill>
              </fill>
            </x14:dxf>
          </x14:cfRule>
          <x14:cfRule type="containsText" priority="1338" operator="containsText" id="{9FA8E00C-6486-463A-B0B3-37317001BE73}">
            <xm:f>NOT(ISERROR(SEARCH('Listados Datos'!$D$6,B604)))</xm:f>
            <xm:f>'Listados Datos'!$D$6</xm:f>
            <x14:dxf>
              <font>
                <b/>
                <i val="0"/>
                <color theme="0"/>
              </font>
              <fill>
                <patternFill>
                  <bgColor rgb="FFE3351F"/>
                </patternFill>
              </fill>
            </x14:dxf>
          </x14:cfRule>
          <x14:cfRule type="containsText" priority="1339" operator="containsText" id="{1CB67583-6841-4330-A167-B2848AC0AB02}">
            <xm:f>NOT(ISERROR(SEARCH('Listados Datos'!$D$7,B604)))</xm:f>
            <xm:f>'Listados Datos'!$D$7</xm:f>
            <x14:dxf>
              <font>
                <b/>
                <i val="0"/>
                <color theme="0"/>
              </font>
              <fill>
                <patternFill>
                  <bgColor rgb="FFE3351F"/>
                </patternFill>
              </fill>
            </x14:dxf>
          </x14:cfRule>
          <x14:cfRule type="containsText" priority="1340" operator="containsText" id="{7DE62013-7435-4148-A1C9-E8DF351B34A1}">
            <xm:f>NOT(ISERROR(SEARCH('Listados Datos'!$D$8,B604)))</xm:f>
            <xm:f>'Listados Datos'!$D$8</xm:f>
            <x14:dxf>
              <font>
                <b/>
                <i val="0"/>
                <color theme="0"/>
              </font>
              <fill>
                <patternFill>
                  <bgColor rgb="FFE3351F"/>
                </patternFill>
              </fill>
            </x14:dxf>
          </x14:cfRule>
          <x14:cfRule type="containsText" priority="1341" operator="containsText" id="{8E97B0C9-507C-4ACE-B123-1A4E4686829F}">
            <xm:f>NOT(ISERROR(SEARCH('Listados Datos'!$D$9,B604)))</xm:f>
            <xm:f>'Listados Datos'!$D$9</xm:f>
            <x14:dxf>
              <font>
                <b/>
                <i val="0"/>
                <color theme="0"/>
              </font>
              <fill>
                <patternFill>
                  <bgColor rgb="FFFFC000"/>
                </patternFill>
              </fill>
            </x14:dxf>
          </x14:cfRule>
          <x14:cfRule type="containsText" priority="1342" operator="containsText" id="{EFD6444C-C075-4280-BED1-56E48B466D2C}">
            <xm:f>NOT(ISERROR(SEARCH('Listados Datos'!$D$10,B604)))</xm:f>
            <xm:f>'Listados Datos'!$D$10</xm:f>
            <x14:dxf>
              <font>
                <b/>
                <i val="0"/>
                <color theme="0"/>
              </font>
              <fill>
                <patternFill>
                  <bgColor rgb="FFFFC000"/>
                </patternFill>
              </fill>
            </x14:dxf>
          </x14:cfRule>
          <x14:cfRule type="containsText" priority="1343" operator="containsText" id="{A2A41502-CA83-4CB0-B30F-C1A7D1E6DD2E}">
            <xm:f>NOT(ISERROR(SEARCH('Listados Datos'!$D$11,B604)))</xm:f>
            <xm:f>'Listados Datos'!$D$11</xm:f>
            <x14:dxf>
              <font>
                <b/>
                <i val="0"/>
                <color theme="0"/>
              </font>
              <fill>
                <patternFill>
                  <bgColor rgb="FFFFC000"/>
                </patternFill>
              </fill>
            </x14:dxf>
          </x14:cfRule>
          <x14:cfRule type="containsText" priority="1344" operator="containsText" id="{71E91881-53FE-4462-BDEE-A293772420B8}">
            <xm:f>NOT(ISERROR(SEARCH('Listados Datos'!$D$12,B604)))</xm:f>
            <xm:f>'Listados Datos'!$D$12</xm:f>
            <x14:dxf>
              <font>
                <b/>
                <i val="0"/>
                <color theme="0"/>
              </font>
              <fill>
                <patternFill>
                  <bgColor rgb="FFFFC000"/>
                </patternFill>
              </fill>
            </x14:dxf>
          </x14:cfRule>
          <x14:cfRule type="containsText" priority="1345" operator="containsText" id="{1959C028-29C4-4655-84C1-CCB77125D7BA}">
            <xm:f>NOT(ISERROR(SEARCH('Listados Datos'!$D$13,B604)))</xm:f>
            <xm:f>'Listados Datos'!$D$13</xm:f>
            <x14:dxf>
              <font>
                <b/>
                <i val="0"/>
                <color theme="0"/>
              </font>
              <fill>
                <patternFill>
                  <bgColor rgb="FFFFC000"/>
                </patternFill>
              </fill>
            </x14:dxf>
          </x14:cfRule>
          <x14:cfRule type="containsText" priority="1346" operator="containsText" id="{B1313513-014E-4685-AE4E-6367BE13D804}">
            <xm:f>NOT(ISERROR(SEARCH('Listados Datos'!$D$14,B604)))</xm:f>
            <xm:f>'Listados Datos'!$D$14</xm:f>
            <x14:dxf>
              <font>
                <b/>
                <i val="0"/>
                <color theme="0"/>
              </font>
              <fill>
                <patternFill>
                  <bgColor rgb="FFFF0000"/>
                </patternFill>
              </fill>
            </x14:dxf>
          </x14:cfRule>
          <x14:cfRule type="containsText" priority="1347" operator="containsText" id="{047EB7A1-36BD-4BAD-A5B1-6E6203920098}">
            <xm:f>NOT(ISERROR(SEARCH('Listados Datos'!$D$15,B604)))</xm:f>
            <xm:f>'Listados Datos'!$D$15</xm:f>
            <x14:dxf>
              <font>
                <b/>
                <i val="0"/>
                <color theme="0"/>
              </font>
              <fill>
                <patternFill>
                  <bgColor rgb="FFFF0000"/>
                </patternFill>
              </fill>
            </x14:dxf>
          </x14:cfRule>
          <x14:cfRule type="containsText" priority="1348" operator="containsText" id="{3AE84D0F-CE77-4991-8F90-49C2FCC12B91}">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391" operator="containsText" id="{C5045A1F-2370-4B26-8A0F-4D4096B68515}">
            <xm:f>NOT(ISERROR(SEARCH('Listados Datos'!$P$3,AR607)))</xm:f>
            <xm:f>'Listados Datos'!$P$3</xm:f>
            <x14:dxf>
              <fill>
                <patternFill>
                  <bgColor rgb="FF99CC00"/>
                </patternFill>
              </fill>
            </x14:dxf>
          </x14:cfRule>
          <x14:cfRule type="containsText" priority="1392" operator="containsText" id="{D0611685-4C9E-4D8D-9EE5-FF68BC15CE0F}">
            <xm:f>NOT(ISERROR(SEARCH('Listados Datos'!$P$4,AR607)))</xm:f>
            <xm:f>'Listados Datos'!$P$4</xm:f>
            <x14:dxf>
              <fill>
                <patternFill>
                  <bgColor rgb="FF33CC33"/>
                </patternFill>
              </fill>
            </x14:dxf>
          </x14:cfRule>
          <x14:cfRule type="containsText" priority="1393" operator="containsText" id="{28FDD9B5-BD25-4EB1-A4D0-D2ADEE5A7A2E}">
            <xm:f>NOT(ISERROR(SEARCH('Listados Datos'!$P$5,AR607)))</xm:f>
            <xm:f>'Listados Datos'!$P$5</xm:f>
            <x14:dxf>
              <fill>
                <patternFill>
                  <bgColor rgb="FFFFFF00"/>
                </patternFill>
              </fill>
            </x14:dxf>
          </x14:cfRule>
          <x14:cfRule type="containsText" priority="1394" operator="containsText" id="{B236B0D2-2B40-43EC-83BD-982131B28C56}">
            <xm:f>NOT(ISERROR(SEARCH('Listados Datos'!$P$6,AR607)))</xm:f>
            <xm:f>'Listados Datos'!$P$6</xm:f>
            <x14:dxf>
              <fill>
                <patternFill>
                  <bgColor rgb="FFFFC000"/>
                </patternFill>
              </fill>
            </x14:dxf>
          </x14:cfRule>
          <x14:cfRule type="containsText" priority="1395" operator="containsText" id="{83C1A3BF-44A8-496D-97CC-7314E358FA24}">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1457" operator="containsText" id="{DA090750-22A0-4F4C-BB8E-AD0BC5000CB7}">
            <xm:f>NOT(ISERROR(SEARCH('Listados Datos'!$T$3,AT609)))</xm:f>
            <xm:f>'Listados Datos'!$T$3</xm:f>
            <x14:dxf>
              <fill>
                <patternFill patternType="solid">
                  <bgColor rgb="FFC00000"/>
                </patternFill>
              </fill>
            </x14:dxf>
          </x14:cfRule>
          <x14:cfRule type="containsText" priority="1458" operator="containsText" id="{F502C792-3168-44FB-B5C2-E90E66EA0AA9}">
            <xm:f>NOT(ISERROR(SEARCH('Listados Datos'!$T$4,AT609)))</xm:f>
            <xm:f>'Listados Datos'!$T$4</xm:f>
            <x14:dxf>
              <font>
                <b/>
                <i val="0"/>
                <color theme="0"/>
              </font>
              <fill>
                <patternFill>
                  <bgColor rgb="FFE26B0A"/>
                </patternFill>
              </fill>
            </x14:dxf>
          </x14:cfRule>
          <x14:cfRule type="containsText" priority="1459" operator="containsText" id="{0AC82E18-13F8-4472-B495-7B3DCEE4C239}">
            <xm:f>NOT(ISERROR(SEARCH('Listados Datos'!$T$5,AT609)))</xm:f>
            <xm:f>'Listados Datos'!$T$5</xm:f>
            <x14:dxf>
              <font>
                <b/>
                <i val="0"/>
                <color auto="1"/>
              </font>
              <fill>
                <patternFill>
                  <bgColor rgb="FFFFFF00"/>
                </patternFill>
              </fill>
            </x14:dxf>
          </x14:cfRule>
          <x14:cfRule type="containsText" priority="1460" operator="containsText" id="{EA479226-217E-4B74-B5DA-FFF24D8D674A}">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1447" operator="containsText" id="{8E062F0D-86A1-4905-BC9C-2B247F667092}">
            <xm:f>NOT(ISERROR(SEARCH('Listados Datos'!$P$3,AR609)))</xm:f>
            <xm:f>'Listados Datos'!$P$3</xm:f>
            <x14:dxf>
              <fill>
                <patternFill>
                  <bgColor rgb="FF99CC00"/>
                </patternFill>
              </fill>
            </x14:dxf>
          </x14:cfRule>
          <x14:cfRule type="containsText" priority="1448" operator="containsText" id="{F675AAD2-F2E4-4D25-A111-A9F30C803082}">
            <xm:f>NOT(ISERROR(SEARCH('Listados Datos'!$P$4,AR609)))</xm:f>
            <xm:f>'Listados Datos'!$P$4</xm:f>
            <x14:dxf>
              <fill>
                <patternFill>
                  <bgColor rgb="FF33CC33"/>
                </patternFill>
              </fill>
            </x14:dxf>
          </x14:cfRule>
          <x14:cfRule type="containsText" priority="1449" operator="containsText" id="{06D1D418-35B9-4005-8C35-FAEA6F7DC108}">
            <xm:f>NOT(ISERROR(SEARCH('Listados Datos'!$P$5,AR609)))</xm:f>
            <xm:f>'Listados Datos'!$P$5</xm:f>
            <x14:dxf>
              <fill>
                <patternFill>
                  <bgColor rgb="FFFFFF00"/>
                </patternFill>
              </fill>
            </x14:dxf>
          </x14:cfRule>
          <x14:cfRule type="containsText" priority="1450" operator="containsText" id="{E56BC1D6-D063-4FCD-AA17-3F820B5D5249}">
            <xm:f>NOT(ISERROR(SEARCH('Listados Datos'!$P$6,AR609)))</xm:f>
            <xm:f>'Listados Datos'!$P$6</xm:f>
            <x14:dxf>
              <fill>
                <patternFill>
                  <bgColor rgb="FFFFC000"/>
                </patternFill>
              </fill>
            </x14:dxf>
          </x14:cfRule>
          <x14:cfRule type="containsText" priority="1451" operator="containsText" id="{AC9C79C7-3A7E-4556-AA81-F8EB511134D1}">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1415" operator="containsText" id="{3817F228-B14B-4D49-9F99-F2312787123C}">
            <xm:f>NOT(ISERROR(SEARCH('Listados Datos'!$T$3,AT606)))</xm:f>
            <xm:f>'Listados Datos'!$T$3</xm:f>
            <x14:dxf>
              <fill>
                <patternFill patternType="solid">
                  <bgColor rgb="FFC00000"/>
                </patternFill>
              </fill>
            </x14:dxf>
          </x14:cfRule>
          <x14:cfRule type="containsText" priority="1416" operator="containsText" id="{17F5EA68-4ED2-4B85-8212-6268331C3D24}">
            <xm:f>NOT(ISERROR(SEARCH('Listados Datos'!$T$4,AT606)))</xm:f>
            <xm:f>'Listados Datos'!$T$4</xm:f>
            <x14:dxf>
              <font>
                <b/>
                <i val="0"/>
                <color theme="0"/>
              </font>
              <fill>
                <patternFill>
                  <bgColor rgb="FFE26B0A"/>
                </patternFill>
              </fill>
            </x14:dxf>
          </x14:cfRule>
          <x14:cfRule type="containsText" priority="1417" operator="containsText" id="{39BD515D-E6DE-4B9B-B769-64A184320EEC}">
            <xm:f>NOT(ISERROR(SEARCH('Listados Datos'!$T$5,AT606)))</xm:f>
            <xm:f>'Listados Datos'!$T$5</xm:f>
            <x14:dxf>
              <font>
                <b/>
                <i val="0"/>
                <color auto="1"/>
              </font>
              <fill>
                <patternFill>
                  <bgColor rgb="FFFFFF00"/>
                </patternFill>
              </fill>
            </x14:dxf>
          </x14:cfRule>
          <x14:cfRule type="containsText" priority="1418" operator="containsText" id="{3D2AAF3C-DE04-4F81-8C0E-74330790F94D}">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1405" operator="containsText" id="{0CF001F4-8E13-4AAF-8651-6D314F79B9C7}">
            <xm:f>NOT(ISERROR(SEARCH('Listados Datos'!$P$3,AR606)))</xm:f>
            <xm:f>'Listados Datos'!$P$3</xm:f>
            <x14:dxf>
              <fill>
                <patternFill>
                  <bgColor rgb="FF99CC00"/>
                </patternFill>
              </fill>
            </x14:dxf>
          </x14:cfRule>
          <x14:cfRule type="containsText" priority="1406" operator="containsText" id="{28405A8B-408E-4112-82D8-743F242A2C3D}">
            <xm:f>NOT(ISERROR(SEARCH('Listados Datos'!$P$4,AR606)))</xm:f>
            <xm:f>'Listados Datos'!$P$4</xm:f>
            <x14:dxf>
              <fill>
                <patternFill>
                  <bgColor rgb="FF33CC33"/>
                </patternFill>
              </fill>
            </x14:dxf>
          </x14:cfRule>
          <x14:cfRule type="containsText" priority="1407" operator="containsText" id="{C5C7D63C-A55F-4517-9165-7AFB0682BC4D}">
            <xm:f>NOT(ISERROR(SEARCH('Listados Datos'!$P$5,AR606)))</xm:f>
            <xm:f>'Listados Datos'!$P$5</xm:f>
            <x14:dxf>
              <fill>
                <patternFill>
                  <bgColor rgb="FFFFFF00"/>
                </patternFill>
              </fill>
            </x14:dxf>
          </x14:cfRule>
          <x14:cfRule type="containsText" priority="1408" operator="containsText" id="{8530C536-EF5E-4949-9697-53694C3E96A8}">
            <xm:f>NOT(ISERROR(SEARCH('Listados Datos'!$P$6,AR606)))</xm:f>
            <xm:f>'Listados Datos'!$P$6</xm:f>
            <x14:dxf>
              <fill>
                <patternFill>
                  <bgColor rgb="FFFFC000"/>
                </patternFill>
              </fill>
            </x14:dxf>
          </x14:cfRule>
          <x14:cfRule type="containsText" priority="1409" operator="containsText" id="{86F11DE6-745E-4781-8CA2-9508DB6A4C9E}">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1523" operator="containsText" id="{E9927796-1990-474E-975D-DDFA20411AE2}">
            <xm:f>NOT(ISERROR(SEARCH('Listados Datos'!$T$3,AF604)))</xm:f>
            <xm:f>'Listados Datos'!$T$3</xm:f>
            <x14:dxf>
              <fill>
                <patternFill patternType="solid">
                  <bgColor rgb="FFC00000"/>
                </patternFill>
              </fill>
            </x14:dxf>
          </x14:cfRule>
          <x14:cfRule type="containsText" priority="1524" operator="containsText" id="{7830BD6A-173B-4720-90CE-056D8454BEA0}">
            <xm:f>NOT(ISERROR(SEARCH('Listados Datos'!$T$4,AF604)))</xm:f>
            <xm:f>'Listados Datos'!$T$4</xm:f>
            <x14:dxf>
              <font>
                <b/>
                <i val="0"/>
                <color theme="0"/>
              </font>
              <fill>
                <patternFill>
                  <bgColor rgb="FFE26B0A"/>
                </patternFill>
              </fill>
            </x14:dxf>
          </x14:cfRule>
          <x14:cfRule type="containsText" priority="1525" operator="containsText" id="{424E5DEC-ACBF-496C-9E88-FFAEF861B1A1}">
            <xm:f>NOT(ISERROR(SEARCH('Listados Datos'!$T$5,AF604)))</xm:f>
            <xm:f>'Listados Datos'!$T$5</xm:f>
            <x14:dxf>
              <font>
                <b/>
                <i val="0"/>
                <color auto="1"/>
              </font>
              <fill>
                <patternFill>
                  <bgColor rgb="FFFFFF00"/>
                </patternFill>
              </fill>
            </x14:dxf>
          </x14:cfRule>
          <x14:cfRule type="containsText" priority="1526" operator="containsText" id="{C4AF0353-E378-4838-AA84-0C1941D200BD}">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1519" operator="containsText" id="{421E3CDF-EB46-4527-B878-8B878FAC8932}">
            <xm:f>NOT(ISERROR(SEARCH('Listados Datos'!$T$3,AB604)))</xm:f>
            <xm:f>'Listados Datos'!$T$3</xm:f>
            <x14:dxf>
              <fill>
                <patternFill patternType="solid">
                  <bgColor rgb="FFC00000"/>
                </patternFill>
              </fill>
            </x14:dxf>
          </x14:cfRule>
          <x14:cfRule type="containsText" priority="1520" operator="containsText" id="{D4FE2BF4-F882-4380-B28D-E38DFBA9569C}">
            <xm:f>NOT(ISERROR(SEARCH('Listados Datos'!$T$4,AB604)))</xm:f>
            <xm:f>'Listados Datos'!$T$4</xm:f>
            <x14:dxf>
              <font>
                <b/>
                <i val="0"/>
                <color theme="0"/>
              </font>
              <fill>
                <patternFill>
                  <bgColor rgb="FFE26B0A"/>
                </patternFill>
              </fill>
            </x14:dxf>
          </x14:cfRule>
          <x14:cfRule type="containsText" priority="1521" operator="containsText" id="{E1B60191-8BFF-4BF5-B4A8-7495C4B4DEDC}">
            <xm:f>NOT(ISERROR(SEARCH('Listados Datos'!$T$5,AB604)))</xm:f>
            <xm:f>'Listados Datos'!$T$5</xm:f>
            <x14:dxf>
              <font>
                <b/>
                <i val="0"/>
                <color auto="1"/>
              </font>
              <fill>
                <patternFill>
                  <bgColor rgb="FFFFFF00"/>
                </patternFill>
              </fill>
            </x14:dxf>
          </x14:cfRule>
          <x14:cfRule type="containsText" priority="1522" operator="containsText" id="{0B2CB787-0874-4AB9-98BB-07DCD7E12E03}">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1509" operator="containsText" id="{D1B83659-9351-44F3-88DE-D19A2344B40D}">
            <xm:f>NOT(ISERROR(SEARCH('Listados Datos'!$P$3,Z604)))</xm:f>
            <xm:f>'Listados Datos'!$P$3</xm:f>
            <x14:dxf>
              <fill>
                <patternFill>
                  <bgColor rgb="FF99CC00"/>
                </patternFill>
              </fill>
            </x14:dxf>
          </x14:cfRule>
          <x14:cfRule type="containsText" priority="1510" operator="containsText" id="{FF85D798-F6A3-4387-9F17-6F4CD2EC15DA}">
            <xm:f>NOT(ISERROR(SEARCH('Listados Datos'!$P$4,Z604)))</xm:f>
            <xm:f>'Listados Datos'!$P$4</xm:f>
            <x14:dxf>
              <fill>
                <patternFill>
                  <bgColor rgb="FF33CC33"/>
                </patternFill>
              </fill>
            </x14:dxf>
          </x14:cfRule>
          <x14:cfRule type="containsText" priority="1511" operator="containsText" id="{4FAEC644-419C-46C0-82DD-7015AC523FDF}">
            <xm:f>NOT(ISERROR(SEARCH('Listados Datos'!$P$5,Z604)))</xm:f>
            <xm:f>'Listados Datos'!$P$5</xm:f>
            <x14:dxf>
              <fill>
                <patternFill>
                  <bgColor rgb="FFFFFF00"/>
                </patternFill>
              </fill>
            </x14:dxf>
          </x14:cfRule>
          <x14:cfRule type="containsText" priority="1512" operator="containsText" id="{AD1C767E-F8C1-405C-B73B-6B8F5CB53AB6}">
            <xm:f>NOT(ISERROR(SEARCH('Listados Datos'!$P$6,Z604)))</xm:f>
            <xm:f>'Listados Datos'!$P$6</xm:f>
            <x14:dxf>
              <fill>
                <patternFill>
                  <bgColor rgb="FFFFC000"/>
                </patternFill>
              </fill>
            </x14:dxf>
          </x14:cfRule>
          <x14:cfRule type="containsText" priority="1513" operator="containsText" id="{1600095D-8B70-428B-85DA-946ED74AD43A}">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1485" operator="containsText" id="{90CD43FC-7373-464F-8301-0EAEC68C798A}">
            <xm:f>NOT(ISERROR(SEARCH('Listados Datos'!$T$3,AT604)))</xm:f>
            <xm:f>'Listados Datos'!$T$3</xm:f>
            <x14:dxf>
              <fill>
                <patternFill patternType="solid">
                  <bgColor rgb="FFC00000"/>
                </patternFill>
              </fill>
            </x14:dxf>
          </x14:cfRule>
          <x14:cfRule type="containsText" priority="1486" operator="containsText" id="{0BBB3786-4D9B-47DB-9351-FAC5B718EF31}">
            <xm:f>NOT(ISERROR(SEARCH('Listados Datos'!$T$4,AT604)))</xm:f>
            <xm:f>'Listados Datos'!$T$4</xm:f>
            <x14:dxf>
              <font>
                <b/>
                <i val="0"/>
                <color theme="0"/>
              </font>
              <fill>
                <patternFill>
                  <bgColor rgb="FFE26B0A"/>
                </patternFill>
              </fill>
            </x14:dxf>
          </x14:cfRule>
          <x14:cfRule type="containsText" priority="1487" operator="containsText" id="{06FA7ECD-B581-41D3-B45B-7D86C3AF90F5}">
            <xm:f>NOT(ISERROR(SEARCH('Listados Datos'!$T$5,AT604)))</xm:f>
            <xm:f>'Listados Datos'!$T$5</xm:f>
            <x14:dxf>
              <font>
                <b/>
                <i val="0"/>
                <color auto="1"/>
              </font>
              <fill>
                <patternFill>
                  <bgColor rgb="FFFFFF00"/>
                </patternFill>
              </fill>
            </x14:dxf>
          </x14:cfRule>
          <x14:cfRule type="containsText" priority="1488" operator="containsText" id="{8A2AF150-D91A-44D0-92CC-00013D781E43}">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1475" operator="containsText" id="{3F8D8F76-69F2-4B42-BA19-74BC366F1D76}">
            <xm:f>NOT(ISERROR(SEARCH('Listados Datos'!$P$3,AR604)))</xm:f>
            <xm:f>'Listados Datos'!$P$3</xm:f>
            <x14:dxf>
              <fill>
                <patternFill>
                  <bgColor rgb="FF99CC00"/>
                </patternFill>
              </fill>
            </x14:dxf>
          </x14:cfRule>
          <x14:cfRule type="containsText" priority="1476" operator="containsText" id="{392E7847-8B60-4F89-8839-C211CC84378A}">
            <xm:f>NOT(ISERROR(SEARCH('Listados Datos'!$P$4,AR604)))</xm:f>
            <xm:f>'Listados Datos'!$P$4</xm:f>
            <x14:dxf>
              <fill>
                <patternFill>
                  <bgColor rgb="FF33CC33"/>
                </patternFill>
              </fill>
            </x14:dxf>
          </x14:cfRule>
          <x14:cfRule type="containsText" priority="1477" operator="containsText" id="{A520C8B5-2E39-41B0-91B9-EB3D61EB87AF}">
            <xm:f>NOT(ISERROR(SEARCH('Listados Datos'!$P$5,AR604)))</xm:f>
            <xm:f>'Listados Datos'!$P$5</xm:f>
            <x14:dxf>
              <fill>
                <patternFill>
                  <bgColor rgb="FFFFFF00"/>
                </patternFill>
              </fill>
            </x14:dxf>
          </x14:cfRule>
          <x14:cfRule type="containsText" priority="1478" operator="containsText" id="{96693073-2E89-44BE-988B-353997A74F36}">
            <xm:f>NOT(ISERROR(SEARCH('Listados Datos'!$P$6,AR604)))</xm:f>
            <xm:f>'Listados Datos'!$P$6</xm:f>
            <x14:dxf>
              <fill>
                <patternFill>
                  <bgColor rgb="FFFFC000"/>
                </patternFill>
              </fill>
            </x14:dxf>
          </x14:cfRule>
          <x14:cfRule type="containsText" priority="1479" operator="containsText" id="{1896B8E7-0A70-422B-9E43-730E312A2DF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1471" operator="containsText" id="{23A8FD98-B4D4-48D6-A312-92D72E6A6607}">
            <xm:f>NOT(ISERROR(SEARCH('Listados Datos'!$T$3,AT605)))</xm:f>
            <xm:f>'Listados Datos'!$T$3</xm:f>
            <x14:dxf>
              <fill>
                <patternFill patternType="solid">
                  <bgColor rgb="FFC00000"/>
                </patternFill>
              </fill>
            </x14:dxf>
          </x14:cfRule>
          <x14:cfRule type="containsText" priority="1472" operator="containsText" id="{F8F8BB31-AD6D-43A1-AFE3-F30857D9E57B}">
            <xm:f>NOT(ISERROR(SEARCH('Listados Datos'!$T$4,AT605)))</xm:f>
            <xm:f>'Listados Datos'!$T$4</xm:f>
            <x14:dxf>
              <font>
                <b/>
                <i val="0"/>
                <color theme="0"/>
              </font>
              <fill>
                <patternFill>
                  <bgColor rgb="FFE26B0A"/>
                </patternFill>
              </fill>
            </x14:dxf>
          </x14:cfRule>
          <x14:cfRule type="containsText" priority="1473" operator="containsText" id="{A70E4F18-2744-49ED-8554-3AAF0A4014B3}">
            <xm:f>NOT(ISERROR(SEARCH('Listados Datos'!$T$5,AT605)))</xm:f>
            <xm:f>'Listados Datos'!$T$5</xm:f>
            <x14:dxf>
              <font>
                <b/>
                <i val="0"/>
                <color auto="1"/>
              </font>
              <fill>
                <patternFill>
                  <bgColor rgb="FFFFFF00"/>
                </patternFill>
              </fill>
            </x14:dxf>
          </x14:cfRule>
          <x14:cfRule type="containsText" priority="1474" operator="containsText" id="{B9E5F42C-0301-4C69-8862-0134065F3A05}">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1461" operator="containsText" id="{14EA5E18-FF8C-4642-9C26-85D2777EB4C1}">
            <xm:f>NOT(ISERROR(SEARCH('Listados Datos'!$P$3,AR605)))</xm:f>
            <xm:f>'Listados Datos'!$P$3</xm:f>
            <x14:dxf>
              <fill>
                <patternFill>
                  <bgColor rgb="FF99CC00"/>
                </patternFill>
              </fill>
            </x14:dxf>
          </x14:cfRule>
          <x14:cfRule type="containsText" priority="1462" operator="containsText" id="{C7F064C2-9F69-43CD-A711-EBD77F15B161}">
            <xm:f>NOT(ISERROR(SEARCH('Listados Datos'!$P$4,AR605)))</xm:f>
            <xm:f>'Listados Datos'!$P$4</xm:f>
            <x14:dxf>
              <fill>
                <patternFill>
                  <bgColor rgb="FF33CC33"/>
                </patternFill>
              </fill>
            </x14:dxf>
          </x14:cfRule>
          <x14:cfRule type="containsText" priority="1463" operator="containsText" id="{DCABAD08-83B8-46FB-B973-4EBAB96C881F}">
            <xm:f>NOT(ISERROR(SEARCH('Listados Datos'!$P$5,AR605)))</xm:f>
            <xm:f>'Listados Datos'!$P$5</xm:f>
            <x14:dxf>
              <fill>
                <patternFill>
                  <bgColor rgb="FFFFFF00"/>
                </patternFill>
              </fill>
            </x14:dxf>
          </x14:cfRule>
          <x14:cfRule type="containsText" priority="1464" operator="containsText" id="{642E3F71-9658-47FC-948D-06A685C40C0B}">
            <xm:f>NOT(ISERROR(SEARCH('Listados Datos'!$P$6,AR605)))</xm:f>
            <xm:f>'Listados Datos'!$P$6</xm:f>
            <x14:dxf>
              <fill>
                <patternFill>
                  <bgColor rgb="FFFFC000"/>
                </patternFill>
              </fill>
            </x14:dxf>
          </x14:cfRule>
          <x14:cfRule type="containsText" priority="1465" operator="containsText" id="{95469533-D06C-451B-A568-B018B3D2C9BF}">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1443" operator="containsText" id="{5A2EC1FC-C63D-4498-900B-DEA79C152A1B}">
            <xm:f>NOT(ISERROR(SEARCH('Listados Datos'!$T$3,AF606)))</xm:f>
            <xm:f>'Listados Datos'!$T$3</xm:f>
            <x14:dxf>
              <fill>
                <patternFill patternType="solid">
                  <bgColor rgb="FFC00000"/>
                </patternFill>
              </fill>
            </x14:dxf>
          </x14:cfRule>
          <x14:cfRule type="containsText" priority="1444" operator="containsText" id="{9B20FC47-5878-411E-8A9D-C3242DC0D6DC}">
            <xm:f>NOT(ISERROR(SEARCH('Listados Datos'!$T$4,AF606)))</xm:f>
            <xm:f>'Listados Datos'!$T$4</xm:f>
            <x14:dxf>
              <font>
                <b/>
                <i val="0"/>
                <color theme="0"/>
              </font>
              <fill>
                <patternFill>
                  <bgColor rgb="FFE26B0A"/>
                </patternFill>
              </fill>
            </x14:dxf>
          </x14:cfRule>
          <x14:cfRule type="containsText" priority="1445" operator="containsText" id="{6F6FB733-0601-4D63-8FB9-3F106F778A36}">
            <xm:f>NOT(ISERROR(SEARCH('Listados Datos'!$T$5,AF606)))</xm:f>
            <xm:f>'Listados Datos'!$T$5</xm:f>
            <x14:dxf>
              <font>
                <b/>
                <i val="0"/>
                <color auto="1"/>
              </font>
              <fill>
                <patternFill>
                  <bgColor rgb="FFFFFF00"/>
                </patternFill>
              </fill>
            </x14:dxf>
          </x14:cfRule>
          <x14:cfRule type="containsText" priority="1446" operator="containsText" id="{3F65D85B-F626-4E5C-909D-5D11BA537D33}">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1439" operator="containsText" id="{050829A9-EF11-4EFD-B8E2-75843F878E3F}">
            <xm:f>NOT(ISERROR(SEARCH('Listados Datos'!$T$3,AB606)))</xm:f>
            <xm:f>'Listados Datos'!$T$3</xm:f>
            <x14:dxf>
              <fill>
                <patternFill patternType="solid">
                  <bgColor rgb="FFC00000"/>
                </patternFill>
              </fill>
            </x14:dxf>
          </x14:cfRule>
          <x14:cfRule type="containsText" priority="1440" operator="containsText" id="{FCC38415-A531-4A81-AD96-709906380426}">
            <xm:f>NOT(ISERROR(SEARCH('Listados Datos'!$T$4,AB606)))</xm:f>
            <xm:f>'Listados Datos'!$T$4</xm:f>
            <x14:dxf>
              <font>
                <b/>
                <i val="0"/>
                <color theme="0"/>
              </font>
              <fill>
                <patternFill>
                  <bgColor rgb="FFE26B0A"/>
                </patternFill>
              </fill>
            </x14:dxf>
          </x14:cfRule>
          <x14:cfRule type="containsText" priority="1441" operator="containsText" id="{67052FBA-5796-4FC5-B940-CA01B377BCB8}">
            <xm:f>NOT(ISERROR(SEARCH('Listados Datos'!$T$5,AB606)))</xm:f>
            <xm:f>'Listados Datos'!$T$5</xm:f>
            <x14:dxf>
              <font>
                <b/>
                <i val="0"/>
                <color auto="1"/>
              </font>
              <fill>
                <patternFill>
                  <bgColor rgb="FFFFFF00"/>
                </patternFill>
              </fill>
            </x14:dxf>
          </x14:cfRule>
          <x14:cfRule type="containsText" priority="1442" operator="containsText" id="{3BF57070-BC7E-4222-9C4B-4BFFADCF0A33}">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1429" operator="containsText" id="{829D56D2-A495-4E27-B019-728D44DEEDA4}">
            <xm:f>NOT(ISERROR(SEARCH('Listados Datos'!$P$3,Z606)))</xm:f>
            <xm:f>'Listados Datos'!$P$3</xm:f>
            <x14:dxf>
              <fill>
                <patternFill>
                  <bgColor rgb="FF99CC00"/>
                </patternFill>
              </fill>
            </x14:dxf>
          </x14:cfRule>
          <x14:cfRule type="containsText" priority="1430" operator="containsText" id="{6F76593A-FC39-45DC-87C8-CF720C567488}">
            <xm:f>NOT(ISERROR(SEARCH('Listados Datos'!$P$4,Z606)))</xm:f>
            <xm:f>'Listados Datos'!$P$4</xm:f>
            <x14:dxf>
              <fill>
                <patternFill>
                  <bgColor rgb="FF33CC33"/>
                </patternFill>
              </fill>
            </x14:dxf>
          </x14:cfRule>
          <x14:cfRule type="containsText" priority="1431" operator="containsText" id="{D2E0B535-3670-46D7-BFE9-5C31DB294CA3}">
            <xm:f>NOT(ISERROR(SEARCH('Listados Datos'!$P$5,Z606)))</xm:f>
            <xm:f>'Listados Datos'!$P$5</xm:f>
            <x14:dxf>
              <fill>
                <patternFill>
                  <bgColor rgb="FFFFFF00"/>
                </patternFill>
              </fill>
            </x14:dxf>
          </x14:cfRule>
          <x14:cfRule type="containsText" priority="1432" operator="containsText" id="{C51EDBCA-A828-411D-85CC-4FB05C88FFEC}">
            <xm:f>NOT(ISERROR(SEARCH('Listados Datos'!$P$6,Z606)))</xm:f>
            <xm:f>'Listados Datos'!$P$6</xm:f>
            <x14:dxf>
              <fill>
                <patternFill>
                  <bgColor rgb="FFFFC000"/>
                </patternFill>
              </fill>
            </x14:dxf>
          </x14:cfRule>
          <x14:cfRule type="containsText" priority="1433" operator="containsText" id="{DEF91266-1894-4973-9192-0A347FA7B98D}">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1401" operator="containsText" id="{DC2F6ECD-B66D-4EA5-B586-08E8240F7D66}">
            <xm:f>NOT(ISERROR(SEARCH('Listados Datos'!$T$3,AT607)))</xm:f>
            <xm:f>'Listados Datos'!$T$3</xm:f>
            <x14:dxf>
              <fill>
                <patternFill patternType="solid">
                  <bgColor rgb="FFC00000"/>
                </patternFill>
              </fill>
            </x14:dxf>
          </x14:cfRule>
          <x14:cfRule type="containsText" priority="1402" operator="containsText" id="{B9FA35C3-F0FC-4631-9031-F4BA904CA6E7}">
            <xm:f>NOT(ISERROR(SEARCH('Listados Datos'!$T$4,AT607)))</xm:f>
            <xm:f>'Listados Datos'!$T$4</xm:f>
            <x14:dxf>
              <font>
                <b/>
                <i val="0"/>
                <color theme="0"/>
              </font>
              <fill>
                <patternFill>
                  <bgColor rgb="FFE26B0A"/>
                </patternFill>
              </fill>
            </x14:dxf>
          </x14:cfRule>
          <x14:cfRule type="containsText" priority="1403" operator="containsText" id="{5FC6EE83-A86A-41DA-A3BA-A23420DCBC67}">
            <xm:f>NOT(ISERROR(SEARCH('Listados Datos'!$T$5,AT607)))</xm:f>
            <xm:f>'Listados Datos'!$T$5</xm:f>
            <x14:dxf>
              <font>
                <b/>
                <i val="0"/>
                <color auto="1"/>
              </font>
              <fill>
                <patternFill>
                  <bgColor rgb="FFFFFF00"/>
                </patternFill>
              </fill>
            </x14:dxf>
          </x14:cfRule>
          <x14:cfRule type="containsText" priority="1404" operator="containsText" id="{4F1DDDB5-F444-46A3-947B-422B179F4C7E}">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1349" operator="containsText" id="{EC135418-181B-4F1D-8AFF-9BA2CC542645}">
            <xm:f>NOT(ISERROR(SEARCH('Listados Datos'!$P$3,AR608)))</xm:f>
            <xm:f>'Listados Datos'!$P$3</xm:f>
            <x14:dxf>
              <fill>
                <patternFill>
                  <bgColor rgb="FF99CC00"/>
                </patternFill>
              </fill>
            </x14:dxf>
          </x14:cfRule>
          <x14:cfRule type="containsText" priority="1350" operator="containsText" id="{9D8786A6-CB69-4DB9-AAD4-8804B34ED077}">
            <xm:f>NOT(ISERROR(SEARCH('Listados Datos'!$P$4,AR608)))</xm:f>
            <xm:f>'Listados Datos'!$P$4</xm:f>
            <x14:dxf>
              <fill>
                <patternFill>
                  <bgColor rgb="FF33CC33"/>
                </patternFill>
              </fill>
            </x14:dxf>
          </x14:cfRule>
          <x14:cfRule type="containsText" priority="1351" operator="containsText" id="{786F0807-2AAE-4FE6-94E5-AE40E53D2619}">
            <xm:f>NOT(ISERROR(SEARCH('Listados Datos'!$P$5,AR608)))</xm:f>
            <xm:f>'Listados Datos'!$P$5</xm:f>
            <x14:dxf>
              <fill>
                <patternFill>
                  <bgColor rgb="FFFFFF00"/>
                </patternFill>
              </fill>
            </x14:dxf>
          </x14:cfRule>
          <x14:cfRule type="containsText" priority="1352" operator="containsText" id="{CEFF9CDB-D629-4156-9B9C-7B1198D8ED65}">
            <xm:f>NOT(ISERROR(SEARCH('Listados Datos'!$P$6,AR608)))</xm:f>
            <xm:f>'Listados Datos'!$P$6</xm:f>
            <x14:dxf>
              <fill>
                <patternFill>
                  <bgColor rgb="FFFFC000"/>
                </patternFill>
              </fill>
            </x14:dxf>
          </x14:cfRule>
          <x14:cfRule type="containsText" priority="1353" operator="containsText" id="{79BFB79F-295C-403F-BF71-C29AD690D7EF}">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1387" operator="containsText" id="{A2A9A84C-87BC-426E-9585-95DA88E1BA9D}">
            <xm:f>NOT(ISERROR(SEARCH('Listados Datos'!$T$3,AF608)))</xm:f>
            <xm:f>'Listados Datos'!$T$3</xm:f>
            <x14:dxf>
              <fill>
                <patternFill patternType="solid">
                  <bgColor rgb="FFC00000"/>
                </patternFill>
              </fill>
            </x14:dxf>
          </x14:cfRule>
          <x14:cfRule type="containsText" priority="1388" operator="containsText" id="{5D003D29-E210-4BFC-B7F3-6DD7BA9A2F94}">
            <xm:f>NOT(ISERROR(SEARCH('Listados Datos'!$T$4,AF608)))</xm:f>
            <xm:f>'Listados Datos'!$T$4</xm:f>
            <x14:dxf>
              <font>
                <b/>
                <i val="0"/>
                <color theme="0"/>
              </font>
              <fill>
                <patternFill>
                  <bgColor rgb="FFE26B0A"/>
                </patternFill>
              </fill>
            </x14:dxf>
          </x14:cfRule>
          <x14:cfRule type="containsText" priority="1389" operator="containsText" id="{1027BFA5-4249-4BFA-B756-1C740DDC1881}">
            <xm:f>NOT(ISERROR(SEARCH('Listados Datos'!$T$5,AF608)))</xm:f>
            <xm:f>'Listados Datos'!$T$5</xm:f>
            <x14:dxf>
              <font>
                <b/>
                <i val="0"/>
                <color auto="1"/>
              </font>
              <fill>
                <patternFill>
                  <bgColor rgb="FFFFFF00"/>
                </patternFill>
              </fill>
            </x14:dxf>
          </x14:cfRule>
          <x14:cfRule type="containsText" priority="1390" operator="containsText" id="{D42F0125-7E93-49F1-A36E-6A6AB142B997}">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1383" operator="containsText" id="{CE413DB3-5D97-4BEA-B896-7BD234B984DF}">
            <xm:f>NOT(ISERROR(SEARCH('Listados Datos'!$T$3,AB608)))</xm:f>
            <xm:f>'Listados Datos'!$T$3</xm:f>
            <x14:dxf>
              <fill>
                <patternFill patternType="solid">
                  <bgColor rgb="FFC00000"/>
                </patternFill>
              </fill>
            </x14:dxf>
          </x14:cfRule>
          <x14:cfRule type="containsText" priority="1384" operator="containsText" id="{CD0925F8-AC6C-4731-BF8D-96EEB621A5BB}">
            <xm:f>NOT(ISERROR(SEARCH('Listados Datos'!$T$4,AB608)))</xm:f>
            <xm:f>'Listados Datos'!$T$4</xm:f>
            <x14:dxf>
              <font>
                <b/>
                <i val="0"/>
                <color theme="0"/>
              </font>
              <fill>
                <patternFill>
                  <bgColor rgb="FFE26B0A"/>
                </patternFill>
              </fill>
            </x14:dxf>
          </x14:cfRule>
          <x14:cfRule type="containsText" priority="1385" operator="containsText" id="{CFA5BDD5-D79C-412C-A723-278D934D5E2B}">
            <xm:f>NOT(ISERROR(SEARCH('Listados Datos'!$T$5,AB608)))</xm:f>
            <xm:f>'Listados Datos'!$T$5</xm:f>
            <x14:dxf>
              <font>
                <b/>
                <i val="0"/>
                <color auto="1"/>
              </font>
              <fill>
                <patternFill>
                  <bgColor rgb="FFFFFF00"/>
                </patternFill>
              </fill>
            </x14:dxf>
          </x14:cfRule>
          <x14:cfRule type="containsText" priority="1386" operator="containsText" id="{5EB4EC95-3A4E-460E-A31A-66DF1AE4531E}">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1373" operator="containsText" id="{9369B158-5CEF-4A82-964D-C1CC769CB476}">
            <xm:f>NOT(ISERROR(SEARCH('Listados Datos'!$P$3,Z608)))</xm:f>
            <xm:f>'Listados Datos'!$P$3</xm:f>
            <x14:dxf>
              <fill>
                <patternFill>
                  <bgColor rgb="FF99CC00"/>
                </patternFill>
              </fill>
            </x14:dxf>
          </x14:cfRule>
          <x14:cfRule type="containsText" priority="1374" operator="containsText" id="{DF794C5C-E85A-4933-B783-D765890C351E}">
            <xm:f>NOT(ISERROR(SEARCH('Listados Datos'!$P$4,Z608)))</xm:f>
            <xm:f>'Listados Datos'!$P$4</xm:f>
            <x14:dxf>
              <fill>
                <patternFill>
                  <bgColor rgb="FF33CC33"/>
                </patternFill>
              </fill>
            </x14:dxf>
          </x14:cfRule>
          <x14:cfRule type="containsText" priority="1375" operator="containsText" id="{5AF66EAC-2A9F-4920-875D-DF5ACFB004A2}">
            <xm:f>NOT(ISERROR(SEARCH('Listados Datos'!$P$5,Z608)))</xm:f>
            <xm:f>'Listados Datos'!$P$5</xm:f>
            <x14:dxf>
              <fill>
                <patternFill>
                  <bgColor rgb="FFFFFF00"/>
                </patternFill>
              </fill>
            </x14:dxf>
          </x14:cfRule>
          <x14:cfRule type="containsText" priority="1376" operator="containsText" id="{4BC70A73-CA03-4E5C-A988-AF41FD33F0FD}">
            <xm:f>NOT(ISERROR(SEARCH('Listados Datos'!$P$6,Z608)))</xm:f>
            <xm:f>'Listados Datos'!$P$6</xm:f>
            <x14:dxf>
              <fill>
                <patternFill>
                  <bgColor rgb="FFFFC000"/>
                </patternFill>
              </fill>
            </x14:dxf>
          </x14:cfRule>
          <x14:cfRule type="containsText" priority="1377" operator="containsText" id="{3578DA46-232C-4033-97E0-60AB58A9214A}">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1359" operator="containsText" id="{822F8AE5-52AC-42A8-A0AF-008A42D92571}">
            <xm:f>NOT(ISERROR(SEARCH('Listados Datos'!$T$3,AT608)))</xm:f>
            <xm:f>'Listados Datos'!$T$3</xm:f>
            <x14:dxf>
              <fill>
                <patternFill patternType="solid">
                  <bgColor rgb="FFC00000"/>
                </patternFill>
              </fill>
            </x14:dxf>
          </x14:cfRule>
          <x14:cfRule type="containsText" priority="1360" operator="containsText" id="{AF10895E-8400-489F-81F1-5D9E667A306D}">
            <xm:f>NOT(ISERROR(SEARCH('Listados Datos'!$T$4,AT608)))</xm:f>
            <xm:f>'Listados Datos'!$T$4</xm:f>
            <x14:dxf>
              <font>
                <b/>
                <i val="0"/>
                <color theme="0"/>
              </font>
              <fill>
                <patternFill>
                  <bgColor rgb="FFE26B0A"/>
                </patternFill>
              </fill>
            </x14:dxf>
          </x14:cfRule>
          <x14:cfRule type="containsText" priority="1361" operator="containsText" id="{7F1E5AA3-E889-48F0-B8D7-88FA313B1D55}">
            <xm:f>NOT(ISERROR(SEARCH('Listados Datos'!$T$5,AT608)))</xm:f>
            <xm:f>'Listados Datos'!$T$5</xm:f>
            <x14:dxf>
              <font>
                <b/>
                <i val="0"/>
                <color auto="1"/>
              </font>
              <fill>
                <patternFill>
                  <bgColor rgb="FFFFFF00"/>
                </patternFill>
              </fill>
            </x14:dxf>
          </x14:cfRule>
          <x14:cfRule type="containsText" priority="1362" operator="containsText" id="{518BDC72-AD54-4D9F-BBDA-E1010CCE8452}">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1143" operator="containsText" id="{569CE86C-008C-43A8-AD72-0E34361A4AA8}">
            <xm:f>NOT(ISERROR(SEARCH('Listados Datos'!$D$3,B598)))</xm:f>
            <xm:f>'Listados Datos'!$D$3</xm:f>
            <x14:dxf>
              <font>
                <b/>
                <i val="0"/>
                <color theme="0"/>
              </font>
              <fill>
                <patternFill>
                  <bgColor rgb="FFC00000"/>
                </patternFill>
              </fill>
            </x14:dxf>
          </x14:cfRule>
          <x14:cfRule type="containsText" priority="1144" operator="containsText" id="{A2A43E70-2C59-48E7-9BC9-13CC884094B2}">
            <xm:f>NOT(ISERROR(SEARCH('Listados Datos'!$D$4,B598)))</xm:f>
            <xm:f>'Listados Datos'!$D$4</xm:f>
            <x14:dxf>
              <font>
                <b/>
                <i val="0"/>
                <color theme="0"/>
              </font>
              <fill>
                <patternFill>
                  <bgColor rgb="FFC00000"/>
                </patternFill>
              </fill>
            </x14:dxf>
          </x14:cfRule>
          <x14:cfRule type="containsText" priority="1145" operator="containsText" id="{A2830B5B-776D-496F-8237-51B40DF27D78}">
            <xm:f>NOT(ISERROR(SEARCH('Listados Datos'!$D$5,B598)))</xm:f>
            <xm:f>'Listados Datos'!$D$5</xm:f>
            <x14:dxf>
              <font>
                <b/>
                <i val="0"/>
                <color theme="0"/>
              </font>
              <fill>
                <patternFill>
                  <bgColor rgb="FFC00000"/>
                </patternFill>
              </fill>
            </x14:dxf>
          </x14:cfRule>
          <x14:cfRule type="containsText" priority="1146" operator="containsText" id="{D9F12C96-D171-4AA2-A9B3-FC398E9BC83A}">
            <xm:f>NOT(ISERROR(SEARCH('Listados Datos'!$D$6,B598)))</xm:f>
            <xm:f>'Listados Datos'!$D$6</xm:f>
            <x14:dxf>
              <font>
                <b/>
                <i val="0"/>
                <color theme="0"/>
              </font>
              <fill>
                <patternFill>
                  <bgColor rgb="FFE3351F"/>
                </patternFill>
              </fill>
            </x14:dxf>
          </x14:cfRule>
          <x14:cfRule type="containsText" priority="1147" operator="containsText" id="{E21B0E10-8835-4E55-9812-9AD82F82D016}">
            <xm:f>NOT(ISERROR(SEARCH('Listados Datos'!$D$7,B598)))</xm:f>
            <xm:f>'Listados Datos'!$D$7</xm:f>
            <x14:dxf>
              <font>
                <b/>
                <i val="0"/>
                <color theme="0"/>
              </font>
              <fill>
                <patternFill>
                  <bgColor rgb="FFE3351F"/>
                </patternFill>
              </fill>
            </x14:dxf>
          </x14:cfRule>
          <x14:cfRule type="containsText" priority="1148" operator="containsText" id="{F14E4477-02BE-4C19-B491-B0884CD93B9F}">
            <xm:f>NOT(ISERROR(SEARCH('Listados Datos'!$D$8,B598)))</xm:f>
            <xm:f>'Listados Datos'!$D$8</xm:f>
            <x14:dxf>
              <font>
                <b/>
                <i val="0"/>
                <color theme="0"/>
              </font>
              <fill>
                <patternFill>
                  <bgColor rgb="FFE3351F"/>
                </patternFill>
              </fill>
            </x14:dxf>
          </x14:cfRule>
          <x14:cfRule type="containsText" priority="1149" operator="containsText" id="{89CB377E-A0F8-472F-89A4-9641A6A725AC}">
            <xm:f>NOT(ISERROR(SEARCH('Listados Datos'!$D$9,B598)))</xm:f>
            <xm:f>'Listados Datos'!$D$9</xm:f>
            <x14:dxf>
              <font>
                <b/>
                <i val="0"/>
                <color theme="0"/>
              </font>
              <fill>
                <patternFill>
                  <bgColor rgb="FFFFC000"/>
                </patternFill>
              </fill>
            </x14:dxf>
          </x14:cfRule>
          <x14:cfRule type="containsText" priority="1150" operator="containsText" id="{D51A1E9A-C297-41BF-B677-D6A93CA73535}">
            <xm:f>NOT(ISERROR(SEARCH('Listados Datos'!$D$10,B598)))</xm:f>
            <xm:f>'Listados Datos'!$D$10</xm:f>
            <x14:dxf>
              <font>
                <b/>
                <i val="0"/>
                <color theme="0"/>
              </font>
              <fill>
                <patternFill>
                  <bgColor rgb="FFFFC000"/>
                </patternFill>
              </fill>
            </x14:dxf>
          </x14:cfRule>
          <x14:cfRule type="containsText" priority="1151" operator="containsText" id="{DF5E9CBA-ACBD-4CF3-9B03-FD3A7953DA77}">
            <xm:f>NOT(ISERROR(SEARCH('Listados Datos'!$D$11,B598)))</xm:f>
            <xm:f>'Listados Datos'!$D$11</xm:f>
            <x14:dxf>
              <font>
                <b/>
                <i val="0"/>
                <color theme="0"/>
              </font>
              <fill>
                <patternFill>
                  <bgColor rgb="FFFFC000"/>
                </patternFill>
              </fill>
            </x14:dxf>
          </x14:cfRule>
          <x14:cfRule type="containsText" priority="1152" operator="containsText" id="{7D383D72-9E19-4CB9-90F7-89E9F91EDBFE}">
            <xm:f>NOT(ISERROR(SEARCH('Listados Datos'!$D$12,B598)))</xm:f>
            <xm:f>'Listados Datos'!$D$12</xm:f>
            <x14:dxf>
              <font>
                <b/>
                <i val="0"/>
                <color theme="0"/>
              </font>
              <fill>
                <patternFill>
                  <bgColor rgb="FFFFC000"/>
                </patternFill>
              </fill>
            </x14:dxf>
          </x14:cfRule>
          <x14:cfRule type="containsText" priority="1153" operator="containsText" id="{72CCF54B-1156-4219-8903-622F1B1CAEC1}">
            <xm:f>NOT(ISERROR(SEARCH('Listados Datos'!$D$13,B598)))</xm:f>
            <xm:f>'Listados Datos'!$D$13</xm:f>
            <x14:dxf>
              <font>
                <b/>
                <i val="0"/>
                <color theme="0"/>
              </font>
              <fill>
                <patternFill>
                  <bgColor rgb="FFFFC000"/>
                </patternFill>
              </fill>
            </x14:dxf>
          </x14:cfRule>
          <x14:cfRule type="containsText" priority="1154" operator="containsText" id="{4A3FC916-7A2F-4EDC-A144-A14EB890F48B}">
            <xm:f>NOT(ISERROR(SEARCH('Listados Datos'!$D$14,B598)))</xm:f>
            <xm:f>'Listados Datos'!$D$14</xm:f>
            <x14:dxf>
              <font>
                <b/>
                <i val="0"/>
                <color theme="0"/>
              </font>
              <fill>
                <patternFill>
                  <bgColor rgb="FFFF0000"/>
                </patternFill>
              </fill>
            </x14:dxf>
          </x14:cfRule>
          <x14:cfRule type="containsText" priority="1155" operator="containsText" id="{905CB251-2371-4FE2-840A-8199B2807022}">
            <xm:f>NOT(ISERROR(SEARCH('Listados Datos'!$D$15,B598)))</xm:f>
            <xm:f>'Listados Datos'!$D$15</xm:f>
            <x14:dxf>
              <font>
                <b/>
                <i val="0"/>
                <color theme="0"/>
              </font>
              <fill>
                <patternFill>
                  <bgColor rgb="FFFF0000"/>
                </patternFill>
              </fill>
            </x14:dxf>
          </x14:cfRule>
          <x14:cfRule type="containsText" priority="1156" operator="containsText" id="{C8D63BB2-A94F-415D-A2F5-129444D0F1D6}">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951" operator="containsText" id="{4E436057-6CB5-4DFA-9AB5-FC8D79A5C5FB}">
            <xm:f>NOT(ISERROR(SEARCH('Listados Datos'!$D$3,B610)))</xm:f>
            <xm:f>'Listados Datos'!$D$3</xm:f>
            <x14:dxf>
              <font>
                <b/>
                <i val="0"/>
                <color theme="0"/>
              </font>
              <fill>
                <patternFill>
                  <bgColor rgb="FFC00000"/>
                </patternFill>
              </fill>
            </x14:dxf>
          </x14:cfRule>
          <x14:cfRule type="containsText" priority="952" operator="containsText" id="{35EC05B2-E1CF-4E1B-9037-17FC9849426B}">
            <xm:f>NOT(ISERROR(SEARCH('Listados Datos'!$D$4,B610)))</xm:f>
            <xm:f>'Listados Datos'!$D$4</xm:f>
            <x14:dxf>
              <font>
                <b/>
                <i val="0"/>
                <color theme="0"/>
              </font>
              <fill>
                <patternFill>
                  <bgColor rgb="FFC00000"/>
                </patternFill>
              </fill>
            </x14:dxf>
          </x14:cfRule>
          <x14:cfRule type="containsText" priority="953" operator="containsText" id="{9F3636DC-2FF3-4026-A455-EA6247C27E72}">
            <xm:f>NOT(ISERROR(SEARCH('Listados Datos'!$D$5,B610)))</xm:f>
            <xm:f>'Listados Datos'!$D$5</xm:f>
            <x14:dxf>
              <font>
                <b/>
                <i val="0"/>
                <color theme="0"/>
              </font>
              <fill>
                <patternFill>
                  <bgColor rgb="FFC00000"/>
                </patternFill>
              </fill>
            </x14:dxf>
          </x14:cfRule>
          <x14:cfRule type="containsText" priority="954" operator="containsText" id="{41199A54-E358-4BDC-AEA0-2E56881F0605}">
            <xm:f>NOT(ISERROR(SEARCH('Listados Datos'!$D$6,B610)))</xm:f>
            <xm:f>'Listados Datos'!$D$6</xm:f>
            <x14:dxf>
              <font>
                <b/>
                <i val="0"/>
                <color theme="0"/>
              </font>
              <fill>
                <patternFill>
                  <bgColor rgb="FFE3351F"/>
                </patternFill>
              </fill>
            </x14:dxf>
          </x14:cfRule>
          <x14:cfRule type="containsText" priority="955" operator="containsText" id="{75FB7A69-7367-40DC-93DC-9D0E6388C3D4}">
            <xm:f>NOT(ISERROR(SEARCH('Listados Datos'!$D$7,B610)))</xm:f>
            <xm:f>'Listados Datos'!$D$7</xm:f>
            <x14:dxf>
              <font>
                <b/>
                <i val="0"/>
                <color theme="0"/>
              </font>
              <fill>
                <patternFill>
                  <bgColor rgb="FFE3351F"/>
                </patternFill>
              </fill>
            </x14:dxf>
          </x14:cfRule>
          <x14:cfRule type="containsText" priority="956" operator="containsText" id="{563BFF0D-9892-431D-BEA3-9DD861E02099}">
            <xm:f>NOT(ISERROR(SEARCH('Listados Datos'!$D$8,B610)))</xm:f>
            <xm:f>'Listados Datos'!$D$8</xm:f>
            <x14:dxf>
              <font>
                <b/>
                <i val="0"/>
                <color theme="0"/>
              </font>
              <fill>
                <patternFill>
                  <bgColor rgb="FFE3351F"/>
                </patternFill>
              </fill>
            </x14:dxf>
          </x14:cfRule>
          <x14:cfRule type="containsText" priority="957" operator="containsText" id="{6DA7B8E7-8EB8-4F46-907C-E1CD2ED7E63F}">
            <xm:f>NOT(ISERROR(SEARCH('Listados Datos'!$D$9,B610)))</xm:f>
            <xm:f>'Listados Datos'!$D$9</xm:f>
            <x14:dxf>
              <font>
                <b/>
                <i val="0"/>
                <color theme="0"/>
              </font>
              <fill>
                <patternFill>
                  <bgColor rgb="FFFFC000"/>
                </patternFill>
              </fill>
            </x14:dxf>
          </x14:cfRule>
          <x14:cfRule type="containsText" priority="958" operator="containsText" id="{08675E0C-AC62-4F71-8D0B-901E367F5BC7}">
            <xm:f>NOT(ISERROR(SEARCH('Listados Datos'!$D$10,B610)))</xm:f>
            <xm:f>'Listados Datos'!$D$10</xm:f>
            <x14:dxf>
              <font>
                <b/>
                <i val="0"/>
                <color theme="0"/>
              </font>
              <fill>
                <patternFill>
                  <bgColor rgb="FFFFC000"/>
                </patternFill>
              </fill>
            </x14:dxf>
          </x14:cfRule>
          <x14:cfRule type="containsText" priority="959" operator="containsText" id="{C1F34838-B69D-4A34-99AF-23FCE64BF85C}">
            <xm:f>NOT(ISERROR(SEARCH('Listados Datos'!$D$11,B610)))</xm:f>
            <xm:f>'Listados Datos'!$D$11</xm:f>
            <x14:dxf>
              <font>
                <b/>
                <i val="0"/>
                <color theme="0"/>
              </font>
              <fill>
                <patternFill>
                  <bgColor rgb="FFFFC000"/>
                </patternFill>
              </fill>
            </x14:dxf>
          </x14:cfRule>
          <x14:cfRule type="containsText" priority="960" operator="containsText" id="{BD9D9DD0-779A-42C0-9492-F047D929E5D9}">
            <xm:f>NOT(ISERROR(SEARCH('Listados Datos'!$D$12,B610)))</xm:f>
            <xm:f>'Listados Datos'!$D$12</xm:f>
            <x14:dxf>
              <font>
                <b/>
                <i val="0"/>
                <color theme="0"/>
              </font>
              <fill>
                <patternFill>
                  <bgColor rgb="FFFFC000"/>
                </patternFill>
              </fill>
            </x14:dxf>
          </x14:cfRule>
          <x14:cfRule type="containsText" priority="961" operator="containsText" id="{6E51670E-3096-4359-81A1-8B2956599B3F}">
            <xm:f>NOT(ISERROR(SEARCH('Listados Datos'!$D$13,B610)))</xm:f>
            <xm:f>'Listados Datos'!$D$13</xm:f>
            <x14:dxf>
              <font>
                <b/>
                <i val="0"/>
                <color theme="0"/>
              </font>
              <fill>
                <patternFill>
                  <bgColor rgb="FFFFC000"/>
                </patternFill>
              </fill>
            </x14:dxf>
          </x14:cfRule>
          <x14:cfRule type="containsText" priority="962" operator="containsText" id="{7E8F8B06-C2B4-4133-A3AB-65AB304C04E3}">
            <xm:f>NOT(ISERROR(SEARCH('Listados Datos'!$D$14,B610)))</xm:f>
            <xm:f>'Listados Datos'!$D$14</xm:f>
            <x14:dxf>
              <font>
                <b/>
                <i val="0"/>
                <color theme="0"/>
              </font>
              <fill>
                <patternFill>
                  <bgColor rgb="FFFF0000"/>
                </patternFill>
              </fill>
            </x14:dxf>
          </x14:cfRule>
          <x14:cfRule type="containsText" priority="963" operator="containsText" id="{796B4949-0639-48EE-A9A2-08C58589A217}">
            <xm:f>NOT(ISERROR(SEARCH('Listados Datos'!$D$15,B610)))</xm:f>
            <xm:f>'Listados Datos'!$D$15</xm:f>
            <x14:dxf>
              <font>
                <b/>
                <i val="0"/>
                <color theme="0"/>
              </font>
              <fill>
                <patternFill>
                  <bgColor rgb="FFFF0000"/>
                </patternFill>
              </fill>
            </x14:dxf>
          </x14:cfRule>
          <x14:cfRule type="containsText" priority="964" operator="containsText" id="{4EDE4894-E48A-4465-8AB6-187B3AFDDB5E}">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1199" operator="containsText" id="{2D28F321-9776-4D76-B5ED-58526578E06A}">
            <xm:f>NOT(ISERROR(SEARCH('Listados Datos'!$P$3,AR601)))</xm:f>
            <xm:f>'Listados Datos'!$P$3</xm:f>
            <x14:dxf>
              <fill>
                <patternFill>
                  <bgColor rgb="FF99CC00"/>
                </patternFill>
              </fill>
            </x14:dxf>
          </x14:cfRule>
          <x14:cfRule type="containsText" priority="1200" operator="containsText" id="{CBDE4BF4-1598-4D41-ABF7-9AC7A2562C5A}">
            <xm:f>NOT(ISERROR(SEARCH('Listados Datos'!$P$4,AR601)))</xm:f>
            <xm:f>'Listados Datos'!$P$4</xm:f>
            <x14:dxf>
              <fill>
                <patternFill>
                  <bgColor rgb="FF33CC33"/>
                </patternFill>
              </fill>
            </x14:dxf>
          </x14:cfRule>
          <x14:cfRule type="containsText" priority="1201" operator="containsText" id="{9841DA85-6106-40FD-A068-D5DBE2786039}">
            <xm:f>NOT(ISERROR(SEARCH('Listados Datos'!$P$5,AR601)))</xm:f>
            <xm:f>'Listados Datos'!$P$5</xm:f>
            <x14:dxf>
              <fill>
                <patternFill>
                  <bgColor rgb="FFFFFF00"/>
                </patternFill>
              </fill>
            </x14:dxf>
          </x14:cfRule>
          <x14:cfRule type="containsText" priority="1202" operator="containsText" id="{3FD76597-D45F-4896-AE3C-A6AF8315B34A}">
            <xm:f>NOT(ISERROR(SEARCH('Listados Datos'!$P$6,AR601)))</xm:f>
            <xm:f>'Listados Datos'!$P$6</xm:f>
            <x14:dxf>
              <fill>
                <patternFill>
                  <bgColor rgb="FFFFC000"/>
                </patternFill>
              </fill>
            </x14:dxf>
          </x14:cfRule>
          <x14:cfRule type="containsText" priority="1203" operator="containsText" id="{1F61D9EC-2216-4142-A0C5-E0BD1CB8C0FB}">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65" operator="containsText" id="{DB3FDA95-98F6-4BB7-82C4-EDC039A0B658}">
            <xm:f>NOT(ISERROR(SEARCH('Listados Datos'!$T$3,AT603)))</xm:f>
            <xm:f>'Listados Datos'!$T$3</xm:f>
            <x14:dxf>
              <fill>
                <patternFill patternType="solid">
                  <bgColor rgb="FFC00000"/>
                </patternFill>
              </fill>
            </x14:dxf>
          </x14:cfRule>
          <x14:cfRule type="containsText" priority="1266" operator="containsText" id="{C9D847CE-A173-4253-9600-521AA5DF5A01}">
            <xm:f>NOT(ISERROR(SEARCH('Listados Datos'!$T$4,AT603)))</xm:f>
            <xm:f>'Listados Datos'!$T$4</xm:f>
            <x14:dxf>
              <font>
                <b/>
                <i val="0"/>
                <color theme="0"/>
              </font>
              <fill>
                <patternFill>
                  <bgColor rgb="FFE26B0A"/>
                </patternFill>
              </fill>
            </x14:dxf>
          </x14:cfRule>
          <x14:cfRule type="containsText" priority="1267" operator="containsText" id="{6B80E1D9-A9BB-4AF1-B240-B122E66E92D0}">
            <xm:f>NOT(ISERROR(SEARCH('Listados Datos'!$T$5,AT603)))</xm:f>
            <xm:f>'Listados Datos'!$T$5</xm:f>
            <x14:dxf>
              <font>
                <b/>
                <i val="0"/>
                <color auto="1"/>
              </font>
              <fill>
                <patternFill>
                  <bgColor rgb="FFFFFF00"/>
                </patternFill>
              </fill>
            </x14:dxf>
          </x14:cfRule>
          <x14:cfRule type="containsText" priority="1268" operator="containsText" id="{AC88680D-D353-42A8-9A9D-C0770AAB022C}">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55" operator="containsText" id="{32ACE8C1-64AD-4A4E-87F0-9D744154FEED}">
            <xm:f>NOT(ISERROR(SEARCH('Listados Datos'!$P$3,AR603)))</xm:f>
            <xm:f>'Listados Datos'!$P$3</xm:f>
            <x14:dxf>
              <fill>
                <patternFill>
                  <bgColor rgb="FF99CC00"/>
                </patternFill>
              </fill>
            </x14:dxf>
          </x14:cfRule>
          <x14:cfRule type="containsText" priority="1256" operator="containsText" id="{BAF15688-62AC-4BBE-A5FD-6BAEE18E200D}">
            <xm:f>NOT(ISERROR(SEARCH('Listados Datos'!$P$4,AR603)))</xm:f>
            <xm:f>'Listados Datos'!$P$4</xm:f>
            <x14:dxf>
              <fill>
                <patternFill>
                  <bgColor rgb="FF33CC33"/>
                </patternFill>
              </fill>
            </x14:dxf>
          </x14:cfRule>
          <x14:cfRule type="containsText" priority="1257" operator="containsText" id="{FE65991F-0DE6-4857-A1DA-B30065A305A9}">
            <xm:f>NOT(ISERROR(SEARCH('Listados Datos'!$P$5,AR603)))</xm:f>
            <xm:f>'Listados Datos'!$P$5</xm:f>
            <x14:dxf>
              <fill>
                <patternFill>
                  <bgColor rgb="FFFFFF00"/>
                </patternFill>
              </fill>
            </x14:dxf>
          </x14:cfRule>
          <x14:cfRule type="containsText" priority="1258" operator="containsText" id="{6BAFEA8C-4907-4A63-BB6B-FC2FD30C5D20}">
            <xm:f>NOT(ISERROR(SEARCH('Listados Datos'!$P$6,AR603)))</xm:f>
            <xm:f>'Listados Datos'!$P$6</xm:f>
            <x14:dxf>
              <fill>
                <patternFill>
                  <bgColor rgb="FFFFC000"/>
                </patternFill>
              </fill>
            </x14:dxf>
          </x14:cfRule>
          <x14:cfRule type="containsText" priority="1259" operator="containsText" id="{7069FBB4-B16E-4894-BFA4-85417AF07BC7}">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23" operator="containsText" id="{574D266C-1AA5-4648-ACE5-D4BEF3EB1522}">
            <xm:f>NOT(ISERROR(SEARCH('Listados Datos'!$T$3,AT600)))</xm:f>
            <xm:f>'Listados Datos'!$T$3</xm:f>
            <x14:dxf>
              <fill>
                <patternFill patternType="solid">
                  <bgColor rgb="FFC00000"/>
                </patternFill>
              </fill>
            </x14:dxf>
          </x14:cfRule>
          <x14:cfRule type="containsText" priority="1224" operator="containsText" id="{BE359E5F-E7D9-4C14-9B3A-B816A844E466}">
            <xm:f>NOT(ISERROR(SEARCH('Listados Datos'!$T$4,AT600)))</xm:f>
            <xm:f>'Listados Datos'!$T$4</xm:f>
            <x14:dxf>
              <font>
                <b/>
                <i val="0"/>
                <color theme="0"/>
              </font>
              <fill>
                <patternFill>
                  <bgColor rgb="FFE26B0A"/>
                </patternFill>
              </fill>
            </x14:dxf>
          </x14:cfRule>
          <x14:cfRule type="containsText" priority="1225" operator="containsText" id="{40B117B1-FF91-4B71-8971-F267F83C3AA4}">
            <xm:f>NOT(ISERROR(SEARCH('Listados Datos'!$T$5,AT600)))</xm:f>
            <xm:f>'Listados Datos'!$T$5</xm:f>
            <x14:dxf>
              <font>
                <b/>
                <i val="0"/>
                <color auto="1"/>
              </font>
              <fill>
                <patternFill>
                  <bgColor rgb="FFFFFF00"/>
                </patternFill>
              </fill>
            </x14:dxf>
          </x14:cfRule>
          <x14:cfRule type="containsText" priority="1226" operator="containsText" id="{E98FAE93-9659-4F42-9344-036080FF299A}">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13" operator="containsText" id="{EF776DE7-0D3B-4B73-B577-92F20755C752}">
            <xm:f>NOT(ISERROR(SEARCH('Listados Datos'!$P$3,AR600)))</xm:f>
            <xm:f>'Listados Datos'!$P$3</xm:f>
            <x14:dxf>
              <fill>
                <patternFill>
                  <bgColor rgb="FF99CC00"/>
                </patternFill>
              </fill>
            </x14:dxf>
          </x14:cfRule>
          <x14:cfRule type="containsText" priority="1214" operator="containsText" id="{CCAA5FBD-D5CF-4777-A901-11709FC3FFCD}">
            <xm:f>NOT(ISERROR(SEARCH('Listados Datos'!$P$4,AR600)))</xm:f>
            <xm:f>'Listados Datos'!$P$4</xm:f>
            <x14:dxf>
              <fill>
                <patternFill>
                  <bgColor rgb="FF33CC33"/>
                </patternFill>
              </fill>
            </x14:dxf>
          </x14:cfRule>
          <x14:cfRule type="containsText" priority="1215" operator="containsText" id="{A9FA82DA-DEBB-4273-BAF0-C332D921A6FE}">
            <xm:f>NOT(ISERROR(SEARCH('Listados Datos'!$P$5,AR600)))</xm:f>
            <xm:f>'Listados Datos'!$P$5</xm:f>
            <x14:dxf>
              <fill>
                <patternFill>
                  <bgColor rgb="FFFFFF00"/>
                </patternFill>
              </fill>
            </x14:dxf>
          </x14:cfRule>
          <x14:cfRule type="containsText" priority="1216" operator="containsText" id="{A3E4AE65-EAFF-4BC9-AAB1-A3376DB9EB36}">
            <xm:f>NOT(ISERROR(SEARCH('Listados Datos'!$P$6,AR600)))</xm:f>
            <xm:f>'Listados Datos'!$P$6</xm:f>
            <x14:dxf>
              <fill>
                <patternFill>
                  <bgColor rgb="FFFFC000"/>
                </patternFill>
              </fill>
            </x14:dxf>
          </x14:cfRule>
          <x14:cfRule type="containsText" priority="1217" operator="containsText" id="{2F3EC521-E98E-4030-856A-F853D932BBC0}">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31" operator="containsText" id="{3E746297-A54A-470D-A10E-383A02690BEE}">
            <xm:f>NOT(ISERROR(SEARCH('Listados Datos'!$T$3,AF598)))</xm:f>
            <xm:f>'Listados Datos'!$T$3</xm:f>
            <x14:dxf>
              <fill>
                <patternFill patternType="solid">
                  <bgColor rgb="FFC00000"/>
                </patternFill>
              </fill>
            </x14:dxf>
          </x14:cfRule>
          <x14:cfRule type="containsText" priority="1332" operator="containsText" id="{43E777A7-C84C-414F-BC06-F0DD22E5B5C6}">
            <xm:f>NOT(ISERROR(SEARCH('Listados Datos'!$T$4,AF598)))</xm:f>
            <xm:f>'Listados Datos'!$T$4</xm:f>
            <x14:dxf>
              <font>
                <b/>
                <i val="0"/>
                <color theme="0"/>
              </font>
              <fill>
                <patternFill>
                  <bgColor rgb="FFE26B0A"/>
                </patternFill>
              </fill>
            </x14:dxf>
          </x14:cfRule>
          <x14:cfRule type="containsText" priority="1333" operator="containsText" id="{F660909D-2D04-4F76-A877-5E35887C06C8}">
            <xm:f>NOT(ISERROR(SEARCH('Listados Datos'!$T$5,AF598)))</xm:f>
            <xm:f>'Listados Datos'!$T$5</xm:f>
            <x14:dxf>
              <font>
                <b/>
                <i val="0"/>
                <color auto="1"/>
              </font>
              <fill>
                <patternFill>
                  <bgColor rgb="FFFFFF00"/>
                </patternFill>
              </fill>
            </x14:dxf>
          </x14:cfRule>
          <x14:cfRule type="containsText" priority="1334" operator="containsText" id="{886E3C5C-E895-436A-B500-48720CE73096}">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27" operator="containsText" id="{F3DCB0C5-FC0F-4FA9-ACCB-2A24DFDB6EE0}">
            <xm:f>NOT(ISERROR(SEARCH('Listados Datos'!$T$3,AB598)))</xm:f>
            <xm:f>'Listados Datos'!$T$3</xm:f>
            <x14:dxf>
              <fill>
                <patternFill patternType="solid">
                  <bgColor rgb="FFC00000"/>
                </patternFill>
              </fill>
            </x14:dxf>
          </x14:cfRule>
          <x14:cfRule type="containsText" priority="1328" operator="containsText" id="{377F1887-069A-4B2B-9706-B3FE4ECF4B88}">
            <xm:f>NOT(ISERROR(SEARCH('Listados Datos'!$T$4,AB598)))</xm:f>
            <xm:f>'Listados Datos'!$T$4</xm:f>
            <x14:dxf>
              <font>
                <b/>
                <i val="0"/>
                <color theme="0"/>
              </font>
              <fill>
                <patternFill>
                  <bgColor rgb="FFE26B0A"/>
                </patternFill>
              </fill>
            </x14:dxf>
          </x14:cfRule>
          <x14:cfRule type="containsText" priority="1329" operator="containsText" id="{2B0E84F8-EA3F-48B5-B158-DCAF076A330F}">
            <xm:f>NOT(ISERROR(SEARCH('Listados Datos'!$T$5,AB598)))</xm:f>
            <xm:f>'Listados Datos'!$T$5</xm:f>
            <x14:dxf>
              <font>
                <b/>
                <i val="0"/>
                <color auto="1"/>
              </font>
              <fill>
                <patternFill>
                  <bgColor rgb="FFFFFF00"/>
                </patternFill>
              </fill>
            </x14:dxf>
          </x14:cfRule>
          <x14:cfRule type="containsText" priority="1330" operator="containsText" id="{96C66141-3834-4A4F-99E8-907958EA027F}">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17" operator="containsText" id="{7B42107F-D7B7-4A3A-87C1-3936AADCCA40}">
            <xm:f>NOT(ISERROR(SEARCH('Listados Datos'!$P$3,Z598)))</xm:f>
            <xm:f>'Listados Datos'!$P$3</xm:f>
            <x14:dxf>
              <fill>
                <patternFill>
                  <bgColor rgb="FF99CC00"/>
                </patternFill>
              </fill>
            </x14:dxf>
          </x14:cfRule>
          <x14:cfRule type="containsText" priority="1318" operator="containsText" id="{34860B61-19F9-429F-8E0C-AE3B74534DEA}">
            <xm:f>NOT(ISERROR(SEARCH('Listados Datos'!$P$4,Z598)))</xm:f>
            <xm:f>'Listados Datos'!$P$4</xm:f>
            <x14:dxf>
              <fill>
                <patternFill>
                  <bgColor rgb="FF33CC33"/>
                </patternFill>
              </fill>
            </x14:dxf>
          </x14:cfRule>
          <x14:cfRule type="containsText" priority="1319" operator="containsText" id="{41B18156-3A60-4EA4-B40B-09E09D821943}">
            <xm:f>NOT(ISERROR(SEARCH('Listados Datos'!$P$5,Z598)))</xm:f>
            <xm:f>'Listados Datos'!$P$5</xm:f>
            <x14:dxf>
              <fill>
                <patternFill>
                  <bgColor rgb="FFFFFF00"/>
                </patternFill>
              </fill>
            </x14:dxf>
          </x14:cfRule>
          <x14:cfRule type="containsText" priority="1320" operator="containsText" id="{B01542CB-7AF7-48B7-AA9B-CC6BA1D8A235}">
            <xm:f>NOT(ISERROR(SEARCH('Listados Datos'!$P$6,Z598)))</xm:f>
            <xm:f>'Listados Datos'!$P$6</xm:f>
            <x14:dxf>
              <fill>
                <patternFill>
                  <bgColor rgb="FFFFC000"/>
                </patternFill>
              </fill>
            </x14:dxf>
          </x14:cfRule>
          <x14:cfRule type="containsText" priority="1321" operator="containsText" id="{16754B53-3B1C-4B2E-8E02-1AAB76F5110D}">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293" operator="containsText" id="{B51BC236-EC21-4057-9AF0-A2FAA09DF120}">
            <xm:f>NOT(ISERROR(SEARCH('Listados Datos'!$T$3,AT598)))</xm:f>
            <xm:f>'Listados Datos'!$T$3</xm:f>
            <x14:dxf>
              <fill>
                <patternFill patternType="solid">
                  <bgColor rgb="FFC00000"/>
                </patternFill>
              </fill>
            </x14:dxf>
          </x14:cfRule>
          <x14:cfRule type="containsText" priority="1294" operator="containsText" id="{DB94AFCF-E237-4DE6-84CC-818C50AF4BD2}">
            <xm:f>NOT(ISERROR(SEARCH('Listados Datos'!$T$4,AT598)))</xm:f>
            <xm:f>'Listados Datos'!$T$4</xm:f>
            <x14:dxf>
              <font>
                <b/>
                <i val="0"/>
                <color theme="0"/>
              </font>
              <fill>
                <patternFill>
                  <bgColor rgb="FFE26B0A"/>
                </patternFill>
              </fill>
            </x14:dxf>
          </x14:cfRule>
          <x14:cfRule type="containsText" priority="1295" operator="containsText" id="{CD62D997-61C4-41B4-869B-64B897FFC7C2}">
            <xm:f>NOT(ISERROR(SEARCH('Listados Datos'!$T$5,AT598)))</xm:f>
            <xm:f>'Listados Datos'!$T$5</xm:f>
            <x14:dxf>
              <font>
                <b/>
                <i val="0"/>
                <color auto="1"/>
              </font>
              <fill>
                <patternFill>
                  <bgColor rgb="FFFFFF00"/>
                </patternFill>
              </fill>
            </x14:dxf>
          </x14:cfRule>
          <x14:cfRule type="containsText" priority="1296" operator="containsText" id="{35FCCBD4-D246-40DA-A9CD-3C2C24E972BB}">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283" operator="containsText" id="{A4F16A98-71CD-48EE-95E4-7D62A49D9713}">
            <xm:f>NOT(ISERROR(SEARCH('Listados Datos'!$P$3,AR598)))</xm:f>
            <xm:f>'Listados Datos'!$P$3</xm:f>
            <x14:dxf>
              <fill>
                <patternFill>
                  <bgColor rgb="FF99CC00"/>
                </patternFill>
              </fill>
            </x14:dxf>
          </x14:cfRule>
          <x14:cfRule type="containsText" priority="1284" operator="containsText" id="{4F465E01-FFE4-4554-8578-7ECFCE2EF8AE}">
            <xm:f>NOT(ISERROR(SEARCH('Listados Datos'!$P$4,AR598)))</xm:f>
            <xm:f>'Listados Datos'!$P$4</xm:f>
            <x14:dxf>
              <fill>
                <patternFill>
                  <bgColor rgb="FF33CC33"/>
                </patternFill>
              </fill>
            </x14:dxf>
          </x14:cfRule>
          <x14:cfRule type="containsText" priority="1285" operator="containsText" id="{EDDD301A-F5E7-49A9-89BB-74048F932F58}">
            <xm:f>NOT(ISERROR(SEARCH('Listados Datos'!$P$5,AR598)))</xm:f>
            <xm:f>'Listados Datos'!$P$5</xm:f>
            <x14:dxf>
              <fill>
                <patternFill>
                  <bgColor rgb="FFFFFF00"/>
                </patternFill>
              </fill>
            </x14:dxf>
          </x14:cfRule>
          <x14:cfRule type="containsText" priority="1286" operator="containsText" id="{4362CECB-1CDA-4C84-8B0B-F63141F80F71}">
            <xm:f>NOT(ISERROR(SEARCH('Listados Datos'!$P$6,AR598)))</xm:f>
            <xm:f>'Listados Datos'!$P$6</xm:f>
            <x14:dxf>
              <fill>
                <patternFill>
                  <bgColor rgb="FFFFC000"/>
                </patternFill>
              </fill>
            </x14:dxf>
          </x14:cfRule>
          <x14:cfRule type="containsText" priority="1287" operator="containsText" id="{796BD822-AC04-4485-8AA7-ACF31814BD3B}">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279" operator="containsText" id="{2C8F9F6F-AF86-402A-9AAA-776AAD1CCEF6}">
            <xm:f>NOT(ISERROR(SEARCH('Listados Datos'!$T$3,AT599)))</xm:f>
            <xm:f>'Listados Datos'!$T$3</xm:f>
            <x14:dxf>
              <fill>
                <patternFill patternType="solid">
                  <bgColor rgb="FFC00000"/>
                </patternFill>
              </fill>
            </x14:dxf>
          </x14:cfRule>
          <x14:cfRule type="containsText" priority="1280" operator="containsText" id="{06D93276-BA2D-4B53-ADBE-5A595D744B9A}">
            <xm:f>NOT(ISERROR(SEARCH('Listados Datos'!$T$4,AT599)))</xm:f>
            <xm:f>'Listados Datos'!$T$4</xm:f>
            <x14:dxf>
              <font>
                <b/>
                <i val="0"/>
                <color theme="0"/>
              </font>
              <fill>
                <patternFill>
                  <bgColor rgb="FFE26B0A"/>
                </patternFill>
              </fill>
            </x14:dxf>
          </x14:cfRule>
          <x14:cfRule type="containsText" priority="1281" operator="containsText" id="{989F0AB9-575B-4573-8110-71A41D1F91F3}">
            <xm:f>NOT(ISERROR(SEARCH('Listados Datos'!$T$5,AT599)))</xm:f>
            <xm:f>'Listados Datos'!$T$5</xm:f>
            <x14:dxf>
              <font>
                <b/>
                <i val="0"/>
                <color auto="1"/>
              </font>
              <fill>
                <patternFill>
                  <bgColor rgb="FFFFFF00"/>
                </patternFill>
              </fill>
            </x14:dxf>
          </x14:cfRule>
          <x14:cfRule type="containsText" priority="1282" operator="containsText" id="{5D39D3D3-0DC0-4D82-91D6-93D1EF82F863}">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269" operator="containsText" id="{0BD83C8A-0000-4969-AF7C-3683770ADFA4}">
            <xm:f>NOT(ISERROR(SEARCH('Listados Datos'!$P$3,AR599)))</xm:f>
            <xm:f>'Listados Datos'!$P$3</xm:f>
            <x14:dxf>
              <fill>
                <patternFill>
                  <bgColor rgb="FF99CC00"/>
                </patternFill>
              </fill>
            </x14:dxf>
          </x14:cfRule>
          <x14:cfRule type="containsText" priority="1270" operator="containsText" id="{4AF321A0-5C88-4277-BC4B-7E808B932943}">
            <xm:f>NOT(ISERROR(SEARCH('Listados Datos'!$P$4,AR599)))</xm:f>
            <xm:f>'Listados Datos'!$P$4</xm:f>
            <x14:dxf>
              <fill>
                <patternFill>
                  <bgColor rgb="FF33CC33"/>
                </patternFill>
              </fill>
            </x14:dxf>
          </x14:cfRule>
          <x14:cfRule type="containsText" priority="1271" operator="containsText" id="{EE320DBC-CDC9-4DB4-B445-CB96926606DF}">
            <xm:f>NOT(ISERROR(SEARCH('Listados Datos'!$P$5,AR599)))</xm:f>
            <xm:f>'Listados Datos'!$P$5</xm:f>
            <x14:dxf>
              <fill>
                <patternFill>
                  <bgColor rgb="FFFFFF00"/>
                </patternFill>
              </fill>
            </x14:dxf>
          </x14:cfRule>
          <x14:cfRule type="containsText" priority="1272" operator="containsText" id="{A66F5494-CEB3-487D-88DF-2860AC0ADCCB}">
            <xm:f>NOT(ISERROR(SEARCH('Listados Datos'!$P$6,AR599)))</xm:f>
            <xm:f>'Listados Datos'!$P$6</xm:f>
            <x14:dxf>
              <fill>
                <patternFill>
                  <bgColor rgb="FFFFC000"/>
                </patternFill>
              </fill>
            </x14:dxf>
          </x14:cfRule>
          <x14:cfRule type="containsText" priority="1273" operator="containsText" id="{8FF42111-242B-453B-A011-D4704E9DA5FB}">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51" operator="containsText" id="{4DF4EE58-525C-4D7A-B890-76D785B6E8C8}">
            <xm:f>NOT(ISERROR(SEARCH('Listados Datos'!$T$3,AF600)))</xm:f>
            <xm:f>'Listados Datos'!$T$3</xm:f>
            <x14:dxf>
              <fill>
                <patternFill patternType="solid">
                  <bgColor rgb="FFC00000"/>
                </patternFill>
              </fill>
            </x14:dxf>
          </x14:cfRule>
          <x14:cfRule type="containsText" priority="1252" operator="containsText" id="{1133D259-3C6D-42A2-9F66-163B78FE7EEB}">
            <xm:f>NOT(ISERROR(SEARCH('Listados Datos'!$T$4,AF600)))</xm:f>
            <xm:f>'Listados Datos'!$T$4</xm:f>
            <x14:dxf>
              <font>
                <b/>
                <i val="0"/>
                <color theme="0"/>
              </font>
              <fill>
                <patternFill>
                  <bgColor rgb="FFE26B0A"/>
                </patternFill>
              </fill>
            </x14:dxf>
          </x14:cfRule>
          <x14:cfRule type="containsText" priority="1253" operator="containsText" id="{32D63494-D083-4BC0-B7A4-72AAFE9201DD}">
            <xm:f>NOT(ISERROR(SEARCH('Listados Datos'!$T$5,AF600)))</xm:f>
            <xm:f>'Listados Datos'!$T$5</xm:f>
            <x14:dxf>
              <font>
                <b/>
                <i val="0"/>
                <color auto="1"/>
              </font>
              <fill>
                <patternFill>
                  <bgColor rgb="FFFFFF00"/>
                </patternFill>
              </fill>
            </x14:dxf>
          </x14:cfRule>
          <x14:cfRule type="containsText" priority="1254" operator="containsText" id="{C7328597-4113-4CB5-B282-73A12C5567F7}">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47" operator="containsText" id="{134F6B6C-3519-435D-AFA1-1ADFB8421D72}">
            <xm:f>NOT(ISERROR(SEARCH('Listados Datos'!$T$3,AB600)))</xm:f>
            <xm:f>'Listados Datos'!$T$3</xm:f>
            <x14:dxf>
              <fill>
                <patternFill patternType="solid">
                  <bgColor rgb="FFC00000"/>
                </patternFill>
              </fill>
            </x14:dxf>
          </x14:cfRule>
          <x14:cfRule type="containsText" priority="1248" operator="containsText" id="{4193585D-CCE7-4FBA-A43F-62182CA251CF}">
            <xm:f>NOT(ISERROR(SEARCH('Listados Datos'!$T$4,AB600)))</xm:f>
            <xm:f>'Listados Datos'!$T$4</xm:f>
            <x14:dxf>
              <font>
                <b/>
                <i val="0"/>
                <color theme="0"/>
              </font>
              <fill>
                <patternFill>
                  <bgColor rgb="FFE26B0A"/>
                </patternFill>
              </fill>
            </x14:dxf>
          </x14:cfRule>
          <x14:cfRule type="containsText" priority="1249" operator="containsText" id="{1A97F6DF-D982-4CAF-AC90-992DAD6F1A7A}">
            <xm:f>NOT(ISERROR(SEARCH('Listados Datos'!$T$5,AB600)))</xm:f>
            <xm:f>'Listados Datos'!$T$5</xm:f>
            <x14:dxf>
              <font>
                <b/>
                <i val="0"/>
                <color auto="1"/>
              </font>
              <fill>
                <patternFill>
                  <bgColor rgb="FFFFFF00"/>
                </patternFill>
              </fill>
            </x14:dxf>
          </x14:cfRule>
          <x14:cfRule type="containsText" priority="1250" operator="containsText" id="{3E67B349-CBB1-45DF-9362-72F12FD0F979}">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37" operator="containsText" id="{DF588EC5-20B6-40AE-A1BA-8A69EA5BC2A4}">
            <xm:f>NOT(ISERROR(SEARCH('Listados Datos'!$P$3,Z600)))</xm:f>
            <xm:f>'Listados Datos'!$P$3</xm:f>
            <x14:dxf>
              <fill>
                <patternFill>
                  <bgColor rgb="FF99CC00"/>
                </patternFill>
              </fill>
            </x14:dxf>
          </x14:cfRule>
          <x14:cfRule type="containsText" priority="1238" operator="containsText" id="{F311B9CA-E3BA-4A1A-BF7C-7C5C2756C660}">
            <xm:f>NOT(ISERROR(SEARCH('Listados Datos'!$P$4,Z600)))</xm:f>
            <xm:f>'Listados Datos'!$P$4</xm:f>
            <x14:dxf>
              <fill>
                <patternFill>
                  <bgColor rgb="FF33CC33"/>
                </patternFill>
              </fill>
            </x14:dxf>
          </x14:cfRule>
          <x14:cfRule type="containsText" priority="1239" operator="containsText" id="{CE852440-860A-49D9-9CBE-153B8F731161}">
            <xm:f>NOT(ISERROR(SEARCH('Listados Datos'!$P$5,Z600)))</xm:f>
            <xm:f>'Listados Datos'!$P$5</xm:f>
            <x14:dxf>
              <fill>
                <patternFill>
                  <bgColor rgb="FFFFFF00"/>
                </patternFill>
              </fill>
            </x14:dxf>
          </x14:cfRule>
          <x14:cfRule type="containsText" priority="1240" operator="containsText" id="{1785E4D1-FA45-42C9-B412-518234F8B97E}">
            <xm:f>NOT(ISERROR(SEARCH('Listados Datos'!$P$6,Z600)))</xm:f>
            <xm:f>'Listados Datos'!$P$6</xm:f>
            <x14:dxf>
              <fill>
                <patternFill>
                  <bgColor rgb="FFFFC000"/>
                </patternFill>
              </fill>
            </x14:dxf>
          </x14:cfRule>
          <x14:cfRule type="containsText" priority="1241" operator="containsText" id="{0C1A175E-41D5-4574-A79D-37B5DBA4CEE4}">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09" operator="containsText" id="{72770E8F-70AF-48B0-B410-332447EF2FDA}">
            <xm:f>NOT(ISERROR(SEARCH('Listados Datos'!$T$3,AT601)))</xm:f>
            <xm:f>'Listados Datos'!$T$3</xm:f>
            <x14:dxf>
              <fill>
                <patternFill patternType="solid">
                  <bgColor rgb="FFC00000"/>
                </patternFill>
              </fill>
            </x14:dxf>
          </x14:cfRule>
          <x14:cfRule type="containsText" priority="1210" operator="containsText" id="{8739FFA9-8D0F-4E5C-AF24-718A2AB720F7}">
            <xm:f>NOT(ISERROR(SEARCH('Listados Datos'!$T$4,AT601)))</xm:f>
            <xm:f>'Listados Datos'!$T$4</xm:f>
            <x14:dxf>
              <font>
                <b/>
                <i val="0"/>
                <color theme="0"/>
              </font>
              <fill>
                <patternFill>
                  <bgColor rgb="FFE26B0A"/>
                </patternFill>
              </fill>
            </x14:dxf>
          </x14:cfRule>
          <x14:cfRule type="containsText" priority="1211" operator="containsText" id="{783F5369-2701-4D65-9ED3-597838E5BF9A}">
            <xm:f>NOT(ISERROR(SEARCH('Listados Datos'!$T$5,AT601)))</xm:f>
            <xm:f>'Listados Datos'!$T$5</xm:f>
            <x14:dxf>
              <font>
                <b/>
                <i val="0"/>
                <color auto="1"/>
              </font>
              <fill>
                <patternFill>
                  <bgColor rgb="FFFFFF00"/>
                </patternFill>
              </fill>
            </x14:dxf>
          </x14:cfRule>
          <x14:cfRule type="containsText" priority="1212" operator="containsText" id="{1A2F0562-F078-4F9C-845A-A7567AFEE555}">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57" operator="containsText" id="{9D3B7905-8339-4BB6-8463-BD180020B53D}">
            <xm:f>NOT(ISERROR(SEARCH('Listados Datos'!$P$3,AR602)))</xm:f>
            <xm:f>'Listados Datos'!$P$3</xm:f>
            <x14:dxf>
              <fill>
                <patternFill>
                  <bgColor rgb="FF99CC00"/>
                </patternFill>
              </fill>
            </x14:dxf>
          </x14:cfRule>
          <x14:cfRule type="containsText" priority="1158" operator="containsText" id="{EDAF4703-0D75-45CA-8E2A-80C736EB0E2D}">
            <xm:f>NOT(ISERROR(SEARCH('Listados Datos'!$P$4,AR602)))</xm:f>
            <xm:f>'Listados Datos'!$P$4</xm:f>
            <x14:dxf>
              <fill>
                <patternFill>
                  <bgColor rgb="FF33CC33"/>
                </patternFill>
              </fill>
            </x14:dxf>
          </x14:cfRule>
          <x14:cfRule type="containsText" priority="1159" operator="containsText" id="{69C36854-E032-4035-904F-11E4902917A7}">
            <xm:f>NOT(ISERROR(SEARCH('Listados Datos'!$P$5,AR602)))</xm:f>
            <xm:f>'Listados Datos'!$P$5</xm:f>
            <x14:dxf>
              <fill>
                <patternFill>
                  <bgColor rgb="FFFFFF00"/>
                </patternFill>
              </fill>
            </x14:dxf>
          </x14:cfRule>
          <x14:cfRule type="containsText" priority="1160" operator="containsText" id="{74279B78-ACFA-41C1-8207-706511BD2E20}">
            <xm:f>NOT(ISERROR(SEARCH('Listados Datos'!$P$6,AR602)))</xm:f>
            <xm:f>'Listados Datos'!$P$6</xm:f>
            <x14:dxf>
              <fill>
                <patternFill>
                  <bgColor rgb="FFFFC000"/>
                </patternFill>
              </fill>
            </x14:dxf>
          </x14:cfRule>
          <x14:cfRule type="containsText" priority="1161" operator="containsText" id="{1738DC2D-A0A2-4A6B-8D0F-2B6BA31AEEB2}">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195" operator="containsText" id="{D7B5196D-A912-42B0-AB54-7A8B9DA06675}">
            <xm:f>NOT(ISERROR(SEARCH('Listados Datos'!$T$3,AF602)))</xm:f>
            <xm:f>'Listados Datos'!$T$3</xm:f>
            <x14:dxf>
              <fill>
                <patternFill patternType="solid">
                  <bgColor rgb="FFC00000"/>
                </patternFill>
              </fill>
            </x14:dxf>
          </x14:cfRule>
          <x14:cfRule type="containsText" priority="1196" operator="containsText" id="{547475CE-4C67-4928-B09F-97EE29C71C15}">
            <xm:f>NOT(ISERROR(SEARCH('Listados Datos'!$T$4,AF602)))</xm:f>
            <xm:f>'Listados Datos'!$T$4</xm:f>
            <x14:dxf>
              <font>
                <b/>
                <i val="0"/>
                <color theme="0"/>
              </font>
              <fill>
                <patternFill>
                  <bgColor rgb="FFE26B0A"/>
                </patternFill>
              </fill>
            </x14:dxf>
          </x14:cfRule>
          <x14:cfRule type="containsText" priority="1197" operator="containsText" id="{BC54D8E9-6B5D-4A16-8092-019024D36512}">
            <xm:f>NOT(ISERROR(SEARCH('Listados Datos'!$T$5,AF602)))</xm:f>
            <xm:f>'Listados Datos'!$T$5</xm:f>
            <x14:dxf>
              <font>
                <b/>
                <i val="0"/>
                <color auto="1"/>
              </font>
              <fill>
                <patternFill>
                  <bgColor rgb="FFFFFF00"/>
                </patternFill>
              </fill>
            </x14:dxf>
          </x14:cfRule>
          <x14:cfRule type="containsText" priority="1198" operator="containsText" id="{9F167AFB-ECE0-4FEF-94CD-0A2B56B1CD79}">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191" operator="containsText" id="{62653896-C162-499B-8872-AE0E7F56E2A4}">
            <xm:f>NOT(ISERROR(SEARCH('Listados Datos'!$T$3,AB602)))</xm:f>
            <xm:f>'Listados Datos'!$T$3</xm:f>
            <x14:dxf>
              <fill>
                <patternFill patternType="solid">
                  <bgColor rgb="FFC00000"/>
                </patternFill>
              </fill>
            </x14:dxf>
          </x14:cfRule>
          <x14:cfRule type="containsText" priority="1192" operator="containsText" id="{689432B1-2093-4FDE-85A3-2B2CD6B3E504}">
            <xm:f>NOT(ISERROR(SEARCH('Listados Datos'!$T$4,AB602)))</xm:f>
            <xm:f>'Listados Datos'!$T$4</xm:f>
            <x14:dxf>
              <font>
                <b/>
                <i val="0"/>
                <color theme="0"/>
              </font>
              <fill>
                <patternFill>
                  <bgColor rgb="FFE26B0A"/>
                </patternFill>
              </fill>
            </x14:dxf>
          </x14:cfRule>
          <x14:cfRule type="containsText" priority="1193" operator="containsText" id="{31D1946C-CEDB-4795-9F0E-07D68A660A1D}">
            <xm:f>NOT(ISERROR(SEARCH('Listados Datos'!$T$5,AB602)))</xm:f>
            <xm:f>'Listados Datos'!$T$5</xm:f>
            <x14:dxf>
              <font>
                <b/>
                <i val="0"/>
                <color auto="1"/>
              </font>
              <fill>
                <patternFill>
                  <bgColor rgb="FFFFFF00"/>
                </patternFill>
              </fill>
            </x14:dxf>
          </x14:cfRule>
          <x14:cfRule type="containsText" priority="1194" operator="containsText" id="{891A42B0-29CF-4E8E-8424-2DED77879DD7}">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181" operator="containsText" id="{B1A648A7-3116-458D-ACC4-154812F6F42E}">
            <xm:f>NOT(ISERROR(SEARCH('Listados Datos'!$P$3,Z602)))</xm:f>
            <xm:f>'Listados Datos'!$P$3</xm:f>
            <x14:dxf>
              <fill>
                <patternFill>
                  <bgColor rgb="FF99CC00"/>
                </patternFill>
              </fill>
            </x14:dxf>
          </x14:cfRule>
          <x14:cfRule type="containsText" priority="1182" operator="containsText" id="{C6E968C1-74FD-4829-A4E7-F5D8A931E2C5}">
            <xm:f>NOT(ISERROR(SEARCH('Listados Datos'!$P$4,Z602)))</xm:f>
            <xm:f>'Listados Datos'!$P$4</xm:f>
            <x14:dxf>
              <fill>
                <patternFill>
                  <bgColor rgb="FF33CC33"/>
                </patternFill>
              </fill>
            </x14:dxf>
          </x14:cfRule>
          <x14:cfRule type="containsText" priority="1183" operator="containsText" id="{AE79DEBF-9C5D-4422-9FB6-09328A27B022}">
            <xm:f>NOT(ISERROR(SEARCH('Listados Datos'!$P$5,Z602)))</xm:f>
            <xm:f>'Listados Datos'!$P$5</xm:f>
            <x14:dxf>
              <fill>
                <patternFill>
                  <bgColor rgb="FFFFFF00"/>
                </patternFill>
              </fill>
            </x14:dxf>
          </x14:cfRule>
          <x14:cfRule type="containsText" priority="1184" operator="containsText" id="{71CA6B23-342C-4648-841D-EB916AD1E404}">
            <xm:f>NOT(ISERROR(SEARCH('Listados Datos'!$P$6,Z602)))</xm:f>
            <xm:f>'Listados Datos'!$P$6</xm:f>
            <x14:dxf>
              <fill>
                <patternFill>
                  <bgColor rgb="FFFFC000"/>
                </patternFill>
              </fill>
            </x14:dxf>
          </x14:cfRule>
          <x14:cfRule type="containsText" priority="1185" operator="containsText" id="{7CFC864C-5973-4BFF-9210-6064A62241B5}">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67" operator="containsText" id="{4FFF4240-FFC6-4C8C-98B9-69F9B2F422EC}">
            <xm:f>NOT(ISERROR(SEARCH('Listados Datos'!$T$3,AT602)))</xm:f>
            <xm:f>'Listados Datos'!$T$3</xm:f>
            <x14:dxf>
              <fill>
                <patternFill patternType="solid">
                  <bgColor rgb="FFC00000"/>
                </patternFill>
              </fill>
            </x14:dxf>
          </x14:cfRule>
          <x14:cfRule type="containsText" priority="1168" operator="containsText" id="{2660F2BB-E15C-4DF5-8695-290A777ECD53}">
            <xm:f>NOT(ISERROR(SEARCH('Listados Datos'!$T$4,AT602)))</xm:f>
            <xm:f>'Listados Datos'!$T$4</xm:f>
            <x14:dxf>
              <font>
                <b/>
                <i val="0"/>
                <color theme="0"/>
              </font>
              <fill>
                <patternFill>
                  <bgColor rgb="FFE26B0A"/>
                </patternFill>
              </fill>
            </x14:dxf>
          </x14:cfRule>
          <x14:cfRule type="containsText" priority="1169" operator="containsText" id="{94D990D9-CFF9-4E07-9013-258C6C331621}">
            <xm:f>NOT(ISERROR(SEARCH('Listados Datos'!$T$5,AT602)))</xm:f>
            <xm:f>'Listados Datos'!$T$5</xm:f>
            <x14:dxf>
              <font>
                <b/>
                <i val="0"/>
                <color auto="1"/>
              </font>
              <fill>
                <patternFill>
                  <bgColor rgb="FFFFFF00"/>
                </patternFill>
              </fill>
            </x14:dxf>
          </x14:cfRule>
          <x14:cfRule type="containsText" priority="1170" operator="containsText" id="{A2FC6A64-8B83-4461-A2AF-337344126ECE}">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1007" operator="containsText" id="{D611A8F8-C13B-46B7-837D-12D12DB5481F}">
            <xm:f>NOT(ISERROR(SEARCH('Listados Datos'!$P$3,AR613)))</xm:f>
            <xm:f>'Listados Datos'!$P$3</xm:f>
            <x14:dxf>
              <fill>
                <patternFill>
                  <bgColor rgb="FF99CC00"/>
                </patternFill>
              </fill>
            </x14:dxf>
          </x14:cfRule>
          <x14:cfRule type="containsText" priority="1008" operator="containsText" id="{121CD0E6-AB6F-4954-A88B-5F720F8548A6}">
            <xm:f>NOT(ISERROR(SEARCH('Listados Datos'!$P$4,AR613)))</xm:f>
            <xm:f>'Listados Datos'!$P$4</xm:f>
            <x14:dxf>
              <fill>
                <patternFill>
                  <bgColor rgb="FF33CC33"/>
                </patternFill>
              </fill>
            </x14:dxf>
          </x14:cfRule>
          <x14:cfRule type="containsText" priority="1009" operator="containsText" id="{3024BFF9-99E2-46D3-91A9-C629A920AD18}">
            <xm:f>NOT(ISERROR(SEARCH('Listados Datos'!$P$5,AR613)))</xm:f>
            <xm:f>'Listados Datos'!$P$5</xm:f>
            <x14:dxf>
              <fill>
                <patternFill>
                  <bgColor rgb="FFFFFF00"/>
                </patternFill>
              </fill>
            </x14:dxf>
          </x14:cfRule>
          <x14:cfRule type="containsText" priority="1010" operator="containsText" id="{1B263425-1774-4DB0-AC9A-089ECBB432A3}">
            <xm:f>NOT(ISERROR(SEARCH('Listados Datos'!$P$6,AR613)))</xm:f>
            <xm:f>'Listados Datos'!$P$6</xm:f>
            <x14:dxf>
              <fill>
                <patternFill>
                  <bgColor rgb="FFFFC000"/>
                </patternFill>
              </fill>
            </x14:dxf>
          </x14:cfRule>
          <x14:cfRule type="containsText" priority="1011" operator="containsText" id="{C1F433B4-2AB2-4513-9303-7AF019AE9879}">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1073" operator="containsText" id="{4EC1C675-6EC1-48BC-8270-C29AADA2C9A6}">
            <xm:f>NOT(ISERROR(SEARCH('Listados Datos'!$T$3,AT615)))</xm:f>
            <xm:f>'Listados Datos'!$T$3</xm:f>
            <x14:dxf>
              <fill>
                <patternFill patternType="solid">
                  <bgColor rgb="FFC00000"/>
                </patternFill>
              </fill>
            </x14:dxf>
          </x14:cfRule>
          <x14:cfRule type="containsText" priority="1074" operator="containsText" id="{A4965A7D-0F2F-4081-B12D-5D89716144D0}">
            <xm:f>NOT(ISERROR(SEARCH('Listados Datos'!$T$4,AT615)))</xm:f>
            <xm:f>'Listados Datos'!$T$4</xm:f>
            <x14:dxf>
              <font>
                <b/>
                <i val="0"/>
                <color theme="0"/>
              </font>
              <fill>
                <patternFill>
                  <bgColor rgb="FFE26B0A"/>
                </patternFill>
              </fill>
            </x14:dxf>
          </x14:cfRule>
          <x14:cfRule type="containsText" priority="1075" operator="containsText" id="{608BA686-89C7-4A6B-84E5-FCB672AA674E}">
            <xm:f>NOT(ISERROR(SEARCH('Listados Datos'!$T$5,AT615)))</xm:f>
            <xm:f>'Listados Datos'!$T$5</xm:f>
            <x14:dxf>
              <font>
                <b/>
                <i val="0"/>
                <color auto="1"/>
              </font>
              <fill>
                <patternFill>
                  <bgColor rgb="FFFFFF00"/>
                </patternFill>
              </fill>
            </x14:dxf>
          </x14:cfRule>
          <x14:cfRule type="containsText" priority="1076" operator="containsText" id="{7F19878D-9ADE-4033-B308-BEFAA1A41806}">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1063" operator="containsText" id="{D0C01F2A-44C9-46DA-83F4-0D81F5D0C24D}">
            <xm:f>NOT(ISERROR(SEARCH('Listados Datos'!$P$3,AR615)))</xm:f>
            <xm:f>'Listados Datos'!$P$3</xm:f>
            <x14:dxf>
              <fill>
                <patternFill>
                  <bgColor rgb="FF99CC00"/>
                </patternFill>
              </fill>
            </x14:dxf>
          </x14:cfRule>
          <x14:cfRule type="containsText" priority="1064" operator="containsText" id="{C9192645-0750-4D75-8396-6AAD94C1667F}">
            <xm:f>NOT(ISERROR(SEARCH('Listados Datos'!$P$4,AR615)))</xm:f>
            <xm:f>'Listados Datos'!$P$4</xm:f>
            <x14:dxf>
              <fill>
                <patternFill>
                  <bgColor rgb="FF33CC33"/>
                </patternFill>
              </fill>
            </x14:dxf>
          </x14:cfRule>
          <x14:cfRule type="containsText" priority="1065" operator="containsText" id="{5C382CF4-886E-4D80-919A-B389473CD271}">
            <xm:f>NOT(ISERROR(SEARCH('Listados Datos'!$P$5,AR615)))</xm:f>
            <xm:f>'Listados Datos'!$P$5</xm:f>
            <x14:dxf>
              <fill>
                <patternFill>
                  <bgColor rgb="FFFFFF00"/>
                </patternFill>
              </fill>
            </x14:dxf>
          </x14:cfRule>
          <x14:cfRule type="containsText" priority="1066" operator="containsText" id="{0F371081-F46F-45B8-A59A-38D280EC55E6}">
            <xm:f>NOT(ISERROR(SEARCH('Listados Datos'!$P$6,AR615)))</xm:f>
            <xm:f>'Listados Datos'!$P$6</xm:f>
            <x14:dxf>
              <fill>
                <patternFill>
                  <bgColor rgb="FFFFC000"/>
                </patternFill>
              </fill>
            </x14:dxf>
          </x14:cfRule>
          <x14:cfRule type="containsText" priority="1067" operator="containsText" id="{C36A59F4-E937-4FBC-918F-81127B425325}">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1031" operator="containsText" id="{8FD47F3A-4CFF-4116-9C8D-3F34FBEFEBDD}">
            <xm:f>NOT(ISERROR(SEARCH('Listados Datos'!$T$3,AT612)))</xm:f>
            <xm:f>'Listados Datos'!$T$3</xm:f>
            <x14:dxf>
              <fill>
                <patternFill patternType="solid">
                  <bgColor rgb="FFC00000"/>
                </patternFill>
              </fill>
            </x14:dxf>
          </x14:cfRule>
          <x14:cfRule type="containsText" priority="1032" operator="containsText" id="{DFF64188-C1DB-4F30-9A4D-08506BF4DB32}">
            <xm:f>NOT(ISERROR(SEARCH('Listados Datos'!$T$4,AT612)))</xm:f>
            <xm:f>'Listados Datos'!$T$4</xm:f>
            <x14:dxf>
              <font>
                <b/>
                <i val="0"/>
                <color theme="0"/>
              </font>
              <fill>
                <patternFill>
                  <bgColor rgb="FFE26B0A"/>
                </patternFill>
              </fill>
            </x14:dxf>
          </x14:cfRule>
          <x14:cfRule type="containsText" priority="1033" operator="containsText" id="{CE686288-B72A-4017-A9F1-A9F107F05168}">
            <xm:f>NOT(ISERROR(SEARCH('Listados Datos'!$T$5,AT612)))</xm:f>
            <xm:f>'Listados Datos'!$T$5</xm:f>
            <x14:dxf>
              <font>
                <b/>
                <i val="0"/>
                <color auto="1"/>
              </font>
              <fill>
                <patternFill>
                  <bgColor rgb="FFFFFF00"/>
                </patternFill>
              </fill>
            </x14:dxf>
          </x14:cfRule>
          <x14:cfRule type="containsText" priority="1034" operator="containsText" id="{0DA38BC2-4B90-4487-8ABF-254C0DCA2B5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1021" operator="containsText" id="{DB5F8D38-318A-4416-B1EB-5BFE71DEC569}">
            <xm:f>NOT(ISERROR(SEARCH('Listados Datos'!$P$3,AR612)))</xm:f>
            <xm:f>'Listados Datos'!$P$3</xm:f>
            <x14:dxf>
              <fill>
                <patternFill>
                  <bgColor rgb="FF99CC00"/>
                </patternFill>
              </fill>
            </x14:dxf>
          </x14:cfRule>
          <x14:cfRule type="containsText" priority="1022" operator="containsText" id="{60670F18-FA31-48D5-A009-61103F0CA22E}">
            <xm:f>NOT(ISERROR(SEARCH('Listados Datos'!$P$4,AR612)))</xm:f>
            <xm:f>'Listados Datos'!$P$4</xm:f>
            <x14:dxf>
              <fill>
                <patternFill>
                  <bgColor rgb="FF33CC33"/>
                </patternFill>
              </fill>
            </x14:dxf>
          </x14:cfRule>
          <x14:cfRule type="containsText" priority="1023" operator="containsText" id="{0E324994-0AB9-4188-B793-2D1EF4A40D2D}">
            <xm:f>NOT(ISERROR(SEARCH('Listados Datos'!$P$5,AR612)))</xm:f>
            <xm:f>'Listados Datos'!$P$5</xm:f>
            <x14:dxf>
              <fill>
                <patternFill>
                  <bgColor rgb="FFFFFF00"/>
                </patternFill>
              </fill>
            </x14:dxf>
          </x14:cfRule>
          <x14:cfRule type="containsText" priority="1024" operator="containsText" id="{9F5EEE02-3EAD-435D-8E70-7CE5174B481B}">
            <xm:f>NOT(ISERROR(SEARCH('Listados Datos'!$P$6,AR612)))</xm:f>
            <xm:f>'Listados Datos'!$P$6</xm:f>
            <x14:dxf>
              <fill>
                <patternFill>
                  <bgColor rgb="FFFFC000"/>
                </patternFill>
              </fill>
            </x14:dxf>
          </x14:cfRule>
          <x14:cfRule type="containsText" priority="1025" operator="containsText" id="{7F10CD46-1C63-49C6-BEA4-D26B2CF429F5}">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1139" operator="containsText" id="{DA9D8E8A-6EB5-45BF-A719-9E39AF1FD8F1}">
            <xm:f>NOT(ISERROR(SEARCH('Listados Datos'!$T$3,AF610)))</xm:f>
            <xm:f>'Listados Datos'!$T$3</xm:f>
            <x14:dxf>
              <fill>
                <patternFill patternType="solid">
                  <bgColor rgb="FFC00000"/>
                </patternFill>
              </fill>
            </x14:dxf>
          </x14:cfRule>
          <x14:cfRule type="containsText" priority="1140" operator="containsText" id="{6C7497CD-7ED1-4C6B-9A3D-AC0D708E5C68}">
            <xm:f>NOT(ISERROR(SEARCH('Listados Datos'!$T$4,AF610)))</xm:f>
            <xm:f>'Listados Datos'!$T$4</xm:f>
            <x14:dxf>
              <font>
                <b/>
                <i val="0"/>
                <color theme="0"/>
              </font>
              <fill>
                <patternFill>
                  <bgColor rgb="FFE26B0A"/>
                </patternFill>
              </fill>
            </x14:dxf>
          </x14:cfRule>
          <x14:cfRule type="containsText" priority="1141" operator="containsText" id="{7D779B99-C28D-449C-88B8-B6106E0FE384}">
            <xm:f>NOT(ISERROR(SEARCH('Listados Datos'!$T$5,AF610)))</xm:f>
            <xm:f>'Listados Datos'!$T$5</xm:f>
            <x14:dxf>
              <font>
                <b/>
                <i val="0"/>
                <color auto="1"/>
              </font>
              <fill>
                <patternFill>
                  <bgColor rgb="FFFFFF00"/>
                </patternFill>
              </fill>
            </x14:dxf>
          </x14:cfRule>
          <x14:cfRule type="containsText" priority="1142" operator="containsText" id="{83035FBB-0BE8-4917-9558-27353CFFC10C}">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1135" operator="containsText" id="{FCEED7D5-B499-4C2A-AC76-D2C3F0C497E3}">
            <xm:f>NOT(ISERROR(SEARCH('Listados Datos'!$T$3,AB610)))</xm:f>
            <xm:f>'Listados Datos'!$T$3</xm:f>
            <x14:dxf>
              <fill>
                <patternFill patternType="solid">
                  <bgColor rgb="FFC00000"/>
                </patternFill>
              </fill>
            </x14:dxf>
          </x14:cfRule>
          <x14:cfRule type="containsText" priority="1136" operator="containsText" id="{48FB936E-5825-40EE-BCD1-4B74F5210EC4}">
            <xm:f>NOT(ISERROR(SEARCH('Listados Datos'!$T$4,AB610)))</xm:f>
            <xm:f>'Listados Datos'!$T$4</xm:f>
            <x14:dxf>
              <font>
                <b/>
                <i val="0"/>
                <color theme="0"/>
              </font>
              <fill>
                <patternFill>
                  <bgColor rgb="FFE26B0A"/>
                </patternFill>
              </fill>
            </x14:dxf>
          </x14:cfRule>
          <x14:cfRule type="containsText" priority="1137" operator="containsText" id="{F679DA59-3367-43F5-9C12-D97C15CD6CE7}">
            <xm:f>NOT(ISERROR(SEARCH('Listados Datos'!$T$5,AB610)))</xm:f>
            <xm:f>'Listados Datos'!$T$5</xm:f>
            <x14:dxf>
              <font>
                <b/>
                <i val="0"/>
                <color auto="1"/>
              </font>
              <fill>
                <patternFill>
                  <bgColor rgb="FFFFFF00"/>
                </patternFill>
              </fill>
            </x14:dxf>
          </x14:cfRule>
          <x14:cfRule type="containsText" priority="1138" operator="containsText" id="{118AA135-CA54-4ACE-A61C-D51A49499500}">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1125" operator="containsText" id="{BB6CB36C-9643-4D36-88DA-3195B72F5E64}">
            <xm:f>NOT(ISERROR(SEARCH('Listados Datos'!$P$3,Z610)))</xm:f>
            <xm:f>'Listados Datos'!$P$3</xm:f>
            <x14:dxf>
              <fill>
                <patternFill>
                  <bgColor rgb="FF99CC00"/>
                </patternFill>
              </fill>
            </x14:dxf>
          </x14:cfRule>
          <x14:cfRule type="containsText" priority="1126" operator="containsText" id="{322BDF4A-67A5-4928-88C4-0A15CB71644D}">
            <xm:f>NOT(ISERROR(SEARCH('Listados Datos'!$P$4,Z610)))</xm:f>
            <xm:f>'Listados Datos'!$P$4</xm:f>
            <x14:dxf>
              <fill>
                <patternFill>
                  <bgColor rgb="FF33CC33"/>
                </patternFill>
              </fill>
            </x14:dxf>
          </x14:cfRule>
          <x14:cfRule type="containsText" priority="1127" operator="containsText" id="{1E7CF4B7-C68E-4668-98F7-85B024BDA7C3}">
            <xm:f>NOT(ISERROR(SEARCH('Listados Datos'!$P$5,Z610)))</xm:f>
            <xm:f>'Listados Datos'!$P$5</xm:f>
            <x14:dxf>
              <fill>
                <patternFill>
                  <bgColor rgb="FFFFFF00"/>
                </patternFill>
              </fill>
            </x14:dxf>
          </x14:cfRule>
          <x14:cfRule type="containsText" priority="1128" operator="containsText" id="{63533B93-9AED-4AF2-B355-712A96B93DD2}">
            <xm:f>NOT(ISERROR(SEARCH('Listados Datos'!$P$6,Z610)))</xm:f>
            <xm:f>'Listados Datos'!$P$6</xm:f>
            <x14:dxf>
              <fill>
                <patternFill>
                  <bgColor rgb="FFFFC000"/>
                </patternFill>
              </fill>
            </x14:dxf>
          </x14:cfRule>
          <x14:cfRule type="containsText" priority="1129" operator="containsText" id="{9771496C-4618-45DD-9DBB-C80C7250BF9E}">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1101" operator="containsText" id="{86D03118-7487-4504-8C7C-B83E779CAD30}">
            <xm:f>NOT(ISERROR(SEARCH('Listados Datos'!$T$3,AT610)))</xm:f>
            <xm:f>'Listados Datos'!$T$3</xm:f>
            <x14:dxf>
              <fill>
                <patternFill patternType="solid">
                  <bgColor rgb="FFC00000"/>
                </patternFill>
              </fill>
            </x14:dxf>
          </x14:cfRule>
          <x14:cfRule type="containsText" priority="1102" operator="containsText" id="{F373506E-B9A2-40B0-805E-D5292A862D1F}">
            <xm:f>NOT(ISERROR(SEARCH('Listados Datos'!$T$4,AT610)))</xm:f>
            <xm:f>'Listados Datos'!$T$4</xm:f>
            <x14:dxf>
              <font>
                <b/>
                <i val="0"/>
                <color theme="0"/>
              </font>
              <fill>
                <patternFill>
                  <bgColor rgb="FFE26B0A"/>
                </patternFill>
              </fill>
            </x14:dxf>
          </x14:cfRule>
          <x14:cfRule type="containsText" priority="1103" operator="containsText" id="{8B676739-27A4-446C-9FBC-74292B3A6D90}">
            <xm:f>NOT(ISERROR(SEARCH('Listados Datos'!$T$5,AT610)))</xm:f>
            <xm:f>'Listados Datos'!$T$5</xm:f>
            <x14:dxf>
              <font>
                <b/>
                <i val="0"/>
                <color auto="1"/>
              </font>
              <fill>
                <patternFill>
                  <bgColor rgb="FFFFFF00"/>
                </patternFill>
              </fill>
            </x14:dxf>
          </x14:cfRule>
          <x14:cfRule type="containsText" priority="1104" operator="containsText" id="{79F9F7D7-E93E-491D-BE8E-C6A09FFB1AEA}">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1091" operator="containsText" id="{173E09DA-9467-438A-A1E6-9EB8F30932B7}">
            <xm:f>NOT(ISERROR(SEARCH('Listados Datos'!$P$3,AR610)))</xm:f>
            <xm:f>'Listados Datos'!$P$3</xm:f>
            <x14:dxf>
              <fill>
                <patternFill>
                  <bgColor rgb="FF99CC00"/>
                </patternFill>
              </fill>
            </x14:dxf>
          </x14:cfRule>
          <x14:cfRule type="containsText" priority="1092" operator="containsText" id="{71434932-571F-44AE-B780-9EFD85DF3474}">
            <xm:f>NOT(ISERROR(SEARCH('Listados Datos'!$P$4,AR610)))</xm:f>
            <xm:f>'Listados Datos'!$P$4</xm:f>
            <x14:dxf>
              <fill>
                <patternFill>
                  <bgColor rgb="FF33CC33"/>
                </patternFill>
              </fill>
            </x14:dxf>
          </x14:cfRule>
          <x14:cfRule type="containsText" priority="1093" operator="containsText" id="{A720FB80-B4B3-4E0C-9ACA-E8ADFA8E92E2}">
            <xm:f>NOT(ISERROR(SEARCH('Listados Datos'!$P$5,AR610)))</xm:f>
            <xm:f>'Listados Datos'!$P$5</xm:f>
            <x14:dxf>
              <fill>
                <patternFill>
                  <bgColor rgb="FFFFFF00"/>
                </patternFill>
              </fill>
            </x14:dxf>
          </x14:cfRule>
          <x14:cfRule type="containsText" priority="1094" operator="containsText" id="{78733A81-4384-4883-9F41-43334681FC8D}">
            <xm:f>NOT(ISERROR(SEARCH('Listados Datos'!$P$6,AR610)))</xm:f>
            <xm:f>'Listados Datos'!$P$6</xm:f>
            <x14:dxf>
              <fill>
                <patternFill>
                  <bgColor rgb="FFFFC000"/>
                </patternFill>
              </fill>
            </x14:dxf>
          </x14:cfRule>
          <x14:cfRule type="containsText" priority="1095" operator="containsText" id="{32CB1753-3ACE-41B0-BBFC-D6C172C7656D}">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1087" operator="containsText" id="{B9D5F037-FC71-4915-AA8F-8A2CE5BDC97A}">
            <xm:f>NOT(ISERROR(SEARCH('Listados Datos'!$T$3,AT611)))</xm:f>
            <xm:f>'Listados Datos'!$T$3</xm:f>
            <x14:dxf>
              <fill>
                <patternFill patternType="solid">
                  <bgColor rgb="FFC00000"/>
                </patternFill>
              </fill>
            </x14:dxf>
          </x14:cfRule>
          <x14:cfRule type="containsText" priority="1088" operator="containsText" id="{E19383CA-93BB-4B2B-9EAF-DC649D549327}">
            <xm:f>NOT(ISERROR(SEARCH('Listados Datos'!$T$4,AT611)))</xm:f>
            <xm:f>'Listados Datos'!$T$4</xm:f>
            <x14:dxf>
              <font>
                <b/>
                <i val="0"/>
                <color theme="0"/>
              </font>
              <fill>
                <patternFill>
                  <bgColor rgb="FFE26B0A"/>
                </patternFill>
              </fill>
            </x14:dxf>
          </x14:cfRule>
          <x14:cfRule type="containsText" priority="1089" operator="containsText" id="{54F36399-7A85-4084-99F4-1AD0589EFD36}">
            <xm:f>NOT(ISERROR(SEARCH('Listados Datos'!$T$5,AT611)))</xm:f>
            <xm:f>'Listados Datos'!$T$5</xm:f>
            <x14:dxf>
              <font>
                <b/>
                <i val="0"/>
                <color auto="1"/>
              </font>
              <fill>
                <patternFill>
                  <bgColor rgb="FFFFFF00"/>
                </patternFill>
              </fill>
            </x14:dxf>
          </x14:cfRule>
          <x14:cfRule type="containsText" priority="1090" operator="containsText" id="{AD326BA4-F4B1-48F1-B9E4-F13D2C33288B}">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1077" operator="containsText" id="{EEF6366E-DBFA-4C52-A727-0BE824B3C5A7}">
            <xm:f>NOT(ISERROR(SEARCH('Listados Datos'!$P$3,AR611)))</xm:f>
            <xm:f>'Listados Datos'!$P$3</xm:f>
            <x14:dxf>
              <fill>
                <patternFill>
                  <bgColor rgb="FF99CC00"/>
                </patternFill>
              </fill>
            </x14:dxf>
          </x14:cfRule>
          <x14:cfRule type="containsText" priority="1078" operator="containsText" id="{B2729B6D-9EB3-457B-BC1F-2911100F5E13}">
            <xm:f>NOT(ISERROR(SEARCH('Listados Datos'!$P$4,AR611)))</xm:f>
            <xm:f>'Listados Datos'!$P$4</xm:f>
            <x14:dxf>
              <fill>
                <patternFill>
                  <bgColor rgb="FF33CC33"/>
                </patternFill>
              </fill>
            </x14:dxf>
          </x14:cfRule>
          <x14:cfRule type="containsText" priority="1079" operator="containsText" id="{C2F4A4D3-10E9-4282-85F6-4C665796BBB5}">
            <xm:f>NOT(ISERROR(SEARCH('Listados Datos'!$P$5,AR611)))</xm:f>
            <xm:f>'Listados Datos'!$P$5</xm:f>
            <x14:dxf>
              <fill>
                <patternFill>
                  <bgColor rgb="FFFFFF00"/>
                </patternFill>
              </fill>
            </x14:dxf>
          </x14:cfRule>
          <x14:cfRule type="containsText" priority="1080" operator="containsText" id="{4759C8D9-3FC9-4D9E-B9DD-B266C3F833FC}">
            <xm:f>NOT(ISERROR(SEARCH('Listados Datos'!$P$6,AR611)))</xm:f>
            <xm:f>'Listados Datos'!$P$6</xm:f>
            <x14:dxf>
              <fill>
                <patternFill>
                  <bgColor rgb="FFFFC000"/>
                </patternFill>
              </fill>
            </x14:dxf>
          </x14:cfRule>
          <x14:cfRule type="containsText" priority="1081" operator="containsText" id="{D6B44317-36EB-4FD1-A10C-D878AB064C46}">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1059" operator="containsText" id="{BDC2824C-A52E-4EEE-8A48-C8542C3E73B5}">
            <xm:f>NOT(ISERROR(SEARCH('Listados Datos'!$T$3,AF612)))</xm:f>
            <xm:f>'Listados Datos'!$T$3</xm:f>
            <x14:dxf>
              <fill>
                <patternFill patternType="solid">
                  <bgColor rgb="FFC00000"/>
                </patternFill>
              </fill>
            </x14:dxf>
          </x14:cfRule>
          <x14:cfRule type="containsText" priority="1060" operator="containsText" id="{4AC36657-D236-44A3-AAC0-13F3A80447C5}">
            <xm:f>NOT(ISERROR(SEARCH('Listados Datos'!$T$4,AF612)))</xm:f>
            <xm:f>'Listados Datos'!$T$4</xm:f>
            <x14:dxf>
              <font>
                <b/>
                <i val="0"/>
                <color theme="0"/>
              </font>
              <fill>
                <patternFill>
                  <bgColor rgb="FFE26B0A"/>
                </patternFill>
              </fill>
            </x14:dxf>
          </x14:cfRule>
          <x14:cfRule type="containsText" priority="1061" operator="containsText" id="{675640C6-03D5-4DEF-930D-9486E5A381AB}">
            <xm:f>NOT(ISERROR(SEARCH('Listados Datos'!$T$5,AF612)))</xm:f>
            <xm:f>'Listados Datos'!$T$5</xm:f>
            <x14:dxf>
              <font>
                <b/>
                <i val="0"/>
                <color auto="1"/>
              </font>
              <fill>
                <patternFill>
                  <bgColor rgb="FFFFFF00"/>
                </patternFill>
              </fill>
            </x14:dxf>
          </x14:cfRule>
          <x14:cfRule type="containsText" priority="1062" operator="containsText" id="{8A0FE3C6-8338-452A-940F-E77458E718A6}">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1055" operator="containsText" id="{137EBC31-263F-4992-B40E-46369D5BF41B}">
            <xm:f>NOT(ISERROR(SEARCH('Listados Datos'!$T$3,AB612)))</xm:f>
            <xm:f>'Listados Datos'!$T$3</xm:f>
            <x14:dxf>
              <fill>
                <patternFill patternType="solid">
                  <bgColor rgb="FFC00000"/>
                </patternFill>
              </fill>
            </x14:dxf>
          </x14:cfRule>
          <x14:cfRule type="containsText" priority="1056" operator="containsText" id="{25B87CAB-61CB-4873-9672-171EE955F820}">
            <xm:f>NOT(ISERROR(SEARCH('Listados Datos'!$T$4,AB612)))</xm:f>
            <xm:f>'Listados Datos'!$T$4</xm:f>
            <x14:dxf>
              <font>
                <b/>
                <i val="0"/>
                <color theme="0"/>
              </font>
              <fill>
                <patternFill>
                  <bgColor rgb="FFE26B0A"/>
                </patternFill>
              </fill>
            </x14:dxf>
          </x14:cfRule>
          <x14:cfRule type="containsText" priority="1057" operator="containsText" id="{DB0BFEC5-89E1-430C-BC92-6BC06EC52493}">
            <xm:f>NOT(ISERROR(SEARCH('Listados Datos'!$T$5,AB612)))</xm:f>
            <xm:f>'Listados Datos'!$T$5</xm:f>
            <x14:dxf>
              <font>
                <b/>
                <i val="0"/>
                <color auto="1"/>
              </font>
              <fill>
                <patternFill>
                  <bgColor rgb="FFFFFF00"/>
                </patternFill>
              </fill>
            </x14:dxf>
          </x14:cfRule>
          <x14:cfRule type="containsText" priority="1058" operator="containsText" id="{7022B4FE-44D3-4E74-8751-5C7BDA9C3EE9}">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1045" operator="containsText" id="{CDFAFF3D-0781-4F4D-8FF5-A72C7F84F4D0}">
            <xm:f>NOT(ISERROR(SEARCH('Listados Datos'!$P$3,Z612)))</xm:f>
            <xm:f>'Listados Datos'!$P$3</xm:f>
            <x14:dxf>
              <fill>
                <patternFill>
                  <bgColor rgb="FF99CC00"/>
                </patternFill>
              </fill>
            </x14:dxf>
          </x14:cfRule>
          <x14:cfRule type="containsText" priority="1046" operator="containsText" id="{DFF83235-C53E-45D1-8BC5-604B3997711B}">
            <xm:f>NOT(ISERROR(SEARCH('Listados Datos'!$P$4,Z612)))</xm:f>
            <xm:f>'Listados Datos'!$P$4</xm:f>
            <x14:dxf>
              <fill>
                <patternFill>
                  <bgColor rgb="FF33CC33"/>
                </patternFill>
              </fill>
            </x14:dxf>
          </x14:cfRule>
          <x14:cfRule type="containsText" priority="1047" operator="containsText" id="{6721855A-9ED7-4C44-B2DF-27BDF35B7B1A}">
            <xm:f>NOT(ISERROR(SEARCH('Listados Datos'!$P$5,Z612)))</xm:f>
            <xm:f>'Listados Datos'!$P$5</xm:f>
            <x14:dxf>
              <fill>
                <patternFill>
                  <bgColor rgb="FFFFFF00"/>
                </patternFill>
              </fill>
            </x14:dxf>
          </x14:cfRule>
          <x14:cfRule type="containsText" priority="1048" operator="containsText" id="{9055BD48-D7DF-4200-95FF-E5D0A5784660}">
            <xm:f>NOT(ISERROR(SEARCH('Listados Datos'!$P$6,Z612)))</xm:f>
            <xm:f>'Listados Datos'!$P$6</xm:f>
            <x14:dxf>
              <fill>
                <patternFill>
                  <bgColor rgb="FFFFC000"/>
                </patternFill>
              </fill>
            </x14:dxf>
          </x14:cfRule>
          <x14:cfRule type="containsText" priority="1049" operator="containsText" id="{998A773E-616E-43DF-8D2F-377C034DCD27}">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1017" operator="containsText" id="{EF80960A-9EFB-4001-8790-F49C4C065658}">
            <xm:f>NOT(ISERROR(SEARCH('Listados Datos'!$T$3,AT613)))</xm:f>
            <xm:f>'Listados Datos'!$T$3</xm:f>
            <x14:dxf>
              <fill>
                <patternFill patternType="solid">
                  <bgColor rgb="FFC00000"/>
                </patternFill>
              </fill>
            </x14:dxf>
          </x14:cfRule>
          <x14:cfRule type="containsText" priority="1018" operator="containsText" id="{3C9C14F9-5EFE-4CE4-B850-72873D5C3E6F}">
            <xm:f>NOT(ISERROR(SEARCH('Listados Datos'!$T$4,AT613)))</xm:f>
            <xm:f>'Listados Datos'!$T$4</xm:f>
            <x14:dxf>
              <font>
                <b/>
                <i val="0"/>
                <color theme="0"/>
              </font>
              <fill>
                <patternFill>
                  <bgColor rgb="FFE26B0A"/>
                </patternFill>
              </fill>
            </x14:dxf>
          </x14:cfRule>
          <x14:cfRule type="containsText" priority="1019" operator="containsText" id="{E9C11CD4-3947-4669-9CD9-6B75BFC505D9}">
            <xm:f>NOT(ISERROR(SEARCH('Listados Datos'!$T$5,AT613)))</xm:f>
            <xm:f>'Listados Datos'!$T$5</xm:f>
            <x14:dxf>
              <font>
                <b/>
                <i val="0"/>
                <color auto="1"/>
              </font>
              <fill>
                <patternFill>
                  <bgColor rgb="FFFFFF00"/>
                </patternFill>
              </fill>
            </x14:dxf>
          </x14:cfRule>
          <x14:cfRule type="containsText" priority="1020" operator="containsText" id="{B75FA70E-0BB4-4C3C-AFE2-62389D454F22}">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965" operator="containsText" id="{3F379997-26EB-4D11-9085-0456A26D80DF}">
            <xm:f>NOT(ISERROR(SEARCH('Listados Datos'!$P$3,AR614)))</xm:f>
            <xm:f>'Listados Datos'!$P$3</xm:f>
            <x14:dxf>
              <fill>
                <patternFill>
                  <bgColor rgb="FF99CC00"/>
                </patternFill>
              </fill>
            </x14:dxf>
          </x14:cfRule>
          <x14:cfRule type="containsText" priority="966" operator="containsText" id="{4E37C0F3-7930-419D-81F4-26D0F9F42F89}">
            <xm:f>NOT(ISERROR(SEARCH('Listados Datos'!$P$4,AR614)))</xm:f>
            <xm:f>'Listados Datos'!$P$4</xm:f>
            <x14:dxf>
              <fill>
                <patternFill>
                  <bgColor rgb="FF33CC33"/>
                </patternFill>
              </fill>
            </x14:dxf>
          </x14:cfRule>
          <x14:cfRule type="containsText" priority="967" operator="containsText" id="{D49B734D-6B32-4901-AAF6-1E4CE4ADEC70}">
            <xm:f>NOT(ISERROR(SEARCH('Listados Datos'!$P$5,AR614)))</xm:f>
            <xm:f>'Listados Datos'!$P$5</xm:f>
            <x14:dxf>
              <fill>
                <patternFill>
                  <bgColor rgb="FFFFFF00"/>
                </patternFill>
              </fill>
            </x14:dxf>
          </x14:cfRule>
          <x14:cfRule type="containsText" priority="968" operator="containsText" id="{7B6298C7-3784-456E-AD8B-2B5A2C3E0D8C}">
            <xm:f>NOT(ISERROR(SEARCH('Listados Datos'!$P$6,AR614)))</xm:f>
            <xm:f>'Listados Datos'!$P$6</xm:f>
            <x14:dxf>
              <fill>
                <patternFill>
                  <bgColor rgb="FFFFC000"/>
                </patternFill>
              </fill>
            </x14:dxf>
          </x14:cfRule>
          <x14:cfRule type="containsText" priority="969" operator="containsText" id="{6ACBC633-6D4C-4ABD-96B6-83A6D6568E81}">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1003" operator="containsText" id="{48CE063D-8683-40DF-B50E-43DB40AC5C4D}">
            <xm:f>NOT(ISERROR(SEARCH('Listados Datos'!$T$3,AF614)))</xm:f>
            <xm:f>'Listados Datos'!$T$3</xm:f>
            <x14:dxf>
              <fill>
                <patternFill patternType="solid">
                  <bgColor rgb="FFC00000"/>
                </patternFill>
              </fill>
            </x14:dxf>
          </x14:cfRule>
          <x14:cfRule type="containsText" priority="1004" operator="containsText" id="{1E3E7F06-9DAA-49C6-826B-5BF5A77D0B70}">
            <xm:f>NOT(ISERROR(SEARCH('Listados Datos'!$T$4,AF614)))</xm:f>
            <xm:f>'Listados Datos'!$T$4</xm:f>
            <x14:dxf>
              <font>
                <b/>
                <i val="0"/>
                <color theme="0"/>
              </font>
              <fill>
                <patternFill>
                  <bgColor rgb="FFE26B0A"/>
                </patternFill>
              </fill>
            </x14:dxf>
          </x14:cfRule>
          <x14:cfRule type="containsText" priority="1005" operator="containsText" id="{0ACAEF7A-8AE9-4466-B88F-A15FF7B54B1B}">
            <xm:f>NOT(ISERROR(SEARCH('Listados Datos'!$T$5,AF614)))</xm:f>
            <xm:f>'Listados Datos'!$T$5</xm:f>
            <x14:dxf>
              <font>
                <b/>
                <i val="0"/>
                <color auto="1"/>
              </font>
              <fill>
                <patternFill>
                  <bgColor rgb="FFFFFF00"/>
                </patternFill>
              </fill>
            </x14:dxf>
          </x14:cfRule>
          <x14:cfRule type="containsText" priority="1006" operator="containsText" id="{BEE62A5C-C038-4300-992D-B1084B657F6D}">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999" operator="containsText" id="{C1A044DE-0ED0-492F-8590-7B75BC9D0D65}">
            <xm:f>NOT(ISERROR(SEARCH('Listados Datos'!$T$3,AB614)))</xm:f>
            <xm:f>'Listados Datos'!$T$3</xm:f>
            <x14:dxf>
              <fill>
                <patternFill patternType="solid">
                  <bgColor rgb="FFC00000"/>
                </patternFill>
              </fill>
            </x14:dxf>
          </x14:cfRule>
          <x14:cfRule type="containsText" priority="1000" operator="containsText" id="{07E3D933-53A7-469C-86BD-F12F6990EAE7}">
            <xm:f>NOT(ISERROR(SEARCH('Listados Datos'!$T$4,AB614)))</xm:f>
            <xm:f>'Listados Datos'!$T$4</xm:f>
            <x14:dxf>
              <font>
                <b/>
                <i val="0"/>
                <color theme="0"/>
              </font>
              <fill>
                <patternFill>
                  <bgColor rgb="FFE26B0A"/>
                </patternFill>
              </fill>
            </x14:dxf>
          </x14:cfRule>
          <x14:cfRule type="containsText" priority="1001" operator="containsText" id="{A655ECE4-78D4-49CB-9B1B-B0B8FC35B699}">
            <xm:f>NOT(ISERROR(SEARCH('Listados Datos'!$T$5,AB614)))</xm:f>
            <xm:f>'Listados Datos'!$T$5</xm:f>
            <x14:dxf>
              <font>
                <b/>
                <i val="0"/>
                <color auto="1"/>
              </font>
              <fill>
                <patternFill>
                  <bgColor rgb="FFFFFF00"/>
                </patternFill>
              </fill>
            </x14:dxf>
          </x14:cfRule>
          <x14:cfRule type="containsText" priority="1002" operator="containsText" id="{59C006F0-4179-490B-9B1F-17BC1813BB2B}">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989" operator="containsText" id="{9E3E431A-9FA2-4DEB-8A65-02415B1687D7}">
            <xm:f>NOT(ISERROR(SEARCH('Listados Datos'!$P$3,Z614)))</xm:f>
            <xm:f>'Listados Datos'!$P$3</xm:f>
            <x14:dxf>
              <fill>
                <patternFill>
                  <bgColor rgb="FF99CC00"/>
                </patternFill>
              </fill>
            </x14:dxf>
          </x14:cfRule>
          <x14:cfRule type="containsText" priority="990" operator="containsText" id="{5BBA6DE0-0218-4F0A-A205-D73E54D1B522}">
            <xm:f>NOT(ISERROR(SEARCH('Listados Datos'!$P$4,Z614)))</xm:f>
            <xm:f>'Listados Datos'!$P$4</xm:f>
            <x14:dxf>
              <fill>
                <patternFill>
                  <bgColor rgb="FF33CC33"/>
                </patternFill>
              </fill>
            </x14:dxf>
          </x14:cfRule>
          <x14:cfRule type="containsText" priority="991" operator="containsText" id="{E0429C54-1377-4C76-9A62-F6AA9790D9FC}">
            <xm:f>NOT(ISERROR(SEARCH('Listados Datos'!$P$5,Z614)))</xm:f>
            <xm:f>'Listados Datos'!$P$5</xm:f>
            <x14:dxf>
              <fill>
                <patternFill>
                  <bgColor rgb="FFFFFF00"/>
                </patternFill>
              </fill>
            </x14:dxf>
          </x14:cfRule>
          <x14:cfRule type="containsText" priority="992" operator="containsText" id="{542E8AF8-9E0D-48FA-8FA2-13AA60C3EC37}">
            <xm:f>NOT(ISERROR(SEARCH('Listados Datos'!$P$6,Z614)))</xm:f>
            <xm:f>'Listados Datos'!$P$6</xm:f>
            <x14:dxf>
              <fill>
                <patternFill>
                  <bgColor rgb="FFFFC000"/>
                </patternFill>
              </fill>
            </x14:dxf>
          </x14:cfRule>
          <x14:cfRule type="containsText" priority="993" operator="containsText" id="{D1E188D6-404E-4009-AE56-8BC7A0945682}">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975" operator="containsText" id="{96A39F01-2250-47B3-8534-06303FBBE809}">
            <xm:f>NOT(ISERROR(SEARCH('Listados Datos'!$T$3,AT614)))</xm:f>
            <xm:f>'Listados Datos'!$T$3</xm:f>
            <x14:dxf>
              <fill>
                <patternFill patternType="solid">
                  <bgColor rgb="FFC00000"/>
                </patternFill>
              </fill>
            </x14:dxf>
          </x14:cfRule>
          <x14:cfRule type="containsText" priority="976" operator="containsText" id="{794412BF-A21F-404B-9106-ED7C5BEDB04B}">
            <xm:f>NOT(ISERROR(SEARCH('Listados Datos'!$T$4,AT614)))</xm:f>
            <xm:f>'Listados Datos'!$T$4</xm:f>
            <x14:dxf>
              <font>
                <b/>
                <i val="0"/>
                <color theme="0"/>
              </font>
              <fill>
                <patternFill>
                  <bgColor rgb="FFE26B0A"/>
                </patternFill>
              </fill>
            </x14:dxf>
          </x14:cfRule>
          <x14:cfRule type="containsText" priority="977" operator="containsText" id="{0D59FE01-F0C4-4098-9199-260BEEAC8EC8}">
            <xm:f>NOT(ISERROR(SEARCH('Listados Datos'!$T$5,AT614)))</xm:f>
            <xm:f>'Listados Datos'!$T$5</xm:f>
            <x14:dxf>
              <font>
                <b/>
                <i val="0"/>
                <color auto="1"/>
              </font>
              <fill>
                <patternFill>
                  <bgColor rgb="FFFFFF00"/>
                </patternFill>
              </fill>
            </x14:dxf>
          </x14:cfRule>
          <x14:cfRule type="containsText" priority="978" operator="containsText" id="{D066B420-839B-4197-9BA5-359342DA0A5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815" operator="containsText" id="{6140F64C-6957-4F03-8653-6EC508B4D3AA}">
            <xm:f>NOT(ISERROR(SEARCH('Listados Datos'!$P$3,AR619)))</xm:f>
            <xm:f>'Listados Datos'!$P$3</xm:f>
            <x14:dxf>
              <fill>
                <patternFill>
                  <bgColor rgb="FF99CC00"/>
                </patternFill>
              </fill>
            </x14:dxf>
          </x14:cfRule>
          <x14:cfRule type="containsText" priority="816" operator="containsText" id="{87FE2F56-2A42-412B-B27F-C87BB98A6E3A}">
            <xm:f>NOT(ISERROR(SEARCH('Listados Datos'!$P$4,AR619)))</xm:f>
            <xm:f>'Listados Datos'!$P$4</xm:f>
            <x14:dxf>
              <fill>
                <patternFill>
                  <bgColor rgb="FF33CC33"/>
                </patternFill>
              </fill>
            </x14:dxf>
          </x14:cfRule>
          <x14:cfRule type="containsText" priority="817" operator="containsText" id="{862AC0C3-B498-477E-BDC8-D241EBDAF5AF}">
            <xm:f>NOT(ISERROR(SEARCH('Listados Datos'!$P$5,AR619)))</xm:f>
            <xm:f>'Listados Datos'!$P$5</xm:f>
            <x14:dxf>
              <fill>
                <patternFill>
                  <bgColor rgb="FFFFFF00"/>
                </patternFill>
              </fill>
            </x14:dxf>
          </x14:cfRule>
          <x14:cfRule type="containsText" priority="818" operator="containsText" id="{8256C739-13C5-4E84-835E-EAB16E0D4A21}">
            <xm:f>NOT(ISERROR(SEARCH('Listados Datos'!$P$6,AR619)))</xm:f>
            <xm:f>'Listados Datos'!$P$6</xm:f>
            <x14:dxf>
              <fill>
                <patternFill>
                  <bgColor rgb="FFFFC000"/>
                </patternFill>
              </fill>
            </x14:dxf>
          </x14:cfRule>
          <x14:cfRule type="containsText" priority="819" operator="containsText" id="{F8A5BF1A-8EEE-44A7-B677-E6A3999394B8}">
            <xm:f>NOT(ISERROR(SEARCH('Listados Datos'!$P$7,AR619)))</xm:f>
            <xm:f>'Listados Datos'!$P$7</xm:f>
            <x14:dxf>
              <fill>
                <patternFill>
                  <bgColor rgb="FFFF0000"/>
                </patternFill>
              </fill>
            </x14:dxf>
          </x14:cfRule>
          <xm:sqref>AR619</xm:sqref>
        </x14:conditionalFormatting>
        <x14:conditionalFormatting xmlns:xm="http://schemas.microsoft.com/office/excel/2006/main">
          <x14:cfRule type="containsText" priority="881" operator="containsText" id="{35C40663-08BD-465C-A19A-9A8DC436D8AA}">
            <xm:f>NOT(ISERROR(SEARCH('Listados Datos'!$T$3,AT621)))</xm:f>
            <xm:f>'Listados Datos'!$T$3</xm:f>
            <x14:dxf>
              <fill>
                <patternFill patternType="solid">
                  <bgColor rgb="FFC00000"/>
                </patternFill>
              </fill>
            </x14:dxf>
          </x14:cfRule>
          <x14:cfRule type="containsText" priority="882" operator="containsText" id="{62020F2D-0459-43AB-B21A-46876734D1E4}">
            <xm:f>NOT(ISERROR(SEARCH('Listados Datos'!$T$4,AT621)))</xm:f>
            <xm:f>'Listados Datos'!$T$4</xm:f>
            <x14:dxf>
              <font>
                <b/>
                <i val="0"/>
                <color theme="0"/>
              </font>
              <fill>
                <patternFill>
                  <bgColor rgb="FFE26B0A"/>
                </patternFill>
              </fill>
            </x14:dxf>
          </x14:cfRule>
          <x14:cfRule type="containsText" priority="883" operator="containsText" id="{450F1C97-C95A-4A91-8B3D-90EF8396A28E}">
            <xm:f>NOT(ISERROR(SEARCH('Listados Datos'!$T$5,AT621)))</xm:f>
            <xm:f>'Listados Datos'!$T$5</xm:f>
            <x14:dxf>
              <font>
                <b/>
                <i val="0"/>
                <color auto="1"/>
              </font>
              <fill>
                <patternFill>
                  <bgColor rgb="FFFFFF00"/>
                </patternFill>
              </fill>
            </x14:dxf>
          </x14:cfRule>
          <x14:cfRule type="containsText" priority="884" operator="containsText" id="{6FB00488-BE02-4F66-AD62-FC9EB6B377E1}">
            <xm:f>NOT(ISERROR(SEARCH('Listados Datos'!$T$6,AT621)))</xm:f>
            <xm:f>'Listados Datos'!$T$6</xm:f>
            <x14:dxf>
              <font>
                <b/>
                <i val="0"/>
              </font>
              <fill>
                <patternFill>
                  <bgColor rgb="FF92D050"/>
                </patternFill>
              </fill>
            </x14:dxf>
          </x14:cfRule>
          <xm:sqref>AT621</xm:sqref>
        </x14:conditionalFormatting>
        <x14:conditionalFormatting xmlns:xm="http://schemas.microsoft.com/office/excel/2006/main">
          <x14:cfRule type="containsText" priority="871" operator="containsText" id="{9CA57DD0-EF11-4894-9CA9-1AF7513D9BDC}">
            <xm:f>NOT(ISERROR(SEARCH('Listados Datos'!$P$3,AR621)))</xm:f>
            <xm:f>'Listados Datos'!$P$3</xm:f>
            <x14:dxf>
              <fill>
                <patternFill>
                  <bgColor rgb="FF99CC00"/>
                </patternFill>
              </fill>
            </x14:dxf>
          </x14:cfRule>
          <x14:cfRule type="containsText" priority="872" operator="containsText" id="{848723FA-A41C-4953-8A03-781045DAA704}">
            <xm:f>NOT(ISERROR(SEARCH('Listados Datos'!$P$4,AR621)))</xm:f>
            <xm:f>'Listados Datos'!$P$4</xm:f>
            <x14:dxf>
              <fill>
                <patternFill>
                  <bgColor rgb="FF33CC33"/>
                </patternFill>
              </fill>
            </x14:dxf>
          </x14:cfRule>
          <x14:cfRule type="containsText" priority="873" operator="containsText" id="{582304C5-5947-414D-91E2-F0E404CC0A0F}">
            <xm:f>NOT(ISERROR(SEARCH('Listados Datos'!$P$5,AR621)))</xm:f>
            <xm:f>'Listados Datos'!$P$5</xm:f>
            <x14:dxf>
              <fill>
                <patternFill>
                  <bgColor rgb="FFFFFF00"/>
                </patternFill>
              </fill>
            </x14:dxf>
          </x14:cfRule>
          <x14:cfRule type="containsText" priority="874" operator="containsText" id="{3D95BC87-663C-4C80-A8D7-4D2ABA147A6E}">
            <xm:f>NOT(ISERROR(SEARCH('Listados Datos'!$P$6,AR621)))</xm:f>
            <xm:f>'Listados Datos'!$P$6</xm:f>
            <x14:dxf>
              <fill>
                <patternFill>
                  <bgColor rgb="FFFFC000"/>
                </patternFill>
              </fill>
            </x14:dxf>
          </x14:cfRule>
          <x14:cfRule type="containsText" priority="875" operator="containsText" id="{4D2F079D-1B50-4F1A-BB77-913A7625AD1D}">
            <xm:f>NOT(ISERROR(SEARCH('Listados Datos'!$P$7,AR621)))</xm:f>
            <xm:f>'Listados Datos'!$P$7</xm:f>
            <x14:dxf>
              <fill>
                <patternFill>
                  <bgColor rgb="FFFF0000"/>
                </patternFill>
              </fill>
            </x14:dxf>
          </x14:cfRule>
          <xm:sqref>AR621</xm:sqref>
        </x14:conditionalFormatting>
        <x14:conditionalFormatting xmlns:xm="http://schemas.microsoft.com/office/excel/2006/main">
          <x14:cfRule type="containsText" priority="839" operator="containsText" id="{E84C8D0B-FC4A-4751-8FB0-2332AC4C7E40}">
            <xm:f>NOT(ISERROR(SEARCH('Listados Datos'!$T$3,AT618)))</xm:f>
            <xm:f>'Listados Datos'!$T$3</xm:f>
            <x14:dxf>
              <fill>
                <patternFill patternType="solid">
                  <bgColor rgb="FFC00000"/>
                </patternFill>
              </fill>
            </x14:dxf>
          </x14:cfRule>
          <x14:cfRule type="containsText" priority="840" operator="containsText" id="{7D0AE7E7-3479-4532-BCFF-ED956A7AD1FF}">
            <xm:f>NOT(ISERROR(SEARCH('Listados Datos'!$T$4,AT618)))</xm:f>
            <xm:f>'Listados Datos'!$T$4</xm:f>
            <x14:dxf>
              <font>
                <b/>
                <i val="0"/>
                <color theme="0"/>
              </font>
              <fill>
                <patternFill>
                  <bgColor rgb="FFE26B0A"/>
                </patternFill>
              </fill>
            </x14:dxf>
          </x14:cfRule>
          <x14:cfRule type="containsText" priority="841" operator="containsText" id="{B0765539-9A47-44CA-A358-5F4C919D0D6A}">
            <xm:f>NOT(ISERROR(SEARCH('Listados Datos'!$T$5,AT618)))</xm:f>
            <xm:f>'Listados Datos'!$T$5</xm:f>
            <x14:dxf>
              <font>
                <b/>
                <i val="0"/>
                <color auto="1"/>
              </font>
              <fill>
                <patternFill>
                  <bgColor rgb="FFFFFF00"/>
                </patternFill>
              </fill>
            </x14:dxf>
          </x14:cfRule>
          <x14:cfRule type="containsText" priority="842" operator="containsText" id="{919D977D-0582-4A99-9B9C-D68930B5A926}">
            <xm:f>NOT(ISERROR(SEARCH('Listados Datos'!$T$6,AT618)))</xm:f>
            <xm:f>'Listados Datos'!$T$6</xm:f>
            <x14:dxf>
              <font>
                <b/>
                <i val="0"/>
              </font>
              <fill>
                <patternFill>
                  <bgColor rgb="FF92D050"/>
                </patternFill>
              </fill>
            </x14:dxf>
          </x14:cfRule>
          <xm:sqref>AT618</xm:sqref>
        </x14:conditionalFormatting>
        <x14:conditionalFormatting xmlns:xm="http://schemas.microsoft.com/office/excel/2006/main">
          <x14:cfRule type="containsText" priority="829" operator="containsText" id="{C3CF35DA-5638-495B-8B76-B96542BA2F1A}">
            <xm:f>NOT(ISERROR(SEARCH('Listados Datos'!$P$3,AR618)))</xm:f>
            <xm:f>'Listados Datos'!$P$3</xm:f>
            <x14:dxf>
              <fill>
                <patternFill>
                  <bgColor rgb="FF99CC00"/>
                </patternFill>
              </fill>
            </x14:dxf>
          </x14:cfRule>
          <x14:cfRule type="containsText" priority="830" operator="containsText" id="{AF09A5B9-947B-458B-9D38-550F9ACF8BA7}">
            <xm:f>NOT(ISERROR(SEARCH('Listados Datos'!$P$4,AR618)))</xm:f>
            <xm:f>'Listados Datos'!$P$4</xm:f>
            <x14:dxf>
              <fill>
                <patternFill>
                  <bgColor rgb="FF33CC33"/>
                </patternFill>
              </fill>
            </x14:dxf>
          </x14:cfRule>
          <x14:cfRule type="containsText" priority="831" operator="containsText" id="{06B5626B-9D5C-41B8-98D0-6F0527FF4EF5}">
            <xm:f>NOT(ISERROR(SEARCH('Listados Datos'!$P$5,AR618)))</xm:f>
            <xm:f>'Listados Datos'!$P$5</xm:f>
            <x14:dxf>
              <fill>
                <patternFill>
                  <bgColor rgb="FFFFFF00"/>
                </patternFill>
              </fill>
            </x14:dxf>
          </x14:cfRule>
          <x14:cfRule type="containsText" priority="832" operator="containsText" id="{92A0F039-AEBF-417B-878F-5C4A8D30A92B}">
            <xm:f>NOT(ISERROR(SEARCH('Listados Datos'!$P$6,AR618)))</xm:f>
            <xm:f>'Listados Datos'!$P$6</xm:f>
            <x14:dxf>
              <fill>
                <patternFill>
                  <bgColor rgb="FFFFC000"/>
                </patternFill>
              </fill>
            </x14:dxf>
          </x14:cfRule>
          <x14:cfRule type="containsText" priority="833" operator="containsText" id="{81616B66-D0F5-4E64-B364-8A079602ED84}">
            <xm:f>NOT(ISERROR(SEARCH('Listados Datos'!$P$7,AR618)))</xm:f>
            <xm:f>'Listados Datos'!$P$7</xm:f>
            <x14:dxf>
              <fill>
                <patternFill>
                  <bgColor rgb="FFFF0000"/>
                </patternFill>
              </fill>
            </x14:dxf>
          </x14:cfRule>
          <xm:sqref>AR618</xm:sqref>
        </x14:conditionalFormatting>
        <x14:conditionalFormatting xmlns:xm="http://schemas.microsoft.com/office/excel/2006/main">
          <x14:cfRule type="containsText" priority="947" operator="containsText" id="{8350A178-4634-4AC7-8A18-DC4E35B5D441}">
            <xm:f>NOT(ISERROR(SEARCH('Listados Datos'!$T$3,AF616)))</xm:f>
            <xm:f>'Listados Datos'!$T$3</xm:f>
            <x14:dxf>
              <fill>
                <patternFill patternType="solid">
                  <bgColor rgb="FFC00000"/>
                </patternFill>
              </fill>
            </x14:dxf>
          </x14:cfRule>
          <x14:cfRule type="containsText" priority="948" operator="containsText" id="{0042D843-DFBF-4E88-A53B-47B68B6885F1}">
            <xm:f>NOT(ISERROR(SEARCH('Listados Datos'!$T$4,AF616)))</xm:f>
            <xm:f>'Listados Datos'!$T$4</xm:f>
            <x14:dxf>
              <font>
                <b/>
                <i val="0"/>
                <color theme="0"/>
              </font>
              <fill>
                <patternFill>
                  <bgColor rgb="FFE26B0A"/>
                </patternFill>
              </fill>
            </x14:dxf>
          </x14:cfRule>
          <x14:cfRule type="containsText" priority="949" operator="containsText" id="{E603C671-DB50-4F77-9591-576C2A09AF44}">
            <xm:f>NOT(ISERROR(SEARCH('Listados Datos'!$T$5,AF616)))</xm:f>
            <xm:f>'Listados Datos'!$T$5</xm:f>
            <x14:dxf>
              <font>
                <b/>
                <i val="0"/>
                <color auto="1"/>
              </font>
              <fill>
                <patternFill>
                  <bgColor rgb="FFFFFF00"/>
                </patternFill>
              </fill>
            </x14:dxf>
          </x14:cfRule>
          <x14:cfRule type="containsText" priority="950" operator="containsText" id="{CFC76240-061A-413F-B138-F526003A212A}">
            <xm:f>NOT(ISERROR(SEARCH('Listados Datos'!$T$6,AF616)))</xm:f>
            <xm:f>'Listados Datos'!$T$6</xm:f>
            <x14:dxf>
              <font>
                <b/>
                <i val="0"/>
              </font>
              <fill>
                <patternFill>
                  <bgColor rgb="FF92D050"/>
                </patternFill>
              </fill>
            </x14:dxf>
          </x14:cfRule>
          <xm:sqref>AF616:AF617 AF621</xm:sqref>
        </x14:conditionalFormatting>
        <x14:conditionalFormatting xmlns:xm="http://schemas.microsoft.com/office/excel/2006/main">
          <x14:cfRule type="containsText" priority="943" operator="containsText" id="{FB78A588-D0E2-4C8A-9E03-BED91B6E6A38}">
            <xm:f>NOT(ISERROR(SEARCH('Listados Datos'!$T$3,AB616)))</xm:f>
            <xm:f>'Listados Datos'!$T$3</xm:f>
            <x14:dxf>
              <fill>
                <patternFill patternType="solid">
                  <bgColor rgb="FFC00000"/>
                </patternFill>
              </fill>
            </x14:dxf>
          </x14:cfRule>
          <x14:cfRule type="containsText" priority="944" operator="containsText" id="{36D7F7D1-795C-4A2D-B998-5C5E69F04DEE}">
            <xm:f>NOT(ISERROR(SEARCH('Listados Datos'!$T$4,AB616)))</xm:f>
            <xm:f>'Listados Datos'!$T$4</xm:f>
            <x14:dxf>
              <font>
                <b/>
                <i val="0"/>
                <color theme="0"/>
              </font>
              <fill>
                <patternFill>
                  <bgColor rgb="FFE26B0A"/>
                </patternFill>
              </fill>
            </x14:dxf>
          </x14:cfRule>
          <x14:cfRule type="containsText" priority="945" operator="containsText" id="{702FEB0B-C281-4097-9E24-148C176DCBD4}">
            <xm:f>NOT(ISERROR(SEARCH('Listados Datos'!$T$5,AB616)))</xm:f>
            <xm:f>'Listados Datos'!$T$5</xm:f>
            <x14:dxf>
              <font>
                <b/>
                <i val="0"/>
                <color auto="1"/>
              </font>
              <fill>
                <patternFill>
                  <bgColor rgb="FFFFFF00"/>
                </patternFill>
              </fill>
            </x14:dxf>
          </x14:cfRule>
          <x14:cfRule type="containsText" priority="946" operator="containsText" id="{138BB5E7-6CBB-4919-8568-A73FFD5E96EE}">
            <xm:f>NOT(ISERROR(SEARCH('Listados Datos'!$T$6,AB616)))</xm:f>
            <xm:f>'Listados Datos'!$T$6</xm:f>
            <x14:dxf>
              <font>
                <b/>
                <i val="0"/>
              </font>
              <fill>
                <patternFill>
                  <bgColor rgb="FF92D050"/>
                </patternFill>
              </fill>
            </x14:dxf>
          </x14:cfRule>
          <xm:sqref>AB616:AB617</xm:sqref>
        </x14:conditionalFormatting>
        <x14:conditionalFormatting xmlns:xm="http://schemas.microsoft.com/office/excel/2006/main">
          <x14:cfRule type="containsText" priority="933" operator="containsText" id="{B5F2E334-8D04-408E-8F29-CF3CFBC3C01B}">
            <xm:f>NOT(ISERROR(SEARCH('Listados Datos'!$P$3,Z616)))</xm:f>
            <xm:f>'Listados Datos'!$P$3</xm:f>
            <x14:dxf>
              <fill>
                <patternFill>
                  <bgColor rgb="FF99CC00"/>
                </patternFill>
              </fill>
            </x14:dxf>
          </x14:cfRule>
          <x14:cfRule type="containsText" priority="934" operator="containsText" id="{084E2E48-C5F2-4013-BC1E-EE69B6355328}">
            <xm:f>NOT(ISERROR(SEARCH('Listados Datos'!$P$4,Z616)))</xm:f>
            <xm:f>'Listados Datos'!$P$4</xm:f>
            <x14:dxf>
              <fill>
                <patternFill>
                  <bgColor rgb="FF33CC33"/>
                </patternFill>
              </fill>
            </x14:dxf>
          </x14:cfRule>
          <x14:cfRule type="containsText" priority="935" operator="containsText" id="{A93BA26F-33C2-49FA-879C-1CD67E5C74BC}">
            <xm:f>NOT(ISERROR(SEARCH('Listados Datos'!$P$5,Z616)))</xm:f>
            <xm:f>'Listados Datos'!$P$5</xm:f>
            <x14:dxf>
              <fill>
                <patternFill>
                  <bgColor rgb="FFFFFF00"/>
                </patternFill>
              </fill>
            </x14:dxf>
          </x14:cfRule>
          <x14:cfRule type="containsText" priority="936" operator="containsText" id="{FE411612-B5E9-41D7-9863-06A71C2E48A4}">
            <xm:f>NOT(ISERROR(SEARCH('Listados Datos'!$P$6,Z616)))</xm:f>
            <xm:f>'Listados Datos'!$P$6</xm:f>
            <x14:dxf>
              <fill>
                <patternFill>
                  <bgColor rgb="FFFFC000"/>
                </patternFill>
              </fill>
            </x14:dxf>
          </x14:cfRule>
          <x14:cfRule type="containsText" priority="937" operator="containsText" id="{27015CD8-3794-40BE-8DF7-A53BB1F89819}">
            <xm:f>NOT(ISERROR(SEARCH('Listados Datos'!$P$7,Z616)))</xm:f>
            <xm:f>'Listados Datos'!$P$7</xm:f>
            <x14:dxf>
              <fill>
                <patternFill>
                  <bgColor rgb="FFFF0000"/>
                </patternFill>
              </fill>
            </x14:dxf>
          </x14:cfRule>
          <xm:sqref>Z616:Z617</xm:sqref>
        </x14:conditionalFormatting>
        <x14:conditionalFormatting xmlns:xm="http://schemas.microsoft.com/office/excel/2006/main">
          <x14:cfRule type="containsText" priority="909" operator="containsText" id="{3A0D2259-4726-4B1A-80FF-A0CD7C1F9C8C}">
            <xm:f>NOT(ISERROR(SEARCH('Listados Datos'!$T$3,AT616)))</xm:f>
            <xm:f>'Listados Datos'!$T$3</xm:f>
            <x14:dxf>
              <fill>
                <patternFill patternType="solid">
                  <bgColor rgb="FFC00000"/>
                </patternFill>
              </fill>
            </x14:dxf>
          </x14:cfRule>
          <x14:cfRule type="containsText" priority="910" operator="containsText" id="{8F64D3C2-C55C-49FE-8ABF-845E9DEACBE9}">
            <xm:f>NOT(ISERROR(SEARCH('Listados Datos'!$T$4,AT616)))</xm:f>
            <xm:f>'Listados Datos'!$T$4</xm:f>
            <x14:dxf>
              <font>
                <b/>
                <i val="0"/>
                <color theme="0"/>
              </font>
              <fill>
                <patternFill>
                  <bgColor rgb="FFE26B0A"/>
                </patternFill>
              </fill>
            </x14:dxf>
          </x14:cfRule>
          <x14:cfRule type="containsText" priority="911" operator="containsText" id="{84EB7C05-B689-4546-8173-0BD0C0CA8044}">
            <xm:f>NOT(ISERROR(SEARCH('Listados Datos'!$T$5,AT616)))</xm:f>
            <xm:f>'Listados Datos'!$T$5</xm:f>
            <x14:dxf>
              <font>
                <b/>
                <i val="0"/>
                <color auto="1"/>
              </font>
              <fill>
                <patternFill>
                  <bgColor rgb="FFFFFF00"/>
                </patternFill>
              </fill>
            </x14:dxf>
          </x14:cfRule>
          <x14:cfRule type="containsText" priority="912" operator="containsText" id="{5F6C31C2-E024-40C4-ACC4-31050085C4DC}">
            <xm:f>NOT(ISERROR(SEARCH('Listados Datos'!$T$6,AT616)))</xm:f>
            <xm:f>'Listados Datos'!$T$6</xm:f>
            <x14:dxf>
              <font>
                <b/>
                <i val="0"/>
              </font>
              <fill>
                <patternFill>
                  <bgColor rgb="FF92D050"/>
                </patternFill>
              </fill>
            </x14:dxf>
          </x14:cfRule>
          <xm:sqref>AT616</xm:sqref>
        </x14:conditionalFormatting>
        <x14:conditionalFormatting xmlns:xm="http://schemas.microsoft.com/office/excel/2006/main">
          <x14:cfRule type="containsText" priority="899" operator="containsText" id="{DF838700-FCE9-4A76-9390-80E2FB4C487F}">
            <xm:f>NOT(ISERROR(SEARCH('Listados Datos'!$P$3,AR616)))</xm:f>
            <xm:f>'Listados Datos'!$P$3</xm:f>
            <x14:dxf>
              <fill>
                <patternFill>
                  <bgColor rgb="FF99CC00"/>
                </patternFill>
              </fill>
            </x14:dxf>
          </x14:cfRule>
          <x14:cfRule type="containsText" priority="900" operator="containsText" id="{429CE026-F371-4201-9ADF-F8B4973B0CD5}">
            <xm:f>NOT(ISERROR(SEARCH('Listados Datos'!$P$4,AR616)))</xm:f>
            <xm:f>'Listados Datos'!$P$4</xm:f>
            <x14:dxf>
              <fill>
                <patternFill>
                  <bgColor rgb="FF33CC33"/>
                </patternFill>
              </fill>
            </x14:dxf>
          </x14:cfRule>
          <x14:cfRule type="containsText" priority="901" operator="containsText" id="{4B0C87EC-27E1-4F3E-9805-40507BCE4E5A}">
            <xm:f>NOT(ISERROR(SEARCH('Listados Datos'!$P$5,AR616)))</xm:f>
            <xm:f>'Listados Datos'!$P$5</xm:f>
            <x14:dxf>
              <fill>
                <patternFill>
                  <bgColor rgb="FFFFFF00"/>
                </patternFill>
              </fill>
            </x14:dxf>
          </x14:cfRule>
          <x14:cfRule type="containsText" priority="902" operator="containsText" id="{B41146C1-6C7A-4721-83E6-AF6CDDB24E6C}">
            <xm:f>NOT(ISERROR(SEARCH('Listados Datos'!$P$6,AR616)))</xm:f>
            <xm:f>'Listados Datos'!$P$6</xm:f>
            <x14:dxf>
              <fill>
                <patternFill>
                  <bgColor rgb="FFFFC000"/>
                </patternFill>
              </fill>
            </x14:dxf>
          </x14:cfRule>
          <x14:cfRule type="containsText" priority="903" operator="containsText" id="{C451BB2C-962D-498C-8B48-A10F076461A4}">
            <xm:f>NOT(ISERROR(SEARCH('Listados Datos'!$P$7,AR616)))</xm:f>
            <xm:f>'Listados Datos'!$P$7</xm:f>
            <x14:dxf>
              <fill>
                <patternFill>
                  <bgColor rgb="FFFF0000"/>
                </patternFill>
              </fill>
            </x14:dxf>
          </x14:cfRule>
          <xm:sqref>AR616</xm:sqref>
        </x14:conditionalFormatting>
        <x14:conditionalFormatting xmlns:xm="http://schemas.microsoft.com/office/excel/2006/main">
          <x14:cfRule type="containsText" priority="895" operator="containsText" id="{5897E0EB-AB61-45D7-89D8-F1126EC814D7}">
            <xm:f>NOT(ISERROR(SEARCH('Listados Datos'!$T$3,AT617)))</xm:f>
            <xm:f>'Listados Datos'!$T$3</xm:f>
            <x14:dxf>
              <fill>
                <patternFill patternType="solid">
                  <bgColor rgb="FFC00000"/>
                </patternFill>
              </fill>
            </x14:dxf>
          </x14:cfRule>
          <x14:cfRule type="containsText" priority="896" operator="containsText" id="{AB241C6D-C10A-4CE5-BCDE-589DD7BEA38C}">
            <xm:f>NOT(ISERROR(SEARCH('Listados Datos'!$T$4,AT617)))</xm:f>
            <xm:f>'Listados Datos'!$T$4</xm:f>
            <x14:dxf>
              <font>
                <b/>
                <i val="0"/>
                <color theme="0"/>
              </font>
              <fill>
                <patternFill>
                  <bgColor rgb="FFE26B0A"/>
                </patternFill>
              </fill>
            </x14:dxf>
          </x14:cfRule>
          <x14:cfRule type="containsText" priority="897" operator="containsText" id="{4133D354-6BB4-4393-AB17-2446212E4188}">
            <xm:f>NOT(ISERROR(SEARCH('Listados Datos'!$T$5,AT617)))</xm:f>
            <xm:f>'Listados Datos'!$T$5</xm:f>
            <x14:dxf>
              <font>
                <b/>
                <i val="0"/>
                <color auto="1"/>
              </font>
              <fill>
                <patternFill>
                  <bgColor rgb="FFFFFF00"/>
                </patternFill>
              </fill>
            </x14:dxf>
          </x14:cfRule>
          <x14:cfRule type="containsText" priority="898" operator="containsText" id="{F996B1F5-72F8-411C-A5C9-7F61715E33C4}">
            <xm:f>NOT(ISERROR(SEARCH('Listados Datos'!$T$6,AT617)))</xm:f>
            <xm:f>'Listados Datos'!$T$6</xm:f>
            <x14:dxf>
              <font>
                <b/>
                <i val="0"/>
              </font>
              <fill>
                <patternFill>
                  <bgColor rgb="FF92D050"/>
                </patternFill>
              </fill>
            </x14:dxf>
          </x14:cfRule>
          <xm:sqref>AT617</xm:sqref>
        </x14:conditionalFormatting>
        <x14:conditionalFormatting xmlns:xm="http://schemas.microsoft.com/office/excel/2006/main">
          <x14:cfRule type="containsText" priority="885" operator="containsText" id="{900D8DB4-A817-40B9-AE0E-A3B4F21EF762}">
            <xm:f>NOT(ISERROR(SEARCH('Listados Datos'!$P$3,AR617)))</xm:f>
            <xm:f>'Listados Datos'!$P$3</xm:f>
            <x14:dxf>
              <fill>
                <patternFill>
                  <bgColor rgb="FF99CC00"/>
                </patternFill>
              </fill>
            </x14:dxf>
          </x14:cfRule>
          <x14:cfRule type="containsText" priority="886" operator="containsText" id="{83D01E96-AABD-4F14-AD5E-F6A49F3A1DCE}">
            <xm:f>NOT(ISERROR(SEARCH('Listados Datos'!$P$4,AR617)))</xm:f>
            <xm:f>'Listados Datos'!$P$4</xm:f>
            <x14:dxf>
              <fill>
                <patternFill>
                  <bgColor rgb="FF33CC33"/>
                </patternFill>
              </fill>
            </x14:dxf>
          </x14:cfRule>
          <x14:cfRule type="containsText" priority="887" operator="containsText" id="{2F873465-0911-4BCC-85E5-07723F513A43}">
            <xm:f>NOT(ISERROR(SEARCH('Listados Datos'!$P$5,AR617)))</xm:f>
            <xm:f>'Listados Datos'!$P$5</xm:f>
            <x14:dxf>
              <fill>
                <patternFill>
                  <bgColor rgb="FFFFFF00"/>
                </patternFill>
              </fill>
            </x14:dxf>
          </x14:cfRule>
          <x14:cfRule type="containsText" priority="888" operator="containsText" id="{2AE30AA1-0FC5-4869-B280-9EA7180ABA41}">
            <xm:f>NOT(ISERROR(SEARCH('Listados Datos'!$P$6,AR617)))</xm:f>
            <xm:f>'Listados Datos'!$P$6</xm:f>
            <x14:dxf>
              <fill>
                <patternFill>
                  <bgColor rgb="FFFFC000"/>
                </patternFill>
              </fill>
            </x14:dxf>
          </x14:cfRule>
          <x14:cfRule type="containsText" priority="889" operator="containsText" id="{E67E58F0-DE92-4FE3-931B-3673115146D0}">
            <xm:f>NOT(ISERROR(SEARCH('Listados Datos'!$P$7,AR617)))</xm:f>
            <xm:f>'Listados Datos'!$P$7</xm:f>
            <x14:dxf>
              <fill>
                <patternFill>
                  <bgColor rgb="FFFF0000"/>
                </patternFill>
              </fill>
            </x14:dxf>
          </x14:cfRule>
          <xm:sqref>AR617</xm:sqref>
        </x14:conditionalFormatting>
        <x14:conditionalFormatting xmlns:xm="http://schemas.microsoft.com/office/excel/2006/main">
          <x14:cfRule type="containsText" priority="867" operator="containsText" id="{AA2156CA-A757-48CA-9058-697553FA6C1C}">
            <xm:f>NOT(ISERROR(SEARCH('Listados Datos'!$T$3,AF618)))</xm:f>
            <xm:f>'Listados Datos'!$T$3</xm:f>
            <x14:dxf>
              <fill>
                <patternFill patternType="solid">
                  <bgColor rgb="FFC00000"/>
                </patternFill>
              </fill>
            </x14:dxf>
          </x14:cfRule>
          <x14:cfRule type="containsText" priority="868" operator="containsText" id="{548CE39F-B118-4424-9039-7DE525FDD179}">
            <xm:f>NOT(ISERROR(SEARCH('Listados Datos'!$T$4,AF618)))</xm:f>
            <xm:f>'Listados Datos'!$T$4</xm:f>
            <x14:dxf>
              <font>
                <b/>
                <i val="0"/>
                <color theme="0"/>
              </font>
              <fill>
                <patternFill>
                  <bgColor rgb="FFE26B0A"/>
                </patternFill>
              </fill>
            </x14:dxf>
          </x14:cfRule>
          <x14:cfRule type="containsText" priority="869" operator="containsText" id="{068D88C7-A160-4843-9FFD-F2D715AFE848}">
            <xm:f>NOT(ISERROR(SEARCH('Listados Datos'!$T$5,AF618)))</xm:f>
            <xm:f>'Listados Datos'!$T$5</xm:f>
            <x14:dxf>
              <font>
                <b/>
                <i val="0"/>
                <color auto="1"/>
              </font>
              <fill>
                <patternFill>
                  <bgColor rgb="FFFFFF00"/>
                </patternFill>
              </fill>
            </x14:dxf>
          </x14:cfRule>
          <x14:cfRule type="containsText" priority="870" operator="containsText" id="{B9D58290-330E-4A8E-8EEF-670EA7DE7ABD}">
            <xm:f>NOT(ISERROR(SEARCH('Listados Datos'!$T$6,AF618)))</xm:f>
            <xm:f>'Listados Datos'!$T$6</xm:f>
            <x14:dxf>
              <font>
                <b/>
                <i val="0"/>
              </font>
              <fill>
                <patternFill>
                  <bgColor rgb="FF92D050"/>
                </patternFill>
              </fill>
            </x14:dxf>
          </x14:cfRule>
          <xm:sqref>AF618:AF619</xm:sqref>
        </x14:conditionalFormatting>
        <x14:conditionalFormatting xmlns:xm="http://schemas.microsoft.com/office/excel/2006/main">
          <x14:cfRule type="containsText" priority="863" operator="containsText" id="{E31651EA-675E-413C-B2F4-34FB148AD998}">
            <xm:f>NOT(ISERROR(SEARCH('Listados Datos'!$T$3,AB618)))</xm:f>
            <xm:f>'Listados Datos'!$T$3</xm:f>
            <x14:dxf>
              <fill>
                <patternFill patternType="solid">
                  <bgColor rgb="FFC00000"/>
                </patternFill>
              </fill>
            </x14:dxf>
          </x14:cfRule>
          <x14:cfRule type="containsText" priority="864" operator="containsText" id="{76F3D2E1-21C1-4E7D-B5C2-FFF2870B2A25}">
            <xm:f>NOT(ISERROR(SEARCH('Listados Datos'!$T$4,AB618)))</xm:f>
            <xm:f>'Listados Datos'!$T$4</xm:f>
            <x14:dxf>
              <font>
                <b/>
                <i val="0"/>
                <color theme="0"/>
              </font>
              <fill>
                <patternFill>
                  <bgColor rgb="FFE26B0A"/>
                </patternFill>
              </fill>
            </x14:dxf>
          </x14:cfRule>
          <x14:cfRule type="containsText" priority="865" operator="containsText" id="{F33E3D16-DFDB-4C9C-A4D5-7C6FE1D653A2}">
            <xm:f>NOT(ISERROR(SEARCH('Listados Datos'!$T$5,AB618)))</xm:f>
            <xm:f>'Listados Datos'!$T$5</xm:f>
            <x14:dxf>
              <font>
                <b/>
                <i val="0"/>
                <color auto="1"/>
              </font>
              <fill>
                <patternFill>
                  <bgColor rgb="FFFFFF00"/>
                </patternFill>
              </fill>
            </x14:dxf>
          </x14:cfRule>
          <x14:cfRule type="containsText" priority="866" operator="containsText" id="{9EB91DB1-07F7-4AFB-B6AE-43E3E582955B}">
            <xm:f>NOT(ISERROR(SEARCH('Listados Datos'!$T$6,AB618)))</xm:f>
            <xm:f>'Listados Datos'!$T$6</xm:f>
            <x14:dxf>
              <font>
                <b/>
                <i val="0"/>
              </font>
              <fill>
                <patternFill>
                  <bgColor rgb="FF92D050"/>
                </patternFill>
              </fill>
            </x14:dxf>
          </x14:cfRule>
          <xm:sqref>AB618:AB619</xm:sqref>
        </x14:conditionalFormatting>
        <x14:conditionalFormatting xmlns:xm="http://schemas.microsoft.com/office/excel/2006/main">
          <x14:cfRule type="containsText" priority="853" operator="containsText" id="{F0106594-759F-4DD9-B1DB-BB2F4B036E07}">
            <xm:f>NOT(ISERROR(SEARCH('Listados Datos'!$P$3,Z618)))</xm:f>
            <xm:f>'Listados Datos'!$P$3</xm:f>
            <x14:dxf>
              <fill>
                <patternFill>
                  <bgColor rgb="FF99CC00"/>
                </patternFill>
              </fill>
            </x14:dxf>
          </x14:cfRule>
          <x14:cfRule type="containsText" priority="854" operator="containsText" id="{FFC8D2E0-3523-4C98-A868-7C72699BB56C}">
            <xm:f>NOT(ISERROR(SEARCH('Listados Datos'!$P$4,Z618)))</xm:f>
            <xm:f>'Listados Datos'!$P$4</xm:f>
            <x14:dxf>
              <fill>
                <patternFill>
                  <bgColor rgb="FF33CC33"/>
                </patternFill>
              </fill>
            </x14:dxf>
          </x14:cfRule>
          <x14:cfRule type="containsText" priority="855" operator="containsText" id="{7CF24048-BBC5-41BB-B463-BDF33BD8649D}">
            <xm:f>NOT(ISERROR(SEARCH('Listados Datos'!$P$5,Z618)))</xm:f>
            <xm:f>'Listados Datos'!$P$5</xm:f>
            <x14:dxf>
              <fill>
                <patternFill>
                  <bgColor rgb="FFFFFF00"/>
                </patternFill>
              </fill>
            </x14:dxf>
          </x14:cfRule>
          <x14:cfRule type="containsText" priority="856" operator="containsText" id="{0E216628-98C3-4DC9-8130-09EE96B19F48}">
            <xm:f>NOT(ISERROR(SEARCH('Listados Datos'!$P$6,Z618)))</xm:f>
            <xm:f>'Listados Datos'!$P$6</xm:f>
            <x14:dxf>
              <fill>
                <patternFill>
                  <bgColor rgb="FFFFC000"/>
                </patternFill>
              </fill>
            </x14:dxf>
          </x14:cfRule>
          <x14:cfRule type="containsText" priority="857" operator="containsText" id="{34A08DD7-7052-4026-8E47-4CDAC1EA9741}">
            <xm:f>NOT(ISERROR(SEARCH('Listados Datos'!$P$7,Z618)))</xm:f>
            <xm:f>'Listados Datos'!$P$7</xm:f>
            <x14:dxf>
              <fill>
                <patternFill>
                  <bgColor rgb="FFFF0000"/>
                </patternFill>
              </fill>
            </x14:dxf>
          </x14:cfRule>
          <xm:sqref>Z618:Z619</xm:sqref>
        </x14:conditionalFormatting>
        <x14:conditionalFormatting xmlns:xm="http://schemas.microsoft.com/office/excel/2006/main">
          <x14:cfRule type="containsText" priority="825" operator="containsText" id="{98D3C2A3-177D-4DF8-8930-3B8B804752AD}">
            <xm:f>NOT(ISERROR(SEARCH('Listados Datos'!$T$3,AT619)))</xm:f>
            <xm:f>'Listados Datos'!$T$3</xm:f>
            <x14:dxf>
              <fill>
                <patternFill patternType="solid">
                  <bgColor rgb="FFC00000"/>
                </patternFill>
              </fill>
            </x14:dxf>
          </x14:cfRule>
          <x14:cfRule type="containsText" priority="826" operator="containsText" id="{4DE335F7-74CA-472B-B377-DC2D200B19FB}">
            <xm:f>NOT(ISERROR(SEARCH('Listados Datos'!$T$4,AT619)))</xm:f>
            <xm:f>'Listados Datos'!$T$4</xm:f>
            <x14:dxf>
              <font>
                <b/>
                <i val="0"/>
                <color theme="0"/>
              </font>
              <fill>
                <patternFill>
                  <bgColor rgb="FFE26B0A"/>
                </patternFill>
              </fill>
            </x14:dxf>
          </x14:cfRule>
          <x14:cfRule type="containsText" priority="827" operator="containsText" id="{8DD6BEA2-EEE5-48B5-8400-82BF4DD13AB1}">
            <xm:f>NOT(ISERROR(SEARCH('Listados Datos'!$T$5,AT619)))</xm:f>
            <xm:f>'Listados Datos'!$T$5</xm:f>
            <x14:dxf>
              <font>
                <b/>
                <i val="0"/>
                <color auto="1"/>
              </font>
              <fill>
                <patternFill>
                  <bgColor rgb="FFFFFF00"/>
                </patternFill>
              </fill>
            </x14:dxf>
          </x14:cfRule>
          <x14:cfRule type="containsText" priority="828" operator="containsText" id="{A9D2DE99-A582-4036-9394-421B9D05A0D7}">
            <xm:f>NOT(ISERROR(SEARCH('Listados Datos'!$T$6,AT619)))</xm:f>
            <xm:f>'Listados Datos'!$T$6</xm:f>
            <x14:dxf>
              <font>
                <b/>
                <i val="0"/>
              </font>
              <fill>
                <patternFill>
                  <bgColor rgb="FF92D050"/>
                </patternFill>
              </fill>
            </x14:dxf>
          </x14:cfRule>
          <xm:sqref>AT619</xm:sqref>
        </x14:conditionalFormatting>
        <x14:conditionalFormatting xmlns:xm="http://schemas.microsoft.com/office/excel/2006/main">
          <x14:cfRule type="containsText" priority="773" operator="containsText" id="{7BC78BA0-2CC5-444E-9AD3-518825839FA4}">
            <xm:f>NOT(ISERROR(SEARCH('Listados Datos'!$P$3,AR620)))</xm:f>
            <xm:f>'Listados Datos'!$P$3</xm:f>
            <x14:dxf>
              <fill>
                <patternFill>
                  <bgColor rgb="FF99CC00"/>
                </patternFill>
              </fill>
            </x14:dxf>
          </x14:cfRule>
          <x14:cfRule type="containsText" priority="774" operator="containsText" id="{D2354D1A-E022-45F6-907B-08B7219B91B7}">
            <xm:f>NOT(ISERROR(SEARCH('Listados Datos'!$P$4,AR620)))</xm:f>
            <xm:f>'Listados Datos'!$P$4</xm:f>
            <x14:dxf>
              <fill>
                <patternFill>
                  <bgColor rgb="FF33CC33"/>
                </patternFill>
              </fill>
            </x14:dxf>
          </x14:cfRule>
          <x14:cfRule type="containsText" priority="775" operator="containsText" id="{09DDD77E-23D3-4EA5-BD7F-7D454F8B2B56}">
            <xm:f>NOT(ISERROR(SEARCH('Listados Datos'!$P$5,AR620)))</xm:f>
            <xm:f>'Listados Datos'!$P$5</xm:f>
            <x14:dxf>
              <fill>
                <patternFill>
                  <bgColor rgb="FFFFFF00"/>
                </patternFill>
              </fill>
            </x14:dxf>
          </x14:cfRule>
          <x14:cfRule type="containsText" priority="776" operator="containsText" id="{3586C411-7930-41D7-948F-CFEFEEBFA358}">
            <xm:f>NOT(ISERROR(SEARCH('Listados Datos'!$P$6,AR620)))</xm:f>
            <xm:f>'Listados Datos'!$P$6</xm:f>
            <x14:dxf>
              <fill>
                <patternFill>
                  <bgColor rgb="FFFFC000"/>
                </patternFill>
              </fill>
            </x14:dxf>
          </x14:cfRule>
          <x14:cfRule type="containsText" priority="777" operator="containsText" id="{AB28A304-40F8-4C91-BF40-012E3C4352C2}">
            <xm:f>NOT(ISERROR(SEARCH('Listados Datos'!$P$7,AR620)))</xm:f>
            <xm:f>'Listados Datos'!$P$7</xm:f>
            <x14:dxf>
              <fill>
                <patternFill>
                  <bgColor rgb="FFFF0000"/>
                </patternFill>
              </fill>
            </x14:dxf>
          </x14:cfRule>
          <xm:sqref>AR620</xm:sqref>
        </x14:conditionalFormatting>
        <x14:conditionalFormatting xmlns:xm="http://schemas.microsoft.com/office/excel/2006/main">
          <x14:cfRule type="containsText" priority="811" operator="containsText" id="{2D26E875-7BDC-40A8-A22C-CF3B690385B1}">
            <xm:f>NOT(ISERROR(SEARCH('Listados Datos'!$T$3,AF620)))</xm:f>
            <xm:f>'Listados Datos'!$T$3</xm:f>
            <x14:dxf>
              <fill>
                <patternFill patternType="solid">
                  <bgColor rgb="FFC00000"/>
                </patternFill>
              </fill>
            </x14:dxf>
          </x14:cfRule>
          <x14:cfRule type="containsText" priority="812" operator="containsText" id="{266951D7-5930-490D-A1DE-851161AE6AEB}">
            <xm:f>NOT(ISERROR(SEARCH('Listados Datos'!$T$4,AF620)))</xm:f>
            <xm:f>'Listados Datos'!$T$4</xm:f>
            <x14:dxf>
              <font>
                <b/>
                <i val="0"/>
                <color theme="0"/>
              </font>
              <fill>
                <patternFill>
                  <bgColor rgb="FFE26B0A"/>
                </patternFill>
              </fill>
            </x14:dxf>
          </x14:cfRule>
          <x14:cfRule type="containsText" priority="813" operator="containsText" id="{3D1400E5-7C10-4D21-9288-2FCA958E6F5D}">
            <xm:f>NOT(ISERROR(SEARCH('Listados Datos'!$T$5,AF620)))</xm:f>
            <xm:f>'Listados Datos'!$T$5</xm:f>
            <x14:dxf>
              <font>
                <b/>
                <i val="0"/>
                <color auto="1"/>
              </font>
              <fill>
                <patternFill>
                  <bgColor rgb="FFFFFF00"/>
                </patternFill>
              </fill>
            </x14:dxf>
          </x14:cfRule>
          <x14:cfRule type="containsText" priority="814" operator="containsText" id="{A79C11E1-D3DB-402C-BADD-897132219A68}">
            <xm:f>NOT(ISERROR(SEARCH('Listados Datos'!$T$6,AF620)))</xm:f>
            <xm:f>'Listados Datos'!$T$6</xm:f>
            <x14:dxf>
              <font>
                <b/>
                <i val="0"/>
              </font>
              <fill>
                <patternFill>
                  <bgColor rgb="FF92D050"/>
                </patternFill>
              </fill>
            </x14:dxf>
          </x14:cfRule>
          <xm:sqref>AF620</xm:sqref>
        </x14:conditionalFormatting>
        <x14:conditionalFormatting xmlns:xm="http://schemas.microsoft.com/office/excel/2006/main">
          <x14:cfRule type="containsText" priority="807" operator="containsText" id="{040EC522-BC09-46FE-9149-F4B4DEA54957}">
            <xm:f>NOT(ISERROR(SEARCH('Listados Datos'!$T$3,AB620)))</xm:f>
            <xm:f>'Listados Datos'!$T$3</xm:f>
            <x14:dxf>
              <fill>
                <patternFill patternType="solid">
                  <bgColor rgb="FFC00000"/>
                </patternFill>
              </fill>
            </x14:dxf>
          </x14:cfRule>
          <x14:cfRule type="containsText" priority="808" operator="containsText" id="{41B651EA-1B3D-4123-A802-954FD28A86ED}">
            <xm:f>NOT(ISERROR(SEARCH('Listados Datos'!$T$4,AB620)))</xm:f>
            <xm:f>'Listados Datos'!$T$4</xm:f>
            <x14:dxf>
              <font>
                <b/>
                <i val="0"/>
                <color theme="0"/>
              </font>
              <fill>
                <patternFill>
                  <bgColor rgb="FFE26B0A"/>
                </patternFill>
              </fill>
            </x14:dxf>
          </x14:cfRule>
          <x14:cfRule type="containsText" priority="809" operator="containsText" id="{F0941B33-2FA1-436D-990B-6F0F262FDEAF}">
            <xm:f>NOT(ISERROR(SEARCH('Listados Datos'!$T$5,AB620)))</xm:f>
            <xm:f>'Listados Datos'!$T$5</xm:f>
            <x14:dxf>
              <font>
                <b/>
                <i val="0"/>
                <color auto="1"/>
              </font>
              <fill>
                <patternFill>
                  <bgColor rgb="FFFFFF00"/>
                </patternFill>
              </fill>
            </x14:dxf>
          </x14:cfRule>
          <x14:cfRule type="containsText" priority="810" operator="containsText" id="{DE2BD47A-1CA4-4D0E-B348-711F11AF1214}">
            <xm:f>NOT(ISERROR(SEARCH('Listados Datos'!$T$6,AB620)))</xm:f>
            <xm:f>'Listados Datos'!$T$6</xm:f>
            <x14:dxf>
              <font>
                <b/>
                <i val="0"/>
              </font>
              <fill>
                <patternFill>
                  <bgColor rgb="FF92D050"/>
                </patternFill>
              </fill>
            </x14:dxf>
          </x14:cfRule>
          <xm:sqref>AB620</xm:sqref>
        </x14:conditionalFormatting>
        <x14:conditionalFormatting xmlns:xm="http://schemas.microsoft.com/office/excel/2006/main">
          <x14:cfRule type="containsText" priority="797" operator="containsText" id="{26541652-6DAF-4845-B4B6-BA8E6F12B49A}">
            <xm:f>NOT(ISERROR(SEARCH('Listados Datos'!$P$3,Z620)))</xm:f>
            <xm:f>'Listados Datos'!$P$3</xm:f>
            <x14:dxf>
              <fill>
                <patternFill>
                  <bgColor rgb="FF99CC00"/>
                </patternFill>
              </fill>
            </x14:dxf>
          </x14:cfRule>
          <x14:cfRule type="containsText" priority="798" operator="containsText" id="{51BF6CEE-6772-42D9-9541-91A3E1F5428B}">
            <xm:f>NOT(ISERROR(SEARCH('Listados Datos'!$P$4,Z620)))</xm:f>
            <xm:f>'Listados Datos'!$P$4</xm:f>
            <x14:dxf>
              <fill>
                <patternFill>
                  <bgColor rgb="FF33CC33"/>
                </patternFill>
              </fill>
            </x14:dxf>
          </x14:cfRule>
          <x14:cfRule type="containsText" priority="799" operator="containsText" id="{DFA0212F-69C9-4EBD-B9E6-4C8CA83538AE}">
            <xm:f>NOT(ISERROR(SEARCH('Listados Datos'!$P$5,Z620)))</xm:f>
            <xm:f>'Listados Datos'!$P$5</xm:f>
            <x14:dxf>
              <fill>
                <patternFill>
                  <bgColor rgb="FFFFFF00"/>
                </patternFill>
              </fill>
            </x14:dxf>
          </x14:cfRule>
          <x14:cfRule type="containsText" priority="800" operator="containsText" id="{368310F6-D4B3-4D48-9827-03D09B76D702}">
            <xm:f>NOT(ISERROR(SEARCH('Listados Datos'!$P$6,Z620)))</xm:f>
            <xm:f>'Listados Datos'!$P$6</xm:f>
            <x14:dxf>
              <fill>
                <patternFill>
                  <bgColor rgb="FFFFC000"/>
                </patternFill>
              </fill>
            </x14:dxf>
          </x14:cfRule>
          <x14:cfRule type="containsText" priority="801" operator="containsText" id="{D55B44B8-1D42-47E8-B8DB-F8B5C9706A29}">
            <xm:f>NOT(ISERROR(SEARCH('Listados Datos'!$P$7,Z620)))</xm:f>
            <xm:f>'Listados Datos'!$P$7</xm:f>
            <x14:dxf>
              <fill>
                <patternFill>
                  <bgColor rgb="FFFF0000"/>
                </patternFill>
              </fill>
            </x14:dxf>
          </x14:cfRule>
          <xm:sqref>Z620</xm:sqref>
        </x14:conditionalFormatting>
        <x14:conditionalFormatting xmlns:xm="http://schemas.microsoft.com/office/excel/2006/main">
          <x14:cfRule type="containsText" priority="783" operator="containsText" id="{C954E76C-863C-4E73-95CB-54F23287C3F7}">
            <xm:f>NOT(ISERROR(SEARCH('Listados Datos'!$T$3,AT620)))</xm:f>
            <xm:f>'Listados Datos'!$T$3</xm:f>
            <x14:dxf>
              <fill>
                <patternFill patternType="solid">
                  <bgColor rgb="FFC00000"/>
                </patternFill>
              </fill>
            </x14:dxf>
          </x14:cfRule>
          <x14:cfRule type="containsText" priority="784" operator="containsText" id="{404709D3-1036-4AB9-B19D-27004F74B58E}">
            <xm:f>NOT(ISERROR(SEARCH('Listados Datos'!$T$4,AT620)))</xm:f>
            <xm:f>'Listados Datos'!$T$4</xm:f>
            <x14:dxf>
              <font>
                <b/>
                <i val="0"/>
                <color theme="0"/>
              </font>
              <fill>
                <patternFill>
                  <bgColor rgb="FFE26B0A"/>
                </patternFill>
              </fill>
            </x14:dxf>
          </x14:cfRule>
          <x14:cfRule type="containsText" priority="785" operator="containsText" id="{B3237CC6-2431-4D9A-84CE-D1C2ACBA18D4}">
            <xm:f>NOT(ISERROR(SEARCH('Listados Datos'!$T$5,AT620)))</xm:f>
            <xm:f>'Listados Datos'!$T$5</xm:f>
            <x14:dxf>
              <font>
                <b/>
                <i val="0"/>
                <color auto="1"/>
              </font>
              <fill>
                <patternFill>
                  <bgColor rgb="FFFFFF00"/>
                </patternFill>
              </fill>
            </x14:dxf>
          </x14:cfRule>
          <x14:cfRule type="containsText" priority="786" operator="containsText" id="{3D02FB64-51A2-4830-909E-CEBF242380F0}">
            <xm:f>NOT(ISERROR(SEARCH('Listados Datos'!$T$6,AT620)))</xm:f>
            <xm:f>'Listados Datos'!$T$6</xm:f>
            <x14:dxf>
              <font>
                <b/>
                <i val="0"/>
              </font>
              <fill>
                <patternFill>
                  <bgColor rgb="FF92D050"/>
                </patternFill>
              </fill>
            </x14:dxf>
          </x14:cfRule>
          <xm:sqref>AT620</xm:sqref>
        </x14:conditionalFormatting>
        <x14:conditionalFormatting xmlns:xm="http://schemas.microsoft.com/office/excel/2006/main">
          <x14:cfRule type="containsText" priority="353" operator="containsText" id="{F25CABE1-5856-42D1-887D-24E28BDD2945}">
            <xm:f>NOT(ISERROR(SEARCH('Listados Datos'!$D$3,B142)))</xm:f>
            <xm:f>'Listados Datos'!$D$3</xm:f>
            <x14:dxf>
              <font>
                <b/>
                <i val="0"/>
                <color theme="0"/>
              </font>
              <fill>
                <patternFill>
                  <bgColor rgb="FFC00000"/>
                </patternFill>
              </fill>
            </x14:dxf>
          </x14:cfRule>
          <x14:cfRule type="containsText" priority="354" operator="containsText" id="{AB8EB6AD-21AF-4E43-9B72-FE996A6E6AB5}">
            <xm:f>NOT(ISERROR(SEARCH('Listados Datos'!$D$4,B142)))</xm:f>
            <xm:f>'Listados Datos'!$D$4</xm:f>
            <x14:dxf>
              <font>
                <b/>
                <i val="0"/>
                <color theme="0"/>
              </font>
              <fill>
                <patternFill>
                  <bgColor rgb="FFC00000"/>
                </patternFill>
              </fill>
            </x14:dxf>
          </x14:cfRule>
          <x14:cfRule type="containsText" priority="355" operator="containsText" id="{8B134B48-FE99-4300-9141-9238D7B9440C}">
            <xm:f>NOT(ISERROR(SEARCH('Listados Datos'!$D$5,B142)))</xm:f>
            <xm:f>'Listados Datos'!$D$5</xm:f>
            <x14:dxf>
              <font>
                <b/>
                <i val="0"/>
                <color theme="0"/>
              </font>
              <fill>
                <patternFill>
                  <bgColor rgb="FFC00000"/>
                </patternFill>
              </fill>
            </x14:dxf>
          </x14:cfRule>
          <x14:cfRule type="containsText" priority="356" operator="containsText" id="{8FADE1B9-0331-477E-9D7B-A345BF9C943D}">
            <xm:f>NOT(ISERROR(SEARCH('Listados Datos'!$D$6,B142)))</xm:f>
            <xm:f>'Listados Datos'!$D$6</xm:f>
            <x14:dxf>
              <font>
                <b/>
                <i val="0"/>
                <color theme="0"/>
              </font>
              <fill>
                <patternFill>
                  <bgColor rgb="FFE3351F"/>
                </patternFill>
              </fill>
            </x14:dxf>
          </x14:cfRule>
          <x14:cfRule type="containsText" priority="357" operator="containsText" id="{A94452E8-C5A4-4363-8BFF-D362377830CE}">
            <xm:f>NOT(ISERROR(SEARCH('Listados Datos'!$D$7,B142)))</xm:f>
            <xm:f>'Listados Datos'!$D$7</xm:f>
            <x14:dxf>
              <font>
                <b/>
                <i val="0"/>
                <color theme="0"/>
              </font>
              <fill>
                <patternFill>
                  <bgColor rgb="FFE3351F"/>
                </patternFill>
              </fill>
            </x14:dxf>
          </x14:cfRule>
          <x14:cfRule type="containsText" priority="358" operator="containsText" id="{E51D09F2-3CD9-4E48-9909-2712B9EFEEE6}">
            <xm:f>NOT(ISERROR(SEARCH('Listados Datos'!$D$8,B142)))</xm:f>
            <xm:f>'Listados Datos'!$D$8</xm:f>
            <x14:dxf>
              <font>
                <b/>
                <i val="0"/>
                <color theme="0"/>
              </font>
              <fill>
                <patternFill>
                  <bgColor rgb="FFE3351F"/>
                </patternFill>
              </fill>
            </x14:dxf>
          </x14:cfRule>
          <x14:cfRule type="containsText" priority="359" operator="containsText" id="{89872EE1-DD70-420B-A81F-6C13C7157509}">
            <xm:f>NOT(ISERROR(SEARCH('Listados Datos'!$D$9,B142)))</xm:f>
            <xm:f>'Listados Datos'!$D$9</xm:f>
            <x14:dxf>
              <font>
                <b/>
                <i val="0"/>
                <color theme="0"/>
              </font>
              <fill>
                <patternFill>
                  <bgColor rgb="FFFFC000"/>
                </patternFill>
              </fill>
            </x14:dxf>
          </x14:cfRule>
          <x14:cfRule type="containsText" priority="360" operator="containsText" id="{8ECAC2B0-533D-4316-9631-7CAC72ED8B2E}">
            <xm:f>NOT(ISERROR(SEARCH('Listados Datos'!$D$10,B142)))</xm:f>
            <xm:f>'Listados Datos'!$D$10</xm:f>
            <x14:dxf>
              <font>
                <b/>
                <i val="0"/>
                <color theme="0"/>
              </font>
              <fill>
                <patternFill>
                  <bgColor rgb="FFFFC000"/>
                </patternFill>
              </fill>
            </x14:dxf>
          </x14:cfRule>
          <x14:cfRule type="containsText" priority="361" operator="containsText" id="{B6ED755D-B657-4CB4-B8E1-D8F1B29DB582}">
            <xm:f>NOT(ISERROR(SEARCH('Listados Datos'!$D$11,B142)))</xm:f>
            <xm:f>'Listados Datos'!$D$11</xm:f>
            <x14:dxf>
              <font>
                <b/>
                <i val="0"/>
                <color theme="0"/>
              </font>
              <fill>
                <patternFill>
                  <bgColor rgb="FFFFC000"/>
                </patternFill>
              </fill>
            </x14:dxf>
          </x14:cfRule>
          <x14:cfRule type="containsText" priority="362" operator="containsText" id="{76E1F0AF-46B7-414F-8C68-136DF8F09469}">
            <xm:f>NOT(ISERROR(SEARCH('Listados Datos'!$D$12,B142)))</xm:f>
            <xm:f>'Listados Datos'!$D$12</xm:f>
            <x14:dxf>
              <font>
                <b/>
                <i val="0"/>
                <color theme="0"/>
              </font>
              <fill>
                <patternFill>
                  <bgColor rgb="FFFFC000"/>
                </patternFill>
              </fill>
            </x14:dxf>
          </x14:cfRule>
          <x14:cfRule type="containsText" priority="363" operator="containsText" id="{5D642ADF-0695-4D87-A2BB-B0CD8CEFFDB5}">
            <xm:f>NOT(ISERROR(SEARCH('Listados Datos'!$D$13,B142)))</xm:f>
            <xm:f>'Listados Datos'!$D$13</xm:f>
            <x14:dxf>
              <font>
                <b/>
                <i val="0"/>
                <color theme="0"/>
              </font>
              <fill>
                <patternFill>
                  <bgColor rgb="FFFFC000"/>
                </patternFill>
              </fill>
            </x14:dxf>
          </x14:cfRule>
          <x14:cfRule type="containsText" priority="364" operator="containsText" id="{99617D29-4E88-443C-A1A1-114DC218DBF7}">
            <xm:f>NOT(ISERROR(SEARCH('Listados Datos'!$D$14,B142)))</xm:f>
            <xm:f>'Listados Datos'!$D$14</xm:f>
            <x14:dxf>
              <font>
                <b/>
                <i val="0"/>
                <color theme="0"/>
              </font>
              <fill>
                <patternFill>
                  <bgColor rgb="FFFF0000"/>
                </patternFill>
              </fill>
            </x14:dxf>
          </x14:cfRule>
          <x14:cfRule type="containsText" priority="365" operator="containsText" id="{A2B2DA2A-6227-4C08-85E7-552FF70D9721}">
            <xm:f>NOT(ISERROR(SEARCH('Listados Datos'!$D$15,B142)))</xm:f>
            <xm:f>'Listados Datos'!$D$15</xm:f>
            <x14:dxf>
              <font>
                <b/>
                <i val="0"/>
                <color theme="0"/>
              </font>
              <fill>
                <patternFill>
                  <bgColor rgb="FFFF0000"/>
                </patternFill>
              </fill>
            </x14:dxf>
          </x14:cfRule>
          <x14:cfRule type="containsText" priority="36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339" operator="containsText" id="{79F9FF85-FB22-410D-A488-F8DA76BA2A17}">
            <xm:f>NOT(ISERROR(SEARCH('Listados Datos'!$D$3,B190)))</xm:f>
            <xm:f>'Listados Datos'!$D$3</xm:f>
            <x14:dxf>
              <font>
                <b/>
                <i val="0"/>
                <color theme="0"/>
              </font>
              <fill>
                <patternFill>
                  <bgColor rgb="FFC00000"/>
                </patternFill>
              </fill>
            </x14:dxf>
          </x14:cfRule>
          <x14:cfRule type="containsText" priority="340" operator="containsText" id="{C71A1533-7323-4526-9099-8B59D562E411}">
            <xm:f>NOT(ISERROR(SEARCH('Listados Datos'!$D$4,B190)))</xm:f>
            <xm:f>'Listados Datos'!$D$4</xm:f>
            <x14:dxf>
              <font>
                <b/>
                <i val="0"/>
                <color theme="0"/>
              </font>
              <fill>
                <patternFill>
                  <bgColor rgb="FFC00000"/>
                </patternFill>
              </fill>
            </x14:dxf>
          </x14:cfRule>
          <x14:cfRule type="containsText" priority="341" operator="containsText" id="{D6A458C5-089E-40C9-A535-1B785ADB3961}">
            <xm:f>NOT(ISERROR(SEARCH('Listados Datos'!$D$5,B190)))</xm:f>
            <xm:f>'Listados Datos'!$D$5</xm:f>
            <x14:dxf>
              <font>
                <b/>
                <i val="0"/>
                <color theme="0"/>
              </font>
              <fill>
                <patternFill>
                  <bgColor rgb="FFC00000"/>
                </patternFill>
              </fill>
            </x14:dxf>
          </x14:cfRule>
          <x14:cfRule type="containsText" priority="342" operator="containsText" id="{2F76D759-830C-4321-8492-9D9AC61B73E1}">
            <xm:f>NOT(ISERROR(SEARCH('Listados Datos'!$D$6,B190)))</xm:f>
            <xm:f>'Listados Datos'!$D$6</xm:f>
            <x14:dxf>
              <font>
                <b/>
                <i val="0"/>
                <color theme="0"/>
              </font>
              <fill>
                <patternFill>
                  <bgColor rgb="FFE3351F"/>
                </patternFill>
              </fill>
            </x14:dxf>
          </x14:cfRule>
          <x14:cfRule type="containsText" priority="343" operator="containsText" id="{EE84C0CD-8638-43B4-965E-26A852DE0669}">
            <xm:f>NOT(ISERROR(SEARCH('Listados Datos'!$D$7,B190)))</xm:f>
            <xm:f>'Listados Datos'!$D$7</xm:f>
            <x14:dxf>
              <font>
                <b/>
                <i val="0"/>
                <color theme="0"/>
              </font>
              <fill>
                <patternFill>
                  <bgColor rgb="FFE3351F"/>
                </patternFill>
              </fill>
            </x14:dxf>
          </x14:cfRule>
          <x14:cfRule type="containsText" priority="344" operator="containsText" id="{7BE246CB-7B37-4984-B317-688EAAA8582C}">
            <xm:f>NOT(ISERROR(SEARCH('Listados Datos'!$D$8,B190)))</xm:f>
            <xm:f>'Listados Datos'!$D$8</xm:f>
            <x14:dxf>
              <font>
                <b/>
                <i val="0"/>
                <color theme="0"/>
              </font>
              <fill>
                <patternFill>
                  <bgColor rgb="FFE3351F"/>
                </patternFill>
              </fill>
            </x14:dxf>
          </x14:cfRule>
          <x14:cfRule type="containsText" priority="345" operator="containsText" id="{76E4DF3E-5FF5-4A0D-A076-9F00268CDF6C}">
            <xm:f>NOT(ISERROR(SEARCH('Listados Datos'!$D$9,B190)))</xm:f>
            <xm:f>'Listados Datos'!$D$9</xm:f>
            <x14:dxf>
              <font>
                <b/>
                <i val="0"/>
                <color theme="0"/>
              </font>
              <fill>
                <patternFill>
                  <bgColor rgb="FFFFC000"/>
                </patternFill>
              </fill>
            </x14:dxf>
          </x14:cfRule>
          <x14:cfRule type="containsText" priority="346" operator="containsText" id="{8B07A8B0-EDE2-4B56-8823-C66EC7704F48}">
            <xm:f>NOT(ISERROR(SEARCH('Listados Datos'!$D$10,B190)))</xm:f>
            <xm:f>'Listados Datos'!$D$10</xm:f>
            <x14:dxf>
              <font>
                <b/>
                <i val="0"/>
                <color theme="0"/>
              </font>
              <fill>
                <patternFill>
                  <bgColor rgb="FFFFC000"/>
                </patternFill>
              </fill>
            </x14:dxf>
          </x14:cfRule>
          <x14:cfRule type="containsText" priority="347" operator="containsText" id="{6A81971F-ECA5-477C-86B5-2F14FCC6329A}">
            <xm:f>NOT(ISERROR(SEARCH('Listados Datos'!$D$11,B190)))</xm:f>
            <xm:f>'Listados Datos'!$D$11</xm:f>
            <x14:dxf>
              <font>
                <b/>
                <i val="0"/>
                <color theme="0"/>
              </font>
              <fill>
                <patternFill>
                  <bgColor rgb="FFFFC000"/>
                </patternFill>
              </fill>
            </x14:dxf>
          </x14:cfRule>
          <x14:cfRule type="containsText" priority="348" operator="containsText" id="{4A7E3548-09BB-46F6-AA8E-DFDFC3124308}">
            <xm:f>NOT(ISERROR(SEARCH('Listados Datos'!$D$12,B190)))</xm:f>
            <xm:f>'Listados Datos'!$D$12</xm:f>
            <x14:dxf>
              <font>
                <b/>
                <i val="0"/>
                <color theme="0"/>
              </font>
              <fill>
                <patternFill>
                  <bgColor rgb="FFFFC000"/>
                </patternFill>
              </fill>
            </x14:dxf>
          </x14:cfRule>
          <x14:cfRule type="containsText" priority="349" operator="containsText" id="{893FD713-7AC8-4CE3-BDA0-0DA5B485E374}">
            <xm:f>NOT(ISERROR(SEARCH('Listados Datos'!$D$13,B190)))</xm:f>
            <xm:f>'Listados Datos'!$D$13</xm:f>
            <x14:dxf>
              <font>
                <b/>
                <i val="0"/>
                <color theme="0"/>
              </font>
              <fill>
                <patternFill>
                  <bgColor rgb="FFFFC000"/>
                </patternFill>
              </fill>
            </x14:dxf>
          </x14:cfRule>
          <x14:cfRule type="containsText" priority="350" operator="containsText" id="{E2C04C28-6101-44AF-8EDC-E3FC11496E99}">
            <xm:f>NOT(ISERROR(SEARCH('Listados Datos'!$D$14,B190)))</xm:f>
            <xm:f>'Listados Datos'!$D$14</xm:f>
            <x14:dxf>
              <font>
                <b/>
                <i val="0"/>
                <color theme="0"/>
              </font>
              <fill>
                <patternFill>
                  <bgColor rgb="FFFF0000"/>
                </patternFill>
              </fill>
            </x14:dxf>
          </x14:cfRule>
          <x14:cfRule type="containsText" priority="351" operator="containsText" id="{35E8DCD2-9FBA-4397-AD37-C5FEFFCF97ED}">
            <xm:f>NOT(ISERROR(SEARCH('Listados Datos'!$D$15,B190)))</xm:f>
            <xm:f>'Listados Datos'!$D$15</xm:f>
            <x14:dxf>
              <font>
                <b/>
                <i val="0"/>
                <color theme="0"/>
              </font>
              <fill>
                <patternFill>
                  <bgColor rgb="FFFF0000"/>
                </patternFill>
              </fill>
            </x14:dxf>
          </x14:cfRule>
          <x14:cfRule type="containsText" priority="35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335" operator="containsText" id="{4C004DF1-27C7-4C32-BC4B-EDC80110B5B0}">
            <xm:f>NOT(ISERROR(SEARCH('Listados Datos'!$T$3,AF130)))</xm:f>
            <xm:f>'Listados Datos'!$T$3</xm:f>
            <x14:dxf>
              <fill>
                <patternFill patternType="solid">
                  <bgColor rgb="FFC00000"/>
                </patternFill>
              </fill>
            </x14:dxf>
          </x14:cfRule>
          <x14:cfRule type="containsText" priority="336" operator="containsText" id="{53B27EA5-5300-427C-8278-FACAD0714732}">
            <xm:f>NOT(ISERROR(SEARCH('Listados Datos'!$T$4,AF130)))</xm:f>
            <xm:f>'Listados Datos'!$T$4</xm:f>
            <x14:dxf>
              <font>
                <b/>
                <i val="0"/>
                <color theme="0"/>
              </font>
              <fill>
                <patternFill>
                  <bgColor rgb="FFE26B0A"/>
                </patternFill>
              </fill>
            </x14:dxf>
          </x14:cfRule>
          <x14:cfRule type="containsText" priority="337" operator="containsText" id="{D5E2A4F4-F596-4422-9ED8-22621093A5F3}">
            <xm:f>NOT(ISERROR(SEARCH('Listados Datos'!$T$5,AF130)))</xm:f>
            <xm:f>'Listados Datos'!$T$5</xm:f>
            <x14:dxf>
              <font>
                <b/>
                <i val="0"/>
                <color auto="1"/>
              </font>
              <fill>
                <patternFill>
                  <bgColor rgb="FFFFFF00"/>
                </patternFill>
              </fill>
            </x14:dxf>
          </x14:cfRule>
          <x14:cfRule type="containsText" priority="33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331" operator="containsText" id="{87843ECF-2EF7-4EB5-8CB0-D8EDB89A733B}">
            <xm:f>NOT(ISERROR(SEARCH('Listados Datos'!$T$3,AB130)))</xm:f>
            <xm:f>'Listados Datos'!$T$3</xm:f>
            <x14:dxf>
              <fill>
                <patternFill patternType="solid">
                  <bgColor rgb="FFC00000"/>
                </patternFill>
              </fill>
            </x14:dxf>
          </x14:cfRule>
          <x14:cfRule type="containsText" priority="332" operator="containsText" id="{DE71A750-E73E-4FC0-A736-683AC2E88660}">
            <xm:f>NOT(ISERROR(SEARCH('Listados Datos'!$T$4,AB130)))</xm:f>
            <xm:f>'Listados Datos'!$T$4</xm:f>
            <x14:dxf>
              <font>
                <b/>
                <i val="0"/>
                <color theme="0"/>
              </font>
              <fill>
                <patternFill>
                  <bgColor rgb="FFE26B0A"/>
                </patternFill>
              </fill>
            </x14:dxf>
          </x14:cfRule>
          <x14:cfRule type="containsText" priority="333" operator="containsText" id="{004A02B6-3ADB-44B0-B3EC-D8765106497E}">
            <xm:f>NOT(ISERROR(SEARCH('Listados Datos'!$T$5,AB130)))</xm:f>
            <xm:f>'Listados Datos'!$T$5</xm:f>
            <x14:dxf>
              <font>
                <b/>
                <i val="0"/>
                <color auto="1"/>
              </font>
              <fill>
                <patternFill>
                  <bgColor rgb="FFFFFF00"/>
                </patternFill>
              </fill>
            </x14:dxf>
          </x14:cfRule>
          <x14:cfRule type="containsText" priority="33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321" operator="containsText" id="{658C5725-CD42-44CE-A9AC-23C1EA5A3DEC}">
            <xm:f>NOT(ISERROR(SEARCH('Listados Datos'!$P$3,Z130)))</xm:f>
            <xm:f>'Listados Datos'!$P$3</xm:f>
            <x14:dxf>
              <fill>
                <patternFill>
                  <bgColor rgb="FF99CC00"/>
                </patternFill>
              </fill>
            </x14:dxf>
          </x14:cfRule>
          <x14:cfRule type="containsText" priority="322" operator="containsText" id="{7BC210D5-0163-49AD-BAD4-57F830FA7F51}">
            <xm:f>NOT(ISERROR(SEARCH('Listados Datos'!$P$4,Z130)))</xm:f>
            <xm:f>'Listados Datos'!$P$4</xm:f>
            <x14:dxf>
              <fill>
                <patternFill>
                  <bgColor rgb="FF33CC33"/>
                </patternFill>
              </fill>
            </x14:dxf>
          </x14:cfRule>
          <x14:cfRule type="containsText" priority="323" operator="containsText" id="{64DFD87E-C3A5-47FB-B5FB-6879954470B2}">
            <xm:f>NOT(ISERROR(SEARCH('Listados Datos'!$P$5,Z130)))</xm:f>
            <xm:f>'Listados Datos'!$P$5</xm:f>
            <x14:dxf>
              <fill>
                <patternFill>
                  <bgColor rgb="FFFFFF00"/>
                </patternFill>
              </fill>
            </x14:dxf>
          </x14:cfRule>
          <x14:cfRule type="containsText" priority="324" operator="containsText" id="{E85603D5-DFC8-426B-8312-D7E29F24A63C}">
            <xm:f>NOT(ISERROR(SEARCH('Listados Datos'!$P$6,Z130)))</xm:f>
            <xm:f>'Listados Datos'!$P$6</xm:f>
            <x14:dxf>
              <fill>
                <patternFill>
                  <bgColor rgb="FFFFC000"/>
                </patternFill>
              </fill>
            </x14:dxf>
          </x14:cfRule>
          <x14:cfRule type="containsText" priority="32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297" operator="containsText" id="{77A70695-6874-4120-93FC-E6445B6FC577}">
            <xm:f>NOT(ISERROR(SEARCH('Listados Datos'!$T$3,AT130)))</xm:f>
            <xm:f>'Listados Datos'!$T$3</xm:f>
            <x14:dxf>
              <fill>
                <patternFill patternType="solid">
                  <bgColor rgb="FFC00000"/>
                </patternFill>
              </fill>
            </x14:dxf>
          </x14:cfRule>
          <x14:cfRule type="containsText" priority="298" operator="containsText" id="{C1EF7BDC-BA2E-4312-ABD7-7544158E350D}">
            <xm:f>NOT(ISERROR(SEARCH('Listados Datos'!$T$4,AT130)))</xm:f>
            <xm:f>'Listados Datos'!$T$4</xm:f>
            <x14:dxf>
              <font>
                <b/>
                <i val="0"/>
                <color theme="0"/>
              </font>
              <fill>
                <patternFill>
                  <bgColor rgb="FFE26B0A"/>
                </patternFill>
              </fill>
            </x14:dxf>
          </x14:cfRule>
          <x14:cfRule type="containsText" priority="299" operator="containsText" id="{DB9970A8-A79F-4840-BD83-724F4353B29E}">
            <xm:f>NOT(ISERROR(SEARCH('Listados Datos'!$T$5,AT130)))</xm:f>
            <xm:f>'Listados Datos'!$T$5</xm:f>
            <x14:dxf>
              <font>
                <b/>
                <i val="0"/>
                <color auto="1"/>
              </font>
              <fill>
                <patternFill>
                  <bgColor rgb="FFFFFF00"/>
                </patternFill>
              </fill>
            </x14:dxf>
          </x14:cfRule>
          <x14:cfRule type="containsText" priority="30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287" operator="containsText" id="{C08BFE56-D0A8-4A75-A6EC-4F31CDC0BD9E}">
            <xm:f>NOT(ISERROR(SEARCH('Listados Datos'!$P$3,AR130)))</xm:f>
            <xm:f>'Listados Datos'!$P$3</xm:f>
            <x14:dxf>
              <fill>
                <patternFill>
                  <bgColor rgb="FF99CC00"/>
                </patternFill>
              </fill>
            </x14:dxf>
          </x14:cfRule>
          <x14:cfRule type="containsText" priority="288" operator="containsText" id="{5DFBAD42-E7AD-4E2B-9E2F-96D3DE007775}">
            <xm:f>NOT(ISERROR(SEARCH('Listados Datos'!$P$4,AR130)))</xm:f>
            <xm:f>'Listados Datos'!$P$4</xm:f>
            <x14:dxf>
              <fill>
                <patternFill>
                  <bgColor rgb="FF33CC33"/>
                </patternFill>
              </fill>
            </x14:dxf>
          </x14:cfRule>
          <x14:cfRule type="containsText" priority="289" operator="containsText" id="{8954AADE-DA80-40DA-B5BF-B767583737C5}">
            <xm:f>NOT(ISERROR(SEARCH('Listados Datos'!$P$5,AR130)))</xm:f>
            <xm:f>'Listados Datos'!$P$5</xm:f>
            <x14:dxf>
              <fill>
                <patternFill>
                  <bgColor rgb="FFFFFF00"/>
                </patternFill>
              </fill>
            </x14:dxf>
          </x14:cfRule>
          <x14:cfRule type="containsText" priority="290" operator="containsText" id="{324B629E-E8C5-4B15-B406-3D240A42D6D3}">
            <xm:f>NOT(ISERROR(SEARCH('Listados Datos'!$P$6,AR130)))</xm:f>
            <xm:f>'Listados Datos'!$P$6</xm:f>
            <x14:dxf>
              <fill>
                <patternFill>
                  <bgColor rgb="FFFFC000"/>
                </patternFill>
              </fill>
            </x14:dxf>
          </x14:cfRule>
          <x14:cfRule type="containsText" priority="29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283" operator="containsText" id="{4B64FCD0-BCA8-44A7-9E3D-F45E926A3AB6}">
            <xm:f>NOT(ISERROR(SEARCH('Listados Datos'!$T$3,AT131)))</xm:f>
            <xm:f>'Listados Datos'!$T$3</xm:f>
            <x14:dxf>
              <fill>
                <patternFill patternType="solid">
                  <bgColor rgb="FFC00000"/>
                </patternFill>
              </fill>
            </x14:dxf>
          </x14:cfRule>
          <x14:cfRule type="containsText" priority="284" operator="containsText" id="{779889D1-1BA9-46CB-B18C-DB10D707905F}">
            <xm:f>NOT(ISERROR(SEARCH('Listados Datos'!$T$4,AT131)))</xm:f>
            <xm:f>'Listados Datos'!$T$4</xm:f>
            <x14:dxf>
              <font>
                <b/>
                <i val="0"/>
                <color theme="0"/>
              </font>
              <fill>
                <patternFill>
                  <bgColor rgb="FFE26B0A"/>
                </patternFill>
              </fill>
            </x14:dxf>
          </x14:cfRule>
          <x14:cfRule type="containsText" priority="285" operator="containsText" id="{97E41556-3DAD-4082-931A-577526AD590F}">
            <xm:f>NOT(ISERROR(SEARCH('Listados Datos'!$T$5,AT131)))</xm:f>
            <xm:f>'Listados Datos'!$T$5</xm:f>
            <x14:dxf>
              <font>
                <b/>
                <i val="0"/>
                <color auto="1"/>
              </font>
              <fill>
                <patternFill>
                  <bgColor rgb="FFFFFF00"/>
                </patternFill>
              </fill>
            </x14:dxf>
          </x14:cfRule>
          <x14:cfRule type="containsText" priority="28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273" operator="containsText" id="{18354E4F-6344-4348-822C-B4CB389569F0}">
            <xm:f>NOT(ISERROR(SEARCH('Listados Datos'!$P$3,AR131)))</xm:f>
            <xm:f>'Listados Datos'!$P$3</xm:f>
            <x14:dxf>
              <fill>
                <patternFill>
                  <bgColor rgb="FF99CC00"/>
                </patternFill>
              </fill>
            </x14:dxf>
          </x14:cfRule>
          <x14:cfRule type="containsText" priority="274" operator="containsText" id="{5FD19150-1E4A-46BE-91AF-404816D06928}">
            <xm:f>NOT(ISERROR(SEARCH('Listados Datos'!$P$4,AR131)))</xm:f>
            <xm:f>'Listados Datos'!$P$4</xm:f>
            <x14:dxf>
              <fill>
                <patternFill>
                  <bgColor rgb="FF33CC33"/>
                </patternFill>
              </fill>
            </x14:dxf>
          </x14:cfRule>
          <x14:cfRule type="containsText" priority="275" operator="containsText" id="{D34FCB20-D1C4-4AE8-89BC-8003BDACC4B7}">
            <xm:f>NOT(ISERROR(SEARCH('Listados Datos'!$P$5,AR131)))</xm:f>
            <xm:f>'Listados Datos'!$P$5</xm:f>
            <x14:dxf>
              <fill>
                <patternFill>
                  <bgColor rgb="FFFFFF00"/>
                </patternFill>
              </fill>
            </x14:dxf>
          </x14:cfRule>
          <x14:cfRule type="containsText" priority="276" operator="containsText" id="{876B4DC0-A3C2-4D13-A1A8-98FF89B6C15E}">
            <xm:f>NOT(ISERROR(SEARCH('Listados Datos'!$P$6,AR131)))</xm:f>
            <xm:f>'Listados Datos'!$P$6</xm:f>
            <x14:dxf>
              <fill>
                <patternFill>
                  <bgColor rgb="FFFFC000"/>
                </patternFill>
              </fill>
            </x14:dxf>
          </x14:cfRule>
          <x14:cfRule type="containsText" priority="27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269" operator="containsText" id="{AE597E42-2EE1-4B78-B139-1F7EACC1E3FB}">
            <xm:f>NOT(ISERROR(SEARCH('Listados Datos'!$T$3,AT135)))</xm:f>
            <xm:f>'Listados Datos'!$T$3</xm:f>
            <x14:dxf>
              <fill>
                <patternFill patternType="solid">
                  <bgColor rgb="FFC00000"/>
                </patternFill>
              </fill>
            </x14:dxf>
          </x14:cfRule>
          <x14:cfRule type="containsText" priority="270" operator="containsText" id="{270E1A11-3D4A-47F6-9A19-AC9DB0280C7B}">
            <xm:f>NOT(ISERROR(SEARCH('Listados Datos'!$T$4,AT135)))</xm:f>
            <xm:f>'Listados Datos'!$T$4</xm:f>
            <x14:dxf>
              <font>
                <b/>
                <i val="0"/>
                <color theme="0"/>
              </font>
              <fill>
                <patternFill>
                  <bgColor rgb="FFE26B0A"/>
                </patternFill>
              </fill>
            </x14:dxf>
          </x14:cfRule>
          <x14:cfRule type="containsText" priority="271" operator="containsText" id="{79539F2E-27FC-4544-B347-71FF280E09C2}">
            <xm:f>NOT(ISERROR(SEARCH('Listados Datos'!$T$5,AT135)))</xm:f>
            <xm:f>'Listados Datos'!$T$5</xm:f>
            <x14:dxf>
              <font>
                <b/>
                <i val="0"/>
                <color auto="1"/>
              </font>
              <fill>
                <patternFill>
                  <bgColor rgb="FFFFFF00"/>
                </patternFill>
              </fill>
            </x14:dxf>
          </x14:cfRule>
          <x14:cfRule type="containsText" priority="27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259" operator="containsText" id="{EBCEACE2-1747-49ED-AEBD-272ABF47726C}">
            <xm:f>NOT(ISERROR(SEARCH('Listados Datos'!$P$3,AR135)))</xm:f>
            <xm:f>'Listados Datos'!$P$3</xm:f>
            <x14:dxf>
              <fill>
                <patternFill>
                  <bgColor rgb="FF99CC00"/>
                </patternFill>
              </fill>
            </x14:dxf>
          </x14:cfRule>
          <x14:cfRule type="containsText" priority="260" operator="containsText" id="{995348F3-D589-4AC3-8034-7AD874917198}">
            <xm:f>NOT(ISERROR(SEARCH('Listados Datos'!$P$4,AR135)))</xm:f>
            <xm:f>'Listados Datos'!$P$4</xm:f>
            <x14:dxf>
              <fill>
                <patternFill>
                  <bgColor rgb="FF33CC33"/>
                </patternFill>
              </fill>
            </x14:dxf>
          </x14:cfRule>
          <x14:cfRule type="containsText" priority="261" operator="containsText" id="{2C815E68-BF47-4EF7-8F89-61B2B53832A6}">
            <xm:f>NOT(ISERROR(SEARCH('Listados Datos'!$P$5,AR135)))</xm:f>
            <xm:f>'Listados Datos'!$P$5</xm:f>
            <x14:dxf>
              <fill>
                <patternFill>
                  <bgColor rgb="FFFFFF00"/>
                </patternFill>
              </fill>
            </x14:dxf>
          </x14:cfRule>
          <x14:cfRule type="containsText" priority="262" operator="containsText" id="{357F6729-185F-431C-9231-BEF6C55E5F14}">
            <xm:f>NOT(ISERROR(SEARCH('Listados Datos'!$P$6,AR135)))</xm:f>
            <xm:f>'Listados Datos'!$P$6</xm:f>
            <x14:dxf>
              <fill>
                <patternFill>
                  <bgColor rgb="FFFFC000"/>
                </patternFill>
              </fill>
            </x14:dxf>
          </x14:cfRule>
          <x14:cfRule type="containsText" priority="26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255" operator="containsText" id="{068A6F5D-CCD7-4455-B281-9C41FC5B41F8}">
            <xm:f>NOT(ISERROR(SEARCH('Listados Datos'!$T$3,AF132)))</xm:f>
            <xm:f>'Listados Datos'!$T$3</xm:f>
            <x14:dxf>
              <fill>
                <patternFill patternType="solid">
                  <bgColor rgb="FFC00000"/>
                </patternFill>
              </fill>
            </x14:dxf>
          </x14:cfRule>
          <x14:cfRule type="containsText" priority="256" operator="containsText" id="{24B03833-EA0B-43BD-929F-D12A65584580}">
            <xm:f>NOT(ISERROR(SEARCH('Listados Datos'!$T$4,AF132)))</xm:f>
            <xm:f>'Listados Datos'!$T$4</xm:f>
            <x14:dxf>
              <font>
                <b/>
                <i val="0"/>
                <color theme="0"/>
              </font>
              <fill>
                <patternFill>
                  <bgColor rgb="FFE26B0A"/>
                </patternFill>
              </fill>
            </x14:dxf>
          </x14:cfRule>
          <x14:cfRule type="containsText" priority="257" operator="containsText" id="{8FD5E28C-E3E3-434A-98CE-D5968E7F5BC4}">
            <xm:f>NOT(ISERROR(SEARCH('Listados Datos'!$T$5,AF132)))</xm:f>
            <xm:f>'Listados Datos'!$T$5</xm:f>
            <x14:dxf>
              <font>
                <b/>
                <i val="0"/>
                <color auto="1"/>
              </font>
              <fill>
                <patternFill>
                  <bgColor rgb="FFFFFF00"/>
                </patternFill>
              </fill>
            </x14:dxf>
          </x14:cfRule>
          <x14:cfRule type="containsText" priority="25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251" operator="containsText" id="{2D292F64-BCC5-4603-89F6-52FC70483D17}">
            <xm:f>NOT(ISERROR(SEARCH('Listados Datos'!$T$3,AB132)))</xm:f>
            <xm:f>'Listados Datos'!$T$3</xm:f>
            <x14:dxf>
              <fill>
                <patternFill patternType="solid">
                  <bgColor rgb="FFC00000"/>
                </patternFill>
              </fill>
            </x14:dxf>
          </x14:cfRule>
          <x14:cfRule type="containsText" priority="252" operator="containsText" id="{F4570DFF-2E1C-45E3-AD5D-08CD03D22733}">
            <xm:f>NOT(ISERROR(SEARCH('Listados Datos'!$T$4,AB132)))</xm:f>
            <xm:f>'Listados Datos'!$T$4</xm:f>
            <x14:dxf>
              <font>
                <b/>
                <i val="0"/>
                <color theme="0"/>
              </font>
              <fill>
                <patternFill>
                  <bgColor rgb="FFE26B0A"/>
                </patternFill>
              </fill>
            </x14:dxf>
          </x14:cfRule>
          <x14:cfRule type="containsText" priority="253" operator="containsText" id="{1636DF8D-AF74-420F-A578-1D00EB818020}">
            <xm:f>NOT(ISERROR(SEARCH('Listados Datos'!$T$5,AB132)))</xm:f>
            <xm:f>'Listados Datos'!$T$5</xm:f>
            <x14:dxf>
              <font>
                <b/>
                <i val="0"/>
                <color auto="1"/>
              </font>
              <fill>
                <patternFill>
                  <bgColor rgb="FFFFFF00"/>
                </patternFill>
              </fill>
            </x14:dxf>
          </x14:cfRule>
          <x14:cfRule type="containsText" priority="25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241" operator="containsText" id="{A2723DCA-96A1-475A-AD3B-198408963420}">
            <xm:f>NOT(ISERROR(SEARCH('Listados Datos'!$P$3,Z132)))</xm:f>
            <xm:f>'Listados Datos'!$P$3</xm:f>
            <x14:dxf>
              <fill>
                <patternFill>
                  <bgColor rgb="FF99CC00"/>
                </patternFill>
              </fill>
            </x14:dxf>
          </x14:cfRule>
          <x14:cfRule type="containsText" priority="242" operator="containsText" id="{2671E301-07C5-4E9A-965B-58633A717F33}">
            <xm:f>NOT(ISERROR(SEARCH('Listados Datos'!$P$4,Z132)))</xm:f>
            <xm:f>'Listados Datos'!$P$4</xm:f>
            <x14:dxf>
              <fill>
                <patternFill>
                  <bgColor rgb="FF33CC33"/>
                </patternFill>
              </fill>
            </x14:dxf>
          </x14:cfRule>
          <x14:cfRule type="containsText" priority="243" operator="containsText" id="{2BE7CE64-6C76-46AA-8193-000F59EB76B9}">
            <xm:f>NOT(ISERROR(SEARCH('Listados Datos'!$P$5,Z132)))</xm:f>
            <xm:f>'Listados Datos'!$P$5</xm:f>
            <x14:dxf>
              <fill>
                <patternFill>
                  <bgColor rgb="FFFFFF00"/>
                </patternFill>
              </fill>
            </x14:dxf>
          </x14:cfRule>
          <x14:cfRule type="containsText" priority="244" operator="containsText" id="{A6A565C6-2124-40DE-B694-615FD6297070}">
            <xm:f>NOT(ISERROR(SEARCH('Listados Datos'!$P$6,Z132)))</xm:f>
            <xm:f>'Listados Datos'!$P$6</xm:f>
            <x14:dxf>
              <fill>
                <patternFill>
                  <bgColor rgb="FFFFC000"/>
                </patternFill>
              </fill>
            </x14:dxf>
          </x14:cfRule>
          <x14:cfRule type="containsText" priority="24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227" operator="containsText" id="{840DAA41-3B72-47F4-83C0-39414CC8A9F3}">
            <xm:f>NOT(ISERROR(SEARCH('Listados Datos'!$T$3,AT132)))</xm:f>
            <xm:f>'Listados Datos'!$T$3</xm:f>
            <x14:dxf>
              <fill>
                <patternFill patternType="solid">
                  <bgColor rgb="FFC00000"/>
                </patternFill>
              </fill>
            </x14:dxf>
          </x14:cfRule>
          <x14:cfRule type="containsText" priority="228" operator="containsText" id="{0089FE89-7AF6-40D1-9D8E-5D7BED279173}">
            <xm:f>NOT(ISERROR(SEARCH('Listados Datos'!$T$4,AT132)))</xm:f>
            <xm:f>'Listados Datos'!$T$4</xm:f>
            <x14:dxf>
              <font>
                <b/>
                <i val="0"/>
                <color theme="0"/>
              </font>
              <fill>
                <patternFill>
                  <bgColor rgb="FFE26B0A"/>
                </patternFill>
              </fill>
            </x14:dxf>
          </x14:cfRule>
          <x14:cfRule type="containsText" priority="229" operator="containsText" id="{CC5D6EA9-8E96-4617-B1C3-6AD4551336C8}">
            <xm:f>NOT(ISERROR(SEARCH('Listados Datos'!$T$5,AT132)))</xm:f>
            <xm:f>'Listados Datos'!$T$5</xm:f>
            <x14:dxf>
              <font>
                <b/>
                <i val="0"/>
                <color auto="1"/>
              </font>
              <fill>
                <patternFill>
                  <bgColor rgb="FFFFFF00"/>
                </patternFill>
              </fill>
            </x14:dxf>
          </x14:cfRule>
          <x14:cfRule type="containsText" priority="23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217" operator="containsText" id="{83B7BC05-9183-4CF7-B556-F0197ABA6211}">
            <xm:f>NOT(ISERROR(SEARCH('Listados Datos'!$P$3,AR132)))</xm:f>
            <xm:f>'Listados Datos'!$P$3</xm:f>
            <x14:dxf>
              <fill>
                <patternFill>
                  <bgColor rgb="FF99CC00"/>
                </patternFill>
              </fill>
            </x14:dxf>
          </x14:cfRule>
          <x14:cfRule type="containsText" priority="218" operator="containsText" id="{5BE6CA62-812A-43EE-9447-6D2354B3BEF2}">
            <xm:f>NOT(ISERROR(SEARCH('Listados Datos'!$P$4,AR132)))</xm:f>
            <xm:f>'Listados Datos'!$P$4</xm:f>
            <x14:dxf>
              <fill>
                <patternFill>
                  <bgColor rgb="FF33CC33"/>
                </patternFill>
              </fill>
            </x14:dxf>
          </x14:cfRule>
          <x14:cfRule type="containsText" priority="219" operator="containsText" id="{9A085CE4-AE65-4F5D-85D8-72A413716DAE}">
            <xm:f>NOT(ISERROR(SEARCH('Listados Datos'!$P$5,AR132)))</xm:f>
            <xm:f>'Listados Datos'!$P$5</xm:f>
            <x14:dxf>
              <fill>
                <patternFill>
                  <bgColor rgb="FFFFFF00"/>
                </patternFill>
              </fill>
            </x14:dxf>
          </x14:cfRule>
          <x14:cfRule type="containsText" priority="220" operator="containsText" id="{0C71313D-01E8-41E7-909C-C00175D70A8B}">
            <xm:f>NOT(ISERROR(SEARCH('Listados Datos'!$P$6,AR132)))</xm:f>
            <xm:f>'Listados Datos'!$P$6</xm:f>
            <x14:dxf>
              <fill>
                <patternFill>
                  <bgColor rgb="FFFFC000"/>
                </patternFill>
              </fill>
            </x14:dxf>
          </x14:cfRule>
          <x14:cfRule type="containsText" priority="22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213" operator="containsText" id="{FC54184A-1BC7-46F4-9F4C-05774574D738}">
            <xm:f>NOT(ISERROR(SEARCH('Listados Datos'!$T$3,AT133)))</xm:f>
            <xm:f>'Listados Datos'!$T$3</xm:f>
            <x14:dxf>
              <fill>
                <patternFill patternType="solid">
                  <bgColor rgb="FFC00000"/>
                </patternFill>
              </fill>
            </x14:dxf>
          </x14:cfRule>
          <x14:cfRule type="containsText" priority="214" operator="containsText" id="{5AA8225C-B257-4349-A8E8-5AAB98B7C17C}">
            <xm:f>NOT(ISERROR(SEARCH('Listados Datos'!$T$4,AT133)))</xm:f>
            <xm:f>'Listados Datos'!$T$4</xm:f>
            <x14:dxf>
              <font>
                <b/>
                <i val="0"/>
                <color theme="0"/>
              </font>
              <fill>
                <patternFill>
                  <bgColor rgb="FFE26B0A"/>
                </patternFill>
              </fill>
            </x14:dxf>
          </x14:cfRule>
          <x14:cfRule type="containsText" priority="215" operator="containsText" id="{CACA0A96-E5DC-4737-8712-8A92FBA86099}">
            <xm:f>NOT(ISERROR(SEARCH('Listados Datos'!$T$5,AT133)))</xm:f>
            <xm:f>'Listados Datos'!$T$5</xm:f>
            <x14:dxf>
              <font>
                <b/>
                <i val="0"/>
                <color auto="1"/>
              </font>
              <fill>
                <patternFill>
                  <bgColor rgb="FFFFFF00"/>
                </patternFill>
              </fill>
            </x14:dxf>
          </x14:cfRule>
          <x14:cfRule type="containsText" priority="21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203" operator="containsText" id="{42130589-8386-4CDE-B8D0-66D9EA5E4D9E}">
            <xm:f>NOT(ISERROR(SEARCH('Listados Datos'!$P$3,AR133)))</xm:f>
            <xm:f>'Listados Datos'!$P$3</xm:f>
            <x14:dxf>
              <fill>
                <patternFill>
                  <bgColor rgb="FF99CC00"/>
                </patternFill>
              </fill>
            </x14:dxf>
          </x14:cfRule>
          <x14:cfRule type="containsText" priority="204" operator="containsText" id="{0EDABA26-6FC8-4C52-A339-AD33A91BB426}">
            <xm:f>NOT(ISERROR(SEARCH('Listados Datos'!$P$4,AR133)))</xm:f>
            <xm:f>'Listados Datos'!$P$4</xm:f>
            <x14:dxf>
              <fill>
                <patternFill>
                  <bgColor rgb="FF33CC33"/>
                </patternFill>
              </fill>
            </x14:dxf>
          </x14:cfRule>
          <x14:cfRule type="containsText" priority="205" operator="containsText" id="{60EDA3C3-64C0-4AB8-8A38-BD25B1B0985A}">
            <xm:f>NOT(ISERROR(SEARCH('Listados Datos'!$P$5,AR133)))</xm:f>
            <xm:f>'Listados Datos'!$P$5</xm:f>
            <x14:dxf>
              <fill>
                <patternFill>
                  <bgColor rgb="FFFFFF00"/>
                </patternFill>
              </fill>
            </x14:dxf>
          </x14:cfRule>
          <x14:cfRule type="containsText" priority="206" operator="containsText" id="{43F70A6B-5D1D-427E-B578-C975322C7814}">
            <xm:f>NOT(ISERROR(SEARCH('Listados Datos'!$P$6,AR133)))</xm:f>
            <xm:f>'Listados Datos'!$P$6</xm:f>
            <x14:dxf>
              <fill>
                <patternFill>
                  <bgColor rgb="FFFFC000"/>
                </patternFill>
              </fill>
            </x14:dxf>
          </x14:cfRule>
          <x14:cfRule type="containsText" priority="20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199" operator="containsText" id="{2017F431-9A71-46C1-B8C2-6C5B6647E0A1}">
            <xm:f>NOT(ISERROR(SEARCH('Listados Datos'!$T$3,AF134)))</xm:f>
            <xm:f>'Listados Datos'!$T$3</xm:f>
            <x14:dxf>
              <fill>
                <patternFill patternType="solid">
                  <bgColor rgb="FFC00000"/>
                </patternFill>
              </fill>
            </x14:dxf>
          </x14:cfRule>
          <x14:cfRule type="containsText" priority="200" operator="containsText" id="{9B5D7910-8E8E-4E67-9827-46B24216F33D}">
            <xm:f>NOT(ISERROR(SEARCH('Listados Datos'!$T$4,AF134)))</xm:f>
            <xm:f>'Listados Datos'!$T$4</xm:f>
            <x14:dxf>
              <font>
                <b/>
                <i val="0"/>
                <color theme="0"/>
              </font>
              <fill>
                <patternFill>
                  <bgColor rgb="FFE26B0A"/>
                </patternFill>
              </fill>
            </x14:dxf>
          </x14:cfRule>
          <x14:cfRule type="containsText" priority="201" operator="containsText" id="{82B82369-ABEC-49B1-A296-0B32FFE1158A}">
            <xm:f>NOT(ISERROR(SEARCH('Listados Datos'!$T$5,AF134)))</xm:f>
            <xm:f>'Listados Datos'!$T$5</xm:f>
            <x14:dxf>
              <font>
                <b/>
                <i val="0"/>
                <color auto="1"/>
              </font>
              <fill>
                <patternFill>
                  <bgColor rgb="FFFFFF00"/>
                </patternFill>
              </fill>
            </x14:dxf>
          </x14:cfRule>
          <x14:cfRule type="containsText" priority="20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195" operator="containsText" id="{928131C8-9ABE-405E-80EC-F62ADFAA6AE4}">
            <xm:f>NOT(ISERROR(SEARCH('Listados Datos'!$T$3,AB134)))</xm:f>
            <xm:f>'Listados Datos'!$T$3</xm:f>
            <x14:dxf>
              <fill>
                <patternFill patternType="solid">
                  <bgColor rgb="FFC00000"/>
                </patternFill>
              </fill>
            </x14:dxf>
          </x14:cfRule>
          <x14:cfRule type="containsText" priority="196" operator="containsText" id="{266057A9-FC90-4895-B81C-C95ED79E77C0}">
            <xm:f>NOT(ISERROR(SEARCH('Listados Datos'!$T$4,AB134)))</xm:f>
            <xm:f>'Listados Datos'!$T$4</xm:f>
            <x14:dxf>
              <font>
                <b/>
                <i val="0"/>
                <color theme="0"/>
              </font>
              <fill>
                <patternFill>
                  <bgColor rgb="FFE26B0A"/>
                </patternFill>
              </fill>
            </x14:dxf>
          </x14:cfRule>
          <x14:cfRule type="containsText" priority="197" operator="containsText" id="{E50BC235-03DA-400C-AD24-54A1B075F6AA}">
            <xm:f>NOT(ISERROR(SEARCH('Listados Datos'!$T$5,AB134)))</xm:f>
            <xm:f>'Listados Datos'!$T$5</xm:f>
            <x14:dxf>
              <font>
                <b/>
                <i val="0"/>
                <color auto="1"/>
              </font>
              <fill>
                <patternFill>
                  <bgColor rgb="FFFFFF00"/>
                </patternFill>
              </fill>
            </x14:dxf>
          </x14:cfRule>
          <x14:cfRule type="containsText" priority="19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185" operator="containsText" id="{C3D8F2AA-9432-40B0-9812-3A73EC2AC878}">
            <xm:f>NOT(ISERROR(SEARCH('Listados Datos'!$P$3,Z134)))</xm:f>
            <xm:f>'Listados Datos'!$P$3</xm:f>
            <x14:dxf>
              <fill>
                <patternFill>
                  <bgColor rgb="FF99CC00"/>
                </patternFill>
              </fill>
            </x14:dxf>
          </x14:cfRule>
          <x14:cfRule type="containsText" priority="186" operator="containsText" id="{3875B181-8451-4456-9C06-5702CBE565FB}">
            <xm:f>NOT(ISERROR(SEARCH('Listados Datos'!$P$4,Z134)))</xm:f>
            <xm:f>'Listados Datos'!$P$4</xm:f>
            <x14:dxf>
              <fill>
                <patternFill>
                  <bgColor rgb="FF33CC33"/>
                </patternFill>
              </fill>
            </x14:dxf>
          </x14:cfRule>
          <x14:cfRule type="containsText" priority="187" operator="containsText" id="{FEDE3C93-43BD-4D01-BD09-3CCFF89ED826}">
            <xm:f>NOT(ISERROR(SEARCH('Listados Datos'!$P$5,Z134)))</xm:f>
            <xm:f>'Listados Datos'!$P$5</xm:f>
            <x14:dxf>
              <fill>
                <patternFill>
                  <bgColor rgb="FFFFFF00"/>
                </patternFill>
              </fill>
            </x14:dxf>
          </x14:cfRule>
          <x14:cfRule type="containsText" priority="188" operator="containsText" id="{E68E91CF-FF58-4ACC-A300-949C84A11BE8}">
            <xm:f>NOT(ISERROR(SEARCH('Listados Datos'!$P$6,Z134)))</xm:f>
            <xm:f>'Listados Datos'!$P$6</xm:f>
            <x14:dxf>
              <fill>
                <patternFill>
                  <bgColor rgb="FFFFC000"/>
                </patternFill>
              </fill>
            </x14:dxf>
          </x14:cfRule>
          <x14:cfRule type="containsText" priority="18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71" operator="containsText" id="{E586A25C-654D-4741-A0AF-6F70281E4714}">
            <xm:f>NOT(ISERROR(SEARCH('Listados Datos'!$T$3,AT134)))</xm:f>
            <xm:f>'Listados Datos'!$T$3</xm:f>
            <x14:dxf>
              <fill>
                <patternFill patternType="solid">
                  <bgColor rgb="FFC00000"/>
                </patternFill>
              </fill>
            </x14:dxf>
          </x14:cfRule>
          <x14:cfRule type="containsText" priority="172" operator="containsText" id="{2F512C64-0FA0-4C6D-9652-4DF31CD504E2}">
            <xm:f>NOT(ISERROR(SEARCH('Listados Datos'!$T$4,AT134)))</xm:f>
            <xm:f>'Listados Datos'!$T$4</xm:f>
            <x14:dxf>
              <font>
                <b/>
                <i val="0"/>
                <color theme="0"/>
              </font>
              <fill>
                <patternFill>
                  <bgColor rgb="FFE26B0A"/>
                </patternFill>
              </fill>
            </x14:dxf>
          </x14:cfRule>
          <x14:cfRule type="containsText" priority="173" operator="containsText" id="{1BF3A862-3815-499D-840C-2BA41D1B04EE}">
            <xm:f>NOT(ISERROR(SEARCH('Listados Datos'!$T$5,AT134)))</xm:f>
            <xm:f>'Listados Datos'!$T$5</xm:f>
            <x14:dxf>
              <font>
                <b/>
                <i val="0"/>
                <color auto="1"/>
              </font>
              <fill>
                <patternFill>
                  <bgColor rgb="FFFFFF00"/>
                </patternFill>
              </fill>
            </x14:dxf>
          </x14:cfRule>
          <x14:cfRule type="containsText" priority="17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61" operator="containsText" id="{0D113414-D315-4F3A-893F-661AFB0DD4CA}">
            <xm:f>NOT(ISERROR(SEARCH('Listados Datos'!$P$3,AR134)))</xm:f>
            <xm:f>'Listados Datos'!$P$3</xm:f>
            <x14:dxf>
              <fill>
                <patternFill>
                  <bgColor rgb="FF99CC00"/>
                </patternFill>
              </fill>
            </x14:dxf>
          </x14:cfRule>
          <x14:cfRule type="containsText" priority="162" operator="containsText" id="{5386FE3A-4FEF-44C9-9230-00099ABF25AB}">
            <xm:f>NOT(ISERROR(SEARCH('Listados Datos'!$P$4,AR134)))</xm:f>
            <xm:f>'Listados Datos'!$P$4</xm:f>
            <x14:dxf>
              <fill>
                <patternFill>
                  <bgColor rgb="FF33CC33"/>
                </patternFill>
              </fill>
            </x14:dxf>
          </x14:cfRule>
          <x14:cfRule type="containsText" priority="163" operator="containsText" id="{AF7AD83B-CA9B-4D76-9C8C-E8F2C9238CFE}">
            <xm:f>NOT(ISERROR(SEARCH('Listados Datos'!$P$5,AR134)))</xm:f>
            <xm:f>'Listados Datos'!$P$5</xm:f>
            <x14:dxf>
              <fill>
                <patternFill>
                  <bgColor rgb="FFFFFF00"/>
                </patternFill>
              </fill>
            </x14:dxf>
          </x14:cfRule>
          <x14:cfRule type="containsText" priority="164" operator="containsText" id="{EB9278D7-3F78-43C6-8AF1-74B9056CCD70}">
            <xm:f>NOT(ISERROR(SEARCH('Listados Datos'!$P$6,AR134)))</xm:f>
            <xm:f>'Listados Datos'!$P$6</xm:f>
            <x14:dxf>
              <fill>
                <patternFill>
                  <bgColor rgb="FFFFC000"/>
                </patternFill>
              </fill>
            </x14:dxf>
          </x14:cfRule>
          <x14:cfRule type="containsText" priority="165" operator="containsText" id="{BB8FC5F1-ECD2-4B06-AF7B-DB6262C5AC25}">
            <xm:f>NOT(ISERROR(SEARCH('Listados Datos'!$P$7,AR134)))</xm:f>
            <xm:f>'Listados Datos'!$P$7</xm:f>
            <x14:dxf>
              <fill>
                <patternFill>
                  <bgColor rgb="FFFF0000"/>
                </patternFill>
              </fill>
            </x14:dxf>
          </x14:cfRule>
          <xm:sqref>AR134</xm:sqref>
        </x14:conditionalFormatting>
        <x14:conditionalFormatting xmlns:xm="http://schemas.microsoft.com/office/excel/2006/main">
          <x14:cfRule type="containsText" priority="67" operator="containsText" id="{BB6BF72E-10A5-4DA5-90CD-7EB8093D40CB}">
            <xm:f>NOT(ISERROR(SEARCH('Listados Datos'!$T$3,AT228)))</xm:f>
            <xm:f>'Listados Datos'!$T$3</xm:f>
            <x14:dxf>
              <fill>
                <patternFill patternType="solid">
                  <bgColor rgb="FFC00000"/>
                </patternFill>
              </fill>
            </x14:dxf>
          </x14:cfRule>
          <x14:cfRule type="containsText" priority="68" operator="containsText" id="{AA5AECAE-9414-4FFA-8B9F-67F48D629112}">
            <xm:f>NOT(ISERROR(SEARCH('Listados Datos'!$T$4,AT228)))</xm:f>
            <xm:f>'Listados Datos'!$T$4</xm:f>
            <x14:dxf>
              <font>
                <b/>
                <i val="0"/>
                <color theme="0"/>
              </font>
              <fill>
                <patternFill>
                  <bgColor rgb="FFE26B0A"/>
                </patternFill>
              </fill>
            </x14:dxf>
          </x14:cfRule>
          <x14:cfRule type="containsText" priority="69" operator="containsText" id="{4850BC24-F43E-461E-BFB8-858146AD4095}">
            <xm:f>NOT(ISERROR(SEARCH('Listados Datos'!$T$5,AT228)))</xm:f>
            <xm:f>'Listados Datos'!$T$5</xm:f>
            <x14:dxf>
              <font>
                <b/>
                <i val="0"/>
                <color auto="1"/>
              </font>
              <fill>
                <patternFill>
                  <bgColor rgb="FFFFFF00"/>
                </patternFill>
              </fill>
            </x14:dxf>
          </x14:cfRule>
          <x14:cfRule type="containsText" priority="70" operator="containsText" id="{716B6311-8D53-4357-994B-AFE92CCD3BCF}">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57" operator="containsText" id="{EA2EF776-C200-4B0E-8891-89CB67318F38}">
            <xm:f>NOT(ISERROR(SEARCH('Listados Datos'!$P$3,AR228)))</xm:f>
            <xm:f>'Listados Datos'!$P$3</xm:f>
            <x14:dxf>
              <fill>
                <patternFill>
                  <bgColor rgb="FF99CC00"/>
                </patternFill>
              </fill>
            </x14:dxf>
          </x14:cfRule>
          <x14:cfRule type="containsText" priority="58" operator="containsText" id="{CC1409DE-3A15-452B-9058-AA71A3F50C4F}">
            <xm:f>NOT(ISERROR(SEARCH('Listados Datos'!$P$4,AR228)))</xm:f>
            <xm:f>'Listados Datos'!$P$4</xm:f>
            <x14:dxf>
              <fill>
                <patternFill>
                  <bgColor rgb="FF33CC33"/>
                </patternFill>
              </fill>
            </x14:dxf>
          </x14:cfRule>
          <x14:cfRule type="containsText" priority="59" operator="containsText" id="{823728F1-62E0-43C5-BF3D-8D0F5482BA8D}">
            <xm:f>NOT(ISERROR(SEARCH('Listados Datos'!$P$5,AR228)))</xm:f>
            <xm:f>'Listados Datos'!$P$5</xm:f>
            <x14:dxf>
              <fill>
                <patternFill>
                  <bgColor rgb="FFFFFF00"/>
                </patternFill>
              </fill>
            </x14:dxf>
          </x14:cfRule>
          <x14:cfRule type="containsText" priority="60" operator="containsText" id="{57D7BF31-BB8B-4421-BF20-5E033D9F53EB}">
            <xm:f>NOT(ISERROR(SEARCH('Listados Datos'!$P$6,AR228)))</xm:f>
            <xm:f>'Listados Datos'!$P$6</xm:f>
            <x14:dxf>
              <fill>
                <patternFill>
                  <bgColor rgb="FFFFC000"/>
                </patternFill>
              </fill>
            </x14:dxf>
          </x14:cfRule>
          <x14:cfRule type="containsText" priority="61" operator="containsText" id="{55273DB3-43F3-4E30-80D0-7A22E4249669}">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43" operator="containsText" id="{FF8A7D90-8BA6-4AF4-BD6A-972187F5E3F8}">
            <xm:f>NOT(ISERROR(SEARCH('Listados Datos'!$P$3,AR229)))</xm:f>
            <xm:f>'Listados Datos'!$P$3</xm:f>
            <x14:dxf>
              <fill>
                <patternFill>
                  <bgColor rgb="FF99CC00"/>
                </patternFill>
              </fill>
            </x14:dxf>
          </x14:cfRule>
          <x14:cfRule type="containsText" priority="44" operator="containsText" id="{A7096E01-CF9E-49C7-8179-CA93EB6A3FF2}">
            <xm:f>NOT(ISERROR(SEARCH('Listados Datos'!$P$4,AR229)))</xm:f>
            <xm:f>'Listados Datos'!$P$4</xm:f>
            <x14:dxf>
              <fill>
                <patternFill>
                  <bgColor rgb="FF33CC33"/>
                </patternFill>
              </fill>
            </x14:dxf>
          </x14:cfRule>
          <x14:cfRule type="containsText" priority="45" operator="containsText" id="{8807DC2D-C3D7-4FF2-B78B-1AE5992C0AF8}">
            <xm:f>NOT(ISERROR(SEARCH('Listados Datos'!$P$5,AR229)))</xm:f>
            <xm:f>'Listados Datos'!$P$5</xm:f>
            <x14:dxf>
              <fill>
                <patternFill>
                  <bgColor rgb="FFFFFF00"/>
                </patternFill>
              </fill>
            </x14:dxf>
          </x14:cfRule>
          <x14:cfRule type="containsText" priority="46" operator="containsText" id="{3DE7DA00-E0A6-4505-9AE6-7A82C4E13235}">
            <xm:f>NOT(ISERROR(SEARCH('Listados Datos'!$P$6,AR229)))</xm:f>
            <xm:f>'Listados Datos'!$P$6</xm:f>
            <x14:dxf>
              <fill>
                <patternFill>
                  <bgColor rgb="FFFFC000"/>
                </patternFill>
              </fill>
            </x14:dxf>
          </x14:cfRule>
          <x14:cfRule type="containsText" priority="47" operator="containsText" id="{667BB42E-1EF8-4A81-921E-9F5E009D11D5}">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57" operator="containsText" id="{C2ECD256-47B5-4A77-B793-746F0BD0378D}">
            <xm:f>NOT(ISERROR(SEARCH('Listados Datos'!$T$3,AB226)))</xm:f>
            <xm:f>'Listados Datos'!$T$3</xm:f>
            <x14:dxf>
              <fill>
                <patternFill patternType="solid">
                  <bgColor rgb="FFC00000"/>
                </patternFill>
              </fill>
            </x14:dxf>
          </x14:cfRule>
          <x14:cfRule type="containsText" priority="158" operator="containsText" id="{F8063FAD-261A-4644-8A1F-91113A3627BF}">
            <xm:f>NOT(ISERROR(SEARCH('Listados Datos'!$T$4,AB226)))</xm:f>
            <xm:f>'Listados Datos'!$T$4</xm:f>
            <x14:dxf>
              <font>
                <b/>
                <i val="0"/>
                <color theme="0"/>
              </font>
              <fill>
                <patternFill>
                  <bgColor rgb="FFE26B0A"/>
                </patternFill>
              </fill>
            </x14:dxf>
          </x14:cfRule>
          <x14:cfRule type="containsText" priority="159" operator="containsText" id="{8DF9A62B-45ED-4E00-9EDF-DF21D22DFFD8}">
            <xm:f>NOT(ISERROR(SEARCH('Listados Datos'!$T$5,AB226)))</xm:f>
            <xm:f>'Listados Datos'!$T$5</xm:f>
            <x14:dxf>
              <font>
                <b/>
                <i val="0"/>
                <color auto="1"/>
              </font>
              <fill>
                <patternFill>
                  <bgColor rgb="FFFFFF00"/>
                </patternFill>
              </fill>
            </x14:dxf>
          </x14:cfRule>
          <x14:cfRule type="containsText" priority="160" operator="containsText" id="{022373FC-C8BC-40A6-ACCE-43159D61BC01}">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47" operator="containsText" id="{D6B8451B-251C-4937-90F3-2FBD3D7B44FF}">
            <xm:f>NOT(ISERROR(SEARCH('Listados Datos'!$P$3,Z226)))</xm:f>
            <xm:f>'Listados Datos'!$P$3</xm:f>
            <x14:dxf>
              <fill>
                <patternFill>
                  <bgColor rgb="FF99CC00"/>
                </patternFill>
              </fill>
            </x14:dxf>
          </x14:cfRule>
          <x14:cfRule type="containsText" priority="148" operator="containsText" id="{66DCFBCA-8ACB-4E38-BE22-A3ECC08FE0BD}">
            <xm:f>NOT(ISERROR(SEARCH('Listados Datos'!$P$4,Z226)))</xm:f>
            <xm:f>'Listados Datos'!$P$4</xm:f>
            <x14:dxf>
              <fill>
                <patternFill>
                  <bgColor rgb="FF33CC33"/>
                </patternFill>
              </fill>
            </x14:dxf>
          </x14:cfRule>
          <x14:cfRule type="containsText" priority="149" operator="containsText" id="{D06111F4-B67B-4834-8222-A1289D21857B}">
            <xm:f>NOT(ISERROR(SEARCH('Listados Datos'!$P$5,Z226)))</xm:f>
            <xm:f>'Listados Datos'!$P$5</xm:f>
            <x14:dxf>
              <fill>
                <patternFill>
                  <bgColor rgb="FFFFFF00"/>
                </patternFill>
              </fill>
            </x14:dxf>
          </x14:cfRule>
          <x14:cfRule type="containsText" priority="150" operator="containsText" id="{844F936A-0424-4F80-AE8A-0D0ED51E219A}">
            <xm:f>NOT(ISERROR(SEARCH('Listados Datos'!$P$6,Z226)))</xm:f>
            <xm:f>'Listados Datos'!$P$6</xm:f>
            <x14:dxf>
              <fill>
                <patternFill>
                  <bgColor rgb="FFFFC000"/>
                </patternFill>
              </fill>
            </x14:dxf>
          </x14:cfRule>
          <x14:cfRule type="containsText" priority="151" operator="containsText" id="{8760AC80-E807-41B2-9122-ECE5E24E4FBC}">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23" operator="containsText" id="{1827A788-100F-495F-B6E1-225043D380F0}">
            <xm:f>NOT(ISERROR(SEARCH('Listados Datos'!$T$3,AT226)))</xm:f>
            <xm:f>'Listados Datos'!$T$3</xm:f>
            <x14:dxf>
              <fill>
                <patternFill patternType="solid">
                  <bgColor rgb="FFC00000"/>
                </patternFill>
              </fill>
            </x14:dxf>
          </x14:cfRule>
          <x14:cfRule type="containsText" priority="124" operator="containsText" id="{139B317C-A40C-46CE-9F09-1BB878A2BE39}">
            <xm:f>NOT(ISERROR(SEARCH('Listados Datos'!$T$4,AT226)))</xm:f>
            <xm:f>'Listados Datos'!$T$4</xm:f>
            <x14:dxf>
              <font>
                <b/>
                <i val="0"/>
                <color theme="0"/>
              </font>
              <fill>
                <patternFill>
                  <bgColor rgb="FFE26B0A"/>
                </patternFill>
              </fill>
            </x14:dxf>
          </x14:cfRule>
          <x14:cfRule type="containsText" priority="125" operator="containsText" id="{E1D25B2E-ADC3-45A4-9AE8-A1204B5ED2F7}">
            <xm:f>NOT(ISERROR(SEARCH('Listados Datos'!$T$5,AT226)))</xm:f>
            <xm:f>'Listados Datos'!$T$5</xm:f>
            <x14:dxf>
              <font>
                <b/>
                <i val="0"/>
                <color auto="1"/>
              </font>
              <fill>
                <patternFill>
                  <bgColor rgb="FFFFFF00"/>
                </patternFill>
              </fill>
            </x14:dxf>
          </x14:cfRule>
          <x14:cfRule type="containsText" priority="126" operator="containsText" id="{8AF6B806-5639-4CA8-916E-E9C0C3A45CB4}">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13" operator="containsText" id="{C8E9CC74-1496-41EC-B2E1-48D27B52FD52}">
            <xm:f>NOT(ISERROR(SEARCH('Listados Datos'!$P$3,AR226)))</xm:f>
            <xm:f>'Listados Datos'!$P$3</xm:f>
            <x14:dxf>
              <fill>
                <patternFill>
                  <bgColor rgb="FF99CC00"/>
                </patternFill>
              </fill>
            </x14:dxf>
          </x14:cfRule>
          <x14:cfRule type="containsText" priority="114" operator="containsText" id="{14AA1094-83A7-4053-9C5B-ABDFE32EC6A2}">
            <xm:f>NOT(ISERROR(SEARCH('Listados Datos'!$P$4,AR226)))</xm:f>
            <xm:f>'Listados Datos'!$P$4</xm:f>
            <x14:dxf>
              <fill>
                <patternFill>
                  <bgColor rgb="FF33CC33"/>
                </patternFill>
              </fill>
            </x14:dxf>
          </x14:cfRule>
          <x14:cfRule type="containsText" priority="115" operator="containsText" id="{BA8D8E50-F33B-41F0-A9BF-42EE75840129}">
            <xm:f>NOT(ISERROR(SEARCH('Listados Datos'!$P$5,AR226)))</xm:f>
            <xm:f>'Listados Datos'!$P$5</xm:f>
            <x14:dxf>
              <fill>
                <patternFill>
                  <bgColor rgb="FFFFFF00"/>
                </patternFill>
              </fill>
            </x14:dxf>
          </x14:cfRule>
          <x14:cfRule type="containsText" priority="116" operator="containsText" id="{4F317F1B-3243-4B97-A43B-D2DEF47CFF82}">
            <xm:f>NOT(ISERROR(SEARCH('Listados Datos'!$P$6,AR226)))</xm:f>
            <xm:f>'Listados Datos'!$P$6</xm:f>
            <x14:dxf>
              <fill>
                <patternFill>
                  <bgColor rgb="FFFFC000"/>
                </patternFill>
              </fill>
            </x14:dxf>
          </x14:cfRule>
          <x14:cfRule type="containsText" priority="117" operator="containsText" id="{8EDA6227-5E46-421D-9228-EFA560FD37E7}">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09" operator="containsText" id="{FCA11B63-F582-4F1F-AA8E-8C6F3D33B096}">
            <xm:f>NOT(ISERROR(SEARCH('Listados Datos'!$T$3,AT227)))</xm:f>
            <xm:f>'Listados Datos'!$T$3</xm:f>
            <x14:dxf>
              <fill>
                <patternFill patternType="solid">
                  <bgColor rgb="FFC00000"/>
                </patternFill>
              </fill>
            </x14:dxf>
          </x14:cfRule>
          <x14:cfRule type="containsText" priority="110" operator="containsText" id="{00CC3DB2-5239-4280-AE16-AEA6E1EE4078}">
            <xm:f>NOT(ISERROR(SEARCH('Listados Datos'!$T$4,AT227)))</xm:f>
            <xm:f>'Listados Datos'!$T$4</xm:f>
            <x14:dxf>
              <font>
                <b/>
                <i val="0"/>
                <color theme="0"/>
              </font>
              <fill>
                <patternFill>
                  <bgColor rgb="FFE26B0A"/>
                </patternFill>
              </fill>
            </x14:dxf>
          </x14:cfRule>
          <x14:cfRule type="containsText" priority="111" operator="containsText" id="{629EC291-1E7F-4B63-9C39-39DB60314BB7}">
            <xm:f>NOT(ISERROR(SEARCH('Listados Datos'!$T$5,AT227)))</xm:f>
            <xm:f>'Listados Datos'!$T$5</xm:f>
            <x14:dxf>
              <font>
                <b/>
                <i val="0"/>
                <color auto="1"/>
              </font>
              <fill>
                <patternFill>
                  <bgColor rgb="FFFFFF00"/>
                </patternFill>
              </fill>
            </x14:dxf>
          </x14:cfRule>
          <x14:cfRule type="containsText" priority="112" operator="containsText" id="{10A5F4CE-A2A0-4D30-9212-7051819ED3D8}">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99" operator="containsText" id="{41CAB478-E04A-4815-9743-391E47060082}">
            <xm:f>NOT(ISERROR(SEARCH('Listados Datos'!$P$3,AR227)))</xm:f>
            <xm:f>'Listados Datos'!$P$3</xm:f>
            <x14:dxf>
              <fill>
                <patternFill>
                  <bgColor rgb="FF99CC00"/>
                </patternFill>
              </fill>
            </x14:dxf>
          </x14:cfRule>
          <x14:cfRule type="containsText" priority="100" operator="containsText" id="{D27F6053-4E42-42D7-B50A-787A2CF9677A}">
            <xm:f>NOT(ISERROR(SEARCH('Listados Datos'!$P$4,AR227)))</xm:f>
            <xm:f>'Listados Datos'!$P$4</xm:f>
            <x14:dxf>
              <fill>
                <patternFill>
                  <bgColor rgb="FF33CC33"/>
                </patternFill>
              </fill>
            </x14:dxf>
          </x14:cfRule>
          <x14:cfRule type="containsText" priority="101" operator="containsText" id="{6BEC06ED-8DCF-4E51-86CD-5FBF6033FA92}">
            <xm:f>NOT(ISERROR(SEARCH('Listados Datos'!$P$5,AR227)))</xm:f>
            <xm:f>'Listados Datos'!$P$5</xm:f>
            <x14:dxf>
              <fill>
                <patternFill>
                  <bgColor rgb="FFFFFF00"/>
                </patternFill>
              </fill>
            </x14:dxf>
          </x14:cfRule>
          <x14:cfRule type="containsText" priority="102" operator="containsText" id="{451C937A-0FFA-46BE-8093-6D92AEB67DEF}">
            <xm:f>NOT(ISERROR(SEARCH('Listados Datos'!$P$6,AR227)))</xm:f>
            <xm:f>'Listados Datos'!$P$6</xm:f>
            <x14:dxf>
              <fill>
                <patternFill>
                  <bgColor rgb="FFFFC000"/>
                </patternFill>
              </fill>
            </x14:dxf>
          </x14:cfRule>
          <x14:cfRule type="containsText" priority="103" operator="containsText" id="{C0768F65-BC8B-4DBB-93A5-5925EE46AFB4}">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95" operator="containsText" id="{95EA2B7B-A275-40BE-867A-D7909F785880}">
            <xm:f>NOT(ISERROR(SEARCH('Listados Datos'!$T$3,AF228)))</xm:f>
            <xm:f>'Listados Datos'!$T$3</xm:f>
            <x14:dxf>
              <fill>
                <patternFill patternType="solid">
                  <bgColor rgb="FFC00000"/>
                </patternFill>
              </fill>
            </x14:dxf>
          </x14:cfRule>
          <x14:cfRule type="containsText" priority="96" operator="containsText" id="{EB9E98E9-ADBA-482D-8C44-80F3B6895960}">
            <xm:f>NOT(ISERROR(SEARCH('Listados Datos'!$T$4,AF228)))</xm:f>
            <xm:f>'Listados Datos'!$T$4</xm:f>
            <x14:dxf>
              <font>
                <b/>
                <i val="0"/>
                <color theme="0"/>
              </font>
              <fill>
                <patternFill>
                  <bgColor rgb="FFE26B0A"/>
                </patternFill>
              </fill>
            </x14:dxf>
          </x14:cfRule>
          <x14:cfRule type="containsText" priority="97" operator="containsText" id="{FCD87B3B-4B7E-49F2-945A-4218F5ECAE24}">
            <xm:f>NOT(ISERROR(SEARCH('Listados Datos'!$T$5,AF228)))</xm:f>
            <xm:f>'Listados Datos'!$T$5</xm:f>
            <x14:dxf>
              <font>
                <b/>
                <i val="0"/>
                <color auto="1"/>
              </font>
              <fill>
                <patternFill>
                  <bgColor rgb="FFFFFF00"/>
                </patternFill>
              </fill>
            </x14:dxf>
          </x14:cfRule>
          <x14:cfRule type="containsText" priority="98" operator="containsText" id="{692BB9B6-0001-4F69-B40C-B95365114D39}">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91" operator="containsText" id="{DE129551-903C-4FCE-9C16-54AB6123F521}">
            <xm:f>NOT(ISERROR(SEARCH('Listados Datos'!$T$3,AB228)))</xm:f>
            <xm:f>'Listados Datos'!$T$3</xm:f>
            <x14:dxf>
              <fill>
                <patternFill patternType="solid">
                  <bgColor rgb="FFC00000"/>
                </patternFill>
              </fill>
            </x14:dxf>
          </x14:cfRule>
          <x14:cfRule type="containsText" priority="92" operator="containsText" id="{42EC1049-32F1-435B-B51A-C35AEA11CC90}">
            <xm:f>NOT(ISERROR(SEARCH('Listados Datos'!$T$4,AB228)))</xm:f>
            <xm:f>'Listados Datos'!$T$4</xm:f>
            <x14:dxf>
              <font>
                <b/>
                <i val="0"/>
                <color theme="0"/>
              </font>
              <fill>
                <patternFill>
                  <bgColor rgb="FFE26B0A"/>
                </patternFill>
              </fill>
            </x14:dxf>
          </x14:cfRule>
          <x14:cfRule type="containsText" priority="93" operator="containsText" id="{6C9F8FE3-4D85-40D5-B5C6-8BB384003C14}">
            <xm:f>NOT(ISERROR(SEARCH('Listados Datos'!$T$5,AB228)))</xm:f>
            <xm:f>'Listados Datos'!$T$5</xm:f>
            <x14:dxf>
              <font>
                <b/>
                <i val="0"/>
                <color auto="1"/>
              </font>
              <fill>
                <patternFill>
                  <bgColor rgb="FFFFFF00"/>
                </patternFill>
              </fill>
            </x14:dxf>
          </x14:cfRule>
          <x14:cfRule type="containsText" priority="94" operator="containsText" id="{A647F210-6767-4E31-AE69-777C0AA9BF6D}">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81" operator="containsText" id="{D26B8FA0-3417-4878-9666-48E51002ACA6}">
            <xm:f>NOT(ISERROR(SEARCH('Listados Datos'!$P$3,Z228)))</xm:f>
            <xm:f>'Listados Datos'!$P$3</xm:f>
            <x14:dxf>
              <fill>
                <patternFill>
                  <bgColor rgb="FF99CC00"/>
                </patternFill>
              </fill>
            </x14:dxf>
          </x14:cfRule>
          <x14:cfRule type="containsText" priority="82" operator="containsText" id="{C641E462-EDF3-4F34-9D13-6E6CE7EF0E41}">
            <xm:f>NOT(ISERROR(SEARCH('Listados Datos'!$P$4,Z228)))</xm:f>
            <xm:f>'Listados Datos'!$P$4</xm:f>
            <x14:dxf>
              <fill>
                <patternFill>
                  <bgColor rgb="FF33CC33"/>
                </patternFill>
              </fill>
            </x14:dxf>
          </x14:cfRule>
          <x14:cfRule type="containsText" priority="83" operator="containsText" id="{EB166A72-F3EA-483B-B1F4-9FA0A97A97D0}">
            <xm:f>NOT(ISERROR(SEARCH('Listados Datos'!$P$5,Z228)))</xm:f>
            <xm:f>'Listados Datos'!$P$5</xm:f>
            <x14:dxf>
              <fill>
                <patternFill>
                  <bgColor rgb="FFFFFF00"/>
                </patternFill>
              </fill>
            </x14:dxf>
          </x14:cfRule>
          <x14:cfRule type="containsText" priority="84" operator="containsText" id="{D65759AB-3E8C-4E73-8327-9836875C2478}">
            <xm:f>NOT(ISERROR(SEARCH('Listados Datos'!$P$6,Z228)))</xm:f>
            <xm:f>'Listados Datos'!$P$6</xm:f>
            <x14:dxf>
              <fill>
                <patternFill>
                  <bgColor rgb="FFFFC000"/>
                </patternFill>
              </fill>
            </x14:dxf>
          </x14:cfRule>
          <x14:cfRule type="containsText" priority="85" operator="containsText" id="{F1DF57FC-C0AB-454A-82EC-8804D875E0AD}">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53" operator="containsText" id="{1F3D5670-E301-442E-9D45-E8DD393A513E}">
            <xm:f>NOT(ISERROR(SEARCH('Listados Datos'!$T$3,AT229)))</xm:f>
            <xm:f>'Listados Datos'!$T$3</xm:f>
            <x14:dxf>
              <fill>
                <patternFill patternType="solid">
                  <bgColor rgb="FFC00000"/>
                </patternFill>
              </fill>
            </x14:dxf>
          </x14:cfRule>
          <x14:cfRule type="containsText" priority="54" operator="containsText" id="{EC9D3790-1A65-4EEB-9DEF-2EA06D48B6EE}">
            <xm:f>NOT(ISERROR(SEARCH('Listados Datos'!$T$4,AT229)))</xm:f>
            <xm:f>'Listados Datos'!$T$4</xm:f>
            <x14:dxf>
              <font>
                <b/>
                <i val="0"/>
                <color theme="0"/>
              </font>
              <fill>
                <patternFill>
                  <bgColor rgb="FFE26B0A"/>
                </patternFill>
              </fill>
            </x14:dxf>
          </x14:cfRule>
          <x14:cfRule type="containsText" priority="55" operator="containsText" id="{FE4C0A66-F2EA-4C2F-A476-B369283E1662}">
            <xm:f>NOT(ISERROR(SEARCH('Listados Datos'!$T$5,AT229)))</xm:f>
            <xm:f>'Listados Datos'!$T$5</xm:f>
            <x14:dxf>
              <font>
                <b/>
                <i val="0"/>
                <color auto="1"/>
              </font>
              <fill>
                <patternFill>
                  <bgColor rgb="FFFFFF00"/>
                </patternFill>
              </fill>
            </x14:dxf>
          </x14:cfRule>
          <x14:cfRule type="containsText" priority="56" operator="containsText" id="{9F2D3A09-A748-480B-9F1D-E50D6B7E0618}">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 operator="containsText" id="{F5BD1F6A-BD42-4C02-87FE-0039839AA9AB}">
            <xm:f>NOT(ISERROR(SEARCH('Listados Datos'!$P$3,AR230)))</xm:f>
            <xm:f>'Listados Datos'!$P$3</xm:f>
            <x14:dxf>
              <fill>
                <patternFill>
                  <bgColor rgb="FF99CC00"/>
                </patternFill>
              </fill>
            </x14:dxf>
          </x14:cfRule>
          <x14:cfRule type="containsText" priority="2" operator="containsText" id="{A2361BA5-E234-451F-975F-A49F998DBCDA}">
            <xm:f>NOT(ISERROR(SEARCH('Listados Datos'!$P$4,AR230)))</xm:f>
            <xm:f>'Listados Datos'!$P$4</xm:f>
            <x14:dxf>
              <fill>
                <patternFill>
                  <bgColor rgb="FF33CC33"/>
                </patternFill>
              </fill>
            </x14:dxf>
          </x14:cfRule>
          <x14:cfRule type="containsText" priority="3" operator="containsText" id="{83A2DCAD-37DF-4100-A3E7-7AB784D3AE79}">
            <xm:f>NOT(ISERROR(SEARCH('Listados Datos'!$P$5,AR230)))</xm:f>
            <xm:f>'Listados Datos'!$P$5</xm:f>
            <x14:dxf>
              <fill>
                <patternFill>
                  <bgColor rgb="FFFFFF00"/>
                </patternFill>
              </fill>
            </x14:dxf>
          </x14:cfRule>
          <x14:cfRule type="containsText" priority="4" operator="containsText" id="{3E7603E8-FA8E-46E7-A9E9-63B326D4366B}">
            <xm:f>NOT(ISERROR(SEARCH('Listados Datos'!$P$6,AR230)))</xm:f>
            <xm:f>'Listados Datos'!$P$6</xm:f>
            <x14:dxf>
              <fill>
                <patternFill>
                  <bgColor rgb="FFFFC000"/>
                </patternFill>
              </fill>
            </x14:dxf>
          </x14:cfRule>
          <x14:cfRule type="containsText" priority="5" operator="containsText" id="{AC6E969A-4976-4889-9ABF-379691743D9D}">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39" operator="containsText" id="{63E325CE-3074-43B4-A812-B2D7408041D6}">
            <xm:f>NOT(ISERROR(SEARCH('Listados Datos'!$T$3,AF230)))</xm:f>
            <xm:f>'Listados Datos'!$T$3</xm:f>
            <x14:dxf>
              <fill>
                <patternFill patternType="solid">
                  <bgColor rgb="FFC00000"/>
                </patternFill>
              </fill>
            </x14:dxf>
          </x14:cfRule>
          <x14:cfRule type="containsText" priority="40" operator="containsText" id="{8C7396C3-1F3F-4D2F-9392-871899049C16}">
            <xm:f>NOT(ISERROR(SEARCH('Listados Datos'!$T$4,AF230)))</xm:f>
            <xm:f>'Listados Datos'!$T$4</xm:f>
            <x14:dxf>
              <font>
                <b/>
                <i val="0"/>
                <color theme="0"/>
              </font>
              <fill>
                <patternFill>
                  <bgColor rgb="FFE26B0A"/>
                </patternFill>
              </fill>
            </x14:dxf>
          </x14:cfRule>
          <x14:cfRule type="containsText" priority="41" operator="containsText" id="{B86B1EE9-364A-437D-9781-6DFAD95D228A}">
            <xm:f>NOT(ISERROR(SEARCH('Listados Datos'!$T$5,AF230)))</xm:f>
            <xm:f>'Listados Datos'!$T$5</xm:f>
            <x14:dxf>
              <font>
                <b/>
                <i val="0"/>
                <color auto="1"/>
              </font>
              <fill>
                <patternFill>
                  <bgColor rgb="FFFFFF00"/>
                </patternFill>
              </fill>
            </x14:dxf>
          </x14:cfRule>
          <x14:cfRule type="containsText" priority="42" operator="containsText" id="{CE2E9A0B-6E39-4DC6-BBDC-EBFA7DACB1C9}">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35" operator="containsText" id="{8C261FD2-35C2-4BFB-8DD7-26378A8A4C32}">
            <xm:f>NOT(ISERROR(SEARCH('Listados Datos'!$T$3,AB230)))</xm:f>
            <xm:f>'Listados Datos'!$T$3</xm:f>
            <x14:dxf>
              <fill>
                <patternFill patternType="solid">
                  <bgColor rgb="FFC00000"/>
                </patternFill>
              </fill>
            </x14:dxf>
          </x14:cfRule>
          <x14:cfRule type="containsText" priority="36" operator="containsText" id="{78AA9D3C-9BD5-48DA-B989-A21C951D276E}">
            <xm:f>NOT(ISERROR(SEARCH('Listados Datos'!$T$4,AB230)))</xm:f>
            <xm:f>'Listados Datos'!$T$4</xm:f>
            <x14:dxf>
              <font>
                <b/>
                <i val="0"/>
                <color theme="0"/>
              </font>
              <fill>
                <patternFill>
                  <bgColor rgb="FFE26B0A"/>
                </patternFill>
              </fill>
            </x14:dxf>
          </x14:cfRule>
          <x14:cfRule type="containsText" priority="37" operator="containsText" id="{956D919B-530D-4490-BD5D-96681AA0B715}">
            <xm:f>NOT(ISERROR(SEARCH('Listados Datos'!$T$5,AB230)))</xm:f>
            <xm:f>'Listados Datos'!$T$5</xm:f>
            <x14:dxf>
              <font>
                <b/>
                <i val="0"/>
                <color auto="1"/>
              </font>
              <fill>
                <patternFill>
                  <bgColor rgb="FFFFFF00"/>
                </patternFill>
              </fill>
            </x14:dxf>
          </x14:cfRule>
          <x14:cfRule type="containsText" priority="38" operator="containsText" id="{3373FFE5-8D59-433B-A090-A7957F9E66AB}">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25" operator="containsText" id="{20E9F7F9-3B7A-4F9A-AD28-8C0E5B73C17D}">
            <xm:f>NOT(ISERROR(SEARCH('Listados Datos'!$P$3,Z230)))</xm:f>
            <xm:f>'Listados Datos'!$P$3</xm:f>
            <x14:dxf>
              <fill>
                <patternFill>
                  <bgColor rgb="FF99CC00"/>
                </patternFill>
              </fill>
            </x14:dxf>
          </x14:cfRule>
          <x14:cfRule type="containsText" priority="26" operator="containsText" id="{A9DD3EC6-3643-4695-951D-D85A5EFF088C}">
            <xm:f>NOT(ISERROR(SEARCH('Listados Datos'!$P$4,Z230)))</xm:f>
            <xm:f>'Listados Datos'!$P$4</xm:f>
            <x14:dxf>
              <fill>
                <patternFill>
                  <bgColor rgb="FF33CC33"/>
                </patternFill>
              </fill>
            </x14:dxf>
          </x14:cfRule>
          <x14:cfRule type="containsText" priority="27" operator="containsText" id="{50A0B566-9C91-49C4-B4F7-013170624207}">
            <xm:f>NOT(ISERROR(SEARCH('Listados Datos'!$P$5,Z230)))</xm:f>
            <xm:f>'Listados Datos'!$P$5</xm:f>
            <x14:dxf>
              <fill>
                <patternFill>
                  <bgColor rgb="FFFFFF00"/>
                </patternFill>
              </fill>
            </x14:dxf>
          </x14:cfRule>
          <x14:cfRule type="containsText" priority="28" operator="containsText" id="{B5421ACD-5B46-4136-A8D6-648EF3065DDE}">
            <xm:f>NOT(ISERROR(SEARCH('Listados Datos'!$P$6,Z230)))</xm:f>
            <xm:f>'Listados Datos'!$P$6</xm:f>
            <x14:dxf>
              <fill>
                <patternFill>
                  <bgColor rgb="FFFFC000"/>
                </patternFill>
              </fill>
            </x14:dxf>
          </x14:cfRule>
          <x14:cfRule type="containsText" priority="29" operator="containsText" id="{FE3C2546-F0FB-47ED-8E83-5772300C124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1" operator="containsText" id="{B2ACB10E-E608-443C-AC18-E099CE74590E}">
            <xm:f>NOT(ISERROR(SEARCH('Listados Datos'!$T$3,AT230)))</xm:f>
            <xm:f>'Listados Datos'!$T$3</xm:f>
            <x14:dxf>
              <fill>
                <patternFill patternType="solid">
                  <bgColor rgb="FFC00000"/>
                </patternFill>
              </fill>
            </x14:dxf>
          </x14:cfRule>
          <x14:cfRule type="containsText" priority="12" operator="containsText" id="{C1259BFC-602A-47D1-A571-D9F1485E6486}">
            <xm:f>NOT(ISERROR(SEARCH('Listados Datos'!$T$4,AT230)))</xm:f>
            <xm:f>'Listados Datos'!$T$4</xm:f>
            <x14:dxf>
              <font>
                <b/>
                <i val="0"/>
                <color theme="0"/>
              </font>
              <fill>
                <patternFill>
                  <bgColor rgb="FFE26B0A"/>
                </patternFill>
              </fill>
            </x14:dxf>
          </x14:cfRule>
          <x14:cfRule type="containsText" priority="13" operator="containsText" id="{63D04042-2E0F-45FB-A3A5-62424DE1A47F}">
            <xm:f>NOT(ISERROR(SEARCH('Listados Datos'!$T$5,AT230)))</xm:f>
            <xm:f>'Listados Datos'!$T$5</xm:f>
            <x14:dxf>
              <font>
                <b/>
                <i val="0"/>
                <color auto="1"/>
              </font>
              <fill>
                <patternFill>
                  <bgColor rgb="FFFFFF00"/>
                </patternFill>
              </fill>
            </x14:dxf>
          </x14:cfRule>
          <x14:cfRule type="containsText" priority="14" operator="containsText" id="{45A5D5EF-744F-4318-A632-C4B0BFB64959}">
            <xm:f>NOT(ISERROR(SEARCH('Listados Datos'!$T$6,AT230)))</xm:f>
            <xm:f>'Listados Datos'!$T$6</xm:f>
            <x14:dxf>
              <font>
                <b/>
                <i val="0"/>
              </font>
              <fill>
                <patternFill>
                  <bgColor rgb="FF92D050"/>
                </patternFill>
              </fill>
            </x14:dxf>
          </x14:cfRule>
          <xm:sqref>AT230</xm:sqref>
        </x14:conditionalFormatting>
      </x14:conditionalFormattings>
    </ext>
    <ext xmlns:x14="http://schemas.microsoft.com/office/spreadsheetml/2009/9/main" uri="{CCE6A557-97BC-4b89-ADB6-D9C93CAAB3DF}">
      <x14:dataValidations xmlns:xm="http://schemas.microsoft.com/office/excel/2006/main" count="32">
        <x14:dataValidation type="list" allowBlank="1" showInputMessage="1" showErrorMessage="1" xr:uid="{840BD4B4-C7C8-479D-8192-7A5AACBAAD93}">
          <x14:formula1>
            <xm:f>'Listados Datos'!$J$3:$J$5</xm:f>
          </x14:formula1>
          <xm:sqref>N70:N74 N10:N11 N538:N542 N100:N104 N16:N17 N46:N50 N22:N23 N34:N38 N40:N44 N64:N68 N52:N56 N58:N62 N550:N554 N556:N560 N562:N566 N28:N29 N598:N602 N610:N614 N616:N620 N124:N128 N136:N140 N154:N158 N526:N530 N142:N146 N148:N152 N160:N164 N166:N170 N172:N176 N184:N188 N190:N194 N196:N200 N214:N218 N232:N236 N202:N206 N208:N212 N220:N224 N592:N596 N568:N572 N574:N578 N586:N590 N604:N608 N106:N110 N238:N242 N112:N116 N118:N122 N580:N584 N244:N248 N250:N254 N256:N260 N262:N266 N268:N272 N376:N380 N352:N356 N274:N278 N280:N284 N436:N440 N364:N368 N358:N362 N178:N182 N130:N134 N226:N230 N400:N404 N412:N416 N370:N374 N394:N398 N406:N410 N424:N428 N418:N422 N430:N434 N382:N386 N388:N392 N460:N464 N472:N476 N448:N452 N442:N446 N466:N470 N484:N488 N478:N482 N490:N494 N496:N500 N502:N506 N454:N458 N532:N536 N508:N512 N514:N518 N520:N524 N544:N548</xm:sqref>
        </x14:dataValidation>
        <x14:dataValidation type="list" allowBlank="1" showInputMessage="1" showErrorMessage="1" xr:uid="{473DC6DB-67BD-4A71-AE6E-C9AD08083ABD}">
          <x14:formula1>
            <xm:f>'Listados Datos'!$X$3:$X$5</xm:f>
          </x14:formula1>
          <xm:sqref>AI10:AI621</xm:sqref>
        </x14:dataValidation>
        <x14:dataValidation type="list" allowBlank="1" showInputMessage="1" showErrorMessage="1" xr:uid="{953A8186-7DEB-4E7E-882D-09A8B70BF2F7}">
          <x14:formula1>
            <xm:f>'Listados Datos'!$AD$3:$AD$4</xm:f>
          </x14:formula1>
          <xm:sqref>BO10:BO27 BH210:BH213 BH503:BH621 BH216:BH219 BO216:BO219 BO221:BO225 BH221:BH225 BH228:BH231 BO228:BO231 BO234:BO237 BH234:BH237 BH240:BH243 BO240:BO243 BO247:BO249 BH247:BH249 BO254:BO255 BH254:BH255 BH258:BH261 BO258:BO261 BO264:BO267 BH264:BH267 BH270:BH273 BO270:BO273 BO276:BO279 BH276:BH279 BH10:BH27 BH71:BH75 BO29:BO39 BH29:BH39 BO71:BO75 BO210:BO213 BO78:BO129 BO131:BO135 BO138:BO141 BH78:BH141 BO144:BO147 BH144:BH147 BH149:BH153 BO149:BO153 BO155:BO159 BH155:BH159 BH161:BH165 BO161:BO165 BO168:BO189 BH168:BH189 BH191:BH195 BO191:BO195 BO197:BO201 BH197:BH201 BO204:BO207 BH204:BH207 BO41:BO45 BH41:BH45 BO48:BO51 BH48:BH51 BH53:BH57 BO53:BO57 BH65:BH69 BH287:BH291 BO401:BO405 BO293:BO297 BH407:BH411 BO407:BO411 BO413:BO417 BH413:BH417 BH419:BH423 BO419:BO423 BO425:BO435 BH425:BH435 BH437:BH441 BO437:BO441 BO443:BO447 BH443:BH447 BH449:BH453 BO449:BO453 BO455:BO459 BH455:BH459 BH341:BH357 BH401:BH405 BO359:BO363 BH359:BH363 BH365:BH369 BO365:BO369 BO371:BO375 BH371:BH376 BH379:BH381 BO379:BO381 BO383:BO387 BH383:BH387 BH389:BH393 BO389:BO393 BO395:BO399 BH395:BH399 BH293:BH297 BO65:BO69 BO287:BO291 BO503:BO621 BH461:BH489 BO461:BO489 BO491:BO495 BH491:BH495 BH501 BO501 BO282:BO285 BH282:BH285 BH59:BH63 BO59:BO63 BH299:BH303 BO299:BO303 BO305:BO309 BH305:BH309 BH311:BH315 BO311:BO315 BH317:BH321 BH323:BH327 BO317:BO327 BO329:BO333 BH329:BH333 BH335:BH339 BO335:BO339 BO341:BO357</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Q232:Q236 Q244:Q248 Q238:Q242 Q250:Q254 Q256:Q260 Q262:Q266 Q280:Q284 Q268:Q272 Q274:Q278 Q286:Q290 Q292:Q296 Q304:Q308 Q298:Q302 Q310:Q314 Q316:Q320 Q322:Q326 Q340:Q344 Q328:Q332 Q334:Q338 Q346:Q350 Q352:Q356 Q364:Q368 Q358:Q362 Q370:Q374 Q376:Q380 Q382:Q386 Q400:Q404 Q388:Q392 Q394:Q398 Q406:Q410 Q412:Q416 Q424:Q428 Q418:Q422 Q430:Q434 Q436:Q440 Q442:Q446 Q460:Q464 Q448:Q452 Q454:Q458 Q466:Q470 Q472:Q476 Q484:Q488 Q478:Q482 Q490:Q494 Q496:Q500 Q502:Q506 Q520:Q524 Q508:Q512 Q514:Q518 Q526:Q530 Q532:Q536 Q544:Q548 Q538:Q542 Q550:Q554 Q556:Q560 Q562:Q566 Q580:Q584 Q568:Q572 Q574:Q578 Q586:Q590 Q592:Q596 Q604:Q608 Q598:Q602 Q610:Q614 Q616:Q620 Q130:Q134 Q226:Q230</xm:sqref>
        </x14:dataValidation>
        <x14:dataValidation type="list" allowBlank="1" showInputMessage="1" showErrorMessage="1" xr:uid="{BEC637E5-C7C7-4517-A486-9BBFD66761CE}">
          <x14:formula1>
            <xm:f>'Listados Datos'!$I$3:$I$5</xm:f>
          </x14:formula1>
          <xm:sqref>J70:J74 J526:J530 J538:J542 J16:J20 J22:J26 J46:J50 J28:J32 J34:J38 J40:J44 J64:J68 J52:J56 J58:J62 J550:J554 J556:J560 J562:J566 J100:J104 J112:J116 J106:J110 J118:J122 J124:J128 J136:J140 J154:J158 J142:J146 J148:J152 J160:J164 J10 J166:J170 J172:J176 J184:J188 J190:J194 J196:J200 J214:J218 J202:J206 J208:J212 J220:J224 J232:J236 J244:J248 J238:J242 J250:J254 J256:J260 J262:J266 J280:J284 J268:J272 J274:J278 J580:J584 J568:J572 J574:J578 J586:J590 J592:J596 J604:J608 J598:J602 J610:J614 J478:J482 J130:J134 J226:J230 J352:J356 J364:J368 J358:J362 J370:J374 J376:J380 J382:J386 J400:J404 J388:J392 J394:J398 J406:J410 J412:J416 J424:J428 J418:J422 J430:J434 J436:J440 J442:J446 J460:J464 J448:J452 J454:J458 J466:J470 J472:J476 J484:J488 J178:J182 J490:J494 J496:J500 J502:J506 J544:J548 J508:J512 J514:J518 J520:J524 J532:J536 J616:J620</xm:sqref>
        </x14:dataValidation>
        <x14:dataValidation type="list" allowBlank="1" showInputMessage="1" showErrorMessage="1" xr:uid="{9F470694-BF91-4D67-8FC7-A7B8E9CFFD0C}">
          <x14:formula1>
            <xm:f>'Listados Datos'!$O$3:$O$14</xm:f>
          </x14:formula1>
          <xm:sqref>X70:X74 X10:X11 X604:X608 X16:X20 X22:X26 X46:X50 X28:X32 X34:X38 X40:X44 X64:X68 X52:X56 X58:X62 X598:X602 X610:X614 X616:X620 X586:X590 X592:X596 X76:X80 X82:X86 X88:X92 X94:X98 X574:X578 X142:X146 X100:X104 X136:X140 X106:X110 X112:X116 X124:X128 X118:X122 X190:X194 X196:X200 X214:X218 X202:X206 X208:X212 X220:X224 X232:X236 X568:X572 X148:X152 X154:X158 X160:X164 X184:X188 X172:X176 X178:X182 X166:X170 X286:X290 X292:X296 X268:X272 X274:X278 X538:X542 X262:X266 X298:X302 X340:X344 X304:X308 X310:X314 X346:X350 X352:X356 X364:X368 X358:X362 X370:X374 X322:X326 X328:X332 X238:X242 X334:X338 X394:X398 X244:X248 X250:X254 X256:X260 X316:X320 X376:X380 X382:X386 X388:X392 X424:X428 X448:X452 X430:X434 X436:X440 X442:X446 X412:X416 X478:X482 X418:X422 X454:X458 X460:X464 X520:X524 X466:X470 X472:X476 X526:X530 X532:X536 X544:X548 X280:X284 X550:X554 X556:X560 X562:X566 X580:X584 X400:X404 X406:X410 X484:X488 X490:X494 X496:X500 X502:X506 X508:X512 X514:X518 X130:X134 X226:X230</xm:sqref>
        </x14:dataValidation>
        <x14:dataValidation type="list" allowBlank="1" showInputMessage="1" showErrorMessage="1" xr:uid="{EFD988CB-AA86-442D-9AB2-D5E4B2200B3C}">
          <x14:formula1>
            <xm:f>'Listados Datos'!$Y$3:$Y$4</xm:f>
          </x14:formula1>
          <xm:sqref>AJ10:AJ621</xm:sqref>
        </x14:dataValidation>
        <x14:dataValidation type="list" allowBlank="1" showInputMessage="1" showErrorMessage="1" xr:uid="{52F469D4-675D-40F6-9C1E-D8A71DCBF56B}">
          <x14:formula1>
            <xm:f>'Listados Datos'!$Z$3:$Z$4</xm:f>
          </x14:formula1>
          <xm:sqref>AL10:AL621</xm:sqref>
        </x14:dataValidation>
        <x14:dataValidation type="list" allowBlank="1" showInputMessage="1" showErrorMessage="1" xr:uid="{50773BE4-3077-41ED-878A-26357B3C6FD8}">
          <x14:formula1>
            <xm:f>'Listados Datos'!$AA$3:$AA$4</xm:f>
          </x14:formula1>
          <xm:sqref>AM10:AM621</xm:sqref>
        </x14:dataValidation>
        <x14:dataValidation type="list" allowBlank="1" showInputMessage="1" showErrorMessage="1" xr:uid="{4A5AEE31-E4C1-46BC-8317-7BB161DB4824}">
          <x14:formula1>
            <xm:f>'Listados Datos'!$AB$3:$AB$4</xm:f>
          </x14:formula1>
          <xm:sqref>AN10:AN621</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AX616 AX130 AX226</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AC232:AC236 AU208 AC202:AC206 AU214 AC208:AC212 AU232 AC220:AC224 AU220 AC244:AC248 AU244 AC238:AC242 AU238 AC250:AC254 AU250 AC256:AC260 AU256 AU268 AC280:AC284 AU262 AC262:AC266 AC292:AC296 AU274 AC268:AC272 AU280 AC274:AC278 AU292 AC286:AC290 AU286 AC304:AC308 AU304 AC298:AC302 AU298 AC310:AC314 AU310 AC316:AC320 AU316 AU328 AC340:AC344 AU322 AC322:AC326 AC352:AC356 AU334 AC328:AC332 AU340 AC334:AC338 AU352 AC346:AC350 AU346 AC364:AC368 AU364 AC358:AC362 AU358 AC370:AC374 AU370 AC376:AC380 AU376 AU388 AC400:AC404 AU382 AC382:AC386 AC412:AC416 AU394 AC388:AC392 AU400 AC394:AC398 AU412 AC406:AC410 AU406 AC424:AC428 AU424 AC418:AC422 AU418 AC430:AC434 AU430 AC436:AC440 AU436 AU448 AC460:AC464 AU442 AC442:AC446 AC472:AC476 AU454 AC448:AC452 AU460 AC454:AC458 AU472 AC466:AC470 AU466 AC484:AC488 AU484 AC478:AC482 AU478 AC490:AC494 AU490 AC496:AC500 AU496 AU508 AC520:AC524 AU502 AC502:AC506 AC532:AC536 AU514 AC508:AC512 AU520 AC514:AC518 AU532 AC526:AC530 AU526 AC544:AC548 AU544 AC538:AC542 AU538 AC550:AC554 AU550 AC556:AC560 AU556 AU568 AC580:AC584 AU562 AC562:AC566 AC592:AC596 AU574 AC568:AC572 AU580 AC574:AC578 AU592 AC586:AC590 AU586 AC604:AC608 AU604 AC598:AC602 AU598 AC610:AC614 AU610 AC616:AC620 AU616 AU130 AC130:AC134 AC226:AC230 AU226</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AD232:AD236 AD214:AD218 AD196:AD200 AD202:AD206 AD208:AD212 AD220:AD224 AD244:AD248 AD238:AD242 AD250:AD254 AD256:AD260 AD292:AD296 AD280:AD284 AD262:AD266 AD268:AD272 AD274:AD278 AD286:AD290 AD304:AD308 AD298:AD302 AD310:AD314 AD316:AD320 AD352:AD356 AD340:AD344 AD322:AD326 AD328:AD332 AD334:AD338 AD346:AD350 AD364:AD368 AD358:AD362 AD370:AD374 AD376:AD380 AD412:AD416 AD400:AD404 AD382:AD386 AD388:AD392 AD394:AD398 AD406:AD410 AD424:AD428 AD418:AD422 AD430:AD434 AD436:AD440 AD472:AD476 AD460:AD464 AD442:AD446 AD448:AD452 AD454:AD458 AD466:AD470 AD484:AD488 AD478:AD482 AD490:AD494 AD496:AD500 AD532:AD536 AD520:AD524 AD502:AD506 AD508:AD512 AD514:AD518 AD526:AD530 AD544:AD548 AD538:AD542 AD550:AD554 AD556:AD560 AD592:AD596 AD580:AD584 AD562:AD566 AD568:AD572 AD574:AD578 AD586:AD590 AD604:AD608 AD598:AD602 AD610:AD614 AD616:AD620 AD130:AD134 AD226:AD230</xm:sqref>
        </x14:dataValidation>
        <x14:dataValidation type="list" allowBlank="1" showInputMessage="1" showErrorMessage="1" xr:uid="{50AFBB98-8EA2-4744-A5A8-A62600C15595}">
          <x14:formula1>
            <xm:f>'Listados Datos'!$K$3:$K$9</xm:f>
          </x14:formula1>
          <xm:sqref>O352:O621 O10:O75 O100:O285</xm:sqref>
        </x14:dataValidation>
        <x14:dataValidation type="list" allowBlank="1" showInputMessage="1" showErrorMessage="1" xr:uid="{76C923FD-C6FD-4E6F-B74D-8B24B0A6AE3D}">
          <x14:formula1>
            <xm:f>'Listados Datos'!$D$3:$D$16</xm:f>
          </x14:formula1>
          <xm:sqref>B10 B46 B76 B100 B142 B190 B214:B621</xm:sqref>
        </x14:dataValidation>
        <x14:dataValidation type="list" allowBlank="1" showInputMessage="1" showErrorMessage="1" xr:uid="{207C759D-EA31-459C-96FC-E7F440BB3200}">
          <x14:formula1>
            <xm:f>'Listados Datos'!$H$3:$H$12</xm:f>
          </x14:formula1>
          <xm:sqref>F10:F621</xm:sqref>
        </x14:dataValidation>
        <x14:dataValidation type="list" allowBlank="1" showInputMessage="1" showErrorMessage="1" xr:uid="{F01D0F0C-403A-4EE1-BB44-9E82D978FFA1}">
          <x14:formula1>
            <xm:f>'C:\Users\ZLOPEZ\Downloads\[MAPA DE RIESGOS INSTITUCIONAL DADEP 2023 V.5 Final.xlsx]Listados Datos'!#REF!</xm:f>
          </x14:formula1>
          <xm:sqref>BO214:BO215 BH214:BH215 BO220 BH220 BO226:BO227 BH226:BH227 BO232:BO233 BH232:BH233 BO238:BO239 BH238:BH239 BO244:BO246 BH244:BH246 BO250:BO253 BH250:BH253 BO256:BO257 BH256:BH257 BO262:BO263 BH262:BH263 BO268:BO269 BH268:BH269 BO274:BO275 BH274:BH275 BO280:BO281 BH280:BH281</xm:sqref>
        </x14:dataValidation>
        <x14:dataValidation type="list" allowBlank="1" showInputMessage="1" showErrorMessage="1" xr:uid="{0801C3D5-1143-45EA-B860-BE872CE87A84}">
          <x14:formula1>
            <xm:f>'C:\Users\ZLOPEZ\Downloads\[2-05-23 Mapa de riesgos Comunicaciones (2).xlsx]Listados Datos'!#REF!</xm:f>
          </x14:formula1>
          <xm:sqref>BH28 BO28 BH40 BO40</xm:sqref>
        </x14:dataValidation>
        <x14:dataValidation type="list" allowBlank="1" showInputMessage="1" showErrorMessage="1" xr:uid="{3527320B-393C-44F4-9734-C60B058CD085}">
          <x14:formula1>
            <xm:f>'C:\Users\ZLOPEZ\Downloads\[MAPA DE RIESGOS INSTITUCIONAL DADEP 2023 V.5 Final 2mayo2023.xlsx]Listados Datos'!#REF!</xm:f>
          </x14:formula1>
          <xm:sqref>BH76:BH77 BO76:BO77 BO130 BO136:BO137</xm:sqref>
        </x14:dataValidation>
        <x14:dataValidation type="list" allowBlank="1" showInputMessage="1" showErrorMessage="1" xr:uid="{D031B148-B493-428A-9E17-E577DA00BD98}">
          <x14:formula1>
            <xm:f>'C:\Users\ZLOPEZ\OneDrive - DADEP\Equipo MIPG\2023\Administración de Riesgos 2023\Seguimiento 1er Cuatrimestre 2023\Subdirección de Gestión Inmobiliaria\[MAPA DE RIESGOS INSTITUCIONAL DADEP 2023 02052023.xlsx]Listados Datos'!#REF!</xm:f>
          </x14:formula1>
          <xm:sqref>BO142:BO143 BH142:BH143 BO148 BH148 BO154 BH154 BO160 BH160 BO166:BO167 BH166:BH167 BO190 BH190 BO196 BH196 BO202:BO203 BH202:BH203 BO208:BO209 BH208:BH209</xm:sqref>
        </x14:dataValidation>
        <x14:dataValidation type="list" allowBlank="1" showInputMessage="1" showErrorMessage="1" xr:uid="{694A8B6C-DD47-42C1-BF22-42ADC01E8A9D}">
          <x14:formula1>
            <xm:f>'C:\Users\kavila\Downloads\[Seguimiento Mapa de Riesgos Atención a la Ciudadanía Vigencia 2023.xlsx]Listados Datos'!#REF!</xm:f>
          </x14:formula1>
          <xm:sqref>BH46:BH47 BN46:BO47 BH52 BH58 BH70 BN70:BO70</xm:sqref>
        </x14:dataValidation>
        <x14:dataValidation type="list" allowBlank="1" showInputMessage="1" showErrorMessage="1" xr:uid="{CFD09452-D218-43A9-ADD9-CD5151530BDE}">
          <x14:formula1>
            <xm:f>'C:\Users\kavila\Downloads\[MAPA DE RIESGOS INSTITUCIONAL DADEP 2023 V.5 Final (2).xlsx]Listados Datos'!#REF!</xm:f>
          </x14:formula1>
          <xm:sqref>BH406 BO406</xm:sqref>
        </x14:dataValidation>
        <x14:dataValidation type="list" allowBlank="1" showInputMessage="1" showErrorMessage="1" xr:uid="{04BF4DD9-7E39-4499-8235-731EB29B4044}">
          <x14:formula1>
            <xm:f>'D:\9 PLANEACION\0_PLANEACION 2022\MAPA DE RIESGOS 2022\[SEGUIMIENTO MAPA DE RIESGOS INSTITUCIONAL 1ER CUATRIMESTRE 30 DE ABRIL DE 2022 (2).xlsx]Listados Datos'!#REF!</xm:f>
          </x14:formula1>
          <xm:sqref>BH412 BO412 BH418 BO418 BH424 BO424</xm:sqref>
        </x14:dataValidation>
        <x14:dataValidation type="list" allowBlank="1" showInputMessage="1" showErrorMessage="1" xr:uid="{C645661F-48A1-4E60-8C77-BC454B9E4092}">
          <x14:formula1>
            <xm:f>'C:\Users\kavila\Downloads\[MAPA DE RIESGOS INSTITUCIONAL DADEP 2023 primer trimestre.xlsx]Listados Datos'!#REF!</xm:f>
          </x14:formula1>
          <xm:sqref>BH436 BH442 BN442:BO442 BH454 BN454:BO454 BH460 BN460:BO460</xm:sqref>
        </x14:dataValidation>
        <x14:dataValidation type="list" allowBlank="1" showInputMessage="1" showErrorMessage="1" xr:uid="{10E5F357-AE5D-42E4-83D8-949B4A14A978}">
          <x14:formula1>
            <xm:f>'C:\Users\ZLOPEZ\Downloads\[MAPA DE RIESGOS INSTITUCIONAL DADEP 2023 V.5 (6).xlsx]Listados Datos'!#REF!</xm:f>
          </x14:formula1>
          <xm:sqref>BO436 BH448 BO448 BH364 BO364 BO370 BH370 BH382 BO382 BO388 BH388 BO394</xm:sqref>
        </x14:dataValidation>
        <x14:dataValidation type="list" allowBlank="1" showInputMessage="1" showErrorMessage="1" xr:uid="{F9D74798-AFB6-4625-8B9F-C90FF29A743A}">
          <x14:formula1>
            <xm:f>'[MAPA DE RIESGOS INSTITUCIONAL 2023 1er trimestre PIGA ajustada.xlsx]Listados Datos'!#REF!</xm:f>
          </x14:formula1>
          <xm:sqref>BH358 BO358</xm:sqref>
        </x14:dataValidation>
        <x14:dataValidation type="list" allowBlank="1" showInputMessage="1" showErrorMessage="1" xr:uid="{08D3CBA7-A920-41D9-950D-DCA3112FC5C9}">
          <x14:formula1>
            <xm:f>'C:\Users\kavila\Downloads\[MAPA DE RIESGOS INSTITUCIONAL DADEP 2023 V.5 Final.xlsx]Listados Datos'!#REF!</xm:f>
          </x14:formula1>
          <xm:sqref>BH394</xm:sqref>
        </x14:dataValidation>
        <x14:dataValidation type="list" allowBlank="1" showInputMessage="1" showErrorMessage="1" xr:uid="{C679389A-F62C-4382-B33E-7914F7D0F4A0}">
          <x14:formula1>
            <xm:f>'C:\Users\ZLOPEZ\Downloads\[MAPA DE RIESGOS INSTITUCIONAL DADEP 2023 V.5 Final (8).xlsx]Listados Datos'!#REF!</xm:f>
          </x14:formula1>
          <xm:sqref>BO400 BH400</xm:sqref>
        </x14:dataValidation>
        <x14:dataValidation type="list" allowBlank="1" showInputMessage="1" showErrorMessage="1" xr:uid="{1471177F-7744-4A95-BC8E-CA84AB2CC7C8}">
          <x14:formula1>
            <xm:f>'[MAPA DE RIESGOS INSTITUCIONAL DADEP 2023 V.5 Final (1) (1).xlsx]Listados Datos'!#REF!</xm:f>
          </x14:formula1>
          <xm:sqref>BH490 BO490 BH496 BO496 BH502 BO502</xm:sqref>
        </x14:dataValidation>
        <x14:dataValidation type="list" allowBlank="1" showInputMessage="1" showErrorMessage="1" xr:uid="{1754E601-A178-458C-A64D-CD34C7B4D0A3}">
          <x14:formula1>
            <xm:f>'C:\Users\ZLOPEZ\Downloads\[MAPA DE RIESGOS INSTITUCIONAL DADEP 2023 Consolidado.xlsx]Listados Datos'!#REF!</xm:f>
          </x14:formula1>
          <xm:sqref>BH286 BH292</xm:sqref>
        </x14:dataValidation>
        <x14:dataValidation type="list" allowBlank="1" showInputMessage="1" showErrorMessage="1" xr:uid="{ACC31CC1-CA1A-4ABC-997D-C323E4DACB71}">
          <x14:formula1>
            <xm:f>'[MAPA DE RIESGOS INSTITUCIONAL DADEP 2023 V.5 (1) (1).xlsx]Listados Datos'!#REF!</xm:f>
          </x14:formula1>
          <xm:sqref>BH64 BO64</xm:sqref>
        </x14:dataValidation>
        <x14:dataValidation type="list" allowBlank="1" showInputMessage="1" showErrorMessage="1" xr:uid="{67F2755A-8093-4672-9BA3-0ABE6342A4B2}">
          <x14:formula1>
            <xm:f>'[MAPA DE RIESGOS INSTITUCIONAL DADEP 2023 Consolidado (3).xlsx]Listados Datos'!#REF!</xm:f>
          </x14:formula1>
          <xm:sqref>BH298 BH304 BH310 BH316 BH322 BH328 BO328 BH334 BO334 BH340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210" t="s">
        <v>364</v>
      </c>
      <c r="C2" s="1210"/>
      <c r="D2" s="1210"/>
      <c r="E2" s="1210"/>
    </row>
    <row r="3" spans="2:5" ht="15.75" customHeight="1">
      <c r="B3" s="10" t="s">
        <v>365</v>
      </c>
      <c r="C3" s="10" t="s">
        <v>30</v>
      </c>
      <c r="D3" s="10" t="s">
        <v>366</v>
      </c>
      <c r="E3" s="10" t="s">
        <v>367</v>
      </c>
    </row>
    <row r="4" spans="2:5" ht="57" customHeight="1">
      <c r="B4" s="102">
        <v>5</v>
      </c>
      <c r="C4" s="16" t="s">
        <v>348</v>
      </c>
      <c r="D4" s="100" t="s">
        <v>368</v>
      </c>
      <c r="E4" s="100" t="s">
        <v>369</v>
      </c>
    </row>
    <row r="5" spans="2:5" ht="57" customHeight="1">
      <c r="B5" s="102">
        <v>4</v>
      </c>
      <c r="C5" s="15" t="s">
        <v>347</v>
      </c>
      <c r="D5" s="100" t="s">
        <v>370</v>
      </c>
      <c r="E5" s="100" t="s">
        <v>371</v>
      </c>
    </row>
    <row r="6" spans="2:5" ht="57" customHeight="1">
      <c r="B6" s="102">
        <v>3</v>
      </c>
      <c r="C6" s="14" t="s">
        <v>346</v>
      </c>
      <c r="D6" s="100" t="s">
        <v>372</v>
      </c>
      <c r="E6" s="100" t="s">
        <v>373</v>
      </c>
    </row>
    <row r="7" spans="2:5" ht="57" customHeight="1">
      <c r="B7" s="102">
        <v>2</v>
      </c>
      <c r="C7" s="13" t="s">
        <v>345</v>
      </c>
      <c r="D7" s="100" t="s">
        <v>374</v>
      </c>
      <c r="E7" s="100" t="s">
        <v>375</v>
      </c>
    </row>
    <row r="8" spans="2:5" ht="57" customHeight="1">
      <c r="B8" s="102">
        <v>1</v>
      </c>
      <c r="C8" s="11" t="s">
        <v>344</v>
      </c>
      <c r="D8" s="100" t="s">
        <v>376</v>
      </c>
      <c r="E8" s="100" t="s">
        <v>377</v>
      </c>
    </row>
  </sheetData>
  <mergeCells count="1">
    <mergeCell ref="B2:E2"/>
  </mergeCells>
  <printOptions horizontalCentered="1"/>
  <pageMargins left="0.25" right="0.25"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35" customWidth="1"/>
    <col min="2" max="2" width="14.42578125" style="135" customWidth="1"/>
    <col min="3" max="3" width="17.28515625" style="135" customWidth="1"/>
    <col min="4" max="4" width="14.42578125" style="135" customWidth="1"/>
    <col min="5" max="5" width="46.7109375" style="135" customWidth="1"/>
    <col min="6" max="1024" width="14.42578125" style="135" customWidth="1"/>
    <col min="1025" max="16384" width="10.85546875" style="146"/>
  </cols>
  <sheetData>
    <row r="1" spans="2:6" ht="24" customHeight="1">
      <c r="B1" s="1227" t="s">
        <v>421</v>
      </c>
      <c r="C1" s="1227"/>
      <c r="D1" s="1227"/>
      <c r="E1" s="1227"/>
      <c r="F1" s="1227"/>
    </row>
    <row r="2" spans="2:6" ht="15.75">
      <c r="B2" s="136"/>
      <c r="C2" s="136"/>
      <c r="D2" s="136"/>
      <c r="E2" s="136"/>
      <c r="F2" s="136"/>
    </row>
    <row r="3" spans="2:6" ht="15.95" customHeight="1">
      <c r="B3" s="1228" t="s">
        <v>422</v>
      </c>
      <c r="C3" s="1228"/>
      <c r="D3" s="1228"/>
      <c r="E3" s="137" t="s">
        <v>423</v>
      </c>
      <c r="F3" s="137" t="s">
        <v>424</v>
      </c>
    </row>
    <row r="4" spans="2:6" ht="31.5">
      <c r="B4" s="1229" t="s">
        <v>425</v>
      </c>
      <c r="C4" s="1229" t="s">
        <v>426</v>
      </c>
      <c r="D4" s="138" t="s">
        <v>310</v>
      </c>
      <c r="E4" s="139" t="s">
        <v>427</v>
      </c>
      <c r="F4" s="140">
        <v>0.25</v>
      </c>
    </row>
    <row r="5" spans="2:6" ht="47.25">
      <c r="B5" s="1229"/>
      <c r="C5" s="1229"/>
      <c r="D5" s="141" t="s">
        <v>311</v>
      </c>
      <c r="E5" s="142" t="s">
        <v>428</v>
      </c>
      <c r="F5" s="143">
        <v>0.15</v>
      </c>
    </row>
    <row r="6" spans="2:6" ht="47.25">
      <c r="B6" s="1229"/>
      <c r="C6" s="1229"/>
      <c r="D6" s="141" t="s">
        <v>312</v>
      </c>
      <c r="E6" s="142" t="s">
        <v>429</v>
      </c>
      <c r="F6" s="143">
        <v>0.1</v>
      </c>
    </row>
    <row r="7" spans="2:6" ht="63">
      <c r="B7" s="1229"/>
      <c r="C7" s="1230" t="s">
        <v>235</v>
      </c>
      <c r="D7" s="141" t="s">
        <v>316</v>
      </c>
      <c r="E7" s="142" t="s">
        <v>430</v>
      </c>
      <c r="F7" s="143">
        <v>0.25</v>
      </c>
    </row>
    <row r="8" spans="2:6" ht="31.5">
      <c r="B8" s="1229"/>
      <c r="C8" s="1230"/>
      <c r="D8" s="141" t="s">
        <v>315</v>
      </c>
      <c r="E8" s="142" t="s">
        <v>431</v>
      </c>
      <c r="F8" s="143">
        <v>0.15</v>
      </c>
    </row>
    <row r="9" spans="2:6" ht="47.25">
      <c r="B9" s="1231" t="s">
        <v>432</v>
      </c>
      <c r="C9" s="1230" t="s">
        <v>318</v>
      </c>
      <c r="D9" s="141" t="s">
        <v>319</v>
      </c>
      <c r="E9" s="142" t="s">
        <v>433</v>
      </c>
      <c r="F9" s="144" t="s">
        <v>434</v>
      </c>
    </row>
    <row r="10" spans="2:6" ht="63">
      <c r="B10" s="1231"/>
      <c r="C10" s="1230"/>
      <c r="D10" s="141" t="s">
        <v>320</v>
      </c>
      <c r="E10" s="142" t="s">
        <v>435</v>
      </c>
      <c r="F10" s="144" t="s">
        <v>434</v>
      </c>
    </row>
    <row r="11" spans="2:6" ht="47.25">
      <c r="B11" s="1231"/>
      <c r="C11" s="1230" t="s">
        <v>321</v>
      </c>
      <c r="D11" s="141" t="s">
        <v>323</v>
      </c>
      <c r="E11" s="142" t="s">
        <v>436</v>
      </c>
      <c r="F11" s="144" t="s">
        <v>434</v>
      </c>
    </row>
    <row r="12" spans="2:6" ht="47.25">
      <c r="B12" s="1231"/>
      <c r="C12" s="1230"/>
      <c r="D12" s="141" t="s">
        <v>324</v>
      </c>
      <c r="E12" s="142" t="s">
        <v>437</v>
      </c>
      <c r="F12" s="144" t="s">
        <v>434</v>
      </c>
    </row>
    <row r="13" spans="2:6" ht="31.5">
      <c r="B13" s="1231"/>
      <c r="C13" s="1230" t="s">
        <v>322</v>
      </c>
      <c r="D13" s="141" t="s">
        <v>438</v>
      </c>
      <c r="E13" s="142" t="s">
        <v>439</v>
      </c>
      <c r="F13" s="144" t="s">
        <v>434</v>
      </c>
    </row>
    <row r="14" spans="2:6" ht="31.5">
      <c r="B14" s="1231"/>
      <c r="C14" s="1230"/>
      <c r="D14" s="141" t="s">
        <v>440</v>
      </c>
      <c r="E14" s="142" t="s">
        <v>441</v>
      </c>
      <c r="F14" s="144" t="s">
        <v>434</v>
      </c>
    </row>
    <row r="15" spans="2:6" ht="49.5" customHeight="1">
      <c r="B15" s="1226" t="s">
        <v>442</v>
      </c>
      <c r="C15" s="1226"/>
      <c r="D15" s="1226"/>
      <c r="E15" s="1226"/>
      <c r="F15" s="1226"/>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03" customWidth="1"/>
    <col min="2" max="2" width="17.42578125" style="103" customWidth="1"/>
    <col min="3" max="7" width="16" style="103" customWidth="1"/>
    <col min="8" max="8" width="1.5703125" style="103" customWidth="1"/>
    <col min="9" max="9" width="2" style="103" customWidth="1"/>
    <col min="10" max="16384" width="11.42578125" style="103"/>
  </cols>
  <sheetData>
    <row r="1" spans="1:7" ht="9.75" customHeight="1"/>
    <row r="2" spans="1:7" ht="27" customHeight="1">
      <c r="B2" s="1233" t="s">
        <v>364</v>
      </c>
      <c r="C2" s="1234" t="s">
        <v>379</v>
      </c>
      <c r="D2" s="1234"/>
      <c r="E2" s="1234"/>
      <c r="F2" s="1234"/>
      <c r="G2" s="1234"/>
    </row>
    <row r="3" spans="1:7" ht="27" customHeight="1">
      <c r="B3" s="1233"/>
      <c r="C3" s="104" t="s">
        <v>380</v>
      </c>
      <c r="D3" s="104" t="s">
        <v>381</v>
      </c>
      <c r="E3" s="104" t="s">
        <v>382</v>
      </c>
      <c r="F3" s="104" t="s">
        <v>383</v>
      </c>
      <c r="G3" s="104" t="s">
        <v>384</v>
      </c>
    </row>
    <row r="4" spans="1:7" ht="31.5" customHeight="1">
      <c r="B4" s="1232" t="s">
        <v>385</v>
      </c>
      <c r="C4" s="105" t="s">
        <v>386</v>
      </c>
      <c r="D4" s="106" t="s">
        <v>387</v>
      </c>
      <c r="E4" s="107" t="s">
        <v>388</v>
      </c>
      <c r="F4" s="108" t="s">
        <v>389</v>
      </c>
      <c r="G4" s="109" t="s">
        <v>390</v>
      </c>
    </row>
    <row r="5" spans="1:7" ht="31.5" customHeight="1">
      <c r="B5" s="1232"/>
      <c r="C5" s="110" t="s">
        <v>391</v>
      </c>
      <c r="D5" s="111" t="s">
        <v>391</v>
      </c>
      <c r="E5" s="112" t="s">
        <v>392</v>
      </c>
      <c r="F5" s="113" t="s">
        <v>392</v>
      </c>
      <c r="G5" s="114" t="s">
        <v>392</v>
      </c>
    </row>
    <row r="6" spans="1:7" ht="31.5" customHeight="1">
      <c r="B6" s="1232" t="s">
        <v>393</v>
      </c>
      <c r="C6" s="115" t="s">
        <v>394</v>
      </c>
      <c r="D6" s="116" t="s">
        <v>395</v>
      </c>
      <c r="E6" s="117" t="s">
        <v>396</v>
      </c>
      <c r="F6" s="118" t="s">
        <v>397</v>
      </c>
      <c r="G6" s="119" t="s">
        <v>398</v>
      </c>
    </row>
    <row r="7" spans="1:7" ht="31.5" customHeight="1">
      <c r="B7" s="1232"/>
      <c r="C7" s="115" t="s">
        <v>399</v>
      </c>
      <c r="D7" s="116" t="s">
        <v>391</v>
      </c>
      <c r="E7" s="117" t="s">
        <v>391</v>
      </c>
      <c r="F7" s="118" t="s">
        <v>392</v>
      </c>
      <c r="G7" s="119" t="s">
        <v>392</v>
      </c>
    </row>
    <row r="8" spans="1:7" ht="31.5" customHeight="1">
      <c r="B8" s="1232" t="s">
        <v>400</v>
      </c>
      <c r="C8" s="120" t="s">
        <v>401</v>
      </c>
      <c r="D8" s="121" t="s">
        <v>402</v>
      </c>
      <c r="E8" s="122" t="s">
        <v>403</v>
      </c>
      <c r="F8" s="108" t="s">
        <v>396</v>
      </c>
      <c r="G8" s="109" t="s">
        <v>388</v>
      </c>
    </row>
    <row r="9" spans="1:7" ht="31.5" customHeight="1">
      <c r="B9" s="1232"/>
      <c r="C9" s="123" t="s">
        <v>404</v>
      </c>
      <c r="D9" s="124" t="s">
        <v>399</v>
      </c>
      <c r="E9" s="125" t="s">
        <v>391</v>
      </c>
      <c r="F9" s="113" t="s">
        <v>392</v>
      </c>
      <c r="G9" s="114" t="s">
        <v>392</v>
      </c>
    </row>
    <row r="10" spans="1:7" ht="31.5" customHeight="1">
      <c r="B10" s="1232" t="s">
        <v>405</v>
      </c>
      <c r="C10" s="126" t="s">
        <v>406</v>
      </c>
      <c r="D10" s="127" t="s">
        <v>394</v>
      </c>
      <c r="E10" s="115" t="s">
        <v>402</v>
      </c>
      <c r="F10" s="116" t="s">
        <v>395</v>
      </c>
      <c r="G10" s="119" t="s">
        <v>387</v>
      </c>
    </row>
    <row r="11" spans="1:7" ht="31.5" customHeight="1">
      <c r="B11" s="1232"/>
      <c r="C11" s="126" t="s">
        <v>404</v>
      </c>
      <c r="D11" s="127" t="s">
        <v>404</v>
      </c>
      <c r="E11" s="115" t="s">
        <v>399</v>
      </c>
      <c r="F11" s="116" t="s">
        <v>391</v>
      </c>
      <c r="G11" s="119" t="s">
        <v>392</v>
      </c>
    </row>
    <row r="12" spans="1:7" ht="31.5" customHeight="1">
      <c r="A12" s="103" t="s">
        <v>39</v>
      </c>
      <c r="B12" s="1232" t="s">
        <v>407</v>
      </c>
      <c r="C12" s="120" t="s">
        <v>408</v>
      </c>
      <c r="D12" s="128" t="s">
        <v>406</v>
      </c>
      <c r="E12" s="129" t="s">
        <v>401</v>
      </c>
      <c r="F12" s="106" t="s">
        <v>394</v>
      </c>
      <c r="G12" s="130" t="s">
        <v>386</v>
      </c>
    </row>
    <row r="13" spans="1:7" ht="31.5" customHeight="1">
      <c r="B13" s="1232"/>
      <c r="C13" s="123" t="s">
        <v>404</v>
      </c>
      <c r="D13" s="131" t="s">
        <v>404</v>
      </c>
      <c r="E13" s="132" t="s">
        <v>399</v>
      </c>
      <c r="F13" s="111" t="s">
        <v>391</v>
      </c>
      <c r="G13" s="133" t="s">
        <v>391</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235" t="s">
        <v>419</v>
      </c>
      <c r="C2" s="1235"/>
    </row>
    <row r="3" spans="2:3" ht="45.75" customHeight="1">
      <c r="B3" s="277" t="s">
        <v>243</v>
      </c>
      <c r="C3" s="9" t="s">
        <v>411</v>
      </c>
    </row>
    <row r="4" spans="2:3" ht="45.75" customHeight="1">
      <c r="B4" s="277" t="s">
        <v>244</v>
      </c>
      <c r="C4" s="9" t="s">
        <v>412</v>
      </c>
    </row>
    <row r="5" spans="2:3" ht="68.45" customHeight="1">
      <c r="B5" s="277" t="s">
        <v>245</v>
      </c>
      <c r="C5" s="9" t="s">
        <v>413</v>
      </c>
    </row>
    <row r="6" spans="2:3" ht="45.75" customHeight="1">
      <c r="B6" s="277" t="s">
        <v>246</v>
      </c>
      <c r="C6" s="9" t="s">
        <v>414</v>
      </c>
    </row>
    <row r="7" spans="2:3" ht="45.75" customHeight="1">
      <c r="B7" s="277" t="s">
        <v>247</v>
      </c>
      <c r="C7" s="9" t="s">
        <v>415</v>
      </c>
    </row>
    <row r="8" spans="2:3" ht="45.75" customHeight="1">
      <c r="B8" s="277" t="s">
        <v>418</v>
      </c>
      <c r="C8" s="9" t="s">
        <v>416</v>
      </c>
    </row>
    <row r="9" spans="2:3" ht="45.75" customHeight="1">
      <c r="B9" s="277" t="s">
        <v>248</v>
      </c>
      <c r="C9" s="9" t="s">
        <v>417</v>
      </c>
    </row>
    <row r="10" spans="2:3" ht="45.75" customHeight="1">
      <c r="B10" s="277" t="s">
        <v>112</v>
      </c>
      <c r="C10" s="9" t="s">
        <v>29</v>
      </c>
    </row>
    <row r="11" spans="2:3" ht="67.5">
      <c r="B11" s="277" t="s">
        <v>249</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238" t="s">
        <v>41</v>
      </c>
      <c r="C2" s="1239"/>
      <c r="D2" s="1239"/>
      <c r="E2" s="1239"/>
      <c r="F2" s="1240"/>
    </row>
    <row r="3" spans="2:6" ht="18.75" customHeight="1">
      <c r="B3" s="1241" t="s">
        <v>42</v>
      </c>
      <c r="C3" s="1242"/>
      <c r="D3" s="1155" t="s">
        <v>43</v>
      </c>
      <c r="E3" s="1155"/>
      <c r="F3" s="1246"/>
    </row>
    <row r="4" spans="2:6" ht="18.75" customHeight="1">
      <c r="B4" s="1243"/>
      <c r="C4" s="632"/>
      <c r="D4" s="648" t="s">
        <v>44</v>
      </c>
      <c r="E4" s="648"/>
      <c r="F4" s="1247"/>
    </row>
    <row r="5" spans="2:6" ht="18.75" customHeight="1">
      <c r="B5" s="1243"/>
      <c r="C5" s="632"/>
      <c r="D5" s="648" t="s">
        <v>45</v>
      </c>
      <c r="E5" s="648"/>
      <c r="F5" s="1247"/>
    </row>
    <row r="6" spans="2:6" ht="18.75" customHeight="1">
      <c r="B6" s="1243"/>
      <c r="C6" s="632"/>
      <c r="D6" s="648" t="s">
        <v>46</v>
      </c>
      <c r="E6" s="648"/>
      <c r="F6" s="1247"/>
    </row>
    <row r="7" spans="2:6" ht="18.75" customHeight="1">
      <c r="B7" s="1243"/>
      <c r="C7" s="632"/>
      <c r="D7" s="648" t="s">
        <v>47</v>
      </c>
      <c r="E7" s="648"/>
      <c r="F7" s="1247"/>
    </row>
    <row r="8" spans="2:6" ht="18.75" customHeight="1">
      <c r="B8" s="1243"/>
      <c r="C8" s="632"/>
      <c r="D8" s="648" t="s">
        <v>48</v>
      </c>
      <c r="E8" s="648"/>
      <c r="F8" s="1247"/>
    </row>
    <row r="9" spans="2:6" ht="18.75" customHeight="1">
      <c r="B9" s="1243"/>
      <c r="C9" s="632"/>
      <c r="D9" s="648" t="s">
        <v>49</v>
      </c>
      <c r="E9" s="648"/>
      <c r="F9" s="1247"/>
    </row>
    <row r="10" spans="2:6" ht="18.75" customHeight="1" thickBot="1">
      <c r="B10" s="1244"/>
      <c r="C10" s="1245"/>
      <c r="D10" s="1248" t="s">
        <v>50</v>
      </c>
      <c r="E10" s="1248"/>
      <c r="F10" s="1249"/>
    </row>
    <row r="11" spans="2:6" ht="18.75" customHeight="1">
      <c r="B11" s="1255" t="s">
        <v>51</v>
      </c>
      <c r="C11" s="1256"/>
      <c r="D11" s="1261" t="s">
        <v>15</v>
      </c>
      <c r="E11" s="1261"/>
      <c r="F11" s="1262"/>
    </row>
    <row r="12" spans="2:6" ht="18.75" customHeight="1">
      <c r="B12" s="1257"/>
      <c r="C12" s="1258"/>
      <c r="D12" s="1236" t="s">
        <v>52</v>
      </c>
      <c r="E12" s="1236"/>
      <c r="F12" s="1237"/>
    </row>
    <row r="13" spans="2:6" ht="18.75" customHeight="1">
      <c r="B13" s="1257"/>
      <c r="C13" s="1258"/>
      <c r="D13" s="1236" t="s">
        <v>53</v>
      </c>
      <c r="E13" s="1236"/>
      <c r="F13" s="1237"/>
    </row>
    <row r="14" spans="2:6" ht="18.75" customHeight="1">
      <c r="B14" s="1257"/>
      <c r="C14" s="1258"/>
      <c r="D14" s="1236" t="s">
        <v>54</v>
      </c>
      <c r="E14" s="1236"/>
      <c r="F14" s="1237"/>
    </row>
    <row r="15" spans="2:6" ht="18.75" customHeight="1">
      <c r="B15" s="1257"/>
      <c r="C15" s="1258"/>
      <c r="D15" s="1236" t="s">
        <v>55</v>
      </c>
      <c r="E15" s="1236"/>
      <c r="F15" s="1237"/>
    </row>
    <row r="16" spans="2:6" ht="18.75" customHeight="1">
      <c r="B16" s="1257"/>
      <c r="C16" s="1258"/>
      <c r="D16" s="1236" t="s">
        <v>56</v>
      </c>
      <c r="E16" s="1236"/>
      <c r="F16" s="1237"/>
    </row>
    <row r="17" spans="2:6" ht="18.75" customHeight="1">
      <c r="B17" s="1257"/>
      <c r="C17" s="1258"/>
      <c r="D17" s="1236" t="s">
        <v>57</v>
      </c>
      <c r="E17" s="1236"/>
      <c r="F17" s="1237"/>
    </row>
    <row r="18" spans="2:6" ht="18.75" customHeight="1">
      <c r="B18" s="1257"/>
      <c r="C18" s="1258"/>
      <c r="D18" s="1236" t="s">
        <v>58</v>
      </c>
      <c r="E18" s="1236"/>
      <c r="F18" s="1237"/>
    </row>
    <row r="19" spans="2:6" ht="18.75" customHeight="1">
      <c r="B19" s="1257"/>
      <c r="C19" s="1258"/>
      <c r="D19" s="1236" t="s">
        <v>59</v>
      </c>
      <c r="E19" s="1236"/>
      <c r="F19" s="1237"/>
    </row>
    <row r="20" spans="2:6" ht="18.75" customHeight="1">
      <c r="B20" s="1257"/>
      <c r="C20" s="1258"/>
      <c r="D20" s="1236" t="s">
        <v>60</v>
      </c>
      <c r="E20" s="1236"/>
      <c r="F20" s="1237"/>
    </row>
    <row r="21" spans="2:6" ht="18.75" customHeight="1">
      <c r="B21" s="1257"/>
      <c r="C21" s="1258"/>
      <c r="D21" s="1236" t="s">
        <v>61</v>
      </c>
      <c r="E21" s="1236"/>
      <c r="F21" s="1237"/>
    </row>
    <row r="22" spans="2:6" ht="18.75" customHeight="1">
      <c r="B22" s="1257"/>
      <c r="C22" s="1258"/>
      <c r="D22" s="1236" t="s">
        <v>62</v>
      </c>
      <c r="E22" s="1236"/>
      <c r="F22" s="1237"/>
    </row>
    <row r="23" spans="2:6" ht="18.75" customHeight="1">
      <c r="B23" s="1257"/>
      <c r="C23" s="1258"/>
      <c r="D23" s="1236" t="s">
        <v>63</v>
      </c>
      <c r="E23" s="1236"/>
      <c r="F23" s="1237"/>
    </row>
    <row r="24" spans="2:6" ht="18.75" customHeight="1" thickBot="1">
      <c r="B24" s="1259"/>
      <c r="C24" s="1260"/>
      <c r="D24" s="1250" t="s">
        <v>64</v>
      </c>
      <c r="E24" s="1250"/>
      <c r="F24" s="1251"/>
    </row>
    <row r="25" spans="2:6" ht="18.75" customHeight="1">
      <c r="B25" s="1252" t="s">
        <v>65</v>
      </c>
      <c r="C25" s="650"/>
      <c r="D25" s="1253" t="s">
        <v>66</v>
      </c>
      <c r="E25" s="1253"/>
      <c r="F25" s="1254"/>
    </row>
    <row r="26" spans="2:6" ht="18.75" customHeight="1" thickBot="1">
      <c r="B26" s="1244"/>
      <c r="C26" s="1245"/>
      <c r="D26" s="1248" t="s">
        <v>67</v>
      </c>
      <c r="E26" s="1248"/>
      <c r="F26" s="1249"/>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68</v>
      </c>
      <c r="C2" s="21" t="s">
        <v>69</v>
      </c>
    </row>
    <row r="3" spans="2:3" ht="18" customHeight="1">
      <c r="B3" s="1263" t="s">
        <v>6</v>
      </c>
      <c r="C3" s="18" t="s">
        <v>409</v>
      </c>
    </row>
    <row r="4" spans="2:3" ht="43.5" customHeight="1" thickBot="1">
      <c r="B4" s="1264"/>
      <c r="C4" s="19" t="s">
        <v>70</v>
      </c>
    </row>
    <row r="5" spans="2:3">
      <c r="B5" s="1265" t="s">
        <v>7</v>
      </c>
      <c r="C5" s="18" t="s">
        <v>333</v>
      </c>
    </row>
    <row r="6" spans="2:3" ht="58.5" customHeight="1" thickBot="1">
      <c r="B6" s="1266"/>
      <c r="C6" s="19" t="s">
        <v>71</v>
      </c>
    </row>
    <row r="7" spans="2:3">
      <c r="B7" s="1267" t="s">
        <v>8</v>
      </c>
      <c r="C7" s="18" t="s">
        <v>410</v>
      </c>
    </row>
    <row r="8" spans="2:3" ht="57.75" customHeight="1" thickBot="1">
      <c r="B8" s="1268"/>
      <c r="C8" s="19" t="s">
        <v>72</v>
      </c>
    </row>
    <row r="9" spans="2:3">
      <c r="B9" s="1269" t="s">
        <v>9</v>
      </c>
      <c r="C9" s="18" t="s">
        <v>334</v>
      </c>
    </row>
    <row r="10" spans="2:3" ht="38.25" customHeight="1" thickBot="1">
      <c r="B10" s="1270"/>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7327A-0D1D-4362-B1D0-E21ADEBB117F}">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BD54C-72AA-43FC-B6D6-3708666AF3A0}">
  <dimension ref="A1"/>
  <sheetViews>
    <sheetView workbookViewId="0"/>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302B-28C8-4251-8EBC-F71B61D95393}">
  <dimension ref="A1"/>
  <sheetViews>
    <sheetView workbookViewId="0"/>
  </sheetViews>
  <sheetFormatPr baseColWidth="10"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002B-0B70-413F-A715-40F5F0E8B4BF}">
  <dimension ref="A1"/>
  <sheetViews>
    <sheetView workbookViewId="0"/>
  </sheetViews>
  <sheetFormatPr baseColWidth="10"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7C4B-331F-45EC-9F79-A9AB9535BCBD}">
  <dimension ref="A1"/>
  <sheetViews>
    <sheetView workbookViewId="0"/>
  </sheetViews>
  <sheetFormatPr baseColWidth="10"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zoomScaleNormal="100" workbookViewId="0">
      <selection activeCell="H9" sqref="H9"/>
    </sheetView>
  </sheetViews>
  <sheetFormatPr baseColWidth="10" defaultColWidth="17.85546875" defaultRowHeight="15.75"/>
  <cols>
    <col min="1" max="1" width="10.85546875" style="44" customWidth="1"/>
    <col min="2" max="2" width="13.42578125" style="44" customWidth="1"/>
    <col min="3" max="3" width="10.85546875" style="44" customWidth="1"/>
    <col min="4" max="6" width="17.85546875" style="176"/>
    <col min="7" max="9" width="17.85546875" style="32"/>
    <col min="10" max="12" width="17.85546875" style="44"/>
    <col min="13" max="13" width="17.85546875" style="103"/>
    <col min="14" max="14" width="17.85546875" style="62"/>
    <col min="15" max="15" width="17.85546875" style="44"/>
    <col min="16" max="19" width="17.85546875" style="62"/>
    <col min="20" max="20" width="17.85546875" style="64"/>
    <col min="21" max="23" width="17.85546875" style="86"/>
    <col min="24" max="24" width="17.85546875" style="44"/>
    <col min="25" max="28" width="17.85546875" style="86"/>
    <col min="29" max="36" width="17.85546875" style="44"/>
    <col min="37" max="37" width="24.42578125" style="44" customWidth="1"/>
    <col min="38" max="38" width="17.85546875" style="44"/>
    <col min="39" max="39" width="17.42578125" style="44" customWidth="1"/>
    <col min="40" max="40" width="23" style="44" customWidth="1"/>
    <col min="41" max="41" width="16.7109375" style="44" customWidth="1"/>
    <col min="42" max="42" width="23.85546875" style="44" customWidth="1"/>
    <col min="43" max="43" width="16.5703125" style="44" customWidth="1"/>
    <col min="44" max="44" width="15" style="44" customWidth="1"/>
    <col min="45" max="16384" width="17.85546875" style="44"/>
  </cols>
  <sheetData>
    <row r="1" spans="1:52" s="86" customFormat="1">
      <c r="A1" s="1038" t="s">
        <v>420</v>
      </c>
      <c r="B1" s="1038"/>
      <c r="C1" s="1038"/>
      <c r="D1" s="176"/>
      <c r="E1" s="176"/>
      <c r="F1" s="176"/>
      <c r="G1" s="32"/>
      <c r="H1" s="32"/>
      <c r="I1" s="32"/>
      <c r="L1" s="1036" t="s">
        <v>249</v>
      </c>
      <c r="M1" s="1037"/>
      <c r="N1" s="1033" t="s">
        <v>342</v>
      </c>
      <c r="O1" s="1033"/>
      <c r="P1" s="1033"/>
      <c r="Q1" s="1033"/>
      <c r="R1" s="1033"/>
      <c r="S1" s="1033"/>
      <c r="T1" s="1033"/>
      <c r="U1" s="1034" t="s">
        <v>343</v>
      </c>
      <c r="V1" s="1034"/>
      <c r="W1" s="1034"/>
    </row>
    <row r="2" spans="1:52" ht="141.75">
      <c r="A2" s="14" t="s">
        <v>125</v>
      </c>
      <c r="B2" s="96" t="s">
        <v>126</v>
      </c>
      <c r="C2" s="97" t="s">
        <v>127</v>
      </c>
      <c r="D2" s="175" t="s">
        <v>882</v>
      </c>
      <c r="E2" s="180" t="s">
        <v>0</v>
      </c>
      <c r="F2" s="180" t="s">
        <v>842</v>
      </c>
      <c r="G2" s="157" t="s">
        <v>99</v>
      </c>
      <c r="H2" s="157" t="s">
        <v>828</v>
      </c>
      <c r="I2" s="98" t="s">
        <v>2</v>
      </c>
      <c r="J2" s="98" t="s">
        <v>330</v>
      </c>
      <c r="K2" s="98" t="s">
        <v>26</v>
      </c>
      <c r="L2" s="98" t="s">
        <v>98</v>
      </c>
      <c r="M2" s="101" t="s">
        <v>357</v>
      </c>
      <c r="N2" s="1033" t="s">
        <v>292</v>
      </c>
      <c r="O2" s="1033"/>
      <c r="P2" s="80" t="s">
        <v>30</v>
      </c>
      <c r="Q2" s="80" t="s">
        <v>250</v>
      </c>
      <c r="R2" s="80" t="s">
        <v>271</v>
      </c>
      <c r="S2" s="80" t="s">
        <v>272</v>
      </c>
      <c r="T2" s="80" t="s">
        <v>10</v>
      </c>
      <c r="U2" s="80" t="s">
        <v>78</v>
      </c>
      <c r="V2" s="80" t="s">
        <v>341</v>
      </c>
      <c r="W2" s="80" t="s">
        <v>10</v>
      </c>
      <c r="X2" s="99" t="s">
        <v>313</v>
      </c>
      <c r="Y2" s="80" t="s">
        <v>235</v>
      </c>
      <c r="Z2" s="80" t="s">
        <v>318</v>
      </c>
      <c r="AA2" s="80" t="s">
        <v>321</v>
      </c>
      <c r="AB2" s="80" t="s">
        <v>322</v>
      </c>
      <c r="AC2" s="80" t="s">
        <v>28</v>
      </c>
      <c r="AD2" s="80" t="s">
        <v>75</v>
      </c>
      <c r="AF2" s="45" t="s">
        <v>128</v>
      </c>
      <c r="AH2" s="42" t="s">
        <v>171</v>
      </c>
      <c r="AI2" s="632" t="s">
        <v>169</v>
      </c>
      <c r="AJ2" s="632"/>
      <c r="AK2" s="42" t="s">
        <v>170</v>
      </c>
      <c r="AM2" s="44" t="s">
        <v>129</v>
      </c>
    </row>
    <row r="3" spans="1:52" ht="102" customHeight="1" thickBot="1">
      <c r="A3" s="44" t="s">
        <v>110</v>
      </c>
      <c r="B3" s="134" t="s">
        <v>238</v>
      </c>
      <c r="C3" s="44" t="s">
        <v>131</v>
      </c>
      <c r="D3" s="255" t="s">
        <v>933</v>
      </c>
      <c r="E3" s="255" t="s">
        <v>971</v>
      </c>
      <c r="F3" s="255" t="s">
        <v>972</v>
      </c>
      <c r="G3" s="181" t="s">
        <v>959</v>
      </c>
      <c r="H3" s="181" t="s">
        <v>960</v>
      </c>
      <c r="I3" s="61" t="s">
        <v>240</v>
      </c>
      <c r="J3" s="44" t="s">
        <v>108</v>
      </c>
      <c r="K3" s="158" t="s">
        <v>830</v>
      </c>
      <c r="L3" s="44" t="s">
        <v>87</v>
      </c>
      <c r="M3" s="103" t="s">
        <v>358</v>
      </c>
      <c r="N3" s="32" t="s">
        <v>293</v>
      </c>
      <c r="O3" s="32" t="s">
        <v>293</v>
      </c>
      <c r="P3" s="91" t="s">
        <v>306</v>
      </c>
      <c r="Q3" s="81">
        <v>0.2</v>
      </c>
      <c r="R3" s="34" t="s">
        <v>298</v>
      </c>
      <c r="S3" s="62" t="s">
        <v>303</v>
      </c>
      <c r="T3" s="90" t="s">
        <v>277</v>
      </c>
      <c r="U3" s="70" t="s">
        <v>344</v>
      </c>
      <c r="V3" s="91" t="s">
        <v>1497</v>
      </c>
      <c r="W3" s="86" t="s">
        <v>6</v>
      </c>
      <c r="X3" s="44" t="s">
        <v>310</v>
      </c>
      <c r="Y3" s="86" t="s">
        <v>316</v>
      </c>
      <c r="Z3" s="86" t="s">
        <v>319</v>
      </c>
      <c r="AA3" s="86" t="s">
        <v>323</v>
      </c>
      <c r="AB3" s="86" t="s">
        <v>326</v>
      </c>
      <c r="AC3" s="44" t="s">
        <v>333</v>
      </c>
      <c r="AD3" s="44" t="s">
        <v>113</v>
      </c>
      <c r="AF3" s="44" t="s">
        <v>138</v>
      </c>
      <c r="AH3" s="632" t="s">
        <v>172</v>
      </c>
      <c r="AI3" s="41" t="s">
        <v>160</v>
      </c>
      <c r="AJ3" s="41" t="s">
        <v>138</v>
      </c>
      <c r="AK3" s="41" t="s">
        <v>114</v>
      </c>
      <c r="AM3" s="44" t="s">
        <v>133</v>
      </c>
      <c r="AN3" s="1032" t="s">
        <v>134</v>
      </c>
      <c r="AO3" s="1032"/>
      <c r="AP3" s="1035" t="s">
        <v>135</v>
      </c>
      <c r="AQ3" s="1035"/>
      <c r="AR3" s="1035"/>
    </row>
    <row r="4" spans="1:52" ht="69.599999999999994" customHeight="1" thickBot="1">
      <c r="A4" s="44" t="s">
        <v>130</v>
      </c>
      <c r="B4" s="134" t="s">
        <v>143</v>
      </c>
      <c r="C4" s="44" t="s">
        <v>137</v>
      </c>
      <c r="D4" s="255" t="s">
        <v>949</v>
      </c>
      <c r="E4" s="255" t="s">
        <v>973</v>
      </c>
      <c r="F4" s="255" t="s">
        <v>974</v>
      </c>
      <c r="G4" s="181" t="s">
        <v>961</v>
      </c>
      <c r="H4" s="181" t="s">
        <v>964</v>
      </c>
      <c r="I4" s="61" t="s">
        <v>241</v>
      </c>
      <c r="J4" s="44" t="s">
        <v>109</v>
      </c>
      <c r="K4" s="158" t="s">
        <v>244</v>
      </c>
      <c r="L4" s="44" t="s">
        <v>119</v>
      </c>
      <c r="M4" s="103" t="s">
        <v>359</v>
      </c>
      <c r="N4" s="32" t="s">
        <v>294</v>
      </c>
      <c r="O4" s="34" t="s">
        <v>298</v>
      </c>
      <c r="P4" s="92" t="s">
        <v>13</v>
      </c>
      <c r="Q4" s="82">
        <v>0.4</v>
      </c>
      <c r="R4" s="62" t="s">
        <v>299</v>
      </c>
      <c r="S4" s="62" t="s">
        <v>1424</v>
      </c>
      <c r="T4" s="87" t="s">
        <v>279</v>
      </c>
      <c r="U4" s="71" t="s">
        <v>345</v>
      </c>
      <c r="V4" s="92" t="s">
        <v>1498</v>
      </c>
      <c r="W4" s="86" t="s">
        <v>7</v>
      </c>
      <c r="X4" s="44" t="s">
        <v>311</v>
      </c>
      <c r="Y4" s="86" t="s">
        <v>315</v>
      </c>
      <c r="Z4" s="86" t="s">
        <v>320</v>
      </c>
      <c r="AA4" s="86" t="s">
        <v>324</v>
      </c>
      <c r="AB4" s="86" t="s">
        <v>325</v>
      </c>
      <c r="AC4" s="44" t="s">
        <v>334</v>
      </c>
      <c r="AD4" s="44" t="s">
        <v>114</v>
      </c>
      <c r="AF4" s="44" t="s">
        <v>12</v>
      </c>
      <c r="AH4" s="632"/>
      <c r="AI4" s="41" t="s">
        <v>161</v>
      </c>
      <c r="AJ4" s="41" t="s">
        <v>12</v>
      </c>
      <c r="AK4" s="41" t="s">
        <v>159</v>
      </c>
      <c r="AM4" s="44" t="s">
        <v>132</v>
      </c>
      <c r="AN4" s="44" t="s">
        <v>139</v>
      </c>
      <c r="AO4" s="44" t="s">
        <v>140</v>
      </c>
      <c r="AP4" s="44" t="s">
        <v>139</v>
      </c>
      <c r="AQ4" s="44" t="s">
        <v>141</v>
      </c>
      <c r="AR4" s="44" t="s">
        <v>140</v>
      </c>
    </row>
    <row r="5" spans="1:52" ht="108.6" customHeight="1" thickBot="1">
      <c r="A5" s="44" t="s">
        <v>136</v>
      </c>
      <c r="B5" s="134" t="s">
        <v>1501</v>
      </c>
      <c r="C5" s="44" t="s">
        <v>144</v>
      </c>
      <c r="D5" s="255" t="s">
        <v>950</v>
      </c>
      <c r="E5" s="255" t="s">
        <v>1499</v>
      </c>
      <c r="F5" s="255" t="s">
        <v>975</v>
      </c>
      <c r="G5" s="181" t="s">
        <v>963</v>
      </c>
      <c r="H5" s="181" t="s">
        <v>3004</v>
      </c>
      <c r="I5" s="61" t="s">
        <v>242</v>
      </c>
      <c r="J5" s="34" t="s">
        <v>926</v>
      </c>
      <c r="K5" s="34" t="s">
        <v>245</v>
      </c>
      <c r="L5" s="44" t="s">
        <v>88</v>
      </c>
      <c r="M5" s="103" t="s">
        <v>360</v>
      </c>
      <c r="N5" s="32"/>
      <c r="O5" s="44" t="s">
        <v>299</v>
      </c>
      <c r="P5" s="93" t="s">
        <v>12</v>
      </c>
      <c r="Q5" s="83">
        <v>0.6</v>
      </c>
      <c r="R5" s="62" t="s">
        <v>300</v>
      </c>
      <c r="S5" s="62" t="s">
        <v>304</v>
      </c>
      <c r="T5" s="88" t="s">
        <v>12</v>
      </c>
      <c r="U5" s="72" t="s">
        <v>346</v>
      </c>
      <c r="V5" s="93" t="s">
        <v>12</v>
      </c>
      <c r="W5" s="86" t="s">
        <v>8</v>
      </c>
      <c r="X5" s="44" t="s">
        <v>312</v>
      </c>
      <c r="AC5" s="44" t="s">
        <v>331</v>
      </c>
      <c r="AD5" s="35"/>
      <c r="AE5" s="35"/>
      <c r="AF5" s="44" t="s">
        <v>147</v>
      </c>
      <c r="AH5" s="632"/>
      <c r="AI5" s="41" t="s">
        <v>162</v>
      </c>
      <c r="AJ5" s="41" t="s">
        <v>147</v>
      </c>
      <c r="AK5" s="41" t="s">
        <v>159</v>
      </c>
      <c r="AL5" s="35"/>
      <c r="AM5" s="44" t="s">
        <v>40</v>
      </c>
      <c r="AN5" s="44" t="s">
        <v>139</v>
      </c>
      <c r="AO5" s="44" t="s">
        <v>140</v>
      </c>
      <c r="AP5" s="44" t="s">
        <v>139</v>
      </c>
      <c r="AQ5" s="44" t="s">
        <v>141</v>
      </c>
      <c r="AR5" s="44" t="s">
        <v>140</v>
      </c>
      <c r="AS5" s="35"/>
      <c r="AT5" s="35"/>
      <c r="AU5" s="35"/>
      <c r="AV5" s="35"/>
      <c r="AW5" s="35"/>
      <c r="AX5" s="35"/>
      <c r="AY5" s="35"/>
      <c r="AZ5" s="35"/>
    </row>
    <row r="6" spans="1:52" ht="63.95" customHeight="1">
      <c r="A6" s="44" t="s">
        <v>142</v>
      </c>
      <c r="B6" s="134" t="s">
        <v>239</v>
      </c>
      <c r="C6" s="44" t="s">
        <v>146</v>
      </c>
      <c r="D6" s="256" t="s">
        <v>107</v>
      </c>
      <c r="E6" s="256" t="s">
        <v>979</v>
      </c>
      <c r="F6" s="256" t="s">
        <v>976</v>
      </c>
      <c r="G6" s="181" t="s">
        <v>965</v>
      </c>
      <c r="H6" s="32" t="s">
        <v>3003</v>
      </c>
      <c r="J6" s="35"/>
      <c r="K6" s="34" t="s">
        <v>831</v>
      </c>
      <c r="L6" s="34" t="s">
        <v>153</v>
      </c>
      <c r="M6" s="34" t="s">
        <v>361</v>
      </c>
      <c r="N6" s="79" t="s">
        <v>296</v>
      </c>
      <c r="O6" s="44" t="s">
        <v>300</v>
      </c>
      <c r="P6" s="94" t="s">
        <v>11</v>
      </c>
      <c r="Q6" s="84">
        <v>0.8</v>
      </c>
      <c r="R6" s="62" t="s">
        <v>301</v>
      </c>
      <c r="S6" s="62" t="s">
        <v>1491</v>
      </c>
      <c r="T6" s="89" t="s">
        <v>282</v>
      </c>
      <c r="U6" s="73" t="s">
        <v>347</v>
      </c>
      <c r="V6" s="94" t="s">
        <v>11</v>
      </c>
      <c r="W6" s="86" t="s">
        <v>9</v>
      </c>
      <c r="AC6" s="44" t="s">
        <v>332</v>
      </c>
      <c r="AD6" s="35"/>
      <c r="AE6" s="35"/>
      <c r="AF6" s="35"/>
      <c r="AG6" s="35"/>
      <c r="AH6" s="667" t="s">
        <v>173</v>
      </c>
      <c r="AI6" s="41" t="s">
        <v>163</v>
      </c>
      <c r="AJ6" s="41" t="s">
        <v>12</v>
      </c>
      <c r="AK6" s="41" t="s">
        <v>159</v>
      </c>
      <c r="AL6" s="35"/>
      <c r="AN6" s="43" t="s">
        <v>148</v>
      </c>
      <c r="AP6" s="46" t="s">
        <v>149</v>
      </c>
      <c r="AS6" s="35"/>
      <c r="AT6" s="35"/>
      <c r="AU6" s="35"/>
      <c r="AV6" s="35"/>
      <c r="AW6" s="35"/>
      <c r="AX6" s="35"/>
      <c r="AY6" s="35"/>
      <c r="AZ6" s="35"/>
    </row>
    <row r="7" spans="1:52" ht="108.95" customHeight="1">
      <c r="A7" s="44" t="s">
        <v>145</v>
      </c>
      <c r="B7" s="61" t="s">
        <v>111</v>
      </c>
      <c r="C7" s="44" t="s">
        <v>151</v>
      </c>
      <c r="D7" s="256" t="s">
        <v>951</v>
      </c>
      <c r="E7" s="256" t="s">
        <v>978</v>
      </c>
      <c r="F7" s="256" t="s">
        <v>977</v>
      </c>
      <c r="G7" s="181"/>
      <c r="H7" s="181" t="s">
        <v>966</v>
      </c>
      <c r="J7" s="35"/>
      <c r="K7" s="34" t="s">
        <v>247</v>
      </c>
      <c r="L7" s="34" t="s">
        <v>89</v>
      </c>
      <c r="M7" s="34" t="s">
        <v>362</v>
      </c>
      <c r="N7" s="79" t="s">
        <v>297</v>
      </c>
      <c r="O7" s="44" t="s">
        <v>301</v>
      </c>
      <c r="P7" s="95" t="s">
        <v>38</v>
      </c>
      <c r="Q7" s="85">
        <v>1</v>
      </c>
      <c r="R7" s="34" t="s">
        <v>302</v>
      </c>
      <c r="S7" s="62" t="s">
        <v>305</v>
      </c>
      <c r="T7" s="35"/>
      <c r="U7" s="74" t="s">
        <v>348</v>
      </c>
      <c r="V7" s="95" t="s">
        <v>38</v>
      </c>
      <c r="W7" s="32"/>
      <c r="X7" s="35"/>
      <c r="Y7" s="35"/>
      <c r="Z7" s="35"/>
      <c r="AA7" s="35"/>
      <c r="AB7" s="35"/>
      <c r="AD7" s="35"/>
      <c r="AE7" s="35"/>
      <c r="AF7" s="35"/>
      <c r="AG7" s="35"/>
      <c r="AH7" s="667"/>
      <c r="AI7" s="41" t="s">
        <v>164</v>
      </c>
      <c r="AJ7" s="41" t="s">
        <v>12</v>
      </c>
      <c r="AK7" s="41" t="s">
        <v>159</v>
      </c>
      <c r="AL7" s="35"/>
      <c r="AN7" s="44" t="s">
        <v>152</v>
      </c>
      <c r="AO7" s="44">
        <v>2</v>
      </c>
      <c r="AP7" s="44" t="s">
        <v>152</v>
      </c>
      <c r="AQ7" s="44">
        <v>2</v>
      </c>
      <c r="AS7" s="35"/>
      <c r="AT7" s="35"/>
      <c r="AU7" s="35"/>
      <c r="AV7" s="35"/>
      <c r="AW7" s="35"/>
      <c r="AX7" s="35"/>
      <c r="AY7" s="35"/>
      <c r="AZ7" s="35"/>
    </row>
    <row r="8" spans="1:52" ht="130.5" customHeight="1">
      <c r="A8" s="44" t="s">
        <v>150</v>
      </c>
      <c r="B8" s="44" t="s">
        <v>110</v>
      </c>
      <c r="C8" s="44" t="s">
        <v>155</v>
      </c>
      <c r="D8" s="256" t="s">
        <v>952</v>
      </c>
      <c r="E8" s="256" t="s">
        <v>1492</v>
      </c>
      <c r="F8" s="256" t="s">
        <v>986</v>
      </c>
      <c r="G8" s="181"/>
      <c r="H8" s="181" t="s">
        <v>3008</v>
      </c>
      <c r="J8" s="35"/>
      <c r="K8" s="34" t="s">
        <v>832</v>
      </c>
      <c r="L8" s="34" t="s">
        <v>90</v>
      </c>
      <c r="M8" s="34" t="s">
        <v>363</v>
      </c>
      <c r="N8" s="32"/>
      <c r="O8" s="34" t="s">
        <v>302</v>
      </c>
      <c r="P8" s="34"/>
      <c r="Q8" s="34"/>
      <c r="R8" s="34"/>
      <c r="S8" s="34"/>
      <c r="T8" s="35"/>
      <c r="V8" s="32"/>
      <c r="W8" s="32"/>
      <c r="X8" s="35"/>
      <c r="Y8" s="35"/>
      <c r="Z8" s="35"/>
      <c r="AA8" s="35"/>
      <c r="AB8" s="35"/>
      <c r="AC8" s="35"/>
      <c r="AD8" s="35"/>
      <c r="AE8" s="35"/>
      <c r="AF8" s="35"/>
      <c r="AG8" s="35"/>
      <c r="AH8" s="667"/>
      <c r="AI8" s="41" t="s">
        <v>165</v>
      </c>
      <c r="AJ8" s="41" t="s">
        <v>147</v>
      </c>
      <c r="AK8" s="41" t="s">
        <v>159</v>
      </c>
      <c r="AL8" s="35"/>
      <c r="AN8" s="44" t="s">
        <v>156</v>
      </c>
      <c r="AO8" s="44">
        <v>1</v>
      </c>
      <c r="AP8" s="44" t="s">
        <v>157</v>
      </c>
      <c r="AQ8" s="44">
        <v>1</v>
      </c>
      <c r="AS8" s="35"/>
      <c r="AT8" s="35"/>
      <c r="AU8" s="35"/>
      <c r="AV8" s="35"/>
      <c r="AW8" s="35"/>
      <c r="AX8" s="35"/>
      <c r="AY8" s="35"/>
      <c r="AZ8" s="35"/>
    </row>
    <row r="9" spans="1:52" ht="131.44999999999999" customHeight="1">
      <c r="A9" s="44" t="s">
        <v>154</v>
      </c>
      <c r="B9" s="44" t="s">
        <v>1502</v>
      </c>
      <c r="C9" s="44" t="s">
        <v>158</v>
      </c>
      <c r="D9" s="257" t="s">
        <v>953</v>
      </c>
      <c r="E9" s="257" t="s">
        <v>980</v>
      </c>
      <c r="F9" s="257" t="s">
        <v>1493</v>
      </c>
      <c r="G9" s="181"/>
      <c r="H9" s="181" t="s">
        <v>3007</v>
      </c>
      <c r="K9" s="158" t="s">
        <v>833</v>
      </c>
      <c r="L9" s="34" t="s">
        <v>91</v>
      </c>
      <c r="M9" s="34"/>
      <c r="N9" s="32"/>
      <c r="O9" s="32" t="s">
        <v>294</v>
      </c>
      <c r="P9" s="32"/>
      <c r="Q9" s="32"/>
      <c r="R9" s="32"/>
      <c r="S9" s="32"/>
      <c r="AH9" s="632" t="s">
        <v>174</v>
      </c>
      <c r="AI9" s="41" t="s">
        <v>166</v>
      </c>
      <c r="AJ9" s="41" t="s">
        <v>147</v>
      </c>
      <c r="AK9" s="41" t="s">
        <v>159</v>
      </c>
      <c r="AP9" s="44" t="s">
        <v>156</v>
      </c>
      <c r="AQ9" s="44">
        <v>1</v>
      </c>
    </row>
    <row r="10" spans="1:52" ht="117.6" customHeight="1">
      <c r="D10" s="257" t="s">
        <v>883</v>
      </c>
      <c r="E10" s="257" t="s">
        <v>1494</v>
      </c>
      <c r="F10" s="257" t="s">
        <v>987</v>
      </c>
      <c r="G10" s="181"/>
      <c r="H10" s="181" t="s">
        <v>968</v>
      </c>
      <c r="K10" s="63"/>
      <c r="N10" s="32"/>
      <c r="O10" s="62" t="s">
        <v>303</v>
      </c>
      <c r="AH10" s="632"/>
      <c r="AI10" s="41" t="s">
        <v>167</v>
      </c>
      <c r="AJ10" s="41" t="s">
        <v>147</v>
      </c>
      <c r="AK10" s="41" t="s">
        <v>159</v>
      </c>
    </row>
    <row r="11" spans="1:52" ht="135" customHeight="1">
      <c r="D11" s="257" t="s">
        <v>954</v>
      </c>
      <c r="E11" s="257" t="s">
        <v>981</v>
      </c>
      <c r="F11" s="257" t="s">
        <v>988</v>
      </c>
      <c r="G11" s="181"/>
      <c r="H11" s="181" t="s">
        <v>3005</v>
      </c>
      <c r="K11" s="63"/>
      <c r="N11" s="32"/>
      <c r="O11" s="62" t="s">
        <v>1424</v>
      </c>
      <c r="AH11" s="632"/>
      <c r="AI11" s="41" t="s">
        <v>168</v>
      </c>
      <c r="AJ11" s="41" t="s">
        <v>147</v>
      </c>
      <c r="AK11" s="41" t="s">
        <v>159</v>
      </c>
    </row>
    <row r="12" spans="1:52" ht="121.5" customHeight="1">
      <c r="D12" s="257" t="s">
        <v>955</v>
      </c>
      <c r="E12" s="257" t="s">
        <v>982</v>
      </c>
      <c r="F12" s="257" t="s">
        <v>989</v>
      </c>
      <c r="G12" s="181"/>
      <c r="H12" s="181" t="s">
        <v>3006</v>
      </c>
      <c r="N12" s="32"/>
      <c r="O12" s="62" t="s">
        <v>304</v>
      </c>
    </row>
    <row r="13" spans="1:52" ht="117" customHeight="1">
      <c r="D13" s="257" t="s">
        <v>884</v>
      </c>
      <c r="E13" s="257" t="s">
        <v>983</v>
      </c>
      <c r="F13" s="257" t="s">
        <v>990</v>
      </c>
      <c r="G13" s="181"/>
      <c r="H13" s="181"/>
      <c r="J13" s="32"/>
      <c r="K13" s="60"/>
      <c r="L13" s="32"/>
      <c r="M13" s="32"/>
      <c r="N13" s="32"/>
      <c r="O13" s="62" t="s">
        <v>1491</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58" t="s">
        <v>957</v>
      </c>
      <c r="E14" s="258" t="s">
        <v>984</v>
      </c>
      <c r="F14" s="258" t="s">
        <v>991</v>
      </c>
      <c r="G14" s="181"/>
      <c r="H14" s="181"/>
      <c r="J14" s="32"/>
      <c r="K14" s="32"/>
      <c r="L14" s="32"/>
      <c r="M14" s="32"/>
      <c r="O14" s="62" t="s">
        <v>305</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44999999999999" customHeight="1">
      <c r="D15" s="258" t="s">
        <v>958</v>
      </c>
      <c r="E15" s="258" t="s">
        <v>1500</v>
      </c>
      <c r="F15" s="258" t="s">
        <v>1495</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58" t="s">
        <v>956</v>
      </c>
      <c r="E16" s="258" t="s">
        <v>985</v>
      </c>
      <c r="F16" s="258" t="s">
        <v>1496</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8.95" customHeight="1">
      <c r="D17" s="236"/>
      <c r="E17" s="236"/>
      <c r="F17" s="236"/>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2.94999999999999" customHeight="1">
      <c r="D18" s="236"/>
      <c r="E18" s="236"/>
      <c r="F18" s="236"/>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113C-4095-45D5-BB32-C733B1042956}">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400" customWidth="1"/>
    <col min="2" max="2" width="18.28515625" style="400" customWidth="1"/>
    <col min="3" max="3" width="16" style="400" customWidth="1"/>
    <col min="4" max="4" width="18.5703125" style="400" customWidth="1"/>
    <col min="5" max="5" width="43.5703125" style="400" customWidth="1"/>
    <col min="6" max="8" width="18.5703125" style="400" customWidth="1"/>
    <col min="9" max="10" width="16.140625" style="400" customWidth="1"/>
    <col min="11" max="11" width="27.5703125" style="400" customWidth="1"/>
    <col min="12" max="12" width="24.5703125" style="400" customWidth="1"/>
    <col min="13" max="13" width="15.5703125" style="400" customWidth="1"/>
    <col min="14" max="14" width="25.42578125" style="400" customWidth="1"/>
    <col min="15" max="15" width="24" style="400" customWidth="1"/>
    <col min="16" max="16" width="14.5703125" style="400" customWidth="1"/>
    <col min="17" max="17" width="16.5703125" style="400" customWidth="1"/>
    <col min="18" max="18" width="39" style="400" customWidth="1"/>
    <col min="19" max="19" width="11.5703125" style="400"/>
    <col min="20" max="20" width="11.42578125" style="400" customWidth="1"/>
    <col min="21" max="21" width="6.85546875" style="400" hidden="1" customWidth="1"/>
    <col min="22" max="22" width="10" style="400" customWidth="1"/>
    <col min="23" max="23" width="0.28515625" style="400" hidden="1" customWidth="1"/>
    <col min="24" max="24" width="11" style="400" customWidth="1"/>
    <col min="25" max="25" width="13.5703125" style="400" hidden="1" customWidth="1"/>
    <col min="26" max="26" width="7.5703125" style="400" customWidth="1"/>
    <col min="27" max="27" width="14.140625" style="400" customWidth="1"/>
    <col min="28" max="28" width="31.42578125" style="400" customWidth="1"/>
    <col min="29" max="29" width="35.42578125" style="400" customWidth="1"/>
    <col min="30" max="30" width="38.140625" style="400" customWidth="1"/>
    <col min="31" max="32" width="14.42578125" style="400" customWidth="1"/>
    <col min="33" max="33" width="16.85546875" style="400" customWidth="1"/>
    <col min="34" max="34" width="9.140625" style="400" hidden="1" customWidth="1"/>
    <col min="35" max="16384" width="11.5703125" style="400"/>
  </cols>
  <sheetData>
    <row r="1" spans="1:151" s="401" customFormat="1" ht="26.25">
      <c r="A1" s="1048"/>
      <c r="B1" s="397"/>
      <c r="C1" s="397"/>
      <c r="D1" s="397"/>
      <c r="E1" s="397"/>
      <c r="F1" s="397"/>
      <c r="G1" s="397"/>
      <c r="H1" s="397"/>
      <c r="I1" s="397"/>
      <c r="J1" s="397"/>
      <c r="K1" s="397"/>
      <c r="L1" s="398"/>
      <c r="M1" s="398"/>
      <c r="N1" s="398"/>
      <c r="O1" s="398"/>
      <c r="P1" s="398"/>
      <c r="Q1" s="399"/>
      <c r="R1" s="400"/>
      <c r="S1" s="400"/>
      <c r="T1" s="400"/>
      <c r="U1" s="400"/>
      <c r="V1" s="400"/>
      <c r="W1" s="400"/>
      <c r="X1" s="400"/>
      <c r="Y1" s="400"/>
      <c r="Z1" s="400"/>
      <c r="AA1" s="400"/>
      <c r="AB1" s="400"/>
      <c r="AC1" s="400"/>
      <c r="AD1" s="400"/>
      <c r="AE1" s="400"/>
      <c r="AF1" s="400"/>
      <c r="AG1" s="400"/>
      <c r="AH1" s="400"/>
    </row>
    <row r="2" spans="1:151" s="401" customFormat="1" ht="26.25">
      <c r="A2" s="1048"/>
      <c r="B2" s="397"/>
      <c r="C2" s="397"/>
      <c r="D2" s="397"/>
      <c r="E2" s="397"/>
      <c r="F2" s="397"/>
      <c r="G2" s="397"/>
      <c r="H2" s="397"/>
      <c r="I2" s="397"/>
      <c r="J2" s="397"/>
      <c r="K2" s="397"/>
      <c r="L2" s="398"/>
      <c r="M2" s="398"/>
      <c r="N2" s="398"/>
      <c r="O2" s="398"/>
      <c r="P2" s="398"/>
      <c r="Q2" s="399"/>
      <c r="R2" s="400"/>
      <c r="S2" s="400"/>
      <c r="T2" s="400"/>
      <c r="U2" s="400"/>
      <c r="V2" s="400"/>
      <c r="W2" s="400"/>
      <c r="X2" s="400"/>
      <c r="Y2" s="400"/>
      <c r="Z2" s="400"/>
      <c r="AA2" s="400"/>
      <c r="AB2" s="400"/>
      <c r="AC2" s="400"/>
      <c r="AD2" s="400"/>
      <c r="AE2" s="400"/>
      <c r="AF2" s="400"/>
      <c r="AG2" s="400"/>
      <c r="AH2" s="400"/>
    </row>
    <row r="3" spans="1:151" s="401" customFormat="1" ht="27" thickBot="1">
      <c r="A3" s="1048"/>
      <c r="B3" s="402"/>
      <c r="C3" s="402"/>
      <c r="D3" s="402"/>
      <c r="E3" s="402"/>
      <c r="F3" s="402"/>
      <c r="G3" s="402"/>
      <c r="H3" s="402"/>
      <c r="I3" s="402"/>
      <c r="J3" s="402"/>
      <c r="K3" s="402"/>
      <c r="L3" s="403"/>
      <c r="M3" s="398"/>
      <c r="N3" s="398"/>
      <c r="O3" s="398"/>
      <c r="P3" s="398"/>
      <c r="Q3" s="399"/>
      <c r="R3" s="400"/>
      <c r="S3" s="400"/>
      <c r="T3" s="400"/>
      <c r="U3" s="400"/>
      <c r="V3" s="400"/>
      <c r="W3" s="400"/>
      <c r="X3" s="400"/>
      <c r="Y3" s="400"/>
      <c r="Z3" s="400"/>
      <c r="AA3" s="400"/>
      <c r="AB3" s="400"/>
      <c r="AC3" s="400"/>
      <c r="AD3" s="400"/>
      <c r="AE3" s="400"/>
      <c r="AF3" s="400"/>
      <c r="AG3" s="400"/>
      <c r="AH3" s="400"/>
    </row>
    <row r="4" spans="1:151" ht="15.75" thickBot="1">
      <c r="A4" s="404"/>
      <c r="B4" s="405"/>
      <c r="C4" s="405"/>
      <c r="D4" s="405"/>
      <c r="E4" s="405"/>
      <c r="F4" s="405"/>
      <c r="G4" s="405"/>
      <c r="H4" s="405"/>
      <c r="I4" s="1049"/>
      <c r="J4" s="1049"/>
      <c r="K4" s="1049"/>
      <c r="L4" s="1049"/>
      <c r="M4" s="1049"/>
      <c r="N4" s="1049"/>
      <c r="O4" s="1049"/>
      <c r="P4" s="1049"/>
      <c r="Q4" s="1049"/>
      <c r="R4" s="1049"/>
      <c r="S4" s="1049"/>
      <c r="T4" s="1049"/>
      <c r="U4" s="1049"/>
      <c r="V4" s="1049"/>
      <c r="W4" s="1049"/>
      <c r="X4" s="1049"/>
      <c r="Y4" s="1049"/>
      <c r="Z4" s="1049"/>
      <c r="AA4" s="1049"/>
      <c r="AB4" s="1049"/>
      <c r="AC4" s="1049"/>
      <c r="AD4" s="1049"/>
      <c r="AE4" s="1050"/>
      <c r="AF4" s="1050"/>
      <c r="AG4" s="1050"/>
    </row>
    <row r="5" spans="1:151" ht="15.75" thickBot="1">
      <c r="A5" s="406"/>
      <c r="I5" s="1049"/>
      <c r="J5" s="1049"/>
      <c r="K5" s="1049"/>
      <c r="L5" s="1049"/>
      <c r="M5" s="1049"/>
      <c r="N5" s="1049"/>
      <c r="O5" s="1049"/>
      <c r="P5" s="1049"/>
      <c r="Q5" s="1049"/>
      <c r="R5" s="1049"/>
      <c r="S5" s="1049"/>
      <c r="T5" s="1049"/>
      <c r="U5" s="1049"/>
      <c r="V5" s="1049"/>
      <c r="W5" s="1049"/>
      <c r="X5" s="1049"/>
      <c r="Y5" s="1049"/>
      <c r="Z5" s="1049"/>
      <c r="AA5" s="1049"/>
      <c r="AB5" s="1049"/>
      <c r="AC5" s="1049"/>
      <c r="AD5" s="1049"/>
      <c r="AE5" s="1050"/>
      <c r="AF5" s="1050"/>
      <c r="AG5" s="1050"/>
    </row>
    <row r="6" spans="1:151" ht="19.7" customHeight="1" thickBot="1">
      <c r="A6" s="1051" t="s">
        <v>1001</v>
      </c>
      <c r="B6" s="1051"/>
      <c r="C6" s="1051"/>
      <c r="D6" s="1051"/>
      <c r="E6" s="1051"/>
      <c r="F6" s="1051"/>
      <c r="G6" s="1051"/>
      <c r="H6" s="1051"/>
      <c r="I6" s="1052" t="s">
        <v>1002</v>
      </c>
      <c r="J6" s="1052"/>
      <c r="K6" s="1052"/>
      <c r="L6" s="1052"/>
      <c r="M6" s="1052"/>
      <c r="N6" s="1052"/>
      <c r="O6" s="1052"/>
      <c r="P6" s="1052"/>
      <c r="Q6" s="1052"/>
      <c r="R6" s="1052"/>
      <c r="S6" s="1052"/>
      <c r="T6" s="1053" t="s">
        <v>317</v>
      </c>
      <c r="U6" s="1053"/>
      <c r="V6" s="1053"/>
      <c r="W6" s="1053"/>
      <c r="X6" s="1053"/>
      <c r="Y6" s="1053"/>
      <c r="Z6" s="1053"/>
      <c r="AA6" s="1052" t="s">
        <v>1003</v>
      </c>
      <c r="AB6" s="1052"/>
      <c r="AC6" s="1052"/>
      <c r="AD6" s="1052"/>
      <c r="AE6" s="1052"/>
      <c r="AF6" s="1052"/>
      <c r="AG6" s="1052"/>
    </row>
    <row r="7" spans="1:151" ht="22.35" customHeight="1" thickBot="1">
      <c r="A7" s="1054" t="s">
        <v>1004</v>
      </c>
      <c r="B7" s="1055" t="s">
        <v>24</v>
      </c>
      <c r="C7" s="1054" t="s">
        <v>1005</v>
      </c>
      <c r="D7" s="1044" t="s">
        <v>1006</v>
      </c>
      <c r="E7" s="1055" t="s">
        <v>1007</v>
      </c>
      <c r="F7" s="1056" t="s">
        <v>934</v>
      </c>
      <c r="G7" s="1056"/>
      <c r="H7" s="1057" t="s">
        <v>1008</v>
      </c>
      <c r="I7" s="1054" t="s">
        <v>1009</v>
      </c>
      <c r="J7" s="1044" t="s">
        <v>1010</v>
      </c>
      <c r="K7" s="1045" t="s">
        <v>1011</v>
      </c>
      <c r="L7" s="1046" t="s">
        <v>1012</v>
      </c>
      <c r="M7" s="1047" t="s">
        <v>1013</v>
      </c>
      <c r="N7" s="1047" t="s">
        <v>1014</v>
      </c>
      <c r="O7" s="1039" t="s">
        <v>1015</v>
      </c>
      <c r="P7" s="1039" t="s">
        <v>1016</v>
      </c>
      <c r="Q7" s="1039" t="s">
        <v>1017</v>
      </c>
      <c r="R7" s="1040" t="s">
        <v>1018</v>
      </c>
      <c r="S7" s="1040"/>
      <c r="T7" s="1053"/>
      <c r="U7" s="1053"/>
      <c r="V7" s="1053"/>
      <c r="W7" s="1053"/>
      <c r="X7" s="1053"/>
      <c r="Y7" s="1053"/>
      <c r="Z7" s="1053"/>
      <c r="AA7" s="1043" t="s">
        <v>1019</v>
      </c>
      <c r="AB7" s="1043" t="s">
        <v>1020</v>
      </c>
      <c r="AC7" s="407" t="s">
        <v>1021</v>
      </c>
      <c r="AD7" s="407" t="s">
        <v>1022</v>
      </c>
      <c r="AE7" s="1039" t="s">
        <v>1023</v>
      </c>
      <c r="AF7" s="1039" t="s">
        <v>1024</v>
      </c>
      <c r="AG7" s="1040" t="s">
        <v>1025</v>
      </c>
      <c r="AH7" s="1041" t="s">
        <v>1503</v>
      </c>
    </row>
    <row r="8" spans="1:151" ht="13.7" customHeight="1" thickBot="1">
      <c r="A8" s="1054"/>
      <c r="B8" s="1055"/>
      <c r="C8" s="1054"/>
      <c r="D8" s="1044"/>
      <c r="E8" s="1055"/>
      <c r="F8" s="1039" t="s">
        <v>1026</v>
      </c>
      <c r="G8" s="1039" t="s">
        <v>1504</v>
      </c>
      <c r="H8" s="1057"/>
      <c r="I8" s="1054"/>
      <c r="J8" s="1044"/>
      <c r="K8" s="1045"/>
      <c r="L8" s="1046"/>
      <c r="M8" s="1047"/>
      <c r="N8" s="1047"/>
      <c r="O8" s="1039"/>
      <c r="P8" s="1039"/>
      <c r="Q8" s="1039"/>
      <c r="R8" s="1039" t="s">
        <v>1028</v>
      </c>
      <c r="S8" s="1040" t="s">
        <v>1029</v>
      </c>
      <c r="T8" s="1042" t="s">
        <v>1030</v>
      </c>
      <c r="U8" s="1042"/>
      <c r="V8" s="1042"/>
      <c r="W8" s="1042"/>
      <c r="X8" s="1042"/>
      <c r="Y8" s="407"/>
      <c r="Z8" s="1039" t="s">
        <v>180</v>
      </c>
      <c r="AA8" s="1043"/>
      <c r="AB8" s="1043"/>
      <c r="AC8" s="1039" t="s">
        <v>1031</v>
      </c>
      <c r="AD8" s="1039" t="s">
        <v>1032</v>
      </c>
      <c r="AE8" s="1039"/>
      <c r="AF8" s="1039"/>
      <c r="AG8" s="1040"/>
      <c r="AH8" s="1041"/>
    </row>
    <row r="9" spans="1:151" ht="24">
      <c r="A9" s="1054"/>
      <c r="B9" s="1055"/>
      <c r="C9" s="1054"/>
      <c r="D9" s="1044"/>
      <c r="E9" s="1055"/>
      <c r="F9" s="1039"/>
      <c r="G9" s="1039"/>
      <c r="H9" s="1057"/>
      <c r="I9" s="1054"/>
      <c r="J9" s="1044"/>
      <c r="K9" s="1045"/>
      <c r="L9" s="1046"/>
      <c r="M9" s="1047"/>
      <c r="N9" s="1047"/>
      <c r="O9" s="408"/>
      <c r="P9" s="408"/>
      <c r="Q9" s="408"/>
      <c r="R9" s="1039"/>
      <c r="S9" s="1040"/>
      <c r="T9" s="409" t="s">
        <v>1033</v>
      </c>
      <c r="U9" s="409"/>
      <c r="V9" s="409" t="s">
        <v>1034</v>
      </c>
      <c r="W9" s="409"/>
      <c r="X9" s="409" t="s">
        <v>1035</v>
      </c>
      <c r="Y9" s="408"/>
      <c r="Z9" s="1039"/>
      <c r="AA9" s="1043"/>
      <c r="AB9" s="1043"/>
      <c r="AC9" s="1039"/>
      <c r="AD9" s="1039"/>
      <c r="AE9" s="1039"/>
      <c r="AF9" s="1039"/>
      <c r="AG9" s="1040"/>
      <c r="AH9" s="1041"/>
    </row>
    <row r="10" spans="1:151" s="410" customFormat="1" ht="120" hidden="1">
      <c r="A10" s="410" t="s">
        <v>1505</v>
      </c>
      <c r="B10" s="410" t="s">
        <v>949</v>
      </c>
      <c r="C10" s="410" t="s">
        <v>361</v>
      </c>
      <c r="D10" s="411" t="s">
        <v>1506</v>
      </c>
      <c r="E10" s="411" t="s">
        <v>1507</v>
      </c>
      <c r="F10" s="410" t="s">
        <v>33</v>
      </c>
      <c r="G10" s="410">
        <v>130</v>
      </c>
      <c r="H10" s="410" t="s">
        <v>1508</v>
      </c>
      <c r="I10" s="410" t="s">
        <v>1509</v>
      </c>
      <c r="J10" s="412" t="s">
        <v>1510</v>
      </c>
      <c r="K10" s="412" t="s">
        <v>1511</v>
      </c>
      <c r="L10" s="412" t="s">
        <v>1511</v>
      </c>
      <c r="M10" s="410" t="s">
        <v>1512</v>
      </c>
      <c r="N10" s="410" t="s">
        <v>1513</v>
      </c>
      <c r="O10" s="410" t="s">
        <v>1514</v>
      </c>
      <c r="P10" s="410" t="s">
        <v>33</v>
      </c>
      <c r="Q10" s="410" t="s">
        <v>32</v>
      </c>
      <c r="R10" s="410" t="s">
        <v>1515</v>
      </c>
      <c r="S10" s="410" t="s">
        <v>1509</v>
      </c>
      <c r="T10" s="410" t="s">
        <v>1516</v>
      </c>
      <c r="U10" s="413"/>
      <c r="V10" s="410" t="s">
        <v>8</v>
      </c>
      <c r="W10" s="413"/>
      <c r="X10" s="410" t="s">
        <v>1517</v>
      </c>
      <c r="Y10" s="413"/>
      <c r="AA10" s="410" t="s">
        <v>32</v>
      </c>
      <c r="AB10" s="410" t="s">
        <v>1518</v>
      </c>
      <c r="AC10" s="410" t="s">
        <v>1509</v>
      </c>
      <c r="AD10" s="410" t="s">
        <v>1509</v>
      </c>
      <c r="AE10" s="410" t="s">
        <v>1519</v>
      </c>
      <c r="AF10" s="412">
        <v>44819</v>
      </c>
      <c r="AG10" s="410" t="s">
        <v>1509</v>
      </c>
      <c r="AH10" s="410">
        <v>1</v>
      </c>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c r="CY10" s="414"/>
      <c r="CZ10" s="414"/>
      <c r="DA10" s="414"/>
      <c r="DB10" s="414"/>
      <c r="DC10" s="414"/>
      <c r="DD10" s="414"/>
      <c r="DE10" s="414"/>
      <c r="DF10" s="414"/>
      <c r="DG10" s="414"/>
      <c r="DH10" s="414"/>
      <c r="DI10" s="414"/>
      <c r="DJ10" s="414"/>
      <c r="DK10" s="414"/>
      <c r="DL10" s="414"/>
      <c r="DM10" s="414"/>
      <c r="DN10" s="414"/>
      <c r="DO10" s="414"/>
      <c r="DP10" s="414"/>
      <c r="DQ10" s="414"/>
      <c r="DR10" s="414"/>
      <c r="DS10" s="414"/>
      <c r="DT10" s="414"/>
      <c r="DU10" s="414"/>
      <c r="DV10" s="414"/>
      <c r="DW10" s="414"/>
      <c r="DX10" s="414"/>
      <c r="DY10" s="414"/>
      <c r="DZ10" s="414"/>
      <c r="EA10" s="414"/>
      <c r="EB10" s="414"/>
      <c r="EC10" s="414"/>
      <c r="ED10" s="414"/>
      <c r="EE10" s="414"/>
      <c r="EF10" s="414"/>
      <c r="EG10" s="414"/>
      <c r="EH10" s="414"/>
      <c r="EI10" s="414"/>
      <c r="EJ10" s="414"/>
      <c r="EK10" s="414"/>
      <c r="EL10" s="414"/>
      <c r="EM10" s="414"/>
      <c r="EN10" s="414"/>
      <c r="EO10" s="414"/>
      <c r="EP10" s="414"/>
      <c r="EQ10" s="414"/>
      <c r="ER10" s="414"/>
      <c r="ES10" s="414"/>
      <c r="ET10" s="414"/>
      <c r="EU10" s="414"/>
    </row>
    <row r="11" spans="1:151" s="410" customFormat="1" ht="60" hidden="1">
      <c r="A11" s="410" t="s">
        <v>1520</v>
      </c>
      <c r="B11" s="410" t="s">
        <v>949</v>
      </c>
      <c r="C11" s="410" t="s">
        <v>361</v>
      </c>
      <c r="D11" s="411" t="s">
        <v>1521</v>
      </c>
      <c r="E11" s="411" t="s">
        <v>1522</v>
      </c>
      <c r="F11" s="410" t="s">
        <v>32</v>
      </c>
      <c r="G11" s="410" t="s">
        <v>1509</v>
      </c>
      <c r="H11" s="410" t="s">
        <v>1508</v>
      </c>
      <c r="I11" s="412">
        <v>36526</v>
      </c>
      <c r="J11" s="412" t="s">
        <v>1510</v>
      </c>
      <c r="K11" s="412" t="s">
        <v>1511</v>
      </c>
      <c r="L11" s="412" t="s">
        <v>1511</v>
      </c>
      <c r="M11" s="410" t="s">
        <v>1512</v>
      </c>
      <c r="N11" s="410" t="s">
        <v>1523</v>
      </c>
      <c r="O11" s="410" t="s">
        <v>1514</v>
      </c>
      <c r="P11" s="410" t="s">
        <v>33</v>
      </c>
      <c r="Q11" s="410" t="s">
        <v>32</v>
      </c>
      <c r="R11" s="410" t="s">
        <v>1515</v>
      </c>
      <c r="S11" s="410" t="s">
        <v>1509</v>
      </c>
      <c r="T11" s="410" t="s">
        <v>1516</v>
      </c>
      <c r="U11" s="413"/>
      <c r="V11" s="410" t="s">
        <v>8</v>
      </c>
      <c r="W11" s="413"/>
      <c r="X11" s="410" t="s">
        <v>1517</v>
      </c>
      <c r="Y11" s="413"/>
      <c r="AA11" s="410" t="s">
        <v>33</v>
      </c>
      <c r="AB11" s="410" t="s">
        <v>1509</v>
      </c>
      <c r="AC11" s="410" t="s">
        <v>1509</v>
      </c>
      <c r="AD11" s="410" t="s">
        <v>1509</v>
      </c>
      <c r="AE11" s="410" t="s">
        <v>1509</v>
      </c>
      <c r="AF11" s="412">
        <v>44819</v>
      </c>
      <c r="AG11" s="410" t="s">
        <v>1509</v>
      </c>
      <c r="AH11" s="410">
        <v>1</v>
      </c>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c r="CR11" s="414"/>
      <c r="CS11" s="414"/>
      <c r="CT11" s="414"/>
      <c r="CU11" s="414"/>
      <c r="CV11" s="414"/>
      <c r="CW11" s="414"/>
      <c r="CX11" s="414"/>
      <c r="CY11" s="414"/>
      <c r="CZ11" s="414"/>
      <c r="DA11" s="414"/>
      <c r="DB11" s="414"/>
      <c r="DC11" s="414"/>
      <c r="DD11" s="414"/>
      <c r="DE11" s="414"/>
      <c r="DF11" s="414"/>
      <c r="DG11" s="414"/>
      <c r="DH11" s="414"/>
      <c r="DI11" s="414"/>
      <c r="DJ11" s="414"/>
      <c r="DK11" s="414"/>
      <c r="DL11" s="414"/>
      <c r="DM11" s="414"/>
      <c r="DN11" s="414"/>
      <c r="DO11" s="414"/>
      <c r="DP11" s="414"/>
      <c r="DQ11" s="414"/>
      <c r="DR11" s="414"/>
      <c r="DS11" s="414"/>
      <c r="DT11" s="414"/>
      <c r="DU11" s="414"/>
      <c r="DV11" s="414"/>
      <c r="DW11" s="414"/>
      <c r="DX11" s="414"/>
      <c r="DY11" s="414"/>
      <c r="DZ11" s="414"/>
      <c r="EA11" s="414"/>
      <c r="EB11" s="414"/>
      <c r="EC11" s="414"/>
      <c r="ED11" s="414"/>
      <c r="EE11" s="414"/>
      <c r="EF11" s="414"/>
      <c r="EG11" s="414"/>
      <c r="EH11" s="414"/>
      <c r="EI11" s="414"/>
      <c r="EJ11" s="414"/>
      <c r="EK11" s="414"/>
      <c r="EL11" s="414"/>
      <c r="EM11" s="414"/>
      <c r="EN11" s="414"/>
      <c r="EO11" s="414"/>
      <c r="EP11" s="414"/>
      <c r="EQ11" s="414"/>
      <c r="ER11" s="414"/>
      <c r="ES11" s="414"/>
      <c r="ET11" s="414"/>
      <c r="EU11" s="414"/>
    </row>
    <row r="12" spans="1:151" s="410" customFormat="1" ht="90" hidden="1">
      <c r="A12" s="410" t="s">
        <v>1524</v>
      </c>
      <c r="B12" s="410" t="s">
        <v>949</v>
      </c>
      <c r="C12" s="410" t="s">
        <v>361</v>
      </c>
      <c r="D12" s="411" t="s">
        <v>1525</v>
      </c>
      <c r="E12" s="411" t="s">
        <v>1526</v>
      </c>
      <c r="F12" s="410" t="s">
        <v>33</v>
      </c>
      <c r="G12" s="410">
        <v>130</v>
      </c>
      <c r="H12" s="410" t="s">
        <v>1508</v>
      </c>
      <c r="I12" s="415">
        <v>36526</v>
      </c>
      <c r="J12" s="412" t="s">
        <v>1510</v>
      </c>
      <c r="K12" s="412" t="s">
        <v>1511</v>
      </c>
      <c r="L12" s="412" t="s">
        <v>1511</v>
      </c>
      <c r="M12" s="410" t="s">
        <v>1512</v>
      </c>
      <c r="N12" s="410" t="s">
        <v>1523</v>
      </c>
      <c r="O12" s="410" t="s">
        <v>1527</v>
      </c>
      <c r="P12" s="410" t="s">
        <v>33</v>
      </c>
      <c r="Q12" s="410" t="s">
        <v>32</v>
      </c>
      <c r="R12" s="410" t="s">
        <v>1515</v>
      </c>
      <c r="S12" s="410" t="s">
        <v>1509</v>
      </c>
      <c r="T12" s="410" t="s">
        <v>1528</v>
      </c>
      <c r="U12" s="413"/>
      <c r="V12" s="410" t="s">
        <v>8</v>
      </c>
      <c r="W12" s="413"/>
      <c r="X12" s="410" t="s">
        <v>1517</v>
      </c>
      <c r="Y12" s="413"/>
      <c r="AA12" s="410" t="s">
        <v>33</v>
      </c>
      <c r="AB12" s="410" t="s">
        <v>1529</v>
      </c>
      <c r="AC12" s="410" t="s">
        <v>1529</v>
      </c>
      <c r="AD12" s="410" t="s">
        <v>1530</v>
      </c>
      <c r="AE12" s="410" t="s">
        <v>1519</v>
      </c>
      <c r="AF12" s="412">
        <v>44819</v>
      </c>
      <c r="AG12" s="410" t="s">
        <v>1531</v>
      </c>
      <c r="AH12" s="410">
        <v>1</v>
      </c>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c r="CI12" s="414"/>
      <c r="CJ12" s="414"/>
      <c r="CK12" s="414"/>
      <c r="CL12" s="414"/>
      <c r="CM12" s="414"/>
      <c r="CN12" s="414"/>
      <c r="CO12" s="414"/>
      <c r="CP12" s="414"/>
      <c r="CQ12" s="414"/>
      <c r="CR12" s="414"/>
      <c r="CS12" s="414"/>
      <c r="CT12" s="414"/>
      <c r="CU12" s="414"/>
      <c r="CV12" s="414"/>
      <c r="CW12" s="414"/>
      <c r="CX12" s="414"/>
      <c r="CY12" s="414"/>
      <c r="CZ12" s="414"/>
      <c r="DA12" s="414"/>
      <c r="DB12" s="414"/>
      <c r="DC12" s="414"/>
      <c r="DD12" s="414"/>
      <c r="DE12" s="414"/>
      <c r="DF12" s="414"/>
      <c r="DG12" s="414"/>
      <c r="DH12" s="414"/>
      <c r="DI12" s="414"/>
      <c r="DJ12" s="414"/>
      <c r="DK12" s="414"/>
      <c r="DL12" s="414"/>
      <c r="DM12" s="414"/>
      <c r="DN12" s="414"/>
      <c r="DO12" s="414"/>
      <c r="DP12" s="414"/>
      <c r="DQ12" s="414"/>
      <c r="DR12" s="414"/>
      <c r="DS12" s="414"/>
      <c r="DT12" s="414"/>
      <c r="DU12" s="414"/>
      <c r="DV12" s="414"/>
      <c r="DW12" s="414"/>
      <c r="DX12" s="414"/>
      <c r="DY12" s="414"/>
      <c r="DZ12" s="414"/>
      <c r="EA12" s="414"/>
      <c r="EB12" s="414"/>
      <c r="EC12" s="414"/>
      <c r="ED12" s="414"/>
      <c r="EE12" s="414"/>
      <c r="EF12" s="414"/>
      <c r="EG12" s="414"/>
      <c r="EH12" s="414"/>
      <c r="EI12" s="414"/>
      <c r="EJ12" s="414"/>
      <c r="EK12" s="414"/>
      <c r="EL12" s="414"/>
      <c r="EM12" s="414"/>
      <c r="EN12" s="414"/>
      <c r="EO12" s="414"/>
      <c r="EP12" s="414"/>
      <c r="EQ12" s="414"/>
      <c r="ER12" s="414"/>
      <c r="ES12" s="414"/>
      <c r="ET12" s="414"/>
      <c r="EU12" s="414"/>
    </row>
    <row r="13" spans="1:151" s="410" customFormat="1" ht="90" hidden="1">
      <c r="A13" s="410" t="s">
        <v>1532</v>
      </c>
      <c r="B13" s="410" t="s">
        <v>949</v>
      </c>
      <c r="C13" s="410" t="s">
        <v>361</v>
      </c>
      <c r="D13" s="411" t="s">
        <v>1533</v>
      </c>
      <c r="E13" s="411" t="s">
        <v>1534</v>
      </c>
      <c r="F13" s="410" t="s">
        <v>33</v>
      </c>
      <c r="G13" s="410">
        <v>130</v>
      </c>
      <c r="H13" s="410" t="s">
        <v>1508</v>
      </c>
      <c r="I13" s="412">
        <v>36526</v>
      </c>
      <c r="J13" s="412" t="s">
        <v>1510</v>
      </c>
      <c r="K13" s="412" t="s">
        <v>1511</v>
      </c>
      <c r="L13" s="412" t="s">
        <v>1511</v>
      </c>
      <c r="M13" s="410" t="s">
        <v>1512</v>
      </c>
      <c r="N13" s="410" t="s">
        <v>1523</v>
      </c>
      <c r="O13" s="410" t="s">
        <v>1514</v>
      </c>
      <c r="P13" s="410" t="s">
        <v>33</v>
      </c>
      <c r="Q13" s="410" t="s">
        <v>33</v>
      </c>
      <c r="R13" s="410" t="s">
        <v>1515</v>
      </c>
      <c r="S13" s="410" t="s">
        <v>1509</v>
      </c>
      <c r="T13" s="410" t="s">
        <v>1528</v>
      </c>
      <c r="U13" s="413" t="s">
        <v>8</v>
      </c>
      <c r="V13" s="410" t="s">
        <v>8</v>
      </c>
      <c r="W13" s="413"/>
      <c r="X13" s="410" t="s">
        <v>33</v>
      </c>
      <c r="Y13" s="413" t="s">
        <v>1535</v>
      </c>
      <c r="Z13" s="410" t="s">
        <v>1536</v>
      </c>
      <c r="AA13" s="410" t="s">
        <v>33</v>
      </c>
      <c r="AB13" s="410" t="s">
        <v>1529</v>
      </c>
      <c r="AC13" s="410" t="s">
        <v>1529</v>
      </c>
      <c r="AD13" s="410" t="s">
        <v>1530</v>
      </c>
      <c r="AE13" s="410" t="s">
        <v>1519</v>
      </c>
      <c r="AF13" s="412">
        <v>44819</v>
      </c>
      <c r="AG13" s="410" t="s">
        <v>1531</v>
      </c>
      <c r="AH13" s="410">
        <v>1</v>
      </c>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c r="DO13" s="414"/>
      <c r="DP13" s="414"/>
      <c r="DQ13" s="414"/>
      <c r="DR13" s="414"/>
      <c r="DS13" s="414"/>
      <c r="DT13" s="414"/>
      <c r="DU13" s="414"/>
      <c r="DV13" s="414"/>
      <c r="DW13" s="414"/>
      <c r="DX13" s="414"/>
      <c r="DY13" s="414"/>
      <c r="DZ13" s="414"/>
      <c r="EA13" s="414"/>
      <c r="EB13" s="414"/>
      <c r="EC13" s="414"/>
      <c r="ED13" s="414"/>
      <c r="EE13" s="414"/>
      <c r="EF13" s="414"/>
      <c r="EG13" s="414"/>
      <c r="EH13" s="414"/>
      <c r="EI13" s="414"/>
      <c r="EJ13" s="414"/>
      <c r="EK13" s="414"/>
      <c r="EL13" s="414"/>
      <c r="EM13" s="414"/>
      <c r="EN13" s="414"/>
      <c r="EO13" s="414"/>
      <c r="EP13" s="414"/>
      <c r="EQ13" s="414"/>
      <c r="ER13" s="414"/>
      <c r="ES13" s="414"/>
      <c r="ET13" s="414"/>
      <c r="EU13" s="414"/>
    </row>
    <row r="14" spans="1:151" s="410" customFormat="1" ht="90" hidden="1">
      <c r="A14" s="410" t="s">
        <v>1537</v>
      </c>
      <c r="B14" s="410" t="s">
        <v>949</v>
      </c>
      <c r="C14" s="410" t="s">
        <v>361</v>
      </c>
      <c r="D14" s="411" t="s">
        <v>1538</v>
      </c>
      <c r="E14" s="411" t="s">
        <v>1539</v>
      </c>
      <c r="F14" s="410" t="s">
        <v>33</v>
      </c>
      <c r="G14" s="410">
        <v>130</v>
      </c>
      <c r="H14" s="410" t="s">
        <v>1508</v>
      </c>
      <c r="I14" s="412">
        <v>36526</v>
      </c>
      <c r="J14" s="412" t="s">
        <v>1510</v>
      </c>
      <c r="K14" s="412" t="s">
        <v>1511</v>
      </c>
      <c r="L14" s="412" t="s">
        <v>1511</v>
      </c>
      <c r="M14" s="410" t="s">
        <v>1512</v>
      </c>
      <c r="N14" s="410" t="s">
        <v>1523</v>
      </c>
      <c r="O14" s="410" t="s">
        <v>1514</v>
      </c>
      <c r="P14" s="410" t="s">
        <v>33</v>
      </c>
      <c r="Q14" s="410" t="s">
        <v>33</v>
      </c>
      <c r="R14" s="410" t="s">
        <v>1515</v>
      </c>
      <c r="S14" s="410" t="s">
        <v>1509</v>
      </c>
      <c r="T14" s="410" t="s">
        <v>1528</v>
      </c>
      <c r="U14" s="413"/>
      <c r="V14" s="410" t="s">
        <v>8</v>
      </c>
      <c r="W14" s="413"/>
      <c r="X14" s="410" t="s">
        <v>8</v>
      </c>
      <c r="Y14" s="413"/>
      <c r="AA14" s="410" t="s">
        <v>33</v>
      </c>
      <c r="AB14" s="410" t="s">
        <v>1529</v>
      </c>
      <c r="AC14" s="410" t="s">
        <v>1529</v>
      </c>
      <c r="AD14" s="410" t="s">
        <v>1530</v>
      </c>
      <c r="AE14" s="410" t="s">
        <v>1519</v>
      </c>
      <c r="AF14" s="412">
        <v>44819</v>
      </c>
      <c r="AG14" s="410" t="s">
        <v>1531</v>
      </c>
      <c r="AH14" s="410">
        <v>1</v>
      </c>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c r="CR14" s="414"/>
      <c r="CS14" s="414"/>
      <c r="CT14" s="414"/>
      <c r="CU14" s="414"/>
      <c r="CV14" s="414"/>
      <c r="CW14" s="414"/>
      <c r="CX14" s="414"/>
      <c r="CY14" s="414"/>
      <c r="CZ14" s="414"/>
      <c r="DA14" s="414"/>
      <c r="DB14" s="414"/>
      <c r="DC14" s="414"/>
      <c r="DD14" s="414"/>
      <c r="DE14" s="414"/>
      <c r="DF14" s="414"/>
      <c r="DG14" s="414"/>
      <c r="DH14" s="414"/>
      <c r="DI14" s="414"/>
      <c r="DJ14" s="414"/>
      <c r="DK14" s="414"/>
      <c r="DL14" s="414"/>
      <c r="DM14" s="414"/>
      <c r="DN14" s="414"/>
      <c r="DO14" s="414"/>
      <c r="DP14" s="414"/>
      <c r="DQ14" s="414"/>
      <c r="DR14" s="414"/>
      <c r="DS14" s="414"/>
      <c r="DT14" s="414"/>
      <c r="DU14" s="414"/>
      <c r="DV14" s="414"/>
      <c r="DW14" s="414"/>
      <c r="DX14" s="414"/>
      <c r="DY14" s="414"/>
      <c r="DZ14" s="414"/>
      <c r="EA14" s="414"/>
      <c r="EB14" s="414"/>
      <c r="EC14" s="414"/>
      <c r="ED14" s="414"/>
      <c r="EE14" s="414"/>
      <c r="EF14" s="414"/>
      <c r="EG14" s="414"/>
      <c r="EH14" s="414"/>
      <c r="EI14" s="414"/>
      <c r="EJ14" s="414"/>
      <c r="EK14" s="414"/>
      <c r="EL14" s="414"/>
      <c r="EM14" s="414"/>
      <c r="EN14" s="414"/>
      <c r="EO14" s="414"/>
      <c r="EP14" s="414"/>
      <c r="EQ14" s="414"/>
      <c r="ER14" s="414"/>
      <c r="ES14" s="414"/>
      <c r="ET14" s="414"/>
      <c r="EU14" s="414"/>
    </row>
    <row r="15" spans="1:151" s="410" customFormat="1" ht="90" hidden="1">
      <c r="A15" s="410" t="s">
        <v>1540</v>
      </c>
      <c r="B15" s="410" t="s">
        <v>949</v>
      </c>
      <c r="C15" s="410" t="s">
        <v>361</v>
      </c>
      <c r="D15" s="411" t="s">
        <v>1541</v>
      </c>
      <c r="E15" s="411" t="s">
        <v>1542</v>
      </c>
      <c r="F15" s="410" t="s">
        <v>33</v>
      </c>
      <c r="G15" s="410">
        <v>45</v>
      </c>
      <c r="H15" s="410" t="s">
        <v>1508</v>
      </c>
      <c r="I15" s="412">
        <v>36526</v>
      </c>
      <c r="J15" s="412" t="s">
        <v>1510</v>
      </c>
      <c r="K15" s="412" t="s">
        <v>1511</v>
      </c>
      <c r="L15" s="412" t="s">
        <v>1511</v>
      </c>
      <c r="M15" s="410" t="s">
        <v>1512</v>
      </c>
      <c r="N15" s="410" t="s">
        <v>1523</v>
      </c>
      <c r="O15" s="410" t="s">
        <v>1514</v>
      </c>
      <c r="P15" s="410" t="s">
        <v>33</v>
      </c>
      <c r="Q15" s="410" t="s">
        <v>32</v>
      </c>
      <c r="R15" s="410" t="s">
        <v>1515</v>
      </c>
      <c r="S15" s="410" t="s">
        <v>1509</v>
      </c>
      <c r="T15" s="410" t="s">
        <v>1516</v>
      </c>
      <c r="U15" s="413"/>
      <c r="V15" s="410" t="s">
        <v>8</v>
      </c>
      <c r="W15" s="413"/>
      <c r="X15" s="410" t="s">
        <v>8</v>
      </c>
      <c r="Y15" s="413"/>
      <c r="AA15" s="410" t="s">
        <v>32</v>
      </c>
      <c r="AB15" s="410" t="s">
        <v>1509</v>
      </c>
      <c r="AC15" s="410" t="s">
        <v>1509</v>
      </c>
      <c r="AD15" s="410" t="s">
        <v>1509</v>
      </c>
      <c r="AE15" s="410" t="s">
        <v>1509</v>
      </c>
      <c r="AF15" s="412">
        <v>44819</v>
      </c>
      <c r="AG15" s="410" t="s">
        <v>1509</v>
      </c>
      <c r="AH15" s="410">
        <v>1</v>
      </c>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c r="CR15" s="414"/>
      <c r="CS15" s="414"/>
      <c r="CT15" s="414"/>
      <c r="CU15" s="414"/>
      <c r="CV15" s="414"/>
      <c r="CW15" s="414"/>
      <c r="CX15" s="414"/>
      <c r="CY15" s="414"/>
      <c r="CZ15" s="414"/>
      <c r="DA15" s="414"/>
      <c r="DB15" s="414"/>
      <c r="DC15" s="414"/>
      <c r="DD15" s="414"/>
      <c r="DE15" s="414"/>
      <c r="DF15" s="414"/>
      <c r="DG15" s="414"/>
      <c r="DH15" s="414"/>
      <c r="DI15" s="414"/>
      <c r="DJ15" s="414"/>
      <c r="DK15" s="414"/>
      <c r="DL15" s="414"/>
      <c r="DM15" s="414"/>
      <c r="DN15" s="414"/>
      <c r="DO15" s="414"/>
      <c r="DP15" s="414"/>
      <c r="DQ15" s="414"/>
      <c r="DR15" s="414"/>
      <c r="DS15" s="414"/>
      <c r="DT15" s="414"/>
      <c r="DU15" s="414"/>
      <c r="DV15" s="414"/>
      <c r="DW15" s="414"/>
      <c r="DX15" s="414"/>
      <c r="DY15" s="414"/>
      <c r="DZ15" s="414"/>
      <c r="EA15" s="414"/>
      <c r="EB15" s="414"/>
      <c r="EC15" s="414"/>
      <c r="ED15" s="414"/>
      <c r="EE15" s="414"/>
      <c r="EF15" s="414"/>
      <c r="EG15" s="414"/>
      <c r="EH15" s="414"/>
      <c r="EI15" s="414"/>
      <c r="EJ15" s="414"/>
      <c r="EK15" s="414"/>
      <c r="EL15" s="414"/>
      <c r="EM15" s="414"/>
      <c r="EN15" s="414"/>
      <c r="EO15" s="414"/>
      <c r="EP15" s="414"/>
      <c r="EQ15" s="414"/>
      <c r="ER15" s="414"/>
      <c r="ES15" s="414"/>
      <c r="ET15" s="414"/>
      <c r="EU15" s="414"/>
    </row>
    <row r="16" spans="1:151" s="410" customFormat="1" ht="90" hidden="1">
      <c r="A16" s="410" t="s">
        <v>1543</v>
      </c>
      <c r="B16" s="410" t="s">
        <v>949</v>
      </c>
      <c r="C16" s="410" t="s">
        <v>361</v>
      </c>
      <c r="D16" s="411" t="s">
        <v>1544</v>
      </c>
      <c r="E16" s="411" t="s">
        <v>1545</v>
      </c>
      <c r="F16" s="410" t="s">
        <v>33</v>
      </c>
      <c r="G16" s="410">
        <v>130</v>
      </c>
      <c r="H16" s="410" t="s">
        <v>1508</v>
      </c>
      <c r="I16" s="410" t="s">
        <v>1509</v>
      </c>
      <c r="J16" s="412" t="s">
        <v>1510</v>
      </c>
      <c r="K16" s="412" t="s">
        <v>1511</v>
      </c>
      <c r="L16" s="412" t="s">
        <v>1511</v>
      </c>
      <c r="M16" s="410" t="s">
        <v>1512</v>
      </c>
      <c r="N16" s="410" t="s">
        <v>1523</v>
      </c>
      <c r="O16" s="410" t="s">
        <v>1514</v>
      </c>
      <c r="P16" s="410" t="s">
        <v>33</v>
      </c>
      <c r="Q16" s="410" t="s">
        <v>32</v>
      </c>
      <c r="R16" s="410" t="s">
        <v>1515</v>
      </c>
      <c r="S16" s="410" t="s">
        <v>1509</v>
      </c>
      <c r="T16" s="410" t="s">
        <v>1528</v>
      </c>
      <c r="U16" s="413"/>
      <c r="V16" s="410" t="s">
        <v>8</v>
      </c>
      <c r="W16" s="413"/>
      <c r="X16" s="410" t="s">
        <v>8</v>
      </c>
      <c r="Y16" s="413"/>
      <c r="AA16" s="410" t="s">
        <v>33</v>
      </c>
      <c r="AB16" s="410" t="s">
        <v>1529</v>
      </c>
      <c r="AC16" s="410" t="s">
        <v>1529</v>
      </c>
      <c r="AD16" s="410" t="s">
        <v>1530</v>
      </c>
      <c r="AE16" s="410" t="s">
        <v>1519</v>
      </c>
      <c r="AF16" s="412">
        <v>44819</v>
      </c>
      <c r="AG16" s="410" t="s">
        <v>1531</v>
      </c>
      <c r="AH16" s="410">
        <v>1</v>
      </c>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F16" s="414"/>
      <c r="DG16" s="414"/>
      <c r="DH16" s="414"/>
      <c r="DI16" s="414"/>
      <c r="DJ16" s="414"/>
      <c r="DK16" s="414"/>
      <c r="DL16" s="414"/>
      <c r="DM16" s="414"/>
      <c r="DN16" s="414"/>
      <c r="DO16" s="414"/>
      <c r="DP16" s="414"/>
      <c r="DQ16" s="414"/>
      <c r="DR16" s="414"/>
      <c r="DS16" s="414"/>
      <c r="DT16" s="414"/>
      <c r="DU16" s="414"/>
      <c r="DV16" s="414"/>
      <c r="DW16" s="414"/>
      <c r="DX16" s="414"/>
      <c r="DY16" s="414"/>
      <c r="DZ16" s="414"/>
      <c r="EA16" s="414"/>
      <c r="EB16" s="414"/>
      <c r="EC16" s="414"/>
      <c r="ED16" s="414"/>
      <c r="EE16" s="414"/>
      <c r="EF16" s="414"/>
      <c r="EG16" s="414"/>
      <c r="EH16" s="414"/>
      <c r="EI16" s="414"/>
      <c r="EJ16" s="414"/>
      <c r="EK16" s="414"/>
      <c r="EL16" s="414"/>
      <c r="EM16" s="414"/>
      <c r="EN16" s="414"/>
      <c r="EO16" s="414"/>
      <c r="EP16" s="414"/>
      <c r="EQ16" s="414"/>
      <c r="ER16" s="414"/>
      <c r="ES16" s="414"/>
      <c r="ET16" s="414"/>
      <c r="EU16" s="414"/>
    </row>
    <row r="17" spans="1:151" s="410" customFormat="1" ht="90" hidden="1">
      <c r="A17" s="410" t="s">
        <v>1546</v>
      </c>
      <c r="B17" s="410" t="s">
        <v>949</v>
      </c>
      <c r="C17" s="410" t="s">
        <v>361</v>
      </c>
      <c r="D17" s="411" t="s">
        <v>1547</v>
      </c>
      <c r="E17" s="411" t="s">
        <v>1548</v>
      </c>
      <c r="F17" s="410" t="s">
        <v>33</v>
      </c>
      <c r="G17" s="410">
        <v>130</v>
      </c>
      <c r="H17" s="410" t="s">
        <v>1508</v>
      </c>
      <c r="I17" s="410" t="s">
        <v>1509</v>
      </c>
      <c r="J17" s="412" t="s">
        <v>1510</v>
      </c>
      <c r="K17" s="412" t="s">
        <v>1511</v>
      </c>
      <c r="L17" s="412" t="s">
        <v>1511</v>
      </c>
      <c r="M17" s="410" t="s">
        <v>1512</v>
      </c>
      <c r="N17" s="410" t="s">
        <v>1523</v>
      </c>
      <c r="O17" s="410" t="s">
        <v>1514</v>
      </c>
      <c r="P17" s="410" t="s">
        <v>33</v>
      </c>
      <c r="Q17" s="410" t="s">
        <v>32</v>
      </c>
      <c r="R17" s="410" t="s">
        <v>1515</v>
      </c>
      <c r="S17" s="410" t="s">
        <v>1509</v>
      </c>
      <c r="T17" s="410" t="s">
        <v>1528</v>
      </c>
      <c r="U17" s="413"/>
      <c r="V17" s="410" t="s">
        <v>8</v>
      </c>
      <c r="W17" s="413"/>
      <c r="X17" s="410" t="s">
        <v>8</v>
      </c>
      <c r="Y17" s="413"/>
      <c r="AA17" s="410" t="s">
        <v>33</v>
      </c>
      <c r="AB17" s="410" t="s">
        <v>1529</v>
      </c>
      <c r="AC17" s="410" t="s">
        <v>1529</v>
      </c>
      <c r="AD17" s="410" t="s">
        <v>1530</v>
      </c>
      <c r="AE17" s="410" t="s">
        <v>1519</v>
      </c>
      <c r="AF17" s="412">
        <v>44819</v>
      </c>
      <c r="AG17" s="410" t="s">
        <v>1531</v>
      </c>
      <c r="AH17" s="410">
        <v>1</v>
      </c>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4"/>
      <c r="DY17" s="414"/>
      <c r="DZ17" s="414"/>
      <c r="EA17" s="414"/>
      <c r="EB17" s="414"/>
      <c r="EC17" s="414"/>
      <c r="ED17" s="414"/>
      <c r="EE17" s="414"/>
      <c r="EF17" s="414"/>
      <c r="EG17" s="414"/>
      <c r="EH17" s="414"/>
      <c r="EI17" s="414"/>
      <c r="EJ17" s="414"/>
      <c r="EK17" s="414"/>
      <c r="EL17" s="414"/>
      <c r="EM17" s="414"/>
      <c r="EN17" s="414"/>
      <c r="EO17" s="414"/>
      <c r="EP17" s="414"/>
      <c r="EQ17" s="414"/>
      <c r="ER17" s="414"/>
      <c r="ES17" s="414"/>
      <c r="ET17" s="414"/>
      <c r="EU17" s="414"/>
    </row>
    <row r="18" spans="1:151" s="410" customFormat="1" ht="90" hidden="1">
      <c r="A18" s="410" t="s">
        <v>1549</v>
      </c>
      <c r="B18" s="410" t="s">
        <v>949</v>
      </c>
      <c r="C18" s="410" t="s">
        <v>361</v>
      </c>
      <c r="D18" s="411" t="s">
        <v>1550</v>
      </c>
      <c r="E18" s="411" t="s">
        <v>1551</v>
      </c>
      <c r="F18" s="410" t="s">
        <v>32</v>
      </c>
      <c r="G18" s="410" t="s">
        <v>1509</v>
      </c>
      <c r="H18" s="410" t="s">
        <v>1508</v>
      </c>
      <c r="I18" s="410" t="s">
        <v>1509</v>
      </c>
      <c r="J18" s="412" t="s">
        <v>1552</v>
      </c>
      <c r="K18" s="412" t="s">
        <v>1511</v>
      </c>
      <c r="L18" s="412" t="s">
        <v>1511</v>
      </c>
      <c r="M18" s="410" t="s">
        <v>1512</v>
      </c>
      <c r="N18" s="410" t="s">
        <v>1513</v>
      </c>
      <c r="O18" s="410" t="s">
        <v>1527</v>
      </c>
      <c r="P18" s="410" t="s">
        <v>33</v>
      </c>
      <c r="Q18" s="410" t="s">
        <v>32</v>
      </c>
      <c r="R18" s="410" t="s">
        <v>1509</v>
      </c>
      <c r="S18" s="410" t="s">
        <v>1509</v>
      </c>
      <c r="T18" s="410" t="s">
        <v>1528</v>
      </c>
      <c r="U18" s="413"/>
      <c r="V18" s="410" t="s">
        <v>1517</v>
      </c>
      <c r="W18" s="413"/>
      <c r="X18" s="410" t="s">
        <v>1517</v>
      </c>
      <c r="Y18" s="413"/>
      <c r="AA18" s="410" t="s">
        <v>33</v>
      </c>
      <c r="AB18" s="410" t="s">
        <v>1529</v>
      </c>
      <c r="AC18" s="410" t="s">
        <v>1529</v>
      </c>
      <c r="AD18" s="410" t="s">
        <v>1530</v>
      </c>
      <c r="AE18" s="410" t="s">
        <v>1519</v>
      </c>
      <c r="AF18" s="412">
        <v>44819</v>
      </c>
      <c r="AG18" s="410" t="s">
        <v>1531</v>
      </c>
      <c r="AH18" s="410">
        <v>1</v>
      </c>
      <c r="AI18" s="414"/>
      <c r="AJ18" s="414"/>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c r="CR18" s="414"/>
      <c r="CS18" s="414"/>
      <c r="CT18" s="414"/>
      <c r="CU18" s="414"/>
      <c r="CV18" s="414"/>
      <c r="CW18" s="414"/>
      <c r="CX18" s="414"/>
      <c r="CY18" s="414"/>
      <c r="CZ18" s="414"/>
      <c r="DA18" s="414"/>
      <c r="DB18" s="414"/>
      <c r="DC18" s="414"/>
      <c r="DD18" s="414"/>
      <c r="DE18" s="414"/>
      <c r="DF18" s="414"/>
      <c r="DG18" s="414"/>
      <c r="DH18" s="414"/>
      <c r="DI18" s="414"/>
      <c r="DJ18" s="414"/>
      <c r="DK18" s="414"/>
      <c r="DL18" s="414"/>
      <c r="DM18" s="414"/>
      <c r="DN18" s="414"/>
      <c r="DO18" s="414"/>
      <c r="DP18" s="414"/>
      <c r="DQ18" s="414"/>
      <c r="DR18" s="414"/>
      <c r="DS18" s="414"/>
      <c r="DT18" s="414"/>
      <c r="DU18" s="414"/>
      <c r="DV18" s="414"/>
      <c r="DW18" s="414"/>
      <c r="DX18" s="414"/>
      <c r="DY18" s="414"/>
      <c r="DZ18" s="414"/>
      <c r="EA18" s="414"/>
      <c r="EB18" s="414"/>
      <c r="EC18" s="414"/>
      <c r="ED18" s="414"/>
      <c r="EE18" s="414"/>
      <c r="EF18" s="414"/>
      <c r="EG18" s="414"/>
      <c r="EH18" s="414"/>
      <c r="EI18" s="414"/>
      <c r="EJ18" s="414"/>
      <c r="EK18" s="414"/>
      <c r="EL18" s="414"/>
      <c r="EM18" s="414"/>
      <c r="EN18" s="414"/>
      <c r="EO18" s="414"/>
      <c r="EP18" s="414"/>
      <c r="EQ18" s="414"/>
      <c r="ER18" s="414"/>
      <c r="ES18" s="414"/>
      <c r="ET18" s="414"/>
      <c r="EU18" s="414"/>
    </row>
    <row r="19" spans="1:151" s="410" customFormat="1" ht="90" hidden="1">
      <c r="A19" s="410" t="s">
        <v>1553</v>
      </c>
      <c r="B19" s="410" t="s">
        <v>949</v>
      </c>
      <c r="C19" s="410" t="s">
        <v>361</v>
      </c>
      <c r="D19" s="411" t="s">
        <v>1554</v>
      </c>
      <c r="E19" s="411" t="s">
        <v>1555</v>
      </c>
      <c r="F19" s="410" t="s">
        <v>32</v>
      </c>
      <c r="G19" s="410" t="s">
        <v>1509</v>
      </c>
      <c r="H19" s="410" t="s">
        <v>1508</v>
      </c>
      <c r="I19" s="410" t="s">
        <v>1509</v>
      </c>
      <c r="J19" s="412" t="s">
        <v>1552</v>
      </c>
      <c r="K19" s="412" t="s">
        <v>1511</v>
      </c>
      <c r="L19" s="412" t="s">
        <v>1511</v>
      </c>
      <c r="M19" s="410" t="s">
        <v>1512</v>
      </c>
      <c r="N19" s="410" t="s">
        <v>1513</v>
      </c>
      <c r="O19" s="410" t="s">
        <v>1527</v>
      </c>
      <c r="P19" s="410" t="s">
        <v>33</v>
      </c>
      <c r="Q19" s="410" t="s">
        <v>32</v>
      </c>
      <c r="R19" s="410" t="s">
        <v>1509</v>
      </c>
      <c r="S19" s="410" t="s">
        <v>1509</v>
      </c>
      <c r="T19" s="410" t="s">
        <v>1528</v>
      </c>
      <c r="U19" s="413"/>
      <c r="V19" s="410" t="s">
        <v>1517</v>
      </c>
      <c r="W19" s="413"/>
      <c r="X19" s="410" t="s">
        <v>1517</v>
      </c>
      <c r="Y19" s="413"/>
      <c r="AA19" s="410" t="s">
        <v>33</v>
      </c>
      <c r="AB19" s="410" t="s">
        <v>1529</v>
      </c>
      <c r="AC19" s="410" t="s">
        <v>1529</v>
      </c>
      <c r="AD19" s="410" t="s">
        <v>1530</v>
      </c>
      <c r="AE19" s="410" t="s">
        <v>1519</v>
      </c>
      <c r="AF19" s="412">
        <v>44819</v>
      </c>
      <c r="AG19" s="410" t="s">
        <v>1531</v>
      </c>
      <c r="AH19" s="410">
        <v>1</v>
      </c>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c r="CR19" s="414"/>
      <c r="CS19" s="414"/>
      <c r="CT19" s="414"/>
      <c r="CU19" s="414"/>
      <c r="CV19" s="414"/>
      <c r="CW19" s="414"/>
      <c r="CX19" s="414"/>
      <c r="CY19" s="414"/>
      <c r="CZ19" s="414"/>
      <c r="DA19" s="414"/>
      <c r="DB19" s="414"/>
      <c r="DC19" s="414"/>
      <c r="DD19" s="414"/>
      <c r="DE19" s="414"/>
      <c r="DF19" s="414"/>
      <c r="DG19" s="414"/>
      <c r="DH19" s="414"/>
      <c r="DI19" s="414"/>
      <c r="DJ19" s="414"/>
      <c r="DK19" s="414"/>
      <c r="DL19" s="414"/>
      <c r="DM19" s="414"/>
      <c r="DN19" s="414"/>
      <c r="DO19" s="414"/>
      <c r="DP19" s="414"/>
      <c r="DQ19" s="414"/>
      <c r="DR19" s="414"/>
      <c r="DS19" s="414"/>
      <c r="DT19" s="414"/>
      <c r="DU19" s="414"/>
      <c r="DV19" s="414"/>
      <c r="DW19" s="414"/>
      <c r="DX19" s="414"/>
      <c r="DY19" s="414"/>
      <c r="DZ19" s="414"/>
      <c r="EA19" s="414"/>
      <c r="EB19" s="414"/>
      <c r="EC19" s="414"/>
      <c r="ED19" s="414"/>
      <c r="EE19" s="414"/>
      <c r="EF19" s="414"/>
      <c r="EG19" s="414"/>
      <c r="EH19" s="414"/>
      <c r="EI19" s="414"/>
      <c r="EJ19" s="414"/>
      <c r="EK19" s="414"/>
      <c r="EL19" s="414"/>
      <c r="EM19" s="414"/>
      <c r="EN19" s="414"/>
      <c r="EO19" s="414"/>
      <c r="EP19" s="414"/>
      <c r="EQ19" s="414"/>
      <c r="ER19" s="414"/>
      <c r="ES19" s="414"/>
      <c r="ET19" s="414"/>
      <c r="EU19" s="414"/>
    </row>
    <row r="20" spans="1:151" s="410" customFormat="1" ht="90" hidden="1">
      <c r="A20" s="410" t="s">
        <v>1556</v>
      </c>
      <c r="B20" s="410" t="s">
        <v>949</v>
      </c>
      <c r="C20" s="410" t="s">
        <v>361</v>
      </c>
      <c r="D20" s="411" t="s">
        <v>1557</v>
      </c>
      <c r="E20" s="411" t="s">
        <v>1558</v>
      </c>
      <c r="F20" s="410" t="s">
        <v>32</v>
      </c>
      <c r="G20" s="416" t="s">
        <v>1509</v>
      </c>
      <c r="H20" s="410" t="s">
        <v>1508</v>
      </c>
      <c r="I20" s="410" t="s">
        <v>1509</v>
      </c>
      <c r="J20" s="412" t="s">
        <v>1552</v>
      </c>
      <c r="K20" s="412" t="s">
        <v>1511</v>
      </c>
      <c r="L20" s="412" t="s">
        <v>1511</v>
      </c>
      <c r="M20" s="410" t="s">
        <v>1512</v>
      </c>
      <c r="N20" s="410" t="s">
        <v>1513</v>
      </c>
      <c r="O20" s="410" t="s">
        <v>1527</v>
      </c>
      <c r="P20" s="410" t="s">
        <v>33</v>
      </c>
      <c r="Q20" s="410" t="s">
        <v>32</v>
      </c>
      <c r="R20" s="410" t="s">
        <v>1509</v>
      </c>
      <c r="S20" s="410" t="s">
        <v>1509</v>
      </c>
      <c r="T20" s="410" t="s">
        <v>1528</v>
      </c>
      <c r="U20" s="413"/>
      <c r="V20" s="410" t="s">
        <v>1517</v>
      </c>
      <c r="W20" s="413"/>
      <c r="X20" s="410" t="s">
        <v>1517</v>
      </c>
      <c r="Y20" s="413"/>
      <c r="AA20" s="410" t="s">
        <v>33</v>
      </c>
      <c r="AB20" s="410" t="s">
        <v>1529</v>
      </c>
      <c r="AC20" s="410" t="s">
        <v>1529</v>
      </c>
      <c r="AD20" s="410" t="s">
        <v>1530</v>
      </c>
      <c r="AE20" s="410" t="s">
        <v>1519</v>
      </c>
      <c r="AF20" s="412">
        <v>44819</v>
      </c>
      <c r="AG20" s="410" t="s">
        <v>1531</v>
      </c>
      <c r="AH20" s="410">
        <v>1</v>
      </c>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4"/>
      <c r="DY20" s="414"/>
      <c r="DZ20" s="414"/>
      <c r="EA20" s="414"/>
      <c r="EB20" s="414"/>
      <c r="EC20" s="414"/>
      <c r="ED20" s="414"/>
      <c r="EE20" s="414"/>
      <c r="EF20" s="414"/>
      <c r="EG20" s="414"/>
      <c r="EH20" s="414"/>
      <c r="EI20" s="414"/>
      <c r="EJ20" s="414"/>
      <c r="EK20" s="414"/>
      <c r="EL20" s="414"/>
      <c r="EM20" s="414"/>
      <c r="EN20" s="414"/>
      <c r="EO20" s="414"/>
      <c r="EP20" s="414"/>
      <c r="EQ20" s="414"/>
      <c r="ER20" s="414"/>
      <c r="ES20" s="414"/>
      <c r="ET20" s="414"/>
      <c r="EU20" s="414"/>
    </row>
    <row r="21" spans="1:151" s="410" customFormat="1" ht="150" hidden="1">
      <c r="A21" s="410" t="s">
        <v>1559</v>
      </c>
      <c r="B21" s="410" t="s">
        <v>949</v>
      </c>
      <c r="C21" s="410" t="s">
        <v>361</v>
      </c>
      <c r="D21" s="411" t="s">
        <v>1560</v>
      </c>
      <c r="E21" s="411" t="s">
        <v>1561</v>
      </c>
      <c r="F21" s="410" t="s">
        <v>32</v>
      </c>
      <c r="G21" s="410" t="s">
        <v>1509</v>
      </c>
      <c r="H21" s="410" t="s">
        <v>1508</v>
      </c>
      <c r="I21" s="410" t="s">
        <v>1509</v>
      </c>
      <c r="J21" s="412" t="s">
        <v>1552</v>
      </c>
      <c r="K21" s="412" t="s">
        <v>1511</v>
      </c>
      <c r="L21" s="412" t="s">
        <v>1511</v>
      </c>
      <c r="M21" s="410" t="s">
        <v>1512</v>
      </c>
      <c r="N21" s="410" t="s">
        <v>1513</v>
      </c>
      <c r="O21" s="410" t="s">
        <v>1527</v>
      </c>
      <c r="P21" s="410" t="s">
        <v>33</v>
      </c>
      <c r="Q21" s="410" t="s">
        <v>32</v>
      </c>
      <c r="R21" s="410" t="s">
        <v>1509</v>
      </c>
      <c r="S21" s="410" t="s">
        <v>1509</v>
      </c>
      <c r="T21" s="410" t="s">
        <v>1528</v>
      </c>
      <c r="U21" s="413"/>
      <c r="V21" s="410" t="s">
        <v>1517</v>
      </c>
      <c r="W21" s="413"/>
      <c r="X21" s="410" t="s">
        <v>1517</v>
      </c>
      <c r="Y21" s="413"/>
      <c r="AA21" s="410" t="s">
        <v>33</v>
      </c>
      <c r="AB21" s="410" t="s">
        <v>1529</v>
      </c>
      <c r="AC21" s="410" t="s">
        <v>1529</v>
      </c>
      <c r="AD21" s="410" t="s">
        <v>1530</v>
      </c>
      <c r="AE21" s="410" t="s">
        <v>1519</v>
      </c>
      <c r="AF21" s="412">
        <v>44819</v>
      </c>
      <c r="AG21" s="410" t="s">
        <v>1531</v>
      </c>
      <c r="AH21" s="410">
        <v>1</v>
      </c>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c r="CL21" s="414"/>
      <c r="CM21" s="414"/>
      <c r="CN21" s="414"/>
      <c r="CO21" s="414"/>
      <c r="CP21" s="414"/>
      <c r="CQ21" s="414"/>
      <c r="CR21" s="414"/>
      <c r="CS21" s="414"/>
      <c r="CT21" s="414"/>
      <c r="CU21" s="414"/>
      <c r="CV21" s="414"/>
      <c r="CW21" s="414"/>
      <c r="CX21" s="414"/>
      <c r="CY21" s="414"/>
      <c r="CZ21" s="414"/>
      <c r="DA21" s="414"/>
      <c r="DB21" s="414"/>
      <c r="DC21" s="414"/>
      <c r="DD21" s="414"/>
      <c r="DE21" s="414"/>
      <c r="DF21" s="414"/>
      <c r="DG21" s="414"/>
      <c r="DH21" s="414"/>
      <c r="DI21" s="414"/>
      <c r="DJ21" s="414"/>
      <c r="DK21" s="414"/>
      <c r="DL21" s="414"/>
      <c r="DM21" s="414"/>
      <c r="DN21" s="414"/>
      <c r="DO21" s="414"/>
      <c r="DP21" s="414"/>
      <c r="DQ21" s="414"/>
      <c r="DR21" s="414"/>
      <c r="DS21" s="414"/>
      <c r="DT21" s="414"/>
      <c r="DU21" s="414"/>
      <c r="DV21" s="414"/>
      <c r="DW21" s="414"/>
      <c r="DX21" s="414"/>
      <c r="DY21" s="414"/>
      <c r="DZ21" s="414"/>
      <c r="EA21" s="414"/>
      <c r="EB21" s="414"/>
      <c r="EC21" s="414"/>
      <c r="ED21" s="414"/>
      <c r="EE21" s="414"/>
      <c r="EF21" s="414"/>
      <c r="EG21" s="414"/>
      <c r="EH21" s="414"/>
      <c r="EI21" s="414"/>
      <c r="EJ21" s="414"/>
      <c r="EK21" s="414"/>
      <c r="EL21" s="414"/>
      <c r="EM21" s="414"/>
      <c r="EN21" s="414"/>
      <c r="EO21" s="414"/>
      <c r="EP21" s="414"/>
      <c r="EQ21" s="414"/>
      <c r="ER21" s="414"/>
      <c r="ES21" s="414"/>
      <c r="ET21" s="414"/>
      <c r="EU21" s="414"/>
    </row>
    <row r="22" spans="1:151" s="410" customFormat="1" ht="120" hidden="1">
      <c r="A22" s="410" t="s">
        <v>1562</v>
      </c>
      <c r="B22" s="410" t="s">
        <v>949</v>
      </c>
      <c r="C22" s="410" t="s">
        <v>361</v>
      </c>
      <c r="D22" s="411" t="s">
        <v>1563</v>
      </c>
      <c r="E22" s="411" t="s">
        <v>1564</v>
      </c>
      <c r="F22" s="410" t="s">
        <v>32</v>
      </c>
      <c r="G22" s="410" t="s">
        <v>1509</v>
      </c>
      <c r="H22" s="410" t="s">
        <v>1508</v>
      </c>
      <c r="I22" s="412">
        <v>44182</v>
      </c>
      <c r="J22" s="412" t="s">
        <v>1510</v>
      </c>
      <c r="K22" s="412" t="s">
        <v>1565</v>
      </c>
      <c r="L22" s="412" t="s">
        <v>1511</v>
      </c>
      <c r="M22" s="410" t="s">
        <v>1512</v>
      </c>
      <c r="N22" s="410" t="s">
        <v>1513</v>
      </c>
      <c r="O22" s="410" t="s">
        <v>1527</v>
      </c>
      <c r="P22" s="410" t="s">
        <v>33</v>
      </c>
      <c r="Q22" s="410" t="s">
        <v>32</v>
      </c>
      <c r="R22" s="410" t="s">
        <v>1509</v>
      </c>
      <c r="S22" s="410" t="s">
        <v>1509</v>
      </c>
      <c r="T22" s="410" t="s">
        <v>1528</v>
      </c>
      <c r="U22" s="413"/>
      <c r="V22" s="410" t="s">
        <v>1517</v>
      </c>
      <c r="W22" s="413"/>
      <c r="X22" s="410" t="s">
        <v>1517</v>
      </c>
      <c r="Y22" s="413"/>
      <c r="AA22" s="410" t="s">
        <v>33</v>
      </c>
      <c r="AB22" s="410" t="s">
        <v>1529</v>
      </c>
      <c r="AC22" s="410" t="s">
        <v>1529</v>
      </c>
      <c r="AD22" s="410" t="s">
        <v>1530</v>
      </c>
      <c r="AE22" s="410" t="s">
        <v>1519</v>
      </c>
      <c r="AF22" s="412">
        <v>44819</v>
      </c>
      <c r="AG22" s="410" t="s">
        <v>1531</v>
      </c>
      <c r="AH22" s="410">
        <v>1</v>
      </c>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c r="CI22" s="414"/>
      <c r="CJ22" s="414"/>
      <c r="CK22" s="414"/>
      <c r="CL22" s="414"/>
      <c r="CM22" s="414"/>
      <c r="CN22" s="414"/>
      <c r="CO22" s="414"/>
      <c r="CP22" s="414"/>
      <c r="CQ22" s="414"/>
      <c r="CR22" s="414"/>
      <c r="CS22" s="414"/>
      <c r="CT22" s="414"/>
      <c r="CU22" s="414"/>
      <c r="CV22" s="414"/>
      <c r="CW22" s="414"/>
      <c r="CX22" s="414"/>
      <c r="CY22" s="414"/>
      <c r="CZ22" s="414"/>
      <c r="DA22" s="414"/>
      <c r="DB22" s="414"/>
      <c r="DC22" s="414"/>
      <c r="DD22" s="414"/>
      <c r="DE22" s="414"/>
      <c r="DF22" s="414"/>
      <c r="DG22" s="414"/>
      <c r="DH22" s="414"/>
      <c r="DI22" s="414"/>
      <c r="DJ22" s="414"/>
      <c r="DK22" s="414"/>
      <c r="DL22" s="414"/>
      <c r="DM22" s="414"/>
      <c r="DN22" s="414"/>
      <c r="DO22" s="414"/>
      <c r="DP22" s="414"/>
      <c r="DQ22" s="414"/>
      <c r="DR22" s="414"/>
      <c r="DS22" s="414"/>
      <c r="DT22" s="414"/>
      <c r="DU22" s="414"/>
      <c r="DV22" s="414"/>
      <c r="DW22" s="414"/>
      <c r="DX22" s="414"/>
      <c r="DY22" s="414"/>
      <c r="DZ22" s="414"/>
      <c r="EA22" s="414"/>
      <c r="EB22" s="414"/>
      <c r="EC22" s="414"/>
      <c r="ED22" s="414"/>
      <c r="EE22" s="414"/>
      <c r="EF22" s="414"/>
      <c r="EG22" s="414"/>
      <c r="EH22" s="414"/>
      <c r="EI22" s="414"/>
      <c r="EJ22" s="414"/>
      <c r="EK22" s="414"/>
      <c r="EL22" s="414"/>
      <c r="EM22" s="414"/>
      <c r="EN22" s="414"/>
      <c r="EO22" s="414"/>
      <c r="EP22" s="414"/>
      <c r="EQ22" s="414"/>
      <c r="ER22" s="414"/>
      <c r="ES22" s="414"/>
      <c r="ET22" s="414"/>
      <c r="EU22" s="414"/>
    </row>
    <row r="23" spans="1:151" s="410" customFormat="1" ht="165" hidden="1">
      <c r="A23" s="410" t="s">
        <v>1566</v>
      </c>
      <c r="B23" s="410" t="s">
        <v>949</v>
      </c>
      <c r="C23" s="410" t="s">
        <v>361</v>
      </c>
      <c r="D23" s="411" t="s">
        <v>1567</v>
      </c>
      <c r="E23" s="411" t="s">
        <v>1568</v>
      </c>
      <c r="F23" s="410" t="s">
        <v>33</v>
      </c>
      <c r="G23" s="410">
        <v>130</v>
      </c>
      <c r="H23" s="410" t="s">
        <v>1508</v>
      </c>
      <c r="I23" s="412">
        <v>44280</v>
      </c>
      <c r="J23" s="412" t="s">
        <v>1510</v>
      </c>
      <c r="K23" s="412" t="s">
        <v>1511</v>
      </c>
      <c r="L23" s="412" t="s">
        <v>1511</v>
      </c>
      <c r="M23" s="410" t="s">
        <v>1512</v>
      </c>
      <c r="N23" s="410" t="s">
        <v>1523</v>
      </c>
      <c r="O23" s="410" t="s">
        <v>1527</v>
      </c>
      <c r="P23" s="410" t="s">
        <v>33</v>
      </c>
      <c r="Q23" s="410" t="s">
        <v>32</v>
      </c>
      <c r="R23" s="410" t="s">
        <v>1515</v>
      </c>
      <c r="S23" s="410" t="s">
        <v>1509</v>
      </c>
      <c r="T23" s="410" t="s">
        <v>1528</v>
      </c>
      <c r="U23" s="413"/>
      <c r="V23" s="410" t="s">
        <v>8</v>
      </c>
      <c r="W23" s="413"/>
      <c r="X23" s="410" t="s">
        <v>8</v>
      </c>
      <c r="Y23" s="413"/>
      <c r="AA23" s="410" t="s">
        <v>33</v>
      </c>
      <c r="AB23" s="410" t="s">
        <v>1529</v>
      </c>
      <c r="AC23" s="410" t="s">
        <v>1529</v>
      </c>
      <c r="AD23" s="410" t="s">
        <v>1530</v>
      </c>
      <c r="AE23" s="410" t="s">
        <v>1519</v>
      </c>
      <c r="AF23" s="412">
        <v>44819</v>
      </c>
      <c r="AG23" s="410" t="s">
        <v>1531</v>
      </c>
      <c r="AH23" s="410">
        <v>1</v>
      </c>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4"/>
      <c r="DA23" s="414"/>
      <c r="DB23" s="414"/>
      <c r="DC23" s="414"/>
      <c r="DD23" s="414"/>
      <c r="DE23" s="414"/>
      <c r="DF23" s="414"/>
      <c r="DG23" s="414"/>
      <c r="DH23" s="414"/>
      <c r="DI23" s="414"/>
      <c r="DJ23" s="414"/>
      <c r="DK23" s="414"/>
      <c r="DL23" s="414"/>
      <c r="DM23" s="414"/>
      <c r="DN23" s="414"/>
      <c r="DO23" s="414"/>
      <c r="DP23" s="414"/>
      <c r="DQ23" s="414"/>
      <c r="DR23" s="414"/>
      <c r="DS23" s="414"/>
      <c r="DT23" s="414"/>
      <c r="DU23" s="414"/>
      <c r="DV23" s="414"/>
      <c r="DW23" s="414"/>
      <c r="DX23" s="414"/>
      <c r="DY23" s="414"/>
      <c r="DZ23" s="414"/>
      <c r="EA23" s="414"/>
      <c r="EB23" s="414"/>
      <c r="EC23" s="414"/>
      <c r="ED23" s="414"/>
      <c r="EE23" s="414"/>
      <c r="EF23" s="414"/>
      <c r="EG23" s="414"/>
      <c r="EH23" s="414"/>
      <c r="EI23" s="414"/>
      <c r="EJ23" s="414"/>
      <c r="EK23" s="414"/>
      <c r="EL23" s="414"/>
      <c r="EM23" s="414"/>
      <c r="EN23" s="414"/>
      <c r="EO23" s="414"/>
      <c r="EP23" s="414"/>
      <c r="EQ23" s="414"/>
      <c r="ER23" s="414"/>
      <c r="ES23" s="414"/>
      <c r="ET23" s="414"/>
      <c r="EU23" s="414"/>
    </row>
    <row r="24" spans="1:151" s="410" customFormat="1" ht="135" hidden="1">
      <c r="A24" s="410" t="s">
        <v>1569</v>
      </c>
      <c r="B24" s="410" t="s">
        <v>949</v>
      </c>
      <c r="C24" s="410" t="s">
        <v>361</v>
      </c>
      <c r="D24" s="411" t="s">
        <v>1570</v>
      </c>
      <c r="E24" s="411" t="s">
        <v>1571</v>
      </c>
      <c r="F24" s="410" t="s">
        <v>32</v>
      </c>
      <c r="G24" s="410" t="s">
        <v>1509</v>
      </c>
      <c r="H24" s="410" t="s">
        <v>1508</v>
      </c>
      <c r="I24" s="412">
        <v>44280</v>
      </c>
      <c r="J24" s="412" t="s">
        <v>1050</v>
      </c>
      <c r="K24" s="412" t="s">
        <v>1511</v>
      </c>
      <c r="L24" s="412" t="s">
        <v>1511</v>
      </c>
      <c r="M24" s="410" t="s">
        <v>1512</v>
      </c>
      <c r="N24" s="410" t="s">
        <v>1513</v>
      </c>
      <c r="O24" s="410" t="s">
        <v>1527</v>
      </c>
      <c r="P24" s="410" t="s">
        <v>33</v>
      </c>
      <c r="Q24" s="410" t="s">
        <v>32</v>
      </c>
      <c r="R24" s="410" t="s">
        <v>1509</v>
      </c>
      <c r="S24" s="410" t="s">
        <v>1509</v>
      </c>
      <c r="T24" s="410" t="s">
        <v>1516</v>
      </c>
      <c r="U24" s="413"/>
      <c r="V24" s="410" t="s">
        <v>1517</v>
      </c>
      <c r="W24" s="413"/>
      <c r="X24" s="410" t="s">
        <v>6</v>
      </c>
      <c r="Y24" s="413"/>
      <c r="AA24" s="410" t="s">
        <v>32</v>
      </c>
      <c r="AB24" s="410" t="s">
        <v>1529</v>
      </c>
      <c r="AC24" s="410" t="s">
        <v>1529</v>
      </c>
      <c r="AD24" s="410" t="s">
        <v>1530</v>
      </c>
      <c r="AE24" s="410" t="s">
        <v>1519</v>
      </c>
      <c r="AF24" s="412">
        <v>44819</v>
      </c>
      <c r="AG24" s="410" t="s">
        <v>1509</v>
      </c>
      <c r="AH24" s="410">
        <v>1</v>
      </c>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c r="CR24" s="414"/>
      <c r="CS24" s="414"/>
      <c r="CT24" s="414"/>
      <c r="CU24" s="414"/>
      <c r="CV24" s="414"/>
      <c r="CW24" s="414"/>
      <c r="CX24" s="414"/>
      <c r="CY24" s="414"/>
      <c r="CZ24" s="414"/>
      <c r="DA24" s="414"/>
      <c r="DB24" s="414"/>
      <c r="DC24" s="414"/>
      <c r="DD24" s="414"/>
      <c r="DE24" s="414"/>
      <c r="DF24" s="414"/>
      <c r="DG24" s="414"/>
      <c r="DH24" s="414"/>
      <c r="DI24" s="414"/>
      <c r="DJ24" s="414"/>
      <c r="DK24" s="414"/>
      <c r="DL24" s="414"/>
      <c r="DM24" s="414"/>
      <c r="DN24" s="414"/>
      <c r="DO24" s="414"/>
      <c r="DP24" s="414"/>
      <c r="DQ24" s="414"/>
      <c r="DR24" s="414"/>
      <c r="DS24" s="414"/>
      <c r="DT24" s="414"/>
      <c r="DU24" s="414"/>
      <c r="DV24" s="414"/>
      <c r="DW24" s="414"/>
      <c r="DX24" s="414"/>
      <c r="DY24" s="414"/>
      <c r="DZ24" s="414"/>
      <c r="EA24" s="414"/>
      <c r="EB24" s="414"/>
      <c r="EC24" s="414"/>
      <c r="ED24" s="414"/>
      <c r="EE24" s="414"/>
      <c r="EF24" s="414"/>
      <c r="EG24" s="414"/>
      <c r="EH24" s="414"/>
      <c r="EI24" s="414"/>
      <c r="EJ24" s="414"/>
      <c r="EK24" s="414"/>
      <c r="EL24" s="414"/>
      <c r="EM24" s="414"/>
      <c r="EN24" s="414"/>
      <c r="EO24" s="414"/>
      <c r="EP24" s="414"/>
      <c r="EQ24" s="414"/>
      <c r="ER24" s="414"/>
      <c r="ES24" s="414"/>
      <c r="ET24" s="414"/>
      <c r="EU24" s="414"/>
    </row>
    <row r="25" spans="1:151" s="410" customFormat="1" ht="120" hidden="1">
      <c r="A25" s="417" t="s">
        <v>1572</v>
      </c>
      <c r="B25" s="417" t="s">
        <v>949</v>
      </c>
      <c r="C25" s="417" t="s">
        <v>361</v>
      </c>
      <c r="D25" s="418" t="s">
        <v>1573</v>
      </c>
      <c r="E25" s="418" t="s">
        <v>1574</v>
      </c>
      <c r="F25" s="417" t="s">
        <v>33</v>
      </c>
      <c r="G25" s="417">
        <v>130</v>
      </c>
      <c r="H25" s="417" t="s">
        <v>1508</v>
      </c>
      <c r="I25" s="419">
        <v>36526</v>
      </c>
      <c r="J25" s="419" t="s">
        <v>1211</v>
      </c>
      <c r="K25" s="419" t="s">
        <v>1511</v>
      </c>
      <c r="L25" s="412" t="s">
        <v>1511</v>
      </c>
      <c r="M25" s="417" t="s">
        <v>1512</v>
      </c>
      <c r="N25" s="417" t="s">
        <v>1513</v>
      </c>
      <c r="O25" s="417" t="s">
        <v>1527</v>
      </c>
      <c r="P25" s="417" t="s">
        <v>33</v>
      </c>
      <c r="Q25" s="417" t="s">
        <v>33</v>
      </c>
      <c r="R25" s="417" t="s">
        <v>1509</v>
      </c>
      <c r="S25" s="417" t="s">
        <v>1509</v>
      </c>
      <c r="T25" s="417" t="s">
        <v>1516</v>
      </c>
      <c r="U25" s="420"/>
      <c r="V25" s="417" t="s">
        <v>8</v>
      </c>
      <c r="W25" s="420"/>
      <c r="X25" s="417" t="s">
        <v>8</v>
      </c>
      <c r="Y25" s="420"/>
      <c r="Z25" s="417"/>
      <c r="AA25" s="417" t="s">
        <v>32</v>
      </c>
      <c r="AB25" s="417" t="s">
        <v>1509</v>
      </c>
      <c r="AC25" s="417" t="s">
        <v>1509</v>
      </c>
      <c r="AD25" s="417" t="s">
        <v>1509</v>
      </c>
      <c r="AE25" s="417" t="s">
        <v>1509</v>
      </c>
      <c r="AF25" s="419">
        <v>44819</v>
      </c>
      <c r="AG25" s="417" t="s">
        <v>1509</v>
      </c>
      <c r="AH25" s="410">
        <v>1</v>
      </c>
      <c r="AI25" s="414"/>
      <c r="AJ25" s="414"/>
      <c r="AK25" s="414"/>
      <c r="AL25" s="414"/>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c r="DB25" s="414"/>
      <c r="DC25" s="414"/>
      <c r="DD25" s="414"/>
      <c r="DE25" s="414"/>
      <c r="DF25" s="414"/>
      <c r="DG25" s="414"/>
      <c r="DH25" s="414"/>
      <c r="DI25" s="414"/>
      <c r="DJ25" s="414"/>
      <c r="DK25" s="414"/>
      <c r="DL25" s="414"/>
      <c r="DM25" s="414"/>
      <c r="DN25" s="414"/>
      <c r="DO25" s="414"/>
      <c r="DP25" s="414"/>
      <c r="DQ25" s="414"/>
      <c r="DR25" s="414"/>
      <c r="DS25" s="414"/>
      <c r="DT25" s="414"/>
      <c r="DU25" s="414"/>
      <c r="DV25" s="414"/>
      <c r="DW25" s="414"/>
      <c r="DX25" s="414"/>
      <c r="DY25" s="414"/>
      <c r="DZ25" s="414"/>
      <c r="EA25" s="414"/>
      <c r="EB25" s="414"/>
      <c r="EC25" s="414"/>
      <c r="ED25" s="414"/>
      <c r="EE25" s="414"/>
      <c r="EF25" s="414"/>
      <c r="EG25" s="414"/>
      <c r="EH25" s="414"/>
      <c r="EI25" s="414"/>
      <c r="EJ25" s="414"/>
      <c r="EK25" s="414"/>
      <c r="EL25" s="414"/>
      <c r="EM25" s="414"/>
      <c r="EN25" s="414"/>
      <c r="EO25" s="414"/>
      <c r="EP25" s="414"/>
      <c r="EQ25" s="414"/>
      <c r="ER25" s="414"/>
      <c r="ES25" s="414"/>
      <c r="ET25" s="414"/>
      <c r="EU25" s="414"/>
    </row>
    <row r="26" spans="1:151" s="410" customFormat="1" ht="60" hidden="1">
      <c r="A26" s="417" t="s">
        <v>1575</v>
      </c>
      <c r="B26" s="417" t="s">
        <v>949</v>
      </c>
      <c r="C26" s="417" t="s">
        <v>361</v>
      </c>
      <c r="D26" s="418" t="s">
        <v>1576</v>
      </c>
      <c r="E26" s="418" t="s">
        <v>1577</v>
      </c>
      <c r="F26" s="417" t="s">
        <v>33</v>
      </c>
      <c r="G26" s="417">
        <v>130</v>
      </c>
      <c r="H26" s="417" t="s">
        <v>1508</v>
      </c>
      <c r="I26" s="419">
        <v>36526</v>
      </c>
      <c r="J26" s="419" t="s">
        <v>1211</v>
      </c>
      <c r="K26" s="419" t="s">
        <v>1511</v>
      </c>
      <c r="L26" s="412" t="s">
        <v>1511</v>
      </c>
      <c r="M26" s="417" t="s">
        <v>1512</v>
      </c>
      <c r="N26" s="417" t="s">
        <v>1513</v>
      </c>
      <c r="O26" s="417" t="s">
        <v>1527</v>
      </c>
      <c r="P26" s="417" t="s">
        <v>33</v>
      </c>
      <c r="Q26" s="417" t="s">
        <v>33</v>
      </c>
      <c r="R26" s="417" t="s">
        <v>1509</v>
      </c>
      <c r="S26" s="417" t="s">
        <v>1509</v>
      </c>
      <c r="T26" s="417" t="s">
        <v>1516</v>
      </c>
      <c r="U26" s="420"/>
      <c r="V26" s="417" t="s">
        <v>8</v>
      </c>
      <c r="W26" s="420"/>
      <c r="X26" s="417" t="s">
        <v>8</v>
      </c>
      <c r="Y26" s="420"/>
      <c r="Z26" s="417"/>
      <c r="AA26" s="417" t="s">
        <v>32</v>
      </c>
      <c r="AB26" s="417" t="s">
        <v>1509</v>
      </c>
      <c r="AC26" s="417" t="s">
        <v>1509</v>
      </c>
      <c r="AD26" s="417" t="s">
        <v>1509</v>
      </c>
      <c r="AE26" s="417" t="s">
        <v>1509</v>
      </c>
      <c r="AF26" s="419">
        <v>44819</v>
      </c>
      <c r="AG26" s="417" t="s">
        <v>1509</v>
      </c>
      <c r="AH26" s="410">
        <v>1</v>
      </c>
      <c r="AI26" s="414"/>
      <c r="AJ26" s="414"/>
      <c r="AK26" s="414"/>
      <c r="AL26" s="414"/>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414"/>
      <c r="EC26" s="414"/>
      <c r="ED26" s="414"/>
      <c r="EE26" s="414"/>
      <c r="EF26" s="414"/>
      <c r="EG26" s="414"/>
      <c r="EH26" s="414"/>
      <c r="EI26" s="414"/>
      <c r="EJ26" s="414"/>
      <c r="EK26" s="414"/>
      <c r="EL26" s="414"/>
      <c r="EM26" s="414"/>
      <c r="EN26" s="414"/>
      <c r="EO26" s="414"/>
      <c r="EP26" s="414"/>
      <c r="EQ26" s="414"/>
      <c r="ER26" s="414"/>
      <c r="ES26" s="414"/>
      <c r="ET26" s="414"/>
      <c r="EU26" s="414"/>
    </row>
    <row r="27" spans="1:151" s="410" customFormat="1" ht="90" hidden="1">
      <c r="A27" s="410" t="s">
        <v>1578</v>
      </c>
      <c r="B27" s="410" t="s">
        <v>949</v>
      </c>
      <c r="C27" s="410" t="s">
        <v>359</v>
      </c>
      <c r="D27" s="411" t="s">
        <v>1579</v>
      </c>
      <c r="E27" s="411" t="s">
        <v>1580</v>
      </c>
      <c r="F27" s="410" t="s">
        <v>1509</v>
      </c>
      <c r="G27" s="410" t="s">
        <v>1509</v>
      </c>
      <c r="H27" s="410" t="s">
        <v>1508</v>
      </c>
      <c r="I27" s="412">
        <v>42292</v>
      </c>
      <c r="J27" s="412" t="s">
        <v>1552</v>
      </c>
      <c r="K27" s="412" t="s">
        <v>1511</v>
      </c>
      <c r="L27" s="412" t="s">
        <v>967</v>
      </c>
      <c r="M27" s="410" t="s">
        <v>1512</v>
      </c>
      <c r="N27" s="410" t="s">
        <v>1513</v>
      </c>
      <c r="O27" s="410" t="s">
        <v>1581</v>
      </c>
      <c r="P27" s="410" t="s">
        <v>33</v>
      </c>
      <c r="Q27" s="410" t="s">
        <v>32</v>
      </c>
      <c r="R27" s="410" t="s">
        <v>1509</v>
      </c>
      <c r="S27" s="410" t="s">
        <v>1509</v>
      </c>
      <c r="T27" s="410" t="s">
        <v>1528</v>
      </c>
      <c r="U27" s="413"/>
      <c r="V27" s="410" t="s">
        <v>8</v>
      </c>
      <c r="W27" s="413"/>
      <c r="X27" s="410" t="s">
        <v>8</v>
      </c>
      <c r="Y27" s="413"/>
      <c r="AA27" s="410" t="s">
        <v>33</v>
      </c>
      <c r="AB27" s="410" t="s">
        <v>1529</v>
      </c>
      <c r="AC27" s="410" t="s">
        <v>1529</v>
      </c>
      <c r="AD27" s="410" t="s">
        <v>1530</v>
      </c>
      <c r="AE27" s="410" t="s">
        <v>1519</v>
      </c>
      <c r="AF27" s="412">
        <v>44819</v>
      </c>
      <c r="AG27" s="410" t="s">
        <v>1531</v>
      </c>
      <c r="AH27" s="410">
        <v>1</v>
      </c>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4"/>
      <c r="CX27" s="414"/>
      <c r="CY27" s="414"/>
      <c r="CZ27" s="414"/>
      <c r="DA27" s="414"/>
      <c r="DB27" s="414"/>
      <c r="DC27" s="414"/>
      <c r="DD27" s="414"/>
      <c r="DE27" s="414"/>
      <c r="DF27" s="414"/>
      <c r="DG27" s="414"/>
      <c r="DH27" s="414"/>
      <c r="DI27" s="414"/>
      <c r="DJ27" s="414"/>
      <c r="DK27" s="414"/>
      <c r="DL27" s="414"/>
      <c r="DM27" s="414"/>
      <c r="DN27" s="414"/>
      <c r="DO27" s="414"/>
      <c r="DP27" s="414"/>
      <c r="DQ27" s="414"/>
      <c r="DR27" s="414"/>
      <c r="DS27" s="414"/>
      <c r="DT27" s="414"/>
      <c r="DU27" s="414"/>
      <c r="DV27" s="414"/>
      <c r="DW27" s="414"/>
      <c r="DX27" s="414"/>
      <c r="DY27" s="414"/>
      <c r="DZ27" s="414"/>
      <c r="EA27" s="414"/>
      <c r="EB27" s="414"/>
      <c r="EC27" s="414"/>
      <c r="ED27" s="414"/>
      <c r="EE27" s="414"/>
      <c r="EF27" s="414"/>
      <c r="EG27" s="414"/>
      <c r="EH27" s="414"/>
      <c r="EI27" s="414"/>
      <c r="EJ27" s="414"/>
      <c r="EK27" s="414"/>
      <c r="EL27" s="414"/>
      <c r="EM27" s="414"/>
      <c r="EN27" s="414"/>
      <c r="EO27" s="414"/>
      <c r="EP27" s="414"/>
      <c r="EQ27" s="414"/>
      <c r="ER27" s="414"/>
      <c r="ES27" s="414"/>
      <c r="ET27" s="414"/>
      <c r="EU27" s="414"/>
    </row>
    <row r="28" spans="1:151" s="410" customFormat="1" ht="45" hidden="1">
      <c r="A28" s="410" t="s">
        <v>1582</v>
      </c>
      <c r="B28" s="410" t="s">
        <v>1583</v>
      </c>
      <c r="C28" s="410" t="s">
        <v>359</v>
      </c>
      <c r="D28" s="421" t="s">
        <v>1584</v>
      </c>
      <c r="E28" s="422" t="s">
        <v>1585</v>
      </c>
      <c r="F28" s="410" t="s">
        <v>1509</v>
      </c>
      <c r="G28" s="410" t="s">
        <v>1509</v>
      </c>
      <c r="H28" s="410" t="s">
        <v>1508</v>
      </c>
      <c r="I28" s="410" t="s">
        <v>1509</v>
      </c>
      <c r="J28" s="412" t="s">
        <v>1536</v>
      </c>
      <c r="K28" s="412" t="s">
        <v>1511</v>
      </c>
      <c r="L28" s="412" t="s">
        <v>967</v>
      </c>
      <c r="M28" s="410" t="s">
        <v>1512</v>
      </c>
      <c r="N28" s="410" t="s">
        <v>1513</v>
      </c>
      <c r="O28" s="410" t="s">
        <v>1581</v>
      </c>
      <c r="P28" s="410" t="s">
        <v>33</v>
      </c>
      <c r="Q28" s="410" t="s">
        <v>32</v>
      </c>
      <c r="R28" s="410" t="s">
        <v>1509</v>
      </c>
      <c r="S28" s="410" t="s">
        <v>1509</v>
      </c>
      <c r="T28" s="410" t="s">
        <v>1516</v>
      </c>
      <c r="V28" s="410" t="s">
        <v>8</v>
      </c>
      <c r="X28" s="410" t="s">
        <v>8</v>
      </c>
      <c r="AB28" s="410" t="s">
        <v>1509</v>
      </c>
      <c r="AC28" s="410" t="s">
        <v>1509</v>
      </c>
      <c r="AD28" s="410" t="s">
        <v>1509</v>
      </c>
      <c r="AE28" s="410" t="s">
        <v>1509</v>
      </c>
      <c r="AF28" s="412">
        <v>44530</v>
      </c>
      <c r="AG28" s="410" t="s">
        <v>1509</v>
      </c>
      <c r="AH28" s="410">
        <v>1</v>
      </c>
      <c r="AI28" s="414"/>
      <c r="AJ28" s="414"/>
      <c r="AK28" s="414"/>
      <c r="AL28" s="414"/>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4"/>
      <c r="DY28" s="414"/>
      <c r="DZ28" s="414"/>
      <c r="EA28" s="414"/>
      <c r="EB28" s="414"/>
      <c r="EC28" s="414"/>
      <c r="ED28" s="414"/>
      <c r="EE28" s="414"/>
      <c r="EF28" s="414"/>
      <c r="EG28" s="414"/>
      <c r="EH28" s="414"/>
      <c r="EI28" s="414"/>
      <c r="EJ28" s="414"/>
      <c r="EK28" s="414"/>
      <c r="EL28" s="414"/>
      <c r="EM28" s="414"/>
      <c r="EN28" s="414"/>
      <c r="EO28" s="414"/>
      <c r="EP28" s="414"/>
      <c r="EQ28" s="414"/>
      <c r="ER28" s="414"/>
      <c r="ES28" s="414"/>
      <c r="ET28" s="414"/>
      <c r="EU28" s="414"/>
    </row>
    <row r="29" spans="1:151" s="410" customFormat="1" ht="45" hidden="1">
      <c r="A29" s="410" t="s">
        <v>1586</v>
      </c>
      <c r="B29" s="410" t="s">
        <v>1583</v>
      </c>
      <c r="C29" s="410" t="s">
        <v>359</v>
      </c>
      <c r="D29" s="421" t="s">
        <v>1587</v>
      </c>
      <c r="E29" s="422" t="s">
        <v>1588</v>
      </c>
      <c r="F29" s="410" t="s">
        <v>1509</v>
      </c>
      <c r="G29" s="410" t="s">
        <v>1509</v>
      </c>
      <c r="H29" s="410" t="s">
        <v>1508</v>
      </c>
      <c r="I29" s="410" t="s">
        <v>1509</v>
      </c>
      <c r="J29" s="412" t="s">
        <v>1536</v>
      </c>
      <c r="K29" s="412" t="s">
        <v>1511</v>
      </c>
      <c r="L29" s="412" t="s">
        <v>967</v>
      </c>
      <c r="M29" s="410" t="s">
        <v>1512</v>
      </c>
      <c r="N29" s="410" t="s">
        <v>1513</v>
      </c>
      <c r="O29" s="410" t="s">
        <v>1581</v>
      </c>
      <c r="P29" s="410" t="s">
        <v>33</v>
      </c>
      <c r="Q29" s="410" t="s">
        <v>32</v>
      </c>
      <c r="R29" s="410" t="s">
        <v>1509</v>
      </c>
      <c r="S29" s="410" t="s">
        <v>1509</v>
      </c>
      <c r="T29" s="410" t="s">
        <v>1516</v>
      </c>
      <c r="V29" s="410" t="s">
        <v>8</v>
      </c>
      <c r="X29" s="410" t="s">
        <v>8</v>
      </c>
      <c r="AB29" s="410" t="s">
        <v>1509</v>
      </c>
      <c r="AC29" s="410" t="s">
        <v>1509</v>
      </c>
      <c r="AD29" s="410" t="s">
        <v>1509</v>
      </c>
      <c r="AE29" s="410" t="s">
        <v>1509</v>
      </c>
      <c r="AF29" s="412">
        <v>44530</v>
      </c>
      <c r="AG29" s="410" t="s">
        <v>1509</v>
      </c>
      <c r="AH29" s="410">
        <v>1</v>
      </c>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c r="EI29" s="414"/>
      <c r="EJ29" s="414"/>
      <c r="EK29" s="414"/>
      <c r="EL29" s="414"/>
      <c r="EM29" s="414"/>
      <c r="EN29" s="414"/>
      <c r="EO29" s="414"/>
      <c r="EP29" s="414"/>
      <c r="EQ29" s="414"/>
      <c r="ER29" s="414"/>
      <c r="ES29" s="414"/>
      <c r="ET29" s="414"/>
      <c r="EU29" s="414"/>
    </row>
    <row r="30" spans="1:151" s="410" customFormat="1" ht="60" hidden="1">
      <c r="A30" s="410" t="s">
        <v>1589</v>
      </c>
      <c r="B30" s="410" t="s">
        <v>949</v>
      </c>
      <c r="C30" s="410" t="s">
        <v>361</v>
      </c>
      <c r="D30" s="411" t="s">
        <v>1590</v>
      </c>
      <c r="E30" s="411" t="s">
        <v>1591</v>
      </c>
      <c r="F30" s="410" t="s">
        <v>33</v>
      </c>
      <c r="G30" s="416">
        <v>85</v>
      </c>
      <c r="H30" s="410" t="s">
        <v>1592</v>
      </c>
      <c r="I30" s="412">
        <v>36526</v>
      </c>
      <c r="J30" s="412" t="s">
        <v>1510</v>
      </c>
      <c r="K30" s="412" t="s">
        <v>1511</v>
      </c>
      <c r="L30" s="412" t="s">
        <v>1511</v>
      </c>
      <c r="M30" s="410" t="s">
        <v>1512</v>
      </c>
      <c r="N30" s="410" t="s">
        <v>1523</v>
      </c>
      <c r="O30" s="410" t="s">
        <v>1514</v>
      </c>
      <c r="P30" s="410" t="s">
        <v>33</v>
      </c>
      <c r="Q30" s="410" t="s">
        <v>32</v>
      </c>
      <c r="R30" s="410" t="s">
        <v>1515</v>
      </c>
      <c r="S30" s="410" t="s">
        <v>1509</v>
      </c>
      <c r="T30" s="410" t="s">
        <v>1516</v>
      </c>
      <c r="U30" s="413"/>
      <c r="V30" s="410" t="s">
        <v>8</v>
      </c>
      <c r="W30" s="413"/>
      <c r="X30" s="410" t="s">
        <v>1517</v>
      </c>
      <c r="Y30" s="413"/>
      <c r="AA30" s="410" t="s">
        <v>32</v>
      </c>
      <c r="AB30" s="410" t="s">
        <v>1509</v>
      </c>
      <c r="AC30" s="410" t="s">
        <v>1509</v>
      </c>
      <c r="AD30" s="410" t="s">
        <v>1509</v>
      </c>
      <c r="AE30" s="410" t="s">
        <v>1509</v>
      </c>
      <c r="AF30" s="412">
        <v>44819</v>
      </c>
      <c r="AG30" s="410" t="s">
        <v>1509</v>
      </c>
      <c r="AH30" s="410">
        <v>1</v>
      </c>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414"/>
      <c r="CI30" s="414"/>
      <c r="CJ30" s="414"/>
      <c r="CK30" s="414"/>
      <c r="CL30" s="414"/>
      <c r="CM30" s="414"/>
      <c r="CN30" s="414"/>
      <c r="CO30" s="414"/>
      <c r="CP30" s="414"/>
      <c r="CQ30" s="414"/>
      <c r="CR30" s="414"/>
      <c r="CS30" s="414"/>
      <c r="CT30" s="414"/>
      <c r="CU30" s="414"/>
      <c r="CV30" s="414"/>
      <c r="CW30" s="414"/>
      <c r="CX30" s="414"/>
      <c r="CY30" s="414"/>
      <c r="CZ30" s="414"/>
      <c r="DA30" s="414"/>
      <c r="DB30" s="414"/>
      <c r="DC30" s="414"/>
      <c r="DD30" s="414"/>
      <c r="DE30" s="414"/>
      <c r="DF30" s="414"/>
      <c r="DG30" s="414"/>
      <c r="DH30" s="414"/>
      <c r="DI30" s="414"/>
      <c r="DJ30" s="414"/>
      <c r="DK30" s="414"/>
      <c r="DL30" s="414"/>
      <c r="DM30" s="414"/>
      <c r="DN30" s="414"/>
      <c r="DO30" s="414"/>
      <c r="DP30" s="414"/>
      <c r="DQ30" s="414"/>
      <c r="DR30" s="414"/>
      <c r="DS30" s="414"/>
      <c r="DT30" s="414"/>
      <c r="DU30" s="414"/>
      <c r="DV30" s="414"/>
      <c r="DW30" s="414"/>
      <c r="DX30" s="414"/>
      <c r="DY30" s="414"/>
      <c r="DZ30" s="414"/>
      <c r="EA30" s="414"/>
      <c r="EB30" s="414"/>
      <c r="EC30" s="414"/>
      <c r="ED30" s="414"/>
      <c r="EE30" s="414"/>
      <c r="EF30" s="414"/>
      <c r="EG30" s="414"/>
      <c r="EH30" s="414"/>
      <c r="EI30" s="414"/>
      <c r="EJ30" s="414"/>
      <c r="EK30" s="414"/>
      <c r="EL30" s="414"/>
      <c r="EM30" s="414"/>
      <c r="EN30" s="414"/>
      <c r="EO30" s="414"/>
      <c r="EP30" s="414"/>
      <c r="EQ30" s="414"/>
      <c r="ER30" s="414"/>
      <c r="ES30" s="414"/>
      <c r="ET30" s="414"/>
      <c r="EU30" s="414"/>
    </row>
    <row r="31" spans="1:151" s="410" customFormat="1" ht="90" hidden="1">
      <c r="A31" s="410" t="s">
        <v>1593</v>
      </c>
      <c r="B31" s="410" t="s">
        <v>949</v>
      </c>
      <c r="C31" s="410" t="s">
        <v>361</v>
      </c>
      <c r="D31" s="411" t="s">
        <v>1594</v>
      </c>
      <c r="E31" s="411" t="s">
        <v>1595</v>
      </c>
      <c r="F31" s="410" t="s">
        <v>32</v>
      </c>
      <c r="G31" s="410" t="s">
        <v>1509</v>
      </c>
      <c r="H31" s="410" t="s">
        <v>1508</v>
      </c>
      <c r="I31" s="412">
        <v>44182</v>
      </c>
      <c r="J31" s="412" t="s">
        <v>1211</v>
      </c>
      <c r="K31" s="412" t="s">
        <v>1511</v>
      </c>
      <c r="L31" s="412" t="s">
        <v>1511</v>
      </c>
      <c r="M31" s="410" t="s">
        <v>1512</v>
      </c>
      <c r="N31" s="410" t="s">
        <v>1513</v>
      </c>
      <c r="O31" s="410" t="s">
        <v>1527</v>
      </c>
      <c r="P31" s="410" t="s">
        <v>33</v>
      </c>
      <c r="Q31" s="410" t="s">
        <v>32</v>
      </c>
      <c r="R31" s="410" t="s">
        <v>1509</v>
      </c>
      <c r="S31" s="410" t="s">
        <v>1509</v>
      </c>
      <c r="T31" s="410" t="s">
        <v>1516</v>
      </c>
      <c r="U31" s="413"/>
      <c r="V31" s="410" t="s">
        <v>1517</v>
      </c>
      <c r="W31" s="413"/>
      <c r="X31" s="410" t="s">
        <v>1517</v>
      </c>
      <c r="Y31" s="413"/>
      <c r="AA31" s="410" t="s">
        <v>32</v>
      </c>
      <c r="AB31" s="410" t="s">
        <v>1529</v>
      </c>
      <c r="AC31" s="410" t="s">
        <v>1529</v>
      </c>
      <c r="AD31" s="410" t="s">
        <v>1530</v>
      </c>
      <c r="AE31" s="410" t="s">
        <v>1519</v>
      </c>
      <c r="AF31" s="412">
        <v>44819</v>
      </c>
      <c r="AG31" s="410" t="s">
        <v>1509</v>
      </c>
      <c r="AH31" s="410">
        <v>1</v>
      </c>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c r="DB31" s="414"/>
      <c r="DC31" s="414"/>
      <c r="DD31" s="414"/>
      <c r="DE31" s="414"/>
      <c r="DF31" s="414"/>
      <c r="DG31" s="414"/>
      <c r="DH31" s="414"/>
      <c r="DI31" s="414"/>
      <c r="DJ31" s="414"/>
      <c r="DK31" s="414"/>
      <c r="DL31" s="414"/>
      <c r="DM31" s="414"/>
      <c r="DN31" s="414"/>
      <c r="DO31" s="414"/>
      <c r="DP31" s="414"/>
      <c r="DQ31" s="414"/>
      <c r="DR31" s="414"/>
      <c r="DS31" s="414"/>
      <c r="DT31" s="414"/>
      <c r="DU31" s="414"/>
      <c r="DV31" s="414"/>
      <c r="DW31" s="414"/>
      <c r="DX31" s="414"/>
      <c r="DY31" s="414"/>
      <c r="DZ31" s="414"/>
      <c r="EA31" s="414"/>
      <c r="EB31" s="414"/>
      <c r="EC31" s="414"/>
      <c r="ED31" s="414"/>
      <c r="EE31" s="414"/>
      <c r="EF31" s="414"/>
      <c r="EG31" s="414"/>
      <c r="EH31" s="414"/>
      <c r="EI31" s="414"/>
      <c r="EJ31" s="414"/>
      <c r="EK31" s="414"/>
      <c r="EL31" s="414"/>
      <c r="EM31" s="414"/>
      <c r="EN31" s="414"/>
      <c r="EO31" s="414"/>
      <c r="EP31" s="414"/>
      <c r="EQ31" s="414"/>
      <c r="ER31" s="414"/>
      <c r="ES31" s="414"/>
      <c r="ET31" s="414"/>
      <c r="EU31" s="414"/>
    </row>
    <row r="32" spans="1:151" s="410" customFormat="1" ht="90" hidden="1">
      <c r="A32" s="410" t="s">
        <v>1596</v>
      </c>
      <c r="B32" s="410" t="s">
        <v>949</v>
      </c>
      <c r="C32" s="410" t="s">
        <v>361</v>
      </c>
      <c r="D32" s="411" t="s">
        <v>1597</v>
      </c>
      <c r="E32" s="411" t="s">
        <v>1598</v>
      </c>
      <c r="F32" s="410" t="s">
        <v>32</v>
      </c>
      <c r="G32" s="410" t="s">
        <v>1509</v>
      </c>
      <c r="H32" s="410" t="s">
        <v>1508</v>
      </c>
      <c r="I32" s="412">
        <v>43634</v>
      </c>
      <c r="J32" s="412" t="s">
        <v>1510</v>
      </c>
      <c r="K32" s="412" t="s">
        <v>1511</v>
      </c>
      <c r="L32" s="412" t="s">
        <v>1511</v>
      </c>
      <c r="M32" s="410" t="s">
        <v>1512</v>
      </c>
      <c r="N32" s="410" t="s">
        <v>1513</v>
      </c>
      <c r="O32" s="410" t="s">
        <v>1527</v>
      </c>
      <c r="P32" s="410" t="s">
        <v>33</v>
      </c>
      <c r="Q32" s="410" t="s">
        <v>32</v>
      </c>
      <c r="R32" s="410" t="s">
        <v>1509</v>
      </c>
      <c r="S32" s="410" t="s">
        <v>1509</v>
      </c>
      <c r="T32" s="410" t="s">
        <v>1516</v>
      </c>
      <c r="U32" s="413"/>
      <c r="V32" s="410" t="s">
        <v>6</v>
      </c>
      <c r="W32" s="413"/>
      <c r="X32" s="410" t="s">
        <v>1517</v>
      </c>
      <c r="Y32" s="413"/>
      <c r="AA32" s="410" t="s">
        <v>32</v>
      </c>
      <c r="AB32" s="410" t="s">
        <v>1529</v>
      </c>
      <c r="AC32" s="410" t="s">
        <v>1529</v>
      </c>
      <c r="AD32" s="410" t="s">
        <v>1530</v>
      </c>
      <c r="AE32" s="410" t="s">
        <v>1519</v>
      </c>
      <c r="AF32" s="412">
        <v>44819</v>
      </c>
      <c r="AG32" s="410" t="s">
        <v>1509</v>
      </c>
      <c r="AH32" s="410">
        <v>1</v>
      </c>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row>
    <row r="33" spans="1:151" s="410" customFormat="1" ht="90" hidden="1">
      <c r="A33" s="410" t="s">
        <v>1599</v>
      </c>
      <c r="B33" s="410" t="s">
        <v>949</v>
      </c>
      <c r="C33" s="410" t="s">
        <v>361</v>
      </c>
      <c r="D33" s="411" t="s">
        <v>1600</v>
      </c>
      <c r="E33" s="411" t="s">
        <v>1601</v>
      </c>
      <c r="F33" s="410" t="s">
        <v>33</v>
      </c>
      <c r="G33" s="410">
        <v>130</v>
      </c>
      <c r="H33" s="410" t="s">
        <v>1508</v>
      </c>
      <c r="I33" s="410" t="s">
        <v>1509</v>
      </c>
      <c r="J33" s="412" t="s">
        <v>1211</v>
      </c>
      <c r="K33" s="412" t="s">
        <v>1511</v>
      </c>
      <c r="L33" s="412" t="s">
        <v>1511</v>
      </c>
      <c r="M33" s="410" t="s">
        <v>1512</v>
      </c>
      <c r="N33" s="410" t="s">
        <v>1513</v>
      </c>
      <c r="O33" s="410" t="s">
        <v>1527</v>
      </c>
      <c r="P33" s="410" t="s">
        <v>33</v>
      </c>
      <c r="Q33" s="410" t="s">
        <v>33</v>
      </c>
      <c r="R33" s="410" t="s">
        <v>1509</v>
      </c>
      <c r="S33" s="410" t="s">
        <v>1509</v>
      </c>
      <c r="T33" s="410" t="s">
        <v>1516</v>
      </c>
      <c r="U33" s="413"/>
      <c r="V33" s="410" t="s">
        <v>8</v>
      </c>
      <c r="W33" s="413"/>
      <c r="X33" s="410" t="s">
        <v>8</v>
      </c>
      <c r="Y33" s="413"/>
      <c r="AA33" s="410" t="s">
        <v>32</v>
      </c>
      <c r="AB33" s="410" t="s">
        <v>1509</v>
      </c>
      <c r="AC33" s="410" t="s">
        <v>1509</v>
      </c>
      <c r="AD33" s="410" t="s">
        <v>1509</v>
      </c>
      <c r="AE33" s="410" t="s">
        <v>1509</v>
      </c>
      <c r="AF33" s="412">
        <v>44819</v>
      </c>
      <c r="AG33" s="410" t="s">
        <v>1509</v>
      </c>
      <c r="AH33" s="410">
        <v>1</v>
      </c>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414"/>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c r="DB33" s="414"/>
      <c r="DC33" s="414"/>
      <c r="DD33" s="414"/>
      <c r="DE33" s="414"/>
      <c r="DF33" s="414"/>
      <c r="DG33" s="414"/>
      <c r="DH33" s="414"/>
      <c r="DI33" s="414"/>
      <c r="DJ33" s="414"/>
      <c r="DK33" s="414"/>
      <c r="DL33" s="414"/>
      <c r="DM33" s="414"/>
      <c r="DN33" s="414"/>
      <c r="DO33" s="414"/>
      <c r="DP33" s="414"/>
      <c r="DQ33" s="414"/>
      <c r="DR33" s="414"/>
      <c r="DS33" s="414"/>
      <c r="DT33" s="414"/>
      <c r="DU33" s="414"/>
      <c r="DV33" s="414"/>
      <c r="DW33" s="414"/>
      <c r="DX33" s="414"/>
      <c r="DY33" s="414"/>
      <c r="DZ33" s="414"/>
      <c r="EA33" s="414"/>
      <c r="EB33" s="414"/>
      <c r="EC33" s="414"/>
      <c r="ED33" s="414"/>
      <c r="EE33" s="414"/>
      <c r="EF33" s="414"/>
      <c r="EG33" s="414"/>
      <c r="EH33" s="414"/>
      <c r="EI33" s="414"/>
      <c r="EJ33" s="414"/>
      <c r="EK33" s="414"/>
      <c r="EL33" s="414"/>
      <c r="EM33" s="414"/>
      <c r="EN33" s="414"/>
      <c r="EO33" s="414"/>
      <c r="EP33" s="414"/>
      <c r="EQ33" s="414"/>
      <c r="ER33" s="414"/>
      <c r="ES33" s="414"/>
      <c r="ET33" s="414"/>
      <c r="EU33" s="414"/>
    </row>
    <row r="34" spans="1:151" s="410" customFormat="1" ht="105" hidden="1">
      <c r="A34" s="410" t="s">
        <v>1602</v>
      </c>
      <c r="B34" s="410" t="s">
        <v>949</v>
      </c>
      <c r="C34" s="410" t="s">
        <v>361</v>
      </c>
      <c r="D34" s="411" t="s">
        <v>1603</v>
      </c>
      <c r="E34" s="411" t="s">
        <v>1604</v>
      </c>
      <c r="F34" s="410" t="s">
        <v>33</v>
      </c>
      <c r="G34" s="410">
        <v>130</v>
      </c>
      <c r="H34" s="410" t="s">
        <v>1508</v>
      </c>
      <c r="I34" s="410" t="s">
        <v>1509</v>
      </c>
      <c r="J34" s="412" t="s">
        <v>1211</v>
      </c>
      <c r="K34" s="412" t="s">
        <v>1511</v>
      </c>
      <c r="L34" s="412" t="s">
        <v>1511</v>
      </c>
      <c r="M34" s="410" t="s">
        <v>1512</v>
      </c>
      <c r="N34" s="410" t="s">
        <v>1513</v>
      </c>
      <c r="O34" s="410" t="s">
        <v>1527</v>
      </c>
      <c r="P34" s="410" t="s">
        <v>33</v>
      </c>
      <c r="Q34" s="410" t="s">
        <v>33</v>
      </c>
      <c r="R34" s="410" t="s">
        <v>1509</v>
      </c>
      <c r="S34" s="410" t="s">
        <v>1509</v>
      </c>
      <c r="T34" s="410" t="s">
        <v>1516</v>
      </c>
      <c r="U34" s="413"/>
      <c r="V34" s="410" t="s">
        <v>8</v>
      </c>
      <c r="W34" s="413"/>
      <c r="X34" s="410" t="s">
        <v>8</v>
      </c>
      <c r="Y34" s="413"/>
      <c r="AA34" s="410" t="s">
        <v>32</v>
      </c>
      <c r="AB34" s="410" t="s">
        <v>1509</v>
      </c>
      <c r="AC34" s="410" t="s">
        <v>1509</v>
      </c>
      <c r="AD34" s="410" t="s">
        <v>1509</v>
      </c>
      <c r="AE34" s="410" t="s">
        <v>1509</v>
      </c>
      <c r="AF34" s="412">
        <v>44819</v>
      </c>
      <c r="AG34" s="410" t="s">
        <v>1509</v>
      </c>
      <c r="AH34" s="410">
        <v>1</v>
      </c>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c r="DB34" s="414"/>
      <c r="DC34" s="414"/>
      <c r="DD34" s="414"/>
      <c r="DE34" s="414"/>
      <c r="DF34" s="414"/>
      <c r="DG34" s="414"/>
      <c r="DH34" s="414"/>
      <c r="DI34" s="414"/>
      <c r="DJ34" s="414"/>
      <c r="DK34" s="414"/>
      <c r="DL34" s="414"/>
      <c r="DM34" s="414"/>
      <c r="DN34" s="414"/>
      <c r="DO34" s="414"/>
      <c r="DP34" s="414"/>
      <c r="DQ34" s="414"/>
      <c r="DR34" s="414"/>
      <c r="DS34" s="414"/>
      <c r="DT34" s="414"/>
      <c r="DU34" s="414"/>
      <c r="DV34" s="414"/>
      <c r="DW34" s="414"/>
      <c r="DX34" s="414"/>
      <c r="DY34" s="414"/>
      <c r="DZ34" s="414"/>
      <c r="EA34" s="414"/>
      <c r="EB34" s="414"/>
      <c r="EC34" s="414"/>
      <c r="ED34" s="414"/>
      <c r="EE34" s="414"/>
      <c r="EF34" s="414"/>
      <c r="EG34" s="414"/>
      <c r="EH34" s="414"/>
      <c r="EI34" s="414"/>
      <c r="EJ34" s="414"/>
      <c r="EK34" s="414"/>
      <c r="EL34" s="414"/>
      <c r="EM34" s="414"/>
      <c r="EN34" s="414"/>
      <c r="EO34" s="414"/>
      <c r="EP34" s="414"/>
      <c r="EQ34" s="414"/>
      <c r="ER34" s="414"/>
      <c r="ES34" s="414"/>
      <c r="ET34" s="414"/>
      <c r="EU34" s="414"/>
    </row>
    <row r="35" spans="1:151" s="410" customFormat="1" ht="75" hidden="1">
      <c r="A35" s="410" t="s">
        <v>1605</v>
      </c>
      <c r="B35" s="410" t="s">
        <v>949</v>
      </c>
      <c r="C35" s="410" t="s">
        <v>361</v>
      </c>
      <c r="D35" s="411" t="s">
        <v>1606</v>
      </c>
      <c r="E35" s="411" t="s">
        <v>1607</v>
      </c>
      <c r="F35" s="410" t="s">
        <v>32</v>
      </c>
      <c r="G35" s="410" t="s">
        <v>1509</v>
      </c>
      <c r="H35" s="410" t="s">
        <v>1508</v>
      </c>
      <c r="I35" s="410" t="s">
        <v>1509</v>
      </c>
      <c r="J35" s="412" t="s">
        <v>1211</v>
      </c>
      <c r="K35" s="412" t="s">
        <v>1511</v>
      </c>
      <c r="L35" s="412" t="s">
        <v>1511</v>
      </c>
      <c r="M35" s="410" t="s">
        <v>1512</v>
      </c>
      <c r="N35" s="410" t="s">
        <v>1513</v>
      </c>
      <c r="O35" s="410" t="s">
        <v>1527</v>
      </c>
      <c r="P35" s="410" t="s">
        <v>33</v>
      </c>
      <c r="Q35" s="410" t="s">
        <v>33</v>
      </c>
      <c r="R35" s="410" t="s">
        <v>1509</v>
      </c>
      <c r="S35" s="410" t="s">
        <v>1509</v>
      </c>
      <c r="T35" s="410" t="s">
        <v>1516</v>
      </c>
      <c r="U35" s="413"/>
      <c r="V35" s="410" t="s">
        <v>8</v>
      </c>
      <c r="W35" s="413"/>
      <c r="X35" s="410" t="s">
        <v>8</v>
      </c>
      <c r="Y35" s="413"/>
      <c r="AA35" s="410" t="s">
        <v>32</v>
      </c>
      <c r="AB35" s="410" t="s">
        <v>1509</v>
      </c>
      <c r="AC35" s="410" t="s">
        <v>1509</v>
      </c>
      <c r="AD35" s="410" t="s">
        <v>1509</v>
      </c>
      <c r="AE35" s="410" t="s">
        <v>1509</v>
      </c>
      <c r="AF35" s="412">
        <v>44823</v>
      </c>
      <c r="AG35" s="410" t="s">
        <v>1509</v>
      </c>
      <c r="AH35" s="410">
        <v>1</v>
      </c>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c r="DB35" s="414"/>
      <c r="DC35" s="414"/>
      <c r="DD35" s="414"/>
      <c r="DE35" s="414"/>
      <c r="DF35" s="414"/>
      <c r="DG35" s="414"/>
      <c r="DH35" s="414"/>
      <c r="DI35" s="414"/>
      <c r="DJ35" s="414"/>
      <c r="DK35" s="414"/>
      <c r="DL35" s="414"/>
      <c r="DM35" s="414"/>
      <c r="DN35" s="414"/>
      <c r="DO35" s="414"/>
      <c r="DP35" s="414"/>
      <c r="DQ35" s="414"/>
      <c r="DR35" s="414"/>
      <c r="DS35" s="414"/>
      <c r="DT35" s="414"/>
      <c r="DU35" s="414"/>
      <c r="DV35" s="414"/>
      <c r="DW35" s="414"/>
      <c r="DX35" s="414"/>
      <c r="DY35" s="414"/>
      <c r="DZ35" s="414"/>
      <c r="EA35" s="414"/>
      <c r="EB35" s="414"/>
      <c r="EC35" s="414"/>
      <c r="ED35" s="414"/>
      <c r="EE35" s="414"/>
      <c r="EF35" s="414"/>
      <c r="EG35" s="414"/>
      <c r="EH35" s="414"/>
      <c r="EI35" s="414"/>
      <c r="EJ35" s="414"/>
      <c r="EK35" s="414"/>
      <c r="EL35" s="414"/>
      <c r="EM35" s="414"/>
      <c r="EN35" s="414"/>
      <c r="EO35" s="414"/>
      <c r="EP35" s="414"/>
      <c r="EQ35" s="414"/>
      <c r="ER35" s="414"/>
      <c r="ES35" s="414"/>
      <c r="ET35" s="414"/>
      <c r="EU35" s="414"/>
    </row>
    <row r="36" spans="1:151" s="410" customFormat="1" ht="60" hidden="1">
      <c r="A36" s="410" t="s">
        <v>1608</v>
      </c>
      <c r="B36" s="410" t="s">
        <v>949</v>
      </c>
      <c r="C36" s="410" t="s">
        <v>361</v>
      </c>
      <c r="D36" s="411" t="s">
        <v>1609</v>
      </c>
      <c r="E36" s="411" t="s">
        <v>1610</v>
      </c>
      <c r="F36" s="410" t="s">
        <v>32</v>
      </c>
      <c r="G36" s="410" t="s">
        <v>1509</v>
      </c>
      <c r="H36" s="410" t="s">
        <v>1508</v>
      </c>
      <c r="I36" s="410" t="s">
        <v>1509</v>
      </c>
      <c r="J36" s="412" t="s">
        <v>1211</v>
      </c>
      <c r="K36" s="412" t="s">
        <v>1511</v>
      </c>
      <c r="L36" s="412" t="s">
        <v>1511</v>
      </c>
      <c r="M36" s="410" t="s">
        <v>1512</v>
      </c>
      <c r="N36" s="410" t="s">
        <v>1513</v>
      </c>
      <c r="O36" s="410" t="s">
        <v>1527</v>
      </c>
      <c r="P36" s="410" t="s">
        <v>33</v>
      </c>
      <c r="Q36" s="410" t="s">
        <v>33</v>
      </c>
      <c r="R36" s="410" t="s">
        <v>1509</v>
      </c>
      <c r="S36" s="410" t="s">
        <v>1509</v>
      </c>
      <c r="T36" s="410" t="s">
        <v>1516</v>
      </c>
      <c r="U36" s="413"/>
      <c r="V36" s="410" t="s">
        <v>8</v>
      </c>
      <c r="W36" s="413"/>
      <c r="X36" s="410" t="s">
        <v>8</v>
      </c>
      <c r="Y36" s="413"/>
      <c r="AA36" s="410" t="s">
        <v>32</v>
      </c>
      <c r="AB36" s="410" t="s">
        <v>1509</v>
      </c>
      <c r="AC36" s="410" t="s">
        <v>1509</v>
      </c>
      <c r="AD36" s="410" t="s">
        <v>1509</v>
      </c>
      <c r="AE36" s="410" t="s">
        <v>1509</v>
      </c>
      <c r="AF36" s="412">
        <v>44823</v>
      </c>
      <c r="AG36" s="410" t="s">
        <v>1509</v>
      </c>
      <c r="AH36" s="410">
        <v>1</v>
      </c>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row>
    <row r="37" spans="1:151" s="410" customFormat="1" ht="60" hidden="1">
      <c r="A37" s="410" t="s">
        <v>1611</v>
      </c>
      <c r="B37" s="410" t="s">
        <v>949</v>
      </c>
      <c r="C37" s="410" t="s">
        <v>361</v>
      </c>
      <c r="D37" s="411" t="s">
        <v>1612</v>
      </c>
      <c r="E37" s="411" t="s">
        <v>1613</v>
      </c>
      <c r="F37" s="410" t="s">
        <v>32</v>
      </c>
      <c r="G37" s="410" t="s">
        <v>1509</v>
      </c>
      <c r="H37" s="410" t="s">
        <v>1508</v>
      </c>
      <c r="I37" s="410" t="s">
        <v>1509</v>
      </c>
      <c r="J37" s="412" t="s">
        <v>1211</v>
      </c>
      <c r="K37" s="412" t="s">
        <v>1511</v>
      </c>
      <c r="L37" s="412" t="s">
        <v>1511</v>
      </c>
      <c r="M37" s="410" t="s">
        <v>1512</v>
      </c>
      <c r="N37" s="410" t="s">
        <v>1513</v>
      </c>
      <c r="O37" s="410" t="s">
        <v>1527</v>
      </c>
      <c r="P37" s="410" t="s">
        <v>33</v>
      </c>
      <c r="Q37" s="410" t="s">
        <v>33</v>
      </c>
      <c r="R37" s="410" t="s">
        <v>1509</v>
      </c>
      <c r="S37" s="410" t="s">
        <v>1509</v>
      </c>
      <c r="T37" s="410" t="s">
        <v>1516</v>
      </c>
      <c r="U37" s="410" t="s">
        <v>8</v>
      </c>
      <c r="V37" s="410" t="s">
        <v>8</v>
      </c>
      <c r="X37" s="410" t="s">
        <v>32</v>
      </c>
      <c r="Y37" s="410" t="s">
        <v>1509</v>
      </c>
      <c r="Z37" s="410" t="s">
        <v>1509</v>
      </c>
      <c r="AA37" s="410" t="s">
        <v>1509</v>
      </c>
      <c r="AB37" s="410" t="s">
        <v>1509</v>
      </c>
      <c r="AC37" s="412">
        <v>44823</v>
      </c>
      <c r="AD37" s="410" t="s">
        <v>1509</v>
      </c>
      <c r="AE37" s="410" t="s">
        <v>1509</v>
      </c>
      <c r="AF37" s="412">
        <v>44823</v>
      </c>
      <c r="AG37" s="410" t="s">
        <v>1509</v>
      </c>
      <c r="AH37" s="410">
        <v>1</v>
      </c>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row>
    <row r="38" spans="1:151" s="410" customFormat="1" ht="409.5" hidden="1">
      <c r="A38" s="410" t="s">
        <v>1614</v>
      </c>
      <c r="B38" s="410" t="s">
        <v>949</v>
      </c>
      <c r="C38" s="410" t="s">
        <v>361</v>
      </c>
      <c r="D38" s="411" t="s">
        <v>1615</v>
      </c>
      <c r="E38" s="411" t="s">
        <v>1616</v>
      </c>
      <c r="F38" s="410" t="s">
        <v>1509</v>
      </c>
      <c r="G38" s="410" t="s">
        <v>1509</v>
      </c>
      <c r="H38" s="410" t="s">
        <v>1508</v>
      </c>
      <c r="I38" s="412">
        <v>42292</v>
      </c>
      <c r="J38" s="412" t="s">
        <v>1552</v>
      </c>
      <c r="K38" s="412" t="s">
        <v>1511</v>
      </c>
      <c r="L38" s="412" t="s">
        <v>967</v>
      </c>
      <c r="M38" s="410" t="s">
        <v>1512</v>
      </c>
      <c r="N38" s="410" t="s">
        <v>1513</v>
      </c>
      <c r="O38" s="410" t="s">
        <v>1581</v>
      </c>
      <c r="P38" s="410" t="s">
        <v>33</v>
      </c>
      <c r="Q38" s="410" t="s">
        <v>32</v>
      </c>
      <c r="R38" s="410" t="s">
        <v>1509</v>
      </c>
      <c r="S38" s="410" t="s">
        <v>1509</v>
      </c>
      <c r="T38" s="410" t="s">
        <v>1528</v>
      </c>
      <c r="U38" s="410" t="s">
        <v>8</v>
      </c>
      <c r="V38" s="410" t="s">
        <v>33</v>
      </c>
      <c r="W38" s="410" t="s">
        <v>1529</v>
      </c>
      <c r="X38" s="410" t="s">
        <v>1530</v>
      </c>
      <c r="Y38" s="410" t="s">
        <v>1519</v>
      </c>
      <c r="Z38" s="412">
        <v>44819</v>
      </c>
      <c r="AA38" s="410" t="s">
        <v>1531</v>
      </c>
      <c r="AB38" s="410" t="s">
        <v>1509</v>
      </c>
      <c r="AC38" s="412">
        <v>44823</v>
      </c>
      <c r="AD38" s="410" t="s">
        <v>1509</v>
      </c>
      <c r="AE38" s="410" t="s">
        <v>1509</v>
      </c>
      <c r="AF38" s="412">
        <v>44823</v>
      </c>
      <c r="AG38" s="410" t="s">
        <v>1509</v>
      </c>
      <c r="AH38" s="410">
        <v>1</v>
      </c>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414"/>
      <c r="CE38" s="414"/>
      <c r="CF38" s="414"/>
      <c r="CG38" s="414"/>
      <c r="CH38" s="414"/>
      <c r="CI38" s="414"/>
      <c r="CJ38" s="414"/>
      <c r="CK38" s="414"/>
      <c r="CL38" s="414"/>
      <c r="CM38" s="414"/>
      <c r="CN38" s="414"/>
      <c r="CO38" s="414"/>
      <c r="CP38" s="414"/>
      <c r="CQ38" s="414"/>
      <c r="CR38" s="414"/>
      <c r="CS38" s="414"/>
      <c r="CT38" s="414"/>
      <c r="CU38" s="414"/>
      <c r="CV38" s="414"/>
      <c r="CW38" s="414"/>
      <c r="CX38" s="414"/>
      <c r="CY38" s="414"/>
      <c r="CZ38" s="414"/>
      <c r="DA38" s="414"/>
      <c r="DB38" s="414"/>
      <c r="DC38" s="414"/>
      <c r="DD38" s="414"/>
      <c r="DE38" s="414"/>
      <c r="DF38" s="414"/>
      <c r="DG38" s="414"/>
      <c r="DH38" s="414"/>
      <c r="DI38" s="414"/>
      <c r="DJ38" s="414"/>
      <c r="DK38" s="414"/>
      <c r="DL38" s="414"/>
      <c r="DM38" s="414"/>
      <c r="DN38" s="414"/>
      <c r="DO38" s="414"/>
      <c r="DP38" s="414"/>
      <c r="DQ38" s="414"/>
      <c r="DR38" s="414"/>
      <c r="DS38" s="414"/>
      <c r="DT38" s="414"/>
      <c r="DU38" s="414"/>
      <c r="DV38" s="414"/>
      <c r="DW38" s="414"/>
      <c r="DX38" s="414"/>
      <c r="DY38" s="414"/>
      <c r="DZ38" s="414"/>
      <c r="EA38" s="414"/>
      <c r="EB38" s="414"/>
      <c r="EC38" s="414"/>
      <c r="ED38" s="414"/>
      <c r="EE38" s="414"/>
      <c r="EF38" s="414"/>
      <c r="EG38" s="414"/>
      <c r="EH38" s="414"/>
      <c r="EI38" s="414"/>
      <c r="EJ38" s="414"/>
      <c r="EK38" s="414"/>
      <c r="EL38" s="414"/>
      <c r="EM38" s="414"/>
      <c r="EN38" s="414"/>
      <c r="EO38" s="414"/>
      <c r="EP38" s="414"/>
      <c r="EQ38" s="414"/>
      <c r="ER38" s="414"/>
      <c r="ES38" s="414"/>
      <c r="ET38" s="414"/>
      <c r="EU38" s="414"/>
    </row>
    <row r="39" spans="1:151" s="410" customFormat="1" ht="90" hidden="1">
      <c r="A39" s="410" t="s">
        <v>1617</v>
      </c>
      <c r="B39" s="410" t="s">
        <v>949</v>
      </c>
      <c r="C39" s="410" t="s">
        <v>361</v>
      </c>
      <c r="D39" s="411" t="s">
        <v>1618</v>
      </c>
      <c r="E39" s="411" t="s">
        <v>1619</v>
      </c>
      <c r="F39" s="410" t="s">
        <v>32</v>
      </c>
      <c r="G39" s="410" t="s">
        <v>1509</v>
      </c>
      <c r="H39" s="410" t="s">
        <v>1508</v>
      </c>
      <c r="I39" s="410" t="s">
        <v>1509</v>
      </c>
      <c r="J39" s="412" t="s">
        <v>1620</v>
      </c>
      <c r="K39" s="412" t="s">
        <v>1511</v>
      </c>
      <c r="L39" s="412" t="s">
        <v>1511</v>
      </c>
      <c r="M39" s="410" t="s">
        <v>1512</v>
      </c>
      <c r="N39" s="410" t="s">
        <v>1513</v>
      </c>
      <c r="O39" s="410" t="s">
        <v>1527</v>
      </c>
      <c r="P39" s="410" t="s">
        <v>33</v>
      </c>
      <c r="Q39" s="410" t="s">
        <v>32</v>
      </c>
      <c r="R39" s="410" t="s">
        <v>1509</v>
      </c>
      <c r="S39" s="410" t="s">
        <v>1509</v>
      </c>
      <c r="T39" s="410" t="s">
        <v>1516</v>
      </c>
      <c r="U39" s="410" t="s">
        <v>8</v>
      </c>
      <c r="V39" s="410" t="s">
        <v>32</v>
      </c>
      <c r="W39" s="410" t="s">
        <v>1509</v>
      </c>
      <c r="X39" s="410" t="s">
        <v>1509</v>
      </c>
      <c r="Y39" s="410" t="s">
        <v>1509</v>
      </c>
      <c r="Z39" s="412">
        <v>44819</v>
      </c>
      <c r="AA39" s="410" t="s">
        <v>1509</v>
      </c>
      <c r="AB39" s="410" t="s">
        <v>1509</v>
      </c>
      <c r="AC39" s="412">
        <v>44823</v>
      </c>
      <c r="AD39" s="410" t="s">
        <v>1509</v>
      </c>
      <c r="AE39" s="410" t="s">
        <v>1509</v>
      </c>
      <c r="AF39" s="412">
        <v>44823</v>
      </c>
      <c r="AG39" s="410" t="s">
        <v>1509</v>
      </c>
      <c r="AH39" s="410">
        <v>1</v>
      </c>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414"/>
      <c r="CE39" s="414"/>
      <c r="CF39" s="414"/>
      <c r="CG39" s="414"/>
      <c r="CH39" s="414"/>
      <c r="CI39" s="414"/>
      <c r="CJ39" s="414"/>
      <c r="CK39" s="414"/>
      <c r="CL39" s="414"/>
      <c r="CM39" s="414"/>
      <c r="CN39" s="414"/>
      <c r="CO39" s="414"/>
      <c r="CP39" s="414"/>
      <c r="CQ39" s="414"/>
      <c r="CR39" s="414"/>
      <c r="CS39" s="414"/>
      <c r="CT39" s="414"/>
      <c r="CU39" s="414"/>
      <c r="CV39" s="414"/>
      <c r="CW39" s="414"/>
      <c r="CX39" s="414"/>
      <c r="CY39" s="414"/>
      <c r="CZ39" s="414"/>
      <c r="DA39" s="414"/>
      <c r="DB39" s="414"/>
      <c r="DC39" s="414"/>
      <c r="DD39" s="414"/>
      <c r="DE39" s="414"/>
      <c r="DF39" s="414"/>
      <c r="DG39" s="414"/>
      <c r="DH39" s="414"/>
      <c r="DI39" s="414"/>
      <c r="DJ39" s="414"/>
      <c r="DK39" s="414"/>
      <c r="DL39" s="414"/>
      <c r="DM39" s="414"/>
      <c r="DN39" s="414"/>
      <c r="DO39" s="414"/>
      <c r="DP39" s="414"/>
      <c r="DQ39" s="414"/>
      <c r="DR39" s="414"/>
      <c r="DS39" s="414"/>
      <c r="DT39" s="414"/>
      <c r="DU39" s="414"/>
      <c r="DV39" s="414"/>
      <c r="DW39" s="414"/>
      <c r="DX39" s="414"/>
      <c r="DY39" s="414"/>
      <c r="DZ39" s="414"/>
      <c r="EA39" s="414"/>
      <c r="EB39" s="414"/>
      <c r="EC39" s="414"/>
      <c r="ED39" s="414"/>
      <c r="EE39" s="414"/>
      <c r="EF39" s="414"/>
      <c r="EG39" s="414"/>
      <c r="EH39" s="414"/>
      <c r="EI39" s="414"/>
      <c r="EJ39" s="414"/>
      <c r="EK39" s="414"/>
      <c r="EL39" s="414"/>
      <c r="EM39" s="414"/>
      <c r="EN39" s="414"/>
      <c r="EO39" s="414"/>
      <c r="EP39" s="414"/>
      <c r="EQ39" s="414"/>
      <c r="ER39" s="414"/>
      <c r="ES39" s="414"/>
      <c r="ET39" s="414"/>
      <c r="EU39" s="414"/>
    </row>
    <row r="40" spans="1:151" s="410" customFormat="1" ht="60" hidden="1">
      <c r="A40" s="410" t="s">
        <v>1621</v>
      </c>
      <c r="B40" s="410" t="s">
        <v>949</v>
      </c>
      <c r="C40" s="410" t="s">
        <v>361</v>
      </c>
      <c r="D40" s="411" t="s">
        <v>1622</v>
      </c>
      <c r="E40" s="411" t="s">
        <v>1623</v>
      </c>
      <c r="F40" s="410" t="s">
        <v>32</v>
      </c>
      <c r="G40" s="410" t="s">
        <v>1509</v>
      </c>
      <c r="H40" s="410" t="s">
        <v>1508</v>
      </c>
      <c r="I40" s="410" t="s">
        <v>1509</v>
      </c>
      <c r="J40" s="412" t="s">
        <v>1620</v>
      </c>
      <c r="K40" s="412" t="s">
        <v>1511</v>
      </c>
      <c r="L40" s="412" t="s">
        <v>1511</v>
      </c>
      <c r="M40" s="410" t="s">
        <v>1512</v>
      </c>
      <c r="N40" s="410" t="s">
        <v>1513</v>
      </c>
      <c r="O40" s="410" t="s">
        <v>1527</v>
      </c>
      <c r="P40" s="410" t="s">
        <v>33</v>
      </c>
      <c r="Q40" s="410" t="s">
        <v>32</v>
      </c>
      <c r="R40" s="410" t="s">
        <v>1509</v>
      </c>
      <c r="S40" s="410" t="s">
        <v>1509</v>
      </c>
      <c r="T40" s="410" t="s">
        <v>1516</v>
      </c>
      <c r="U40" s="410" t="s">
        <v>32</v>
      </c>
      <c r="V40" s="410" t="s">
        <v>1509</v>
      </c>
      <c r="W40" s="412">
        <v>44819</v>
      </c>
      <c r="X40" s="410" t="s">
        <v>1509</v>
      </c>
      <c r="Y40" s="410" t="s">
        <v>1509</v>
      </c>
      <c r="Z40" s="412">
        <v>44823</v>
      </c>
      <c r="AA40" s="410" t="s">
        <v>1509</v>
      </c>
      <c r="AC40" s="412"/>
      <c r="AE40" s="410" t="s">
        <v>1509</v>
      </c>
      <c r="AF40" s="412">
        <v>44823</v>
      </c>
      <c r="AG40" s="410" t="s">
        <v>1509</v>
      </c>
      <c r="AH40" s="410">
        <v>1</v>
      </c>
      <c r="AI40" s="414"/>
      <c r="AJ40" s="414"/>
      <c r="AK40" s="414"/>
      <c r="AL40" s="414"/>
      <c r="AM40" s="414"/>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414"/>
      <c r="CI40" s="414"/>
      <c r="CJ40" s="414"/>
      <c r="CK40" s="414"/>
      <c r="CL40" s="414"/>
      <c r="CM40" s="414"/>
      <c r="CN40" s="414"/>
      <c r="CO40" s="414"/>
      <c r="CP40" s="414"/>
      <c r="CQ40" s="414"/>
      <c r="CR40" s="414"/>
      <c r="CS40" s="414"/>
      <c r="CT40" s="414"/>
      <c r="CU40" s="414"/>
      <c r="CV40" s="414"/>
      <c r="CW40" s="414"/>
      <c r="CX40" s="414"/>
      <c r="CY40" s="414"/>
      <c r="CZ40" s="414"/>
      <c r="DA40" s="414"/>
      <c r="DB40" s="414"/>
      <c r="DC40" s="414"/>
      <c r="DD40" s="414"/>
      <c r="DE40" s="414"/>
      <c r="DF40" s="414"/>
      <c r="DG40" s="414"/>
      <c r="DH40" s="414"/>
      <c r="DI40" s="414"/>
      <c r="DJ40" s="414"/>
      <c r="DK40" s="414"/>
      <c r="DL40" s="414"/>
      <c r="DM40" s="414"/>
      <c r="DN40" s="414"/>
      <c r="DO40" s="414"/>
      <c r="DP40" s="414"/>
      <c r="DQ40" s="414"/>
      <c r="DR40" s="414"/>
      <c r="DS40" s="414"/>
      <c r="DT40" s="414"/>
      <c r="DU40" s="414"/>
      <c r="DV40" s="414"/>
      <c r="DW40" s="414"/>
      <c r="DX40" s="414"/>
      <c r="DY40" s="414"/>
      <c r="DZ40" s="414"/>
      <c r="EA40" s="414"/>
      <c r="EB40" s="414"/>
      <c r="EC40" s="414"/>
      <c r="ED40" s="414"/>
      <c r="EE40" s="414"/>
      <c r="EF40" s="414"/>
      <c r="EG40" s="414"/>
      <c r="EH40" s="414"/>
      <c r="EI40" s="414"/>
      <c r="EJ40" s="414"/>
      <c r="EK40" s="414"/>
      <c r="EL40" s="414"/>
      <c r="EM40" s="414"/>
      <c r="EN40" s="414"/>
      <c r="EO40" s="414"/>
      <c r="EP40" s="414"/>
      <c r="EQ40" s="414"/>
      <c r="ER40" s="414"/>
      <c r="ES40" s="414"/>
      <c r="ET40" s="414"/>
      <c r="EU40" s="414"/>
    </row>
    <row r="41" spans="1:151" s="410" customFormat="1" ht="60" hidden="1">
      <c r="A41" s="410" t="s">
        <v>1624</v>
      </c>
      <c r="B41" s="410" t="s">
        <v>949</v>
      </c>
      <c r="C41" s="410" t="s">
        <v>1625</v>
      </c>
      <c r="D41" s="411" t="s">
        <v>1626</v>
      </c>
      <c r="E41" s="411" t="s">
        <v>1627</v>
      </c>
      <c r="F41" s="410" t="s">
        <v>1509</v>
      </c>
      <c r="G41" s="410" t="s">
        <v>1509</v>
      </c>
      <c r="H41" s="410" t="s">
        <v>1508</v>
      </c>
      <c r="I41" s="412">
        <v>36526</v>
      </c>
      <c r="J41" s="412" t="s">
        <v>1552</v>
      </c>
      <c r="K41" s="412" t="s">
        <v>1511</v>
      </c>
      <c r="L41" s="412" t="s">
        <v>1511</v>
      </c>
      <c r="M41" s="410" t="s">
        <v>1512</v>
      </c>
      <c r="N41" s="410" t="s">
        <v>1523</v>
      </c>
      <c r="O41" s="410" t="s">
        <v>1628</v>
      </c>
      <c r="P41" s="410" t="s">
        <v>114</v>
      </c>
      <c r="Q41" s="410" t="s">
        <v>114</v>
      </c>
      <c r="R41" s="410" t="s">
        <v>1509</v>
      </c>
      <c r="S41" s="410" t="s">
        <v>1509</v>
      </c>
      <c r="T41" s="410" t="s">
        <v>1629</v>
      </c>
      <c r="U41" s="413"/>
      <c r="V41" s="410" t="s">
        <v>1517</v>
      </c>
      <c r="W41" s="413"/>
      <c r="X41" s="410" t="s">
        <v>1517</v>
      </c>
      <c r="Y41" s="413"/>
      <c r="AB41" s="410" t="s">
        <v>1509</v>
      </c>
      <c r="AC41" s="410" t="s">
        <v>1509</v>
      </c>
      <c r="AD41" s="410" t="s">
        <v>1509</v>
      </c>
      <c r="AE41" s="410" t="s">
        <v>1509</v>
      </c>
      <c r="AF41" s="412">
        <v>44819</v>
      </c>
      <c r="AG41" s="410" t="s">
        <v>1509</v>
      </c>
      <c r="AH41" s="410">
        <v>1</v>
      </c>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4"/>
      <c r="DU41" s="414"/>
      <c r="DV41" s="414"/>
      <c r="DW41" s="414"/>
      <c r="DX41" s="414"/>
      <c r="DY41" s="414"/>
      <c r="DZ41" s="414"/>
      <c r="EA41" s="414"/>
      <c r="EB41" s="414"/>
      <c r="EC41" s="414"/>
      <c r="ED41" s="414"/>
      <c r="EE41" s="414"/>
      <c r="EF41" s="414"/>
      <c r="EG41" s="414"/>
      <c r="EH41" s="414"/>
      <c r="EI41" s="414"/>
      <c r="EJ41" s="414"/>
      <c r="EK41" s="414"/>
      <c r="EL41" s="414"/>
      <c r="EM41" s="414"/>
      <c r="EN41" s="414"/>
      <c r="EO41" s="414"/>
      <c r="EP41" s="414"/>
      <c r="EQ41" s="414"/>
      <c r="ER41" s="414"/>
      <c r="ES41" s="414"/>
      <c r="ET41" s="414"/>
      <c r="EU41" s="414"/>
    </row>
    <row r="42" spans="1:151" s="424" customFormat="1" ht="60" hidden="1">
      <c r="A42" s="410" t="s">
        <v>1630</v>
      </c>
      <c r="B42" s="410" t="s">
        <v>949</v>
      </c>
      <c r="C42" s="410" t="s">
        <v>1625</v>
      </c>
      <c r="D42" s="411" t="s">
        <v>1631</v>
      </c>
      <c r="E42" s="411" t="s">
        <v>1632</v>
      </c>
      <c r="F42" s="410" t="s">
        <v>1509</v>
      </c>
      <c r="G42" s="410" t="s">
        <v>1509</v>
      </c>
      <c r="H42" s="410" t="s">
        <v>1508</v>
      </c>
      <c r="I42" s="412">
        <v>36526</v>
      </c>
      <c r="J42" s="412" t="s">
        <v>1510</v>
      </c>
      <c r="K42" s="412" t="s">
        <v>1511</v>
      </c>
      <c r="L42" s="412" t="s">
        <v>1511</v>
      </c>
      <c r="M42" s="410" t="s">
        <v>1512</v>
      </c>
      <c r="N42" s="410" t="s">
        <v>1523</v>
      </c>
      <c r="O42" s="410" t="s">
        <v>1628</v>
      </c>
      <c r="P42" s="410" t="s">
        <v>114</v>
      </c>
      <c r="Q42" s="410" t="s">
        <v>114</v>
      </c>
      <c r="R42" s="410" t="s">
        <v>1509</v>
      </c>
      <c r="S42" s="410" t="s">
        <v>1509</v>
      </c>
      <c r="T42" s="410" t="s">
        <v>1629</v>
      </c>
      <c r="U42" s="423"/>
      <c r="V42" s="424" t="s">
        <v>1517</v>
      </c>
      <c r="W42" s="423"/>
      <c r="X42" s="424" t="s">
        <v>1517</v>
      </c>
      <c r="Y42" s="423"/>
      <c r="AB42" s="424" t="s">
        <v>1509</v>
      </c>
      <c r="AC42" s="424" t="s">
        <v>1509</v>
      </c>
      <c r="AD42" s="424" t="s">
        <v>1509</v>
      </c>
      <c r="AE42" s="424" t="s">
        <v>1509</v>
      </c>
      <c r="AF42" s="425">
        <v>44819</v>
      </c>
      <c r="AG42" s="424" t="s">
        <v>1509</v>
      </c>
      <c r="AH42" s="424">
        <v>1</v>
      </c>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414"/>
      <c r="CI42" s="414"/>
      <c r="CJ42" s="414"/>
      <c r="CK42" s="414"/>
      <c r="CL42" s="414"/>
      <c r="CM42" s="414"/>
      <c r="CN42" s="414"/>
      <c r="CO42" s="414"/>
      <c r="CP42" s="414"/>
      <c r="CQ42" s="414"/>
      <c r="CR42" s="414"/>
      <c r="CS42" s="414"/>
      <c r="CT42" s="414"/>
      <c r="CU42" s="414"/>
      <c r="CV42" s="414"/>
      <c r="CW42" s="414"/>
      <c r="CX42" s="414"/>
      <c r="CY42" s="414"/>
      <c r="CZ42" s="414"/>
      <c r="DA42" s="414"/>
      <c r="DB42" s="414"/>
      <c r="DC42" s="414"/>
      <c r="DD42" s="414"/>
      <c r="DE42" s="414"/>
      <c r="DF42" s="414"/>
      <c r="DG42" s="414"/>
      <c r="DH42" s="414"/>
      <c r="DI42" s="414"/>
      <c r="DJ42" s="414"/>
      <c r="DK42" s="414"/>
      <c r="DL42" s="414"/>
      <c r="DM42" s="414"/>
      <c r="DN42" s="414"/>
      <c r="DO42" s="414"/>
      <c r="DP42" s="414"/>
      <c r="DQ42" s="414"/>
      <c r="DR42" s="414"/>
      <c r="DS42" s="414"/>
      <c r="DT42" s="414"/>
      <c r="DU42" s="414"/>
      <c r="DV42" s="414"/>
      <c r="DW42" s="414"/>
      <c r="DX42" s="414"/>
      <c r="DY42" s="414"/>
      <c r="DZ42" s="414"/>
      <c r="EA42" s="414"/>
      <c r="EB42" s="414"/>
      <c r="EC42" s="414"/>
      <c r="ED42" s="414"/>
      <c r="EE42" s="414"/>
      <c r="EF42" s="414"/>
      <c r="EG42" s="414"/>
      <c r="EH42" s="414"/>
      <c r="EI42" s="414"/>
      <c r="EJ42" s="414"/>
      <c r="EK42" s="414"/>
      <c r="EL42" s="414"/>
      <c r="EM42" s="414"/>
      <c r="EN42" s="414"/>
      <c r="EO42" s="414"/>
      <c r="EP42" s="414"/>
      <c r="EQ42" s="414"/>
      <c r="ER42" s="414"/>
      <c r="ES42" s="414"/>
      <c r="ET42" s="414"/>
      <c r="EU42" s="414"/>
    </row>
    <row r="43" spans="1:151" s="424" customFormat="1" ht="90" hidden="1">
      <c r="A43" s="424" t="s">
        <v>1633</v>
      </c>
      <c r="B43" s="424" t="s">
        <v>949</v>
      </c>
      <c r="C43" s="424" t="s">
        <v>1625</v>
      </c>
      <c r="D43" s="426" t="s">
        <v>1634</v>
      </c>
      <c r="E43" s="426" t="s">
        <v>1635</v>
      </c>
      <c r="F43" s="424" t="s">
        <v>1509</v>
      </c>
      <c r="G43" s="424" t="s">
        <v>1509</v>
      </c>
      <c r="H43" s="424" t="s">
        <v>1508</v>
      </c>
      <c r="I43" s="425">
        <v>36526</v>
      </c>
      <c r="J43" s="425" t="s">
        <v>1510</v>
      </c>
      <c r="K43" s="425" t="s">
        <v>1511</v>
      </c>
      <c r="L43" s="425" t="s">
        <v>1511</v>
      </c>
      <c r="M43" s="424" t="s">
        <v>1512</v>
      </c>
      <c r="N43" s="424" t="s">
        <v>1523</v>
      </c>
      <c r="O43" s="424" t="s">
        <v>1628</v>
      </c>
      <c r="P43" s="424" t="s">
        <v>114</v>
      </c>
      <c r="Q43" s="424" t="s">
        <v>114</v>
      </c>
      <c r="R43" s="424" t="s">
        <v>1509</v>
      </c>
      <c r="S43" s="424" t="s">
        <v>1509</v>
      </c>
      <c r="T43" s="424" t="s">
        <v>1629</v>
      </c>
      <c r="U43" s="427"/>
      <c r="V43" s="424" t="s">
        <v>1517</v>
      </c>
      <c r="W43" s="427"/>
      <c r="X43" s="424" t="s">
        <v>1517</v>
      </c>
      <c r="Y43" s="427"/>
      <c r="AB43" s="424" t="s">
        <v>1509</v>
      </c>
      <c r="AC43" s="424" t="s">
        <v>1509</v>
      </c>
      <c r="AD43" s="424" t="s">
        <v>1509</v>
      </c>
      <c r="AE43" s="424" t="s">
        <v>1509</v>
      </c>
      <c r="AF43" s="425">
        <v>44819</v>
      </c>
      <c r="AG43" s="424" t="s">
        <v>1509</v>
      </c>
      <c r="AH43" s="424">
        <v>1</v>
      </c>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414"/>
      <c r="CB43" s="414"/>
      <c r="CC43" s="414"/>
      <c r="CD43" s="414"/>
      <c r="CE43" s="414"/>
      <c r="CF43" s="414"/>
      <c r="CG43" s="414"/>
      <c r="CH43" s="414"/>
      <c r="CI43" s="414"/>
      <c r="CJ43" s="414"/>
      <c r="CK43" s="414"/>
      <c r="CL43" s="414"/>
      <c r="CM43" s="414"/>
      <c r="CN43" s="414"/>
      <c r="CO43" s="414"/>
      <c r="CP43" s="414"/>
      <c r="CQ43" s="414"/>
      <c r="CR43" s="414"/>
      <c r="CS43" s="414"/>
      <c r="CT43" s="414"/>
      <c r="CU43" s="414"/>
      <c r="CV43" s="414"/>
      <c r="CW43" s="414"/>
      <c r="CX43" s="414"/>
      <c r="CY43" s="414"/>
      <c r="CZ43" s="414"/>
      <c r="DA43" s="414"/>
      <c r="DB43" s="414"/>
      <c r="DC43" s="414"/>
      <c r="DD43" s="414"/>
      <c r="DE43" s="414"/>
      <c r="DF43" s="414"/>
      <c r="DG43" s="414"/>
      <c r="DH43" s="414"/>
      <c r="DI43" s="414"/>
      <c r="DJ43" s="414"/>
      <c r="DK43" s="414"/>
      <c r="DL43" s="414"/>
      <c r="DM43" s="414"/>
      <c r="DN43" s="414"/>
      <c r="DO43" s="414"/>
      <c r="DP43" s="414"/>
      <c r="DQ43" s="414"/>
      <c r="DR43" s="414"/>
      <c r="DS43" s="414"/>
      <c r="DT43" s="414"/>
      <c r="DU43" s="414"/>
      <c r="DV43" s="414"/>
      <c r="DW43" s="414"/>
      <c r="DX43" s="414"/>
      <c r="DY43" s="414"/>
      <c r="DZ43" s="414"/>
      <c r="EA43" s="414"/>
      <c r="EB43" s="414"/>
      <c r="EC43" s="414"/>
      <c r="ED43" s="414"/>
      <c r="EE43" s="414"/>
      <c r="EF43" s="414"/>
      <c r="EG43" s="414"/>
      <c r="EH43" s="414"/>
      <c r="EI43" s="414"/>
      <c r="EJ43" s="414"/>
      <c r="EK43" s="414"/>
      <c r="EL43" s="414"/>
      <c r="EM43" s="414"/>
      <c r="EN43" s="414"/>
      <c r="EO43" s="414"/>
      <c r="EP43" s="414"/>
      <c r="EQ43" s="414"/>
      <c r="ER43" s="414"/>
      <c r="ES43" s="414"/>
      <c r="ET43" s="414"/>
      <c r="EU43" s="414"/>
    </row>
    <row r="44" spans="1:151" s="424" customFormat="1" ht="60" hidden="1">
      <c r="A44" s="424" t="s">
        <v>1636</v>
      </c>
      <c r="B44" s="424" t="s">
        <v>949</v>
      </c>
      <c r="C44" s="424" t="s">
        <v>1625</v>
      </c>
      <c r="D44" s="426" t="s">
        <v>1637</v>
      </c>
      <c r="E44" s="426" t="s">
        <v>1638</v>
      </c>
      <c r="F44" s="424" t="s">
        <v>1509</v>
      </c>
      <c r="G44" s="424" t="s">
        <v>1509</v>
      </c>
      <c r="H44" s="424" t="s">
        <v>1508</v>
      </c>
      <c r="I44" s="425">
        <v>36526</v>
      </c>
      <c r="J44" s="425" t="s">
        <v>1552</v>
      </c>
      <c r="K44" s="425" t="s">
        <v>1511</v>
      </c>
      <c r="L44" s="425" t="s">
        <v>1511</v>
      </c>
      <c r="M44" s="424" t="s">
        <v>1512</v>
      </c>
      <c r="N44" s="424" t="s">
        <v>1523</v>
      </c>
      <c r="O44" s="424" t="s">
        <v>1628</v>
      </c>
      <c r="P44" s="424" t="s">
        <v>114</v>
      </c>
      <c r="Q44" s="424" t="s">
        <v>114</v>
      </c>
      <c r="R44" s="424" t="s">
        <v>1509</v>
      </c>
      <c r="S44" s="424" t="s">
        <v>1509</v>
      </c>
      <c r="T44" s="424" t="s">
        <v>1629</v>
      </c>
      <c r="U44" s="427"/>
      <c r="V44" s="424" t="s">
        <v>1517</v>
      </c>
      <c r="W44" s="427"/>
      <c r="X44" s="424" t="s">
        <v>1517</v>
      </c>
      <c r="Y44" s="427"/>
      <c r="AB44" s="424" t="s">
        <v>1509</v>
      </c>
      <c r="AC44" s="424" t="s">
        <v>1509</v>
      </c>
      <c r="AD44" s="424" t="s">
        <v>1509</v>
      </c>
      <c r="AE44" s="424" t="s">
        <v>1509</v>
      </c>
      <c r="AF44" s="425">
        <v>44819</v>
      </c>
      <c r="AG44" s="424" t="s">
        <v>1509</v>
      </c>
      <c r="AH44" s="424">
        <v>1</v>
      </c>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4"/>
      <c r="DY44" s="414"/>
      <c r="DZ44" s="414"/>
      <c r="EA44" s="414"/>
      <c r="EB44" s="414"/>
      <c r="EC44" s="414"/>
      <c r="ED44" s="414"/>
      <c r="EE44" s="414"/>
      <c r="EF44" s="414"/>
      <c r="EG44" s="414"/>
      <c r="EH44" s="414"/>
      <c r="EI44" s="414"/>
      <c r="EJ44" s="414"/>
      <c r="EK44" s="414"/>
      <c r="EL44" s="414"/>
      <c r="EM44" s="414"/>
      <c r="EN44" s="414"/>
      <c r="EO44" s="414"/>
      <c r="EP44" s="414"/>
      <c r="EQ44" s="414"/>
      <c r="ER44" s="414"/>
      <c r="ES44" s="414"/>
      <c r="ET44" s="414"/>
      <c r="EU44" s="414"/>
    </row>
    <row r="45" spans="1:151" s="424" customFormat="1" ht="60" hidden="1">
      <c r="A45" s="424" t="s">
        <v>1639</v>
      </c>
      <c r="B45" s="424" t="s">
        <v>949</v>
      </c>
      <c r="C45" s="424" t="s">
        <v>1625</v>
      </c>
      <c r="D45" s="426" t="s">
        <v>1640</v>
      </c>
      <c r="E45" s="426" t="s">
        <v>1641</v>
      </c>
      <c r="F45" s="424" t="s">
        <v>1509</v>
      </c>
      <c r="G45" s="424" t="s">
        <v>1509</v>
      </c>
      <c r="H45" s="424" t="s">
        <v>1508</v>
      </c>
      <c r="I45" s="425">
        <v>36526</v>
      </c>
      <c r="J45" s="425" t="s">
        <v>1552</v>
      </c>
      <c r="K45" s="425" t="s">
        <v>1511</v>
      </c>
      <c r="L45" s="425" t="s">
        <v>1511</v>
      </c>
      <c r="M45" s="424" t="s">
        <v>1512</v>
      </c>
      <c r="N45" s="424" t="s">
        <v>1523</v>
      </c>
      <c r="O45" s="424" t="s">
        <v>1628</v>
      </c>
      <c r="P45" s="424" t="s">
        <v>114</v>
      </c>
      <c r="Q45" s="424" t="s">
        <v>114</v>
      </c>
      <c r="R45" s="424" t="s">
        <v>1509</v>
      </c>
      <c r="S45" s="424" t="s">
        <v>1509</v>
      </c>
      <c r="T45" s="424" t="s">
        <v>1629</v>
      </c>
      <c r="U45" s="427"/>
      <c r="V45" s="424" t="s">
        <v>1517</v>
      </c>
      <c r="W45" s="427"/>
      <c r="X45" s="424" t="s">
        <v>1517</v>
      </c>
      <c r="Y45" s="427"/>
      <c r="AB45" s="424" t="s">
        <v>1509</v>
      </c>
      <c r="AC45" s="424" t="s">
        <v>1509</v>
      </c>
      <c r="AD45" s="424" t="s">
        <v>1509</v>
      </c>
      <c r="AE45" s="424" t="s">
        <v>1509</v>
      </c>
      <c r="AF45" s="425">
        <v>44819</v>
      </c>
      <c r="AG45" s="424" t="s">
        <v>1509</v>
      </c>
      <c r="AH45" s="424">
        <v>1</v>
      </c>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414"/>
      <c r="CI45" s="414"/>
      <c r="CJ45" s="414"/>
      <c r="CK45" s="414"/>
      <c r="CL45" s="414"/>
      <c r="CM45" s="414"/>
      <c r="CN45" s="414"/>
      <c r="CO45" s="414"/>
      <c r="CP45" s="414"/>
      <c r="CQ45" s="414"/>
      <c r="CR45" s="414"/>
      <c r="CS45" s="414"/>
      <c r="CT45" s="414"/>
      <c r="CU45" s="414"/>
      <c r="CV45" s="414"/>
      <c r="CW45" s="414"/>
      <c r="CX45" s="414"/>
      <c r="CY45" s="414"/>
      <c r="CZ45" s="414"/>
      <c r="DA45" s="414"/>
      <c r="DB45" s="414"/>
      <c r="DC45" s="414"/>
      <c r="DD45" s="414"/>
      <c r="DE45" s="414"/>
      <c r="DF45" s="414"/>
      <c r="DG45" s="414"/>
      <c r="DH45" s="414"/>
      <c r="DI45" s="414"/>
      <c r="DJ45" s="414"/>
      <c r="DK45" s="414"/>
      <c r="DL45" s="414"/>
      <c r="DM45" s="414"/>
      <c r="DN45" s="414"/>
      <c r="DO45" s="414"/>
      <c r="DP45" s="414"/>
      <c r="DQ45" s="414"/>
      <c r="DR45" s="414"/>
      <c r="DS45" s="414"/>
      <c r="DT45" s="414"/>
      <c r="DU45" s="414"/>
      <c r="DV45" s="414"/>
      <c r="DW45" s="414"/>
      <c r="DX45" s="414"/>
      <c r="DY45" s="414"/>
      <c r="DZ45" s="414"/>
      <c r="EA45" s="414"/>
      <c r="EB45" s="414"/>
      <c r="EC45" s="414"/>
      <c r="ED45" s="414"/>
      <c r="EE45" s="414"/>
      <c r="EF45" s="414"/>
      <c r="EG45" s="414"/>
      <c r="EH45" s="414"/>
      <c r="EI45" s="414"/>
      <c r="EJ45" s="414"/>
      <c r="EK45" s="414"/>
      <c r="EL45" s="414"/>
      <c r="EM45" s="414"/>
      <c r="EN45" s="414"/>
      <c r="EO45" s="414"/>
      <c r="EP45" s="414"/>
      <c r="EQ45" s="414"/>
      <c r="ER45" s="414"/>
      <c r="ES45" s="414"/>
      <c r="ET45" s="414"/>
      <c r="EU45" s="414"/>
    </row>
    <row r="46" spans="1:151" s="424" customFormat="1" ht="90" hidden="1">
      <c r="A46" s="424" t="s">
        <v>1642</v>
      </c>
      <c r="B46" s="424" t="s">
        <v>1643</v>
      </c>
      <c r="C46" s="424" t="s">
        <v>361</v>
      </c>
      <c r="D46" s="424" t="s">
        <v>1644</v>
      </c>
      <c r="E46" s="424" t="s">
        <v>1645</v>
      </c>
      <c r="F46" s="424" t="s">
        <v>32</v>
      </c>
      <c r="G46" s="424" t="s">
        <v>1509</v>
      </c>
      <c r="H46" s="424" t="s">
        <v>1509</v>
      </c>
      <c r="I46" s="425">
        <v>44058</v>
      </c>
      <c r="J46" s="425" t="s">
        <v>1054</v>
      </c>
      <c r="K46" s="425" t="s">
        <v>1646</v>
      </c>
      <c r="L46" s="425" t="s">
        <v>1646</v>
      </c>
      <c r="M46" s="424" t="s">
        <v>1512</v>
      </c>
      <c r="N46" s="424" t="s">
        <v>1513</v>
      </c>
      <c r="O46" s="424" t="s">
        <v>1527</v>
      </c>
      <c r="P46" s="424" t="s">
        <v>33</v>
      </c>
      <c r="Q46" s="424" t="s">
        <v>32</v>
      </c>
      <c r="R46" s="424" t="s">
        <v>1509</v>
      </c>
      <c r="S46" s="424" t="s">
        <v>1509</v>
      </c>
      <c r="T46" s="424" t="s">
        <v>1528</v>
      </c>
      <c r="V46" s="424" t="s">
        <v>8</v>
      </c>
      <c r="X46" s="424" t="s">
        <v>8</v>
      </c>
      <c r="AA46" s="424" t="s">
        <v>33</v>
      </c>
      <c r="AB46" s="424" t="s">
        <v>1529</v>
      </c>
      <c r="AC46" s="424" t="s">
        <v>1529</v>
      </c>
      <c r="AD46" s="424" t="s">
        <v>1647</v>
      </c>
      <c r="AE46" s="424" t="s">
        <v>1519</v>
      </c>
      <c r="AF46" s="425">
        <v>44530</v>
      </c>
      <c r="AG46" s="424" t="s">
        <v>1531</v>
      </c>
      <c r="AH46" s="424">
        <v>1</v>
      </c>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4"/>
      <c r="CX46" s="414"/>
      <c r="CY46" s="414"/>
      <c r="CZ46" s="414"/>
      <c r="DA46" s="414"/>
      <c r="DB46" s="414"/>
      <c r="DC46" s="414"/>
      <c r="DD46" s="414"/>
      <c r="DE46" s="414"/>
      <c r="DF46" s="414"/>
      <c r="DG46" s="414"/>
      <c r="DH46" s="414"/>
      <c r="DI46" s="414"/>
      <c r="DJ46" s="414"/>
      <c r="DK46" s="414"/>
      <c r="DL46" s="414"/>
      <c r="DM46" s="414"/>
      <c r="DN46" s="414"/>
      <c r="DO46" s="414"/>
      <c r="DP46" s="414"/>
      <c r="DQ46" s="414"/>
      <c r="DR46" s="414"/>
      <c r="DS46" s="414"/>
      <c r="DT46" s="414"/>
      <c r="DU46" s="414"/>
      <c r="DV46" s="414"/>
      <c r="DW46" s="414"/>
      <c r="DX46" s="414"/>
      <c r="DY46" s="414"/>
      <c r="DZ46" s="414"/>
      <c r="EA46" s="414"/>
      <c r="EB46" s="414"/>
      <c r="EC46" s="414"/>
      <c r="ED46" s="414"/>
      <c r="EE46" s="414"/>
      <c r="EF46" s="414"/>
      <c r="EG46" s="414"/>
      <c r="EH46" s="414"/>
      <c r="EI46" s="414"/>
      <c r="EJ46" s="414"/>
      <c r="EK46" s="414"/>
      <c r="EL46" s="414"/>
      <c r="EM46" s="414"/>
      <c r="EN46" s="414"/>
      <c r="EO46" s="414"/>
      <c r="EP46" s="414"/>
      <c r="EQ46" s="414"/>
      <c r="ER46" s="414"/>
      <c r="ES46" s="414"/>
      <c r="ET46" s="414"/>
      <c r="EU46" s="414"/>
    </row>
    <row r="47" spans="1:151" s="424" customFormat="1" ht="90" hidden="1">
      <c r="A47" s="424" t="s">
        <v>1648</v>
      </c>
      <c r="B47" s="424" t="s">
        <v>1643</v>
      </c>
      <c r="C47" s="424" t="s">
        <v>361</v>
      </c>
      <c r="D47" s="424" t="s">
        <v>1649</v>
      </c>
      <c r="E47" s="424" t="s">
        <v>1650</v>
      </c>
      <c r="F47" s="424" t="s">
        <v>32</v>
      </c>
      <c r="G47" s="424" t="s">
        <v>1509</v>
      </c>
      <c r="H47" s="424" t="s">
        <v>1509</v>
      </c>
      <c r="I47" s="425">
        <v>44058</v>
      </c>
      <c r="J47" s="425" t="s">
        <v>1054</v>
      </c>
      <c r="K47" s="425" t="s">
        <v>1646</v>
      </c>
      <c r="L47" s="425" t="s">
        <v>1646</v>
      </c>
      <c r="M47" s="424" t="s">
        <v>1512</v>
      </c>
      <c r="N47" s="424" t="s">
        <v>1513</v>
      </c>
      <c r="O47" s="424" t="s">
        <v>1527</v>
      </c>
      <c r="P47" s="424" t="s">
        <v>33</v>
      </c>
      <c r="Q47" s="424" t="s">
        <v>32</v>
      </c>
      <c r="R47" s="424" t="s">
        <v>1509</v>
      </c>
      <c r="S47" s="424" t="s">
        <v>1509</v>
      </c>
      <c r="T47" s="424" t="s">
        <v>1528</v>
      </c>
      <c r="V47" s="424" t="s">
        <v>8</v>
      </c>
      <c r="X47" s="424" t="s">
        <v>8</v>
      </c>
      <c r="AA47" s="424" t="s">
        <v>33</v>
      </c>
      <c r="AB47" s="424" t="s">
        <v>1529</v>
      </c>
      <c r="AC47" s="424" t="s">
        <v>1529</v>
      </c>
      <c r="AD47" s="424" t="s">
        <v>1651</v>
      </c>
      <c r="AE47" s="424" t="s">
        <v>1519</v>
      </c>
      <c r="AF47" s="425">
        <v>44530</v>
      </c>
      <c r="AG47" s="424" t="s">
        <v>1531</v>
      </c>
      <c r="AH47" s="424">
        <v>1</v>
      </c>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414"/>
      <c r="CI47" s="414"/>
      <c r="CJ47" s="414"/>
      <c r="CK47" s="414"/>
      <c r="CL47" s="414"/>
      <c r="CM47" s="414"/>
      <c r="CN47" s="414"/>
      <c r="CO47" s="414"/>
      <c r="CP47" s="414"/>
      <c r="CQ47" s="414"/>
      <c r="CR47" s="414"/>
      <c r="CS47" s="414"/>
      <c r="CT47" s="414"/>
      <c r="CU47" s="414"/>
      <c r="CV47" s="414"/>
      <c r="CW47" s="414"/>
      <c r="CX47" s="414"/>
      <c r="CY47" s="414"/>
      <c r="CZ47" s="414"/>
      <c r="DA47" s="414"/>
      <c r="DB47" s="414"/>
      <c r="DC47" s="414"/>
      <c r="DD47" s="414"/>
      <c r="DE47" s="414"/>
      <c r="DF47" s="414"/>
      <c r="DG47" s="414"/>
      <c r="DH47" s="414"/>
      <c r="DI47" s="414"/>
      <c r="DJ47" s="414"/>
      <c r="DK47" s="414"/>
      <c r="DL47" s="414"/>
      <c r="DM47" s="414"/>
      <c r="DN47" s="414"/>
      <c r="DO47" s="414"/>
      <c r="DP47" s="414"/>
      <c r="DQ47" s="414"/>
      <c r="DR47" s="414"/>
      <c r="DS47" s="414"/>
      <c r="DT47" s="414"/>
      <c r="DU47" s="414"/>
      <c r="DV47" s="414"/>
      <c r="DW47" s="414"/>
      <c r="DX47" s="414"/>
      <c r="DY47" s="414"/>
      <c r="DZ47" s="414"/>
      <c r="EA47" s="414"/>
      <c r="EB47" s="414"/>
      <c r="EC47" s="414"/>
      <c r="ED47" s="414"/>
      <c r="EE47" s="414"/>
      <c r="EF47" s="414"/>
      <c r="EG47" s="414"/>
      <c r="EH47" s="414"/>
      <c r="EI47" s="414"/>
      <c r="EJ47" s="414"/>
      <c r="EK47" s="414"/>
      <c r="EL47" s="414"/>
      <c r="EM47" s="414"/>
      <c r="EN47" s="414"/>
      <c r="EO47" s="414"/>
      <c r="EP47" s="414"/>
      <c r="EQ47" s="414"/>
      <c r="ER47" s="414"/>
      <c r="ES47" s="414"/>
      <c r="ET47" s="414"/>
      <c r="EU47" s="414"/>
    </row>
    <row r="48" spans="1:151" s="424" customFormat="1" ht="90" hidden="1">
      <c r="A48" s="424" t="s">
        <v>1652</v>
      </c>
      <c r="B48" s="424" t="s">
        <v>1643</v>
      </c>
      <c r="C48" s="424" t="s">
        <v>361</v>
      </c>
      <c r="D48" s="424" t="s">
        <v>1653</v>
      </c>
      <c r="E48" s="424" t="s">
        <v>1654</v>
      </c>
      <c r="F48" s="424" t="s">
        <v>32</v>
      </c>
      <c r="G48" s="424" t="s">
        <v>1509</v>
      </c>
      <c r="H48" s="424" t="s">
        <v>1509</v>
      </c>
      <c r="I48" s="425">
        <v>44058</v>
      </c>
      <c r="J48" s="425" t="s">
        <v>1054</v>
      </c>
      <c r="K48" s="425" t="s">
        <v>1646</v>
      </c>
      <c r="L48" s="425" t="s">
        <v>1646</v>
      </c>
      <c r="M48" s="424" t="s">
        <v>1512</v>
      </c>
      <c r="N48" s="424" t="s">
        <v>1513</v>
      </c>
      <c r="O48" s="424" t="s">
        <v>1527</v>
      </c>
      <c r="P48" s="424" t="s">
        <v>33</v>
      </c>
      <c r="Q48" s="424" t="s">
        <v>32</v>
      </c>
      <c r="R48" s="424" t="s">
        <v>1509</v>
      </c>
      <c r="S48" s="424" t="s">
        <v>1509</v>
      </c>
      <c r="T48" s="424" t="s">
        <v>1528</v>
      </c>
      <c r="V48" s="424" t="s">
        <v>8</v>
      </c>
      <c r="X48" s="424" t="s">
        <v>8</v>
      </c>
      <c r="AA48" s="424" t="s">
        <v>33</v>
      </c>
      <c r="AB48" s="424" t="s">
        <v>1529</v>
      </c>
      <c r="AC48" s="424" t="s">
        <v>1529</v>
      </c>
      <c r="AD48" s="424" t="s">
        <v>1655</v>
      </c>
      <c r="AE48" s="424" t="s">
        <v>1519</v>
      </c>
      <c r="AF48" s="425">
        <v>44530</v>
      </c>
      <c r="AG48" s="424" t="s">
        <v>1531</v>
      </c>
      <c r="AH48" s="424">
        <v>1</v>
      </c>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414"/>
      <c r="CR48" s="414"/>
      <c r="CS48" s="414"/>
      <c r="CT48" s="414"/>
      <c r="CU48" s="414"/>
      <c r="CV48" s="414"/>
      <c r="CW48" s="414"/>
      <c r="CX48" s="414"/>
      <c r="CY48" s="414"/>
      <c r="CZ48" s="414"/>
      <c r="DA48" s="414"/>
      <c r="DB48" s="414"/>
      <c r="DC48" s="414"/>
      <c r="DD48" s="414"/>
      <c r="DE48" s="414"/>
      <c r="DF48" s="414"/>
      <c r="DG48" s="414"/>
      <c r="DH48" s="414"/>
      <c r="DI48" s="414"/>
      <c r="DJ48" s="414"/>
      <c r="DK48" s="414"/>
      <c r="DL48" s="414"/>
      <c r="DM48" s="414"/>
      <c r="DN48" s="414"/>
      <c r="DO48" s="414"/>
      <c r="DP48" s="414"/>
      <c r="DQ48" s="414"/>
      <c r="DR48" s="414"/>
      <c r="DS48" s="414"/>
      <c r="DT48" s="414"/>
      <c r="DU48" s="414"/>
      <c r="DV48" s="414"/>
      <c r="DW48" s="414"/>
      <c r="DX48" s="414"/>
      <c r="DY48" s="414"/>
      <c r="DZ48" s="414"/>
      <c r="EA48" s="414"/>
      <c r="EB48" s="414"/>
      <c r="EC48" s="414"/>
      <c r="ED48" s="414"/>
      <c r="EE48" s="414"/>
      <c r="EF48" s="414"/>
      <c r="EG48" s="414"/>
      <c r="EH48" s="414"/>
      <c r="EI48" s="414"/>
      <c r="EJ48" s="414"/>
      <c r="EK48" s="414"/>
      <c r="EL48" s="414"/>
      <c r="EM48" s="414"/>
      <c r="EN48" s="414"/>
      <c r="EO48" s="414"/>
      <c r="EP48" s="414"/>
      <c r="EQ48" s="414"/>
      <c r="ER48" s="414"/>
      <c r="ES48" s="414"/>
      <c r="ET48" s="414"/>
      <c r="EU48" s="414"/>
    </row>
    <row r="49" spans="1:151" s="424" customFormat="1" ht="90" hidden="1">
      <c r="A49" s="424" t="s">
        <v>1656</v>
      </c>
      <c r="B49" s="424" t="s">
        <v>1643</v>
      </c>
      <c r="C49" s="424" t="s">
        <v>361</v>
      </c>
      <c r="D49" s="424" t="s">
        <v>1657</v>
      </c>
      <c r="E49" s="424" t="s">
        <v>1658</v>
      </c>
      <c r="F49" s="424" t="s">
        <v>32</v>
      </c>
      <c r="G49" s="424" t="s">
        <v>1509</v>
      </c>
      <c r="H49" s="424" t="s">
        <v>1509</v>
      </c>
      <c r="I49" s="425">
        <v>44301</v>
      </c>
      <c r="J49" s="425" t="s">
        <v>1054</v>
      </c>
      <c r="K49" s="425" t="s">
        <v>1646</v>
      </c>
      <c r="L49" s="425" t="s">
        <v>1646</v>
      </c>
      <c r="M49" s="424" t="s">
        <v>1512</v>
      </c>
      <c r="N49" s="424" t="s">
        <v>1513</v>
      </c>
      <c r="O49" s="424" t="s">
        <v>1527</v>
      </c>
      <c r="P49" s="424" t="s">
        <v>33</v>
      </c>
      <c r="Q49" s="424" t="s">
        <v>32</v>
      </c>
      <c r="R49" s="424" t="s">
        <v>1509</v>
      </c>
      <c r="S49" s="424" t="s">
        <v>1509</v>
      </c>
      <c r="T49" s="424" t="s">
        <v>1528</v>
      </c>
      <c r="V49" s="424" t="s">
        <v>8</v>
      </c>
      <c r="X49" s="424" t="s">
        <v>8</v>
      </c>
      <c r="AA49" s="424" t="s">
        <v>33</v>
      </c>
      <c r="AB49" s="424" t="s">
        <v>1529</v>
      </c>
      <c r="AC49" s="424" t="s">
        <v>1529</v>
      </c>
      <c r="AD49" s="424" t="s">
        <v>1659</v>
      </c>
      <c r="AE49" s="424" t="s">
        <v>1519</v>
      </c>
      <c r="AF49" s="425">
        <v>44530</v>
      </c>
      <c r="AG49" s="424" t="s">
        <v>1531</v>
      </c>
      <c r="AH49" s="424">
        <v>1</v>
      </c>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4"/>
      <c r="CX49" s="414"/>
      <c r="CY49" s="414"/>
      <c r="CZ49" s="414"/>
      <c r="DA49" s="414"/>
      <c r="DB49" s="414"/>
      <c r="DC49" s="414"/>
      <c r="DD49" s="414"/>
      <c r="DE49" s="414"/>
      <c r="DF49" s="414"/>
      <c r="DG49" s="414"/>
      <c r="DH49" s="414"/>
      <c r="DI49" s="414"/>
      <c r="DJ49" s="414"/>
      <c r="DK49" s="414"/>
      <c r="DL49" s="414"/>
      <c r="DM49" s="414"/>
      <c r="DN49" s="414"/>
      <c r="DO49" s="414"/>
      <c r="DP49" s="414"/>
      <c r="DQ49" s="414"/>
      <c r="DR49" s="414"/>
      <c r="DS49" s="414"/>
      <c r="DT49" s="414"/>
      <c r="DU49" s="414"/>
      <c r="DV49" s="414"/>
      <c r="DW49" s="414"/>
      <c r="DX49" s="414"/>
      <c r="DY49" s="414"/>
      <c r="DZ49" s="414"/>
      <c r="EA49" s="414"/>
      <c r="EB49" s="414"/>
      <c r="EC49" s="414"/>
      <c r="ED49" s="414"/>
      <c r="EE49" s="414"/>
      <c r="EF49" s="414"/>
      <c r="EG49" s="414"/>
      <c r="EH49" s="414"/>
      <c r="EI49" s="414"/>
      <c r="EJ49" s="414"/>
      <c r="EK49" s="414"/>
      <c r="EL49" s="414"/>
      <c r="EM49" s="414"/>
      <c r="EN49" s="414"/>
      <c r="EO49" s="414"/>
      <c r="EP49" s="414"/>
      <c r="EQ49" s="414"/>
      <c r="ER49" s="414"/>
      <c r="ES49" s="414"/>
      <c r="ET49" s="414"/>
      <c r="EU49" s="414"/>
    </row>
    <row r="50" spans="1:151" s="424" customFormat="1" ht="90" hidden="1">
      <c r="A50" s="424" t="s">
        <v>1660</v>
      </c>
      <c r="B50" s="424" t="s">
        <v>1643</v>
      </c>
      <c r="C50" s="424" t="s">
        <v>361</v>
      </c>
      <c r="D50" s="424" t="s">
        <v>1661</v>
      </c>
      <c r="E50" s="424" t="s">
        <v>1662</v>
      </c>
      <c r="F50" s="424" t="s">
        <v>32</v>
      </c>
      <c r="G50" s="424" t="s">
        <v>1509</v>
      </c>
      <c r="H50" s="424" t="s">
        <v>1509</v>
      </c>
      <c r="I50" s="425">
        <v>44228</v>
      </c>
      <c r="J50" s="425" t="s">
        <v>1054</v>
      </c>
      <c r="K50" s="425" t="s">
        <v>1646</v>
      </c>
      <c r="L50" s="425" t="s">
        <v>1646</v>
      </c>
      <c r="M50" s="424" t="s">
        <v>1512</v>
      </c>
      <c r="N50" s="424" t="s">
        <v>1513</v>
      </c>
      <c r="O50" s="424" t="s">
        <v>1527</v>
      </c>
      <c r="P50" s="424" t="s">
        <v>33</v>
      </c>
      <c r="Q50" s="424" t="s">
        <v>32</v>
      </c>
      <c r="R50" s="424" t="s">
        <v>1509</v>
      </c>
      <c r="S50" s="424" t="s">
        <v>1509</v>
      </c>
      <c r="T50" s="424" t="s">
        <v>1528</v>
      </c>
      <c r="V50" s="424" t="s">
        <v>8</v>
      </c>
      <c r="X50" s="424" t="s">
        <v>8</v>
      </c>
      <c r="AA50" s="424" t="s">
        <v>33</v>
      </c>
      <c r="AB50" s="424" t="s">
        <v>1529</v>
      </c>
      <c r="AC50" s="424" t="s">
        <v>1529</v>
      </c>
      <c r="AD50" s="424" t="s">
        <v>1663</v>
      </c>
      <c r="AE50" s="424" t="s">
        <v>1519</v>
      </c>
      <c r="AF50" s="425">
        <v>44530</v>
      </c>
      <c r="AG50" s="424" t="s">
        <v>1531</v>
      </c>
      <c r="AH50" s="424">
        <v>1</v>
      </c>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4"/>
      <c r="CX50" s="414"/>
      <c r="CY50" s="414"/>
      <c r="CZ50" s="414"/>
      <c r="DA50" s="414"/>
      <c r="DB50" s="414"/>
      <c r="DC50" s="414"/>
      <c r="DD50" s="414"/>
      <c r="DE50" s="414"/>
      <c r="DF50" s="414"/>
      <c r="DG50" s="414"/>
      <c r="DH50" s="414"/>
      <c r="DI50" s="414"/>
      <c r="DJ50" s="414"/>
      <c r="DK50" s="414"/>
      <c r="DL50" s="414"/>
      <c r="DM50" s="414"/>
      <c r="DN50" s="414"/>
      <c r="DO50" s="414"/>
      <c r="DP50" s="414"/>
      <c r="DQ50" s="414"/>
      <c r="DR50" s="414"/>
      <c r="DS50" s="414"/>
      <c r="DT50" s="414"/>
      <c r="DU50" s="414"/>
      <c r="DV50" s="414"/>
      <c r="DW50" s="414"/>
      <c r="DX50" s="414"/>
      <c r="DY50" s="414"/>
      <c r="DZ50" s="414"/>
      <c r="EA50" s="414"/>
      <c r="EB50" s="414"/>
      <c r="EC50" s="414"/>
      <c r="ED50" s="414"/>
      <c r="EE50" s="414"/>
      <c r="EF50" s="414"/>
      <c r="EG50" s="414"/>
      <c r="EH50" s="414"/>
      <c r="EI50" s="414"/>
      <c r="EJ50" s="414"/>
      <c r="EK50" s="414"/>
      <c r="EL50" s="414"/>
      <c r="EM50" s="414"/>
      <c r="EN50" s="414"/>
      <c r="EO50" s="414"/>
      <c r="EP50" s="414"/>
      <c r="EQ50" s="414"/>
      <c r="ER50" s="414"/>
      <c r="ES50" s="414"/>
      <c r="ET50" s="414"/>
      <c r="EU50" s="414"/>
    </row>
    <row r="51" spans="1:151" s="424" customFormat="1" ht="75" hidden="1">
      <c r="A51" s="424" t="s">
        <v>1664</v>
      </c>
      <c r="B51" s="424" t="s">
        <v>1643</v>
      </c>
      <c r="C51" s="424" t="s">
        <v>361</v>
      </c>
      <c r="D51" s="424" t="s">
        <v>1665</v>
      </c>
      <c r="E51" s="424" t="s">
        <v>1666</v>
      </c>
      <c r="F51" s="424" t="s">
        <v>32</v>
      </c>
      <c r="G51" s="424" t="s">
        <v>1509</v>
      </c>
      <c r="H51" s="424" t="s">
        <v>1509</v>
      </c>
      <c r="I51" s="425">
        <v>44256</v>
      </c>
      <c r="J51" s="425" t="s">
        <v>1510</v>
      </c>
      <c r="K51" s="425" t="s">
        <v>1646</v>
      </c>
      <c r="L51" s="425" t="s">
        <v>1646</v>
      </c>
      <c r="M51" s="424" t="s">
        <v>1512</v>
      </c>
      <c r="N51" s="424" t="s">
        <v>1513</v>
      </c>
      <c r="O51" s="424" t="s">
        <v>1667</v>
      </c>
      <c r="P51" s="424" t="s">
        <v>33</v>
      </c>
      <c r="Q51" s="424" t="s">
        <v>33</v>
      </c>
      <c r="R51" s="424" t="s">
        <v>1509</v>
      </c>
      <c r="S51" s="424" t="s">
        <v>1668</v>
      </c>
      <c r="T51" s="424" t="s">
        <v>1516</v>
      </c>
      <c r="V51" s="424" t="s">
        <v>1517</v>
      </c>
      <c r="X51" s="424" t="s">
        <v>6</v>
      </c>
      <c r="AA51" s="424" t="s">
        <v>1509</v>
      </c>
      <c r="AB51" s="424" t="s">
        <v>1509</v>
      </c>
      <c r="AC51" s="424" t="s">
        <v>1509</v>
      </c>
      <c r="AD51" s="424" t="s">
        <v>1509</v>
      </c>
      <c r="AE51" s="424" t="s">
        <v>1509</v>
      </c>
      <c r="AF51" s="425">
        <v>44530</v>
      </c>
      <c r="AG51" s="424" t="s">
        <v>1509</v>
      </c>
      <c r="AH51" s="424">
        <v>1</v>
      </c>
      <c r="AI51" s="414"/>
      <c r="AJ51" s="414"/>
      <c r="AK51" s="414"/>
      <c r="AL51" s="414"/>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c r="BX51" s="414"/>
      <c r="BY51" s="414"/>
      <c r="BZ51" s="414"/>
      <c r="CA51" s="414"/>
      <c r="CB51" s="414"/>
      <c r="CC51" s="414"/>
      <c r="CD51" s="414"/>
      <c r="CE51" s="414"/>
      <c r="CF51" s="414"/>
      <c r="CG51" s="414"/>
      <c r="CH51" s="414"/>
      <c r="CI51" s="414"/>
      <c r="CJ51" s="414"/>
      <c r="CK51" s="414"/>
      <c r="CL51" s="414"/>
      <c r="CM51" s="414"/>
      <c r="CN51" s="414"/>
      <c r="CO51" s="414"/>
      <c r="CP51" s="414"/>
      <c r="CQ51" s="414"/>
      <c r="CR51" s="414"/>
      <c r="CS51" s="414"/>
      <c r="CT51" s="414"/>
      <c r="CU51" s="414"/>
      <c r="CV51" s="414"/>
      <c r="CW51" s="414"/>
      <c r="CX51" s="414"/>
      <c r="CY51" s="414"/>
      <c r="CZ51" s="414"/>
      <c r="DA51" s="414"/>
      <c r="DB51" s="414"/>
      <c r="DC51" s="414"/>
      <c r="DD51" s="414"/>
      <c r="DE51" s="414"/>
      <c r="DF51" s="414"/>
      <c r="DG51" s="414"/>
      <c r="DH51" s="414"/>
      <c r="DI51" s="414"/>
      <c r="DJ51" s="414"/>
      <c r="DK51" s="414"/>
      <c r="DL51" s="414"/>
      <c r="DM51" s="414"/>
      <c r="DN51" s="414"/>
      <c r="DO51" s="414"/>
      <c r="DP51" s="414"/>
      <c r="DQ51" s="414"/>
      <c r="DR51" s="414"/>
      <c r="DS51" s="414"/>
      <c r="DT51" s="414"/>
      <c r="DU51" s="414"/>
      <c r="DV51" s="414"/>
      <c r="DW51" s="414"/>
      <c r="DX51" s="414"/>
      <c r="DY51" s="414"/>
      <c r="DZ51" s="414"/>
      <c r="EA51" s="414"/>
      <c r="EB51" s="414"/>
      <c r="EC51" s="414"/>
      <c r="ED51" s="414"/>
      <c r="EE51" s="414"/>
      <c r="EF51" s="414"/>
      <c r="EG51" s="414"/>
      <c r="EH51" s="414"/>
      <c r="EI51" s="414"/>
      <c r="EJ51" s="414"/>
      <c r="EK51" s="414"/>
      <c r="EL51" s="414"/>
      <c r="EM51" s="414"/>
      <c r="EN51" s="414"/>
      <c r="EO51" s="414"/>
      <c r="EP51" s="414"/>
      <c r="EQ51" s="414"/>
      <c r="ER51" s="414"/>
      <c r="ES51" s="414"/>
      <c r="ET51" s="414"/>
      <c r="EU51" s="414"/>
    </row>
    <row r="52" spans="1:151" s="424" customFormat="1" ht="75" hidden="1">
      <c r="A52" s="424" t="s">
        <v>1669</v>
      </c>
      <c r="B52" s="424" t="s">
        <v>1643</v>
      </c>
      <c r="C52" s="424" t="s">
        <v>361</v>
      </c>
      <c r="D52" s="424" t="s">
        <v>1670</v>
      </c>
      <c r="E52" s="424" t="s">
        <v>1671</v>
      </c>
      <c r="F52" s="424" t="s">
        <v>32</v>
      </c>
      <c r="G52" s="424" t="s">
        <v>1509</v>
      </c>
      <c r="H52" s="424" t="s">
        <v>1509</v>
      </c>
      <c r="I52" s="425">
        <v>44377</v>
      </c>
      <c r="J52" s="425" t="s">
        <v>1510</v>
      </c>
      <c r="K52" s="425" t="s">
        <v>1646</v>
      </c>
      <c r="L52" s="425" t="s">
        <v>1646</v>
      </c>
      <c r="M52" s="424" t="s">
        <v>1512</v>
      </c>
      <c r="N52" s="424" t="s">
        <v>1513</v>
      </c>
      <c r="O52" s="424" t="s">
        <v>1581</v>
      </c>
      <c r="P52" s="424" t="s">
        <v>33</v>
      </c>
      <c r="Q52" s="424" t="s">
        <v>33</v>
      </c>
      <c r="R52" s="424" t="s">
        <v>1509</v>
      </c>
      <c r="S52" s="428" t="s">
        <v>1672</v>
      </c>
      <c r="T52" s="424" t="s">
        <v>1516</v>
      </c>
      <c r="V52" s="424" t="s">
        <v>8</v>
      </c>
      <c r="X52" s="424" t="s">
        <v>8</v>
      </c>
      <c r="AA52" s="424" t="s">
        <v>1509</v>
      </c>
      <c r="AB52" s="424" t="s">
        <v>1509</v>
      </c>
      <c r="AC52" s="424" t="s">
        <v>1509</v>
      </c>
      <c r="AD52" s="424" t="s">
        <v>1509</v>
      </c>
      <c r="AE52" s="424" t="s">
        <v>1509</v>
      </c>
      <c r="AF52" s="425">
        <v>44530</v>
      </c>
      <c r="AG52" s="424" t="s">
        <v>1509</v>
      </c>
      <c r="AH52" s="424">
        <v>1</v>
      </c>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4"/>
      <c r="CX52" s="414"/>
      <c r="CY52" s="414"/>
      <c r="CZ52" s="414"/>
      <c r="DA52" s="414"/>
      <c r="DB52" s="414"/>
      <c r="DC52" s="414"/>
      <c r="DD52" s="414"/>
      <c r="DE52" s="414"/>
      <c r="DF52" s="414"/>
      <c r="DG52" s="414"/>
      <c r="DH52" s="414"/>
      <c r="DI52" s="414"/>
      <c r="DJ52" s="414"/>
      <c r="DK52" s="414"/>
      <c r="DL52" s="414"/>
      <c r="DM52" s="414"/>
      <c r="DN52" s="414"/>
      <c r="DO52" s="414"/>
      <c r="DP52" s="414"/>
      <c r="DQ52" s="414"/>
      <c r="DR52" s="414"/>
      <c r="DS52" s="414"/>
      <c r="DT52" s="414"/>
      <c r="DU52" s="414"/>
      <c r="DV52" s="414"/>
      <c r="DW52" s="414"/>
      <c r="DX52" s="414"/>
      <c r="DY52" s="414"/>
      <c r="DZ52" s="414"/>
      <c r="EA52" s="414"/>
      <c r="EB52" s="414"/>
      <c r="EC52" s="414"/>
      <c r="ED52" s="414"/>
      <c r="EE52" s="414"/>
      <c r="EF52" s="414"/>
      <c r="EG52" s="414"/>
      <c r="EH52" s="414"/>
      <c r="EI52" s="414"/>
      <c r="EJ52" s="414"/>
      <c r="EK52" s="414"/>
      <c r="EL52" s="414"/>
      <c r="EM52" s="414"/>
      <c r="EN52" s="414"/>
      <c r="EO52" s="414"/>
      <c r="EP52" s="414"/>
      <c r="EQ52" s="414"/>
      <c r="ER52" s="414"/>
      <c r="ES52" s="414"/>
      <c r="ET52" s="414"/>
      <c r="EU52" s="414"/>
    </row>
    <row r="53" spans="1:151" s="424" customFormat="1" ht="75" hidden="1">
      <c r="A53" s="424" t="s">
        <v>1673</v>
      </c>
      <c r="B53" s="424" t="s">
        <v>1643</v>
      </c>
      <c r="C53" s="424" t="s">
        <v>361</v>
      </c>
      <c r="D53" s="424" t="s">
        <v>1674</v>
      </c>
      <c r="E53" s="424" t="s">
        <v>1675</v>
      </c>
      <c r="F53" s="424" t="s">
        <v>32</v>
      </c>
      <c r="G53" s="424" t="s">
        <v>1509</v>
      </c>
      <c r="H53" s="424" t="s">
        <v>1509</v>
      </c>
      <c r="I53" s="425">
        <v>44378</v>
      </c>
      <c r="J53" s="425" t="s">
        <v>1050</v>
      </c>
      <c r="K53" s="425" t="s">
        <v>1646</v>
      </c>
      <c r="L53" s="425" t="s">
        <v>1646</v>
      </c>
      <c r="M53" s="424" t="s">
        <v>1512</v>
      </c>
      <c r="N53" s="424" t="s">
        <v>1513</v>
      </c>
      <c r="O53" s="424" t="s">
        <v>1581</v>
      </c>
      <c r="P53" s="424" t="s">
        <v>33</v>
      </c>
      <c r="Q53" s="424" t="s">
        <v>33</v>
      </c>
      <c r="R53" s="424" t="s">
        <v>1509</v>
      </c>
      <c r="S53" s="428" t="s">
        <v>1676</v>
      </c>
      <c r="T53" s="424" t="s">
        <v>1516</v>
      </c>
      <c r="V53" s="424" t="s">
        <v>8</v>
      </c>
      <c r="X53" s="424" t="s">
        <v>8</v>
      </c>
      <c r="AA53" s="424" t="s">
        <v>1509</v>
      </c>
      <c r="AB53" s="424" t="s">
        <v>1509</v>
      </c>
      <c r="AC53" s="424" t="s">
        <v>1509</v>
      </c>
      <c r="AD53" s="424" t="s">
        <v>1509</v>
      </c>
      <c r="AE53" s="424" t="s">
        <v>1509</v>
      </c>
      <c r="AF53" s="425">
        <v>44530</v>
      </c>
      <c r="AG53" s="424" t="s">
        <v>1509</v>
      </c>
      <c r="AH53" s="424">
        <v>1</v>
      </c>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414"/>
      <c r="CH53" s="414"/>
      <c r="CI53" s="414"/>
      <c r="CJ53" s="414"/>
      <c r="CK53" s="414"/>
      <c r="CL53" s="414"/>
      <c r="CM53" s="414"/>
      <c r="CN53" s="414"/>
      <c r="CO53" s="414"/>
      <c r="CP53" s="414"/>
      <c r="CQ53" s="414"/>
      <c r="CR53" s="414"/>
      <c r="CS53" s="414"/>
      <c r="CT53" s="414"/>
      <c r="CU53" s="414"/>
      <c r="CV53" s="414"/>
      <c r="CW53" s="414"/>
      <c r="CX53" s="414"/>
      <c r="CY53" s="414"/>
      <c r="CZ53" s="414"/>
      <c r="DA53" s="414"/>
      <c r="DB53" s="414"/>
      <c r="DC53" s="414"/>
      <c r="DD53" s="414"/>
      <c r="DE53" s="414"/>
      <c r="DF53" s="414"/>
      <c r="DG53" s="414"/>
      <c r="DH53" s="414"/>
      <c r="DI53" s="414"/>
      <c r="DJ53" s="414"/>
      <c r="DK53" s="414"/>
      <c r="DL53" s="414"/>
      <c r="DM53" s="414"/>
      <c r="DN53" s="414"/>
      <c r="DO53" s="414"/>
      <c r="DP53" s="414"/>
      <c r="DQ53" s="414"/>
      <c r="DR53" s="414"/>
      <c r="DS53" s="414"/>
      <c r="DT53" s="414"/>
      <c r="DU53" s="414"/>
      <c r="DV53" s="414"/>
      <c r="DW53" s="414"/>
      <c r="DX53" s="414"/>
      <c r="DY53" s="414"/>
      <c r="DZ53" s="414"/>
      <c r="EA53" s="414"/>
      <c r="EB53" s="414"/>
      <c r="EC53" s="414"/>
      <c r="ED53" s="414"/>
      <c r="EE53" s="414"/>
      <c r="EF53" s="414"/>
      <c r="EG53" s="414"/>
      <c r="EH53" s="414"/>
      <c r="EI53" s="414"/>
      <c r="EJ53" s="414"/>
      <c r="EK53" s="414"/>
      <c r="EL53" s="414"/>
      <c r="EM53" s="414"/>
      <c r="EN53" s="414"/>
      <c r="EO53" s="414"/>
      <c r="EP53" s="414"/>
      <c r="EQ53" s="414"/>
      <c r="ER53" s="414"/>
      <c r="ES53" s="414"/>
      <c r="ET53" s="414"/>
      <c r="EU53" s="414"/>
    </row>
    <row r="54" spans="1:151" s="424" customFormat="1" ht="75" hidden="1">
      <c r="A54" s="424" t="s">
        <v>1677</v>
      </c>
      <c r="B54" s="424" t="s">
        <v>1643</v>
      </c>
      <c r="C54" s="424" t="s">
        <v>361</v>
      </c>
      <c r="D54" s="424" t="s">
        <v>1093</v>
      </c>
      <c r="E54" s="424" t="s">
        <v>1678</v>
      </c>
      <c r="F54" s="424" t="s">
        <v>32</v>
      </c>
      <c r="G54" s="424" t="s">
        <v>1509</v>
      </c>
      <c r="H54" s="424" t="s">
        <v>1509</v>
      </c>
      <c r="I54" s="425">
        <v>44367</v>
      </c>
      <c r="J54" s="425" t="s">
        <v>1510</v>
      </c>
      <c r="K54" s="425" t="s">
        <v>1646</v>
      </c>
      <c r="L54" s="425" t="s">
        <v>1646</v>
      </c>
      <c r="M54" s="424" t="s">
        <v>1512</v>
      </c>
      <c r="N54" s="424" t="s">
        <v>1513</v>
      </c>
      <c r="O54" s="424" t="s">
        <v>1581</v>
      </c>
      <c r="P54" s="424" t="s">
        <v>33</v>
      </c>
      <c r="Q54" s="424" t="s">
        <v>33</v>
      </c>
      <c r="R54" s="424" t="s">
        <v>1509</v>
      </c>
      <c r="S54" s="428" t="s">
        <v>1679</v>
      </c>
      <c r="T54" s="424" t="s">
        <v>1516</v>
      </c>
      <c r="V54" s="424" t="s">
        <v>8</v>
      </c>
      <c r="X54" s="424" t="s">
        <v>8</v>
      </c>
      <c r="AA54" s="424" t="s">
        <v>1509</v>
      </c>
      <c r="AB54" s="424" t="s">
        <v>1509</v>
      </c>
      <c r="AC54" s="424" t="s">
        <v>1509</v>
      </c>
      <c r="AD54" s="424" t="s">
        <v>1509</v>
      </c>
      <c r="AE54" s="424" t="s">
        <v>1509</v>
      </c>
      <c r="AF54" s="425">
        <v>44530</v>
      </c>
      <c r="AG54" s="424" t="s">
        <v>1509</v>
      </c>
      <c r="AH54" s="424">
        <v>1</v>
      </c>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4"/>
      <c r="CX54" s="414"/>
      <c r="CY54" s="414"/>
      <c r="CZ54" s="414"/>
      <c r="DA54" s="414"/>
      <c r="DB54" s="414"/>
      <c r="DC54" s="414"/>
      <c r="DD54" s="414"/>
      <c r="DE54" s="414"/>
      <c r="DF54" s="414"/>
      <c r="DG54" s="414"/>
      <c r="DH54" s="414"/>
      <c r="DI54" s="414"/>
      <c r="DJ54" s="414"/>
      <c r="DK54" s="414"/>
      <c r="DL54" s="414"/>
      <c r="DM54" s="414"/>
      <c r="DN54" s="414"/>
      <c r="DO54" s="414"/>
      <c r="DP54" s="414"/>
      <c r="DQ54" s="414"/>
      <c r="DR54" s="414"/>
      <c r="DS54" s="414"/>
      <c r="DT54" s="414"/>
      <c r="DU54" s="414"/>
      <c r="DV54" s="414"/>
      <c r="DW54" s="414"/>
      <c r="DX54" s="414"/>
      <c r="DY54" s="414"/>
      <c r="DZ54" s="414"/>
      <c r="EA54" s="414"/>
      <c r="EB54" s="414"/>
      <c r="EC54" s="414"/>
      <c r="ED54" s="414"/>
      <c r="EE54" s="414"/>
      <c r="EF54" s="414"/>
      <c r="EG54" s="414"/>
      <c r="EH54" s="414"/>
      <c r="EI54" s="414"/>
      <c r="EJ54" s="414"/>
      <c r="EK54" s="414"/>
      <c r="EL54" s="414"/>
      <c r="EM54" s="414"/>
      <c r="EN54" s="414"/>
      <c r="EO54" s="414"/>
      <c r="EP54" s="414"/>
      <c r="EQ54" s="414"/>
      <c r="ER54" s="414"/>
      <c r="ES54" s="414"/>
      <c r="ET54" s="414"/>
      <c r="EU54" s="414"/>
    </row>
    <row r="55" spans="1:151" s="424" customFormat="1" ht="75" hidden="1">
      <c r="A55" s="424" t="s">
        <v>1680</v>
      </c>
      <c r="B55" s="424" t="s">
        <v>1643</v>
      </c>
      <c r="C55" s="424" t="s">
        <v>361</v>
      </c>
      <c r="D55" s="424" t="s">
        <v>1681</v>
      </c>
      <c r="E55" s="424" t="s">
        <v>1682</v>
      </c>
      <c r="F55" s="424" t="s">
        <v>32</v>
      </c>
      <c r="G55" s="424" t="s">
        <v>1509</v>
      </c>
      <c r="H55" s="424" t="s">
        <v>1509</v>
      </c>
      <c r="I55" s="425">
        <v>44377</v>
      </c>
      <c r="J55" s="425" t="s">
        <v>1510</v>
      </c>
      <c r="K55" s="425" t="s">
        <v>1646</v>
      </c>
      <c r="L55" s="425" t="s">
        <v>1646</v>
      </c>
      <c r="M55" s="424" t="s">
        <v>1512</v>
      </c>
      <c r="N55" s="424" t="s">
        <v>1513</v>
      </c>
      <c r="O55" s="424" t="s">
        <v>1581</v>
      </c>
      <c r="P55" s="424" t="s">
        <v>33</v>
      </c>
      <c r="Q55" s="424" t="s">
        <v>33</v>
      </c>
      <c r="R55" s="424" t="s">
        <v>1509</v>
      </c>
      <c r="S55" s="428" t="s">
        <v>1683</v>
      </c>
      <c r="T55" s="424" t="s">
        <v>1516</v>
      </c>
      <c r="V55" s="424" t="s">
        <v>8</v>
      </c>
      <c r="X55" s="424" t="s">
        <v>8</v>
      </c>
      <c r="AA55" s="424" t="s">
        <v>1509</v>
      </c>
      <c r="AB55" s="424" t="s">
        <v>1509</v>
      </c>
      <c r="AC55" s="424" t="s">
        <v>1509</v>
      </c>
      <c r="AD55" s="424" t="s">
        <v>1509</v>
      </c>
      <c r="AE55" s="424" t="s">
        <v>1509</v>
      </c>
      <c r="AF55" s="425">
        <v>44530</v>
      </c>
      <c r="AG55" s="424" t="s">
        <v>1509</v>
      </c>
      <c r="AH55" s="424">
        <v>1</v>
      </c>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414"/>
      <c r="CB55" s="414"/>
      <c r="CC55" s="414"/>
      <c r="CD55" s="414"/>
      <c r="CE55" s="414"/>
      <c r="CF55" s="414"/>
      <c r="CG55" s="414"/>
      <c r="CH55" s="414"/>
      <c r="CI55" s="414"/>
      <c r="CJ55" s="414"/>
      <c r="CK55" s="414"/>
      <c r="CL55" s="414"/>
      <c r="CM55" s="414"/>
      <c r="CN55" s="414"/>
      <c r="CO55" s="414"/>
      <c r="CP55" s="414"/>
      <c r="CQ55" s="414"/>
      <c r="CR55" s="414"/>
      <c r="CS55" s="414"/>
      <c r="CT55" s="414"/>
      <c r="CU55" s="414"/>
      <c r="CV55" s="414"/>
      <c r="CW55" s="414"/>
      <c r="CX55" s="414"/>
      <c r="CY55" s="414"/>
      <c r="CZ55" s="414"/>
      <c r="DA55" s="414"/>
      <c r="DB55" s="414"/>
      <c r="DC55" s="414"/>
      <c r="DD55" s="414"/>
      <c r="DE55" s="414"/>
      <c r="DF55" s="414"/>
      <c r="DG55" s="414"/>
      <c r="DH55" s="414"/>
      <c r="DI55" s="414"/>
      <c r="DJ55" s="414"/>
      <c r="DK55" s="414"/>
      <c r="DL55" s="414"/>
      <c r="DM55" s="414"/>
      <c r="DN55" s="414"/>
      <c r="DO55" s="414"/>
      <c r="DP55" s="414"/>
      <c r="DQ55" s="414"/>
      <c r="DR55" s="414"/>
      <c r="DS55" s="414"/>
      <c r="DT55" s="414"/>
      <c r="DU55" s="414"/>
      <c r="DV55" s="414"/>
      <c r="DW55" s="414"/>
      <c r="DX55" s="414"/>
      <c r="DY55" s="414"/>
      <c r="DZ55" s="414"/>
      <c r="EA55" s="414"/>
      <c r="EB55" s="414"/>
      <c r="EC55" s="414"/>
      <c r="ED55" s="414"/>
      <c r="EE55" s="414"/>
      <c r="EF55" s="414"/>
      <c r="EG55" s="414"/>
      <c r="EH55" s="414"/>
      <c r="EI55" s="414"/>
      <c r="EJ55" s="414"/>
      <c r="EK55" s="414"/>
      <c r="EL55" s="414"/>
      <c r="EM55" s="414"/>
      <c r="EN55" s="414"/>
      <c r="EO55" s="414"/>
      <c r="EP55" s="414"/>
      <c r="EQ55" s="414"/>
      <c r="ER55" s="414"/>
      <c r="ES55" s="414"/>
      <c r="ET55" s="414"/>
      <c r="EU55" s="414"/>
    </row>
    <row r="56" spans="1:151" s="424" customFormat="1" ht="75" hidden="1">
      <c r="A56" s="424" t="s">
        <v>1684</v>
      </c>
      <c r="B56" s="424" t="s">
        <v>1643</v>
      </c>
      <c r="C56" s="424" t="s">
        <v>361</v>
      </c>
      <c r="D56" s="424" t="s">
        <v>1685</v>
      </c>
      <c r="E56" s="424" t="s">
        <v>1686</v>
      </c>
      <c r="F56" s="424" t="s">
        <v>32</v>
      </c>
      <c r="G56" s="424" t="s">
        <v>1509</v>
      </c>
      <c r="H56" s="424" t="s">
        <v>1509</v>
      </c>
      <c r="I56" s="425">
        <v>44197</v>
      </c>
      <c r="J56" s="425" t="s">
        <v>1066</v>
      </c>
      <c r="K56" s="425" t="s">
        <v>1646</v>
      </c>
      <c r="L56" s="425" t="s">
        <v>1646</v>
      </c>
      <c r="M56" s="424" t="s">
        <v>1512</v>
      </c>
      <c r="N56" s="424" t="s">
        <v>1513</v>
      </c>
      <c r="O56" s="424" t="s">
        <v>1581</v>
      </c>
      <c r="P56" s="424" t="s">
        <v>33</v>
      </c>
      <c r="Q56" s="424" t="s">
        <v>33</v>
      </c>
      <c r="R56" s="424" t="s">
        <v>1509</v>
      </c>
      <c r="S56" s="428" t="s">
        <v>1687</v>
      </c>
      <c r="T56" s="424" t="s">
        <v>1516</v>
      </c>
      <c r="V56" s="424" t="s">
        <v>8</v>
      </c>
      <c r="X56" s="424" t="s">
        <v>8</v>
      </c>
      <c r="AA56" s="424" t="s">
        <v>1509</v>
      </c>
      <c r="AB56" s="424" t="s">
        <v>1509</v>
      </c>
      <c r="AC56" s="424" t="s">
        <v>1509</v>
      </c>
      <c r="AD56" s="424" t="s">
        <v>1509</v>
      </c>
      <c r="AE56" s="424" t="s">
        <v>1509</v>
      </c>
      <c r="AF56" s="425">
        <v>44530</v>
      </c>
      <c r="AG56" s="424" t="s">
        <v>1509</v>
      </c>
      <c r="AH56" s="424">
        <v>1</v>
      </c>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4"/>
      <c r="CX56" s="414"/>
      <c r="CY56" s="414"/>
      <c r="CZ56" s="414"/>
      <c r="DA56" s="414"/>
      <c r="DB56" s="414"/>
      <c r="DC56" s="414"/>
      <c r="DD56" s="414"/>
      <c r="DE56" s="414"/>
      <c r="DF56" s="414"/>
      <c r="DG56" s="414"/>
      <c r="DH56" s="414"/>
      <c r="DI56" s="414"/>
      <c r="DJ56" s="414"/>
      <c r="DK56" s="414"/>
      <c r="DL56" s="414"/>
      <c r="DM56" s="414"/>
      <c r="DN56" s="414"/>
      <c r="DO56" s="414"/>
      <c r="DP56" s="414"/>
      <c r="DQ56" s="414"/>
      <c r="DR56" s="414"/>
      <c r="DS56" s="414"/>
      <c r="DT56" s="414"/>
      <c r="DU56" s="414"/>
      <c r="DV56" s="414"/>
      <c r="DW56" s="414"/>
      <c r="DX56" s="414"/>
      <c r="DY56" s="414"/>
      <c r="DZ56" s="414"/>
      <c r="EA56" s="414"/>
      <c r="EB56" s="414"/>
      <c r="EC56" s="414"/>
      <c r="ED56" s="414"/>
      <c r="EE56" s="414"/>
      <c r="EF56" s="414"/>
      <c r="EG56" s="414"/>
      <c r="EH56" s="414"/>
      <c r="EI56" s="414"/>
      <c r="EJ56" s="414"/>
      <c r="EK56" s="414"/>
      <c r="EL56" s="414"/>
      <c r="EM56" s="414"/>
      <c r="EN56" s="414"/>
      <c r="EO56" s="414"/>
      <c r="EP56" s="414"/>
      <c r="EQ56" s="414"/>
      <c r="ER56" s="414"/>
      <c r="ES56" s="414"/>
      <c r="ET56" s="414"/>
      <c r="EU56" s="414"/>
    </row>
    <row r="57" spans="1:151" s="424" customFormat="1" ht="90" hidden="1">
      <c r="A57" s="424" t="s">
        <v>1688</v>
      </c>
      <c r="B57" s="424" t="s">
        <v>951</v>
      </c>
      <c r="C57" s="424" t="s">
        <v>361</v>
      </c>
      <c r="D57" s="424" t="s">
        <v>1689</v>
      </c>
      <c r="E57" s="424" t="s">
        <v>1690</v>
      </c>
      <c r="F57" s="424" t="s">
        <v>32</v>
      </c>
      <c r="G57" s="424" t="s">
        <v>1509</v>
      </c>
      <c r="H57" s="424" t="s">
        <v>1508</v>
      </c>
      <c r="I57" s="424" t="s">
        <v>1509</v>
      </c>
      <c r="J57" s="425" t="s">
        <v>1510</v>
      </c>
      <c r="K57" s="425" t="s">
        <v>1691</v>
      </c>
      <c r="L57" s="425" t="s">
        <v>1691</v>
      </c>
      <c r="M57" s="424" t="s">
        <v>1512</v>
      </c>
      <c r="N57" s="424" t="s">
        <v>1523</v>
      </c>
      <c r="O57" s="424" t="s">
        <v>1514</v>
      </c>
      <c r="P57" s="424" t="s">
        <v>33</v>
      </c>
      <c r="Q57" s="424" t="s">
        <v>32</v>
      </c>
      <c r="R57" s="424" t="s">
        <v>1692</v>
      </c>
      <c r="S57" s="424" t="s">
        <v>1509</v>
      </c>
      <c r="T57" s="424" t="s">
        <v>1528</v>
      </c>
      <c r="V57" s="424" t="s">
        <v>1517</v>
      </c>
      <c r="X57" s="424" t="s">
        <v>1517</v>
      </c>
      <c r="AA57" s="424" t="s">
        <v>32</v>
      </c>
      <c r="AB57" s="424" t="s">
        <v>1529</v>
      </c>
      <c r="AC57" s="424" t="s">
        <v>1529</v>
      </c>
      <c r="AD57" s="424" t="s">
        <v>1530</v>
      </c>
      <c r="AE57" s="424" t="s">
        <v>1519</v>
      </c>
      <c r="AF57" s="425">
        <v>44530</v>
      </c>
      <c r="AG57" s="424" t="s">
        <v>1531</v>
      </c>
      <c r="AH57" s="424">
        <v>1</v>
      </c>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414"/>
      <c r="CG57" s="414"/>
      <c r="CH57" s="414"/>
      <c r="CI57" s="414"/>
      <c r="CJ57" s="414"/>
      <c r="CK57" s="414"/>
      <c r="CL57" s="414"/>
      <c r="CM57" s="414"/>
      <c r="CN57" s="414"/>
      <c r="CO57" s="414"/>
      <c r="CP57" s="414"/>
      <c r="CQ57" s="414"/>
      <c r="CR57" s="414"/>
      <c r="CS57" s="414"/>
      <c r="CT57" s="414"/>
      <c r="CU57" s="414"/>
      <c r="CV57" s="414"/>
      <c r="CW57" s="414"/>
      <c r="CX57" s="414"/>
      <c r="CY57" s="414"/>
      <c r="CZ57" s="414"/>
      <c r="DA57" s="414"/>
      <c r="DB57" s="414"/>
      <c r="DC57" s="414"/>
      <c r="DD57" s="414"/>
      <c r="DE57" s="414"/>
      <c r="DF57" s="414"/>
      <c r="DG57" s="414"/>
      <c r="DH57" s="414"/>
      <c r="DI57" s="414"/>
      <c r="DJ57" s="414"/>
      <c r="DK57" s="414"/>
      <c r="DL57" s="414"/>
      <c r="DM57" s="414"/>
      <c r="DN57" s="414"/>
      <c r="DO57" s="414"/>
      <c r="DP57" s="414"/>
      <c r="DQ57" s="414"/>
      <c r="DR57" s="414"/>
      <c r="DS57" s="414"/>
      <c r="DT57" s="414"/>
      <c r="DU57" s="414"/>
      <c r="DV57" s="414"/>
      <c r="DW57" s="414"/>
      <c r="DX57" s="414"/>
      <c r="DY57" s="414"/>
      <c r="DZ57" s="414"/>
      <c r="EA57" s="414"/>
      <c r="EB57" s="414"/>
      <c r="EC57" s="414"/>
      <c r="ED57" s="414"/>
      <c r="EE57" s="414"/>
      <c r="EF57" s="414"/>
      <c r="EG57" s="414"/>
      <c r="EH57" s="414"/>
      <c r="EI57" s="414"/>
      <c r="EJ57" s="414"/>
      <c r="EK57" s="414"/>
      <c r="EL57" s="414"/>
      <c r="EM57" s="414"/>
      <c r="EN57" s="414"/>
      <c r="EO57" s="414"/>
      <c r="EP57" s="414"/>
      <c r="EQ57" s="414"/>
      <c r="ER57" s="414"/>
      <c r="ES57" s="414"/>
      <c r="ET57" s="414"/>
      <c r="EU57" s="414"/>
    </row>
    <row r="58" spans="1:151" s="424" customFormat="1" ht="90" hidden="1">
      <c r="A58" s="424" t="s">
        <v>1693</v>
      </c>
      <c r="B58" s="424" t="s">
        <v>951</v>
      </c>
      <c r="C58" s="424" t="s">
        <v>361</v>
      </c>
      <c r="D58" s="424" t="s">
        <v>1694</v>
      </c>
      <c r="E58" s="424" t="s">
        <v>1695</v>
      </c>
      <c r="F58" s="424" t="s">
        <v>33</v>
      </c>
      <c r="G58" s="424" t="s">
        <v>1509</v>
      </c>
      <c r="H58" s="424" t="s">
        <v>1508</v>
      </c>
      <c r="I58" s="424" t="s">
        <v>1509</v>
      </c>
      <c r="J58" s="425" t="s">
        <v>1510</v>
      </c>
      <c r="K58" s="425" t="s">
        <v>1691</v>
      </c>
      <c r="L58" s="425" t="s">
        <v>1691</v>
      </c>
      <c r="M58" s="424" t="s">
        <v>1512</v>
      </c>
      <c r="N58" s="424" t="s">
        <v>1523</v>
      </c>
      <c r="O58" s="424" t="s">
        <v>1514</v>
      </c>
      <c r="P58" s="424" t="s">
        <v>33</v>
      </c>
      <c r="Q58" s="424" t="s">
        <v>33</v>
      </c>
      <c r="R58" s="424" t="s">
        <v>1696</v>
      </c>
      <c r="S58" s="424" t="s">
        <v>1509</v>
      </c>
      <c r="T58" s="424" t="s">
        <v>1528</v>
      </c>
      <c r="V58" s="424" t="s">
        <v>1517</v>
      </c>
      <c r="X58" s="424" t="s">
        <v>1517</v>
      </c>
      <c r="AA58" s="424" t="s">
        <v>32</v>
      </c>
      <c r="AB58" s="424" t="s">
        <v>1529</v>
      </c>
      <c r="AC58" s="424" t="s">
        <v>1529</v>
      </c>
      <c r="AD58" s="424" t="s">
        <v>1530</v>
      </c>
      <c r="AE58" s="424" t="s">
        <v>1519</v>
      </c>
      <c r="AF58" s="425">
        <v>44530</v>
      </c>
      <c r="AG58" s="424" t="s">
        <v>1531</v>
      </c>
      <c r="AH58" s="424">
        <v>1</v>
      </c>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4"/>
      <c r="CV58" s="414"/>
      <c r="CW58" s="414"/>
      <c r="CX58" s="414"/>
      <c r="CY58" s="414"/>
      <c r="CZ58" s="414"/>
      <c r="DA58" s="414"/>
      <c r="DB58" s="414"/>
      <c r="DC58" s="414"/>
      <c r="DD58" s="414"/>
      <c r="DE58" s="414"/>
      <c r="DF58" s="414"/>
      <c r="DG58" s="414"/>
      <c r="DH58" s="414"/>
      <c r="DI58" s="414"/>
      <c r="DJ58" s="414"/>
      <c r="DK58" s="414"/>
      <c r="DL58" s="414"/>
      <c r="DM58" s="414"/>
      <c r="DN58" s="414"/>
      <c r="DO58" s="414"/>
      <c r="DP58" s="414"/>
      <c r="DQ58" s="414"/>
      <c r="DR58" s="414"/>
      <c r="DS58" s="414"/>
      <c r="DT58" s="414"/>
      <c r="DU58" s="414"/>
      <c r="DV58" s="414"/>
      <c r="DW58" s="414"/>
      <c r="DX58" s="414"/>
      <c r="DY58" s="414"/>
      <c r="DZ58" s="414"/>
      <c r="EA58" s="414"/>
      <c r="EB58" s="414"/>
      <c r="EC58" s="414"/>
      <c r="ED58" s="414"/>
      <c r="EE58" s="414"/>
      <c r="EF58" s="414"/>
      <c r="EG58" s="414"/>
      <c r="EH58" s="414"/>
      <c r="EI58" s="414"/>
      <c r="EJ58" s="414"/>
      <c r="EK58" s="414"/>
      <c r="EL58" s="414"/>
      <c r="EM58" s="414"/>
      <c r="EN58" s="414"/>
      <c r="EO58" s="414"/>
      <c r="EP58" s="414"/>
      <c r="EQ58" s="414"/>
      <c r="ER58" s="414"/>
      <c r="ES58" s="414"/>
      <c r="ET58" s="414"/>
      <c r="EU58" s="414"/>
    </row>
    <row r="59" spans="1:151" s="424" customFormat="1" ht="90" hidden="1">
      <c r="A59" s="424" t="s">
        <v>1697</v>
      </c>
      <c r="B59" s="424" t="s">
        <v>951</v>
      </c>
      <c r="C59" s="424" t="s">
        <v>361</v>
      </c>
      <c r="D59" s="424" t="s">
        <v>1698</v>
      </c>
      <c r="E59" s="424" t="s">
        <v>1699</v>
      </c>
      <c r="F59" s="424" t="s">
        <v>33</v>
      </c>
      <c r="G59" s="424" t="s">
        <v>1509</v>
      </c>
      <c r="H59" s="424" t="s">
        <v>1508</v>
      </c>
      <c r="I59" s="424" t="s">
        <v>1509</v>
      </c>
      <c r="J59" s="425" t="s">
        <v>1510</v>
      </c>
      <c r="K59" s="425" t="s">
        <v>1691</v>
      </c>
      <c r="L59" s="425" t="s">
        <v>1691</v>
      </c>
      <c r="M59" s="424" t="s">
        <v>1512</v>
      </c>
      <c r="N59" s="424" t="s">
        <v>1523</v>
      </c>
      <c r="O59" s="424" t="s">
        <v>1514</v>
      </c>
      <c r="P59" s="424" t="s">
        <v>33</v>
      </c>
      <c r="Q59" s="424" t="s">
        <v>32</v>
      </c>
      <c r="R59" s="424" t="s">
        <v>1700</v>
      </c>
      <c r="S59" s="424" t="s">
        <v>1509</v>
      </c>
      <c r="T59" s="424" t="s">
        <v>1516</v>
      </c>
      <c r="V59" s="424" t="s">
        <v>8</v>
      </c>
      <c r="X59" s="424" t="s">
        <v>8</v>
      </c>
      <c r="AA59" s="424" t="s">
        <v>33</v>
      </c>
      <c r="AB59" s="424" t="s">
        <v>1509</v>
      </c>
      <c r="AC59" s="424" t="s">
        <v>1509</v>
      </c>
      <c r="AD59" s="424" t="s">
        <v>1509</v>
      </c>
      <c r="AE59" s="424" t="s">
        <v>1509</v>
      </c>
      <c r="AF59" s="425">
        <v>44530</v>
      </c>
      <c r="AG59" s="424" t="s">
        <v>1509</v>
      </c>
      <c r="AH59" s="424">
        <v>1</v>
      </c>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c r="BX59" s="414"/>
      <c r="BY59" s="414"/>
      <c r="BZ59" s="414"/>
      <c r="CA59" s="414"/>
      <c r="CB59" s="414"/>
      <c r="CC59" s="414"/>
      <c r="CD59" s="414"/>
      <c r="CE59" s="414"/>
      <c r="CF59" s="414"/>
      <c r="CG59" s="414"/>
      <c r="CH59" s="414"/>
      <c r="CI59" s="414"/>
      <c r="CJ59" s="414"/>
      <c r="CK59" s="414"/>
      <c r="CL59" s="414"/>
      <c r="CM59" s="414"/>
      <c r="CN59" s="414"/>
      <c r="CO59" s="414"/>
      <c r="CP59" s="414"/>
      <c r="CQ59" s="414"/>
      <c r="CR59" s="414"/>
      <c r="CS59" s="414"/>
      <c r="CT59" s="414"/>
      <c r="CU59" s="414"/>
      <c r="CV59" s="414"/>
      <c r="CW59" s="414"/>
      <c r="CX59" s="414"/>
      <c r="CY59" s="414"/>
      <c r="CZ59" s="414"/>
      <c r="DA59" s="414"/>
      <c r="DB59" s="414"/>
      <c r="DC59" s="414"/>
      <c r="DD59" s="414"/>
      <c r="DE59" s="414"/>
      <c r="DF59" s="414"/>
      <c r="DG59" s="414"/>
      <c r="DH59" s="414"/>
      <c r="DI59" s="414"/>
      <c r="DJ59" s="414"/>
      <c r="DK59" s="414"/>
      <c r="DL59" s="414"/>
      <c r="DM59" s="414"/>
      <c r="DN59" s="414"/>
      <c r="DO59" s="414"/>
      <c r="DP59" s="414"/>
      <c r="DQ59" s="414"/>
      <c r="DR59" s="414"/>
      <c r="DS59" s="414"/>
      <c r="DT59" s="414"/>
      <c r="DU59" s="414"/>
      <c r="DV59" s="414"/>
      <c r="DW59" s="414"/>
      <c r="DX59" s="414"/>
      <c r="DY59" s="414"/>
      <c r="DZ59" s="414"/>
      <c r="EA59" s="414"/>
      <c r="EB59" s="414"/>
      <c r="EC59" s="414"/>
      <c r="ED59" s="414"/>
      <c r="EE59" s="414"/>
      <c r="EF59" s="414"/>
      <c r="EG59" s="414"/>
      <c r="EH59" s="414"/>
      <c r="EI59" s="414"/>
      <c r="EJ59" s="414"/>
      <c r="EK59" s="414"/>
      <c r="EL59" s="414"/>
      <c r="EM59" s="414"/>
      <c r="EN59" s="414"/>
      <c r="EO59" s="414"/>
      <c r="EP59" s="414"/>
      <c r="EQ59" s="414"/>
      <c r="ER59" s="414"/>
      <c r="ES59" s="414"/>
      <c r="ET59" s="414"/>
      <c r="EU59" s="414"/>
    </row>
    <row r="60" spans="1:151" s="424" customFormat="1" ht="90" hidden="1">
      <c r="A60" s="424" t="s">
        <v>1701</v>
      </c>
      <c r="B60" s="424" t="s">
        <v>951</v>
      </c>
      <c r="C60" s="424" t="s">
        <v>361</v>
      </c>
      <c r="D60" s="424" t="s">
        <v>1702</v>
      </c>
      <c r="E60" s="424" t="s">
        <v>1703</v>
      </c>
      <c r="F60" s="424" t="s">
        <v>33</v>
      </c>
      <c r="G60" s="424" t="s">
        <v>1509</v>
      </c>
      <c r="H60" s="424" t="s">
        <v>1508</v>
      </c>
      <c r="I60" s="424" t="s">
        <v>1509</v>
      </c>
      <c r="J60" s="425" t="s">
        <v>1510</v>
      </c>
      <c r="K60" s="425" t="s">
        <v>1691</v>
      </c>
      <c r="L60" s="425" t="s">
        <v>1691</v>
      </c>
      <c r="M60" s="424" t="s">
        <v>1512</v>
      </c>
      <c r="N60" s="424" t="s">
        <v>1523</v>
      </c>
      <c r="O60" s="424" t="s">
        <v>1514</v>
      </c>
      <c r="P60" s="424" t="s">
        <v>33</v>
      </c>
      <c r="Q60" s="424" t="s">
        <v>32</v>
      </c>
      <c r="R60" s="424" t="s">
        <v>1704</v>
      </c>
      <c r="S60" s="424" t="s">
        <v>1509</v>
      </c>
      <c r="T60" s="424" t="s">
        <v>1528</v>
      </c>
      <c r="V60" s="424" t="s">
        <v>1517</v>
      </c>
      <c r="X60" s="424" t="s">
        <v>1517</v>
      </c>
      <c r="AA60" s="424" t="s">
        <v>32</v>
      </c>
      <c r="AB60" s="424" t="s">
        <v>1529</v>
      </c>
      <c r="AC60" s="424" t="s">
        <v>1529</v>
      </c>
      <c r="AD60" s="424" t="s">
        <v>1530</v>
      </c>
      <c r="AE60" s="424" t="s">
        <v>1519</v>
      </c>
      <c r="AF60" s="425">
        <v>44530</v>
      </c>
      <c r="AG60" s="424" t="s">
        <v>1531</v>
      </c>
      <c r="AH60" s="424">
        <v>1</v>
      </c>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414"/>
      <c r="CB60" s="414"/>
      <c r="CC60" s="414"/>
      <c r="CD60" s="414"/>
      <c r="CE60" s="414"/>
      <c r="CF60" s="414"/>
      <c r="CG60" s="414"/>
      <c r="CH60" s="414"/>
      <c r="CI60" s="414"/>
      <c r="CJ60" s="414"/>
      <c r="CK60" s="414"/>
      <c r="CL60" s="414"/>
      <c r="CM60" s="414"/>
      <c r="CN60" s="414"/>
      <c r="CO60" s="414"/>
      <c r="CP60" s="414"/>
      <c r="CQ60" s="414"/>
      <c r="CR60" s="414"/>
      <c r="CS60" s="414"/>
      <c r="CT60" s="414"/>
      <c r="CU60" s="414"/>
      <c r="CV60" s="414"/>
      <c r="CW60" s="414"/>
      <c r="CX60" s="414"/>
      <c r="CY60" s="414"/>
      <c r="CZ60" s="414"/>
      <c r="DA60" s="414"/>
      <c r="DB60" s="414"/>
      <c r="DC60" s="414"/>
      <c r="DD60" s="414"/>
      <c r="DE60" s="414"/>
      <c r="DF60" s="414"/>
      <c r="DG60" s="414"/>
      <c r="DH60" s="414"/>
      <c r="DI60" s="414"/>
      <c r="DJ60" s="414"/>
      <c r="DK60" s="414"/>
      <c r="DL60" s="414"/>
      <c r="DM60" s="414"/>
      <c r="DN60" s="414"/>
      <c r="DO60" s="414"/>
      <c r="DP60" s="414"/>
      <c r="DQ60" s="414"/>
      <c r="DR60" s="414"/>
      <c r="DS60" s="414"/>
      <c r="DT60" s="414"/>
      <c r="DU60" s="414"/>
      <c r="DV60" s="414"/>
      <c r="DW60" s="414"/>
      <c r="DX60" s="414"/>
      <c r="DY60" s="414"/>
      <c r="DZ60" s="414"/>
      <c r="EA60" s="414"/>
      <c r="EB60" s="414"/>
      <c r="EC60" s="414"/>
      <c r="ED60" s="414"/>
      <c r="EE60" s="414"/>
      <c r="EF60" s="414"/>
      <c r="EG60" s="414"/>
      <c r="EH60" s="414"/>
      <c r="EI60" s="414"/>
      <c r="EJ60" s="414"/>
      <c r="EK60" s="414"/>
      <c r="EL60" s="414"/>
      <c r="EM60" s="414"/>
      <c r="EN60" s="414"/>
      <c r="EO60" s="414"/>
      <c r="EP60" s="414"/>
      <c r="EQ60" s="414"/>
      <c r="ER60" s="414"/>
      <c r="ES60" s="414"/>
      <c r="ET60" s="414"/>
      <c r="EU60" s="414"/>
    </row>
    <row r="61" spans="1:151" s="424" customFormat="1" ht="90" hidden="1">
      <c r="A61" s="424" t="s">
        <v>1705</v>
      </c>
      <c r="B61" s="424" t="s">
        <v>951</v>
      </c>
      <c r="C61" s="424" t="s">
        <v>361</v>
      </c>
      <c r="D61" s="424" t="s">
        <v>1706</v>
      </c>
      <c r="E61" s="424" t="s">
        <v>1707</v>
      </c>
      <c r="F61" s="424" t="s">
        <v>32</v>
      </c>
      <c r="G61" s="424" t="s">
        <v>1509</v>
      </c>
      <c r="H61" s="424" t="s">
        <v>1508</v>
      </c>
      <c r="I61" s="424" t="s">
        <v>1509</v>
      </c>
      <c r="J61" s="425" t="s">
        <v>1510</v>
      </c>
      <c r="K61" s="425" t="s">
        <v>1691</v>
      </c>
      <c r="L61" s="425" t="s">
        <v>1691</v>
      </c>
      <c r="M61" s="424" t="s">
        <v>1512</v>
      </c>
      <c r="N61" s="424" t="s">
        <v>1523</v>
      </c>
      <c r="O61" s="424" t="s">
        <v>1514</v>
      </c>
      <c r="P61" s="424" t="s">
        <v>33</v>
      </c>
      <c r="Q61" s="424" t="s">
        <v>32</v>
      </c>
      <c r="R61" s="424" t="s">
        <v>1700</v>
      </c>
      <c r="S61" s="424" t="s">
        <v>1509</v>
      </c>
      <c r="T61" s="424" t="s">
        <v>1528</v>
      </c>
      <c r="V61" s="424" t="s">
        <v>1517</v>
      </c>
      <c r="X61" s="424" t="s">
        <v>1517</v>
      </c>
      <c r="AA61" s="424" t="s">
        <v>32</v>
      </c>
      <c r="AB61" s="424" t="s">
        <v>1529</v>
      </c>
      <c r="AC61" s="424" t="s">
        <v>1529</v>
      </c>
      <c r="AD61" s="424" t="s">
        <v>1530</v>
      </c>
      <c r="AE61" s="424" t="s">
        <v>1519</v>
      </c>
      <c r="AF61" s="425">
        <v>44530</v>
      </c>
      <c r="AG61" s="424" t="s">
        <v>1531</v>
      </c>
      <c r="AH61" s="424">
        <v>1</v>
      </c>
      <c r="AI61" s="414"/>
      <c r="AJ61" s="414"/>
      <c r="AK61" s="414"/>
      <c r="AL61" s="414"/>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c r="BX61" s="414"/>
      <c r="BY61" s="414"/>
      <c r="BZ61" s="414"/>
      <c r="CA61" s="414"/>
      <c r="CB61" s="414"/>
      <c r="CC61" s="414"/>
      <c r="CD61" s="414"/>
      <c r="CE61" s="414"/>
      <c r="CF61" s="414"/>
      <c r="CG61" s="414"/>
      <c r="CH61" s="414"/>
      <c r="CI61" s="414"/>
      <c r="CJ61" s="414"/>
      <c r="CK61" s="414"/>
      <c r="CL61" s="414"/>
      <c r="CM61" s="414"/>
      <c r="CN61" s="414"/>
      <c r="CO61" s="414"/>
      <c r="CP61" s="414"/>
      <c r="CQ61" s="414"/>
      <c r="CR61" s="414"/>
      <c r="CS61" s="414"/>
      <c r="CT61" s="414"/>
      <c r="CU61" s="414"/>
      <c r="CV61" s="414"/>
      <c r="CW61" s="414"/>
      <c r="CX61" s="414"/>
      <c r="CY61" s="414"/>
      <c r="CZ61" s="414"/>
      <c r="DA61" s="414"/>
      <c r="DB61" s="414"/>
      <c r="DC61" s="414"/>
      <c r="DD61" s="414"/>
      <c r="DE61" s="414"/>
      <c r="DF61" s="414"/>
      <c r="DG61" s="414"/>
      <c r="DH61" s="414"/>
      <c r="DI61" s="414"/>
      <c r="DJ61" s="414"/>
      <c r="DK61" s="414"/>
      <c r="DL61" s="414"/>
      <c r="DM61" s="414"/>
      <c r="DN61" s="414"/>
      <c r="DO61" s="414"/>
      <c r="DP61" s="414"/>
      <c r="DQ61" s="414"/>
      <c r="DR61" s="414"/>
      <c r="DS61" s="414"/>
      <c r="DT61" s="414"/>
      <c r="DU61" s="414"/>
      <c r="DV61" s="414"/>
      <c r="DW61" s="414"/>
      <c r="DX61" s="414"/>
      <c r="DY61" s="414"/>
      <c r="DZ61" s="414"/>
      <c r="EA61" s="414"/>
      <c r="EB61" s="414"/>
      <c r="EC61" s="414"/>
      <c r="ED61" s="414"/>
      <c r="EE61" s="414"/>
      <c r="EF61" s="414"/>
      <c r="EG61" s="414"/>
      <c r="EH61" s="414"/>
      <c r="EI61" s="414"/>
      <c r="EJ61" s="414"/>
      <c r="EK61" s="414"/>
      <c r="EL61" s="414"/>
      <c r="EM61" s="414"/>
      <c r="EN61" s="414"/>
      <c r="EO61" s="414"/>
      <c r="EP61" s="414"/>
      <c r="EQ61" s="414"/>
      <c r="ER61" s="414"/>
      <c r="ES61" s="414"/>
      <c r="ET61" s="414"/>
      <c r="EU61" s="414"/>
    </row>
    <row r="62" spans="1:151" s="424" customFormat="1" ht="60" hidden="1">
      <c r="A62" s="424" t="s">
        <v>1708</v>
      </c>
      <c r="B62" s="424" t="s">
        <v>951</v>
      </c>
      <c r="C62" s="424" t="s">
        <v>361</v>
      </c>
      <c r="D62" s="424" t="s">
        <v>1709</v>
      </c>
      <c r="E62" s="424" t="s">
        <v>1710</v>
      </c>
      <c r="F62" s="424" t="s">
        <v>33</v>
      </c>
      <c r="G62" s="424" t="s">
        <v>1509</v>
      </c>
      <c r="H62" s="424" t="s">
        <v>1508</v>
      </c>
      <c r="I62" s="424" t="s">
        <v>1509</v>
      </c>
      <c r="J62" s="425" t="s">
        <v>1510</v>
      </c>
      <c r="K62" s="425" t="s">
        <v>1691</v>
      </c>
      <c r="L62" s="425" t="s">
        <v>1691</v>
      </c>
      <c r="M62" s="424" t="s">
        <v>1512</v>
      </c>
      <c r="N62" s="424" t="s">
        <v>1523</v>
      </c>
      <c r="O62" s="424" t="s">
        <v>1514</v>
      </c>
      <c r="P62" s="424" t="s">
        <v>33</v>
      </c>
      <c r="Q62" s="424" t="s">
        <v>32</v>
      </c>
      <c r="R62" s="424" t="s">
        <v>1711</v>
      </c>
      <c r="S62" s="424" t="s">
        <v>1509</v>
      </c>
      <c r="T62" s="424" t="s">
        <v>1516</v>
      </c>
      <c r="V62" s="424" t="s">
        <v>8</v>
      </c>
      <c r="X62" s="424" t="s">
        <v>8</v>
      </c>
      <c r="AA62" s="424" t="s">
        <v>33</v>
      </c>
      <c r="AB62" s="424" t="s">
        <v>1509</v>
      </c>
      <c r="AC62" s="424" t="s">
        <v>1509</v>
      </c>
      <c r="AD62" s="424" t="s">
        <v>1509</v>
      </c>
      <c r="AE62" s="424" t="s">
        <v>1509</v>
      </c>
      <c r="AF62" s="425">
        <v>44530</v>
      </c>
      <c r="AG62" s="424" t="s">
        <v>1509</v>
      </c>
      <c r="AH62" s="424">
        <v>1</v>
      </c>
      <c r="AI62" s="414"/>
      <c r="AJ62" s="414"/>
      <c r="AK62" s="414"/>
      <c r="AL62" s="414"/>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c r="BX62" s="414"/>
      <c r="BY62" s="414"/>
      <c r="BZ62" s="414"/>
      <c r="CA62" s="414"/>
      <c r="CB62" s="414"/>
      <c r="CC62" s="414"/>
      <c r="CD62" s="414"/>
      <c r="CE62" s="414"/>
      <c r="CF62" s="414"/>
      <c r="CG62" s="414"/>
      <c r="CH62" s="414"/>
      <c r="CI62" s="414"/>
      <c r="CJ62" s="414"/>
      <c r="CK62" s="414"/>
      <c r="CL62" s="414"/>
      <c r="CM62" s="414"/>
      <c r="CN62" s="414"/>
      <c r="CO62" s="414"/>
      <c r="CP62" s="414"/>
      <c r="CQ62" s="414"/>
      <c r="CR62" s="414"/>
      <c r="CS62" s="414"/>
      <c r="CT62" s="414"/>
      <c r="CU62" s="414"/>
      <c r="CV62" s="414"/>
      <c r="CW62" s="414"/>
      <c r="CX62" s="414"/>
      <c r="CY62" s="414"/>
      <c r="CZ62" s="414"/>
      <c r="DA62" s="414"/>
      <c r="DB62" s="414"/>
      <c r="DC62" s="414"/>
      <c r="DD62" s="414"/>
      <c r="DE62" s="414"/>
      <c r="DF62" s="414"/>
      <c r="DG62" s="414"/>
      <c r="DH62" s="414"/>
      <c r="DI62" s="414"/>
      <c r="DJ62" s="414"/>
      <c r="DK62" s="414"/>
      <c r="DL62" s="414"/>
      <c r="DM62" s="414"/>
      <c r="DN62" s="414"/>
      <c r="DO62" s="414"/>
      <c r="DP62" s="414"/>
      <c r="DQ62" s="414"/>
      <c r="DR62" s="414"/>
      <c r="DS62" s="414"/>
      <c r="DT62" s="414"/>
      <c r="DU62" s="414"/>
      <c r="DV62" s="414"/>
      <c r="DW62" s="414"/>
      <c r="DX62" s="414"/>
      <c r="DY62" s="414"/>
      <c r="DZ62" s="414"/>
      <c r="EA62" s="414"/>
      <c r="EB62" s="414"/>
      <c r="EC62" s="414"/>
      <c r="ED62" s="414"/>
      <c r="EE62" s="414"/>
      <c r="EF62" s="414"/>
      <c r="EG62" s="414"/>
      <c r="EH62" s="414"/>
      <c r="EI62" s="414"/>
      <c r="EJ62" s="414"/>
      <c r="EK62" s="414"/>
      <c r="EL62" s="414"/>
      <c r="EM62" s="414"/>
      <c r="EN62" s="414"/>
      <c r="EO62" s="414"/>
      <c r="EP62" s="414"/>
      <c r="EQ62" s="414"/>
      <c r="ER62" s="414"/>
      <c r="ES62" s="414"/>
      <c r="ET62" s="414"/>
      <c r="EU62" s="414"/>
    </row>
    <row r="63" spans="1:151" s="424" customFormat="1" ht="75" hidden="1">
      <c r="A63" s="424" t="s">
        <v>1712</v>
      </c>
      <c r="B63" s="424" t="s">
        <v>951</v>
      </c>
      <c r="C63" s="424" t="s">
        <v>361</v>
      </c>
      <c r="D63" s="424" t="s">
        <v>1713</v>
      </c>
      <c r="E63" s="424" t="s">
        <v>1714</v>
      </c>
      <c r="F63" s="424" t="s">
        <v>32</v>
      </c>
      <c r="G63" s="424" t="s">
        <v>1509</v>
      </c>
      <c r="H63" s="424" t="s">
        <v>1508</v>
      </c>
      <c r="I63" s="424" t="s">
        <v>1509</v>
      </c>
      <c r="J63" s="425" t="s">
        <v>1510</v>
      </c>
      <c r="K63" s="425" t="s">
        <v>1691</v>
      </c>
      <c r="L63" s="425" t="s">
        <v>1691</v>
      </c>
      <c r="M63" s="424" t="s">
        <v>1512</v>
      </c>
      <c r="N63" s="424" t="s">
        <v>1523</v>
      </c>
      <c r="O63" s="424" t="s">
        <v>1514</v>
      </c>
      <c r="P63" s="424" t="s">
        <v>33</v>
      </c>
      <c r="Q63" s="424" t="s">
        <v>32</v>
      </c>
      <c r="R63" s="424" t="s">
        <v>1715</v>
      </c>
      <c r="S63" s="424" t="s">
        <v>1509</v>
      </c>
      <c r="T63" s="424" t="s">
        <v>1516</v>
      </c>
      <c r="V63" s="424" t="s">
        <v>8</v>
      </c>
      <c r="X63" s="424" t="s">
        <v>8</v>
      </c>
      <c r="AA63" s="424" t="s">
        <v>33</v>
      </c>
      <c r="AB63" s="424" t="s">
        <v>1509</v>
      </c>
      <c r="AC63" s="424" t="s">
        <v>1509</v>
      </c>
      <c r="AD63" s="424" t="s">
        <v>1509</v>
      </c>
      <c r="AE63" s="424" t="s">
        <v>1509</v>
      </c>
      <c r="AF63" s="425">
        <v>44530</v>
      </c>
      <c r="AG63" s="424" t="s">
        <v>1509</v>
      </c>
      <c r="AH63" s="424">
        <v>1</v>
      </c>
      <c r="AI63" s="414"/>
      <c r="AJ63" s="414"/>
      <c r="AK63" s="414"/>
      <c r="AL63" s="414"/>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414"/>
      <c r="CW63" s="414"/>
      <c r="CX63" s="414"/>
      <c r="CY63" s="414"/>
      <c r="CZ63" s="414"/>
      <c r="DA63" s="414"/>
      <c r="DB63" s="414"/>
      <c r="DC63" s="414"/>
      <c r="DD63" s="414"/>
      <c r="DE63" s="414"/>
      <c r="DF63" s="414"/>
      <c r="DG63" s="414"/>
      <c r="DH63" s="414"/>
      <c r="DI63" s="414"/>
      <c r="DJ63" s="414"/>
      <c r="DK63" s="414"/>
      <c r="DL63" s="414"/>
      <c r="DM63" s="414"/>
      <c r="DN63" s="414"/>
      <c r="DO63" s="414"/>
      <c r="DP63" s="414"/>
      <c r="DQ63" s="414"/>
      <c r="DR63" s="414"/>
      <c r="DS63" s="414"/>
      <c r="DT63" s="414"/>
      <c r="DU63" s="414"/>
      <c r="DV63" s="414"/>
      <c r="DW63" s="414"/>
      <c r="DX63" s="414"/>
      <c r="DY63" s="414"/>
      <c r="DZ63" s="414"/>
      <c r="EA63" s="414"/>
      <c r="EB63" s="414"/>
      <c r="EC63" s="414"/>
      <c r="ED63" s="414"/>
      <c r="EE63" s="414"/>
      <c r="EF63" s="414"/>
      <c r="EG63" s="414"/>
      <c r="EH63" s="414"/>
      <c r="EI63" s="414"/>
      <c r="EJ63" s="414"/>
      <c r="EK63" s="414"/>
      <c r="EL63" s="414"/>
      <c r="EM63" s="414"/>
      <c r="EN63" s="414"/>
      <c r="EO63" s="414"/>
      <c r="EP63" s="414"/>
      <c r="EQ63" s="414"/>
      <c r="ER63" s="414"/>
      <c r="ES63" s="414"/>
      <c r="ET63" s="414"/>
      <c r="EU63" s="414"/>
    </row>
    <row r="64" spans="1:151" s="424" customFormat="1" ht="120" hidden="1">
      <c r="A64" s="424" t="s">
        <v>1716</v>
      </c>
      <c r="B64" s="424" t="s">
        <v>951</v>
      </c>
      <c r="C64" s="424" t="s">
        <v>361</v>
      </c>
      <c r="D64" s="424" t="s">
        <v>1717</v>
      </c>
      <c r="E64" s="424" t="s">
        <v>1718</v>
      </c>
      <c r="F64" s="424" t="s">
        <v>32</v>
      </c>
      <c r="G64" s="424" t="s">
        <v>1509</v>
      </c>
      <c r="H64" s="424" t="s">
        <v>1508</v>
      </c>
      <c r="I64" s="424" t="s">
        <v>1509</v>
      </c>
      <c r="J64" s="425" t="s">
        <v>1510</v>
      </c>
      <c r="K64" s="425" t="s">
        <v>1691</v>
      </c>
      <c r="L64" s="425" t="s">
        <v>1691</v>
      </c>
      <c r="M64" s="424" t="s">
        <v>1512</v>
      </c>
      <c r="N64" s="424" t="s">
        <v>1523</v>
      </c>
      <c r="O64" s="424" t="s">
        <v>1514</v>
      </c>
      <c r="P64" s="424" t="s">
        <v>33</v>
      </c>
      <c r="Q64" s="424" t="s">
        <v>32</v>
      </c>
      <c r="R64" s="424" t="s">
        <v>1715</v>
      </c>
      <c r="S64" s="424" t="s">
        <v>1509</v>
      </c>
      <c r="T64" s="424" t="s">
        <v>1516</v>
      </c>
      <c r="V64" s="424" t="s">
        <v>8</v>
      </c>
      <c r="X64" s="424" t="s">
        <v>8</v>
      </c>
      <c r="AA64" s="424" t="s">
        <v>33</v>
      </c>
      <c r="AB64" s="424" t="s">
        <v>1509</v>
      </c>
      <c r="AC64" s="424" t="s">
        <v>1509</v>
      </c>
      <c r="AD64" s="424" t="s">
        <v>1509</v>
      </c>
      <c r="AE64" s="424" t="s">
        <v>1509</v>
      </c>
      <c r="AF64" s="425">
        <v>44530</v>
      </c>
      <c r="AG64" s="424" t="s">
        <v>1509</v>
      </c>
      <c r="AH64" s="424">
        <v>1</v>
      </c>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c r="BX64" s="414"/>
      <c r="BY64" s="414"/>
      <c r="BZ64" s="414"/>
      <c r="CA64" s="414"/>
      <c r="CB64" s="414"/>
      <c r="CC64" s="414"/>
      <c r="CD64" s="414"/>
      <c r="CE64" s="414"/>
      <c r="CF64" s="414"/>
      <c r="CG64" s="414"/>
      <c r="CH64" s="414"/>
      <c r="CI64" s="414"/>
      <c r="CJ64" s="414"/>
      <c r="CK64" s="414"/>
      <c r="CL64" s="414"/>
      <c r="CM64" s="414"/>
      <c r="CN64" s="414"/>
      <c r="CO64" s="414"/>
      <c r="CP64" s="414"/>
      <c r="CQ64" s="414"/>
      <c r="CR64" s="414"/>
      <c r="CS64" s="414"/>
      <c r="CT64" s="414"/>
      <c r="CU64" s="414"/>
      <c r="CV64" s="414"/>
      <c r="CW64" s="414"/>
      <c r="CX64" s="414"/>
      <c r="CY64" s="414"/>
      <c r="CZ64" s="414"/>
      <c r="DA64" s="414"/>
      <c r="DB64" s="414"/>
      <c r="DC64" s="414"/>
      <c r="DD64" s="414"/>
      <c r="DE64" s="414"/>
      <c r="DF64" s="414"/>
      <c r="DG64" s="414"/>
      <c r="DH64" s="414"/>
      <c r="DI64" s="414"/>
      <c r="DJ64" s="414"/>
      <c r="DK64" s="414"/>
      <c r="DL64" s="414"/>
      <c r="DM64" s="414"/>
      <c r="DN64" s="414"/>
      <c r="DO64" s="414"/>
      <c r="DP64" s="414"/>
      <c r="DQ64" s="414"/>
      <c r="DR64" s="414"/>
      <c r="DS64" s="414"/>
      <c r="DT64" s="414"/>
      <c r="DU64" s="414"/>
      <c r="DV64" s="414"/>
      <c r="DW64" s="414"/>
      <c r="DX64" s="414"/>
      <c r="DY64" s="414"/>
      <c r="DZ64" s="414"/>
      <c r="EA64" s="414"/>
      <c r="EB64" s="414"/>
      <c r="EC64" s="414"/>
      <c r="ED64" s="414"/>
      <c r="EE64" s="414"/>
      <c r="EF64" s="414"/>
      <c r="EG64" s="414"/>
      <c r="EH64" s="414"/>
      <c r="EI64" s="414"/>
      <c r="EJ64" s="414"/>
      <c r="EK64" s="414"/>
      <c r="EL64" s="414"/>
      <c r="EM64" s="414"/>
      <c r="EN64" s="414"/>
      <c r="EO64" s="414"/>
      <c r="EP64" s="414"/>
      <c r="EQ64" s="414"/>
      <c r="ER64" s="414"/>
      <c r="ES64" s="414"/>
      <c r="ET64" s="414"/>
      <c r="EU64" s="414"/>
    </row>
    <row r="65" spans="1:151" s="424" customFormat="1" ht="75" hidden="1">
      <c r="A65" s="424" t="s">
        <v>1719</v>
      </c>
      <c r="B65" s="424" t="s">
        <v>951</v>
      </c>
      <c r="C65" s="424" t="s">
        <v>361</v>
      </c>
      <c r="D65" s="424" t="s">
        <v>1720</v>
      </c>
      <c r="E65" s="424" t="s">
        <v>1721</v>
      </c>
      <c r="F65" s="424" t="s">
        <v>32</v>
      </c>
      <c r="G65" s="424" t="s">
        <v>1509</v>
      </c>
      <c r="H65" s="424" t="s">
        <v>1508</v>
      </c>
      <c r="I65" s="424" t="s">
        <v>1509</v>
      </c>
      <c r="J65" s="425" t="s">
        <v>1510</v>
      </c>
      <c r="K65" s="425" t="s">
        <v>1691</v>
      </c>
      <c r="L65" s="425" t="s">
        <v>1691</v>
      </c>
      <c r="M65" s="424" t="s">
        <v>1512</v>
      </c>
      <c r="N65" s="424" t="s">
        <v>1523</v>
      </c>
      <c r="O65" s="424" t="s">
        <v>1514</v>
      </c>
      <c r="P65" s="424" t="s">
        <v>33</v>
      </c>
      <c r="Q65" s="424" t="s">
        <v>32</v>
      </c>
      <c r="R65" s="424" t="s">
        <v>1715</v>
      </c>
      <c r="S65" s="424" t="s">
        <v>1509</v>
      </c>
      <c r="T65" s="424" t="s">
        <v>1516</v>
      </c>
      <c r="V65" s="424" t="s">
        <v>8</v>
      </c>
      <c r="X65" s="424" t="s">
        <v>8</v>
      </c>
      <c r="AA65" s="424" t="s">
        <v>33</v>
      </c>
      <c r="AB65" s="424" t="s">
        <v>1509</v>
      </c>
      <c r="AC65" s="424" t="s">
        <v>1509</v>
      </c>
      <c r="AD65" s="424" t="s">
        <v>1509</v>
      </c>
      <c r="AE65" s="424" t="s">
        <v>1509</v>
      </c>
      <c r="AF65" s="425">
        <v>44530</v>
      </c>
      <c r="AG65" s="424" t="s">
        <v>1509</v>
      </c>
      <c r="AH65" s="424">
        <v>1</v>
      </c>
      <c r="AI65" s="414"/>
      <c r="AJ65" s="414"/>
      <c r="AK65" s="414"/>
      <c r="AL65" s="414"/>
      <c r="AM65" s="414"/>
      <c r="AN65" s="414"/>
      <c r="AO65" s="414"/>
      <c r="AP65" s="414"/>
      <c r="AQ65" s="414"/>
      <c r="AR65" s="414"/>
      <c r="AS65" s="414"/>
      <c r="AT65" s="414"/>
      <c r="AU65" s="414"/>
      <c r="AV65" s="414"/>
      <c r="AW65" s="414"/>
      <c r="AX65" s="414"/>
      <c r="AY65" s="414"/>
      <c r="AZ65" s="414"/>
      <c r="BA65" s="414"/>
      <c r="BB65" s="414"/>
      <c r="BC65" s="414"/>
      <c r="BD65" s="414"/>
      <c r="BE65" s="414"/>
      <c r="BF65" s="414"/>
      <c r="BG65" s="414"/>
      <c r="BH65" s="414"/>
      <c r="BI65" s="414"/>
      <c r="BJ65" s="414"/>
      <c r="BK65" s="414"/>
      <c r="BL65" s="414"/>
      <c r="BM65" s="414"/>
      <c r="BN65" s="414"/>
      <c r="BO65" s="414"/>
      <c r="BP65" s="414"/>
      <c r="BQ65" s="414"/>
      <c r="BR65" s="414"/>
      <c r="BS65" s="414"/>
      <c r="BT65" s="414"/>
      <c r="BU65" s="414"/>
      <c r="BV65" s="414"/>
      <c r="BW65" s="414"/>
      <c r="BX65" s="414"/>
      <c r="BY65" s="414"/>
      <c r="BZ65" s="414"/>
      <c r="CA65" s="414"/>
      <c r="CB65" s="414"/>
      <c r="CC65" s="414"/>
      <c r="CD65" s="414"/>
      <c r="CE65" s="414"/>
      <c r="CF65" s="414"/>
      <c r="CG65" s="414"/>
      <c r="CH65" s="414"/>
      <c r="CI65" s="414"/>
      <c r="CJ65" s="414"/>
      <c r="CK65" s="414"/>
      <c r="CL65" s="414"/>
      <c r="CM65" s="414"/>
      <c r="CN65" s="414"/>
      <c r="CO65" s="414"/>
      <c r="CP65" s="414"/>
      <c r="CQ65" s="414"/>
      <c r="CR65" s="414"/>
      <c r="CS65" s="414"/>
      <c r="CT65" s="414"/>
      <c r="CU65" s="414"/>
      <c r="CV65" s="414"/>
      <c r="CW65" s="414"/>
      <c r="CX65" s="414"/>
      <c r="CY65" s="414"/>
      <c r="CZ65" s="414"/>
      <c r="DA65" s="414"/>
      <c r="DB65" s="414"/>
      <c r="DC65" s="414"/>
      <c r="DD65" s="414"/>
      <c r="DE65" s="414"/>
      <c r="DF65" s="414"/>
      <c r="DG65" s="414"/>
      <c r="DH65" s="414"/>
      <c r="DI65" s="414"/>
      <c r="DJ65" s="414"/>
      <c r="DK65" s="414"/>
      <c r="DL65" s="414"/>
      <c r="DM65" s="414"/>
      <c r="DN65" s="414"/>
      <c r="DO65" s="414"/>
      <c r="DP65" s="414"/>
      <c r="DQ65" s="414"/>
      <c r="DR65" s="414"/>
      <c r="DS65" s="414"/>
      <c r="DT65" s="414"/>
      <c r="DU65" s="414"/>
      <c r="DV65" s="414"/>
      <c r="DW65" s="414"/>
      <c r="DX65" s="414"/>
      <c r="DY65" s="414"/>
      <c r="DZ65" s="414"/>
      <c r="EA65" s="414"/>
      <c r="EB65" s="414"/>
      <c r="EC65" s="414"/>
      <c r="ED65" s="414"/>
      <c r="EE65" s="414"/>
      <c r="EF65" s="414"/>
      <c r="EG65" s="414"/>
      <c r="EH65" s="414"/>
      <c r="EI65" s="414"/>
      <c r="EJ65" s="414"/>
      <c r="EK65" s="414"/>
      <c r="EL65" s="414"/>
      <c r="EM65" s="414"/>
      <c r="EN65" s="414"/>
      <c r="EO65" s="414"/>
      <c r="EP65" s="414"/>
      <c r="EQ65" s="414"/>
      <c r="ER65" s="414"/>
      <c r="ES65" s="414"/>
      <c r="ET65" s="414"/>
      <c r="EU65" s="414"/>
    </row>
    <row r="66" spans="1:151" s="424" customFormat="1" ht="105" hidden="1">
      <c r="A66" s="424" t="s">
        <v>1722</v>
      </c>
      <c r="B66" s="424" t="s">
        <v>951</v>
      </c>
      <c r="C66" s="424" t="s">
        <v>361</v>
      </c>
      <c r="D66" s="424" t="s">
        <v>1723</v>
      </c>
      <c r="E66" s="424" t="s">
        <v>1724</v>
      </c>
      <c r="F66" s="424" t="s">
        <v>32</v>
      </c>
      <c r="G66" s="424" t="s">
        <v>1509</v>
      </c>
      <c r="H66" s="424" t="s">
        <v>1508</v>
      </c>
      <c r="I66" s="424" t="s">
        <v>1509</v>
      </c>
      <c r="J66" s="425" t="s">
        <v>1510</v>
      </c>
      <c r="K66" s="425" t="s">
        <v>1691</v>
      </c>
      <c r="L66" s="425" t="s">
        <v>1691</v>
      </c>
      <c r="M66" s="424" t="s">
        <v>1512</v>
      </c>
      <c r="N66" s="424" t="s">
        <v>1523</v>
      </c>
      <c r="O66" s="424" t="s">
        <v>1514</v>
      </c>
      <c r="P66" s="424" t="s">
        <v>33</v>
      </c>
      <c r="Q66" s="424" t="s">
        <v>32</v>
      </c>
      <c r="R66" s="424" t="s">
        <v>1725</v>
      </c>
      <c r="S66" s="424" t="s">
        <v>1509</v>
      </c>
      <c r="T66" s="424" t="s">
        <v>1516</v>
      </c>
      <c r="V66" s="424" t="s">
        <v>8</v>
      </c>
      <c r="X66" s="424" t="s">
        <v>8</v>
      </c>
      <c r="AA66" s="424" t="s">
        <v>33</v>
      </c>
      <c r="AB66" s="424" t="s">
        <v>1509</v>
      </c>
      <c r="AC66" s="424" t="s">
        <v>1509</v>
      </c>
      <c r="AD66" s="424" t="s">
        <v>1509</v>
      </c>
      <c r="AE66" s="424" t="s">
        <v>1509</v>
      </c>
      <c r="AF66" s="425">
        <v>44530</v>
      </c>
      <c r="AG66" s="424" t="s">
        <v>1509</v>
      </c>
      <c r="AH66" s="424">
        <v>1</v>
      </c>
      <c r="AI66" s="414"/>
      <c r="AJ66" s="414"/>
      <c r="AK66" s="414"/>
      <c r="AL66" s="414"/>
      <c r="AM66" s="414"/>
      <c r="AN66" s="414"/>
      <c r="AO66" s="414"/>
      <c r="AP66" s="414"/>
      <c r="AQ66" s="414"/>
      <c r="AR66" s="414"/>
      <c r="AS66" s="414"/>
      <c r="AT66" s="414"/>
      <c r="AU66" s="414"/>
      <c r="AV66" s="414"/>
      <c r="AW66" s="414"/>
      <c r="AX66" s="414"/>
      <c r="AY66" s="414"/>
      <c r="AZ66" s="414"/>
      <c r="BA66" s="414"/>
      <c r="BB66" s="414"/>
      <c r="BC66" s="414"/>
      <c r="BD66" s="414"/>
      <c r="BE66" s="414"/>
      <c r="BF66" s="414"/>
      <c r="BG66" s="414"/>
      <c r="BH66" s="414"/>
      <c r="BI66" s="414"/>
      <c r="BJ66" s="414"/>
      <c r="BK66" s="414"/>
      <c r="BL66" s="414"/>
      <c r="BM66" s="414"/>
      <c r="BN66" s="414"/>
      <c r="BO66" s="414"/>
      <c r="BP66" s="414"/>
      <c r="BQ66" s="414"/>
      <c r="BR66" s="414"/>
      <c r="BS66" s="414"/>
      <c r="BT66" s="414"/>
      <c r="BU66" s="414"/>
      <c r="BV66" s="414"/>
      <c r="BW66" s="414"/>
      <c r="BX66" s="414"/>
      <c r="BY66" s="414"/>
      <c r="BZ66" s="414"/>
      <c r="CA66" s="414"/>
      <c r="CB66" s="414"/>
      <c r="CC66" s="414"/>
      <c r="CD66" s="414"/>
      <c r="CE66" s="414"/>
      <c r="CF66" s="414"/>
      <c r="CG66" s="414"/>
      <c r="CH66" s="414"/>
      <c r="CI66" s="414"/>
      <c r="CJ66" s="414"/>
      <c r="CK66" s="414"/>
      <c r="CL66" s="414"/>
      <c r="CM66" s="414"/>
      <c r="CN66" s="414"/>
      <c r="CO66" s="414"/>
      <c r="CP66" s="414"/>
      <c r="CQ66" s="414"/>
      <c r="CR66" s="414"/>
      <c r="CS66" s="414"/>
      <c r="CT66" s="414"/>
      <c r="CU66" s="414"/>
      <c r="CV66" s="414"/>
      <c r="CW66" s="414"/>
      <c r="CX66" s="414"/>
      <c r="CY66" s="414"/>
      <c r="CZ66" s="414"/>
      <c r="DA66" s="414"/>
      <c r="DB66" s="414"/>
      <c r="DC66" s="414"/>
      <c r="DD66" s="414"/>
      <c r="DE66" s="414"/>
      <c r="DF66" s="414"/>
      <c r="DG66" s="414"/>
      <c r="DH66" s="414"/>
      <c r="DI66" s="414"/>
      <c r="DJ66" s="414"/>
      <c r="DK66" s="414"/>
      <c r="DL66" s="414"/>
      <c r="DM66" s="414"/>
      <c r="DN66" s="414"/>
      <c r="DO66" s="414"/>
      <c r="DP66" s="414"/>
      <c r="DQ66" s="414"/>
      <c r="DR66" s="414"/>
      <c r="DS66" s="414"/>
      <c r="DT66" s="414"/>
      <c r="DU66" s="414"/>
      <c r="DV66" s="414"/>
      <c r="DW66" s="414"/>
      <c r="DX66" s="414"/>
      <c r="DY66" s="414"/>
      <c r="DZ66" s="414"/>
      <c r="EA66" s="414"/>
      <c r="EB66" s="414"/>
      <c r="EC66" s="414"/>
      <c r="ED66" s="414"/>
      <c r="EE66" s="414"/>
      <c r="EF66" s="414"/>
      <c r="EG66" s="414"/>
      <c r="EH66" s="414"/>
      <c r="EI66" s="414"/>
      <c r="EJ66" s="414"/>
      <c r="EK66" s="414"/>
      <c r="EL66" s="414"/>
      <c r="EM66" s="414"/>
      <c r="EN66" s="414"/>
      <c r="EO66" s="414"/>
      <c r="EP66" s="414"/>
      <c r="EQ66" s="414"/>
      <c r="ER66" s="414"/>
      <c r="ES66" s="414"/>
      <c r="ET66" s="414"/>
      <c r="EU66" s="414"/>
    </row>
    <row r="67" spans="1:151" s="424" customFormat="1" ht="120" hidden="1">
      <c r="A67" s="424" t="s">
        <v>1726</v>
      </c>
      <c r="B67" s="424" t="s">
        <v>951</v>
      </c>
      <c r="C67" s="424" t="s">
        <v>361</v>
      </c>
      <c r="D67" s="424" t="s">
        <v>1727</v>
      </c>
      <c r="E67" s="424" t="s">
        <v>1728</v>
      </c>
      <c r="F67" s="424" t="s">
        <v>32</v>
      </c>
      <c r="G67" s="424" t="s">
        <v>1509</v>
      </c>
      <c r="H67" s="424" t="s">
        <v>1508</v>
      </c>
      <c r="I67" s="424" t="s">
        <v>1509</v>
      </c>
      <c r="J67" s="425" t="s">
        <v>1510</v>
      </c>
      <c r="K67" s="425" t="s">
        <v>1691</v>
      </c>
      <c r="L67" s="425" t="s">
        <v>1691</v>
      </c>
      <c r="M67" s="424" t="s">
        <v>1512</v>
      </c>
      <c r="N67" s="424" t="s">
        <v>1523</v>
      </c>
      <c r="O67" s="424" t="s">
        <v>1514</v>
      </c>
      <c r="P67" s="424" t="s">
        <v>33</v>
      </c>
      <c r="Q67" s="424" t="s">
        <v>32</v>
      </c>
      <c r="R67" s="424" t="s">
        <v>1725</v>
      </c>
      <c r="S67" s="424" t="s">
        <v>1509</v>
      </c>
      <c r="T67" s="424" t="s">
        <v>1516</v>
      </c>
      <c r="V67" s="424" t="s">
        <v>8</v>
      </c>
      <c r="X67" s="424" t="s">
        <v>8</v>
      </c>
      <c r="AA67" s="424" t="s">
        <v>33</v>
      </c>
      <c r="AB67" s="424" t="s">
        <v>1509</v>
      </c>
      <c r="AC67" s="424" t="s">
        <v>1509</v>
      </c>
      <c r="AD67" s="424" t="s">
        <v>1509</v>
      </c>
      <c r="AE67" s="424" t="s">
        <v>1509</v>
      </c>
      <c r="AF67" s="425">
        <v>44530</v>
      </c>
      <c r="AG67" s="424" t="s">
        <v>1509</v>
      </c>
      <c r="AH67" s="424">
        <v>1</v>
      </c>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414"/>
      <c r="CB67" s="414"/>
      <c r="CC67" s="414"/>
      <c r="CD67" s="414"/>
      <c r="CE67" s="414"/>
      <c r="CF67" s="414"/>
      <c r="CG67" s="414"/>
      <c r="CH67" s="414"/>
      <c r="CI67" s="414"/>
      <c r="CJ67" s="414"/>
      <c r="CK67" s="414"/>
      <c r="CL67" s="414"/>
      <c r="CM67" s="414"/>
      <c r="CN67" s="414"/>
      <c r="CO67" s="414"/>
      <c r="CP67" s="414"/>
      <c r="CQ67" s="414"/>
      <c r="CR67" s="414"/>
      <c r="CS67" s="414"/>
      <c r="CT67" s="414"/>
      <c r="CU67" s="414"/>
      <c r="CV67" s="414"/>
      <c r="CW67" s="414"/>
      <c r="CX67" s="414"/>
      <c r="CY67" s="414"/>
      <c r="CZ67" s="414"/>
      <c r="DA67" s="414"/>
      <c r="DB67" s="414"/>
      <c r="DC67" s="414"/>
      <c r="DD67" s="414"/>
      <c r="DE67" s="414"/>
      <c r="DF67" s="414"/>
      <c r="DG67" s="414"/>
      <c r="DH67" s="414"/>
      <c r="DI67" s="414"/>
      <c r="DJ67" s="414"/>
      <c r="DK67" s="414"/>
      <c r="DL67" s="414"/>
      <c r="DM67" s="414"/>
      <c r="DN67" s="414"/>
      <c r="DO67" s="414"/>
      <c r="DP67" s="414"/>
      <c r="DQ67" s="414"/>
      <c r="DR67" s="414"/>
      <c r="DS67" s="414"/>
      <c r="DT67" s="414"/>
      <c r="DU67" s="414"/>
      <c r="DV67" s="414"/>
      <c r="DW67" s="414"/>
      <c r="DX67" s="414"/>
      <c r="DY67" s="414"/>
      <c r="DZ67" s="414"/>
      <c r="EA67" s="414"/>
      <c r="EB67" s="414"/>
      <c r="EC67" s="414"/>
      <c r="ED67" s="414"/>
      <c r="EE67" s="414"/>
      <c r="EF67" s="414"/>
      <c r="EG67" s="414"/>
      <c r="EH67" s="414"/>
      <c r="EI67" s="414"/>
      <c r="EJ67" s="414"/>
      <c r="EK67" s="414"/>
      <c r="EL67" s="414"/>
      <c r="EM67" s="414"/>
      <c r="EN67" s="414"/>
      <c r="EO67" s="414"/>
      <c r="EP67" s="414"/>
      <c r="EQ67" s="414"/>
      <c r="ER67" s="414"/>
      <c r="ES67" s="414"/>
      <c r="ET67" s="414"/>
      <c r="EU67" s="414"/>
    </row>
    <row r="68" spans="1:151" s="424" customFormat="1" ht="90" hidden="1">
      <c r="A68" s="424" t="s">
        <v>1729</v>
      </c>
      <c r="B68" s="424" t="s">
        <v>951</v>
      </c>
      <c r="C68" s="424" t="s">
        <v>361</v>
      </c>
      <c r="D68" s="424" t="s">
        <v>1730</v>
      </c>
      <c r="E68" s="424" t="s">
        <v>1731</v>
      </c>
      <c r="F68" s="424" t="s">
        <v>32</v>
      </c>
      <c r="G68" s="424" t="s">
        <v>1509</v>
      </c>
      <c r="H68" s="424" t="s">
        <v>1508</v>
      </c>
      <c r="I68" s="424" t="s">
        <v>1509</v>
      </c>
      <c r="J68" s="425" t="s">
        <v>1510</v>
      </c>
      <c r="K68" s="425" t="s">
        <v>1691</v>
      </c>
      <c r="L68" s="425" t="s">
        <v>1691</v>
      </c>
      <c r="M68" s="424" t="s">
        <v>1512</v>
      </c>
      <c r="N68" s="424" t="s">
        <v>1523</v>
      </c>
      <c r="O68" s="424" t="s">
        <v>1514</v>
      </c>
      <c r="P68" s="424" t="s">
        <v>33</v>
      </c>
      <c r="Q68" s="424" t="s">
        <v>32</v>
      </c>
      <c r="R68" s="424" t="s">
        <v>1725</v>
      </c>
      <c r="S68" s="424" t="s">
        <v>1509</v>
      </c>
      <c r="T68" s="424" t="s">
        <v>1516</v>
      </c>
      <c r="V68" s="424" t="s">
        <v>8</v>
      </c>
      <c r="X68" s="424" t="s">
        <v>8</v>
      </c>
      <c r="AA68" s="424" t="s">
        <v>33</v>
      </c>
      <c r="AB68" s="424" t="s">
        <v>1509</v>
      </c>
      <c r="AC68" s="424" t="s">
        <v>1509</v>
      </c>
      <c r="AD68" s="424" t="s">
        <v>1509</v>
      </c>
      <c r="AE68" s="424" t="s">
        <v>1509</v>
      </c>
      <c r="AF68" s="425">
        <v>44530</v>
      </c>
      <c r="AG68" s="424" t="s">
        <v>1509</v>
      </c>
      <c r="AH68" s="424">
        <v>1</v>
      </c>
      <c r="AI68" s="414"/>
      <c r="AJ68" s="414"/>
      <c r="AK68" s="414"/>
      <c r="AL68" s="414"/>
      <c r="AM68" s="414"/>
      <c r="AN68" s="414"/>
      <c r="AO68" s="414"/>
      <c r="AP68" s="414"/>
      <c r="AQ68" s="414"/>
      <c r="AR68" s="414"/>
      <c r="AS68" s="414"/>
      <c r="AT68" s="414"/>
      <c r="AU68" s="414"/>
      <c r="AV68" s="414"/>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414"/>
      <c r="CH68" s="414"/>
      <c r="CI68" s="414"/>
      <c r="CJ68" s="414"/>
      <c r="CK68" s="414"/>
      <c r="CL68" s="414"/>
      <c r="CM68" s="414"/>
      <c r="CN68" s="414"/>
      <c r="CO68" s="414"/>
      <c r="CP68" s="414"/>
      <c r="CQ68" s="414"/>
      <c r="CR68" s="414"/>
      <c r="CS68" s="414"/>
      <c r="CT68" s="414"/>
      <c r="CU68" s="414"/>
      <c r="CV68" s="414"/>
      <c r="CW68" s="414"/>
      <c r="CX68" s="414"/>
      <c r="CY68" s="414"/>
      <c r="CZ68" s="414"/>
      <c r="DA68" s="414"/>
      <c r="DB68" s="414"/>
      <c r="DC68" s="414"/>
      <c r="DD68" s="414"/>
      <c r="DE68" s="414"/>
      <c r="DF68" s="414"/>
      <c r="DG68" s="414"/>
      <c r="DH68" s="414"/>
      <c r="DI68" s="414"/>
      <c r="DJ68" s="414"/>
      <c r="DK68" s="414"/>
      <c r="DL68" s="414"/>
      <c r="DM68" s="414"/>
      <c r="DN68" s="414"/>
      <c r="DO68" s="414"/>
      <c r="DP68" s="414"/>
      <c r="DQ68" s="414"/>
      <c r="DR68" s="414"/>
      <c r="DS68" s="414"/>
      <c r="DT68" s="414"/>
      <c r="DU68" s="414"/>
      <c r="DV68" s="414"/>
      <c r="DW68" s="414"/>
      <c r="DX68" s="414"/>
      <c r="DY68" s="414"/>
      <c r="DZ68" s="414"/>
      <c r="EA68" s="414"/>
      <c r="EB68" s="414"/>
      <c r="EC68" s="414"/>
      <c r="ED68" s="414"/>
      <c r="EE68" s="414"/>
      <c r="EF68" s="414"/>
      <c r="EG68" s="414"/>
      <c r="EH68" s="414"/>
      <c r="EI68" s="414"/>
      <c r="EJ68" s="414"/>
      <c r="EK68" s="414"/>
      <c r="EL68" s="414"/>
      <c r="EM68" s="414"/>
      <c r="EN68" s="414"/>
      <c r="EO68" s="414"/>
      <c r="EP68" s="414"/>
      <c r="EQ68" s="414"/>
      <c r="ER68" s="414"/>
      <c r="ES68" s="414"/>
      <c r="ET68" s="414"/>
      <c r="EU68" s="414"/>
    </row>
    <row r="69" spans="1:151" s="424" customFormat="1" ht="90" hidden="1">
      <c r="A69" s="424" t="s">
        <v>1732</v>
      </c>
      <c r="B69" s="424" t="s">
        <v>951</v>
      </c>
      <c r="C69" s="424" t="s">
        <v>361</v>
      </c>
      <c r="D69" s="424" t="s">
        <v>1733</v>
      </c>
      <c r="E69" s="424" t="s">
        <v>1690</v>
      </c>
      <c r="F69" s="424" t="s">
        <v>32</v>
      </c>
      <c r="G69" s="424" t="s">
        <v>1509</v>
      </c>
      <c r="H69" s="424" t="s">
        <v>1508</v>
      </c>
      <c r="I69" s="424" t="s">
        <v>1509</v>
      </c>
      <c r="J69" s="425" t="s">
        <v>1510</v>
      </c>
      <c r="K69" s="425" t="s">
        <v>1691</v>
      </c>
      <c r="L69" s="425" t="s">
        <v>1691</v>
      </c>
      <c r="M69" s="424" t="s">
        <v>1512</v>
      </c>
      <c r="N69" s="424" t="s">
        <v>1523</v>
      </c>
      <c r="O69" s="424" t="s">
        <v>1514</v>
      </c>
      <c r="P69" s="424" t="s">
        <v>33</v>
      </c>
      <c r="Q69" s="424" t="s">
        <v>32</v>
      </c>
      <c r="R69" s="424" t="s">
        <v>1692</v>
      </c>
      <c r="S69" s="424" t="s">
        <v>1509</v>
      </c>
      <c r="T69" s="424" t="s">
        <v>1528</v>
      </c>
      <c r="V69" s="424" t="s">
        <v>1517</v>
      </c>
      <c r="X69" s="424" t="s">
        <v>1517</v>
      </c>
      <c r="AA69" s="424" t="s">
        <v>32</v>
      </c>
      <c r="AB69" s="424" t="s">
        <v>1529</v>
      </c>
      <c r="AC69" s="424" t="s">
        <v>1529</v>
      </c>
      <c r="AD69" s="424" t="s">
        <v>1530</v>
      </c>
      <c r="AE69" s="424" t="s">
        <v>1519</v>
      </c>
      <c r="AF69" s="425">
        <v>44530</v>
      </c>
      <c r="AG69" s="424" t="s">
        <v>1531</v>
      </c>
      <c r="AH69" s="424">
        <v>1</v>
      </c>
      <c r="AI69" s="414"/>
      <c r="AJ69" s="414"/>
      <c r="AK69" s="414"/>
      <c r="AL69" s="414"/>
      <c r="AM69" s="414"/>
      <c r="AN69" s="414"/>
      <c r="AO69" s="414"/>
      <c r="AP69" s="414"/>
      <c r="AQ69" s="414"/>
      <c r="AR69" s="414"/>
      <c r="AS69" s="414"/>
      <c r="AT69" s="414"/>
      <c r="AU69" s="414"/>
      <c r="AV69" s="414"/>
      <c r="AW69" s="414"/>
      <c r="AX69" s="414"/>
      <c r="AY69" s="414"/>
      <c r="AZ69" s="414"/>
      <c r="BA69" s="414"/>
      <c r="BB69" s="414"/>
      <c r="BC69" s="414"/>
      <c r="BD69" s="414"/>
      <c r="BE69" s="414"/>
      <c r="BF69" s="414"/>
      <c r="BG69" s="414"/>
      <c r="BH69" s="414"/>
      <c r="BI69" s="414"/>
      <c r="BJ69" s="414"/>
      <c r="BK69" s="414"/>
      <c r="BL69" s="414"/>
      <c r="BM69" s="414"/>
      <c r="BN69" s="414"/>
      <c r="BO69" s="414"/>
      <c r="BP69" s="414"/>
      <c r="BQ69" s="414"/>
      <c r="BR69" s="414"/>
      <c r="BS69" s="414"/>
      <c r="BT69" s="414"/>
      <c r="BU69" s="414"/>
      <c r="BV69" s="414"/>
      <c r="BW69" s="414"/>
      <c r="BX69" s="414"/>
      <c r="BY69" s="414"/>
      <c r="BZ69" s="414"/>
      <c r="CA69" s="414"/>
      <c r="CB69" s="414"/>
      <c r="CC69" s="414"/>
      <c r="CD69" s="414"/>
      <c r="CE69" s="414"/>
      <c r="CF69" s="414"/>
      <c r="CG69" s="414"/>
      <c r="CH69" s="414"/>
      <c r="CI69" s="414"/>
      <c r="CJ69" s="414"/>
      <c r="CK69" s="414"/>
      <c r="CL69" s="414"/>
      <c r="CM69" s="414"/>
      <c r="CN69" s="414"/>
      <c r="CO69" s="414"/>
      <c r="CP69" s="414"/>
      <c r="CQ69" s="414"/>
      <c r="CR69" s="414"/>
      <c r="CS69" s="414"/>
      <c r="CT69" s="414"/>
      <c r="CU69" s="414"/>
      <c r="CV69" s="414"/>
      <c r="CW69" s="414"/>
      <c r="CX69" s="414"/>
      <c r="CY69" s="414"/>
      <c r="CZ69" s="414"/>
      <c r="DA69" s="414"/>
      <c r="DB69" s="414"/>
      <c r="DC69" s="414"/>
      <c r="DD69" s="414"/>
      <c r="DE69" s="414"/>
      <c r="DF69" s="414"/>
      <c r="DG69" s="414"/>
      <c r="DH69" s="414"/>
      <c r="DI69" s="414"/>
      <c r="DJ69" s="414"/>
      <c r="DK69" s="414"/>
      <c r="DL69" s="414"/>
      <c r="DM69" s="414"/>
      <c r="DN69" s="414"/>
      <c r="DO69" s="414"/>
      <c r="DP69" s="414"/>
      <c r="DQ69" s="414"/>
      <c r="DR69" s="414"/>
      <c r="DS69" s="414"/>
      <c r="DT69" s="414"/>
      <c r="DU69" s="414"/>
      <c r="DV69" s="414"/>
      <c r="DW69" s="414"/>
      <c r="DX69" s="414"/>
      <c r="DY69" s="414"/>
      <c r="DZ69" s="414"/>
      <c r="EA69" s="414"/>
      <c r="EB69" s="414"/>
      <c r="EC69" s="414"/>
      <c r="ED69" s="414"/>
      <c r="EE69" s="414"/>
      <c r="EF69" s="414"/>
      <c r="EG69" s="414"/>
      <c r="EH69" s="414"/>
      <c r="EI69" s="414"/>
      <c r="EJ69" s="414"/>
      <c r="EK69" s="414"/>
      <c r="EL69" s="414"/>
      <c r="EM69" s="414"/>
      <c r="EN69" s="414"/>
      <c r="EO69" s="414"/>
      <c r="EP69" s="414"/>
      <c r="EQ69" s="414"/>
      <c r="ER69" s="414"/>
      <c r="ES69" s="414"/>
      <c r="ET69" s="414"/>
      <c r="EU69" s="414"/>
    </row>
    <row r="70" spans="1:151" s="424" customFormat="1" ht="60" hidden="1">
      <c r="A70" s="424" t="s">
        <v>1734</v>
      </c>
      <c r="B70" s="424" t="s">
        <v>951</v>
      </c>
      <c r="C70" s="424" t="s">
        <v>361</v>
      </c>
      <c r="D70" s="424" t="s">
        <v>1735</v>
      </c>
      <c r="E70" s="424" t="s">
        <v>1699</v>
      </c>
      <c r="F70" s="424" t="s">
        <v>32</v>
      </c>
      <c r="G70" s="424" t="s">
        <v>1509</v>
      </c>
      <c r="H70" s="424" t="s">
        <v>1508</v>
      </c>
      <c r="I70" s="424" t="s">
        <v>1509</v>
      </c>
      <c r="J70" s="425" t="s">
        <v>1510</v>
      </c>
      <c r="K70" s="425" t="s">
        <v>1691</v>
      </c>
      <c r="L70" s="425" t="s">
        <v>1691</v>
      </c>
      <c r="M70" s="424" t="s">
        <v>1512</v>
      </c>
      <c r="N70" s="424" t="s">
        <v>1523</v>
      </c>
      <c r="O70" s="424" t="s">
        <v>1514</v>
      </c>
      <c r="P70" s="424" t="s">
        <v>33</v>
      </c>
      <c r="Q70" s="424" t="s">
        <v>32</v>
      </c>
      <c r="R70" s="424" t="s">
        <v>1736</v>
      </c>
      <c r="S70" s="424" t="s">
        <v>1509</v>
      </c>
      <c r="T70" s="424" t="s">
        <v>1516</v>
      </c>
      <c r="V70" s="424" t="s">
        <v>8</v>
      </c>
      <c r="X70" s="424" t="s">
        <v>8</v>
      </c>
      <c r="AA70" s="424" t="s">
        <v>33</v>
      </c>
      <c r="AB70" s="424" t="s">
        <v>1509</v>
      </c>
      <c r="AC70" s="424" t="s">
        <v>1509</v>
      </c>
      <c r="AD70" s="424" t="s">
        <v>1509</v>
      </c>
      <c r="AE70" s="424" t="s">
        <v>1509</v>
      </c>
      <c r="AF70" s="425">
        <v>44530</v>
      </c>
      <c r="AG70" s="424" t="s">
        <v>1509</v>
      </c>
      <c r="AH70" s="424">
        <v>1</v>
      </c>
      <c r="AI70" s="414"/>
      <c r="AJ70" s="414"/>
      <c r="AK70" s="414"/>
      <c r="AL70" s="414"/>
      <c r="AM70" s="414"/>
      <c r="AN70" s="414"/>
      <c r="AO70" s="414"/>
      <c r="AP70" s="414"/>
      <c r="AQ70" s="414"/>
      <c r="AR70" s="414"/>
      <c r="AS70" s="414"/>
      <c r="AT70" s="414"/>
      <c r="AU70" s="414"/>
      <c r="AV70" s="414"/>
      <c r="AW70" s="414"/>
      <c r="AX70" s="414"/>
      <c r="AY70" s="414"/>
      <c r="AZ70" s="414"/>
      <c r="BA70" s="414"/>
      <c r="BB70" s="414"/>
      <c r="BC70" s="414"/>
      <c r="BD70" s="414"/>
      <c r="BE70" s="414"/>
      <c r="BF70" s="414"/>
      <c r="BG70" s="414"/>
      <c r="BH70" s="414"/>
      <c r="BI70" s="414"/>
      <c r="BJ70" s="414"/>
      <c r="BK70" s="414"/>
      <c r="BL70" s="414"/>
      <c r="BM70" s="414"/>
      <c r="BN70" s="414"/>
      <c r="BO70" s="414"/>
      <c r="BP70" s="414"/>
      <c r="BQ70" s="414"/>
      <c r="BR70" s="414"/>
      <c r="BS70" s="414"/>
      <c r="BT70" s="414"/>
      <c r="BU70" s="414"/>
      <c r="BV70" s="414"/>
      <c r="BW70" s="414"/>
      <c r="BX70" s="414"/>
      <c r="BY70" s="414"/>
      <c r="BZ70" s="414"/>
      <c r="CA70" s="414"/>
      <c r="CB70" s="414"/>
      <c r="CC70" s="414"/>
      <c r="CD70" s="414"/>
      <c r="CE70" s="414"/>
      <c r="CF70" s="414"/>
      <c r="CG70" s="414"/>
      <c r="CH70" s="414"/>
      <c r="CI70" s="414"/>
      <c r="CJ70" s="414"/>
      <c r="CK70" s="414"/>
      <c r="CL70" s="414"/>
      <c r="CM70" s="414"/>
      <c r="CN70" s="414"/>
      <c r="CO70" s="414"/>
      <c r="CP70" s="414"/>
      <c r="CQ70" s="414"/>
      <c r="CR70" s="414"/>
      <c r="CS70" s="414"/>
      <c r="CT70" s="414"/>
      <c r="CU70" s="414"/>
      <c r="CV70" s="414"/>
      <c r="CW70" s="414"/>
      <c r="CX70" s="414"/>
      <c r="CY70" s="414"/>
      <c r="CZ70" s="414"/>
      <c r="DA70" s="414"/>
      <c r="DB70" s="414"/>
      <c r="DC70" s="414"/>
      <c r="DD70" s="414"/>
      <c r="DE70" s="414"/>
      <c r="DF70" s="414"/>
      <c r="DG70" s="414"/>
      <c r="DH70" s="414"/>
      <c r="DI70" s="414"/>
      <c r="DJ70" s="414"/>
      <c r="DK70" s="414"/>
      <c r="DL70" s="414"/>
      <c r="DM70" s="414"/>
      <c r="DN70" s="414"/>
      <c r="DO70" s="414"/>
      <c r="DP70" s="414"/>
      <c r="DQ70" s="414"/>
      <c r="DR70" s="414"/>
      <c r="DS70" s="414"/>
      <c r="DT70" s="414"/>
      <c r="DU70" s="414"/>
      <c r="DV70" s="414"/>
      <c r="DW70" s="414"/>
      <c r="DX70" s="414"/>
      <c r="DY70" s="414"/>
      <c r="DZ70" s="414"/>
      <c r="EA70" s="414"/>
      <c r="EB70" s="414"/>
      <c r="EC70" s="414"/>
      <c r="ED70" s="414"/>
      <c r="EE70" s="414"/>
      <c r="EF70" s="414"/>
      <c r="EG70" s="414"/>
      <c r="EH70" s="414"/>
      <c r="EI70" s="414"/>
      <c r="EJ70" s="414"/>
      <c r="EK70" s="414"/>
      <c r="EL70" s="414"/>
      <c r="EM70" s="414"/>
      <c r="EN70" s="414"/>
      <c r="EO70" s="414"/>
      <c r="EP70" s="414"/>
      <c r="EQ70" s="414"/>
      <c r="ER70" s="414"/>
      <c r="ES70" s="414"/>
      <c r="ET70" s="414"/>
      <c r="EU70" s="414"/>
    </row>
    <row r="71" spans="1:151" s="424" customFormat="1" ht="90" hidden="1">
      <c r="A71" s="424" t="s">
        <v>1737</v>
      </c>
      <c r="B71" s="424" t="s">
        <v>951</v>
      </c>
      <c r="C71" s="424" t="s">
        <v>361</v>
      </c>
      <c r="D71" s="424" t="s">
        <v>1738</v>
      </c>
      <c r="E71" s="424" t="s">
        <v>1739</v>
      </c>
      <c r="F71" s="424" t="s">
        <v>32</v>
      </c>
      <c r="G71" s="429" t="s">
        <v>1509</v>
      </c>
      <c r="H71" s="424" t="s">
        <v>1508</v>
      </c>
      <c r="I71" s="424" t="s">
        <v>1509</v>
      </c>
      <c r="J71" s="425" t="s">
        <v>1510</v>
      </c>
      <c r="K71" s="425" t="s">
        <v>1691</v>
      </c>
      <c r="L71" s="425" t="s">
        <v>1691</v>
      </c>
      <c r="M71" s="424" t="s">
        <v>1512</v>
      </c>
      <c r="N71" s="424" t="s">
        <v>1523</v>
      </c>
      <c r="O71" s="424" t="s">
        <v>1514</v>
      </c>
      <c r="P71" s="424" t="s">
        <v>33</v>
      </c>
      <c r="Q71" s="424" t="s">
        <v>32</v>
      </c>
      <c r="R71" s="424" t="s">
        <v>1736</v>
      </c>
      <c r="S71" s="424" t="s">
        <v>1509</v>
      </c>
      <c r="T71" s="424" t="s">
        <v>1528</v>
      </c>
      <c r="V71" s="424" t="s">
        <v>8</v>
      </c>
      <c r="X71" s="424" t="s">
        <v>8</v>
      </c>
      <c r="AA71" s="424" t="s">
        <v>32</v>
      </c>
      <c r="AB71" s="424" t="s">
        <v>1529</v>
      </c>
      <c r="AC71" s="424" t="s">
        <v>1529</v>
      </c>
      <c r="AD71" s="424" t="s">
        <v>1530</v>
      </c>
      <c r="AE71" s="424" t="s">
        <v>1519</v>
      </c>
      <c r="AF71" s="425">
        <v>44530</v>
      </c>
      <c r="AG71" s="424" t="s">
        <v>1531</v>
      </c>
      <c r="AH71" s="424">
        <v>1</v>
      </c>
      <c r="AI71" s="414"/>
      <c r="AJ71" s="414"/>
      <c r="AK71" s="414"/>
      <c r="AL71" s="414"/>
      <c r="AM71" s="414"/>
      <c r="AN71" s="414"/>
      <c r="AO71" s="414"/>
      <c r="AP71" s="414"/>
      <c r="AQ71" s="414"/>
      <c r="AR71" s="414"/>
      <c r="AS71" s="414"/>
      <c r="AT71" s="414"/>
      <c r="AU71" s="414"/>
      <c r="AV71" s="414"/>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414"/>
      <c r="CA71" s="414"/>
      <c r="CB71" s="414"/>
      <c r="CC71" s="414"/>
      <c r="CD71" s="414"/>
      <c r="CE71" s="414"/>
      <c r="CF71" s="414"/>
      <c r="CG71" s="414"/>
      <c r="CH71" s="414"/>
      <c r="CI71" s="414"/>
      <c r="CJ71" s="414"/>
      <c r="CK71" s="414"/>
      <c r="CL71" s="414"/>
      <c r="CM71" s="414"/>
      <c r="CN71" s="414"/>
      <c r="CO71" s="414"/>
      <c r="CP71" s="414"/>
      <c r="CQ71" s="414"/>
      <c r="CR71" s="414"/>
      <c r="CS71" s="414"/>
      <c r="CT71" s="414"/>
      <c r="CU71" s="414"/>
      <c r="CV71" s="414"/>
      <c r="CW71" s="414"/>
      <c r="CX71" s="414"/>
      <c r="CY71" s="414"/>
      <c r="CZ71" s="414"/>
      <c r="DA71" s="414"/>
      <c r="DB71" s="414"/>
      <c r="DC71" s="414"/>
      <c r="DD71" s="414"/>
      <c r="DE71" s="414"/>
      <c r="DF71" s="414"/>
      <c r="DG71" s="414"/>
      <c r="DH71" s="414"/>
      <c r="DI71" s="414"/>
      <c r="DJ71" s="414"/>
      <c r="DK71" s="414"/>
      <c r="DL71" s="414"/>
      <c r="DM71" s="414"/>
      <c r="DN71" s="414"/>
      <c r="DO71" s="414"/>
      <c r="DP71" s="414"/>
      <c r="DQ71" s="414"/>
      <c r="DR71" s="414"/>
      <c r="DS71" s="414"/>
      <c r="DT71" s="414"/>
      <c r="DU71" s="414"/>
      <c r="DV71" s="414"/>
      <c r="DW71" s="414"/>
      <c r="DX71" s="414"/>
      <c r="DY71" s="414"/>
      <c r="DZ71" s="414"/>
      <c r="EA71" s="414"/>
      <c r="EB71" s="414"/>
      <c r="EC71" s="414"/>
      <c r="ED71" s="414"/>
      <c r="EE71" s="414"/>
      <c r="EF71" s="414"/>
      <c r="EG71" s="414"/>
      <c r="EH71" s="414"/>
      <c r="EI71" s="414"/>
      <c r="EJ71" s="414"/>
      <c r="EK71" s="414"/>
      <c r="EL71" s="414"/>
      <c r="EM71" s="414"/>
      <c r="EN71" s="414"/>
      <c r="EO71" s="414"/>
      <c r="EP71" s="414"/>
      <c r="EQ71" s="414"/>
      <c r="ER71" s="414"/>
      <c r="ES71" s="414"/>
      <c r="ET71" s="414"/>
      <c r="EU71" s="414"/>
    </row>
    <row r="72" spans="1:151" s="424" customFormat="1" ht="90" hidden="1">
      <c r="A72" s="424" t="s">
        <v>1740</v>
      </c>
      <c r="B72" s="424" t="s">
        <v>951</v>
      </c>
      <c r="C72" s="424" t="s">
        <v>361</v>
      </c>
      <c r="D72" s="424" t="s">
        <v>1741</v>
      </c>
      <c r="E72" s="424" t="s">
        <v>1742</v>
      </c>
      <c r="F72" s="424" t="s">
        <v>32</v>
      </c>
      <c r="G72" s="429" t="s">
        <v>1509</v>
      </c>
      <c r="H72" s="424" t="s">
        <v>1508</v>
      </c>
      <c r="I72" s="424" t="s">
        <v>1509</v>
      </c>
      <c r="J72" s="425" t="s">
        <v>1510</v>
      </c>
      <c r="K72" s="425" t="s">
        <v>1691</v>
      </c>
      <c r="L72" s="425" t="s">
        <v>1691</v>
      </c>
      <c r="M72" s="424" t="s">
        <v>1512</v>
      </c>
      <c r="N72" s="424" t="s">
        <v>1523</v>
      </c>
      <c r="O72" s="424" t="s">
        <v>1514</v>
      </c>
      <c r="P72" s="424" t="s">
        <v>33</v>
      </c>
      <c r="Q72" s="424" t="s">
        <v>32</v>
      </c>
      <c r="R72" s="424" t="s">
        <v>1736</v>
      </c>
      <c r="S72" s="424" t="s">
        <v>1509</v>
      </c>
      <c r="T72" s="424" t="s">
        <v>1528</v>
      </c>
      <c r="V72" s="424" t="s">
        <v>8</v>
      </c>
      <c r="X72" s="424" t="s">
        <v>8</v>
      </c>
      <c r="AA72" s="424" t="s">
        <v>32</v>
      </c>
      <c r="AB72" s="424" t="s">
        <v>1529</v>
      </c>
      <c r="AC72" s="424" t="s">
        <v>1529</v>
      </c>
      <c r="AD72" s="424" t="s">
        <v>1530</v>
      </c>
      <c r="AE72" s="424" t="s">
        <v>1519</v>
      </c>
      <c r="AF72" s="425">
        <v>44530</v>
      </c>
      <c r="AG72" s="424" t="s">
        <v>1531</v>
      </c>
      <c r="AH72" s="424">
        <v>1</v>
      </c>
      <c r="AI72" s="414"/>
      <c r="AJ72" s="414"/>
      <c r="AK72" s="414"/>
      <c r="AL72" s="414"/>
      <c r="AM72" s="414"/>
      <c r="AN72" s="414"/>
      <c r="AO72" s="414"/>
      <c r="AP72" s="414"/>
      <c r="AQ72" s="414"/>
      <c r="AR72" s="414"/>
      <c r="AS72" s="414"/>
      <c r="AT72" s="414"/>
      <c r="AU72" s="414"/>
      <c r="AV72" s="414"/>
      <c r="AW72" s="414"/>
      <c r="AX72" s="414"/>
      <c r="AY72" s="414"/>
      <c r="AZ72" s="414"/>
      <c r="BA72" s="414"/>
      <c r="BB72" s="414"/>
      <c r="BC72" s="414"/>
      <c r="BD72" s="414"/>
      <c r="BE72" s="414"/>
      <c r="BF72" s="414"/>
      <c r="BG72" s="414"/>
      <c r="BH72" s="414"/>
      <c r="BI72" s="414"/>
      <c r="BJ72" s="414"/>
      <c r="BK72" s="414"/>
      <c r="BL72" s="414"/>
      <c r="BM72" s="414"/>
      <c r="BN72" s="414"/>
      <c r="BO72" s="414"/>
      <c r="BP72" s="414"/>
      <c r="BQ72" s="414"/>
      <c r="BR72" s="414"/>
      <c r="BS72" s="414"/>
      <c r="BT72" s="414"/>
      <c r="BU72" s="414"/>
      <c r="BV72" s="414"/>
      <c r="BW72" s="414"/>
      <c r="BX72" s="414"/>
      <c r="BY72" s="414"/>
      <c r="BZ72" s="414"/>
      <c r="CA72" s="414"/>
      <c r="CB72" s="414"/>
      <c r="CC72" s="414"/>
      <c r="CD72" s="414"/>
      <c r="CE72" s="414"/>
      <c r="CF72" s="414"/>
      <c r="CG72" s="414"/>
      <c r="CH72" s="414"/>
      <c r="CI72" s="414"/>
      <c r="CJ72" s="414"/>
      <c r="CK72" s="414"/>
      <c r="CL72" s="414"/>
      <c r="CM72" s="414"/>
      <c r="CN72" s="414"/>
      <c r="CO72" s="414"/>
      <c r="CP72" s="414"/>
      <c r="CQ72" s="414"/>
      <c r="CR72" s="414"/>
      <c r="CS72" s="414"/>
      <c r="CT72" s="414"/>
      <c r="CU72" s="414"/>
      <c r="CV72" s="414"/>
      <c r="CW72" s="414"/>
      <c r="CX72" s="414"/>
      <c r="CY72" s="414"/>
      <c r="CZ72" s="414"/>
      <c r="DA72" s="414"/>
      <c r="DB72" s="414"/>
      <c r="DC72" s="414"/>
      <c r="DD72" s="414"/>
      <c r="DE72" s="414"/>
      <c r="DF72" s="414"/>
      <c r="DG72" s="414"/>
      <c r="DH72" s="414"/>
      <c r="DI72" s="414"/>
      <c r="DJ72" s="414"/>
      <c r="DK72" s="414"/>
      <c r="DL72" s="414"/>
      <c r="DM72" s="414"/>
      <c r="DN72" s="414"/>
      <c r="DO72" s="414"/>
      <c r="DP72" s="414"/>
      <c r="DQ72" s="414"/>
      <c r="DR72" s="414"/>
      <c r="DS72" s="414"/>
      <c r="DT72" s="414"/>
      <c r="DU72" s="414"/>
      <c r="DV72" s="414"/>
      <c r="DW72" s="414"/>
      <c r="DX72" s="414"/>
      <c r="DY72" s="414"/>
      <c r="DZ72" s="414"/>
      <c r="EA72" s="414"/>
      <c r="EB72" s="414"/>
      <c r="EC72" s="414"/>
      <c r="ED72" s="414"/>
      <c r="EE72" s="414"/>
      <c r="EF72" s="414"/>
      <c r="EG72" s="414"/>
      <c r="EH72" s="414"/>
      <c r="EI72" s="414"/>
      <c r="EJ72" s="414"/>
      <c r="EK72" s="414"/>
      <c r="EL72" s="414"/>
      <c r="EM72" s="414"/>
      <c r="EN72" s="414"/>
      <c r="EO72" s="414"/>
      <c r="EP72" s="414"/>
      <c r="EQ72" s="414"/>
      <c r="ER72" s="414"/>
      <c r="ES72" s="414"/>
      <c r="ET72" s="414"/>
      <c r="EU72" s="414"/>
    </row>
    <row r="73" spans="1:151" s="424" customFormat="1" ht="240" hidden="1">
      <c r="A73" s="424" t="s">
        <v>1743</v>
      </c>
      <c r="B73" s="424" t="s">
        <v>951</v>
      </c>
      <c r="C73" s="424" t="s">
        <v>361</v>
      </c>
      <c r="D73" s="424" t="s">
        <v>1744</v>
      </c>
      <c r="E73" s="424" t="s">
        <v>1745</v>
      </c>
      <c r="F73" s="424" t="s">
        <v>33</v>
      </c>
      <c r="G73" s="429" t="s">
        <v>1509</v>
      </c>
      <c r="H73" s="424" t="s">
        <v>1508</v>
      </c>
      <c r="I73" s="424" t="s">
        <v>1509</v>
      </c>
      <c r="J73" s="425" t="s">
        <v>1510</v>
      </c>
      <c r="K73" s="425" t="s">
        <v>1691</v>
      </c>
      <c r="L73" s="425" t="s">
        <v>1691</v>
      </c>
      <c r="M73" s="424" t="s">
        <v>1512</v>
      </c>
      <c r="N73" s="424" t="s">
        <v>1523</v>
      </c>
      <c r="O73" s="424" t="s">
        <v>1514</v>
      </c>
      <c r="P73" s="424" t="s">
        <v>33</v>
      </c>
      <c r="Q73" s="424" t="s">
        <v>32</v>
      </c>
      <c r="R73" s="424" t="s">
        <v>1736</v>
      </c>
      <c r="S73" s="424" t="s">
        <v>1509</v>
      </c>
      <c r="T73" s="424" t="s">
        <v>1528</v>
      </c>
      <c r="V73" s="424" t="s">
        <v>8</v>
      </c>
      <c r="X73" s="424" t="s">
        <v>8</v>
      </c>
      <c r="AA73" s="424" t="s">
        <v>32</v>
      </c>
      <c r="AB73" s="424" t="s">
        <v>1529</v>
      </c>
      <c r="AC73" s="424" t="s">
        <v>1529</v>
      </c>
      <c r="AD73" s="424" t="s">
        <v>1530</v>
      </c>
      <c r="AE73" s="424" t="s">
        <v>1519</v>
      </c>
      <c r="AF73" s="425">
        <v>44530</v>
      </c>
      <c r="AG73" s="424" t="s">
        <v>1531</v>
      </c>
      <c r="AH73" s="424">
        <v>1</v>
      </c>
      <c r="AI73" s="414"/>
      <c r="AJ73" s="414"/>
      <c r="AK73" s="414"/>
      <c r="AL73" s="414"/>
      <c r="AM73" s="414"/>
      <c r="AN73" s="414"/>
      <c r="AO73" s="414"/>
      <c r="AP73" s="414"/>
      <c r="AQ73" s="414"/>
      <c r="AR73" s="414"/>
      <c r="AS73" s="414"/>
      <c r="AT73" s="414"/>
      <c r="AU73" s="414"/>
      <c r="AV73" s="414"/>
      <c r="AW73" s="414"/>
      <c r="AX73" s="414"/>
      <c r="AY73" s="414"/>
      <c r="AZ73" s="414"/>
      <c r="BA73" s="414"/>
      <c r="BB73" s="414"/>
      <c r="BC73" s="414"/>
      <c r="BD73" s="414"/>
      <c r="BE73" s="414"/>
      <c r="BF73" s="414"/>
      <c r="BG73" s="414"/>
      <c r="BH73" s="414"/>
      <c r="BI73" s="414"/>
      <c r="BJ73" s="414"/>
      <c r="BK73" s="414"/>
      <c r="BL73" s="414"/>
      <c r="BM73" s="414"/>
      <c r="BN73" s="414"/>
      <c r="BO73" s="414"/>
      <c r="BP73" s="414"/>
      <c r="BQ73" s="414"/>
      <c r="BR73" s="414"/>
      <c r="BS73" s="414"/>
      <c r="BT73" s="414"/>
      <c r="BU73" s="414"/>
      <c r="BV73" s="414"/>
      <c r="BW73" s="414"/>
      <c r="BX73" s="414"/>
      <c r="BY73" s="414"/>
      <c r="BZ73" s="414"/>
      <c r="CA73" s="414"/>
      <c r="CB73" s="414"/>
      <c r="CC73" s="414"/>
      <c r="CD73" s="414"/>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c r="DB73" s="414"/>
      <c r="DC73" s="414"/>
      <c r="DD73" s="414"/>
      <c r="DE73" s="414"/>
      <c r="DF73" s="414"/>
      <c r="DG73" s="414"/>
      <c r="DH73" s="414"/>
      <c r="DI73" s="414"/>
      <c r="DJ73" s="414"/>
      <c r="DK73" s="414"/>
      <c r="DL73" s="414"/>
      <c r="DM73" s="414"/>
      <c r="DN73" s="414"/>
      <c r="DO73" s="414"/>
      <c r="DP73" s="414"/>
      <c r="DQ73" s="414"/>
      <c r="DR73" s="414"/>
      <c r="DS73" s="414"/>
      <c r="DT73" s="414"/>
      <c r="DU73" s="414"/>
      <c r="DV73" s="414"/>
      <c r="DW73" s="414"/>
      <c r="DX73" s="414"/>
      <c r="DY73" s="414"/>
      <c r="DZ73" s="414"/>
      <c r="EA73" s="414"/>
      <c r="EB73" s="414"/>
      <c r="EC73" s="414"/>
      <c r="ED73" s="414"/>
      <c r="EE73" s="414"/>
      <c r="EF73" s="414"/>
      <c r="EG73" s="414"/>
      <c r="EH73" s="414"/>
      <c r="EI73" s="414"/>
      <c r="EJ73" s="414"/>
      <c r="EK73" s="414"/>
      <c r="EL73" s="414"/>
      <c r="EM73" s="414"/>
      <c r="EN73" s="414"/>
      <c r="EO73" s="414"/>
      <c r="EP73" s="414"/>
      <c r="EQ73" s="414"/>
      <c r="ER73" s="414"/>
      <c r="ES73" s="414"/>
      <c r="ET73" s="414"/>
      <c r="EU73" s="414"/>
    </row>
    <row r="74" spans="1:151" s="424" customFormat="1" ht="90" hidden="1">
      <c r="A74" s="424" t="s">
        <v>1746</v>
      </c>
      <c r="B74" s="424" t="s">
        <v>951</v>
      </c>
      <c r="C74" s="424" t="s">
        <v>361</v>
      </c>
      <c r="D74" s="424" t="s">
        <v>1747</v>
      </c>
      <c r="E74" s="424" t="s">
        <v>1748</v>
      </c>
      <c r="F74" s="424" t="s">
        <v>32</v>
      </c>
      <c r="G74" s="424" t="s">
        <v>1509</v>
      </c>
      <c r="H74" s="424" t="s">
        <v>1508</v>
      </c>
      <c r="I74" s="424" t="s">
        <v>1509</v>
      </c>
      <c r="J74" s="425" t="s">
        <v>1510</v>
      </c>
      <c r="K74" s="425" t="s">
        <v>1691</v>
      </c>
      <c r="L74" s="425" t="s">
        <v>1691</v>
      </c>
      <c r="M74" s="424" t="s">
        <v>1512</v>
      </c>
      <c r="N74" s="424" t="s">
        <v>1523</v>
      </c>
      <c r="O74" s="424" t="s">
        <v>1514</v>
      </c>
      <c r="P74" s="424" t="s">
        <v>33</v>
      </c>
      <c r="Q74" s="424" t="s">
        <v>32</v>
      </c>
      <c r="R74" s="424" t="s">
        <v>1749</v>
      </c>
      <c r="S74" s="424" t="s">
        <v>1509</v>
      </c>
      <c r="T74" s="424" t="s">
        <v>1528</v>
      </c>
      <c r="V74" s="424" t="s">
        <v>8</v>
      </c>
      <c r="X74" s="424" t="s">
        <v>8</v>
      </c>
      <c r="AA74" s="424" t="s">
        <v>32</v>
      </c>
      <c r="AB74" s="424" t="s">
        <v>1529</v>
      </c>
      <c r="AC74" s="424" t="s">
        <v>1529</v>
      </c>
      <c r="AD74" s="424" t="s">
        <v>1530</v>
      </c>
      <c r="AE74" s="424" t="s">
        <v>1519</v>
      </c>
      <c r="AF74" s="425">
        <v>44530</v>
      </c>
      <c r="AG74" s="424" t="s">
        <v>1531</v>
      </c>
      <c r="AH74" s="424">
        <v>1</v>
      </c>
      <c r="AI74" s="414"/>
      <c r="AJ74" s="414"/>
      <c r="AK74" s="414"/>
      <c r="AL74" s="414"/>
      <c r="AM74" s="414"/>
      <c r="AN74" s="414"/>
      <c r="AO74" s="414"/>
      <c r="AP74" s="414"/>
      <c r="AQ74" s="414"/>
      <c r="AR74" s="414"/>
      <c r="AS74" s="414"/>
      <c r="AT74" s="414"/>
      <c r="AU74" s="414"/>
      <c r="AV74" s="414"/>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414"/>
      <c r="CA74" s="414"/>
      <c r="CB74" s="414"/>
      <c r="CC74" s="414"/>
      <c r="CD74" s="414"/>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c r="DB74" s="414"/>
      <c r="DC74" s="414"/>
      <c r="DD74" s="414"/>
      <c r="DE74" s="414"/>
      <c r="DF74" s="414"/>
      <c r="DG74" s="414"/>
      <c r="DH74" s="414"/>
      <c r="DI74" s="414"/>
      <c r="DJ74" s="414"/>
      <c r="DK74" s="414"/>
      <c r="DL74" s="414"/>
      <c r="DM74" s="414"/>
      <c r="DN74" s="414"/>
      <c r="DO74" s="414"/>
      <c r="DP74" s="414"/>
      <c r="DQ74" s="414"/>
      <c r="DR74" s="414"/>
      <c r="DS74" s="414"/>
      <c r="DT74" s="414"/>
      <c r="DU74" s="414"/>
      <c r="DV74" s="414"/>
      <c r="DW74" s="414"/>
      <c r="DX74" s="414"/>
      <c r="DY74" s="414"/>
      <c r="DZ74" s="414"/>
      <c r="EA74" s="414"/>
      <c r="EB74" s="414"/>
      <c r="EC74" s="414"/>
      <c r="ED74" s="414"/>
      <c r="EE74" s="414"/>
      <c r="EF74" s="414"/>
      <c r="EG74" s="414"/>
      <c r="EH74" s="414"/>
      <c r="EI74" s="414"/>
      <c r="EJ74" s="414"/>
      <c r="EK74" s="414"/>
      <c r="EL74" s="414"/>
      <c r="EM74" s="414"/>
      <c r="EN74" s="414"/>
      <c r="EO74" s="414"/>
      <c r="EP74" s="414"/>
      <c r="EQ74" s="414"/>
      <c r="ER74" s="414"/>
      <c r="ES74" s="414"/>
      <c r="ET74" s="414"/>
      <c r="EU74" s="414"/>
    </row>
    <row r="75" spans="1:151" s="424" customFormat="1" ht="105" hidden="1">
      <c r="A75" s="424" t="s">
        <v>1750</v>
      </c>
      <c r="B75" s="424" t="s">
        <v>951</v>
      </c>
      <c r="C75" s="424" t="s">
        <v>361</v>
      </c>
      <c r="D75" s="424" t="s">
        <v>1751</v>
      </c>
      <c r="E75" s="424" t="s">
        <v>1752</v>
      </c>
      <c r="F75" s="424" t="s">
        <v>32</v>
      </c>
      <c r="G75" s="424" t="s">
        <v>1509</v>
      </c>
      <c r="H75" s="424" t="s">
        <v>1508</v>
      </c>
      <c r="I75" s="424" t="s">
        <v>1509</v>
      </c>
      <c r="J75" s="425" t="s">
        <v>1510</v>
      </c>
      <c r="K75" s="425" t="s">
        <v>1691</v>
      </c>
      <c r="L75" s="425" t="s">
        <v>1691</v>
      </c>
      <c r="M75" s="424" t="s">
        <v>1512</v>
      </c>
      <c r="N75" s="424" t="s">
        <v>1523</v>
      </c>
      <c r="O75" s="424" t="s">
        <v>1514</v>
      </c>
      <c r="P75" s="424" t="s">
        <v>33</v>
      </c>
      <c r="Q75" s="424" t="s">
        <v>32</v>
      </c>
      <c r="R75" s="424" t="s">
        <v>1753</v>
      </c>
      <c r="S75" s="424" t="s">
        <v>1509</v>
      </c>
      <c r="T75" s="424" t="s">
        <v>1516</v>
      </c>
      <c r="V75" s="424" t="s">
        <v>8</v>
      </c>
      <c r="X75" s="424" t="s">
        <v>8</v>
      </c>
      <c r="AA75" s="424" t="s">
        <v>32</v>
      </c>
      <c r="AB75" s="424" t="s">
        <v>1509</v>
      </c>
      <c r="AC75" s="424" t="s">
        <v>1509</v>
      </c>
      <c r="AD75" s="424" t="s">
        <v>1509</v>
      </c>
      <c r="AE75" s="424" t="s">
        <v>1509</v>
      </c>
      <c r="AF75" s="425">
        <v>44530</v>
      </c>
      <c r="AG75" s="424" t="s">
        <v>1509</v>
      </c>
      <c r="AH75" s="424">
        <v>1</v>
      </c>
      <c r="AI75" s="414"/>
      <c r="AJ75" s="414"/>
      <c r="AK75" s="414"/>
      <c r="AL75" s="414"/>
      <c r="AM75" s="414"/>
      <c r="AN75" s="414"/>
      <c r="AO75" s="414"/>
      <c r="AP75" s="414"/>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414"/>
      <c r="CB75" s="414"/>
      <c r="CC75" s="414"/>
      <c r="CD75" s="414"/>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c r="DB75" s="414"/>
      <c r="DC75" s="414"/>
      <c r="DD75" s="414"/>
      <c r="DE75" s="414"/>
      <c r="DF75" s="414"/>
      <c r="DG75" s="414"/>
      <c r="DH75" s="414"/>
      <c r="DI75" s="414"/>
      <c r="DJ75" s="414"/>
      <c r="DK75" s="414"/>
      <c r="DL75" s="414"/>
      <c r="DM75" s="414"/>
      <c r="DN75" s="414"/>
      <c r="DO75" s="414"/>
      <c r="DP75" s="414"/>
      <c r="DQ75" s="414"/>
      <c r="DR75" s="414"/>
      <c r="DS75" s="414"/>
      <c r="DT75" s="414"/>
      <c r="DU75" s="414"/>
      <c r="DV75" s="414"/>
      <c r="DW75" s="414"/>
      <c r="DX75" s="414"/>
      <c r="DY75" s="414"/>
      <c r="DZ75" s="414"/>
      <c r="EA75" s="414"/>
      <c r="EB75" s="414"/>
      <c r="EC75" s="414"/>
      <c r="ED75" s="414"/>
      <c r="EE75" s="414"/>
      <c r="EF75" s="414"/>
      <c r="EG75" s="414"/>
      <c r="EH75" s="414"/>
      <c r="EI75" s="414"/>
      <c r="EJ75" s="414"/>
      <c r="EK75" s="414"/>
      <c r="EL75" s="414"/>
      <c r="EM75" s="414"/>
      <c r="EN75" s="414"/>
      <c r="EO75" s="414"/>
      <c r="EP75" s="414"/>
      <c r="EQ75" s="414"/>
      <c r="ER75" s="414"/>
      <c r="ES75" s="414"/>
      <c r="ET75" s="414"/>
      <c r="EU75" s="414"/>
    </row>
    <row r="76" spans="1:151" s="424" customFormat="1" ht="90" hidden="1">
      <c r="A76" s="424" t="s">
        <v>1754</v>
      </c>
      <c r="B76" s="424" t="s">
        <v>951</v>
      </c>
      <c r="C76" s="424" t="s">
        <v>361</v>
      </c>
      <c r="D76" s="424" t="s">
        <v>1755</v>
      </c>
      <c r="E76" s="424" t="s">
        <v>1756</v>
      </c>
      <c r="F76" s="424" t="s">
        <v>32</v>
      </c>
      <c r="G76" s="429" t="s">
        <v>1509</v>
      </c>
      <c r="H76" s="424" t="s">
        <v>1508</v>
      </c>
      <c r="I76" s="424" t="s">
        <v>1509</v>
      </c>
      <c r="J76" s="425" t="s">
        <v>1510</v>
      </c>
      <c r="K76" s="425" t="s">
        <v>1691</v>
      </c>
      <c r="L76" s="425" t="s">
        <v>1691</v>
      </c>
      <c r="M76" s="424" t="s">
        <v>1512</v>
      </c>
      <c r="N76" s="424" t="s">
        <v>1523</v>
      </c>
      <c r="O76" s="424" t="s">
        <v>1514</v>
      </c>
      <c r="P76" s="424" t="s">
        <v>33</v>
      </c>
      <c r="Q76" s="424" t="s">
        <v>32</v>
      </c>
      <c r="R76" s="424" t="s">
        <v>1757</v>
      </c>
      <c r="S76" s="424" t="s">
        <v>1509</v>
      </c>
      <c r="T76" s="424" t="s">
        <v>1516</v>
      </c>
      <c r="V76" s="424" t="s">
        <v>8</v>
      </c>
      <c r="X76" s="424" t="s">
        <v>8</v>
      </c>
      <c r="AA76" s="424" t="s">
        <v>32</v>
      </c>
      <c r="AB76" s="424" t="s">
        <v>1509</v>
      </c>
      <c r="AC76" s="424" t="s">
        <v>1509</v>
      </c>
      <c r="AD76" s="424" t="s">
        <v>1509</v>
      </c>
      <c r="AE76" s="424" t="s">
        <v>1509</v>
      </c>
      <c r="AF76" s="425">
        <v>44530</v>
      </c>
      <c r="AG76" s="424" t="s">
        <v>1509</v>
      </c>
      <c r="AH76" s="424">
        <v>1</v>
      </c>
      <c r="AI76" s="414"/>
      <c r="AJ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414"/>
      <c r="CC76" s="414"/>
      <c r="CD76" s="414"/>
      <c r="CE76" s="414"/>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c r="DB76" s="414"/>
      <c r="DC76" s="414"/>
      <c r="DD76" s="414"/>
      <c r="DE76" s="414"/>
      <c r="DF76" s="414"/>
      <c r="DG76" s="414"/>
      <c r="DH76" s="414"/>
      <c r="DI76" s="414"/>
      <c r="DJ76" s="414"/>
      <c r="DK76" s="414"/>
      <c r="DL76" s="414"/>
      <c r="DM76" s="414"/>
      <c r="DN76" s="414"/>
      <c r="DO76" s="414"/>
      <c r="DP76" s="414"/>
      <c r="DQ76" s="414"/>
      <c r="DR76" s="414"/>
      <c r="DS76" s="414"/>
      <c r="DT76" s="414"/>
      <c r="DU76" s="414"/>
      <c r="DV76" s="414"/>
      <c r="DW76" s="414"/>
      <c r="DX76" s="414"/>
      <c r="DY76" s="414"/>
      <c r="DZ76" s="414"/>
      <c r="EA76" s="414"/>
      <c r="EB76" s="414"/>
      <c r="EC76" s="414"/>
      <c r="ED76" s="414"/>
      <c r="EE76" s="414"/>
      <c r="EF76" s="414"/>
      <c r="EG76" s="414"/>
      <c r="EH76" s="414"/>
      <c r="EI76" s="414"/>
      <c r="EJ76" s="414"/>
      <c r="EK76" s="414"/>
      <c r="EL76" s="414"/>
      <c r="EM76" s="414"/>
      <c r="EN76" s="414"/>
      <c r="EO76" s="414"/>
      <c r="EP76" s="414"/>
      <c r="EQ76" s="414"/>
      <c r="ER76" s="414"/>
      <c r="ES76" s="414"/>
      <c r="ET76" s="414"/>
      <c r="EU76" s="414"/>
    </row>
    <row r="77" spans="1:151" s="424" customFormat="1" ht="90" hidden="1">
      <c r="A77" s="424" t="s">
        <v>1758</v>
      </c>
      <c r="B77" s="424" t="s">
        <v>951</v>
      </c>
      <c r="C77" s="424" t="s">
        <v>361</v>
      </c>
      <c r="D77" s="424" t="s">
        <v>1759</v>
      </c>
      <c r="E77" s="424" t="s">
        <v>1760</v>
      </c>
      <c r="F77" s="424" t="s">
        <v>32</v>
      </c>
      <c r="G77" s="429" t="s">
        <v>1509</v>
      </c>
      <c r="H77" s="424" t="s">
        <v>1508</v>
      </c>
      <c r="I77" s="424" t="s">
        <v>1509</v>
      </c>
      <c r="J77" s="425" t="s">
        <v>1510</v>
      </c>
      <c r="K77" s="425" t="s">
        <v>1691</v>
      </c>
      <c r="L77" s="425" t="s">
        <v>1691</v>
      </c>
      <c r="M77" s="424" t="s">
        <v>1512</v>
      </c>
      <c r="N77" s="424" t="s">
        <v>1523</v>
      </c>
      <c r="O77" s="424" t="s">
        <v>1514</v>
      </c>
      <c r="P77" s="424" t="s">
        <v>33</v>
      </c>
      <c r="Q77" s="424" t="s">
        <v>32</v>
      </c>
      <c r="R77" s="424" t="s">
        <v>1761</v>
      </c>
      <c r="S77" s="424" t="s">
        <v>1509</v>
      </c>
      <c r="T77" s="424" t="s">
        <v>1528</v>
      </c>
      <c r="V77" s="424" t="s">
        <v>8</v>
      </c>
      <c r="X77" s="424" t="s">
        <v>8</v>
      </c>
      <c r="AA77" s="424" t="s">
        <v>32</v>
      </c>
      <c r="AB77" s="424" t="s">
        <v>1529</v>
      </c>
      <c r="AC77" s="424" t="s">
        <v>1529</v>
      </c>
      <c r="AD77" s="424" t="s">
        <v>1530</v>
      </c>
      <c r="AE77" s="424" t="s">
        <v>1519</v>
      </c>
      <c r="AF77" s="425">
        <v>44530</v>
      </c>
      <c r="AG77" s="424" t="s">
        <v>1531</v>
      </c>
      <c r="AH77" s="424">
        <v>1</v>
      </c>
      <c r="AI77" s="414"/>
      <c r="AJ77" s="414"/>
      <c r="AK77" s="414"/>
      <c r="AL77" s="414"/>
      <c r="AM77" s="414"/>
      <c r="AN77" s="414"/>
      <c r="AO77" s="414"/>
      <c r="AP77" s="414"/>
      <c r="AQ77" s="414"/>
      <c r="AR77" s="414"/>
      <c r="AS77" s="414"/>
      <c r="AT77" s="414"/>
      <c r="AU77" s="414"/>
      <c r="AV77" s="414"/>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W77" s="414"/>
      <c r="BX77" s="414"/>
      <c r="BY77" s="414"/>
      <c r="BZ77" s="414"/>
      <c r="CA77" s="414"/>
      <c r="CB77" s="414"/>
      <c r="CC77" s="414"/>
      <c r="CD77" s="414"/>
      <c r="CE77" s="414"/>
      <c r="CF77" s="414"/>
      <c r="CG77" s="414"/>
      <c r="CH77" s="414"/>
      <c r="CI77" s="414"/>
      <c r="CJ77" s="414"/>
      <c r="CK77" s="414"/>
      <c r="CL77" s="414"/>
      <c r="CM77" s="414"/>
      <c r="CN77" s="414"/>
      <c r="CO77" s="414"/>
      <c r="CP77" s="414"/>
      <c r="CQ77" s="414"/>
      <c r="CR77" s="414"/>
      <c r="CS77" s="414"/>
      <c r="CT77" s="414"/>
      <c r="CU77" s="414"/>
      <c r="CV77" s="414"/>
      <c r="CW77" s="414"/>
      <c r="CX77" s="414"/>
      <c r="CY77" s="414"/>
      <c r="CZ77" s="414"/>
      <c r="DA77" s="414"/>
      <c r="DB77" s="414"/>
      <c r="DC77" s="414"/>
      <c r="DD77" s="414"/>
      <c r="DE77" s="414"/>
      <c r="DF77" s="414"/>
      <c r="DG77" s="414"/>
      <c r="DH77" s="414"/>
      <c r="DI77" s="414"/>
      <c r="DJ77" s="414"/>
      <c r="DK77" s="414"/>
      <c r="DL77" s="414"/>
      <c r="DM77" s="414"/>
      <c r="DN77" s="414"/>
      <c r="DO77" s="414"/>
      <c r="DP77" s="414"/>
      <c r="DQ77" s="414"/>
      <c r="DR77" s="414"/>
      <c r="DS77" s="414"/>
      <c r="DT77" s="414"/>
      <c r="DU77" s="414"/>
      <c r="DV77" s="414"/>
      <c r="DW77" s="414"/>
      <c r="DX77" s="414"/>
      <c r="DY77" s="414"/>
      <c r="DZ77" s="414"/>
      <c r="EA77" s="414"/>
      <c r="EB77" s="414"/>
      <c r="EC77" s="414"/>
      <c r="ED77" s="414"/>
      <c r="EE77" s="414"/>
      <c r="EF77" s="414"/>
      <c r="EG77" s="414"/>
      <c r="EH77" s="414"/>
      <c r="EI77" s="414"/>
      <c r="EJ77" s="414"/>
      <c r="EK77" s="414"/>
      <c r="EL77" s="414"/>
      <c r="EM77" s="414"/>
      <c r="EN77" s="414"/>
      <c r="EO77" s="414"/>
      <c r="EP77" s="414"/>
      <c r="EQ77" s="414"/>
      <c r="ER77" s="414"/>
      <c r="ES77" s="414"/>
      <c r="ET77" s="414"/>
      <c r="EU77" s="414"/>
    </row>
    <row r="78" spans="1:151" s="424" customFormat="1" ht="105" hidden="1">
      <c r="A78" s="424" t="s">
        <v>1762</v>
      </c>
      <c r="B78" s="424" t="s">
        <v>951</v>
      </c>
      <c r="C78" s="424" t="s">
        <v>361</v>
      </c>
      <c r="D78" s="424" t="s">
        <v>1763</v>
      </c>
      <c r="E78" s="424" t="s">
        <v>1764</v>
      </c>
      <c r="F78" s="424" t="s">
        <v>32</v>
      </c>
      <c r="G78" s="429" t="s">
        <v>1509</v>
      </c>
      <c r="H78" s="424" t="s">
        <v>1508</v>
      </c>
      <c r="I78" s="424" t="s">
        <v>1509</v>
      </c>
      <c r="J78" s="425" t="s">
        <v>1510</v>
      </c>
      <c r="K78" s="425" t="s">
        <v>1691</v>
      </c>
      <c r="L78" s="425" t="s">
        <v>1691</v>
      </c>
      <c r="M78" s="424" t="s">
        <v>1512</v>
      </c>
      <c r="N78" s="424" t="s">
        <v>1523</v>
      </c>
      <c r="O78" s="424" t="s">
        <v>1514</v>
      </c>
      <c r="P78" s="424" t="s">
        <v>33</v>
      </c>
      <c r="Q78" s="424" t="s">
        <v>32</v>
      </c>
      <c r="R78" s="424" t="s">
        <v>1761</v>
      </c>
      <c r="S78" s="424" t="s">
        <v>1509</v>
      </c>
      <c r="T78" s="424" t="s">
        <v>1528</v>
      </c>
      <c r="V78" s="424" t="s">
        <v>8</v>
      </c>
      <c r="X78" s="424" t="s">
        <v>8</v>
      </c>
      <c r="AA78" s="424" t="s">
        <v>32</v>
      </c>
      <c r="AB78" s="424" t="s">
        <v>1529</v>
      </c>
      <c r="AC78" s="424" t="s">
        <v>1529</v>
      </c>
      <c r="AD78" s="424" t="s">
        <v>1530</v>
      </c>
      <c r="AE78" s="424" t="s">
        <v>1519</v>
      </c>
      <c r="AF78" s="425">
        <v>44530</v>
      </c>
      <c r="AG78" s="424" t="s">
        <v>1531</v>
      </c>
      <c r="AH78" s="424">
        <v>1</v>
      </c>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414"/>
      <c r="CA78" s="414"/>
      <c r="CB78" s="414"/>
      <c r="CC78" s="414"/>
      <c r="CD78" s="414"/>
      <c r="CE78" s="414"/>
      <c r="CF78" s="414"/>
      <c r="CG78" s="414"/>
      <c r="CH78" s="414"/>
      <c r="CI78" s="414"/>
      <c r="CJ78" s="414"/>
      <c r="CK78" s="414"/>
      <c r="CL78" s="414"/>
      <c r="CM78" s="414"/>
      <c r="CN78" s="414"/>
      <c r="CO78" s="414"/>
      <c r="CP78" s="414"/>
      <c r="CQ78" s="414"/>
      <c r="CR78" s="414"/>
      <c r="CS78" s="414"/>
      <c r="CT78" s="414"/>
      <c r="CU78" s="414"/>
      <c r="CV78" s="414"/>
      <c r="CW78" s="414"/>
      <c r="CX78" s="414"/>
      <c r="CY78" s="414"/>
      <c r="CZ78" s="414"/>
      <c r="DA78" s="414"/>
      <c r="DB78" s="414"/>
      <c r="DC78" s="414"/>
      <c r="DD78" s="414"/>
      <c r="DE78" s="414"/>
      <c r="DF78" s="414"/>
      <c r="DG78" s="414"/>
      <c r="DH78" s="414"/>
      <c r="DI78" s="414"/>
      <c r="DJ78" s="414"/>
      <c r="DK78" s="414"/>
      <c r="DL78" s="414"/>
      <c r="DM78" s="414"/>
      <c r="DN78" s="414"/>
      <c r="DO78" s="414"/>
      <c r="DP78" s="414"/>
      <c r="DQ78" s="414"/>
      <c r="DR78" s="414"/>
      <c r="DS78" s="414"/>
      <c r="DT78" s="414"/>
      <c r="DU78" s="414"/>
      <c r="DV78" s="414"/>
      <c r="DW78" s="414"/>
      <c r="DX78" s="414"/>
      <c r="DY78" s="414"/>
      <c r="DZ78" s="414"/>
      <c r="EA78" s="414"/>
      <c r="EB78" s="414"/>
      <c r="EC78" s="414"/>
      <c r="ED78" s="414"/>
      <c r="EE78" s="414"/>
      <c r="EF78" s="414"/>
      <c r="EG78" s="414"/>
      <c r="EH78" s="414"/>
      <c r="EI78" s="414"/>
      <c r="EJ78" s="414"/>
      <c r="EK78" s="414"/>
      <c r="EL78" s="414"/>
      <c r="EM78" s="414"/>
      <c r="EN78" s="414"/>
      <c r="EO78" s="414"/>
      <c r="EP78" s="414"/>
      <c r="EQ78" s="414"/>
      <c r="ER78" s="414"/>
      <c r="ES78" s="414"/>
      <c r="ET78" s="414"/>
      <c r="EU78" s="414"/>
    </row>
    <row r="79" spans="1:151" s="424" customFormat="1" ht="60" hidden="1">
      <c r="A79" s="424" t="s">
        <v>1765</v>
      </c>
      <c r="B79" s="424" t="s">
        <v>951</v>
      </c>
      <c r="C79" s="424" t="s">
        <v>361</v>
      </c>
      <c r="D79" s="424" t="s">
        <v>1766</v>
      </c>
      <c r="E79" s="424" t="s">
        <v>1767</v>
      </c>
      <c r="F79" s="424" t="s">
        <v>32</v>
      </c>
      <c r="G79" s="424" t="s">
        <v>1509</v>
      </c>
      <c r="H79" s="424" t="s">
        <v>1508</v>
      </c>
      <c r="I79" s="424" t="s">
        <v>1509</v>
      </c>
      <c r="J79" s="425" t="s">
        <v>1510</v>
      </c>
      <c r="K79" s="425" t="s">
        <v>1691</v>
      </c>
      <c r="L79" s="425" t="s">
        <v>1691</v>
      </c>
      <c r="M79" s="424" t="s">
        <v>1512</v>
      </c>
      <c r="N79" s="424" t="s">
        <v>1523</v>
      </c>
      <c r="O79" s="424" t="s">
        <v>1514</v>
      </c>
      <c r="P79" s="424" t="s">
        <v>33</v>
      </c>
      <c r="Q79" s="424" t="s">
        <v>32</v>
      </c>
      <c r="R79" s="424" t="s">
        <v>1761</v>
      </c>
      <c r="S79" s="424" t="s">
        <v>1509</v>
      </c>
      <c r="T79" s="424" t="s">
        <v>1516</v>
      </c>
      <c r="V79" s="424" t="s">
        <v>8</v>
      </c>
      <c r="X79" s="424" t="s">
        <v>8</v>
      </c>
      <c r="AA79" s="424" t="s">
        <v>33</v>
      </c>
      <c r="AB79" s="424" t="s">
        <v>1509</v>
      </c>
      <c r="AC79" s="424" t="s">
        <v>1509</v>
      </c>
      <c r="AD79" s="424" t="s">
        <v>1509</v>
      </c>
      <c r="AE79" s="424" t="s">
        <v>1509</v>
      </c>
      <c r="AF79" s="425">
        <v>44530</v>
      </c>
      <c r="AG79" s="424" t="s">
        <v>1509</v>
      </c>
      <c r="AH79" s="424">
        <v>1</v>
      </c>
      <c r="AI79" s="414"/>
      <c r="AJ79" s="414"/>
      <c r="AK79" s="414"/>
      <c r="AL79" s="414"/>
      <c r="AM79" s="414"/>
      <c r="AN79" s="414"/>
      <c r="AO79" s="414"/>
      <c r="AP79" s="414"/>
      <c r="AQ79" s="414"/>
      <c r="AR79" s="414"/>
      <c r="AS79" s="414"/>
      <c r="AT79" s="414"/>
      <c r="AU79" s="414"/>
      <c r="AV79" s="414"/>
      <c r="AW79" s="414"/>
      <c r="AX79" s="414"/>
      <c r="AY79" s="414"/>
      <c r="AZ79" s="414"/>
      <c r="BA79" s="414"/>
      <c r="BB79" s="414"/>
      <c r="BC79" s="414"/>
      <c r="BD79" s="414"/>
      <c r="BE79" s="414"/>
      <c r="BF79" s="414"/>
      <c r="BG79" s="414"/>
      <c r="BH79" s="414"/>
      <c r="BI79" s="414"/>
      <c r="BJ79" s="414"/>
      <c r="BK79" s="414"/>
      <c r="BL79" s="414"/>
      <c r="BM79" s="414"/>
      <c r="BN79" s="414"/>
      <c r="BO79" s="414"/>
      <c r="BP79" s="414"/>
      <c r="BQ79" s="414"/>
      <c r="BR79" s="414"/>
      <c r="BS79" s="414"/>
      <c r="BT79" s="414"/>
      <c r="BU79" s="414"/>
      <c r="BV79" s="414"/>
      <c r="BW79" s="414"/>
      <c r="BX79" s="414"/>
      <c r="BY79" s="414"/>
      <c r="BZ79" s="414"/>
      <c r="CA79" s="414"/>
      <c r="CB79" s="414"/>
      <c r="CC79" s="414"/>
      <c r="CD79" s="414"/>
      <c r="CE79" s="414"/>
      <c r="CF79" s="414"/>
      <c r="CG79" s="414"/>
      <c r="CH79" s="414"/>
      <c r="CI79" s="414"/>
      <c r="CJ79" s="414"/>
      <c r="CK79" s="414"/>
      <c r="CL79" s="414"/>
      <c r="CM79" s="414"/>
      <c r="CN79" s="414"/>
      <c r="CO79" s="414"/>
      <c r="CP79" s="414"/>
      <c r="CQ79" s="414"/>
      <c r="CR79" s="414"/>
      <c r="CS79" s="414"/>
      <c r="CT79" s="414"/>
      <c r="CU79" s="414"/>
      <c r="CV79" s="414"/>
      <c r="CW79" s="414"/>
      <c r="CX79" s="414"/>
      <c r="CY79" s="414"/>
      <c r="CZ79" s="414"/>
      <c r="DA79" s="414"/>
      <c r="DB79" s="414"/>
      <c r="DC79" s="414"/>
      <c r="DD79" s="414"/>
      <c r="DE79" s="414"/>
      <c r="DF79" s="414"/>
      <c r="DG79" s="414"/>
      <c r="DH79" s="414"/>
      <c r="DI79" s="414"/>
      <c r="DJ79" s="414"/>
      <c r="DK79" s="414"/>
      <c r="DL79" s="414"/>
      <c r="DM79" s="414"/>
      <c r="DN79" s="414"/>
      <c r="DO79" s="414"/>
      <c r="DP79" s="414"/>
      <c r="DQ79" s="414"/>
      <c r="DR79" s="414"/>
      <c r="DS79" s="414"/>
      <c r="DT79" s="414"/>
      <c r="DU79" s="414"/>
      <c r="DV79" s="414"/>
      <c r="DW79" s="414"/>
      <c r="DX79" s="414"/>
      <c r="DY79" s="414"/>
      <c r="DZ79" s="414"/>
      <c r="EA79" s="414"/>
      <c r="EB79" s="414"/>
      <c r="EC79" s="414"/>
      <c r="ED79" s="414"/>
      <c r="EE79" s="414"/>
      <c r="EF79" s="414"/>
      <c r="EG79" s="414"/>
      <c r="EH79" s="414"/>
      <c r="EI79" s="414"/>
      <c r="EJ79" s="414"/>
      <c r="EK79" s="414"/>
      <c r="EL79" s="414"/>
      <c r="EM79" s="414"/>
      <c r="EN79" s="414"/>
      <c r="EO79" s="414"/>
      <c r="EP79" s="414"/>
      <c r="EQ79" s="414"/>
      <c r="ER79" s="414"/>
      <c r="ES79" s="414"/>
      <c r="ET79" s="414"/>
      <c r="EU79" s="414"/>
    </row>
    <row r="80" spans="1:151" s="424" customFormat="1" ht="90" hidden="1">
      <c r="A80" s="424" t="s">
        <v>1768</v>
      </c>
      <c r="B80" s="424" t="s">
        <v>951</v>
      </c>
      <c r="C80" s="424" t="s">
        <v>361</v>
      </c>
      <c r="D80" s="424" t="s">
        <v>1769</v>
      </c>
      <c r="E80" s="424" t="s">
        <v>1770</v>
      </c>
      <c r="F80" s="424" t="s">
        <v>32</v>
      </c>
      <c r="G80" s="424" t="s">
        <v>1509</v>
      </c>
      <c r="H80" s="424" t="s">
        <v>1508</v>
      </c>
      <c r="I80" s="424" t="s">
        <v>1509</v>
      </c>
      <c r="J80" s="425" t="s">
        <v>1510</v>
      </c>
      <c r="K80" s="425" t="s">
        <v>1691</v>
      </c>
      <c r="L80" s="425" t="s">
        <v>1691</v>
      </c>
      <c r="M80" s="424" t="s">
        <v>1512</v>
      </c>
      <c r="N80" s="424" t="s">
        <v>1523</v>
      </c>
      <c r="O80" s="424" t="s">
        <v>1514</v>
      </c>
      <c r="P80" s="424" t="s">
        <v>33</v>
      </c>
      <c r="Q80" s="424" t="s">
        <v>32</v>
      </c>
      <c r="R80" s="424" t="s">
        <v>1692</v>
      </c>
      <c r="S80" s="424" t="s">
        <v>1509</v>
      </c>
      <c r="T80" s="424" t="s">
        <v>1528</v>
      </c>
      <c r="V80" s="424" t="s">
        <v>8</v>
      </c>
      <c r="X80" s="424" t="s">
        <v>8</v>
      </c>
      <c r="AA80" s="424" t="s">
        <v>32</v>
      </c>
      <c r="AB80" s="424" t="s">
        <v>1529</v>
      </c>
      <c r="AC80" s="424" t="s">
        <v>1529</v>
      </c>
      <c r="AD80" s="424" t="s">
        <v>1530</v>
      </c>
      <c r="AE80" s="424" t="s">
        <v>1519</v>
      </c>
      <c r="AF80" s="425">
        <v>44530</v>
      </c>
      <c r="AG80" s="424" t="s">
        <v>1531</v>
      </c>
      <c r="AH80" s="424">
        <v>1</v>
      </c>
      <c r="AI80" s="414"/>
      <c r="AJ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414"/>
      <c r="CA80" s="414"/>
      <c r="CB80" s="414"/>
      <c r="CC80" s="414"/>
      <c r="CD80" s="414"/>
      <c r="CE80" s="414"/>
      <c r="CF80" s="414"/>
      <c r="CG80" s="414"/>
      <c r="CH80" s="414"/>
      <c r="CI80" s="414"/>
      <c r="CJ80" s="414"/>
      <c r="CK80" s="414"/>
      <c r="CL80" s="414"/>
      <c r="CM80" s="414"/>
      <c r="CN80" s="414"/>
      <c r="CO80" s="414"/>
      <c r="CP80" s="414"/>
      <c r="CQ80" s="414"/>
      <c r="CR80" s="414"/>
      <c r="CS80" s="414"/>
      <c r="CT80" s="414"/>
      <c r="CU80" s="414"/>
      <c r="CV80" s="414"/>
      <c r="CW80" s="414"/>
      <c r="CX80" s="414"/>
      <c r="CY80" s="414"/>
      <c r="CZ80" s="414"/>
      <c r="DA80" s="414"/>
      <c r="DB80" s="414"/>
      <c r="DC80" s="414"/>
      <c r="DD80" s="414"/>
      <c r="DE80" s="414"/>
      <c r="DF80" s="414"/>
      <c r="DG80" s="414"/>
      <c r="DH80" s="414"/>
      <c r="DI80" s="414"/>
      <c r="DJ80" s="414"/>
      <c r="DK80" s="414"/>
      <c r="DL80" s="414"/>
      <c r="DM80" s="414"/>
      <c r="DN80" s="414"/>
      <c r="DO80" s="414"/>
      <c r="DP80" s="414"/>
      <c r="DQ80" s="414"/>
      <c r="DR80" s="414"/>
      <c r="DS80" s="414"/>
      <c r="DT80" s="414"/>
      <c r="DU80" s="414"/>
      <c r="DV80" s="414"/>
      <c r="DW80" s="414"/>
      <c r="DX80" s="414"/>
      <c r="DY80" s="414"/>
      <c r="DZ80" s="414"/>
      <c r="EA80" s="414"/>
      <c r="EB80" s="414"/>
      <c r="EC80" s="414"/>
      <c r="ED80" s="414"/>
      <c r="EE80" s="414"/>
      <c r="EF80" s="414"/>
      <c r="EG80" s="414"/>
      <c r="EH80" s="414"/>
      <c r="EI80" s="414"/>
      <c r="EJ80" s="414"/>
      <c r="EK80" s="414"/>
      <c r="EL80" s="414"/>
      <c r="EM80" s="414"/>
      <c r="EN80" s="414"/>
      <c r="EO80" s="414"/>
      <c r="EP80" s="414"/>
      <c r="EQ80" s="414"/>
      <c r="ER80" s="414"/>
      <c r="ES80" s="414"/>
      <c r="ET80" s="414"/>
      <c r="EU80" s="414"/>
    </row>
    <row r="81" spans="1:151" s="424" customFormat="1" ht="90" hidden="1">
      <c r="A81" s="424" t="s">
        <v>1771</v>
      </c>
      <c r="B81" s="424" t="s">
        <v>951</v>
      </c>
      <c r="C81" s="424" t="s">
        <v>361</v>
      </c>
      <c r="D81" s="424" t="s">
        <v>1772</v>
      </c>
      <c r="E81" s="424" t="s">
        <v>1773</v>
      </c>
      <c r="F81" s="424" t="s">
        <v>32</v>
      </c>
      <c r="G81" s="424" t="s">
        <v>1509</v>
      </c>
      <c r="H81" s="424" t="s">
        <v>1508</v>
      </c>
      <c r="I81" s="424" t="s">
        <v>1509</v>
      </c>
      <c r="J81" s="425" t="s">
        <v>1510</v>
      </c>
      <c r="K81" s="425" t="s">
        <v>1691</v>
      </c>
      <c r="L81" s="425" t="s">
        <v>1691</v>
      </c>
      <c r="M81" s="424" t="s">
        <v>1512</v>
      </c>
      <c r="N81" s="424" t="s">
        <v>1523</v>
      </c>
      <c r="O81" s="424" t="s">
        <v>1514</v>
      </c>
      <c r="P81" s="424" t="s">
        <v>33</v>
      </c>
      <c r="Q81" s="424" t="s">
        <v>32</v>
      </c>
      <c r="R81" s="424" t="s">
        <v>1774</v>
      </c>
      <c r="S81" s="424" t="s">
        <v>1509</v>
      </c>
      <c r="T81" s="424" t="s">
        <v>1528</v>
      </c>
      <c r="V81" s="424" t="s">
        <v>1517</v>
      </c>
      <c r="X81" s="424" t="s">
        <v>1517</v>
      </c>
      <c r="AA81" s="424" t="s">
        <v>32</v>
      </c>
      <c r="AB81" s="424" t="s">
        <v>1529</v>
      </c>
      <c r="AC81" s="424" t="s">
        <v>1529</v>
      </c>
      <c r="AD81" s="424" t="s">
        <v>1530</v>
      </c>
      <c r="AE81" s="424" t="s">
        <v>1519</v>
      </c>
      <c r="AF81" s="425">
        <v>44530</v>
      </c>
      <c r="AG81" s="424" t="s">
        <v>1531</v>
      </c>
      <c r="AH81" s="424">
        <v>1</v>
      </c>
      <c r="AI81" s="414"/>
      <c r="AJ81" s="414"/>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W81" s="414"/>
      <c r="BX81" s="414"/>
      <c r="BY81" s="414"/>
      <c r="BZ81" s="414"/>
      <c r="CA81" s="414"/>
      <c r="CB81" s="414"/>
      <c r="CC81" s="414"/>
      <c r="CD81" s="414"/>
      <c r="CE81" s="414"/>
      <c r="CF81" s="414"/>
      <c r="CG81" s="414"/>
      <c r="CH81" s="414"/>
      <c r="CI81" s="414"/>
      <c r="CJ81" s="414"/>
      <c r="CK81" s="414"/>
      <c r="CL81" s="414"/>
      <c r="CM81" s="414"/>
      <c r="CN81" s="414"/>
      <c r="CO81" s="414"/>
      <c r="CP81" s="414"/>
      <c r="CQ81" s="414"/>
      <c r="CR81" s="414"/>
      <c r="CS81" s="414"/>
      <c r="CT81" s="414"/>
      <c r="CU81" s="414"/>
      <c r="CV81" s="414"/>
      <c r="CW81" s="414"/>
      <c r="CX81" s="414"/>
      <c r="CY81" s="414"/>
      <c r="CZ81" s="414"/>
      <c r="DA81" s="414"/>
      <c r="DB81" s="414"/>
      <c r="DC81" s="414"/>
      <c r="DD81" s="414"/>
      <c r="DE81" s="414"/>
      <c r="DF81" s="414"/>
      <c r="DG81" s="414"/>
      <c r="DH81" s="414"/>
      <c r="DI81" s="414"/>
      <c r="DJ81" s="414"/>
      <c r="DK81" s="414"/>
      <c r="DL81" s="414"/>
      <c r="DM81" s="414"/>
      <c r="DN81" s="414"/>
      <c r="DO81" s="414"/>
      <c r="DP81" s="414"/>
      <c r="DQ81" s="414"/>
      <c r="DR81" s="414"/>
      <c r="DS81" s="414"/>
      <c r="DT81" s="414"/>
      <c r="DU81" s="414"/>
      <c r="DV81" s="414"/>
      <c r="DW81" s="414"/>
      <c r="DX81" s="414"/>
      <c r="DY81" s="414"/>
      <c r="DZ81" s="414"/>
      <c r="EA81" s="414"/>
      <c r="EB81" s="414"/>
      <c r="EC81" s="414"/>
      <c r="ED81" s="414"/>
      <c r="EE81" s="414"/>
      <c r="EF81" s="414"/>
      <c r="EG81" s="414"/>
      <c r="EH81" s="414"/>
      <c r="EI81" s="414"/>
      <c r="EJ81" s="414"/>
      <c r="EK81" s="414"/>
      <c r="EL81" s="414"/>
      <c r="EM81" s="414"/>
      <c r="EN81" s="414"/>
      <c r="EO81" s="414"/>
      <c r="EP81" s="414"/>
      <c r="EQ81" s="414"/>
      <c r="ER81" s="414"/>
      <c r="ES81" s="414"/>
      <c r="ET81" s="414"/>
      <c r="EU81" s="414"/>
    </row>
    <row r="82" spans="1:151" s="424" customFormat="1" ht="90" hidden="1">
      <c r="A82" s="424" t="s">
        <v>1775</v>
      </c>
      <c r="B82" s="424" t="s">
        <v>951</v>
      </c>
      <c r="C82" s="424" t="s">
        <v>361</v>
      </c>
      <c r="D82" s="424" t="s">
        <v>1776</v>
      </c>
      <c r="E82" s="424" t="s">
        <v>1777</v>
      </c>
      <c r="F82" s="424" t="s">
        <v>32</v>
      </c>
      <c r="G82" s="424" t="s">
        <v>1509</v>
      </c>
      <c r="H82" s="424" t="s">
        <v>1508</v>
      </c>
      <c r="I82" s="424" t="s">
        <v>1509</v>
      </c>
      <c r="J82" s="425" t="s">
        <v>1510</v>
      </c>
      <c r="K82" s="425" t="s">
        <v>1691</v>
      </c>
      <c r="L82" s="425" t="s">
        <v>1691</v>
      </c>
      <c r="M82" s="424" t="s">
        <v>1512</v>
      </c>
      <c r="N82" s="424" t="s">
        <v>1523</v>
      </c>
      <c r="O82" s="424" t="s">
        <v>1514</v>
      </c>
      <c r="P82" s="424" t="s">
        <v>33</v>
      </c>
      <c r="Q82" s="424" t="s">
        <v>32</v>
      </c>
      <c r="R82" s="424" t="s">
        <v>1736</v>
      </c>
      <c r="S82" s="424" t="s">
        <v>1509</v>
      </c>
      <c r="T82" s="424" t="s">
        <v>1528</v>
      </c>
      <c r="V82" s="424" t="s">
        <v>8</v>
      </c>
      <c r="X82" s="424" t="s">
        <v>8</v>
      </c>
      <c r="AA82" s="424" t="s">
        <v>32</v>
      </c>
      <c r="AB82" s="424" t="s">
        <v>1529</v>
      </c>
      <c r="AC82" s="424" t="s">
        <v>1529</v>
      </c>
      <c r="AD82" s="424" t="s">
        <v>1530</v>
      </c>
      <c r="AE82" s="424" t="s">
        <v>1519</v>
      </c>
      <c r="AF82" s="425">
        <v>44530</v>
      </c>
      <c r="AG82" s="424" t="s">
        <v>1531</v>
      </c>
      <c r="AH82" s="424">
        <v>1</v>
      </c>
      <c r="AI82" s="414"/>
      <c r="AJ82" s="414"/>
      <c r="AK82" s="414"/>
      <c r="AL82" s="414"/>
      <c r="AM82" s="414"/>
      <c r="AN82" s="414"/>
      <c r="AO82" s="414"/>
      <c r="AP82" s="414"/>
      <c r="AQ82" s="414"/>
      <c r="AR82" s="414"/>
      <c r="AS82" s="414"/>
      <c r="AT82" s="414"/>
      <c r="AU82" s="414"/>
      <c r="AV82" s="414"/>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414"/>
      <c r="CA82" s="414"/>
      <c r="CB82" s="414"/>
      <c r="CC82" s="414"/>
      <c r="CD82" s="414"/>
      <c r="CE82" s="414"/>
      <c r="CF82" s="414"/>
      <c r="CG82" s="414"/>
      <c r="CH82" s="414"/>
      <c r="CI82" s="414"/>
      <c r="CJ82" s="414"/>
      <c r="CK82" s="414"/>
      <c r="CL82" s="414"/>
      <c r="CM82" s="414"/>
      <c r="CN82" s="414"/>
      <c r="CO82" s="414"/>
      <c r="CP82" s="414"/>
      <c r="CQ82" s="414"/>
      <c r="CR82" s="414"/>
      <c r="CS82" s="414"/>
      <c r="CT82" s="414"/>
      <c r="CU82" s="414"/>
      <c r="CV82" s="414"/>
      <c r="CW82" s="414"/>
      <c r="CX82" s="414"/>
      <c r="CY82" s="414"/>
      <c r="CZ82" s="414"/>
      <c r="DA82" s="414"/>
      <c r="DB82" s="414"/>
      <c r="DC82" s="414"/>
      <c r="DD82" s="414"/>
      <c r="DE82" s="414"/>
      <c r="DF82" s="414"/>
      <c r="DG82" s="414"/>
      <c r="DH82" s="414"/>
      <c r="DI82" s="414"/>
      <c r="DJ82" s="414"/>
      <c r="DK82" s="414"/>
      <c r="DL82" s="414"/>
      <c r="DM82" s="414"/>
      <c r="DN82" s="414"/>
      <c r="DO82" s="414"/>
      <c r="DP82" s="414"/>
      <c r="DQ82" s="414"/>
      <c r="DR82" s="414"/>
      <c r="DS82" s="414"/>
      <c r="DT82" s="414"/>
      <c r="DU82" s="414"/>
      <c r="DV82" s="414"/>
      <c r="DW82" s="414"/>
      <c r="DX82" s="414"/>
      <c r="DY82" s="414"/>
      <c r="DZ82" s="414"/>
      <c r="EA82" s="414"/>
      <c r="EB82" s="414"/>
      <c r="EC82" s="414"/>
      <c r="ED82" s="414"/>
      <c r="EE82" s="414"/>
      <c r="EF82" s="414"/>
      <c r="EG82" s="414"/>
      <c r="EH82" s="414"/>
      <c r="EI82" s="414"/>
      <c r="EJ82" s="414"/>
      <c r="EK82" s="414"/>
      <c r="EL82" s="414"/>
      <c r="EM82" s="414"/>
      <c r="EN82" s="414"/>
      <c r="EO82" s="414"/>
      <c r="EP82" s="414"/>
      <c r="EQ82" s="414"/>
      <c r="ER82" s="414"/>
      <c r="ES82" s="414"/>
      <c r="ET82" s="414"/>
      <c r="EU82" s="414"/>
    </row>
    <row r="83" spans="1:151" s="424" customFormat="1" ht="90" hidden="1">
      <c r="A83" s="424" t="s">
        <v>1778</v>
      </c>
      <c r="B83" s="424" t="s">
        <v>951</v>
      </c>
      <c r="C83" s="424" t="s">
        <v>361</v>
      </c>
      <c r="D83" s="424" t="s">
        <v>1779</v>
      </c>
      <c r="E83" s="424" t="s">
        <v>1780</v>
      </c>
      <c r="F83" s="424" t="s">
        <v>32</v>
      </c>
      <c r="G83" s="424" t="s">
        <v>1509</v>
      </c>
      <c r="H83" s="424" t="s">
        <v>1508</v>
      </c>
      <c r="I83" s="424" t="s">
        <v>1509</v>
      </c>
      <c r="J83" s="425" t="s">
        <v>1510</v>
      </c>
      <c r="K83" s="425" t="s">
        <v>1691</v>
      </c>
      <c r="L83" s="425" t="s">
        <v>1691</v>
      </c>
      <c r="M83" s="424" t="s">
        <v>1512</v>
      </c>
      <c r="N83" s="424" t="s">
        <v>1523</v>
      </c>
      <c r="O83" s="424" t="s">
        <v>1514</v>
      </c>
      <c r="P83" s="424" t="s">
        <v>33</v>
      </c>
      <c r="Q83" s="424" t="s">
        <v>32</v>
      </c>
      <c r="R83" s="424" t="s">
        <v>1781</v>
      </c>
      <c r="S83" s="424" t="s">
        <v>1509</v>
      </c>
      <c r="T83" s="424" t="s">
        <v>1528</v>
      </c>
      <c r="V83" s="424" t="s">
        <v>8</v>
      </c>
      <c r="X83" s="424" t="s">
        <v>6</v>
      </c>
      <c r="AA83" s="424" t="s">
        <v>32</v>
      </c>
      <c r="AB83" s="424" t="s">
        <v>1529</v>
      </c>
      <c r="AC83" s="424" t="s">
        <v>1529</v>
      </c>
      <c r="AD83" s="424" t="s">
        <v>1530</v>
      </c>
      <c r="AE83" s="424" t="s">
        <v>1519</v>
      </c>
      <c r="AF83" s="425">
        <v>44530</v>
      </c>
      <c r="AG83" s="424" t="s">
        <v>1531</v>
      </c>
      <c r="AH83" s="424">
        <v>1</v>
      </c>
      <c r="AI83" s="414"/>
      <c r="AJ83" s="414"/>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414"/>
      <c r="CB83" s="414"/>
      <c r="CC83" s="414"/>
      <c r="CD83" s="414"/>
      <c r="CE83" s="414"/>
      <c r="CF83" s="414"/>
      <c r="CG83" s="414"/>
      <c r="CH83" s="414"/>
      <c r="CI83" s="414"/>
      <c r="CJ83" s="414"/>
      <c r="CK83" s="414"/>
      <c r="CL83" s="414"/>
      <c r="CM83" s="414"/>
      <c r="CN83" s="414"/>
      <c r="CO83" s="414"/>
      <c r="CP83" s="414"/>
      <c r="CQ83" s="414"/>
      <c r="CR83" s="414"/>
      <c r="CS83" s="414"/>
      <c r="CT83" s="414"/>
      <c r="CU83" s="414"/>
      <c r="CV83" s="414"/>
      <c r="CW83" s="414"/>
      <c r="CX83" s="414"/>
      <c r="CY83" s="414"/>
      <c r="CZ83" s="414"/>
      <c r="DA83" s="414"/>
      <c r="DB83" s="414"/>
      <c r="DC83" s="414"/>
      <c r="DD83" s="414"/>
      <c r="DE83" s="414"/>
      <c r="DF83" s="414"/>
      <c r="DG83" s="414"/>
      <c r="DH83" s="414"/>
      <c r="DI83" s="414"/>
      <c r="DJ83" s="414"/>
      <c r="DK83" s="414"/>
      <c r="DL83" s="414"/>
      <c r="DM83" s="414"/>
      <c r="DN83" s="414"/>
      <c r="DO83" s="414"/>
      <c r="DP83" s="414"/>
      <c r="DQ83" s="414"/>
      <c r="DR83" s="414"/>
      <c r="DS83" s="414"/>
      <c r="DT83" s="414"/>
      <c r="DU83" s="414"/>
      <c r="DV83" s="414"/>
      <c r="DW83" s="414"/>
      <c r="DX83" s="414"/>
      <c r="DY83" s="414"/>
      <c r="DZ83" s="414"/>
      <c r="EA83" s="414"/>
      <c r="EB83" s="414"/>
      <c r="EC83" s="414"/>
      <c r="ED83" s="414"/>
      <c r="EE83" s="414"/>
      <c r="EF83" s="414"/>
      <c r="EG83" s="414"/>
      <c r="EH83" s="414"/>
      <c r="EI83" s="414"/>
      <c r="EJ83" s="414"/>
      <c r="EK83" s="414"/>
      <c r="EL83" s="414"/>
      <c r="EM83" s="414"/>
      <c r="EN83" s="414"/>
      <c r="EO83" s="414"/>
      <c r="EP83" s="414"/>
      <c r="EQ83" s="414"/>
      <c r="ER83" s="414"/>
      <c r="ES83" s="414"/>
      <c r="ET83" s="414"/>
      <c r="EU83" s="414"/>
    </row>
    <row r="84" spans="1:151" s="424" customFormat="1" ht="90" hidden="1">
      <c r="A84" s="424" t="s">
        <v>1782</v>
      </c>
      <c r="B84" s="424" t="s">
        <v>951</v>
      </c>
      <c r="C84" s="424" t="s">
        <v>361</v>
      </c>
      <c r="D84" s="424" t="s">
        <v>1783</v>
      </c>
      <c r="E84" s="424" t="s">
        <v>1784</v>
      </c>
      <c r="F84" s="424" t="s">
        <v>32</v>
      </c>
      <c r="G84" s="424" t="s">
        <v>1509</v>
      </c>
      <c r="H84" s="424" t="s">
        <v>1508</v>
      </c>
      <c r="I84" s="424" t="s">
        <v>1509</v>
      </c>
      <c r="J84" s="425" t="s">
        <v>1510</v>
      </c>
      <c r="K84" s="425" t="s">
        <v>1691</v>
      </c>
      <c r="L84" s="425" t="s">
        <v>1691</v>
      </c>
      <c r="M84" s="424" t="s">
        <v>1512</v>
      </c>
      <c r="N84" s="424" t="s">
        <v>1523</v>
      </c>
      <c r="O84" s="424" t="s">
        <v>1514</v>
      </c>
      <c r="P84" s="424" t="s">
        <v>33</v>
      </c>
      <c r="Q84" s="424" t="s">
        <v>32</v>
      </c>
      <c r="R84" s="424" t="s">
        <v>1781</v>
      </c>
      <c r="S84" s="424" t="s">
        <v>1509</v>
      </c>
      <c r="T84" s="424" t="s">
        <v>1528</v>
      </c>
      <c r="V84" s="424" t="s">
        <v>1517</v>
      </c>
      <c r="X84" s="424" t="s">
        <v>1517</v>
      </c>
      <c r="AA84" s="424" t="s">
        <v>32</v>
      </c>
      <c r="AB84" s="424" t="s">
        <v>1529</v>
      </c>
      <c r="AC84" s="424" t="s">
        <v>1529</v>
      </c>
      <c r="AD84" s="424" t="s">
        <v>1530</v>
      </c>
      <c r="AE84" s="424" t="s">
        <v>1519</v>
      </c>
      <c r="AF84" s="425">
        <v>44530</v>
      </c>
      <c r="AG84" s="424" t="s">
        <v>1531</v>
      </c>
      <c r="AH84" s="424">
        <v>1</v>
      </c>
      <c r="AI84" s="414"/>
      <c r="AJ84" s="414"/>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F84" s="414"/>
      <c r="DG84" s="414"/>
      <c r="DH84" s="414"/>
      <c r="DI84" s="414"/>
      <c r="DJ84" s="414"/>
      <c r="DK84" s="414"/>
      <c r="DL84" s="414"/>
      <c r="DM84" s="414"/>
      <c r="DN84" s="414"/>
      <c r="DO84" s="414"/>
      <c r="DP84" s="414"/>
      <c r="DQ84" s="414"/>
      <c r="DR84" s="414"/>
      <c r="DS84" s="414"/>
      <c r="DT84" s="414"/>
      <c r="DU84" s="414"/>
      <c r="DV84" s="414"/>
      <c r="DW84" s="414"/>
      <c r="DX84" s="414"/>
      <c r="DY84" s="414"/>
      <c r="DZ84" s="414"/>
      <c r="EA84" s="414"/>
      <c r="EB84" s="414"/>
      <c r="EC84" s="414"/>
      <c r="ED84" s="414"/>
      <c r="EE84" s="414"/>
      <c r="EF84" s="414"/>
      <c r="EG84" s="414"/>
      <c r="EH84" s="414"/>
      <c r="EI84" s="414"/>
      <c r="EJ84" s="414"/>
      <c r="EK84" s="414"/>
      <c r="EL84" s="414"/>
      <c r="EM84" s="414"/>
      <c r="EN84" s="414"/>
      <c r="EO84" s="414"/>
      <c r="EP84" s="414"/>
      <c r="EQ84" s="414"/>
      <c r="ER84" s="414"/>
      <c r="ES84" s="414"/>
      <c r="ET84" s="414"/>
      <c r="EU84" s="414"/>
    </row>
    <row r="85" spans="1:151" s="424" customFormat="1" ht="90" hidden="1">
      <c r="A85" s="424" t="s">
        <v>1785</v>
      </c>
      <c r="B85" s="424" t="s">
        <v>951</v>
      </c>
      <c r="C85" s="424" t="s">
        <v>361</v>
      </c>
      <c r="D85" s="424" t="s">
        <v>1786</v>
      </c>
      <c r="E85" s="424" t="s">
        <v>1787</v>
      </c>
      <c r="F85" s="424" t="s">
        <v>32</v>
      </c>
      <c r="G85" s="424" t="s">
        <v>1509</v>
      </c>
      <c r="H85" s="424" t="s">
        <v>1508</v>
      </c>
      <c r="I85" s="424" t="s">
        <v>1509</v>
      </c>
      <c r="J85" s="425" t="s">
        <v>1510</v>
      </c>
      <c r="K85" s="425" t="s">
        <v>1691</v>
      </c>
      <c r="L85" s="425" t="s">
        <v>1691</v>
      </c>
      <c r="M85" s="424" t="s">
        <v>1512</v>
      </c>
      <c r="N85" s="424" t="s">
        <v>1523</v>
      </c>
      <c r="O85" s="424" t="s">
        <v>1514</v>
      </c>
      <c r="P85" s="424" t="s">
        <v>33</v>
      </c>
      <c r="Q85" s="424" t="s">
        <v>32</v>
      </c>
      <c r="R85" s="424" t="s">
        <v>1781</v>
      </c>
      <c r="S85" s="424" t="s">
        <v>1509</v>
      </c>
      <c r="T85" s="424" t="s">
        <v>1528</v>
      </c>
      <c r="V85" s="424" t="s">
        <v>1517</v>
      </c>
      <c r="X85" s="424" t="s">
        <v>1517</v>
      </c>
      <c r="AA85" s="424" t="s">
        <v>32</v>
      </c>
      <c r="AB85" s="424" t="s">
        <v>1529</v>
      </c>
      <c r="AC85" s="424" t="s">
        <v>1529</v>
      </c>
      <c r="AD85" s="424" t="s">
        <v>1530</v>
      </c>
      <c r="AE85" s="424" t="s">
        <v>1519</v>
      </c>
      <c r="AF85" s="425">
        <v>44530</v>
      </c>
      <c r="AG85" s="424" t="s">
        <v>1531</v>
      </c>
      <c r="AH85" s="424">
        <v>1</v>
      </c>
      <c r="AI85" s="414"/>
      <c r="AJ85" s="414"/>
      <c r="AK85" s="414"/>
      <c r="AL85" s="414"/>
      <c r="AM85" s="414"/>
      <c r="AN85" s="414"/>
      <c r="AO85" s="414"/>
      <c r="AP85" s="414"/>
      <c r="AQ85" s="414"/>
      <c r="AR85" s="414"/>
      <c r="AS85" s="414"/>
      <c r="AT85" s="414"/>
      <c r="AU85" s="414"/>
      <c r="AV85" s="414"/>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14"/>
      <c r="BU85" s="414"/>
      <c r="BV85" s="414"/>
      <c r="BW85" s="414"/>
      <c r="BX85" s="414"/>
      <c r="BY85" s="414"/>
      <c r="BZ85" s="414"/>
      <c r="CA85" s="414"/>
      <c r="CB85" s="414"/>
      <c r="CC85" s="414"/>
      <c r="CD85" s="414"/>
      <c r="CE85" s="414"/>
      <c r="CF85" s="414"/>
      <c r="CG85" s="414"/>
      <c r="CH85" s="414"/>
      <c r="CI85" s="414"/>
      <c r="CJ85" s="414"/>
      <c r="CK85" s="414"/>
      <c r="CL85" s="414"/>
      <c r="CM85" s="414"/>
      <c r="CN85" s="414"/>
      <c r="CO85" s="414"/>
      <c r="CP85" s="414"/>
      <c r="CQ85" s="414"/>
      <c r="CR85" s="414"/>
      <c r="CS85" s="414"/>
      <c r="CT85" s="414"/>
      <c r="CU85" s="414"/>
      <c r="CV85" s="414"/>
      <c r="CW85" s="414"/>
      <c r="CX85" s="414"/>
      <c r="CY85" s="414"/>
      <c r="CZ85" s="414"/>
      <c r="DA85" s="414"/>
      <c r="DB85" s="414"/>
      <c r="DC85" s="414"/>
      <c r="DD85" s="414"/>
      <c r="DE85" s="414"/>
      <c r="DF85" s="414"/>
      <c r="DG85" s="414"/>
      <c r="DH85" s="414"/>
      <c r="DI85" s="414"/>
      <c r="DJ85" s="414"/>
      <c r="DK85" s="414"/>
      <c r="DL85" s="414"/>
      <c r="DM85" s="414"/>
      <c r="DN85" s="414"/>
      <c r="DO85" s="414"/>
      <c r="DP85" s="414"/>
      <c r="DQ85" s="414"/>
      <c r="DR85" s="414"/>
      <c r="DS85" s="414"/>
      <c r="DT85" s="414"/>
      <c r="DU85" s="414"/>
      <c r="DV85" s="414"/>
      <c r="DW85" s="414"/>
      <c r="DX85" s="414"/>
      <c r="DY85" s="414"/>
      <c r="DZ85" s="414"/>
      <c r="EA85" s="414"/>
      <c r="EB85" s="414"/>
      <c r="EC85" s="414"/>
      <c r="ED85" s="414"/>
      <c r="EE85" s="414"/>
      <c r="EF85" s="414"/>
      <c r="EG85" s="414"/>
      <c r="EH85" s="414"/>
      <c r="EI85" s="414"/>
      <c r="EJ85" s="414"/>
      <c r="EK85" s="414"/>
      <c r="EL85" s="414"/>
      <c r="EM85" s="414"/>
      <c r="EN85" s="414"/>
      <c r="EO85" s="414"/>
      <c r="EP85" s="414"/>
      <c r="EQ85" s="414"/>
      <c r="ER85" s="414"/>
      <c r="ES85" s="414"/>
      <c r="ET85" s="414"/>
      <c r="EU85" s="414"/>
    </row>
    <row r="86" spans="1:151" s="424" customFormat="1" ht="120" hidden="1">
      <c r="A86" s="424" t="s">
        <v>1788</v>
      </c>
      <c r="B86" s="424" t="s">
        <v>951</v>
      </c>
      <c r="C86" s="424" t="s">
        <v>361</v>
      </c>
      <c r="D86" s="424" t="s">
        <v>1789</v>
      </c>
      <c r="E86" s="424" t="s">
        <v>1790</v>
      </c>
      <c r="F86" s="424" t="s">
        <v>32</v>
      </c>
      <c r="G86" s="429" t="s">
        <v>1509</v>
      </c>
      <c r="H86" s="424" t="s">
        <v>1508</v>
      </c>
      <c r="I86" s="424" t="s">
        <v>1509</v>
      </c>
      <c r="J86" s="425" t="s">
        <v>1510</v>
      </c>
      <c r="K86" s="425" t="s">
        <v>1691</v>
      </c>
      <c r="L86" s="425" t="s">
        <v>1691</v>
      </c>
      <c r="M86" s="424" t="s">
        <v>1512</v>
      </c>
      <c r="N86" s="424" t="s">
        <v>1523</v>
      </c>
      <c r="O86" s="424" t="s">
        <v>1514</v>
      </c>
      <c r="P86" s="424" t="s">
        <v>33</v>
      </c>
      <c r="Q86" s="424" t="s">
        <v>32</v>
      </c>
      <c r="R86" s="424" t="s">
        <v>1781</v>
      </c>
      <c r="S86" s="424" t="s">
        <v>1509</v>
      </c>
      <c r="T86" s="424" t="s">
        <v>1528</v>
      </c>
      <c r="V86" s="424" t="s">
        <v>1517</v>
      </c>
      <c r="X86" s="424" t="s">
        <v>1517</v>
      </c>
      <c r="AA86" s="424" t="s">
        <v>32</v>
      </c>
      <c r="AB86" s="424" t="s">
        <v>1529</v>
      </c>
      <c r="AC86" s="424" t="s">
        <v>1529</v>
      </c>
      <c r="AD86" s="424" t="s">
        <v>1530</v>
      </c>
      <c r="AE86" s="424" t="s">
        <v>1519</v>
      </c>
      <c r="AF86" s="425">
        <v>44530</v>
      </c>
      <c r="AG86" s="424" t="s">
        <v>1531</v>
      </c>
      <c r="AH86" s="424">
        <v>1</v>
      </c>
      <c r="AI86" s="414"/>
      <c r="AJ86" s="414"/>
      <c r="AK86" s="414"/>
      <c r="AL86" s="414"/>
      <c r="AM86" s="414"/>
      <c r="AN86" s="414"/>
      <c r="AO86" s="414"/>
      <c r="AP86" s="414"/>
      <c r="AQ86" s="414"/>
      <c r="AR86" s="414"/>
      <c r="AS86" s="414"/>
      <c r="AT86" s="414"/>
      <c r="AU86" s="414"/>
      <c r="AV86" s="414"/>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14"/>
      <c r="BU86" s="414"/>
      <c r="BV86" s="414"/>
      <c r="BW86" s="414"/>
      <c r="BX86" s="414"/>
      <c r="BY86" s="414"/>
      <c r="BZ86" s="414"/>
      <c r="CA86" s="414"/>
      <c r="CB86" s="414"/>
      <c r="CC86" s="414"/>
      <c r="CD86" s="414"/>
      <c r="CE86" s="414"/>
      <c r="CF86" s="414"/>
      <c r="CG86" s="414"/>
      <c r="CH86" s="414"/>
      <c r="CI86" s="414"/>
      <c r="CJ86" s="414"/>
      <c r="CK86" s="414"/>
      <c r="CL86" s="414"/>
      <c r="CM86" s="414"/>
      <c r="CN86" s="414"/>
      <c r="CO86" s="414"/>
      <c r="CP86" s="414"/>
      <c r="CQ86" s="414"/>
      <c r="CR86" s="414"/>
      <c r="CS86" s="414"/>
      <c r="CT86" s="414"/>
      <c r="CU86" s="414"/>
      <c r="CV86" s="414"/>
      <c r="CW86" s="414"/>
      <c r="CX86" s="414"/>
      <c r="CY86" s="414"/>
      <c r="CZ86" s="414"/>
      <c r="DA86" s="414"/>
      <c r="DB86" s="414"/>
      <c r="DC86" s="414"/>
      <c r="DD86" s="414"/>
      <c r="DE86" s="414"/>
      <c r="DF86" s="414"/>
      <c r="DG86" s="414"/>
      <c r="DH86" s="414"/>
      <c r="DI86" s="414"/>
      <c r="DJ86" s="414"/>
      <c r="DK86" s="414"/>
      <c r="DL86" s="414"/>
      <c r="DM86" s="414"/>
      <c r="DN86" s="414"/>
      <c r="DO86" s="414"/>
      <c r="DP86" s="414"/>
      <c r="DQ86" s="414"/>
      <c r="DR86" s="414"/>
      <c r="DS86" s="414"/>
      <c r="DT86" s="414"/>
      <c r="DU86" s="414"/>
      <c r="DV86" s="414"/>
      <c r="DW86" s="414"/>
      <c r="DX86" s="414"/>
      <c r="DY86" s="414"/>
      <c r="DZ86" s="414"/>
      <c r="EA86" s="414"/>
      <c r="EB86" s="414"/>
      <c r="EC86" s="414"/>
      <c r="ED86" s="414"/>
      <c r="EE86" s="414"/>
      <c r="EF86" s="414"/>
      <c r="EG86" s="414"/>
      <c r="EH86" s="414"/>
      <c r="EI86" s="414"/>
      <c r="EJ86" s="414"/>
      <c r="EK86" s="414"/>
      <c r="EL86" s="414"/>
      <c r="EM86" s="414"/>
      <c r="EN86" s="414"/>
      <c r="EO86" s="414"/>
      <c r="EP86" s="414"/>
      <c r="EQ86" s="414"/>
      <c r="ER86" s="414"/>
      <c r="ES86" s="414"/>
      <c r="ET86" s="414"/>
      <c r="EU86" s="414"/>
    </row>
    <row r="87" spans="1:151" s="424" customFormat="1" ht="165" hidden="1">
      <c r="A87" s="424" t="s">
        <v>1791</v>
      </c>
      <c r="B87" s="424" t="s">
        <v>951</v>
      </c>
      <c r="C87" s="424" t="s">
        <v>361</v>
      </c>
      <c r="D87" s="424" t="s">
        <v>1792</v>
      </c>
      <c r="E87" s="424" t="s">
        <v>1793</v>
      </c>
      <c r="F87" s="424" t="s">
        <v>32</v>
      </c>
      <c r="G87" s="424" t="s">
        <v>1509</v>
      </c>
      <c r="H87" s="424" t="s">
        <v>1508</v>
      </c>
      <c r="I87" s="424" t="s">
        <v>1509</v>
      </c>
      <c r="J87" s="425" t="s">
        <v>1510</v>
      </c>
      <c r="K87" s="425" t="s">
        <v>1691</v>
      </c>
      <c r="L87" s="425" t="s">
        <v>1691</v>
      </c>
      <c r="M87" s="424" t="s">
        <v>1512</v>
      </c>
      <c r="N87" s="424" t="s">
        <v>1523</v>
      </c>
      <c r="O87" s="424" t="s">
        <v>1514</v>
      </c>
      <c r="P87" s="424" t="s">
        <v>33</v>
      </c>
      <c r="Q87" s="424" t="s">
        <v>32</v>
      </c>
      <c r="R87" s="424" t="s">
        <v>1781</v>
      </c>
      <c r="S87" s="424" t="s">
        <v>1509</v>
      </c>
      <c r="T87" s="424" t="s">
        <v>1528</v>
      </c>
      <c r="V87" s="424" t="s">
        <v>1517</v>
      </c>
      <c r="X87" s="424" t="s">
        <v>1517</v>
      </c>
      <c r="AA87" s="424" t="s">
        <v>32</v>
      </c>
      <c r="AB87" s="424" t="s">
        <v>1529</v>
      </c>
      <c r="AC87" s="424" t="s">
        <v>1529</v>
      </c>
      <c r="AD87" s="424" t="s">
        <v>1530</v>
      </c>
      <c r="AE87" s="424" t="s">
        <v>1519</v>
      </c>
      <c r="AF87" s="425">
        <v>44530</v>
      </c>
      <c r="AG87" s="424" t="s">
        <v>1531</v>
      </c>
      <c r="AH87" s="424">
        <v>1</v>
      </c>
      <c r="AI87" s="414"/>
      <c r="AJ87" s="414"/>
      <c r="AK87" s="414"/>
      <c r="AL87" s="414"/>
      <c r="AM87" s="414"/>
      <c r="AN87" s="414"/>
      <c r="AO87" s="414"/>
      <c r="AP87" s="414"/>
      <c r="AQ87" s="414"/>
      <c r="AR87" s="414"/>
      <c r="AS87" s="414"/>
      <c r="AT87" s="414"/>
      <c r="AU87" s="414"/>
      <c r="AV87" s="414"/>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W87" s="414"/>
      <c r="BX87" s="414"/>
      <c r="BY87" s="414"/>
      <c r="BZ87" s="414"/>
      <c r="CA87" s="414"/>
      <c r="CB87" s="414"/>
      <c r="CC87" s="414"/>
      <c r="CD87" s="414"/>
      <c r="CE87" s="414"/>
      <c r="CF87" s="414"/>
      <c r="CG87" s="414"/>
      <c r="CH87" s="414"/>
      <c r="CI87" s="414"/>
      <c r="CJ87" s="414"/>
      <c r="CK87" s="414"/>
      <c r="CL87" s="414"/>
      <c r="CM87" s="414"/>
      <c r="CN87" s="414"/>
      <c r="CO87" s="414"/>
      <c r="CP87" s="414"/>
      <c r="CQ87" s="414"/>
      <c r="CR87" s="414"/>
      <c r="CS87" s="414"/>
      <c r="CT87" s="414"/>
      <c r="CU87" s="414"/>
      <c r="CV87" s="414"/>
      <c r="CW87" s="414"/>
      <c r="CX87" s="414"/>
      <c r="CY87" s="414"/>
      <c r="CZ87" s="414"/>
      <c r="DA87" s="414"/>
      <c r="DB87" s="414"/>
      <c r="DC87" s="414"/>
      <c r="DD87" s="414"/>
      <c r="DE87" s="414"/>
      <c r="DF87" s="414"/>
      <c r="DG87" s="414"/>
      <c r="DH87" s="414"/>
      <c r="DI87" s="414"/>
      <c r="DJ87" s="414"/>
      <c r="DK87" s="414"/>
      <c r="DL87" s="414"/>
      <c r="DM87" s="414"/>
      <c r="DN87" s="414"/>
      <c r="DO87" s="414"/>
      <c r="DP87" s="414"/>
      <c r="DQ87" s="414"/>
      <c r="DR87" s="414"/>
      <c r="DS87" s="414"/>
      <c r="DT87" s="414"/>
      <c r="DU87" s="414"/>
      <c r="DV87" s="414"/>
      <c r="DW87" s="414"/>
      <c r="DX87" s="414"/>
      <c r="DY87" s="414"/>
      <c r="DZ87" s="414"/>
      <c r="EA87" s="414"/>
      <c r="EB87" s="414"/>
      <c r="EC87" s="414"/>
      <c r="ED87" s="414"/>
      <c r="EE87" s="414"/>
      <c r="EF87" s="414"/>
      <c r="EG87" s="414"/>
      <c r="EH87" s="414"/>
      <c r="EI87" s="414"/>
      <c r="EJ87" s="414"/>
      <c r="EK87" s="414"/>
      <c r="EL87" s="414"/>
      <c r="EM87" s="414"/>
      <c r="EN87" s="414"/>
      <c r="EO87" s="414"/>
      <c r="EP87" s="414"/>
      <c r="EQ87" s="414"/>
      <c r="ER87" s="414"/>
      <c r="ES87" s="414"/>
      <c r="ET87" s="414"/>
      <c r="EU87" s="414"/>
    </row>
    <row r="88" spans="1:151" s="424" customFormat="1" ht="90" hidden="1">
      <c r="A88" s="424" t="s">
        <v>1794</v>
      </c>
      <c r="B88" s="424" t="s">
        <v>951</v>
      </c>
      <c r="C88" s="424" t="s">
        <v>361</v>
      </c>
      <c r="D88" s="424" t="s">
        <v>1795</v>
      </c>
      <c r="E88" s="424" t="s">
        <v>1796</v>
      </c>
      <c r="F88" s="424" t="s">
        <v>32</v>
      </c>
      <c r="G88" s="424" t="s">
        <v>1509</v>
      </c>
      <c r="H88" s="424" t="s">
        <v>1508</v>
      </c>
      <c r="I88" s="424" t="s">
        <v>1509</v>
      </c>
      <c r="J88" s="425" t="s">
        <v>1510</v>
      </c>
      <c r="K88" s="425" t="s">
        <v>1691</v>
      </c>
      <c r="L88" s="425" t="s">
        <v>1691</v>
      </c>
      <c r="M88" s="424" t="s">
        <v>1512</v>
      </c>
      <c r="N88" s="424" t="s">
        <v>1523</v>
      </c>
      <c r="O88" s="424" t="s">
        <v>1514</v>
      </c>
      <c r="P88" s="424" t="s">
        <v>33</v>
      </c>
      <c r="Q88" s="424" t="s">
        <v>32</v>
      </c>
      <c r="R88" s="424" t="s">
        <v>1781</v>
      </c>
      <c r="S88" s="424" t="s">
        <v>1509</v>
      </c>
      <c r="T88" s="424" t="s">
        <v>1528</v>
      </c>
      <c r="V88" s="424" t="s">
        <v>1517</v>
      </c>
      <c r="X88" s="424" t="s">
        <v>1517</v>
      </c>
      <c r="AA88" s="424" t="s">
        <v>32</v>
      </c>
      <c r="AB88" s="424" t="s">
        <v>1529</v>
      </c>
      <c r="AC88" s="424" t="s">
        <v>1529</v>
      </c>
      <c r="AD88" s="424" t="s">
        <v>1530</v>
      </c>
      <c r="AE88" s="424" t="s">
        <v>1519</v>
      </c>
      <c r="AF88" s="425">
        <v>44530</v>
      </c>
      <c r="AG88" s="424" t="s">
        <v>1531</v>
      </c>
      <c r="AH88" s="424">
        <v>1</v>
      </c>
      <c r="AI88" s="414"/>
      <c r="AJ88" s="414"/>
      <c r="AK88" s="414"/>
      <c r="AL88" s="414"/>
      <c r="AM88" s="414"/>
      <c r="AN88" s="414"/>
      <c r="AO88" s="414"/>
      <c r="AP88" s="414"/>
      <c r="AQ88" s="414"/>
      <c r="AR88" s="414"/>
      <c r="AS88" s="414"/>
      <c r="AT88" s="414"/>
      <c r="AU88" s="414"/>
      <c r="AV88" s="414"/>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14"/>
      <c r="BU88" s="414"/>
      <c r="BV88" s="414"/>
      <c r="BW88" s="414"/>
      <c r="BX88" s="414"/>
      <c r="BY88" s="414"/>
      <c r="BZ88" s="414"/>
      <c r="CA88" s="414"/>
      <c r="CB88" s="414"/>
      <c r="CC88" s="414"/>
      <c r="CD88" s="414"/>
      <c r="CE88" s="414"/>
      <c r="CF88" s="414"/>
      <c r="CG88" s="414"/>
      <c r="CH88" s="414"/>
      <c r="CI88" s="414"/>
      <c r="CJ88" s="414"/>
      <c r="CK88" s="414"/>
      <c r="CL88" s="414"/>
      <c r="CM88" s="414"/>
      <c r="CN88" s="414"/>
      <c r="CO88" s="414"/>
      <c r="CP88" s="414"/>
      <c r="CQ88" s="414"/>
      <c r="CR88" s="414"/>
      <c r="CS88" s="414"/>
      <c r="CT88" s="414"/>
      <c r="CU88" s="414"/>
      <c r="CV88" s="414"/>
      <c r="CW88" s="414"/>
      <c r="CX88" s="414"/>
      <c r="CY88" s="414"/>
      <c r="CZ88" s="414"/>
      <c r="DA88" s="414"/>
      <c r="DB88" s="414"/>
      <c r="DC88" s="414"/>
      <c r="DD88" s="414"/>
      <c r="DE88" s="414"/>
      <c r="DF88" s="414"/>
      <c r="DG88" s="414"/>
      <c r="DH88" s="414"/>
      <c r="DI88" s="414"/>
      <c r="DJ88" s="414"/>
      <c r="DK88" s="414"/>
      <c r="DL88" s="414"/>
      <c r="DM88" s="414"/>
      <c r="DN88" s="414"/>
      <c r="DO88" s="414"/>
      <c r="DP88" s="414"/>
      <c r="DQ88" s="414"/>
      <c r="DR88" s="414"/>
      <c r="DS88" s="414"/>
      <c r="DT88" s="414"/>
      <c r="DU88" s="414"/>
      <c r="DV88" s="414"/>
      <c r="DW88" s="414"/>
      <c r="DX88" s="414"/>
      <c r="DY88" s="414"/>
      <c r="DZ88" s="414"/>
      <c r="EA88" s="414"/>
      <c r="EB88" s="414"/>
      <c r="EC88" s="414"/>
      <c r="ED88" s="414"/>
      <c r="EE88" s="414"/>
      <c r="EF88" s="414"/>
      <c r="EG88" s="414"/>
      <c r="EH88" s="414"/>
      <c r="EI88" s="414"/>
      <c r="EJ88" s="414"/>
      <c r="EK88" s="414"/>
      <c r="EL88" s="414"/>
      <c r="EM88" s="414"/>
      <c r="EN88" s="414"/>
      <c r="EO88" s="414"/>
      <c r="EP88" s="414"/>
      <c r="EQ88" s="414"/>
      <c r="ER88" s="414"/>
      <c r="ES88" s="414"/>
      <c r="ET88" s="414"/>
      <c r="EU88" s="414"/>
    </row>
    <row r="89" spans="1:151" s="424" customFormat="1" ht="105" hidden="1">
      <c r="A89" s="424" t="s">
        <v>1797</v>
      </c>
      <c r="B89" s="424" t="s">
        <v>951</v>
      </c>
      <c r="C89" s="424" t="s">
        <v>361</v>
      </c>
      <c r="D89" s="424" t="s">
        <v>1798</v>
      </c>
      <c r="E89" s="424" t="s">
        <v>1799</v>
      </c>
      <c r="F89" s="424" t="s">
        <v>32</v>
      </c>
      <c r="G89" s="424" t="s">
        <v>1509</v>
      </c>
      <c r="H89" s="424" t="s">
        <v>1508</v>
      </c>
      <c r="I89" s="424" t="s">
        <v>1509</v>
      </c>
      <c r="J89" s="425" t="s">
        <v>1510</v>
      </c>
      <c r="K89" s="425" t="s">
        <v>1691</v>
      </c>
      <c r="L89" s="425" t="s">
        <v>1691</v>
      </c>
      <c r="M89" s="424" t="s">
        <v>1512</v>
      </c>
      <c r="N89" s="424" t="s">
        <v>1523</v>
      </c>
      <c r="O89" s="424" t="s">
        <v>1514</v>
      </c>
      <c r="P89" s="424" t="s">
        <v>33</v>
      </c>
      <c r="Q89" s="424" t="s">
        <v>32</v>
      </c>
      <c r="R89" s="424" t="s">
        <v>1781</v>
      </c>
      <c r="S89" s="424" t="s">
        <v>1509</v>
      </c>
      <c r="T89" s="424" t="s">
        <v>1528</v>
      </c>
      <c r="V89" s="424" t="s">
        <v>1517</v>
      </c>
      <c r="X89" s="424" t="s">
        <v>1517</v>
      </c>
      <c r="AA89" s="424" t="s">
        <v>32</v>
      </c>
      <c r="AB89" s="424" t="s">
        <v>1529</v>
      </c>
      <c r="AC89" s="424" t="s">
        <v>1529</v>
      </c>
      <c r="AD89" s="424" t="s">
        <v>1530</v>
      </c>
      <c r="AE89" s="424" t="s">
        <v>1519</v>
      </c>
      <c r="AF89" s="425">
        <v>44530</v>
      </c>
      <c r="AG89" s="424" t="s">
        <v>1531</v>
      </c>
      <c r="AH89" s="424">
        <v>1</v>
      </c>
      <c r="AI89" s="414"/>
      <c r="AJ89" s="414"/>
      <c r="AK89" s="414"/>
      <c r="AL89" s="414"/>
      <c r="AM89" s="414"/>
      <c r="AN89" s="414"/>
      <c r="AO89" s="414"/>
      <c r="AP89" s="414"/>
      <c r="AQ89" s="414"/>
      <c r="AR89" s="414"/>
      <c r="AS89" s="414"/>
      <c r="AT89" s="414"/>
      <c r="AU89" s="414"/>
      <c r="AV89" s="414"/>
      <c r="AW89" s="414"/>
      <c r="AX89" s="414"/>
      <c r="AY89" s="414"/>
      <c r="AZ89" s="414"/>
      <c r="BA89" s="414"/>
      <c r="BB89" s="414"/>
      <c r="BC89" s="414"/>
      <c r="BD89" s="414"/>
      <c r="BE89" s="414"/>
      <c r="BF89" s="414"/>
      <c r="BG89" s="414"/>
      <c r="BH89" s="414"/>
      <c r="BI89" s="414"/>
      <c r="BJ89" s="414"/>
      <c r="BK89" s="414"/>
      <c r="BL89" s="414"/>
      <c r="BM89" s="414"/>
      <c r="BN89" s="414"/>
      <c r="BO89" s="414"/>
      <c r="BP89" s="414"/>
      <c r="BQ89" s="414"/>
      <c r="BR89" s="414"/>
      <c r="BS89" s="414"/>
      <c r="BT89" s="414"/>
      <c r="BU89" s="414"/>
      <c r="BV89" s="414"/>
      <c r="BW89" s="414"/>
      <c r="BX89" s="414"/>
      <c r="BY89" s="414"/>
      <c r="BZ89" s="414"/>
      <c r="CA89" s="414"/>
      <c r="CB89" s="414"/>
      <c r="CC89" s="414"/>
      <c r="CD89" s="414"/>
      <c r="CE89" s="414"/>
      <c r="CF89" s="414"/>
      <c r="CG89" s="414"/>
      <c r="CH89" s="414"/>
      <c r="CI89" s="414"/>
      <c r="CJ89" s="414"/>
      <c r="CK89" s="414"/>
      <c r="CL89" s="414"/>
      <c r="CM89" s="414"/>
      <c r="CN89" s="414"/>
      <c r="CO89" s="414"/>
      <c r="CP89" s="414"/>
      <c r="CQ89" s="414"/>
      <c r="CR89" s="414"/>
      <c r="CS89" s="414"/>
      <c r="CT89" s="414"/>
      <c r="CU89" s="414"/>
      <c r="CV89" s="414"/>
      <c r="CW89" s="414"/>
      <c r="CX89" s="414"/>
      <c r="CY89" s="414"/>
      <c r="CZ89" s="414"/>
      <c r="DA89" s="414"/>
      <c r="DB89" s="414"/>
      <c r="DC89" s="414"/>
      <c r="DD89" s="414"/>
      <c r="DE89" s="414"/>
      <c r="DF89" s="414"/>
      <c r="DG89" s="414"/>
      <c r="DH89" s="414"/>
      <c r="DI89" s="414"/>
      <c r="DJ89" s="414"/>
      <c r="DK89" s="414"/>
      <c r="DL89" s="414"/>
      <c r="DM89" s="414"/>
      <c r="DN89" s="414"/>
      <c r="DO89" s="414"/>
      <c r="DP89" s="414"/>
      <c r="DQ89" s="414"/>
      <c r="DR89" s="414"/>
      <c r="DS89" s="414"/>
      <c r="DT89" s="414"/>
      <c r="DU89" s="414"/>
      <c r="DV89" s="414"/>
      <c r="DW89" s="414"/>
      <c r="DX89" s="414"/>
      <c r="DY89" s="414"/>
      <c r="DZ89" s="414"/>
      <c r="EA89" s="414"/>
      <c r="EB89" s="414"/>
      <c r="EC89" s="414"/>
      <c r="ED89" s="414"/>
      <c r="EE89" s="414"/>
      <c r="EF89" s="414"/>
      <c r="EG89" s="414"/>
      <c r="EH89" s="414"/>
      <c r="EI89" s="414"/>
      <c r="EJ89" s="414"/>
      <c r="EK89" s="414"/>
      <c r="EL89" s="414"/>
      <c r="EM89" s="414"/>
      <c r="EN89" s="414"/>
      <c r="EO89" s="414"/>
      <c r="EP89" s="414"/>
      <c r="EQ89" s="414"/>
      <c r="ER89" s="414"/>
      <c r="ES89" s="414"/>
      <c r="ET89" s="414"/>
      <c r="EU89" s="414"/>
    </row>
    <row r="90" spans="1:151" s="424" customFormat="1" ht="90" hidden="1">
      <c r="A90" s="424" t="s">
        <v>1800</v>
      </c>
      <c r="B90" s="424" t="s">
        <v>951</v>
      </c>
      <c r="C90" s="424" t="s">
        <v>361</v>
      </c>
      <c r="D90" s="424" t="s">
        <v>1801</v>
      </c>
      <c r="E90" s="424" t="s">
        <v>1802</v>
      </c>
      <c r="F90" s="424" t="s">
        <v>32</v>
      </c>
      <c r="G90" s="424" t="s">
        <v>1509</v>
      </c>
      <c r="H90" s="424" t="s">
        <v>1508</v>
      </c>
      <c r="I90" s="424" t="s">
        <v>1509</v>
      </c>
      <c r="J90" s="425" t="s">
        <v>1510</v>
      </c>
      <c r="K90" s="425" t="s">
        <v>1691</v>
      </c>
      <c r="L90" s="425" t="s">
        <v>1691</v>
      </c>
      <c r="M90" s="424" t="s">
        <v>1512</v>
      </c>
      <c r="N90" s="424" t="s">
        <v>1523</v>
      </c>
      <c r="O90" s="424" t="s">
        <v>1514</v>
      </c>
      <c r="P90" s="424" t="s">
        <v>33</v>
      </c>
      <c r="Q90" s="424" t="s">
        <v>32</v>
      </c>
      <c r="R90" s="424" t="s">
        <v>1781</v>
      </c>
      <c r="S90" s="424" t="s">
        <v>1509</v>
      </c>
      <c r="T90" s="424" t="s">
        <v>1528</v>
      </c>
      <c r="V90" s="424" t="s">
        <v>1517</v>
      </c>
      <c r="X90" s="424" t="s">
        <v>1517</v>
      </c>
      <c r="AA90" s="424" t="s">
        <v>32</v>
      </c>
      <c r="AB90" s="424" t="s">
        <v>1529</v>
      </c>
      <c r="AC90" s="424" t="s">
        <v>1529</v>
      </c>
      <c r="AD90" s="424" t="s">
        <v>1530</v>
      </c>
      <c r="AE90" s="424" t="s">
        <v>1519</v>
      </c>
      <c r="AF90" s="425">
        <v>44530</v>
      </c>
      <c r="AG90" s="424" t="s">
        <v>1531</v>
      </c>
      <c r="AH90" s="424">
        <v>1</v>
      </c>
      <c r="AI90" s="414"/>
      <c r="AJ90" s="414"/>
      <c r="AK90" s="414"/>
      <c r="AL90" s="414"/>
      <c r="AM90" s="414"/>
      <c r="AN90" s="414"/>
      <c r="AO90" s="414"/>
      <c r="AP90" s="414"/>
      <c r="AQ90" s="414"/>
      <c r="AR90" s="414"/>
      <c r="AS90" s="414"/>
      <c r="AT90" s="414"/>
      <c r="AU90" s="414"/>
      <c r="AV90" s="414"/>
      <c r="AW90" s="414"/>
      <c r="AX90" s="414"/>
      <c r="AY90" s="414"/>
      <c r="AZ90" s="414"/>
      <c r="BA90" s="414"/>
      <c r="BB90" s="414"/>
      <c r="BC90" s="414"/>
      <c r="BD90" s="414"/>
      <c r="BE90" s="414"/>
      <c r="BF90" s="414"/>
      <c r="BG90" s="414"/>
      <c r="BH90" s="414"/>
      <c r="BI90" s="414"/>
      <c r="BJ90" s="414"/>
      <c r="BK90" s="414"/>
      <c r="BL90" s="414"/>
      <c r="BM90" s="414"/>
      <c r="BN90" s="414"/>
      <c r="BO90" s="414"/>
      <c r="BP90" s="414"/>
      <c r="BQ90" s="414"/>
      <c r="BR90" s="414"/>
      <c r="BS90" s="414"/>
      <c r="BT90" s="414"/>
      <c r="BU90" s="414"/>
      <c r="BV90" s="414"/>
      <c r="BW90" s="414"/>
      <c r="BX90" s="414"/>
      <c r="BY90" s="414"/>
      <c r="BZ90" s="414"/>
      <c r="CA90" s="414"/>
      <c r="CB90" s="414"/>
      <c r="CC90" s="414"/>
      <c r="CD90" s="414"/>
      <c r="CE90" s="414"/>
      <c r="CF90" s="414"/>
      <c r="CG90" s="414"/>
      <c r="CH90" s="414"/>
      <c r="CI90" s="414"/>
      <c r="CJ90" s="414"/>
      <c r="CK90" s="414"/>
      <c r="CL90" s="414"/>
      <c r="CM90" s="414"/>
      <c r="CN90" s="414"/>
      <c r="CO90" s="414"/>
      <c r="CP90" s="414"/>
      <c r="CQ90" s="414"/>
      <c r="CR90" s="414"/>
      <c r="CS90" s="414"/>
      <c r="CT90" s="414"/>
      <c r="CU90" s="414"/>
      <c r="CV90" s="414"/>
      <c r="CW90" s="414"/>
      <c r="CX90" s="414"/>
      <c r="CY90" s="414"/>
      <c r="CZ90" s="414"/>
      <c r="DA90" s="414"/>
      <c r="DB90" s="414"/>
      <c r="DC90" s="414"/>
      <c r="DD90" s="414"/>
      <c r="DE90" s="414"/>
      <c r="DF90" s="414"/>
      <c r="DG90" s="414"/>
      <c r="DH90" s="414"/>
      <c r="DI90" s="414"/>
      <c r="DJ90" s="414"/>
      <c r="DK90" s="414"/>
      <c r="DL90" s="414"/>
      <c r="DM90" s="414"/>
      <c r="DN90" s="414"/>
      <c r="DO90" s="414"/>
      <c r="DP90" s="414"/>
      <c r="DQ90" s="414"/>
      <c r="DR90" s="414"/>
      <c r="DS90" s="414"/>
      <c r="DT90" s="414"/>
      <c r="DU90" s="414"/>
      <c r="DV90" s="414"/>
      <c r="DW90" s="414"/>
      <c r="DX90" s="414"/>
      <c r="DY90" s="414"/>
      <c r="DZ90" s="414"/>
      <c r="EA90" s="414"/>
      <c r="EB90" s="414"/>
      <c r="EC90" s="414"/>
      <c r="ED90" s="414"/>
      <c r="EE90" s="414"/>
      <c r="EF90" s="414"/>
      <c r="EG90" s="414"/>
      <c r="EH90" s="414"/>
      <c r="EI90" s="414"/>
      <c r="EJ90" s="414"/>
      <c r="EK90" s="414"/>
      <c r="EL90" s="414"/>
      <c r="EM90" s="414"/>
      <c r="EN90" s="414"/>
      <c r="EO90" s="414"/>
      <c r="EP90" s="414"/>
      <c r="EQ90" s="414"/>
      <c r="ER90" s="414"/>
      <c r="ES90" s="414"/>
      <c r="ET90" s="414"/>
      <c r="EU90" s="414"/>
    </row>
    <row r="91" spans="1:151" s="424" customFormat="1" ht="90" hidden="1">
      <c r="A91" s="424" t="s">
        <v>1803</v>
      </c>
      <c r="B91" s="424" t="s">
        <v>951</v>
      </c>
      <c r="C91" s="424" t="s">
        <v>361</v>
      </c>
      <c r="D91" s="424" t="s">
        <v>1804</v>
      </c>
      <c r="E91" s="424" t="s">
        <v>1805</v>
      </c>
      <c r="F91" s="424" t="s">
        <v>32</v>
      </c>
      <c r="G91" s="424" t="s">
        <v>1509</v>
      </c>
      <c r="H91" s="424" t="s">
        <v>1508</v>
      </c>
      <c r="I91" s="424" t="s">
        <v>1509</v>
      </c>
      <c r="J91" s="425" t="s">
        <v>1510</v>
      </c>
      <c r="K91" s="425" t="s">
        <v>1691</v>
      </c>
      <c r="L91" s="425" t="s">
        <v>1691</v>
      </c>
      <c r="M91" s="424" t="s">
        <v>1512</v>
      </c>
      <c r="N91" s="424" t="s">
        <v>1523</v>
      </c>
      <c r="O91" s="424" t="s">
        <v>1514</v>
      </c>
      <c r="P91" s="424" t="s">
        <v>33</v>
      </c>
      <c r="Q91" s="424" t="s">
        <v>32</v>
      </c>
      <c r="R91" s="424" t="s">
        <v>1781</v>
      </c>
      <c r="S91" s="424" t="s">
        <v>1509</v>
      </c>
      <c r="T91" s="424" t="s">
        <v>1528</v>
      </c>
      <c r="V91" s="424" t="s">
        <v>8</v>
      </c>
      <c r="X91" s="424" t="s">
        <v>1517</v>
      </c>
      <c r="AA91" s="424" t="s">
        <v>32</v>
      </c>
      <c r="AB91" s="424" t="s">
        <v>1529</v>
      </c>
      <c r="AC91" s="424" t="s">
        <v>1529</v>
      </c>
      <c r="AD91" s="424" t="s">
        <v>1530</v>
      </c>
      <c r="AE91" s="424" t="s">
        <v>1519</v>
      </c>
      <c r="AF91" s="425">
        <v>44530</v>
      </c>
      <c r="AG91" s="424" t="s">
        <v>1531</v>
      </c>
      <c r="AH91" s="424">
        <v>1</v>
      </c>
      <c r="AI91" s="414"/>
      <c r="AJ91" s="414"/>
      <c r="AK91" s="414"/>
      <c r="AL91" s="414"/>
      <c r="AM91" s="414"/>
      <c r="AN91" s="414"/>
      <c r="AO91" s="414"/>
      <c r="AP91" s="414"/>
      <c r="AQ91" s="414"/>
      <c r="AR91" s="414"/>
      <c r="AS91" s="414"/>
      <c r="AT91" s="414"/>
      <c r="AU91" s="414"/>
      <c r="AV91" s="414"/>
      <c r="AW91" s="414"/>
      <c r="AX91" s="414"/>
      <c r="AY91" s="414"/>
      <c r="AZ91" s="414"/>
      <c r="BA91" s="414"/>
      <c r="BB91" s="414"/>
      <c r="BC91" s="414"/>
      <c r="BD91" s="414"/>
      <c r="BE91" s="414"/>
      <c r="BF91" s="414"/>
      <c r="BG91" s="414"/>
      <c r="BH91" s="414"/>
      <c r="BI91" s="414"/>
      <c r="BJ91" s="414"/>
      <c r="BK91" s="414"/>
      <c r="BL91" s="414"/>
      <c r="BM91" s="414"/>
      <c r="BN91" s="414"/>
      <c r="BO91" s="414"/>
      <c r="BP91" s="414"/>
      <c r="BQ91" s="414"/>
      <c r="BR91" s="414"/>
      <c r="BS91" s="414"/>
      <c r="BT91" s="414"/>
      <c r="BU91" s="414"/>
      <c r="BV91" s="414"/>
      <c r="BW91" s="414"/>
      <c r="BX91" s="414"/>
      <c r="BY91" s="414"/>
      <c r="BZ91" s="414"/>
      <c r="CA91" s="414"/>
      <c r="CB91" s="414"/>
      <c r="CC91" s="414"/>
      <c r="CD91" s="414"/>
      <c r="CE91" s="414"/>
      <c r="CF91" s="414"/>
      <c r="CG91" s="414"/>
      <c r="CH91" s="414"/>
      <c r="CI91" s="414"/>
      <c r="CJ91" s="414"/>
      <c r="CK91" s="414"/>
      <c r="CL91" s="414"/>
      <c r="CM91" s="414"/>
      <c r="CN91" s="414"/>
      <c r="CO91" s="414"/>
      <c r="CP91" s="414"/>
      <c r="CQ91" s="414"/>
      <c r="CR91" s="414"/>
      <c r="CS91" s="414"/>
      <c r="CT91" s="414"/>
      <c r="CU91" s="414"/>
      <c r="CV91" s="414"/>
      <c r="CW91" s="414"/>
      <c r="CX91" s="414"/>
      <c r="CY91" s="414"/>
      <c r="CZ91" s="414"/>
      <c r="DA91" s="414"/>
      <c r="DB91" s="414"/>
      <c r="DC91" s="414"/>
      <c r="DD91" s="414"/>
      <c r="DE91" s="414"/>
      <c r="DF91" s="414"/>
      <c r="DG91" s="414"/>
      <c r="DH91" s="414"/>
      <c r="DI91" s="414"/>
      <c r="DJ91" s="414"/>
      <c r="DK91" s="414"/>
      <c r="DL91" s="414"/>
      <c r="DM91" s="414"/>
      <c r="DN91" s="414"/>
      <c r="DO91" s="414"/>
      <c r="DP91" s="414"/>
      <c r="DQ91" s="414"/>
      <c r="DR91" s="414"/>
      <c r="DS91" s="414"/>
      <c r="DT91" s="414"/>
      <c r="DU91" s="414"/>
      <c r="DV91" s="414"/>
      <c r="DW91" s="414"/>
      <c r="DX91" s="414"/>
      <c r="DY91" s="414"/>
      <c r="DZ91" s="414"/>
      <c r="EA91" s="414"/>
      <c r="EB91" s="414"/>
      <c r="EC91" s="414"/>
      <c r="ED91" s="414"/>
      <c r="EE91" s="414"/>
      <c r="EF91" s="414"/>
      <c r="EG91" s="414"/>
      <c r="EH91" s="414"/>
      <c r="EI91" s="414"/>
      <c r="EJ91" s="414"/>
      <c r="EK91" s="414"/>
      <c r="EL91" s="414"/>
      <c r="EM91" s="414"/>
      <c r="EN91" s="414"/>
      <c r="EO91" s="414"/>
      <c r="EP91" s="414"/>
      <c r="EQ91" s="414"/>
      <c r="ER91" s="414"/>
      <c r="ES91" s="414"/>
      <c r="ET91" s="414"/>
      <c r="EU91" s="414"/>
    </row>
    <row r="92" spans="1:151" s="424" customFormat="1" ht="90" hidden="1">
      <c r="A92" s="424" t="s">
        <v>1806</v>
      </c>
      <c r="B92" s="424" t="s">
        <v>951</v>
      </c>
      <c r="C92" s="424" t="s">
        <v>361</v>
      </c>
      <c r="D92" s="424" t="s">
        <v>1807</v>
      </c>
      <c r="E92" s="424" t="s">
        <v>1808</v>
      </c>
      <c r="F92" s="424" t="s">
        <v>32</v>
      </c>
      <c r="G92" s="424" t="s">
        <v>1509</v>
      </c>
      <c r="H92" s="424" t="s">
        <v>1508</v>
      </c>
      <c r="I92" s="424" t="s">
        <v>1509</v>
      </c>
      <c r="J92" s="425" t="s">
        <v>1510</v>
      </c>
      <c r="K92" s="425" t="s">
        <v>1691</v>
      </c>
      <c r="L92" s="425" t="s">
        <v>1691</v>
      </c>
      <c r="M92" s="424" t="s">
        <v>1512</v>
      </c>
      <c r="N92" s="424" t="s">
        <v>1523</v>
      </c>
      <c r="O92" s="424" t="s">
        <v>1514</v>
      </c>
      <c r="P92" s="424" t="s">
        <v>33</v>
      </c>
      <c r="Q92" s="424" t="s">
        <v>32</v>
      </c>
      <c r="R92" s="424" t="s">
        <v>1781</v>
      </c>
      <c r="S92" s="424" t="s">
        <v>1509</v>
      </c>
      <c r="T92" s="424" t="s">
        <v>1528</v>
      </c>
      <c r="V92" s="424" t="s">
        <v>8</v>
      </c>
      <c r="X92" s="424" t="s">
        <v>1517</v>
      </c>
      <c r="AA92" s="424" t="s">
        <v>32</v>
      </c>
      <c r="AB92" s="424" t="s">
        <v>1529</v>
      </c>
      <c r="AC92" s="424" t="s">
        <v>1529</v>
      </c>
      <c r="AD92" s="424" t="s">
        <v>1530</v>
      </c>
      <c r="AE92" s="424" t="s">
        <v>1519</v>
      </c>
      <c r="AF92" s="425">
        <v>44530</v>
      </c>
      <c r="AG92" s="424" t="s">
        <v>1531</v>
      </c>
      <c r="AH92" s="424">
        <v>1</v>
      </c>
      <c r="AI92" s="414"/>
      <c r="AJ92" s="414"/>
      <c r="AK92" s="414"/>
      <c r="AL92" s="414"/>
      <c r="AM92" s="414"/>
      <c r="AN92" s="414"/>
      <c r="AO92" s="414"/>
      <c r="AP92" s="414"/>
      <c r="AQ92" s="414"/>
      <c r="AR92" s="414"/>
      <c r="AS92" s="414"/>
      <c r="AT92" s="414"/>
      <c r="AU92" s="414"/>
      <c r="AV92" s="414"/>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W92" s="414"/>
      <c r="BX92" s="414"/>
      <c r="BY92" s="414"/>
      <c r="BZ92" s="414"/>
      <c r="CA92" s="414"/>
      <c r="CB92" s="414"/>
      <c r="CC92" s="414"/>
      <c r="CD92" s="414"/>
      <c r="CE92" s="414"/>
      <c r="CF92" s="414"/>
      <c r="CG92" s="414"/>
      <c r="CH92" s="414"/>
      <c r="CI92" s="414"/>
      <c r="CJ92" s="414"/>
      <c r="CK92" s="414"/>
      <c r="CL92" s="414"/>
      <c r="CM92" s="414"/>
      <c r="CN92" s="414"/>
      <c r="CO92" s="414"/>
      <c r="CP92" s="414"/>
      <c r="CQ92" s="414"/>
      <c r="CR92" s="414"/>
      <c r="CS92" s="414"/>
      <c r="CT92" s="414"/>
      <c r="CU92" s="414"/>
      <c r="CV92" s="414"/>
      <c r="CW92" s="414"/>
      <c r="CX92" s="414"/>
      <c r="CY92" s="414"/>
      <c r="CZ92" s="414"/>
      <c r="DA92" s="414"/>
      <c r="DB92" s="414"/>
      <c r="DC92" s="414"/>
      <c r="DD92" s="414"/>
      <c r="DE92" s="414"/>
      <c r="DF92" s="414"/>
      <c r="DG92" s="414"/>
      <c r="DH92" s="414"/>
      <c r="DI92" s="414"/>
      <c r="DJ92" s="414"/>
      <c r="DK92" s="414"/>
      <c r="DL92" s="414"/>
      <c r="DM92" s="414"/>
      <c r="DN92" s="414"/>
      <c r="DO92" s="414"/>
      <c r="DP92" s="414"/>
      <c r="DQ92" s="414"/>
      <c r="DR92" s="414"/>
      <c r="DS92" s="414"/>
      <c r="DT92" s="414"/>
      <c r="DU92" s="414"/>
      <c r="DV92" s="414"/>
      <c r="DW92" s="414"/>
      <c r="DX92" s="414"/>
      <c r="DY92" s="414"/>
      <c r="DZ92" s="414"/>
      <c r="EA92" s="414"/>
      <c r="EB92" s="414"/>
      <c r="EC92" s="414"/>
      <c r="ED92" s="414"/>
      <c r="EE92" s="414"/>
      <c r="EF92" s="414"/>
      <c r="EG92" s="414"/>
      <c r="EH92" s="414"/>
      <c r="EI92" s="414"/>
      <c r="EJ92" s="414"/>
      <c r="EK92" s="414"/>
      <c r="EL92" s="414"/>
      <c r="EM92" s="414"/>
      <c r="EN92" s="414"/>
      <c r="EO92" s="414"/>
      <c r="EP92" s="414"/>
      <c r="EQ92" s="414"/>
      <c r="ER92" s="414"/>
      <c r="ES92" s="414"/>
      <c r="ET92" s="414"/>
      <c r="EU92" s="414"/>
    </row>
    <row r="93" spans="1:151" s="424" customFormat="1" ht="90" hidden="1">
      <c r="A93" s="424" t="s">
        <v>1809</v>
      </c>
      <c r="B93" s="424" t="s">
        <v>951</v>
      </c>
      <c r="C93" s="424" t="s">
        <v>361</v>
      </c>
      <c r="D93" s="424" t="s">
        <v>1810</v>
      </c>
      <c r="E93" s="424" t="s">
        <v>1811</v>
      </c>
      <c r="F93" s="424" t="s">
        <v>32</v>
      </c>
      <c r="G93" s="424" t="s">
        <v>1509</v>
      </c>
      <c r="H93" s="424" t="s">
        <v>1508</v>
      </c>
      <c r="I93" s="424" t="s">
        <v>1509</v>
      </c>
      <c r="J93" s="425" t="s">
        <v>1510</v>
      </c>
      <c r="K93" s="425" t="s">
        <v>1691</v>
      </c>
      <c r="L93" s="425" t="s">
        <v>1691</v>
      </c>
      <c r="M93" s="424" t="s">
        <v>1512</v>
      </c>
      <c r="N93" s="424" t="s">
        <v>1523</v>
      </c>
      <c r="O93" s="424" t="s">
        <v>1514</v>
      </c>
      <c r="P93" s="424" t="s">
        <v>33</v>
      </c>
      <c r="Q93" s="424" t="s">
        <v>32</v>
      </c>
      <c r="R93" s="424" t="s">
        <v>1781</v>
      </c>
      <c r="S93" s="424" t="s">
        <v>1509</v>
      </c>
      <c r="T93" s="424" t="s">
        <v>1528</v>
      </c>
      <c r="V93" s="424" t="s">
        <v>8</v>
      </c>
      <c r="X93" s="424" t="s">
        <v>1517</v>
      </c>
      <c r="AA93" s="424" t="s">
        <v>32</v>
      </c>
      <c r="AB93" s="424" t="s">
        <v>1529</v>
      </c>
      <c r="AC93" s="424" t="s">
        <v>1529</v>
      </c>
      <c r="AD93" s="424" t="s">
        <v>1530</v>
      </c>
      <c r="AE93" s="424" t="s">
        <v>1519</v>
      </c>
      <c r="AF93" s="425">
        <v>44530</v>
      </c>
      <c r="AG93" s="424" t="s">
        <v>1531</v>
      </c>
      <c r="AH93" s="424">
        <v>1</v>
      </c>
      <c r="AI93" s="414"/>
      <c r="AJ93" s="414"/>
      <c r="AK93" s="414"/>
      <c r="AL93" s="414"/>
      <c r="AM93" s="414"/>
      <c r="AN93" s="414"/>
      <c r="AO93" s="414"/>
      <c r="AP93" s="414"/>
      <c r="AQ93" s="414"/>
      <c r="AR93" s="414"/>
      <c r="AS93" s="414"/>
      <c r="AT93" s="414"/>
      <c r="AU93" s="414"/>
      <c r="AV93" s="414"/>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14"/>
      <c r="BU93" s="414"/>
      <c r="BV93" s="414"/>
      <c r="BW93" s="414"/>
      <c r="BX93" s="414"/>
      <c r="BY93" s="414"/>
      <c r="BZ93" s="414"/>
      <c r="CA93" s="414"/>
      <c r="CB93" s="414"/>
      <c r="CC93" s="414"/>
      <c r="CD93" s="414"/>
      <c r="CE93" s="414"/>
      <c r="CF93" s="414"/>
      <c r="CG93" s="414"/>
      <c r="CH93" s="414"/>
      <c r="CI93" s="414"/>
      <c r="CJ93" s="414"/>
      <c r="CK93" s="414"/>
      <c r="CL93" s="414"/>
      <c r="CM93" s="414"/>
      <c r="CN93" s="414"/>
      <c r="CO93" s="414"/>
      <c r="CP93" s="414"/>
      <c r="CQ93" s="414"/>
      <c r="CR93" s="414"/>
      <c r="CS93" s="414"/>
      <c r="CT93" s="414"/>
      <c r="CU93" s="414"/>
      <c r="CV93" s="414"/>
      <c r="CW93" s="414"/>
      <c r="CX93" s="414"/>
      <c r="CY93" s="414"/>
      <c r="CZ93" s="414"/>
      <c r="DA93" s="414"/>
      <c r="DB93" s="414"/>
      <c r="DC93" s="414"/>
      <c r="DD93" s="414"/>
      <c r="DE93" s="414"/>
      <c r="DF93" s="414"/>
      <c r="DG93" s="414"/>
      <c r="DH93" s="414"/>
      <c r="DI93" s="414"/>
      <c r="DJ93" s="414"/>
      <c r="DK93" s="414"/>
      <c r="DL93" s="414"/>
      <c r="DM93" s="414"/>
      <c r="DN93" s="414"/>
      <c r="DO93" s="414"/>
      <c r="DP93" s="414"/>
      <c r="DQ93" s="414"/>
      <c r="DR93" s="414"/>
      <c r="DS93" s="414"/>
      <c r="DT93" s="414"/>
      <c r="DU93" s="414"/>
      <c r="DV93" s="414"/>
      <c r="DW93" s="414"/>
      <c r="DX93" s="414"/>
      <c r="DY93" s="414"/>
      <c r="DZ93" s="414"/>
      <c r="EA93" s="414"/>
      <c r="EB93" s="414"/>
      <c r="EC93" s="414"/>
      <c r="ED93" s="414"/>
      <c r="EE93" s="414"/>
      <c r="EF93" s="414"/>
      <c r="EG93" s="414"/>
      <c r="EH93" s="414"/>
      <c r="EI93" s="414"/>
      <c r="EJ93" s="414"/>
      <c r="EK93" s="414"/>
      <c r="EL93" s="414"/>
      <c r="EM93" s="414"/>
      <c r="EN93" s="414"/>
      <c r="EO93" s="414"/>
      <c r="EP93" s="414"/>
      <c r="EQ93" s="414"/>
      <c r="ER93" s="414"/>
      <c r="ES93" s="414"/>
      <c r="ET93" s="414"/>
      <c r="EU93" s="414"/>
    </row>
    <row r="94" spans="1:151" s="424" customFormat="1" ht="225" hidden="1">
      <c r="A94" s="424" t="s">
        <v>1812</v>
      </c>
      <c r="B94" s="424" t="s">
        <v>956</v>
      </c>
      <c r="C94" s="424" t="s">
        <v>361</v>
      </c>
      <c r="D94" s="424" t="s">
        <v>1813</v>
      </c>
      <c r="E94" s="424" t="s">
        <v>1814</v>
      </c>
      <c r="F94" s="424" t="s">
        <v>33</v>
      </c>
      <c r="G94" s="424" t="s">
        <v>1815</v>
      </c>
      <c r="H94" s="424" t="s">
        <v>1508</v>
      </c>
      <c r="I94" s="424" t="s">
        <v>1509</v>
      </c>
      <c r="J94" s="425" t="s">
        <v>1211</v>
      </c>
      <c r="K94" s="425" t="s">
        <v>1511</v>
      </c>
      <c r="L94" s="425" t="s">
        <v>1511</v>
      </c>
      <c r="M94" s="424" t="s">
        <v>1512</v>
      </c>
      <c r="N94" s="424" t="s">
        <v>1523</v>
      </c>
      <c r="O94" s="424" t="s">
        <v>1514</v>
      </c>
      <c r="P94" s="424" t="s">
        <v>32</v>
      </c>
      <c r="Q94" s="424" t="s">
        <v>32</v>
      </c>
      <c r="R94" s="424" t="s">
        <v>1816</v>
      </c>
      <c r="S94" s="428" t="s">
        <v>1817</v>
      </c>
      <c r="T94" s="424" t="s">
        <v>1818</v>
      </c>
      <c r="V94" s="424" t="s">
        <v>8</v>
      </c>
      <c r="X94" s="424" t="s">
        <v>8</v>
      </c>
      <c r="AA94" s="424" t="s">
        <v>33</v>
      </c>
      <c r="AB94" s="424" t="s">
        <v>1819</v>
      </c>
      <c r="AC94" s="424" t="s">
        <v>1820</v>
      </c>
      <c r="AD94" s="424" t="s">
        <v>1821</v>
      </c>
      <c r="AE94" s="424" t="s">
        <v>1519</v>
      </c>
      <c r="AF94" s="425">
        <v>44530</v>
      </c>
      <c r="AG94" s="424" t="s">
        <v>1822</v>
      </c>
      <c r="AH94" s="424">
        <v>1</v>
      </c>
      <c r="AI94" s="414"/>
      <c r="AJ94" s="414"/>
      <c r="AK94" s="414"/>
      <c r="AL94" s="414"/>
      <c r="AM94" s="414"/>
      <c r="AN94" s="414"/>
      <c r="AO94" s="414"/>
      <c r="AP94" s="414"/>
      <c r="AQ94" s="414"/>
      <c r="AR94" s="414"/>
      <c r="AS94" s="414"/>
      <c r="AT94" s="414"/>
      <c r="AU94" s="414"/>
      <c r="AV94" s="414"/>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W94" s="414"/>
      <c r="BX94" s="414"/>
      <c r="BY94" s="414"/>
      <c r="BZ94" s="414"/>
      <c r="CA94" s="414"/>
      <c r="CB94" s="414"/>
      <c r="CC94" s="414"/>
      <c r="CD94" s="414"/>
      <c r="CE94" s="414"/>
      <c r="CF94" s="414"/>
      <c r="CG94" s="414"/>
      <c r="CH94" s="414"/>
      <c r="CI94" s="414"/>
      <c r="CJ94" s="414"/>
      <c r="CK94" s="414"/>
      <c r="CL94" s="414"/>
      <c r="CM94" s="414"/>
      <c r="CN94" s="414"/>
      <c r="CO94" s="414"/>
      <c r="CP94" s="414"/>
      <c r="CQ94" s="414"/>
      <c r="CR94" s="414"/>
      <c r="CS94" s="414"/>
      <c r="CT94" s="414"/>
      <c r="CU94" s="414"/>
      <c r="CV94" s="414"/>
      <c r="CW94" s="414"/>
      <c r="CX94" s="414"/>
      <c r="CY94" s="414"/>
      <c r="CZ94" s="414"/>
      <c r="DA94" s="414"/>
      <c r="DB94" s="414"/>
      <c r="DC94" s="414"/>
      <c r="DD94" s="414"/>
      <c r="DE94" s="414"/>
      <c r="DF94" s="414"/>
      <c r="DG94" s="414"/>
      <c r="DH94" s="414"/>
      <c r="DI94" s="414"/>
      <c r="DJ94" s="414"/>
      <c r="DK94" s="414"/>
      <c r="DL94" s="414"/>
      <c r="DM94" s="414"/>
      <c r="DN94" s="414"/>
      <c r="DO94" s="414"/>
      <c r="DP94" s="414"/>
      <c r="DQ94" s="414"/>
      <c r="DR94" s="414"/>
      <c r="DS94" s="414"/>
      <c r="DT94" s="414"/>
      <c r="DU94" s="414"/>
      <c r="DV94" s="414"/>
      <c r="DW94" s="414"/>
      <c r="DX94" s="414"/>
      <c r="DY94" s="414"/>
      <c r="DZ94" s="414"/>
      <c r="EA94" s="414"/>
      <c r="EB94" s="414"/>
      <c r="EC94" s="414"/>
      <c r="ED94" s="414"/>
      <c r="EE94" s="414"/>
      <c r="EF94" s="414"/>
      <c r="EG94" s="414"/>
      <c r="EH94" s="414"/>
      <c r="EI94" s="414"/>
      <c r="EJ94" s="414"/>
      <c r="EK94" s="414"/>
      <c r="EL94" s="414"/>
      <c r="EM94" s="414"/>
      <c r="EN94" s="414"/>
      <c r="EO94" s="414"/>
      <c r="EP94" s="414"/>
      <c r="EQ94" s="414"/>
      <c r="ER94" s="414"/>
      <c r="ES94" s="414"/>
      <c r="ET94" s="414"/>
      <c r="EU94" s="414"/>
    </row>
    <row r="95" spans="1:151" s="424" customFormat="1" ht="45" hidden="1">
      <c r="A95" s="430" t="s">
        <v>1823</v>
      </c>
      <c r="B95" s="430" t="s">
        <v>933</v>
      </c>
      <c r="C95" s="430" t="s">
        <v>361</v>
      </c>
      <c r="D95" s="430" t="s">
        <v>1824</v>
      </c>
      <c r="E95" s="430" t="s">
        <v>1825</v>
      </c>
      <c r="F95" s="430" t="s">
        <v>33</v>
      </c>
      <c r="G95" s="430" t="s">
        <v>1826</v>
      </c>
      <c r="H95" s="430" t="s">
        <v>1508</v>
      </c>
      <c r="I95" s="431">
        <v>44562</v>
      </c>
      <c r="J95" s="432" t="s">
        <v>1827</v>
      </c>
      <c r="K95" s="432" t="s">
        <v>960</v>
      </c>
      <c r="L95" s="432" t="s">
        <v>960</v>
      </c>
      <c r="M95" s="430" t="s">
        <v>1512</v>
      </c>
      <c r="N95" s="430" t="s">
        <v>1513</v>
      </c>
      <c r="O95" s="433" t="s">
        <v>1828</v>
      </c>
      <c r="P95" s="430" t="s">
        <v>33</v>
      </c>
      <c r="Q95" s="430" t="s">
        <v>33</v>
      </c>
      <c r="R95" s="430" t="s">
        <v>1829</v>
      </c>
      <c r="S95" s="433" t="s">
        <v>1830</v>
      </c>
      <c r="T95" s="430" t="s">
        <v>1516</v>
      </c>
      <c r="U95" s="430"/>
      <c r="V95" s="430" t="s">
        <v>1517</v>
      </c>
      <c r="W95" s="430"/>
      <c r="X95" s="430" t="s">
        <v>8</v>
      </c>
      <c r="Y95" s="430"/>
      <c r="Z95" s="430" t="s">
        <v>32</v>
      </c>
      <c r="AA95" s="430" t="s">
        <v>32</v>
      </c>
      <c r="AB95" s="433" t="s">
        <v>1509</v>
      </c>
      <c r="AC95" s="433" t="s">
        <v>1509</v>
      </c>
      <c r="AD95" s="433" t="s">
        <v>1509</v>
      </c>
      <c r="AE95" s="433" t="s">
        <v>1509</v>
      </c>
      <c r="AF95" s="432">
        <v>44530</v>
      </c>
      <c r="AG95" s="433" t="s">
        <v>1509</v>
      </c>
      <c r="AH95" s="424">
        <v>1</v>
      </c>
      <c r="AI95" s="414"/>
      <c r="AJ95" s="414"/>
      <c r="AK95" s="414"/>
      <c r="AL95" s="414"/>
      <c r="AM95" s="414"/>
      <c r="AN95" s="414"/>
      <c r="AO95" s="414"/>
      <c r="AP95" s="414"/>
      <c r="AQ95" s="414"/>
      <c r="AR95" s="414"/>
      <c r="AS95" s="414"/>
      <c r="AT95" s="414"/>
      <c r="AU95" s="414"/>
      <c r="AV95" s="414"/>
      <c r="AW95" s="414"/>
      <c r="AX95" s="414"/>
      <c r="AY95" s="414"/>
      <c r="AZ95" s="414"/>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W95" s="414"/>
      <c r="BX95" s="414"/>
      <c r="BY95" s="414"/>
      <c r="BZ95" s="414"/>
      <c r="CA95" s="414"/>
      <c r="CB95" s="414"/>
      <c r="CC95" s="414"/>
      <c r="CD95" s="414"/>
      <c r="CE95" s="414"/>
      <c r="CF95" s="414"/>
      <c r="CG95" s="414"/>
      <c r="CH95" s="414"/>
      <c r="CI95" s="414"/>
      <c r="CJ95" s="414"/>
      <c r="CK95" s="414"/>
      <c r="CL95" s="414"/>
      <c r="CM95" s="414"/>
      <c r="CN95" s="414"/>
      <c r="CO95" s="414"/>
      <c r="CP95" s="414"/>
      <c r="CQ95" s="414"/>
      <c r="CR95" s="414"/>
      <c r="CS95" s="414"/>
      <c r="CT95" s="414"/>
      <c r="CU95" s="414"/>
      <c r="CV95" s="414"/>
      <c r="CW95" s="414"/>
      <c r="CX95" s="414"/>
      <c r="CY95" s="414"/>
      <c r="CZ95" s="414"/>
      <c r="DA95" s="414"/>
      <c r="DB95" s="414"/>
      <c r="DC95" s="414"/>
      <c r="DD95" s="414"/>
      <c r="DE95" s="414"/>
      <c r="DF95" s="414"/>
      <c r="DG95" s="414"/>
      <c r="DH95" s="414"/>
      <c r="DI95" s="414"/>
      <c r="DJ95" s="414"/>
      <c r="DK95" s="414"/>
      <c r="DL95" s="414"/>
      <c r="DM95" s="414"/>
      <c r="DN95" s="414"/>
      <c r="DO95" s="414"/>
      <c r="DP95" s="414"/>
      <c r="DQ95" s="414"/>
      <c r="DR95" s="414"/>
      <c r="DS95" s="414"/>
      <c r="DT95" s="414"/>
      <c r="DU95" s="414"/>
      <c r="DV95" s="414"/>
      <c r="DW95" s="414"/>
      <c r="DX95" s="414"/>
      <c r="DY95" s="414"/>
      <c r="DZ95" s="414"/>
      <c r="EA95" s="414"/>
      <c r="EB95" s="414"/>
      <c r="EC95" s="414"/>
      <c r="ED95" s="414"/>
      <c r="EE95" s="414"/>
      <c r="EF95" s="414"/>
      <c r="EG95" s="414"/>
      <c r="EH95" s="414"/>
      <c r="EI95" s="414"/>
      <c r="EJ95" s="414"/>
      <c r="EK95" s="414"/>
      <c r="EL95" s="414"/>
      <c r="EM95" s="414"/>
      <c r="EN95" s="414"/>
      <c r="EO95" s="414"/>
      <c r="EP95" s="414"/>
      <c r="EQ95" s="414"/>
      <c r="ER95" s="414"/>
      <c r="ES95" s="414"/>
      <c r="ET95" s="414"/>
      <c r="EU95" s="414"/>
    </row>
    <row r="96" spans="1:151" s="440" customFormat="1" ht="75" hidden="1">
      <c r="A96" s="434" t="s">
        <v>1831</v>
      </c>
      <c r="B96" s="434" t="s">
        <v>933</v>
      </c>
      <c r="C96" s="434" t="s">
        <v>361</v>
      </c>
      <c r="D96" s="434" t="s">
        <v>1832</v>
      </c>
      <c r="E96" s="430" t="s">
        <v>1833</v>
      </c>
      <c r="F96" s="434" t="s">
        <v>32</v>
      </c>
      <c r="G96" s="434" t="s">
        <v>1509</v>
      </c>
      <c r="H96" s="434" t="s">
        <v>1508</v>
      </c>
      <c r="I96" s="435">
        <v>43831</v>
      </c>
      <c r="J96" s="436" t="s">
        <v>1827</v>
      </c>
      <c r="K96" s="432" t="s">
        <v>1834</v>
      </c>
      <c r="L96" s="432" t="s">
        <v>1834</v>
      </c>
      <c r="M96" s="434" t="s">
        <v>1512</v>
      </c>
      <c r="N96" s="434" t="s">
        <v>1513</v>
      </c>
      <c r="O96" s="434" t="s">
        <v>1835</v>
      </c>
      <c r="P96" s="434" t="s">
        <v>33</v>
      </c>
      <c r="Q96" s="434" t="s">
        <v>33</v>
      </c>
      <c r="R96" s="434" t="s">
        <v>1829</v>
      </c>
      <c r="S96" s="437" t="s">
        <v>1836</v>
      </c>
      <c r="T96" s="434" t="s">
        <v>1516</v>
      </c>
      <c r="U96" s="434"/>
      <c r="V96" s="434" t="s">
        <v>1517</v>
      </c>
      <c r="W96" s="434"/>
      <c r="X96" s="434" t="s">
        <v>1517</v>
      </c>
      <c r="Y96" s="434"/>
      <c r="Z96" s="434"/>
      <c r="AA96" s="434" t="s">
        <v>33</v>
      </c>
      <c r="AB96" s="438" t="s">
        <v>1509</v>
      </c>
      <c r="AC96" s="438" t="s">
        <v>1509</v>
      </c>
      <c r="AD96" s="438" t="s">
        <v>1509</v>
      </c>
      <c r="AE96" s="438" t="s">
        <v>1509</v>
      </c>
      <c r="AF96" s="436">
        <v>44530</v>
      </c>
      <c r="AG96" s="438" t="s">
        <v>1509</v>
      </c>
      <c r="AH96" s="424">
        <v>1</v>
      </c>
      <c r="AI96" s="439"/>
      <c r="AJ96" s="439"/>
      <c r="AK96" s="439"/>
      <c r="AL96" s="439"/>
      <c r="AM96" s="439"/>
      <c r="AN96" s="439"/>
      <c r="AO96" s="439"/>
      <c r="AP96" s="439"/>
      <c r="AQ96" s="439"/>
      <c r="AR96" s="439"/>
      <c r="AS96" s="439"/>
      <c r="AT96" s="439"/>
      <c r="AU96" s="439"/>
      <c r="AV96" s="439"/>
      <c r="AW96" s="439"/>
      <c r="AX96" s="439"/>
      <c r="AY96" s="439"/>
      <c r="AZ96" s="439"/>
      <c r="BA96" s="439"/>
      <c r="BB96" s="439"/>
      <c r="BC96" s="439"/>
      <c r="BD96" s="439"/>
      <c r="BE96" s="439"/>
      <c r="BF96" s="439"/>
      <c r="BG96" s="439"/>
      <c r="BH96" s="439"/>
      <c r="BI96" s="439"/>
      <c r="BJ96" s="439"/>
      <c r="BK96" s="439"/>
      <c r="BL96" s="439"/>
      <c r="BM96" s="439"/>
      <c r="BN96" s="439"/>
      <c r="BO96" s="439"/>
      <c r="BP96" s="439"/>
      <c r="BQ96" s="439"/>
      <c r="BR96" s="439"/>
      <c r="BS96" s="439"/>
      <c r="BT96" s="439"/>
      <c r="BU96" s="439"/>
      <c r="BV96" s="439"/>
      <c r="BW96" s="439"/>
      <c r="BX96" s="439"/>
      <c r="BY96" s="439"/>
      <c r="BZ96" s="439"/>
      <c r="CA96" s="439"/>
      <c r="CB96" s="439"/>
      <c r="CC96" s="439"/>
      <c r="CD96" s="439"/>
      <c r="CE96" s="439"/>
      <c r="CF96" s="439"/>
      <c r="CG96" s="439"/>
      <c r="CH96" s="439"/>
      <c r="CI96" s="439"/>
      <c r="CJ96" s="439"/>
      <c r="CK96" s="439"/>
      <c r="CL96" s="439"/>
      <c r="CM96" s="439"/>
      <c r="CN96" s="439"/>
      <c r="CO96" s="439"/>
      <c r="CP96" s="439"/>
      <c r="CQ96" s="439"/>
      <c r="CR96" s="439"/>
      <c r="CS96" s="439"/>
      <c r="CT96" s="439"/>
      <c r="CU96" s="439"/>
      <c r="CV96" s="439"/>
      <c r="CW96" s="439"/>
      <c r="CX96" s="439"/>
      <c r="CY96" s="439"/>
      <c r="CZ96" s="439"/>
      <c r="DA96" s="439"/>
      <c r="DB96" s="439"/>
      <c r="DC96" s="439"/>
      <c r="DD96" s="439"/>
      <c r="DE96" s="439"/>
      <c r="DF96" s="439"/>
      <c r="DG96" s="439"/>
      <c r="DH96" s="439"/>
      <c r="DI96" s="439"/>
      <c r="DJ96" s="439"/>
      <c r="DK96" s="439"/>
      <c r="DL96" s="439"/>
      <c r="DM96" s="439"/>
      <c r="DN96" s="439"/>
      <c r="DO96" s="439"/>
      <c r="DP96" s="439"/>
      <c r="DQ96" s="439"/>
      <c r="DR96" s="439"/>
      <c r="DS96" s="439"/>
      <c r="DT96" s="439"/>
      <c r="DU96" s="439"/>
      <c r="DV96" s="439"/>
      <c r="DW96" s="439"/>
      <c r="DX96" s="439"/>
      <c r="DY96" s="439"/>
      <c r="DZ96" s="439"/>
      <c r="EA96" s="439"/>
      <c r="EB96" s="439"/>
      <c r="EC96" s="439"/>
      <c r="ED96" s="439"/>
      <c r="EE96" s="439"/>
      <c r="EF96" s="439"/>
      <c r="EG96" s="439"/>
      <c r="EH96" s="439"/>
      <c r="EI96" s="439"/>
      <c r="EJ96" s="439"/>
      <c r="EK96" s="439"/>
      <c r="EL96" s="439"/>
      <c r="EM96" s="439"/>
      <c r="EN96" s="439"/>
      <c r="EO96" s="439"/>
      <c r="EP96" s="439"/>
      <c r="EQ96" s="439"/>
      <c r="ER96" s="439"/>
      <c r="ES96" s="439"/>
      <c r="ET96" s="439"/>
      <c r="EU96" s="439"/>
    </row>
    <row r="97" spans="1:151" s="424" customFormat="1" ht="90" hidden="1">
      <c r="A97" s="434" t="s">
        <v>1837</v>
      </c>
      <c r="B97" s="438" t="s">
        <v>933</v>
      </c>
      <c r="C97" s="438" t="s">
        <v>361</v>
      </c>
      <c r="D97" s="438" t="s">
        <v>1838</v>
      </c>
      <c r="E97" s="433" t="s">
        <v>1839</v>
      </c>
      <c r="F97" s="438" t="s">
        <v>32</v>
      </c>
      <c r="G97" s="434" t="s">
        <v>1509</v>
      </c>
      <c r="H97" s="438" t="s">
        <v>1508</v>
      </c>
      <c r="I97" s="436">
        <v>43831</v>
      </c>
      <c r="J97" s="436" t="s">
        <v>1827</v>
      </c>
      <c r="K97" s="432" t="s">
        <v>1834</v>
      </c>
      <c r="L97" s="432" t="s">
        <v>1834</v>
      </c>
      <c r="M97" s="438" t="s">
        <v>1512</v>
      </c>
      <c r="N97" s="438" t="s">
        <v>1513</v>
      </c>
      <c r="O97" s="438" t="s">
        <v>1667</v>
      </c>
      <c r="P97" s="438" t="s">
        <v>33</v>
      </c>
      <c r="Q97" s="438" t="s">
        <v>33</v>
      </c>
      <c r="R97" s="438" t="s">
        <v>1829</v>
      </c>
      <c r="S97" s="438" t="s">
        <v>1840</v>
      </c>
      <c r="T97" s="438" t="s">
        <v>1516</v>
      </c>
      <c r="U97" s="438"/>
      <c r="V97" s="434" t="s">
        <v>8</v>
      </c>
      <c r="W97" s="438"/>
      <c r="X97" s="438" t="s">
        <v>1517</v>
      </c>
      <c r="Y97" s="438"/>
      <c r="Z97" s="438"/>
      <c r="AA97" s="434" t="s">
        <v>33</v>
      </c>
      <c r="AB97" s="438" t="s">
        <v>1509</v>
      </c>
      <c r="AC97" s="438" t="s">
        <v>1509</v>
      </c>
      <c r="AD97" s="438" t="s">
        <v>1509</v>
      </c>
      <c r="AE97" s="438" t="s">
        <v>1509</v>
      </c>
      <c r="AF97" s="436">
        <v>44530</v>
      </c>
      <c r="AG97" s="438" t="s">
        <v>1509</v>
      </c>
      <c r="AH97" s="424">
        <v>1</v>
      </c>
      <c r="AI97" s="414"/>
      <c r="AJ97" s="414"/>
      <c r="AK97" s="414"/>
      <c r="AL97" s="414"/>
      <c r="AM97" s="414"/>
      <c r="AN97" s="414"/>
      <c r="AO97" s="414"/>
      <c r="AP97" s="414"/>
      <c r="AQ97" s="414"/>
      <c r="AR97" s="414"/>
      <c r="AS97" s="414"/>
      <c r="AT97" s="414"/>
      <c r="AU97" s="414"/>
      <c r="AV97" s="414"/>
      <c r="AW97" s="414"/>
      <c r="AX97" s="414"/>
      <c r="AY97" s="414"/>
      <c r="AZ97" s="414"/>
      <c r="BA97" s="414"/>
      <c r="BB97" s="414"/>
      <c r="BC97" s="414"/>
      <c r="BD97" s="414"/>
      <c r="BE97" s="414"/>
      <c r="BF97" s="414"/>
      <c r="BG97" s="414"/>
      <c r="BH97" s="414"/>
      <c r="BI97" s="414"/>
      <c r="BJ97" s="414"/>
      <c r="BK97" s="414"/>
      <c r="BL97" s="414"/>
      <c r="BM97" s="414"/>
      <c r="BN97" s="414"/>
      <c r="BO97" s="414"/>
      <c r="BP97" s="414"/>
      <c r="BQ97" s="414"/>
      <c r="BR97" s="414"/>
      <c r="BS97" s="414"/>
      <c r="BT97" s="414"/>
      <c r="BU97" s="414"/>
      <c r="BV97" s="414"/>
      <c r="BW97" s="414"/>
      <c r="BX97" s="414"/>
      <c r="BY97" s="414"/>
      <c r="BZ97" s="414"/>
      <c r="CA97" s="414"/>
      <c r="CB97" s="414"/>
      <c r="CC97" s="414"/>
      <c r="CD97" s="414"/>
      <c r="CE97" s="414"/>
      <c r="CF97" s="414"/>
      <c r="CG97" s="414"/>
      <c r="CH97" s="414"/>
      <c r="CI97" s="414"/>
      <c r="CJ97" s="414"/>
      <c r="CK97" s="414"/>
      <c r="CL97" s="414"/>
      <c r="CM97" s="414"/>
      <c r="CN97" s="414"/>
      <c r="CO97" s="414"/>
      <c r="CP97" s="414"/>
      <c r="CQ97" s="414"/>
      <c r="CR97" s="414"/>
      <c r="CS97" s="414"/>
      <c r="CT97" s="414"/>
      <c r="CU97" s="414"/>
      <c r="CV97" s="414"/>
      <c r="CW97" s="414"/>
      <c r="CX97" s="414"/>
      <c r="CY97" s="414"/>
      <c r="CZ97" s="414"/>
      <c r="DA97" s="414"/>
      <c r="DB97" s="414"/>
      <c r="DC97" s="414"/>
      <c r="DD97" s="414"/>
      <c r="DE97" s="414"/>
      <c r="DF97" s="414"/>
      <c r="DG97" s="414"/>
      <c r="DH97" s="414"/>
      <c r="DI97" s="414"/>
      <c r="DJ97" s="414"/>
      <c r="DK97" s="414"/>
      <c r="DL97" s="414"/>
      <c r="DM97" s="414"/>
      <c r="DN97" s="414"/>
      <c r="DO97" s="414"/>
      <c r="DP97" s="414"/>
      <c r="DQ97" s="414"/>
      <c r="DR97" s="414"/>
      <c r="DS97" s="414"/>
      <c r="DT97" s="414"/>
      <c r="DU97" s="414"/>
      <c r="DV97" s="414"/>
      <c r="DW97" s="414"/>
      <c r="DX97" s="414"/>
      <c r="DY97" s="414"/>
      <c r="DZ97" s="414"/>
      <c r="EA97" s="414"/>
      <c r="EB97" s="414"/>
      <c r="EC97" s="414"/>
      <c r="ED97" s="414"/>
      <c r="EE97" s="414"/>
      <c r="EF97" s="414"/>
      <c r="EG97" s="414"/>
      <c r="EH97" s="414"/>
      <c r="EI97" s="414"/>
      <c r="EJ97" s="414"/>
      <c r="EK97" s="414"/>
      <c r="EL97" s="414"/>
      <c r="EM97" s="414"/>
      <c r="EN97" s="414"/>
      <c r="EO97" s="414"/>
      <c r="EP97" s="414"/>
      <c r="EQ97" s="414"/>
      <c r="ER97" s="414"/>
      <c r="ES97" s="414"/>
      <c r="ET97" s="414"/>
      <c r="EU97" s="414"/>
    </row>
    <row r="98" spans="1:151" s="424" customFormat="1" ht="90" hidden="1">
      <c r="A98" s="434" t="s">
        <v>1841</v>
      </c>
      <c r="B98" s="438" t="s">
        <v>933</v>
      </c>
      <c r="C98" s="438" t="s">
        <v>361</v>
      </c>
      <c r="D98" s="438" t="s">
        <v>1842</v>
      </c>
      <c r="E98" s="433" t="s">
        <v>1843</v>
      </c>
      <c r="F98" s="438" t="s">
        <v>32</v>
      </c>
      <c r="G98" s="434" t="s">
        <v>1509</v>
      </c>
      <c r="H98" s="438" t="s">
        <v>1508</v>
      </c>
      <c r="I98" s="436">
        <v>43831</v>
      </c>
      <c r="J98" s="436" t="s">
        <v>1827</v>
      </c>
      <c r="K98" s="432" t="s">
        <v>1834</v>
      </c>
      <c r="L98" s="432" t="s">
        <v>1834</v>
      </c>
      <c r="M98" s="438" t="s">
        <v>1512</v>
      </c>
      <c r="N98" s="438" t="s">
        <v>1513</v>
      </c>
      <c r="O98" s="438" t="s">
        <v>1667</v>
      </c>
      <c r="P98" s="438" t="s">
        <v>33</v>
      </c>
      <c r="Q98" s="438" t="s">
        <v>33</v>
      </c>
      <c r="R98" s="438" t="s">
        <v>1829</v>
      </c>
      <c r="S98" s="438" t="s">
        <v>1844</v>
      </c>
      <c r="T98" s="438" t="s">
        <v>1516</v>
      </c>
      <c r="U98" s="438"/>
      <c r="V98" s="434" t="s">
        <v>1517</v>
      </c>
      <c r="W98" s="438"/>
      <c r="X98" s="438" t="s">
        <v>1517</v>
      </c>
      <c r="Y98" s="438"/>
      <c r="Z98" s="438"/>
      <c r="AA98" s="434" t="s">
        <v>33</v>
      </c>
      <c r="AB98" s="438" t="s">
        <v>1509</v>
      </c>
      <c r="AC98" s="438" t="s">
        <v>1509</v>
      </c>
      <c r="AD98" s="438" t="s">
        <v>1509</v>
      </c>
      <c r="AE98" s="438" t="s">
        <v>1509</v>
      </c>
      <c r="AF98" s="436">
        <v>44530</v>
      </c>
      <c r="AG98" s="438" t="s">
        <v>1509</v>
      </c>
      <c r="AH98" s="424">
        <v>1</v>
      </c>
      <c r="AI98" s="414"/>
      <c r="AJ98" s="414"/>
      <c r="AK98" s="414"/>
      <c r="AL98" s="414"/>
      <c r="AM98" s="414"/>
      <c r="AN98" s="414"/>
      <c r="AO98" s="414"/>
      <c r="AP98" s="414"/>
      <c r="AQ98" s="414"/>
      <c r="AR98" s="414"/>
      <c r="AS98" s="414"/>
      <c r="AT98" s="414"/>
      <c r="AU98" s="414"/>
      <c r="AV98" s="414"/>
      <c r="AW98" s="414"/>
      <c r="AX98" s="414"/>
      <c r="AY98" s="414"/>
      <c r="AZ98" s="414"/>
      <c r="BA98" s="414"/>
      <c r="BB98" s="414"/>
      <c r="BC98" s="414"/>
      <c r="BD98" s="414"/>
      <c r="BE98" s="414"/>
      <c r="BF98" s="414"/>
      <c r="BG98" s="414"/>
      <c r="BH98" s="414"/>
      <c r="BI98" s="414"/>
      <c r="BJ98" s="414"/>
      <c r="BK98" s="414"/>
      <c r="BL98" s="414"/>
      <c r="BM98" s="414"/>
      <c r="BN98" s="414"/>
      <c r="BO98" s="414"/>
      <c r="BP98" s="414"/>
      <c r="BQ98" s="414"/>
      <c r="BR98" s="414"/>
      <c r="BS98" s="414"/>
      <c r="BT98" s="414"/>
      <c r="BU98" s="414"/>
      <c r="BV98" s="414"/>
      <c r="BW98" s="414"/>
      <c r="BX98" s="414"/>
      <c r="BY98" s="414"/>
      <c r="BZ98" s="414"/>
      <c r="CA98" s="414"/>
      <c r="CB98" s="414"/>
      <c r="CC98" s="414"/>
      <c r="CD98" s="414"/>
      <c r="CE98" s="414"/>
      <c r="CF98" s="414"/>
      <c r="CG98" s="414"/>
      <c r="CH98" s="414"/>
      <c r="CI98" s="414"/>
      <c r="CJ98" s="414"/>
      <c r="CK98" s="414"/>
      <c r="CL98" s="414"/>
      <c r="CM98" s="414"/>
      <c r="CN98" s="414"/>
      <c r="CO98" s="414"/>
      <c r="CP98" s="414"/>
      <c r="CQ98" s="414"/>
      <c r="CR98" s="414"/>
      <c r="CS98" s="414"/>
      <c r="CT98" s="414"/>
      <c r="CU98" s="414"/>
      <c r="CV98" s="414"/>
      <c r="CW98" s="414"/>
      <c r="CX98" s="414"/>
      <c r="CY98" s="414"/>
      <c r="CZ98" s="414"/>
      <c r="DA98" s="414"/>
      <c r="DB98" s="414"/>
      <c r="DC98" s="414"/>
      <c r="DD98" s="414"/>
      <c r="DE98" s="414"/>
      <c r="DF98" s="414"/>
      <c r="DG98" s="414"/>
      <c r="DH98" s="414"/>
      <c r="DI98" s="414"/>
      <c r="DJ98" s="414"/>
      <c r="DK98" s="414"/>
      <c r="DL98" s="414"/>
      <c r="DM98" s="414"/>
      <c r="DN98" s="414"/>
      <c r="DO98" s="414"/>
      <c r="DP98" s="414"/>
      <c r="DQ98" s="414"/>
      <c r="DR98" s="414"/>
      <c r="DS98" s="414"/>
      <c r="DT98" s="414"/>
      <c r="DU98" s="414"/>
      <c r="DV98" s="414"/>
      <c r="DW98" s="414"/>
      <c r="DX98" s="414"/>
      <c r="DY98" s="414"/>
      <c r="DZ98" s="414"/>
      <c r="EA98" s="414"/>
      <c r="EB98" s="414"/>
      <c r="EC98" s="414"/>
      <c r="ED98" s="414"/>
      <c r="EE98" s="414"/>
      <c r="EF98" s="414"/>
      <c r="EG98" s="414"/>
      <c r="EH98" s="414"/>
      <c r="EI98" s="414"/>
      <c r="EJ98" s="414"/>
      <c r="EK98" s="414"/>
      <c r="EL98" s="414"/>
      <c r="EM98" s="414"/>
      <c r="EN98" s="414"/>
      <c r="EO98" s="414"/>
      <c r="EP98" s="414"/>
      <c r="EQ98" s="414"/>
      <c r="ER98" s="414"/>
      <c r="ES98" s="414"/>
      <c r="ET98" s="414"/>
      <c r="EU98" s="414"/>
    </row>
    <row r="99" spans="1:151" s="424" customFormat="1" ht="45" hidden="1">
      <c r="A99" s="434" t="s">
        <v>1845</v>
      </c>
      <c r="B99" s="438" t="s">
        <v>933</v>
      </c>
      <c r="C99" s="438" t="s">
        <v>361</v>
      </c>
      <c r="D99" s="438" t="s">
        <v>1846</v>
      </c>
      <c r="E99" s="433" t="s">
        <v>1847</v>
      </c>
      <c r="F99" s="438" t="s">
        <v>32</v>
      </c>
      <c r="G99" s="434" t="s">
        <v>1509</v>
      </c>
      <c r="H99" s="438" t="s">
        <v>1508</v>
      </c>
      <c r="I99" s="436">
        <v>43831</v>
      </c>
      <c r="J99" s="436" t="s">
        <v>1827</v>
      </c>
      <c r="K99" s="432" t="s">
        <v>1834</v>
      </c>
      <c r="L99" s="432" t="s">
        <v>1834</v>
      </c>
      <c r="M99" s="438" t="s">
        <v>1512</v>
      </c>
      <c r="N99" s="438" t="s">
        <v>1513</v>
      </c>
      <c r="O99" s="438" t="s">
        <v>1581</v>
      </c>
      <c r="P99" s="438" t="s">
        <v>33</v>
      </c>
      <c r="Q99" s="438" t="s">
        <v>33</v>
      </c>
      <c r="R99" s="438" t="s">
        <v>1829</v>
      </c>
      <c r="S99" s="438" t="s">
        <v>1830</v>
      </c>
      <c r="T99" s="438" t="s">
        <v>1516</v>
      </c>
      <c r="U99" s="438"/>
      <c r="V99" s="434" t="s">
        <v>1517</v>
      </c>
      <c r="W99" s="438"/>
      <c r="X99" s="438" t="s">
        <v>8</v>
      </c>
      <c r="Y99" s="438"/>
      <c r="Z99" s="438"/>
      <c r="AA99" s="434" t="s">
        <v>33</v>
      </c>
      <c r="AB99" s="438" t="s">
        <v>1509</v>
      </c>
      <c r="AC99" s="438" t="s">
        <v>1509</v>
      </c>
      <c r="AD99" s="438" t="s">
        <v>1509</v>
      </c>
      <c r="AE99" s="438" t="s">
        <v>1509</v>
      </c>
      <c r="AF99" s="436">
        <v>44530</v>
      </c>
      <c r="AG99" s="438" t="s">
        <v>1509</v>
      </c>
      <c r="AH99" s="424">
        <v>1</v>
      </c>
      <c r="AI99" s="414"/>
      <c r="AJ99" s="414"/>
      <c r="AK99" s="414"/>
      <c r="AL99" s="414"/>
      <c r="AM99" s="414"/>
      <c r="AN99" s="414"/>
      <c r="AO99" s="414"/>
      <c r="AP99" s="414"/>
      <c r="AQ99" s="414"/>
      <c r="AR99" s="414"/>
      <c r="AS99" s="414"/>
      <c r="AT99" s="414"/>
      <c r="AU99" s="414"/>
      <c r="AV99" s="414"/>
      <c r="AW99" s="414"/>
      <c r="AX99" s="414"/>
      <c r="AY99" s="414"/>
      <c r="AZ99" s="414"/>
      <c r="BA99" s="414"/>
      <c r="BB99" s="414"/>
      <c r="BC99" s="414"/>
      <c r="BD99" s="414"/>
      <c r="BE99" s="414"/>
      <c r="BF99" s="414"/>
      <c r="BG99" s="414"/>
      <c r="BH99" s="414"/>
      <c r="BI99" s="414"/>
      <c r="BJ99" s="414"/>
      <c r="BK99" s="414"/>
      <c r="BL99" s="414"/>
      <c r="BM99" s="414"/>
      <c r="BN99" s="414"/>
      <c r="BO99" s="414"/>
      <c r="BP99" s="414"/>
      <c r="BQ99" s="414"/>
      <c r="BR99" s="414"/>
      <c r="BS99" s="414"/>
      <c r="BT99" s="414"/>
      <c r="BU99" s="414"/>
      <c r="BV99" s="414"/>
      <c r="BW99" s="414"/>
      <c r="BX99" s="414"/>
      <c r="BY99" s="414"/>
      <c r="BZ99" s="414"/>
      <c r="CA99" s="414"/>
      <c r="CB99" s="414"/>
      <c r="CC99" s="414"/>
      <c r="CD99" s="414"/>
      <c r="CE99" s="414"/>
      <c r="CF99" s="414"/>
      <c r="CG99" s="414"/>
      <c r="CH99" s="414"/>
      <c r="CI99" s="414"/>
      <c r="CJ99" s="414"/>
      <c r="CK99" s="414"/>
      <c r="CL99" s="414"/>
      <c r="CM99" s="414"/>
      <c r="CN99" s="414"/>
      <c r="CO99" s="414"/>
      <c r="CP99" s="414"/>
      <c r="CQ99" s="414"/>
      <c r="CR99" s="414"/>
      <c r="CS99" s="414"/>
      <c r="CT99" s="414"/>
      <c r="CU99" s="414"/>
      <c r="CV99" s="414"/>
      <c r="CW99" s="414"/>
      <c r="CX99" s="414"/>
      <c r="CY99" s="414"/>
      <c r="CZ99" s="414"/>
      <c r="DA99" s="414"/>
      <c r="DB99" s="414"/>
      <c r="DC99" s="414"/>
      <c r="DD99" s="414"/>
      <c r="DE99" s="414"/>
      <c r="DF99" s="414"/>
      <c r="DG99" s="414"/>
      <c r="DH99" s="414"/>
      <c r="DI99" s="414"/>
      <c r="DJ99" s="414"/>
      <c r="DK99" s="414"/>
      <c r="DL99" s="414"/>
      <c r="DM99" s="414"/>
      <c r="DN99" s="414"/>
      <c r="DO99" s="414"/>
      <c r="DP99" s="414"/>
      <c r="DQ99" s="414"/>
      <c r="DR99" s="414"/>
      <c r="DS99" s="414"/>
      <c r="DT99" s="414"/>
      <c r="DU99" s="414"/>
      <c r="DV99" s="414"/>
      <c r="DW99" s="414"/>
      <c r="DX99" s="414"/>
      <c r="DY99" s="414"/>
      <c r="DZ99" s="414"/>
      <c r="EA99" s="414"/>
      <c r="EB99" s="414"/>
      <c r="EC99" s="414"/>
      <c r="ED99" s="414"/>
      <c r="EE99" s="414"/>
      <c r="EF99" s="414"/>
      <c r="EG99" s="414"/>
      <c r="EH99" s="414"/>
      <c r="EI99" s="414"/>
      <c r="EJ99" s="414"/>
      <c r="EK99" s="414"/>
      <c r="EL99" s="414"/>
      <c r="EM99" s="414"/>
      <c r="EN99" s="414"/>
      <c r="EO99" s="414"/>
      <c r="EP99" s="414"/>
      <c r="EQ99" s="414"/>
      <c r="ER99" s="414"/>
      <c r="ES99" s="414"/>
      <c r="ET99" s="414"/>
      <c r="EU99" s="414"/>
    </row>
    <row r="100" spans="1:151" s="424" customFormat="1" ht="120" hidden="1">
      <c r="A100" s="434" t="s">
        <v>1848</v>
      </c>
      <c r="B100" s="438" t="s">
        <v>933</v>
      </c>
      <c r="C100" s="438" t="s">
        <v>361</v>
      </c>
      <c r="D100" s="438" t="s">
        <v>1849</v>
      </c>
      <c r="E100" s="433" t="s">
        <v>1850</v>
      </c>
      <c r="F100" s="438" t="s">
        <v>32</v>
      </c>
      <c r="G100" s="434" t="s">
        <v>1509</v>
      </c>
      <c r="H100" s="438" t="s">
        <v>1508</v>
      </c>
      <c r="I100" s="436">
        <v>43831</v>
      </c>
      <c r="J100" s="436" t="s">
        <v>1827</v>
      </c>
      <c r="K100" s="432" t="s">
        <v>1834</v>
      </c>
      <c r="L100" s="432" t="s">
        <v>1834</v>
      </c>
      <c r="M100" s="438" t="s">
        <v>1512</v>
      </c>
      <c r="N100" s="438" t="s">
        <v>1513</v>
      </c>
      <c r="O100" s="438" t="s">
        <v>1667</v>
      </c>
      <c r="P100" s="438" t="s">
        <v>33</v>
      </c>
      <c r="Q100" s="438" t="s">
        <v>33</v>
      </c>
      <c r="R100" s="438" t="s">
        <v>1829</v>
      </c>
      <c r="S100" s="438" t="s">
        <v>1509</v>
      </c>
      <c r="T100" s="438" t="s">
        <v>1528</v>
      </c>
      <c r="U100" s="438"/>
      <c r="V100" s="434" t="s">
        <v>6</v>
      </c>
      <c r="W100" s="438"/>
      <c r="X100" s="438" t="s">
        <v>1517</v>
      </c>
      <c r="Y100" s="438"/>
      <c r="Z100" s="438"/>
      <c r="AA100" s="434" t="s">
        <v>33</v>
      </c>
      <c r="AB100" s="438" t="s">
        <v>1518</v>
      </c>
      <c r="AC100" s="438" t="s">
        <v>1518</v>
      </c>
      <c r="AD100" s="438" t="s">
        <v>1851</v>
      </c>
      <c r="AE100" s="438" t="s">
        <v>1519</v>
      </c>
      <c r="AF100" s="436">
        <v>44530</v>
      </c>
      <c r="AG100" s="438" t="s">
        <v>1531</v>
      </c>
      <c r="AH100" s="424">
        <v>1</v>
      </c>
      <c r="AI100" s="414"/>
      <c r="AJ100" s="414"/>
      <c r="AK100" s="414"/>
      <c r="AL100" s="414"/>
      <c r="AM100" s="414"/>
      <c r="AN100" s="414"/>
      <c r="AO100" s="414"/>
      <c r="AP100" s="414"/>
      <c r="AQ100" s="414"/>
      <c r="AR100" s="414"/>
      <c r="AS100" s="414"/>
      <c r="AT100" s="414"/>
      <c r="AU100" s="414"/>
      <c r="AV100" s="414"/>
      <c r="AW100" s="414"/>
      <c r="AX100" s="414"/>
      <c r="AY100" s="414"/>
      <c r="AZ100" s="414"/>
      <c r="BA100" s="414"/>
      <c r="BB100" s="414"/>
      <c r="BC100" s="414"/>
      <c r="BD100" s="414"/>
      <c r="BE100" s="414"/>
      <c r="BF100" s="414"/>
      <c r="BG100" s="414"/>
      <c r="BH100" s="414"/>
      <c r="BI100" s="414"/>
      <c r="BJ100" s="414"/>
      <c r="BK100" s="414"/>
      <c r="BL100" s="414"/>
      <c r="BM100" s="414"/>
      <c r="BN100" s="414"/>
      <c r="BO100" s="414"/>
      <c r="BP100" s="414"/>
      <c r="BQ100" s="414"/>
      <c r="BR100" s="414"/>
      <c r="BS100" s="414"/>
      <c r="BT100" s="414"/>
      <c r="BU100" s="414"/>
      <c r="BV100" s="414"/>
      <c r="BW100" s="414"/>
      <c r="BX100" s="414"/>
      <c r="BY100" s="414"/>
      <c r="BZ100" s="414"/>
      <c r="CA100" s="414"/>
      <c r="CB100" s="414"/>
      <c r="CC100" s="414"/>
      <c r="CD100" s="414"/>
      <c r="CE100" s="414"/>
      <c r="CF100" s="414"/>
      <c r="CG100" s="414"/>
      <c r="CH100" s="414"/>
      <c r="CI100" s="414"/>
      <c r="CJ100" s="414"/>
      <c r="CK100" s="414"/>
      <c r="CL100" s="414"/>
      <c r="CM100" s="414"/>
      <c r="CN100" s="414"/>
      <c r="CO100" s="414"/>
      <c r="CP100" s="414"/>
      <c r="CQ100" s="414"/>
      <c r="CR100" s="414"/>
      <c r="CS100" s="414"/>
      <c r="CT100" s="414"/>
      <c r="CU100" s="414"/>
      <c r="CV100" s="414"/>
      <c r="CW100" s="414"/>
      <c r="CX100" s="414"/>
      <c r="CY100" s="414"/>
      <c r="CZ100" s="414"/>
      <c r="DA100" s="414"/>
      <c r="DB100" s="414"/>
      <c r="DC100" s="414"/>
      <c r="DD100" s="414"/>
      <c r="DE100" s="414"/>
      <c r="DF100" s="414"/>
      <c r="DG100" s="414"/>
      <c r="DH100" s="414"/>
      <c r="DI100" s="414"/>
      <c r="DJ100" s="414"/>
      <c r="DK100" s="414"/>
      <c r="DL100" s="414"/>
      <c r="DM100" s="414"/>
      <c r="DN100" s="414"/>
      <c r="DO100" s="414"/>
      <c r="DP100" s="414"/>
      <c r="DQ100" s="414"/>
      <c r="DR100" s="414"/>
      <c r="DS100" s="414"/>
      <c r="DT100" s="414"/>
      <c r="DU100" s="414"/>
      <c r="DV100" s="414"/>
      <c r="DW100" s="414"/>
      <c r="DX100" s="414"/>
      <c r="DY100" s="414"/>
      <c r="DZ100" s="414"/>
      <c r="EA100" s="414"/>
      <c r="EB100" s="414"/>
      <c r="EC100" s="414"/>
      <c r="ED100" s="414"/>
      <c r="EE100" s="414"/>
      <c r="EF100" s="414"/>
      <c r="EG100" s="414"/>
      <c r="EH100" s="414"/>
      <c r="EI100" s="414"/>
      <c r="EJ100" s="414"/>
      <c r="EK100" s="414"/>
      <c r="EL100" s="414"/>
      <c r="EM100" s="414"/>
      <c r="EN100" s="414"/>
      <c r="EO100" s="414"/>
      <c r="EP100" s="414"/>
      <c r="EQ100" s="414"/>
      <c r="ER100" s="414"/>
      <c r="ES100" s="414"/>
      <c r="ET100" s="414"/>
      <c r="EU100" s="414"/>
    </row>
    <row r="101" spans="1:151" s="424" customFormat="1" ht="165" hidden="1">
      <c r="A101" s="434" t="s">
        <v>1852</v>
      </c>
      <c r="B101" s="438" t="s">
        <v>933</v>
      </c>
      <c r="C101" s="438" t="s">
        <v>361</v>
      </c>
      <c r="D101" s="438" t="s">
        <v>1853</v>
      </c>
      <c r="E101" s="433" t="s">
        <v>1854</v>
      </c>
      <c r="F101" s="438" t="s">
        <v>33</v>
      </c>
      <c r="G101" s="438" t="s">
        <v>1855</v>
      </c>
      <c r="H101" s="438" t="s">
        <v>1508</v>
      </c>
      <c r="I101" s="436">
        <v>43831</v>
      </c>
      <c r="J101" s="436" t="s">
        <v>1066</v>
      </c>
      <c r="K101" s="432" t="s">
        <v>1834</v>
      </c>
      <c r="L101" s="432" t="s">
        <v>1834</v>
      </c>
      <c r="M101" s="438" t="s">
        <v>1512</v>
      </c>
      <c r="N101" s="438" t="s">
        <v>1523</v>
      </c>
      <c r="O101" s="438" t="s">
        <v>1581</v>
      </c>
      <c r="P101" s="438" t="s">
        <v>33</v>
      </c>
      <c r="Q101" s="438" t="s">
        <v>33</v>
      </c>
      <c r="R101" s="438" t="s">
        <v>1856</v>
      </c>
      <c r="S101" s="438" t="s">
        <v>1857</v>
      </c>
      <c r="T101" s="438" t="s">
        <v>1516</v>
      </c>
      <c r="U101" s="438"/>
      <c r="V101" s="434" t="s">
        <v>6</v>
      </c>
      <c r="W101" s="438"/>
      <c r="X101" s="438" t="s">
        <v>1517</v>
      </c>
      <c r="Y101" s="438"/>
      <c r="Z101" s="438"/>
      <c r="AA101" s="434" t="s">
        <v>32</v>
      </c>
      <c r="AB101" s="438" t="s">
        <v>1509</v>
      </c>
      <c r="AC101" s="438" t="s">
        <v>1509</v>
      </c>
      <c r="AD101" s="438" t="s">
        <v>1509</v>
      </c>
      <c r="AE101" s="438" t="s">
        <v>1509</v>
      </c>
      <c r="AF101" s="436">
        <v>44530</v>
      </c>
      <c r="AG101" s="438" t="s">
        <v>1509</v>
      </c>
      <c r="AH101" s="424">
        <v>1</v>
      </c>
      <c r="AI101" s="414"/>
      <c r="AJ101" s="414"/>
      <c r="AK101" s="414"/>
      <c r="AL101" s="414"/>
      <c r="AM101" s="414"/>
      <c r="AN101" s="414"/>
      <c r="AO101" s="414"/>
      <c r="AP101" s="414"/>
      <c r="AQ101" s="414"/>
      <c r="AR101" s="414"/>
      <c r="AS101" s="414"/>
      <c r="AT101" s="414"/>
      <c r="AU101" s="414"/>
      <c r="AV101" s="414"/>
      <c r="AW101" s="414"/>
      <c r="AX101" s="414"/>
      <c r="AY101" s="414"/>
      <c r="AZ101" s="414"/>
      <c r="BA101" s="414"/>
      <c r="BB101" s="414"/>
      <c r="BC101" s="414"/>
      <c r="BD101" s="414"/>
      <c r="BE101" s="414"/>
      <c r="BF101" s="414"/>
      <c r="BG101" s="414"/>
      <c r="BH101" s="414"/>
      <c r="BI101" s="414"/>
      <c r="BJ101" s="414"/>
      <c r="BK101" s="414"/>
      <c r="BL101" s="414"/>
      <c r="BM101" s="414"/>
      <c r="BN101" s="414"/>
      <c r="BO101" s="414"/>
      <c r="BP101" s="414"/>
      <c r="BQ101" s="414"/>
      <c r="BR101" s="414"/>
      <c r="BS101" s="414"/>
      <c r="BT101" s="414"/>
      <c r="BU101" s="414"/>
      <c r="BV101" s="414"/>
      <c r="BW101" s="414"/>
      <c r="BX101" s="414"/>
      <c r="BY101" s="414"/>
      <c r="BZ101" s="414"/>
      <c r="CA101" s="414"/>
      <c r="CB101" s="414"/>
      <c r="CC101" s="414"/>
      <c r="CD101" s="414"/>
      <c r="CE101" s="414"/>
      <c r="CF101" s="414"/>
      <c r="CG101" s="414"/>
      <c r="CH101" s="414"/>
      <c r="CI101" s="414"/>
      <c r="CJ101" s="414"/>
      <c r="CK101" s="414"/>
      <c r="CL101" s="414"/>
      <c r="CM101" s="414"/>
      <c r="CN101" s="414"/>
      <c r="CO101" s="414"/>
      <c r="CP101" s="414"/>
      <c r="CQ101" s="414"/>
      <c r="CR101" s="414"/>
      <c r="CS101" s="414"/>
      <c r="CT101" s="414"/>
      <c r="CU101" s="414"/>
      <c r="CV101" s="414"/>
      <c r="CW101" s="414"/>
      <c r="CX101" s="414"/>
      <c r="CY101" s="414"/>
      <c r="CZ101" s="414"/>
      <c r="DA101" s="414"/>
      <c r="DB101" s="414"/>
      <c r="DC101" s="414"/>
      <c r="DD101" s="414"/>
      <c r="DE101" s="414"/>
      <c r="DF101" s="414"/>
      <c r="DG101" s="414"/>
      <c r="DH101" s="414"/>
      <c r="DI101" s="414"/>
      <c r="DJ101" s="414"/>
      <c r="DK101" s="414"/>
      <c r="DL101" s="414"/>
      <c r="DM101" s="414"/>
      <c r="DN101" s="414"/>
      <c r="DO101" s="414"/>
      <c r="DP101" s="414"/>
      <c r="DQ101" s="414"/>
      <c r="DR101" s="414"/>
      <c r="DS101" s="414"/>
      <c r="DT101" s="414"/>
      <c r="DU101" s="414"/>
      <c r="DV101" s="414"/>
      <c r="DW101" s="414"/>
      <c r="DX101" s="414"/>
      <c r="DY101" s="414"/>
      <c r="DZ101" s="414"/>
      <c r="EA101" s="414"/>
      <c r="EB101" s="414"/>
      <c r="EC101" s="414"/>
      <c r="ED101" s="414"/>
      <c r="EE101" s="414"/>
      <c r="EF101" s="414"/>
      <c r="EG101" s="414"/>
      <c r="EH101" s="414"/>
      <c r="EI101" s="414"/>
      <c r="EJ101" s="414"/>
      <c r="EK101" s="414"/>
      <c r="EL101" s="414"/>
      <c r="EM101" s="414"/>
      <c r="EN101" s="414"/>
      <c r="EO101" s="414"/>
      <c r="EP101" s="414"/>
      <c r="EQ101" s="414"/>
      <c r="ER101" s="414"/>
      <c r="ES101" s="414"/>
      <c r="ET101" s="414"/>
      <c r="EU101" s="414"/>
    </row>
    <row r="102" spans="1:151" s="440" customFormat="1" ht="60" hidden="1">
      <c r="A102" s="434" t="s">
        <v>1858</v>
      </c>
      <c r="B102" s="438" t="s">
        <v>933</v>
      </c>
      <c r="C102" s="438" t="s">
        <v>361</v>
      </c>
      <c r="D102" s="438" t="s">
        <v>1859</v>
      </c>
      <c r="E102" s="433" t="s">
        <v>1860</v>
      </c>
      <c r="F102" s="438" t="s">
        <v>33</v>
      </c>
      <c r="G102" s="438" t="s">
        <v>1861</v>
      </c>
      <c r="H102" s="438" t="s">
        <v>1508</v>
      </c>
      <c r="I102" s="436">
        <v>43831</v>
      </c>
      <c r="J102" s="436" t="s">
        <v>1827</v>
      </c>
      <c r="K102" s="432" t="s">
        <v>1834</v>
      </c>
      <c r="L102" s="432" t="s">
        <v>1834</v>
      </c>
      <c r="M102" s="438" t="s">
        <v>1512</v>
      </c>
      <c r="N102" s="438" t="s">
        <v>1513</v>
      </c>
      <c r="O102" s="438" t="s">
        <v>1581</v>
      </c>
      <c r="P102" s="438" t="s">
        <v>33</v>
      </c>
      <c r="Q102" s="438" t="s">
        <v>33</v>
      </c>
      <c r="R102" s="438" t="s">
        <v>1856</v>
      </c>
      <c r="S102" s="438" t="s">
        <v>1509</v>
      </c>
      <c r="T102" s="438" t="s">
        <v>1516</v>
      </c>
      <c r="U102" s="438"/>
      <c r="V102" s="434" t="s">
        <v>6</v>
      </c>
      <c r="W102" s="438"/>
      <c r="X102" s="438" t="s">
        <v>1517</v>
      </c>
      <c r="Y102" s="438"/>
      <c r="Z102" s="438"/>
      <c r="AA102" s="434" t="s">
        <v>32</v>
      </c>
      <c r="AB102" s="438" t="s">
        <v>1509</v>
      </c>
      <c r="AC102" s="438" t="s">
        <v>1509</v>
      </c>
      <c r="AD102" s="438" t="s">
        <v>1509</v>
      </c>
      <c r="AE102" s="438" t="s">
        <v>1509</v>
      </c>
      <c r="AF102" s="436">
        <v>44530</v>
      </c>
      <c r="AG102" s="438" t="s">
        <v>1509</v>
      </c>
      <c r="AH102" s="424">
        <v>1</v>
      </c>
      <c r="AI102" s="439"/>
      <c r="AJ102" s="439"/>
      <c r="AK102" s="439"/>
      <c r="AL102" s="439"/>
      <c r="AM102" s="439"/>
      <c r="AN102" s="439"/>
      <c r="AO102" s="439"/>
      <c r="AP102" s="439"/>
      <c r="AQ102" s="439"/>
      <c r="AR102" s="439"/>
      <c r="AS102" s="439"/>
      <c r="AT102" s="439"/>
      <c r="AU102" s="439"/>
      <c r="AV102" s="439"/>
      <c r="AW102" s="439"/>
      <c r="AX102" s="439"/>
      <c r="AY102" s="439"/>
      <c r="AZ102" s="439"/>
      <c r="BA102" s="439"/>
      <c r="BB102" s="439"/>
      <c r="BC102" s="439"/>
      <c r="BD102" s="439"/>
      <c r="BE102" s="439"/>
      <c r="BF102" s="439"/>
      <c r="BG102" s="439"/>
      <c r="BH102" s="439"/>
      <c r="BI102" s="439"/>
      <c r="BJ102" s="439"/>
      <c r="BK102" s="439"/>
      <c r="BL102" s="439"/>
      <c r="BM102" s="439"/>
      <c r="BN102" s="439"/>
      <c r="BO102" s="439"/>
      <c r="BP102" s="439"/>
      <c r="BQ102" s="439"/>
      <c r="BR102" s="439"/>
      <c r="BS102" s="439"/>
      <c r="BT102" s="439"/>
      <c r="BU102" s="439"/>
      <c r="BV102" s="439"/>
      <c r="BW102" s="439"/>
      <c r="BX102" s="439"/>
      <c r="BY102" s="439"/>
      <c r="BZ102" s="439"/>
      <c r="CA102" s="439"/>
      <c r="CB102" s="439"/>
      <c r="CC102" s="439"/>
      <c r="CD102" s="439"/>
      <c r="CE102" s="439"/>
      <c r="CF102" s="439"/>
      <c r="CG102" s="439"/>
      <c r="CH102" s="439"/>
      <c r="CI102" s="439"/>
      <c r="CJ102" s="439"/>
      <c r="CK102" s="439"/>
      <c r="CL102" s="439"/>
      <c r="CM102" s="439"/>
      <c r="CN102" s="439"/>
      <c r="CO102" s="439"/>
      <c r="CP102" s="439"/>
      <c r="CQ102" s="439"/>
      <c r="CR102" s="439"/>
      <c r="CS102" s="439"/>
      <c r="CT102" s="439"/>
      <c r="CU102" s="439"/>
      <c r="CV102" s="439"/>
      <c r="CW102" s="439"/>
      <c r="CX102" s="439"/>
      <c r="CY102" s="439"/>
      <c r="CZ102" s="439"/>
      <c r="DA102" s="439"/>
      <c r="DB102" s="439"/>
      <c r="DC102" s="439"/>
      <c r="DD102" s="439"/>
      <c r="DE102" s="439"/>
      <c r="DF102" s="439"/>
      <c r="DG102" s="439"/>
      <c r="DH102" s="439"/>
      <c r="DI102" s="439"/>
      <c r="DJ102" s="439"/>
      <c r="DK102" s="439"/>
      <c r="DL102" s="439"/>
      <c r="DM102" s="439"/>
      <c r="DN102" s="439"/>
      <c r="DO102" s="439"/>
      <c r="DP102" s="439"/>
      <c r="DQ102" s="439"/>
      <c r="DR102" s="439"/>
      <c r="DS102" s="439"/>
      <c r="DT102" s="439"/>
      <c r="DU102" s="439"/>
      <c r="DV102" s="439"/>
      <c r="DW102" s="439"/>
      <c r="DX102" s="439"/>
      <c r="DY102" s="439"/>
      <c r="DZ102" s="439"/>
      <c r="EA102" s="439"/>
      <c r="EB102" s="439"/>
      <c r="EC102" s="439"/>
      <c r="ED102" s="439"/>
      <c r="EE102" s="439"/>
      <c r="EF102" s="439"/>
      <c r="EG102" s="439"/>
      <c r="EH102" s="439"/>
      <c r="EI102" s="439"/>
      <c r="EJ102" s="439"/>
      <c r="EK102" s="439"/>
      <c r="EL102" s="439"/>
      <c r="EM102" s="439"/>
      <c r="EN102" s="439"/>
      <c r="EO102" s="439"/>
      <c r="EP102" s="439"/>
      <c r="EQ102" s="439"/>
      <c r="ER102" s="439"/>
      <c r="ES102" s="439"/>
      <c r="ET102" s="439"/>
      <c r="EU102" s="439"/>
    </row>
    <row r="103" spans="1:151" s="440" customFormat="1" ht="90" hidden="1">
      <c r="A103" s="434" t="s">
        <v>1862</v>
      </c>
      <c r="B103" s="438" t="s">
        <v>933</v>
      </c>
      <c r="C103" s="438" t="s">
        <v>361</v>
      </c>
      <c r="D103" s="438" t="s">
        <v>1863</v>
      </c>
      <c r="E103" s="433" t="s">
        <v>1864</v>
      </c>
      <c r="F103" s="438" t="s">
        <v>33</v>
      </c>
      <c r="G103" s="438" t="s">
        <v>1865</v>
      </c>
      <c r="H103" s="438" t="s">
        <v>1508</v>
      </c>
      <c r="I103" s="436">
        <v>43831</v>
      </c>
      <c r="J103" s="436" t="s">
        <v>1827</v>
      </c>
      <c r="K103" s="432" t="s">
        <v>1834</v>
      </c>
      <c r="L103" s="432" t="s">
        <v>1834</v>
      </c>
      <c r="M103" s="438" t="s">
        <v>1512</v>
      </c>
      <c r="N103" s="438" t="s">
        <v>1523</v>
      </c>
      <c r="O103" s="438" t="s">
        <v>1581</v>
      </c>
      <c r="P103" s="438" t="s">
        <v>33</v>
      </c>
      <c r="Q103" s="438" t="s">
        <v>33</v>
      </c>
      <c r="R103" s="438" t="s">
        <v>1856</v>
      </c>
      <c r="S103" s="438" t="s">
        <v>1509</v>
      </c>
      <c r="T103" s="438" t="s">
        <v>1528</v>
      </c>
      <c r="U103" s="438"/>
      <c r="V103" s="434" t="s">
        <v>6</v>
      </c>
      <c r="W103" s="438"/>
      <c r="X103" s="438" t="s">
        <v>1517</v>
      </c>
      <c r="Y103" s="438"/>
      <c r="Z103" s="438"/>
      <c r="AA103" s="434" t="s">
        <v>32</v>
      </c>
      <c r="AB103" s="438" t="s">
        <v>1529</v>
      </c>
      <c r="AC103" s="438" t="s">
        <v>1529</v>
      </c>
      <c r="AD103" s="438" t="s">
        <v>1530</v>
      </c>
      <c r="AE103" s="438" t="s">
        <v>1519</v>
      </c>
      <c r="AF103" s="436">
        <v>44530</v>
      </c>
      <c r="AG103" s="438" t="s">
        <v>1531</v>
      </c>
      <c r="AH103" s="424">
        <v>1</v>
      </c>
      <c r="AI103" s="439"/>
      <c r="AJ103" s="439"/>
      <c r="AK103" s="439"/>
      <c r="AL103" s="439"/>
      <c r="AM103" s="439"/>
      <c r="AN103" s="439"/>
      <c r="AO103" s="439"/>
      <c r="AP103" s="439"/>
      <c r="AQ103" s="439"/>
      <c r="AR103" s="439"/>
      <c r="AS103" s="439"/>
      <c r="AT103" s="439"/>
      <c r="AU103" s="439"/>
      <c r="AV103" s="439"/>
      <c r="AW103" s="439"/>
      <c r="AX103" s="439"/>
      <c r="AY103" s="439"/>
      <c r="AZ103" s="439"/>
      <c r="BA103" s="439"/>
      <c r="BB103" s="439"/>
      <c r="BC103" s="439"/>
      <c r="BD103" s="439"/>
      <c r="BE103" s="439"/>
      <c r="BF103" s="439"/>
      <c r="BG103" s="439"/>
      <c r="BH103" s="439"/>
      <c r="BI103" s="439"/>
      <c r="BJ103" s="439"/>
      <c r="BK103" s="439"/>
      <c r="BL103" s="439"/>
      <c r="BM103" s="439"/>
      <c r="BN103" s="439"/>
      <c r="BO103" s="439"/>
      <c r="BP103" s="439"/>
      <c r="BQ103" s="439"/>
      <c r="BR103" s="439"/>
      <c r="BS103" s="439"/>
      <c r="BT103" s="439"/>
      <c r="BU103" s="439"/>
      <c r="BV103" s="439"/>
      <c r="BW103" s="439"/>
      <c r="BX103" s="439"/>
      <c r="BY103" s="439"/>
      <c r="BZ103" s="439"/>
      <c r="CA103" s="439"/>
      <c r="CB103" s="439"/>
      <c r="CC103" s="439"/>
      <c r="CD103" s="439"/>
      <c r="CE103" s="439"/>
      <c r="CF103" s="439"/>
      <c r="CG103" s="439"/>
      <c r="CH103" s="439"/>
      <c r="CI103" s="439"/>
      <c r="CJ103" s="439"/>
      <c r="CK103" s="439"/>
      <c r="CL103" s="439"/>
      <c r="CM103" s="439"/>
      <c r="CN103" s="439"/>
      <c r="CO103" s="439"/>
      <c r="CP103" s="439"/>
      <c r="CQ103" s="439"/>
      <c r="CR103" s="439"/>
      <c r="CS103" s="439"/>
      <c r="CT103" s="439"/>
      <c r="CU103" s="439"/>
      <c r="CV103" s="439"/>
      <c r="CW103" s="439"/>
      <c r="CX103" s="439"/>
      <c r="CY103" s="439"/>
      <c r="CZ103" s="439"/>
      <c r="DA103" s="439"/>
      <c r="DB103" s="439"/>
      <c r="DC103" s="439"/>
      <c r="DD103" s="439"/>
      <c r="DE103" s="439"/>
      <c r="DF103" s="439"/>
      <c r="DG103" s="439"/>
      <c r="DH103" s="439"/>
      <c r="DI103" s="439"/>
      <c r="DJ103" s="439"/>
      <c r="DK103" s="439"/>
      <c r="DL103" s="439"/>
      <c r="DM103" s="439"/>
      <c r="DN103" s="439"/>
      <c r="DO103" s="439"/>
      <c r="DP103" s="439"/>
      <c r="DQ103" s="439"/>
      <c r="DR103" s="439"/>
      <c r="DS103" s="439"/>
      <c r="DT103" s="439"/>
      <c r="DU103" s="439"/>
      <c r="DV103" s="439"/>
      <c r="DW103" s="439"/>
      <c r="DX103" s="439"/>
      <c r="DY103" s="439"/>
      <c r="DZ103" s="439"/>
      <c r="EA103" s="439"/>
      <c r="EB103" s="439"/>
      <c r="EC103" s="439"/>
      <c r="ED103" s="439"/>
      <c r="EE103" s="439"/>
      <c r="EF103" s="439"/>
      <c r="EG103" s="439"/>
      <c r="EH103" s="439"/>
      <c r="EI103" s="439"/>
      <c r="EJ103" s="439"/>
      <c r="EK103" s="439"/>
      <c r="EL103" s="439"/>
      <c r="EM103" s="439"/>
      <c r="EN103" s="439"/>
      <c r="EO103" s="439"/>
      <c r="EP103" s="439"/>
      <c r="EQ103" s="439"/>
      <c r="ER103" s="439"/>
      <c r="ES103" s="439"/>
      <c r="ET103" s="439"/>
      <c r="EU103" s="439"/>
    </row>
    <row r="104" spans="1:151" s="424" customFormat="1" ht="90" hidden="1">
      <c r="A104" s="434" t="s">
        <v>1866</v>
      </c>
      <c r="B104" s="438" t="s">
        <v>933</v>
      </c>
      <c r="C104" s="438" t="s">
        <v>361</v>
      </c>
      <c r="D104" s="438" t="s">
        <v>1867</v>
      </c>
      <c r="E104" s="433" t="s">
        <v>1868</v>
      </c>
      <c r="F104" s="438" t="s">
        <v>33</v>
      </c>
      <c r="G104" s="438" t="s">
        <v>1861</v>
      </c>
      <c r="H104" s="438" t="s">
        <v>1508</v>
      </c>
      <c r="I104" s="436">
        <v>43831</v>
      </c>
      <c r="J104" s="436" t="s">
        <v>1827</v>
      </c>
      <c r="K104" s="432" t="s">
        <v>1834</v>
      </c>
      <c r="L104" s="432" t="s">
        <v>1834</v>
      </c>
      <c r="M104" s="438" t="s">
        <v>1512</v>
      </c>
      <c r="N104" s="438" t="s">
        <v>1513</v>
      </c>
      <c r="O104" s="438" t="s">
        <v>1581</v>
      </c>
      <c r="P104" s="438" t="s">
        <v>33</v>
      </c>
      <c r="Q104" s="438" t="s">
        <v>33</v>
      </c>
      <c r="R104" s="438" t="s">
        <v>1856</v>
      </c>
      <c r="S104" s="438" t="s">
        <v>1509</v>
      </c>
      <c r="T104" s="438" t="s">
        <v>1528</v>
      </c>
      <c r="U104" s="438"/>
      <c r="V104" s="434" t="s">
        <v>6</v>
      </c>
      <c r="W104" s="438"/>
      <c r="X104" s="438" t="s">
        <v>1517</v>
      </c>
      <c r="Y104" s="438"/>
      <c r="Z104" s="438"/>
      <c r="AA104" s="434" t="s">
        <v>32</v>
      </c>
      <c r="AB104" s="438" t="s">
        <v>1529</v>
      </c>
      <c r="AC104" s="438" t="s">
        <v>1529</v>
      </c>
      <c r="AD104" s="438" t="s">
        <v>1530</v>
      </c>
      <c r="AE104" s="438" t="s">
        <v>1519</v>
      </c>
      <c r="AF104" s="436">
        <v>44530</v>
      </c>
      <c r="AG104" s="438" t="s">
        <v>1531</v>
      </c>
      <c r="AH104" s="424">
        <v>1</v>
      </c>
      <c r="AI104" s="414"/>
      <c r="AJ104" s="414"/>
      <c r="AK104" s="414"/>
      <c r="AL104" s="414"/>
      <c r="AM104" s="414"/>
      <c r="AN104" s="414"/>
      <c r="AO104" s="414"/>
      <c r="AP104" s="414"/>
      <c r="AQ104" s="414"/>
      <c r="AR104" s="414"/>
      <c r="AS104" s="414"/>
      <c r="AT104" s="414"/>
      <c r="AU104" s="414"/>
      <c r="AV104" s="414"/>
      <c r="AW104" s="414"/>
      <c r="AX104" s="414"/>
      <c r="AY104" s="414"/>
      <c r="AZ104" s="414"/>
      <c r="BA104" s="414"/>
      <c r="BB104" s="414"/>
      <c r="BC104" s="414"/>
      <c r="BD104" s="414"/>
      <c r="BE104" s="414"/>
      <c r="BF104" s="414"/>
      <c r="BG104" s="414"/>
      <c r="BH104" s="414"/>
      <c r="BI104" s="414"/>
      <c r="BJ104" s="414"/>
      <c r="BK104" s="414"/>
      <c r="BL104" s="414"/>
      <c r="BM104" s="414"/>
      <c r="BN104" s="414"/>
      <c r="BO104" s="414"/>
      <c r="BP104" s="414"/>
      <c r="BQ104" s="414"/>
      <c r="BR104" s="414"/>
      <c r="BS104" s="414"/>
      <c r="BT104" s="414"/>
      <c r="BU104" s="414"/>
      <c r="BV104" s="414"/>
      <c r="BW104" s="414"/>
      <c r="BX104" s="414"/>
      <c r="BY104" s="414"/>
      <c r="BZ104" s="414"/>
      <c r="CA104" s="414"/>
      <c r="CB104" s="414"/>
      <c r="CC104" s="414"/>
      <c r="CD104" s="414"/>
      <c r="CE104" s="414"/>
      <c r="CF104" s="414"/>
      <c r="CG104" s="414"/>
      <c r="CH104" s="414"/>
      <c r="CI104" s="414"/>
      <c r="CJ104" s="414"/>
      <c r="CK104" s="414"/>
      <c r="CL104" s="414"/>
      <c r="CM104" s="414"/>
      <c r="CN104" s="414"/>
      <c r="CO104" s="414"/>
      <c r="CP104" s="414"/>
      <c r="CQ104" s="414"/>
      <c r="CR104" s="414"/>
      <c r="CS104" s="414"/>
      <c r="CT104" s="414"/>
      <c r="CU104" s="414"/>
      <c r="CV104" s="414"/>
      <c r="CW104" s="414"/>
      <c r="CX104" s="414"/>
      <c r="CY104" s="414"/>
      <c r="CZ104" s="414"/>
      <c r="DA104" s="414"/>
      <c r="DB104" s="414"/>
      <c r="DC104" s="414"/>
      <c r="DD104" s="414"/>
      <c r="DE104" s="414"/>
      <c r="DF104" s="414"/>
      <c r="DG104" s="414"/>
      <c r="DH104" s="414"/>
      <c r="DI104" s="414"/>
      <c r="DJ104" s="414"/>
      <c r="DK104" s="414"/>
      <c r="DL104" s="414"/>
      <c r="DM104" s="414"/>
      <c r="DN104" s="414"/>
      <c r="DO104" s="414"/>
      <c r="DP104" s="414"/>
      <c r="DQ104" s="414"/>
      <c r="DR104" s="414"/>
      <c r="DS104" s="414"/>
      <c r="DT104" s="414"/>
      <c r="DU104" s="414"/>
      <c r="DV104" s="414"/>
      <c r="DW104" s="414"/>
      <c r="DX104" s="414"/>
      <c r="DY104" s="414"/>
      <c r="DZ104" s="414"/>
      <c r="EA104" s="414"/>
      <c r="EB104" s="414"/>
      <c r="EC104" s="414"/>
      <c r="ED104" s="414"/>
      <c r="EE104" s="414"/>
      <c r="EF104" s="414"/>
      <c r="EG104" s="414"/>
      <c r="EH104" s="414"/>
      <c r="EI104" s="414"/>
      <c r="EJ104" s="414"/>
      <c r="EK104" s="414"/>
      <c r="EL104" s="414"/>
      <c r="EM104" s="414"/>
      <c r="EN104" s="414"/>
      <c r="EO104" s="414"/>
      <c r="EP104" s="414"/>
      <c r="EQ104" s="414"/>
      <c r="ER104" s="414"/>
      <c r="ES104" s="414"/>
      <c r="ET104" s="414"/>
      <c r="EU104" s="414"/>
    </row>
    <row r="105" spans="1:151" s="424" customFormat="1" ht="90" hidden="1">
      <c r="A105" s="434" t="s">
        <v>1869</v>
      </c>
      <c r="B105" s="438" t="s">
        <v>933</v>
      </c>
      <c r="C105" s="438" t="s">
        <v>361</v>
      </c>
      <c r="D105" s="438" t="s">
        <v>1870</v>
      </c>
      <c r="E105" s="433" t="s">
        <v>1871</v>
      </c>
      <c r="F105" s="438" t="s">
        <v>33</v>
      </c>
      <c r="G105" s="438" t="s">
        <v>1872</v>
      </c>
      <c r="H105" s="438" t="s">
        <v>1508</v>
      </c>
      <c r="I105" s="436">
        <v>43831</v>
      </c>
      <c r="J105" s="436" t="s">
        <v>1827</v>
      </c>
      <c r="K105" s="432" t="s">
        <v>964</v>
      </c>
      <c r="L105" s="432" t="s">
        <v>964</v>
      </c>
      <c r="M105" s="438" t="s">
        <v>1512</v>
      </c>
      <c r="N105" s="438" t="s">
        <v>1523</v>
      </c>
      <c r="O105" s="438" t="s">
        <v>1581</v>
      </c>
      <c r="P105" s="438" t="s">
        <v>33</v>
      </c>
      <c r="Q105" s="438" t="s">
        <v>33</v>
      </c>
      <c r="R105" s="438" t="s">
        <v>1856</v>
      </c>
      <c r="S105" s="438" t="s">
        <v>1509</v>
      </c>
      <c r="T105" s="438" t="s">
        <v>1528</v>
      </c>
      <c r="U105" s="438"/>
      <c r="V105" s="434" t="s">
        <v>6</v>
      </c>
      <c r="W105" s="438"/>
      <c r="X105" s="438" t="s">
        <v>1517</v>
      </c>
      <c r="Y105" s="438"/>
      <c r="Z105" s="438"/>
      <c r="AA105" s="434" t="s">
        <v>32</v>
      </c>
      <c r="AB105" s="438" t="s">
        <v>1529</v>
      </c>
      <c r="AC105" s="438" t="s">
        <v>1529</v>
      </c>
      <c r="AD105" s="438" t="s">
        <v>1530</v>
      </c>
      <c r="AE105" s="438" t="s">
        <v>1519</v>
      </c>
      <c r="AF105" s="436">
        <v>44530</v>
      </c>
      <c r="AG105" s="438" t="s">
        <v>1531</v>
      </c>
      <c r="AH105" s="424">
        <v>1</v>
      </c>
      <c r="AI105" s="414"/>
      <c r="AJ105" s="414"/>
      <c r="AK105" s="414"/>
      <c r="AL105" s="414"/>
      <c r="AM105" s="414"/>
      <c r="AN105" s="414"/>
      <c r="AO105" s="414"/>
      <c r="AP105" s="414"/>
      <c r="AQ105" s="414"/>
      <c r="AR105" s="414"/>
      <c r="AS105" s="414"/>
      <c r="AT105" s="414"/>
      <c r="AU105" s="414"/>
      <c r="AV105" s="414"/>
      <c r="AW105" s="414"/>
      <c r="AX105" s="414"/>
      <c r="AY105" s="414"/>
      <c r="AZ105" s="414"/>
      <c r="BA105" s="414"/>
      <c r="BB105" s="414"/>
      <c r="BC105" s="414"/>
      <c r="BD105" s="414"/>
      <c r="BE105" s="414"/>
      <c r="BF105" s="414"/>
      <c r="BG105" s="414"/>
      <c r="BH105" s="414"/>
      <c r="BI105" s="414"/>
      <c r="BJ105" s="414"/>
      <c r="BK105" s="414"/>
      <c r="BL105" s="414"/>
      <c r="BM105" s="414"/>
      <c r="BN105" s="414"/>
      <c r="BO105" s="414"/>
      <c r="BP105" s="414"/>
      <c r="BQ105" s="414"/>
      <c r="BR105" s="414"/>
      <c r="BS105" s="414"/>
      <c r="BT105" s="414"/>
      <c r="BU105" s="414"/>
      <c r="BV105" s="414"/>
      <c r="BW105" s="414"/>
      <c r="BX105" s="414"/>
      <c r="BY105" s="414"/>
      <c r="BZ105" s="414"/>
      <c r="CA105" s="414"/>
      <c r="CB105" s="414"/>
      <c r="CC105" s="414"/>
      <c r="CD105" s="414"/>
      <c r="CE105" s="414"/>
      <c r="CF105" s="414"/>
      <c r="CG105" s="414"/>
      <c r="CH105" s="414"/>
      <c r="CI105" s="414"/>
      <c r="CJ105" s="414"/>
      <c r="CK105" s="414"/>
      <c r="CL105" s="414"/>
      <c r="CM105" s="414"/>
      <c r="CN105" s="414"/>
      <c r="CO105" s="414"/>
      <c r="CP105" s="414"/>
      <c r="CQ105" s="414"/>
      <c r="CR105" s="414"/>
      <c r="CS105" s="414"/>
      <c r="CT105" s="414"/>
      <c r="CU105" s="414"/>
      <c r="CV105" s="414"/>
      <c r="CW105" s="414"/>
      <c r="CX105" s="414"/>
      <c r="CY105" s="414"/>
      <c r="CZ105" s="414"/>
      <c r="DA105" s="414"/>
      <c r="DB105" s="414"/>
      <c r="DC105" s="414"/>
      <c r="DD105" s="414"/>
      <c r="DE105" s="414"/>
      <c r="DF105" s="414"/>
      <c r="DG105" s="414"/>
      <c r="DH105" s="414"/>
      <c r="DI105" s="414"/>
      <c r="DJ105" s="414"/>
      <c r="DK105" s="414"/>
      <c r="DL105" s="414"/>
      <c r="DM105" s="414"/>
      <c r="DN105" s="414"/>
      <c r="DO105" s="414"/>
      <c r="DP105" s="414"/>
      <c r="DQ105" s="414"/>
      <c r="DR105" s="414"/>
      <c r="DS105" s="414"/>
      <c r="DT105" s="414"/>
      <c r="DU105" s="414"/>
      <c r="DV105" s="414"/>
      <c r="DW105" s="414"/>
      <c r="DX105" s="414"/>
      <c r="DY105" s="414"/>
      <c r="DZ105" s="414"/>
      <c r="EA105" s="414"/>
      <c r="EB105" s="414"/>
      <c r="EC105" s="414"/>
      <c r="ED105" s="414"/>
      <c r="EE105" s="414"/>
      <c r="EF105" s="414"/>
      <c r="EG105" s="414"/>
      <c r="EH105" s="414"/>
      <c r="EI105" s="414"/>
      <c r="EJ105" s="414"/>
      <c r="EK105" s="414"/>
      <c r="EL105" s="414"/>
      <c r="EM105" s="414"/>
      <c r="EN105" s="414"/>
      <c r="EO105" s="414"/>
      <c r="EP105" s="414"/>
      <c r="EQ105" s="414"/>
      <c r="ER105" s="414"/>
      <c r="ES105" s="414"/>
      <c r="ET105" s="414"/>
      <c r="EU105" s="414"/>
    </row>
    <row r="106" spans="1:151" s="424" customFormat="1" ht="120" hidden="1">
      <c r="A106" s="434" t="s">
        <v>1873</v>
      </c>
      <c r="B106" s="438" t="s">
        <v>933</v>
      </c>
      <c r="C106" s="438" t="s">
        <v>361</v>
      </c>
      <c r="D106" s="438" t="s">
        <v>1874</v>
      </c>
      <c r="E106" s="433" t="s">
        <v>1875</v>
      </c>
      <c r="F106" s="438" t="s">
        <v>33</v>
      </c>
      <c r="G106" s="438" t="s">
        <v>1861</v>
      </c>
      <c r="H106" s="438" t="s">
        <v>1508</v>
      </c>
      <c r="I106" s="436">
        <v>43831</v>
      </c>
      <c r="J106" s="436" t="s">
        <v>1827</v>
      </c>
      <c r="K106" s="432" t="s">
        <v>1834</v>
      </c>
      <c r="L106" s="432" t="s">
        <v>1834</v>
      </c>
      <c r="M106" s="438" t="s">
        <v>1512</v>
      </c>
      <c r="N106" s="438" t="s">
        <v>1513</v>
      </c>
      <c r="O106" s="438" t="s">
        <v>1581</v>
      </c>
      <c r="P106" s="438" t="s">
        <v>33</v>
      </c>
      <c r="Q106" s="438" t="s">
        <v>33</v>
      </c>
      <c r="R106" s="438" t="s">
        <v>1876</v>
      </c>
      <c r="S106" s="438" t="s">
        <v>1877</v>
      </c>
      <c r="T106" s="438" t="s">
        <v>1528</v>
      </c>
      <c r="U106" s="438"/>
      <c r="V106" s="434" t="s">
        <v>1517</v>
      </c>
      <c r="W106" s="438"/>
      <c r="X106" s="438" t="s">
        <v>1517</v>
      </c>
      <c r="Y106" s="438"/>
      <c r="Z106" s="438"/>
      <c r="AA106" s="434" t="s">
        <v>32</v>
      </c>
      <c r="AB106" s="438" t="s">
        <v>1529</v>
      </c>
      <c r="AC106" s="438" t="s">
        <v>1529</v>
      </c>
      <c r="AD106" s="438" t="s">
        <v>1530</v>
      </c>
      <c r="AE106" s="438" t="s">
        <v>1519</v>
      </c>
      <c r="AF106" s="436">
        <v>44530</v>
      </c>
      <c r="AG106" s="438" t="s">
        <v>1531</v>
      </c>
      <c r="AH106" s="424">
        <v>1</v>
      </c>
      <c r="AI106" s="414"/>
      <c r="AJ106" s="414"/>
      <c r="AK106" s="414"/>
      <c r="AL106" s="414"/>
      <c r="AM106" s="414"/>
      <c r="AN106" s="414"/>
      <c r="AO106" s="414"/>
      <c r="AP106" s="414"/>
      <c r="AQ106" s="414"/>
      <c r="AR106" s="414"/>
      <c r="AS106" s="414"/>
      <c r="AT106" s="414"/>
      <c r="AU106" s="414"/>
      <c r="AV106" s="414"/>
      <c r="AW106" s="414"/>
      <c r="AX106" s="414"/>
      <c r="AY106" s="414"/>
      <c r="AZ106" s="414"/>
      <c r="BA106" s="414"/>
      <c r="BB106" s="414"/>
      <c r="BC106" s="414"/>
      <c r="BD106" s="414"/>
      <c r="BE106" s="414"/>
      <c r="BF106" s="414"/>
      <c r="BG106" s="414"/>
      <c r="BH106" s="414"/>
      <c r="BI106" s="414"/>
      <c r="BJ106" s="414"/>
      <c r="BK106" s="414"/>
      <c r="BL106" s="414"/>
      <c r="BM106" s="414"/>
      <c r="BN106" s="414"/>
      <c r="BO106" s="414"/>
      <c r="BP106" s="414"/>
      <c r="BQ106" s="414"/>
      <c r="BR106" s="414"/>
      <c r="BS106" s="414"/>
      <c r="BT106" s="414"/>
      <c r="BU106" s="414"/>
      <c r="BV106" s="414"/>
      <c r="BW106" s="414"/>
      <c r="BX106" s="414"/>
      <c r="BY106" s="414"/>
      <c r="BZ106" s="414"/>
      <c r="CA106" s="414"/>
      <c r="CB106" s="414"/>
      <c r="CC106" s="414"/>
      <c r="CD106" s="414"/>
      <c r="CE106" s="414"/>
      <c r="CF106" s="414"/>
      <c r="CG106" s="414"/>
      <c r="CH106" s="414"/>
      <c r="CI106" s="414"/>
      <c r="CJ106" s="414"/>
      <c r="CK106" s="414"/>
      <c r="CL106" s="414"/>
      <c r="CM106" s="414"/>
      <c r="CN106" s="414"/>
      <c r="CO106" s="414"/>
      <c r="CP106" s="414"/>
      <c r="CQ106" s="414"/>
      <c r="CR106" s="414"/>
      <c r="CS106" s="414"/>
      <c r="CT106" s="414"/>
      <c r="CU106" s="414"/>
      <c r="CV106" s="414"/>
      <c r="CW106" s="414"/>
      <c r="CX106" s="414"/>
      <c r="CY106" s="414"/>
      <c r="CZ106" s="414"/>
      <c r="DA106" s="414"/>
      <c r="DB106" s="414"/>
      <c r="DC106" s="414"/>
      <c r="DD106" s="414"/>
      <c r="DE106" s="414"/>
      <c r="DF106" s="414"/>
      <c r="DG106" s="414"/>
      <c r="DH106" s="414"/>
      <c r="DI106" s="414"/>
      <c r="DJ106" s="414"/>
      <c r="DK106" s="414"/>
      <c r="DL106" s="414"/>
      <c r="DM106" s="414"/>
      <c r="DN106" s="414"/>
      <c r="DO106" s="414"/>
      <c r="DP106" s="414"/>
      <c r="DQ106" s="414"/>
      <c r="DR106" s="414"/>
      <c r="DS106" s="414"/>
      <c r="DT106" s="414"/>
      <c r="DU106" s="414"/>
      <c r="DV106" s="414"/>
      <c r="DW106" s="414"/>
      <c r="DX106" s="414"/>
      <c r="DY106" s="414"/>
      <c r="DZ106" s="414"/>
      <c r="EA106" s="414"/>
      <c r="EB106" s="414"/>
      <c r="EC106" s="414"/>
      <c r="ED106" s="414"/>
      <c r="EE106" s="414"/>
      <c r="EF106" s="414"/>
      <c r="EG106" s="414"/>
      <c r="EH106" s="414"/>
      <c r="EI106" s="414"/>
      <c r="EJ106" s="414"/>
      <c r="EK106" s="414"/>
      <c r="EL106" s="414"/>
      <c r="EM106" s="414"/>
      <c r="EN106" s="414"/>
      <c r="EO106" s="414"/>
      <c r="EP106" s="414"/>
      <c r="EQ106" s="414"/>
      <c r="ER106" s="414"/>
      <c r="ES106" s="414"/>
      <c r="ET106" s="414"/>
      <c r="EU106" s="414"/>
    </row>
    <row r="107" spans="1:151" s="424" customFormat="1" ht="120" hidden="1">
      <c r="A107" s="434" t="s">
        <v>1878</v>
      </c>
      <c r="B107" s="438" t="s">
        <v>933</v>
      </c>
      <c r="C107" s="438" t="s">
        <v>361</v>
      </c>
      <c r="D107" s="438" t="s">
        <v>1879</v>
      </c>
      <c r="E107" s="433" t="s">
        <v>1880</v>
      </c>
      <c r="F107" s="438" t="s">
        <v>33</v>
      </c>
      <c r="G107" s="438" t="s">
        <v>1861</v>
      </c>
      <c r="H107" s="438" t="s">
        <v>1508</v>
      </c>
      <c r="I107" s="436">
        <v>43831</v>
      </c>
      <c r="J107" s="436" t="s">
        <v>1827</v>
      </c>
      <c r="K107" s="432" t="s">
        <v>1834</v>
      </c>
      <c r="L107" s="432" t="s">
        <v>1834</v>
      </c>
      <c r="M107" s="438" t="s">
        <v>1512</v>
      </c>
      <c r="N107" s="438" t="s">
        <v>1513</v>
      </c>
      <c r="O107" s="438" t="s">
        <v>1581</v>
      </c>
      <c r="P107" s="438" t="s">
        <v>33</v>
      </c>
      <c r="Q107" s="438" t="s">
        <v>33</v>
      </c>
      <c r="R107" s="438" t="s">
        <v>1876</v>
      </c>
      <c r="S107" s="438" t="s">
        <v>1877</v>
      </c>
      <c r="T107" s="438" t="s">
        <v>1516</v>
      </c>
      <c r="U107" s="438"/>
      <c r="V107" s="434" t="s">
        <v>1517</v>
      </c>
      <c r="W107" s="438"/>
      <c r="X107" s="438" t="s">
        <v>1517</v>
      </c>
      <c r="Y107" s="438"/>
      <c r="Z107" s="438"/>
      <c r="AA107" s="434" t="s">
        <v>32</v>
      </c>
      <c r="AB107" s="438" t="s">
        <v>1509</v>
      </c>
      <c r="AC107" s="438" t="s">
        <v>1509</v>
      </c>
      <c r="AD107" s="438" t="s">
        <v>1509</v>
      </c>
      <c r="AE107" s="438" t="s">
        <v>1509</v>
      </c>
      <c r="AF107" s="436">
        <v>44530</v>
      </c>
      <c r="AG107" s="438" t="s">
        <v>1509</v>
      </c>
      <c r="AH107" s="424">
        <v>1</v>
      </c>
      <c r="AI107" s="414"/>
      <c r="AJ107" s="414"/>
      <c r="AK107" s="414"/>
      <c r="AL107" s="414"/>
      <c r="AM107" s="414"/>
      <c r="AN107" s="414"/>
      <c r="AO107" s="414"/>
      <c r="AP107" s="414"/>
      <c r="AQ107" s="414"/>
      <c r="AR107" s="414"/>
      <c r="AS107" s="414"/>
      <c r="AT107" s="414"/>
      <c r="AU107" s="414"/>
      <c r="AV107" s="414"/>
      <c r="AW107" s="414"/>
      <c r="AX107" s="414"/>
      <c r="AY107" s="414"/>
      <c r="AZ107" s="414"/>
      <c r="BA107" s="414"/>
      <c r="BB107" s="414"/>
      <c r="BC107" s="414"/>
      <c r="BD107" s="414"/>
      <c r="BE107" s="414"/>
      <c r="BF107" s="414"/>
      <c r="BG107" s="414"/>
      <c r="BH107" s="414"/>
      <c r="BI107" s="414"/>
      <c r="BJ107" s="414"/>
      <c r="BK107" s="414"/>
      <c r="BL107" s="414"/>
      <c r="BM107" s="414"/>
      <c r="BN107" s="414"/>
      <c r="BO107" s="414"/>
      <c r="BP107" s="414"/>
      <c r="BQ107" s="414"/>
      <c r="BR107" s="414"/>
      <c r="BS107" s="414"/>
      <c r="BT107" s="414"/>
      <c r="BU107" s="414"/>
      <c r="BV107" s="414"/>
      <c r="BW107" s="414"/>
      <c r="BX107" s="414"/>
      <c r="BY107" s="414"/>
      <c r="BZ107" s="414"/>
      <c r="CA107" s="414"/>
      <c r="CB107" s="414"/>
      <c r="CC107" s="414"/>
      <c r="CD107" s="414"/>
      <c r="CE107" s="414"/>
      <c r="CF107" s="414"/>
      <c r="CG107" s="414"/>
      <c r="CH107" s="414"/>
      <c r="CI107" s="414"/>
      <c r="CJ107" s="414"/>
      <c r="CK107" s="414"/>
      <c r="CL107" s="414"/>
      <c r="CM107" s="414"/>
      <c r="CN107" s="414"/>
      <c r="CO107" s="414"/>
      <c r="CP107" s="414"/>
      <c r="CQ107" s="414"/>
      <c r="CR107" s="414"/>
      <c r="CS107" s="414"/>
      <c r="CT107" s="414"/>
      <c r="CU107" s="414"/>
      <c r="CV107" s="414"/>
      <c r="CW107" s="414"/>
      <c r="CX107" s="414"/>
      <c r="CY107" s="414"/>
      <c r="CZ107" s="414"/>
      <c r="DA107" s="414"/>
      <c r="DB107" s="414"/>
      <c r="DC107" s="414"/>
      <c r="DD107" s="414"/>
      <c r="DE107" s="414"/>
      <c r="DF107" s="414"/>
      <c r="DG107" s="414"/>
      <c r="DH107" s="414"/>
      <c r="DI107" s="414"/>
      <c r="DJ107" s="414"/>
      <c r="DK107" s="414"/>
      <c r="DL107" s="414"/>
      <c r="DM107" s="414"/>
      <c r="DN107" s="414"/>
      <c r="DO107" s="414"/>
      <c r="DP107" s="414"/>
      <c r="DQ107" s="414"/>
      <c r="DR107" s="414"/>
      <c r="DS107" s="414"/>
      <c r="DT107" s="414"/>
      <c r="DU107" s="414"/>
      <c r="DV107" s="414"/>
      <c r="DW107" s="414"/>
      <c r="DX107" s="414"/>
      <c r="DY107" s="414"/>
      <c r="DZ107" s="414"/>
      <c r="EA107" s="414"/>
      <c r="EB107" s="414"/>
      <c r="EC107" s="414"/>
      <c r="ED107" s="414"/>
      <c r="EE107" s="414"/>
      <c r="EF107" s="414"/>
      <c r="EG107" s="414"/>
      <c r="EH107" s="414"/>
      <c r="EI107" s="414"/>
      <c r="EJ107" s="414"/>
      <c r="EK107" s="414"/>
      <c r="EL107" s="414"/>
      <c r="EM107" s="414"/>
      <c r="EN107" s="414"/>
      <c r="EO107" s="414"/>
      <c r="EP107" s="414"/>
      <c r="EQ107" s="414"/>
      <c r="ER107" s="414"/>
      <c r="ES107" s="414"/>
      <c r="ET107" s="414"/>
      <c r="EU107" s="414"/>
    </row>
    <row r="108" spans="1:151" s="424" customFormat="1" ht="30" hidden="1">
      <c r="A108" s="434" t="s">
        <v>1881</v>
      </c>
      <c r="B108" s="438" t="s">
        <v>933</v>
      </c>
      <c r="C108" s="438" t="s">
        <v>361</v>
      </c>
      <c r="D108" s="438" t="s">
        <v>1882</v>
      </c>
      <c r="E108" s="433" t="s">
        <v>1883</v>
      </c>
      <c r="F108" s="438" t="s">
        <v>33</v>
      </c>
      <c r="G108" s="438" t="s">
        <v>1861</v>
      </c>
      <c r="H108" s="438" t="s">
        <v>1508</v>
      </c>
      <c r="I108" s="436">
        <v>43831</v>
      </c>
      <c r="J108" s="436" t="s">
        <v>1066</v>
      </c>
      <c r="K108" s="432" t="s">
        <v>1834</v>
      </c>
      <c r="L108" s="432" t="s">
        <v>1834</v>
      </c>
      <c r="M108" s="438" t="s">
        <v>1512</v>
      </c>
      <c r="N108" s="438" t="s">
        <v>1523</v>
      </c>
      <c r="O108" s="438" t="s">
        <v>1581</v>
      </c>
      <c r="P108" s="438" t="s">
        <v>33</v>
      </c>
      <c r="Q108" s="438" t="s">
        <v>33</v>
      </c>
      <c r="R108" s="438" t="s">
        <v>1856</v>
      </c>
      <c r="S108" s="438" t="s">
        <v>1509</v>
      </c>
      <c r="T108" s="438" t="s">
        <v>1516</v>
      </c>
      <c r="U108" s="438"/>
      <c r="V108" s="434" t="s">
        <v>6</v>
      </c>
      <c r="W108" s="438"/>
      <c r="X108" s="438" t="s">
        <v>1517</v>
      </c>
      <c r="Y108" s="438"/>
      <c r="Z108" s="438"/>
      <c r="AA108" s="434" t="s">
        <v>32</v>
      </c>
      <c r="AB108" s="438" t="s">
        <v>1509</v>
      </c>
      <c r="AC108" s="438" t="s">
        <v>1509</v>
      </c>
      <c r="AD108" s="438" t="s">
        <v>1509</v>
      </c>
      <c r="AE108" s="438" t="s">
        <v>1509</v>
      </c>
      <c r="AF108" s="436">
        <v>44530</v>
      </c>
      <c r="AG108" s="438" t="s">
        <v>1509</v>
      </c>
      <c r="AH108" s="424">
        <v>1</v>
      </c>
      <c r="AI108" s="414"/>
      <c r="AJ108" s="414"/>
      <c r="AK108" s="414"/>
      <c r="AL108" s="414"/>
      <c r="AM108" s="414"/>
      <c r="AN108" s="414"/>
      <c r="AO108" s="414"/>
      <c r="AP108" s="414"/>
      <c r="AQ108" s="414"/>
      <c r="AR108" s="414"/>
      <c r="AS108" s="414"/>
      <c r="AT108" s="414"/>
      <c r="AU108" s="414"/>
      <c r="AV108" s="414"/>
      <c r="AW108" s="414"/>
      <c r="AX108" s="414"/>
      <c r="AY108" s="414"/>
      <c r="AZ108" s="414"/>
      <c r="BA108" s="414"/>
      <c r="BB108" s="414"/>
      <c r="BC108" s="414"/>
      <c r="BD108" s="414"/>
      <c r="BE108" s="414"/>
      <c r="BF108" s="414"/>
      <c r="BG108" s="414"/>
      <c r="BH108" s="414"/>
      <c r="BI108" s="414"/>
      <c r="BJ108" s="414"/>
      <c r="BK108" s="414"/>
      <c r="BL108" s="414"/>
      <c r="BM108" s="414"/>
      <c r="BN108" s="414"/>
      <c r="BO108" s="414"/>
      <c r="BP108" s="414"/>
      <c r="BQ108" s="414"/>
      <c r="BR108" s="414"/>
      <c r="BS108" s="414"/>
      <c r="BT108" s="414"/>
      <c r="BU108" s="414"/>
      <c r="BV108" s="414"/>
      <c r="BW108" s="414"/>
      <c r="BX108" s="414"/>
      <c r="BY108" s="414"/>
      <c r="BZ108" s="414"/>
      <c r="CA108" s="414"/>
      <c r="CB108" s="414"/>
      <c r="CC108" s="414"/>
      <c r="CD108" s="414"/>
      <c r="CE108" s="414"/>
      <c r="CF108" s="414"/>
      <c r="CG108" s="414"/>
      <c r="CH108" s="414"/>
      <c r="CI108" s="414"/>
      <c r="CJ108" s="414"/>
      <c r="CK108" s="414"/>
      <c r="CL108" s="414"/>
      <c r="CM108" s="414"/>
      <c r="CN108" s="414"/>
      <c r="CO108" s="414"/>
      <c r="CP108" s="414"/>
      <c r="CQ108" s="414"/>
      <c r="CR108" s="414"/>
      <c r="CS108" s="414"/>
      <c r="CT108" s="414"/>
      <c r="CU108" s="414"/>
      <c r="CV108" s="414"/>
      <c r="CW108" s="414"/>
      <c r="CX108" s="414"/>
      <c r="CY108" s="414"/>
      <c r="CZ108" s="414"/>
      <c r="DA108" s="414"/>
      <c r="DB108" s="414"/>
      <c r="DC108" s="414"/>
      <c r="DD108" s="414"/>
      <c r="DE108" s="414"/>
      <c r="DF108" s="414"/>
      <c r="DG108" s="414"/>
      <c r="DH108" s="414"/>
      <c r="DI108" s="414"/>
      <c r="DJ108" s="414"/>
      <c r="DK108" s="414"/>
      <c r="DL108" s="414"/>
      <c r="DM108" s="414"/>
      <c r="DN108" s="414"/>
      <c r="DO108" s="414"/>
      <c r="DP108" s="414"/>
      <c r="DQ108" s="414"/>
      <c r="DR108" s="414"/>
      <c r="DS108" s="414"/>
      <c r="DT108" s="414"/>
      <c r="DU108" s="414"/>
      <c r="DV108" s="414"/>
      <c r="DW108" s="414"/>
      <c r="DX108" s="414"/>
      <c r="DY108" s="414"/>
      <c r="DZ108" s="414"/>
      <c r="EA108" s="414"/>
      <c r="EB108" s="414"/>
      <c r="EC108" s="414"/>
      <c r="ED108" s="414"/>
      <c r="EE108" s="414"/>
      <c r="EF108" s="414"/>
      <c r="EG108" s="414"/>
      <c r="EH108" s="414"/>
      <c r="EI108" s="414"/>
      <c r="EJ108" s="414"/>
      <c r="EK108" s="414"/>
      <c r="EL108" s="414"/>
      <c r="EM108" s="414"/>
      <c r="EN108" s="414"/>
      <c r="EO108" s="414"/>
      <c r="EP108" s="414"/>
      <c r="EQ108" s="414"/>
      <c r="ER108" s="414"/>
      <c r="ES108" s="414"/>
      <c r="ET108" s="414"/>
      <c r="EU108" s="414"/>
    </row>
    <row r="109" spans="1:151" s="424" customFormat="1" ht="180" hidden="1">
      <c r="A109" s="434" t="s">
        <v>1884</v>
      </c>
      <c r="B109" s="438" t="s">
        <v>933</v>
      </c>
      <c r="C109" s="438" t="s">
        <v>361</v>
      </c>
      <c r="D109" s="438" t="s">
        <v>1885</v>
      </c>
      <c r="E109" s="438" t="s">
        <v>1886</v>
      </c>
      <c r="F109" s="438" t="s">
        <v>33</v>
      </c>
      <c r="G109" s="438" t="s">
        <v>1887</v>
      </c>
      <c r="H109" s="438" t="s">
        <v>1508</v>
      </c>
      <c r="I109" s="436">
        <v>43831</v>
      </c>
      <c r="J109" s="436" t="s">
        <v>1066</v>
      </c>
      <c r="K109" s="436" t="s">
        <v>964</v>
      </c>
      <c r="L109" s="436" t="s">
        <v>964</v>
      </c>
      <c r="M109" s="438" t="s">
        <v>1512</v>
      </c>
      <c r="N109" s="438" t="s">
        <v>1513</v>
      </c>
      <c r="O109" s="438" t="s">
        <v>1581</v>
      </c>
      <c r="P109" s="438" t="s">
        <v>33</v>
      </c>
      <c r="Q109" s="438" t="s">
        <v>33</v>
      </c>
      <c r="R109" s="438" t="s">
        <v>1888</v>
      </c>
      <c r="S109" s="438" t="s">
        <v>1889</v>
      </c>
      <c r="T109" s="438" t="s">
        <v>1516</v>
      </c>
      <c r="U109" s="438"/>
      <c r="V109" s="434" t="s">
        <v>8</v>
      </c>
      <c r="W109" s="438"/>
      <c r="X109" s="438" t="s">
        <v>1517</v>
      </c>
      <c r="Y109" s="438"/>
      <c r="Z109" s="438"/>
      <c r="AA109" s="434" t="s">
        <v>32</v>
      </c>
      <c r="AB109" s="438" t="s">
        <v>1509</v>
      </c>
      <c r="AC109" s="438" t="s">
        <v>1509</v>
      </c>
      <c r="AD109" s="438" t="s">
        <v>1509</v>
      </c>
      <c r="AE109" s="438" t="s">
        <v>1509</v>
      </c>
      <c r="AF109" s="436">
        <v>44530</v>
      </c>
      <c r="AG109" s="438" t="s">
        <v>1509</v>
      </c>
      <c r="AH109" s="424">
        <v>1</v>
      </c>
      <c r="AI109" s="414"/>
      <c r="AJ109" s="414"/>
      <c r="AK109" s="414"/>
      <c r="AL109" s="414"/>
      <c r="AM109" s="414"/>
      <c r="AN109" s="414"/>
      <c r="AO109" s="414"/>
      <c r="AP109" s="414"/>
      <c r="AQ109" s="414"/>
      <c r="AR109" s="414"/>
      <c r="AS109" s="414"/>
      <c r="AT109" s="414"/>
      <c r="AU109" s="414"/>
      <c r="AV109" s="414"/>
      <c r="AW109" s="414"/>
      <c r="AX109" s="414"/>
      <c r="AY109" s="414"/>
      <c r="AZ109" s="414"/>
      <c r="BA109" s="414"/>
      <c r="BB109" s="414"/>
      <c r="BC109" s="414"/>
      <c r="BD109" s="414"/>
      <c r="BE109" s="414"/>
      <c r="BF109" s="414"/>
      <c r="BG109" s="414"/>
      <c r="BH109" s="414"/>
      <c r="BI109" s="414"/>
      <c r="BJ109" s="414"/>
      <c r="BK109" s="414"/>
      <c r="BL109" s="414"/>
      <c r="BM109" s="414"/>
      <c r="BN109" s="414"/>
      <c r="BO109" s="414"/>
      <c r="BP109" s="414"/>
      <c r="BQ109" s="414"/>
      <c r="BR109" s="414"/>
      <c r="BS109" s="414"/>
      <c r="BT109" s="414"/>
      <c r="BU109" s="414"/>
      <c r="BV109" s="414"/>
      <c r="BW109" s="414"/>
      <c r="BX109" s="414"/>
      <c r="BY109" s="414"/>
      <c r="BZ109" s="414"/>
      <c r="CA109" s="414"/>
      <c r="CB109" s="414"/>
      <c r="CC109" s="414"/>
      <c r="CD109" s="414"/>
      <c r="CE109" s="414"/>
      <c r="CF109" s="414"/>
      <c r="CG109" s="414"/>
      <c r="CH109" s="414"/>
      <c r="CI109" s="414"/>
      <c r="CJ109" s="414"/>
      <c r="CK109" s="414"/>
      <c r="CL109" s="414"/>
      <c r="CM109" s="414"/>
      <c r="CN109" s="414"/>
      <c r="CO109" s="414"/>
      <c r="CP109" s="414"/>
      <c r="CQ109" s="414"/>
      <c r="CR109" s="414"/>
      <c r="CS109" s="414"/>
      <c r="CT109" s="414"/>
      <c r="CU109" s="414"/>
      <c r="CV109" s="414"/>
      <c r="CW109" s="414"/>
      <c r="CX109" s="414"/>
      <c r="CY109" s="414"/>
      <c r="CZ109" s="414"/>
      <c r="DA109" s="414"/>
      <c r="DB109" s="414"/>
      <c r="DC109" s="414"/>
      <c r="DD109" s="414"/>
      <c r="DE109" s="414"/>
      <c r="DF109" s="414"/>
      <c r="DG109" s="414"/>
      <c r="DH109" s="414"/>
      <c r="DI109" s="414"/>
      <c r="DJ109" s="414"/>
      <c r="DK109" s="414"/>
      <c r="DL109" s="414"/>
      <c r="DM109" s="414"/>
      <c r="DN109" s="414"/>
      <c r="DO109" s="414"/>
      <c r="DP109" s="414"/>
      <c r="DQ109" s="414"/>
      <c r="DR109" s="414"/>
      <c r="DS109" s="414"/>
      <c r="DT109" s="414"/>
      <c r="DU109" s="414"/>
      <c r="DV109" s="414"/>
      <c r="DW109" s="414"/>
      <c r="DX109" s="414"/>
      <c r="DY109" s="414"/>
      <c r="DZ109" s="414"/>
      <c r="EA109" s="414"/>
      <c r="EB109" s="414"/>
      <c r="EC109" s="414"/>
      <c r="ED109" s="414"/>
      <c r="EE109" s="414"/>
      <c r="EF109" s="414"/>
      <c r="EG109" s="414"/>
      <c r="EH109" s="414"/>
      <c r="EI109" s="414"/>
      <c r="EJ109" s="414"/>
      <c r="EK109" s="414"/>
      <c r="EL109" s="414"/>
      <c r="EM109" s="414"/>
      <c r="EN109" s="414"/>
      <c r="EO109" s="414"/>
      <c r="EP109" s="414"/>
      <c r="EQ109" s="414"/>
      <c r="ER109" s="414"/>
      <c r="ES109" s="414"/>
      <c r="ET109" s="414"/>
      <c r="EU109" s="414"/>
    </row>
    <row r="110" spans="1:151" s="424" customFormat="1" ht="90" hidden="1">
      <c r="A110" s="434" t="s">
        <v>1890</v>
      </c>
      <c r="B110" s="438" t="s">
        <v>933</v>
      </c>
      <c r="C110" s="438" t="s">
        <v>361</v>
      </c>
      <c r="D110" s="438" t="s">
        <v>1891</v>
      </c>
      <c r="E110" s="438" t="s">
        <v>1892</v>
      </c>
      <c r="F110" s="438" t="s">
        <v>33</v>
      </c>
      <c r="G110" s="441" t="s">
        <v>1887</v>
      </c>
      <c r="H110" s="438" t="s">
        <v>1508</v>
      </c>
      <c r="I110" s="436">
        <v>43831</v>
      </c>
      <c r="J110" s="436" t="s">
        <v>1066</v>
      </c>
      <c r="K110" s="436" t="s">
        <v>964</v>
      </c>
      <c r="L110" s="436" t="s">
        <v>964</v>
      </c>
      <c r="M110" s="438" t="s">
        <v>1512</v>
      </c>
      <c r="N110" s="438" t="s">
        <v>1513</v>
      </c>
      <c r="O110" s="438" t="s">
        <v>1581</v>
      </c>
      <c r="P110" s="438" t="s">
        <v>33</v>
      </c>
      <c r="Q110" s="438" t="s">
        <v>33</v>
      </c>
      <c r="R110" s="438" t="s">
        <v>1888</v>
      </c>
      <c r="S110" s="438" t="s">
        <v>1893</v>
      </c>
      <c r="T110" s="438" t="s">
        <v>1516</v>
      </c>
      <c r="U110" s="438"/>
      <c r="V110" s="434" t="s">
        <v>8</v>
      </c>
      <c r="W110" s="438"/>
      <c r="X110" s="438" t="s">
        <v>8</v>
      </c>
      <c r="Y110" s="438"/>
      <c r="Z110" s="438"/>
      <c r="AA110" s="434" t="s">
        <v>32</v>
      </c>
      <c r="AB110" s="438" t="s">
        <v>1509</v>
      </c>
      <c r="AC110" s="438" t="s">
        <v>1509</v>
      </c>
      <c r="AD110" s="438" t="s">
        <v>1509</v>
      </c>
      <c r="AE110" s="438" t="s">
        <v>1509</v>
      </c>
      <c r="AF110" s="436">
        <v>44530</v>
      </c>
      <c r="AG110" s="438" t="s">
        <v>1509</v>
      </c>
      <c r="AH110" s="424">
        <v>1</v>
      </c>
      <c r="AI110" s="414"/>
      <c r="AJ110" s="414"/>
      <c r="AK110" s="414"/>
      <c r="AL110" s="414"/>
      <c r="AM110" s="414"/>
      <c r="AN110" s="414"/>
      <c r="AO110" s="414"/>
      <c r="AP110" s="414"/>
      <c r="AQ110" s="414"/>
      <c r="AR110" s="414"/>
      <c r="AS110" s="414"/>
      <c r="AT110" s="414"/>
      <c r="AU110" s="414"/>
      <c r="AV110" s="414"/>
      <c r="AW110" s="414"/>
      <c r="AX110" s="414"/>
      <c r="AY110" s="414"/>
      <c r="AZ110" s="414"/>
      <c r="BA110" s="414"/>
      <c r="BB110" s="414"/>
      <c r="BC110" s="414"/>
      <c r="BD110" s="414"/>
      <c r="BE110" s="414"/>
      <c r="BF110" s="414"/>
      <c r="BG110" s="414"/>
      <c r="BH110" s="414"/>
      <c r="BI110" s="414"/>
      <c r="BJ110" s="414"/>
      <c r="BK110" s="414"/>
      <c r="BL110" s="414"/>
      <c r="BM110" s="414"/>
      <c r="BN110" s="414"/>
      <c r="BO110" s="414"/>
      <c r="BP110" s="414"/>
      <c r="BQ110" s="414"/>
      <c r="BR110" s="414"/>
      <c r="BS110" s="414"/>
      <c r="BT110" s="414"/>
      <c r="BU110" s="414"/>
      <c r="BV110" s="414"/>
      <c r="BW110" s="414"/>
      <c r="BX110" s="414"/>
      <c r="BY110" s="414"/>
      <c r="BZ110" s="414"/>
      <c r="CA110" s="414"/>
      <c r="CB110" s="414"/>
      <c r="CC110" s="414"/>
      <c r="CD110" s="414"/>
      <c r="CE110" s="414"/>
      <c r="CF110" s="414"/>
      <c r="CG110" s="414"/>
      <c r="CH110" s="414"/>
      <c r="CI110" s="414"/>
      <c r="CJ110" s="414"/>
      <c r="CK110" s="414"/>
      <c r="CL110" s="414"/>
      <c r="CM110" s="414"/>
      <c r="CN110" s="414"/>
      <c r="CO110" s="414"/>
      <c r="CP110" s="414"/>
      <c r="CQ110" s="414"/>
      <c r="CR110" s="414"/>
      <c r="CS110" s="414"/>
      <c r="CT110" s="414"/>
      <c r="CU110" s="414"/>
      <c r="CV110" s="414"/>
      <c r="CW110" s="414"/>
      <c r="CX110" s="414"/>
      <c r="CY110" s="414"/>
      <c r="CZ110" s="414"/>
      <c r="DA110" s="414"/>
      <c r="DB110" s="414"/>
      <c r="DC110" s="414"/>
      <c r="DD110" s="414"/>
      <c r="DE110" s="414"/>
      <c r="DF110" s="414"/>
      <c r="DG110" s="414"/>
      <c r="DH110" s="414"/>
      <c r="DI110" s="414"/>
      <c r="DJ110" s="414"/>
      <c r="DK110" s="414"/>
      <c r="DL110" s="414"/>
      <c r="DM110" s="414"/>
      <c r="DN110" s="414"/>
      <c r="DO110" s="414"/>
      <c r="DP110" s="414"/>
      <c r="DQ110" s="414"/>
      <c r="DR110" s="414"/>
      <c r="DS110" s="414"/>
      <c r="DT110" s="414"/>
      <c r="DU110" s="414"/>
      <c r="DV110" s="414"/>
      <c r="DW110" s="414"/>
      <c r="DX110" s="414"/>
      <c r="DY110" s="414"/>
      <c r="DZ110" s="414"/>
      <c r="EA110" s="414"/>
      <c r="EB110" s="414"/>
      <c r="EC110" s="414"/>
      <c r="ED110" s="414"/>
      <c r="EE110" s="414"/>
      <c r="EF110" s="414"/>
      <c r="EG110" s="414"/>
      <c r="EH110" s="414"/>
      <c r="EI110" s="414"/>
      <c r="EJ110" s="414"/>
      <c r="EK110" s="414"/>
      <c r="EL110" s="414"/>
      <c r="EM110" s="414"/>
      <c r="EN110" s="414"/>
      <c r="EO110" s="414"/>
      <c r="EP110" s="414"/>
      <c r="EQ110" s="414"/>
      <c r="ER110" s="414"/>
      <c r="ES110" s="414"/>
      <c r="ET110" s="414"/>
      <c r="EU110" s="414"/>
    </row>
    <row r="111" spans="1:151" s="424" customFormat="1" ht="165" hidden="1">
      <c r="A111" s="434" t="s">
        <v>1894</v>
      </c>
      <c r="B111" s="438" t="s">
        <v>933</v>
      </c>
      <c r="C111" s="438" t="s">
        <v>361</v>
      </c>
      <c r="D111" s="438" t="s">
        <v>1895</v>
      </c>
      <c r="E111" s="438" t="s">
        <v>1896</v>
      </c>
      <c r="F111" s="438" t="s">
        <v>33</v>
      </c>
      <c r="G111" s="441" t="s">
        <v>1887</v>
      </c>
      <c r="H111" s="438" t="s">
        <v>1508</v>
      </c>
      <c r="I111" s="436">
        <v>43831</v>
      </c>
      <c r="J111" s="436" t="s">
        <v>1066</v>
      </c>
      <c r="K111" s="436" t="s">
        <v>964</v>
      </c>
      <c r="L111" s="436" t="s">
        <v>964</v>
      </c>
      <c r="M111" s="438" t="s">
        <v>1512</v>
      </c>
      <c r="N111" s="438" t="s">
        <v>1513</v>
      </c>
      <c r="O111" s="438" t="s">
        <v>1581</v>
      </c>
      <c r="P111" s="438" t="s">
        <v>33</v>
      </c>
      <c r="Q111" s="438" t="s">
        <v>33</v>
      </c>
      <c r="R111" s="438" t="s">
        <v>1876</v>
      </c>
      <c r="S111" s="438" t="s">
        <v>1897</v>
      </c>
      <c r="T111" s="438" t="s">
        <v>1516</v>
      </c>
      <c r="U111" s="438"/>
      <c r="V111" s="434" t="s">
        <v>8</v>
      </c>
      <c r="W111" s="438"/>
      <c r="X111" s="438" t="s">
        <v>8</v>
      </c>
      <c r="Y111" s="438"/>
      <c r="Z111" s="438"/>
      <c r="AA111" s="434" t="s">
        <v>32</v>
      </c>
      <c r="AB111" s="438" t="s">
        <v>1509</v>
      </c>
      <c r="AC111" s="438" t="s">
        <v>1509</v>
      </c>
      <c r="AD111" s="438" t="s">
        <v>1509</v>
      </c>
      <c r="AE111" s="438" t="s">
        <v>1509</v>
      </c>
      <c r="AF111" s="436">
        <v>44530</v>
      </c>
      <c r="AG111" s="438" t="s">
        <v>1509</v>
      </c>
      <c r="AH111" s="424">
        <v>1</v>
      </c>
      <c r="AI111" s="414"/>
      <c r="AJ111" s="414"/>
      <c r="AK111" s="414"/>
      <c r="AL111" s="414"/>
      <c r="AM111" s="414"/>
      <c r="AN111" s="414"/>
      <c r="AO111" s="414"/>
      <c r="AP111" s="414"/>
      <c r="AQ111" s="414"/>
      <c r="AR111" s="414"/>
      <c r="AS111" s="414"/>
      <c r="AT111" s="414"/>
      <c r="AU111" s="414"/>
      <c r="AV111" s="414"/>
      <c r="AW111" s="414"/>
      <c r="AX111" s="414"/>
      <c r="AY111" s="414"/>
      <c r="AZ111" s="414"/>
      <c r="BA111" s="414"/>
      <c r="BB111" s="414"/>
      <c r="BC111" s="414"/>
      <c r="BD111" s="414"/>
      <c r="BE111" s="414"/>
      <c r="BF111" s="414"/>
      <c r="BG111" s="414"/>
      <c r="BH111" s="414"/>
      <c r="BI111" s="414"/>
      <c r="BJ111" s="414"/>
      <c r="BK111" s="414"/>
      <c r="BL111" s="414"/>
      <c r="BM111" s="414"/>
      <c r="BN111" s="414"/>
      <c r="BO111" s="414"/>
      <c r="BP111" s="414"/>
      <c r="BQ111" s="414"/>
      <c r="BR111" s="414"/>
      <c r="BS111" s="414"/>
      <c r="BT111" s="414"/>
      <c r="BU111" s="414"/>
      <c r="BV111" s="414"/>
      <c r="BW111" s="414"/>
      <c r="BX111" s="414"/>
      <c r="BY111" s="414"/>
      <c r="BZ111" s="414"/>
      <c r="CA111" s="414"/>
      <c r="CB111" s="414"/>
      <c r="CC111" s="414"/>
      <c r="CD111" s="414"/>
      <c r="CE111" s="414"/>
      <c r="CF111" s="414"/>
      <c r="CG111" s="414"/>
      <c r="CH111" s="414"/>
      <c r="CI111" s="414"/>
      <c r="CJ111" s="414"/>
      <c r="CK111" s="414"/>
      <c r="CL111" s="414"/>
      <c r="CM111" s="414"/>
      <c r="CN111" s="414"/>
      <c r="CO111" s="414"/>
      <c r="CP111" s="414"/>
      <c r="CQ111" s="414"/>
      <c r="CR111" s="414"/>
      <c r="CS111" s="414"/>
      <c r="CT111" s="414"/>
      <c r="CU111" s="414"/>
      <c r="CV111" s="414"/>
      <c r="CW111" s="414"/>
      <c r="CX111" s="414"/>
      <c r="CY111" s="414"/>
      <c r="CZ111" s="414"/>
      <c r="DA111" s="414"/>
      <c r="DB111" s="414"/>
      <c r="DC111" s="414"/>
      <c r="DD111" s="414"/>
      <c r="DE111" s="414"/>
      <c r="DF111" s="414"/>
      <c r="DG111" s="414"/>
      <c r="DH111" s="414"/>
      <c r="DI111" s="414"/>
      <c r="DJ111" s="414"/>
      <c r="DK111" s="414"/>
      <c r="DL111" s="414"/>
      <c r="DM111" s="414"/>
      <c r="DN111" s="414"/>
      <c r="DO111" s="414"/>
      <c r="DP111" s="414"/>
      <c r="DQ111" s="414"/>
      <c r="DR111" s="414"/>
      <c r="DS111" s="414"/>
      <c r="DT111" s="414"/>
      <c r="DU111" s="414"/>
      <c r="DV111" s="414"/>
      <c r="DW111" s="414"/>
      <c r="DX111" s="414"/>
      <c r="DY111" s="414"/>
      <c r="DZ111" s="414"/>
      <c r="EA111" s="414"/>
      <c r="EB111" s="414"/>
      <c r="EC111" s="414"/>
      <c r="ED111" s="414"/>
      <c r="EE111" s="414"/>
      <c r="EF111" s="414"/>
      <c r="EG111" s="414"/>
      <c r="EH111" s="414"/>
      <c r="EI111" s="414"/>
      <c r="EJ111" s="414"/>
      <c r="EK111" s="414"/>
      <c r="EL111" s="414"/>
      <c r="EM111" s="414"/>
      <c r="EN111" s="414"/>
      <c r="EO111" s="414"/>
      <c r="EP111" s="414"/>
      <c r="EQ111" s="414"/>
      <c r="ER111" s="414"/>
      <c r="ES111" s="414"/>
      <c r="ET111" s="414"/>
      <c r="EU111" s="414"/>
    </row>
    <row r="112" spans="1:151" s="424" customFormat="1" ht="120" hidden="1">
      <c r="A112" s="434" t="s">
        <v>1898</v>
      </c>
      <c r="B112" s="438" t="s">
        <v>933</v>
      </c>
      <c r="C112" s="438" t="s">
        <v>361</v>
      </c>
      <c r="D112" s="438" t="s">
        <v>1899</v>
      </c>
      <c r="E112" s="438" t="s">
        <v>1900</v>
      </c>
      <c r="F112" s="438" t="s">
        <v>33</v>
      </c>
      <c r="G112" s="441" t="s">
        <v>1901</v>
      </c>
      <c r="H112" s="438" t="s">
        <v>1508</v>
      </c>
      <c r="I112" s="436">
        <v>43831</v>
      </c>
      <c r="J112" s="436" t="s">
        <v>1066</v>
      </c>
      <c r="K112" s="436" t="s">
        <v>964</v>
      </c>
      <c r="L112" s="436" t="s">
        <v>964</v>
      </c>
      <c r="M112" s="438" t="s">
        <v>1512</v>
      </c>
      <c r="N112" s="438" t="s">
        <v>1513</v>
      </c>
      <c r="O112" s="438" t="s">
        <v>1527</v>
      </c>
      <c r="P112" s="438" t="s">
        <v>33</v>
      </c>
      <c r="Q112" s="438" t="s">
        <v>33</v>
      </c>
      <c r="R112" s="438" t="s">
        <v>1888</v>
      </c>
      <c r="S112" s="438" t="s">
        <v>1902</v>
      </c>
      <c r="T112" s="438" t="s">
        <v>1516</v>
      </c>
      <c r="U112" s="438"/>
      <c r="V112" s="434" t="s">
        <v>8</v>
      </c>
      <c r="W112" s="438"/>
      <c r="X112" s="438" t="s">
        <v>1517</v>
      </c>
      <c r="Y112" s="438"/>
      <c r="Z112" s="438"/>
      <c r="AA112" s="434" t="s">
        <v>32</v>
      </c>
      <c r="AB112" s="438" t="s">
        <v>1509</v>
      </c>
      <c r="AC112" s="438" t="s">
        <v>1509</v>
      </c>
      <c r="AD112" s="438" t="s">
        <v>1509</v>
      </c>
      <c r="AE112" s="438" t="s">
        <v>1509</v>
      </c>
      <c r="AF112" s="436">
        <v>44530</v>
      </c>
      <c r="AG112" s="438" t="s">
        <v>1509</v>
      </c>
      <c r="AH112" s="424">
        <v>1</v>
      </c>
      <c r="AI112" s="414"/>
      <c r="AJ112" s="414"/>
      <c r="AK112" s="414"/>
      <c r="AL112" s="414"/>
      <c r="AM112" s="414"/>
      <c r="AN112" s="414"/>
      <c r="AO112" s="414"/>
      <c r="AP112" s="414"/>
      <c r="AQ112" s="414"/>
      <c r="AR112" s="414"/>
      <c r="AS112" s="414"/>
      <c r="AT112" s="414"/>
      <c r="AU112" s="414"/>
      <c r="AV112" s="414"/>
      <c r="AW112" s="414"/>
      <c r="AX112" s="414"/>
      <c r="AY112" s="414"/>
      <c r="AZ112" s="414"/>
      <c r="BA112" s="414"/>
      <c r="BB112" s="414"/>
      <c r="BC112" s="414"/>
      <c r="BD112" s="414"/>
      <c r="BE112" s="414"/>
      <c r="BF112" s="414"/>
      <c r="BG112" s="414"/>
      <c r="BH112" s="414"/>
      <c r="BI112" s="414"/>
      <c r="BJ112" s="414"/>
      <c r="BK112" s="414"/>
      <c r="BL112" s="414"/>
      <c r="BM112" s="414"/>
      <c r="BN112" s="414"/>
      <c r="BO112" s="414"/>
      <c r="BP112" s="414"/>
      <c r="BQ112" s="414"/>
      <c r="BR112" s="414"/>
      <c r="BS112" s="414"/>
      <c r="BT112" s="414"/>
      <c r="BU112" s="414"/>
      <c r="BV112" s="414"/>
      <c r="BW112" s="414"/>
      <c r="BX112" s="414"/>
      <c r="BY112" s="414"/>
      <c r="BZ112" s="414"/>
      <c r="CA112" s="414"/>
      <c r="CB112" s="414"/>
      <c r="CC112" s="414"/>
      <c r="CD112" s="414"/>
      <c r="CE112" s="414"/>
      <c r="CF112" s="414"/>
      <c r="CG112" s="414"/>
      <c r="CH112" s="414"/>
      <c r="CI112" s="414"/>
      <c r="CJ112" s="414"/>
      <c r="CK112" s="414"/>
      <c r="CL112" s="414"/>
      <c r="CM112" s="414"/>
      <c r="CN112" s="414"/>
      <c r="CO112" s="414"/>
      <c r="CP112" s="414"/>
      <c r="CQ112" s="414"/>
      <c r="CR112" s="414"/>
      <c r="CS112" s="414"/>
      <c r="CT112" s="414"/>
      <c r="CU112" s="414"/>
      <c r="CV112" s="414"/>
      <c r="CW112" s="414"/>
      <c r="CX112" s="414"/>
      <c r="CY112" s="414"/>
      <c r="CZ112" s="414"/>
      <c r="DA112" s="414"/>
      <c r="DB112" s="414"/>
      <c r="DC112" s="414"/>
      <c r="DD112" s="414"/>
      <c r="DE112" s="414"/>
      <c r="DF112" s="414"/>
      <c r="DG112" s="414"/>
      <c r="DH112" s="414"/>
      <c r="DI112" s="414"/>
      <c r="DJ112" s="414"/>
      <c r="DK112" s="414"/>
      <c r="DL112" s="414"/>
      <c r="DM112" s="414"/>
      <c r="DN112" s="414"/>
      <c r="DO112" s="414"/>
      <c r="DP112" s="414"/>
      <c r="DQ112" s="414"/>
      <c r="DR112" s="414"/>
      <c r="DS112" s="414"/>
      <c r="DT112" s="414"/>
      <c r="DU112" s="414"/>
      <c r="DV112" s="414"/>
      <c r="DW112" s="414"/>
      <c r="DX112" s="414"/>
      <c r="DY112" s="414"/>
      <c r="DZ112" s="414"/>
      <c r="EA112" s="414"/>
      <c r="EB112" s="414"/>
      <c r="EC112" s="414"/>
      <c r="ED112" s="414"/>
      <c r="EE112" s="414"/>
      <c r="EF112" s="414"/>
      <c r="EG112" s="414"/>
      <c r="EH112" s="414"/>
      <c r="EI112" s="414"/>
      <c r="EJ112" s="414"/>
      <c r="EK112" s="414"/>
      <c r="EL112" s="414"/>
      <c r="EM112" s="414"/>
      <c r="EN112" s="414"/>
      <c r="EO112" s="414"/>
      <c r="EP112" s="414"/>
      <c r="EQ112" s="414"/>
      <c r="ER112" s="414"/>
      <c r="ES112" s="414"/>
      <c r="ET112" s="414"/>
      <c r="EU112" s="414"/>
    </row>
    <row r="113" spans="1:151" s="424" customFormat="1" ht="90" hidden="1">
      <c r="A113" s="434" t="s">
        <v>1903</v>
      </c>
      <c r="B113" s="438" t="s">
        <v>933</v>
      </c>
      <c r="C113" s="438" t="s">
        <v>361</v>
      </c>
      <c r="D113" s="438" t="s">
        <v>1904</v>
      </c>
      <c r="E113" s="438" t="s">
        <v>1905</v>
      </c>
      <c r="F113" s="438" t="s">
        <v>33</v>
      </c>
      <c r="G113" s="438" t="s">
        <v>1887</v>
      </c>
      <c r="H113" s="438" t="s">
        <v>1508</v>
      </c>
      <c r="I113" s="436">
        <v>43831</v>
      </c>
      <c r="J113" s="436" t="s">
        <v>1066</v>
      </c>
      <c r="K113" s="436" t="s">
        <v>964</v>
      </c>
      <c r="L113" s="436" t="s">
        <v>964</v>
      </c>
      <c r="M113" s="438" t="s">
        <v>1512</v>
      </c>
      <c r="N113" s="438" t="s">
        <v>1513</v>
      </c>
      <c r="O113" s="438" t="s">
        <v>1527</v>
      </c>
      <c r="P113" s="438" t="s">
        <v>33</v>
      </c>
      <c r="Q113" s="438" t="s">
        <v>33</v>
      </c>
      <c r="R113" s="438" t="s">
        <v>1876</v>
      </c>
      <c r="S113" s="438" t="s">
        <v>1906</v>
      </c>
      <c r="T113" s="438" t="s">
        <v>1516</v>
      </c>
      <c r="U113" s="438"/>
      <c r="V113" s="434" t="s">
        <v>1517</v>
      </c>
      <c r="W113" s="438"/>
      <c r="X113" s="438" t="s">
        <v>1517</v>
      </c>
      <c r="Y113" s="438"/>
      <c r="Z113" s="438"/>
      <c r="AA113" s="434" t="s">
        <v>32</v>
      </c>
      <c r="AB113" s="438" t="s">
        <v>1509</v>
      </c>
      <c r="AC113" s="438" t="s">
        <v>1509</v>
      </c>
      <c r="AD113" s="438" t="s">
        <v>1509</v>
      </c>
      <c r="AE113" s="438" t="s">
        <v>1509</v>
      </c>
      <c r="AF113" s="436">
        <v>44530</v>
      </c>
      <c r="AG113" s="438" t="s">
        <v>1509</v>
      </c>
      <c r="AH113" s="424">
        <v>1</v>
      </c>
      <c r="AI113" s="414"/>
      <c r="AJ113" s="414"/>
      <c r="AK113" s="414"/>
      <c r="AL113" s="414"/>
      <c r="AM113" s="414"/>
      <c r="AN113" s="414"/>
      <c r="AO113" s="414"/>
      <c r="AP113" s="414"/>
      <c r="AQ113" s="414"/>
      <c r="AR113" s="414"/>
      <c r="AS113" s="414"/>
      <c r="AT113" s="414"/>
      <c r="AU113" s="414"/>
      <c r="AV113" s="414"/>
      <c r="AW113" s="414"/>
      <c r="AX113" s="414"/>
      <c r="AY113" s="414"/>
      <c r="AZ113" s="414"/>
      <c r="BA113" s="414"/>
      <c r="BB113" s="414"/>
      <c r="BC113" s="414"/>
      <c r="BD113" s="414"/>
      <c r="BE113" s="414"/>
      <c r="BF113" s="414"/>
      <c r="BG113" s="414"/>
      <c r="BH113" s="414"/>
      <c r="BI113" s="414"/>
      <c r="BJ113" s="414"/>
      <c r="BK113" s="414"/>
      <c r="BL113" s="414"/>
      <c r="BM113" s="414"/>
      <c r="BN113" s="414"/>
      <c r="BO113" s="414"/>
      <c r="BP113" s="414"/>
      <c r="BQ113" s="414"/>
      <c r="BR113" s="414"/>
      <c r="BS113" s="414"/>
      <c r="BT113" s="414"/>
      <c r="BU113" s="414"/>
      <c r="BV113" s="414"/>
      <c r="BW113" s="414"/>
      <c r="BX113" s="414"/>
      <c r="BY113" s="414"/>
      <c r="BZ113" s="414"/>
      <c r="CA113" s="414"/>
      <c r="CB113" s="414"/>
      <c r="CC113" s="414"/>
      <c r="CD113" s="414"/>
      <c r="CE113" s="414"/>
      <c r="CF113" s="414"/>
      <c r="CG113" s="414"/>
      <c r="CH113" s="414"/>
      <c r="CI113" s="414"/>
      <c r="CJ113" s="414"/>
      <c r="CK113" s="414"/>
      <c r="CL113" s="414"/>
      <c r="CM113" s="414"/>
      <c r="CN113" s="414"/>
      <c r="CO113" s="414"/>
      <c r="CP113" s="414"/>
      <c r="CQ113" s="414"/>
      <c r="CR113" s="414"/>
      <c r="CS113" s="414"/>
      <c r="CT113" s="414"/>
      <c r="CU113" s="414"/>
      <c r="CV113" s="414"/>
      <c r="CW113" s="414"/>
      <c r="CX113" s="414"/>
      <c r="CY113" s="414"/>
      <c r="CZ113" s="414"/>
      <c r="DA113" s="414"/>
      <c r="DB113" s="414"/>
      <c r="DC113" s="414"/>
      <c r="DD113" s="414"/>
      <c r="DE113" s="414"/>
      <c r="DF113" s="414"/>
      <c r="DG113" s="414"/>
      <c r="DH113" s="414"/>
      <c r="DI113" s="414"/>
      <c r="DJ113" s="414"/>
      <c r="DK113" s="414"/>
      <c r="DL113" s="414"/>
      <c r="DM113" s="414"/>
      <c r="DN113" s="414"/>
      <c r="DO113" s="414"/>
      <c r="DP113" s="414"/>
      <c r="DQ113" s="414"/>
      <c r="DR113" s="414"/>
      <c r="DS113" s="414"/>
      <c r="DT113" s="414"/>
      <c r="DU113" s="414"/>
      <c r="DV113" s="414"/>
      <c r="DW113" s="414"/>
      <c r="DX113" s="414"/>
      <c r="DY113" s="414"/>
      <c r="DZ113" s="414"/>
      <c r="EA113" s="414"/>
      <c r="EB113" s="414"/>
      <c r="EC113" s="414"/>
      <c r="ED113" s="414"/>
      <c r="EE113" s="414"/>
      <c r="EF113" s="414"/>
      <c r="EG113" s="414"/>
      <c r="EH113" s="414"/>
      <c r="EI113" s="414"/>
      <c r="EJ113" s="414"/>
      <c r="EK113" s="414"/>
      <c r="EL113" s="414"/>
      <c r="EM113" s="414"/>
      <c r="EN113" s="414"/>
      <c r="EO113" s="414"/>
      <c r="EP113" s="414"/>
      <c r="EQ113" s="414"/>
      <c r="ER113" s="414"/>
      <c r="ES113" s="414"/>
      <c r="ET113" s="414"/>
      <c r="EU113" s="414"/>
    </row>
    <row r="114" spans="1:151" s="424" customFormat="1" ht="105" hidden="1">
      <c r="A114" s="434" t="s">
        <v>1907</v>
      </c>
      <c r="B114" s="438" t="s">
        <v>933</v>
      </c>
      <c r="C114" s="438" t="s">
        <v>361</v>
      </c>
      <c r="D114" s="438" t="s">
        <v>1908</v>
      </c>
      <c r="E114" s="438" t="s">
        <v>1909</v>
      </c>
      <c r="F114" s="438" t="s">
        <v>33</v>
      </c>
      <c r="G114" s="438" t="s">
        <v>1887</v>
      </c>
      <c r="H114" s="438" t="s">
        <v>1508</v>
      </c>
      <c r="I114" s="436">
        <v>43831</v>
      </c>
      <c r="J114" s="436" t="s">
        <v>1066</v>
      </c>
      <c r="K114" s="436" t="s">
        <v>964</v>
      </c>
      <c r="L114" s="436" t="s">
        <v>964</v>
      </c>
      <c r="M114" s="438" t="s">
        <v>1512</v>
      </c>
      <c r="N114" s="438" t="s">
        <v>1513</v>
      </c>
      <c r="O114" s="438" t="s">
        <v>1527</v>
      </c>
      <c r="P114" s="438" t="s">
        <v>33</v>
      </c>
      <c r="Q114" s="438" t="s">
        <v>33</v>
      </c>
      <c r="R114" s="438" t="s">
        <v>1876</v>
      </c>
      <c r="S114" s="438" t="s">
        <v>1910</v>
      </c>
      <c r="T114" s="438" t="s">
        <v>1516</v>
      </c>
      <c r="U114" s="438"/>
      <c r="V114" s="434" t="s">
        <v>1517</v>
      </c>
      <c r="W114" s="438"/>
      <c r="X114" s="438" t="s">
        <v>1517</v>
      </c>
      <c r="Y114" s="438"/>
      <c r="Z114" s="438"/>
      <c r="AA114" s="434" t="s">
        <v>32</v>
      </c>
      <c r="AB114" s="438" t="s">
        <v>1509</v>
      </c>
      <c r="AC114" s="438" t="s">
        <v>1509</v>
      </c>
      <c r="AD114" s="438" t="s">
        <v>1509</v>
      </c>
      <c r="AE114" s="438" t="s">
        <v>1509</v>
      </c>
      <c r="AF114" s="436">
        <v>44530</v>
      </c>
      <c r="AG114" s="438" t="s">
        <v>1509</v>
      </c>
      <c r="AH114" s="424">
        <v>1</v>
      </c>
      <c r="AI114" s="414"/>
      <c r="AJ114" s="414"/>
      <c r="AK114" s="414"/>
      <c r="AL114" s="414"/>
      <c r="AM114" s="414"/>
      <c r="AN114" s="414"/>
      <c r="AO114" s="414"/>
      <c r="AP114" s="414"/>
      <c r="AQ114" s="414"/>
      <c r="AR114" s="414"/>
      <c r="AS114" s="414"/>
      <c r="AT114" s="414"/>
      <c r="AU114" s="414"/>
      <c r="AV114" s="414"/>
      <c r="AW114" s="414"/>
      <c r="AX114" s="414"/>
      <c r="AY114" s="414"/>
      <c r="AZ114" s="414"/>
      <c r="BA114" s="414"/>
      <c r="BB114" s="414"/>
      <c r="BC114" s="414"/>
      <c r="BD114" s="414"/>
      <c r="BE114" s="414"/>
      <c r="BF114" s="414"/>
      <c r="BG114" s="414"/>
      <c r="BH114" s="414"/>
      <c r="BI114" s="414"/>
      <c r="BJ114" s="414"/>
      <c r="BK114" s="414"/>
      <c r="BL114" s="414"/>
      <c r="BM114" s="414"/>
      <c r="BN114" s="414"/>
      <c r="BO114" s="414"/>
      <c r="BP114" s="414"/>
      <c r="BQ114" s="414"/>
      <c r="BR114" s="414"/>
      <c r="BS114" s="414"/>
      <c r="BT114" s="414"/>
      <c r="BU114" s="414"/>
      <c r="BV114" s="414"/>
      <c r="BW114" s="414"/>
      <c r="BX114" s="414"/>
      <c r="BY114" s="414"/>
      <c r="BZ114" s="414"/>
      <c r="CA114" s="414"/>
      <c r="CB114" s="414"/>
      <c r="CC114" s="414"/>
      <c r="CD114" s="414"/>
      <c r="CE114" s="414"/>
      <c r="CF114" s="414"/>
      <c r="CG114" s="414"/>
      <c r="CH114" s="414"/>
      <c r="CI114" s="414"/>
      <c r="CJ114" s="414"/>
      <c r="CK114" s="414"/>
      <c r="CL114" s="414"/>
      <c r="CM114" s="414"/>
      <c r="CN114" s="414"/>
      <c r="CO114" s="414"/>
      <c r="CP114" s="414"/>
      <c r="CQ114" s="414"/>
      <c r="CR114" s="414"/>
      <c r="CS114" s="414"/>
      <c r="CT114" s="414"/>
      <c r="CU114" s="414"/>
      <c r="CV114" s="414"/>
      <c r="CW114" s="414"/>
      <c r="CX114" s="414"/>
      <c r="CY114" s="414"/>
      <c r="CZ114" s="414"/>
      <c r="DA114" s="414"/>
      <c r="DB114" s="414"/>
      <c r="DC114" s="414"/>
      <c r="DD114" s="414"/>
      <c r="DE114" s="414"/>
      <c r="DF114" s="414"/>
      <c r="DG114" s="414"/>
      <c r="DH114" s="414"/>
      <c r="DI114" s="414"/>
      <c r="DJ114" s="414"/>
      <c r="DK114" s="414"/>
      <c r="DL114" s="414"/>
      <c r="DM114" s="414"/>
      <c r="DN114" s="414"/>
      <c r="DO114" s="414"/>
      <c r="DP114" s="414"/>
      <c r="DQ114" s="414"/>
      <c r="DR114" s="414"/>
      <c r="DS114" s="414"/>
      <c r="DT114" s="414"/>
      <c r="DU114" s="414"/>
      <c r="DV114" s="414"/>
      <c r="DW114" s="414"/>
      <c r="DX114" s="414"/>
      <c r="DY114" s="414"/>
      <c r="DZ114" s="414"/>
      <c r="EA114" s="414"/>
      <c r="EB114" s="414"/>
      <c r="EC114" s="414"/>
      <c r="ED114" s="414"/>
      <c r="EE114" s="414"/>
      <c r="EF114" s="414"/>
      <c r="EG114" s="414"/>
      <c r="EH114" s="414"/>
      <c r="EI114" s="414"/>
      <c r="EJ114" s="414"/>
      <c r="EK114" s="414"/>
      <c r="EL114" s="414"/>
      <c r="EM114" s="414"/>
      <c r="EN114" s="414"/>
      <c r="EO114" s="414"/>
      <c r="EP114" s="414"/>
      <c r="EQ114" s="414"/>
      <c r="ER114" s="414"/>
      <c r="ES114" s="414"/>
      <c r="ET114" s="414"/>
      <c r="EU114" s="414"/>
    </row>
    <row r="115" spans="1:151" s="424" customFormat="1" ht="150" hidden="1">
      <c r="A115" s="434" t="s">
        <v>1911</v>
      </c>
      <c r="B115" s="438" t="s">
        <v>933</v>
      </c>
      <c r="C115" s="438" t="s">
        <v>361</v>
      </c>
      <c r="D115" s="438" t="s">
        <v>1912</v>
      </c>
      <c r="E115" s="438" t="s">
        <v>1913</v>
      </c>
      <c r="F115" s="438" t="s">
        <v>32</v>
      </c>
      <c r="G115" s="434" t="s">
        <v>1509</v>
      </c>
      <c r="H115" s="438" t="s">
        <v>1508</v>
      </c>
      <c r="I115" s="436">
        <v>43831</v>
      </c>
      <c r="J115" s="436" t="s">
        <v>1066</v>
      </c>
      <c r="K115" s="436" t="s">
        <v>964</v>
      </c>
      <c r="L115" s="436" t="s">
        <v>964</v>
      </c>
      <c r="M115" s="438" t="s">
        <v>1512</v>
      </c>
      <c r="N115" s="438" t="s">
        <v>1513</v>
      </c>
      <c r="O115" s="438" t="s">
        <v>1527</v>
      </c>
      <c r="P115" s="438" t="s">
        <v>33</v>
      </c>
      <c r="Q115" s="438" t="s">
        <v>33</v>
      </c>
      <c r="R115" s="438" t="s">
        <v>1876</v>
      </c>
      <c r="S115" s="438" t="s">
        <v>1914</v>
      </c>
      <c r="T115" s="438" t="s">
        <v>1516</v>
      </c>
      <c r="U115" s="438"/>
      <c r="V115" s="434" t="s">
        <v>8</v>
      </c>
      <c r="W115" s="438"/>
      <c r="X115" s="438" t="s">
        <v>8</v>
      </c>
      <c r="Y115" s="438"/>
      <c r="Z115" s="438"/>
      <c r="AA115" s="434" t="s">
        <v>32</v>
      </c>
      <c r="AB115" s="438" t="s">
        <v>1509</v>
      </c>
      <c r="AC115" s="438" t="s">
        <v>1509</v>
      </c>
      <c r="AD115" s="438" t="s">
        <v>1509</v>
      </c>
      <c r="AE115" s="438" t="s">
        <v>1509</v>
      </c>
      <c r="AF115" s="436">
        <v>44530</v>
      </c>
      <c r="AG115" s="438" t="s">
        <v>1509</v>
      </c>
      <c r="AH115" s="424">
        <v>1</v>
      </c>
      <c r="AI115" s="414"/>
      <c r="AJ115" s="414"/>
      <c r="AK115" s="414"/>
      <c r="AL115" s="414"/>
      <c r="AM115" s="414"/>
      <c r="AN115" s="414"/>
      <c r="AO115" s="414"/>
      <c r="AP115" s="414"/>
      <c r="AQ115" s="414"/>
      <c r="AR115" s="414"/>
      <c r="AS115" s="414"/>
      <c r="AT115" s="414"/>
      <c r="AU115" s="414"/>
      <c r="AV115" s="414"/>
      <c r="AW115" s="414"/>
      <c r="AX115" s="414"/>
      <c r="AY115" s="414"/>
      <c r="AZ115" s="414"/>
      <c r="BA115" s="414"/>
      <c r="BB115" s="414"/>
      <c r="BC115" s="414"/>
      <c r="BD115" s="414"/>
      <c r="BE115" s="414"/>
      <c r="BF115" s="414"/>
      <c r="BG115" s="414"/>
      <c r="BH115" s="414"/>
      <c r="BI115" s="414"/>
      <c r="BJ115" s="414"/>
      <c r="BK115" s="414"/>
      <c r="BL115" s="414"/>
      <c r="BM115" s="414"/>
      <c r="BN115" s="414"/>
      <c r="BO115" s="414"/>
      <c r="BP115" s="414"/>
      <c r="BQ115" s="414"/>
      <c r="BR115" s="414"/>
      <c r="BS115" s="414"/>
      <c r="BT115" s="414"/>
      <c r="BU115" s="414"/>
      <c r="BV115" s="414"/>
      <c r="BW115" s="414"/>
      <c r="BX115" s="414"/>
      <c r="BY115" s="414"/>
      <c r="BZ115" s="414"/>
      <c r="CA115" s="414"/>
      <c r="CB115" s="414"/>
      <c r="CC115" s="414"/>
      <c r="CD115" s="414"/>
      <c r="CE115" s="414"/>
      <c r="CF115" s="414"/>
      <c r="CG115" s="414"/>
      <c r="CH115" s="414"/>
      <c r="CI115" s="414"/>
      <c r="CJ115" s="414"/>
      <c r="CK115" s="414"/>
      <c r="CL115" s="414"/>
      <c r="CM115" s="414"/>
      <c r="CN115" s="414"/>
      <c r="CO115" s="414"/>
      <c r="CP115" s="414"/>
      <c r="CQ115" s="414"/>
      <c r="CR115" s="414"/>
      <c r="CS115" s="414"/>
      <c r="CT115" s="414"/>
      <c r="CU115" s="414"/>
      <c r="CV115" s="414"/>
      <c r="CW115" s="414"/>
      <c r="CX115" s="414"/>
      <c r="CY115" s="414"/>
      <c r="CZ115" s="414"/>
      <c r="DA115" s="414"/>
      <c r="DB115" s="414"/>
      <c r="DC115" s="414"/>
      <c r="DD115" s="414"/>
      <c r="DE115" s="414"/>
      <c r="DF115" s="414"/>
      <c r="DG115" s="414"/>
      <c r="DH115" s="414"/>
      <c r="DI115" s="414"/>
      <c r="DJ115" s="414"/>
      <c r="DK115" s="414"/>
      <c r="DL115" s="414"/>
      <c r="DM115" s="414"/>
      <c r="DN115" s="414"/>
      <c r="DO115" s="414"/>
      <c r="DP115" s="414"/>
      <c r="DQ115" s="414"/>
      <c r="DR115" s="414"/>
      <c r="DS115" s="414"/>
      <c r="DT115" s="414"/>
      <c r="DU115" s="414"/>
      <c r="DV115" s="414"/>
      <c r="DW115" s="414"/>
      <c r="DX115" s="414"/>
      <c r="DY115" s="414"/>
      <c r="DZ115" s="414"/>
      <c r="EA115" s="414"/>
      <c r="EB115" s="414"/>
      <c r="EC115" s="414"/>
      <c r="ED115" s="414"/>
      <c r="EE115" s="414"/>
      <c r="EF115" s="414"/>
      <c r="EG115" s="414"/>
      <c r="EH115" s="414"/>
      <c r="EI115" s="414"/>
      <c r="EJ115" s="414"/>
      <c r="EK115" s="414"/>
      <c r="EL115" s="414"/>
      <c r="EM115" s="414"/>
      <c r="EN115" s="414"/>
      <c r="EO115" s="414"/>
      <c r="EP115" s="414"/>
      <c r="EQ115" s="414"/>
      <c r="ER115" s="414"/>
      <c r="ES115" s="414"/>
      <c r="ET115" s="414"/>
      <c r="EU115" s="414"/>
    </row>
    <row r="116" spans="1:151" s="424" customFormat="1" ht="90" hidden="1">
      <c r="A116" s="434" t="s">
        <v>1915</v>
      </c>
      <c r="B116" s="438" t="s">
        <v>933</v>
      </c>
      <c r="C116" s="438" t="s">
        <v>361</v>
      </c>
      <c r="D116" s="438" t="s">
        <v>1916</v>
      </c>
      <c r="E116" s="438" t="s">
        <v>1917</v>
      </c>
      <c r="F116" s="438" t="s">
        <v>33</v>
      </c>
      <c r="G116" s="441" t="s">
        <v>1887</v>
      </c>
      <c r="H116" s="438" t="s">
        <v>1508</v>
      </c>
      <c r="I116" s="436">
        <v>43831</v>
      </c>
      <c r="J116" s="436" t="s">
        <v>1066</v>
      </c>
      <c r="K116" s="436" t="s">
        <v>964</v>
      </c>
      <c r="L116" s="436" t="s">
        <v>964</v>
      </c>
      <c r="M116" s="438" t="s">
        <v>1512</v>
      </c>
      <c r="N116" s="438" t="s">
        <v>1513</v>
      </c>
      <c r="O116" s="438" t="s">
        <v>1527</v>
      </c>
      <c r="P116" s="438" t="s">
        <v>33</v>
      </c>
      <c r="Q116" s="438" t="s">
        <v>33</v>
      </c>
      <c r="R116" s="438" t="s">
        <v>1876</v>
      </c>
      <c r="S116" s="438" t="s">
        <v>1918</v>
      </c>
      <c r="T116" s="438" t="s">
        <v>1516</v>
      </c>
      <c r="U116" s="438"/>
      <c r="V116" s="434" t="s">
        <v>1517</v>
      </c>
      <c r="W116" s="438"/>
      <c r="X116" s="438" t="s">
        <v>1517</v>
      </c>
      <c r="Y116" s="438"/>
      <c r="Z116" s="438"/>
      <c r="AA116" s="434" t="s">
        <v>32</v>
      </c>
      <c r="AB116" s="438" t="s">
        <v>1509</v>
      </c>
      <c r="AC116" s="438" t="s">
        <v>1509</v>
      </c>
      <c r="AD116" s="438" t="s">
        <v>1509</v>
      </c>
      <c r="AE116" s="438" t="s">
        <v>1509</v>
      </c>
      <c r="AF116" s="436">
        <v>44530</v>
      </c>
      <c r="AG116" s="438" t="s">
        <v>1509</v>
      </c>
      <c r="AH116" s="424">
        <v>1</v>
      </c>
      <c r="AI116" s="414"/>
      <c r="AJ116" s="414"/>
      <c r="AK116" s="414"/>
      <c r="AL116" s="414"/>
      <c r="AM116" s="414"/>
      <c r="AN116" s="414"/>
      <c r="AO116" s="414"/>
      <c r="AP116" s="414"/>
      <c r="AQ116" s="414"/>
      <c r="AR116" s="414"/>
      <c r="AS116" s="414"/>
      <c r="AT116" s="414"/>
      <c r="AU116" s="414"/>
      <c r="AV116" s="414"/>
      <c r="AW116" s="414"/>
      <c r="AX116" s="414"/>
      <c r="AY116" s="414"/>
      <c r="AZ116" s="414"/>
      <c r="BA116" s="414"/>
      <c r="BB116" s="414"/>
      <c r="BC116" s="414"/>
      <c r="BD116" s="414"/>
      <c r="BE116" s="414"/>
      <c r="BF116" s="414"/>
      <c r="BG116" s="414"/>
      <c r="BH116" s="414"/>
      <c r="BI116" s="414"/>
      <c r="BJ116" s="414"/>
      <c r="BK116" s="414"/>
      <c r="BL116" s="414"/>
      <c r="BM116" s="414"/>
      <c r="BN116" s="414"/>
      <c r="BO116" s="414"/>
      <c r="BP116" s="414"/>
      <c r="BQ116" s="414"/>
      <c r="BR116" s="414"/>
      <c r="BS116" s="414"/>
      <c r="BT116" s="414"/>
      <c r="BU116" s="414"/>
      <c r="BV116" s="414"/>
      <c r="BW116" s="414"/>
      <c r="BX116" s="414"/>
      <c r="BY116" s="414"/>
      <c r="BZ116" s="414"/>
      <c r="CA116" s="414"/>
      <c r="CB116" s="414"/>
      <c r="CC116" s="414"/>
      <c r="CD116" s="414"/>
      <c r="CE116" s="414"/>
      <c r="CF116" s="414"/>
      <c r="CG116" s="414"/>
      <c r="CH116" s="414"/>
      <c r="CI116" s="414"/>
      <c r="CJ116" s="414"/>
      <c r="CK116" s="414"/>
      <c r="CL116" s="414"/>
      <c r="CM116" s="414"/>
      <c r="CN116" s="414"/>
      <c r="CO116" s="414"/>
      <c r="CP116" s="414"/>
      <c r="CQ116" s="414"/>
      <c r="CR116" s="414"/>
      <c r="CS116" s="414"/>
      <c r="CT116" s="414"/>
      <c r="CU116" s="414"/>
      <c r="CV116" s="414"/>
      <c r="CW116" s="414"/>
      <c r="CX116" s="414"/>
      <c r="CY116" s="414"/>
      <c r="CZ116" s="414"/>
      <c r="DA116" s="414"/>
      <c r="DB116" s="414"/>
      <c r="DC116" s="414"/>
      <c r="DD116" s="414"/>
      <c r="DE116" s="414"/>
      <c r="DF116" s="414"/>
      <c r="DG116" s="414"/>
      <c r="DH116" s="414"/>
      <c r="DI116" s="414"/>
      <c r="DJ116" s="414"/>
      <c r="DK116" s="414"/>
      <c r="DL116" s="414"/>
      <c r="DM116" s="414"/>
      <c r="DN116" s="414"/>
      <c r="DO116" s="414"/>
      <c r="DP116" s="414"/>
      <c r="DQ116" s="414"/>
      <c r="DR116" s="414"/>
      <c r="DS116" s="414"/>
      <c r="DT116" s="414"/>
      <c r="DU116" s="414"/>
      <c r="DV116" s="414"/>
      <c r="DW116" s="414"/>
      <c r="DX116" s="414"/>
      <c r="DY116" s="414"/>
      <c r="DZ116" s="414"/>
      <c r="EA116" s="414"/>
      <c r="EB116" s="414"/>
      <c r="EC116" s="414"/>
      <c r="ED116" s="414"/>
      <c r="EE116" s="414"/>
      <c r="EF116" s="414"/>
      <c r="EG116" s="414"/>
      <c r="EH116" s="414"/>
      <c r="EI116" s="414"/>
      <c r="EJ116" s="414"/>
      <c r="EK116" s="414"/>
      <c r="EL116" s="414"/>
      <c r="EM116" s="414"/>
      <c r="EN116" s="414"/>
      <c r="EO116" s="414"/>
      <c r="EP116" s="414"/>
      <c r="EQ116" s="414"/>
      <c r="ER116" s="414"/>
      <c r="ES116" s="414"/>
      <c r="ET116" s="414"/>
      <c r="EU116" s="414"/>
    </row>
    <row r="117" spans="1:151" s="424" customFormat="1" ht="60" hidden="1">
      <c r="A117" s="434" t="s">
        <v>1919</v>
      </c>
      <c r="B117" s="438" t="s">
        <v>933</v>
      </c>
      <c r="C117" s="438" t="s">
        <v>361</v>
      </c>
      <c r="D117" s="438" t="s">
        <v>1920</v>
      </c>
      <c r="E117" s="438" t="s">
        <v>1921</v>
      </c>
      <c r="F117" s="438" t="s">
        <v>33</v>
      </c>
      <c r="G117" s="441" t="s">
        <v>1887</v>
      </c>
      <c r="H117" s="438" t="s">
        <v>1508</v>
      </c>
      <c r="I117" s="436">
        <v>43831</v>
      </c>
      <c r="J117" s="436" t="s">
        <v>1827</v>
      </c>
      <c r="K117" s="436" t="s">
        <v>964</v>
      </c>
      <c r="L117" s="436" t="s">
        <v>964</v>
      </c>
      <c r="M117" s="438" t="s">
        <v>1512</v>
      </c>
      <c r="N117" s="438" t="s">
        <v>1513</v>
      </c>
      <c r="O117" s="438" t="s">
        <v>1581</v>
      </c>
      <c r="P117" s="438" t="s">
        <v>33</v>
      </c>
      <c r="Q117" s="438" t="s">
        <v>33</v>
      </c>
      <c r="R117" s="438" t="s">
        <v>1876</v>
      </c>
      <c r="S117" s="438" t="s">
        <v>1922</v>
      </c>
      <c r="T117" s="438" t="s">
        <v>1516</v>
      </c>
      <c r="U117" s="438"/>
      <c r="V117" s="434" t="s">
        <v>1517</v>
      </c>
      <c r="W117" s="438"/>
      <c r="X117" s="438" t="s">
        <v>1517</v>
      </c>
      <c r="Y117" s="438"/>
      <c r="Z117" s="438"/>
      <c r="AA117" s="434" t="s">
        <v>32</v>
      </c>
      <c r="AB117" s="438" t="s">
        <v>1509</v>
      </c>
      <c r="AC117" s="438" t="s">
        <v>1509</v>
      </c>
      <c r="AD117" s="438" t="s">
        <v>1509</v>
      </c>
      <c r="AE117" s="438" t="s">
        <v>1509</v>
      </c>
      <c r="AF117" s="436">
        <v>44530</v>
      </c>
      <c r="AG117" s="438" t="s">
        <v>1509</v>
      </c>
      <c r="AH117" s="424">
        <v>1</v>
      </c>
      <c r="AI117" s="414"/>
      <c r="AJ117" s="414"/>
      <c r="AK117" s="414"/>
      <c r="AL117" s="414"/>
      <c r="AM117" s="414"/>
      <c r="AN117" s="414"/>
      <c r="AO117" s="414"/>
      <c r="AP117" s="414"/>
      <c r="AQ117" s="414"/>
      <c r="AR117" s="414"/>
      <c r="AS117" s="414"/>
      <c r="AT117" s="414"/>
      <c r="AU117" s="414"/>
      <c r="AV117" s="414"/>
      <c r="AW117" s="414"/>
      <c r="AX117" s="414"/>
      <c r="AY117" s="414"/>
      <c r="AZ117" s="414"/>
      <c r="BA117" s="414"/>
      <c r="BB117" s="414"/>
      <c r="BC117" s="414"/>
      <c r="BD117" s="414"/>
      <c r="BE117" s="414"/>
      <c r="BF117" s="414"/>
      <c r="BG117" s="414"/>
      <c r="BH117" s="414"/>
      <c r="BI117" s="414"/>
      <c r="BJ117" s="414"/>
      <c r="BK117" s="414"/>
      <c r="BL117" s="414"/>
      <c r="BM117" s="414"/>
      <c r="BN117" s="414"/>
      <c r="BO117" s="414"/>
      <c r="BP117" s="414"/>
      <c r="BQ117" s="414"/>
      <c r="BR117" s="414"/>
      <c r="BS117" s="414"/>
      <c r="BT117" s="414"/>
      <c r="BU117" s="414"/>
      <c r="BV117" s="414"/>
      <c r="BW117" s="414"/>
      <c r="BX117" s="414"/>
      <c r="BY117" s="414"/>
      <c r="BZ117" s="414"/>
      <c r="CA117" s="414"/>
      <c r="CB117" s="414"/>
      <c r="CC117" s="414"/>
      <c r="CD117" s="414"/>
      <c r="CE117" s="414"/>
      <c r="CF117" s="414"/>
      <c r="CG117" s="414"/>
      <c r="CH117" s="414"/>
      <c r="CI117" s="414"/>
      <c r="CJ117" s="414"/>
      <c r="CK117" s="414"/>
      <c r="CL117" s="414"/>
      <c r="CM117" s="414"/>
      <c r="CN117" s="414"/>
      <c r="CO117" s="414"/>
      <c r="CP117" s="414"/>
      <c r="CQ117" s="414"/>
      <c r="CR117" s="414"/>
      <c r="CS117" s="414"/>
      <c r="CT117" s="414"/>
      <c r="CU117" s="414"/>
      <c r="CV117" s="414"/>
      <c r="CW117" s="414"/>
      <c r="CX117" s="414"/>
      <c r="CY117" s="414"/>
      <c r="CZ117" s="414"/>
      <c r="DA117" s="414"/>
      <c r="DB117" s="414"/>
      <c r="DC117" s="414"/>
      <c r="DD117" s="414"/>
      <c r="DE117" s="414"/>
      <c r="DF117" s="414"/>
      <c r="DG117" s="414"/>
      <c r="DH117" s="414"/>
      <c r="DI117" s="414"/>
      <c r="DJ117" s="414"/>
      <c r="DK117" s="414"/>
      <c r="DL117" s="414"/>
      <c r="DM117" s="414"/>
      <c r="DN117" s="414"/>
      <c r="DO117" s="414"/>
      <c r="DP117" s="414"/>
      <c r="DQ117" s="414"/>
      <c r="DR117" s="414"/>
      <c r="DS117" s="414"/>
      <c r="DT117" s="414"/>
      <c r="DU117" s="414"/>
      <c r="DV117" s="414"/>
      <c r="DW117" s="414"/>
      <c r="DX117" s="414"/>
      <c r="DY117" s="414"/>
      <c r="DZ117" s="414"/>
      <c r="EA117" s="414"/>
      <c r="EB117" s="414"/>
      <c r="EC117" s="414"/>
      <c r="ED117" s="414"/>
      <c r="EE117" s="414"/>
      <c r="EF117" s="414"/>
      <c r="EG117" s="414"/>
      <c r="EH117" s="414"/>
      <c r="EI117" s="414"/>
      <c r="EJ117" s="414"/>
      <c r="EK117" s="414"/>
      <c r="EL117" s="414"/>
      <c r="EM117" s="414"/>
      <c r="EN117" s="414"/>
      <c r="EO117" s="414"/>
      <c r="EP117" s="414"/>
      <c r="EQ117" s="414"/>
      <c r="ER117" s="414"/>
      <c r="ES117" s="414"/>
      <c r="ET117" s="414"/>
      <c r="EU117" s="414"/>
    </row>
    <row r="118" spans="1:151" s="424" customFormat="1" ht="45" hidden="1">
      <c r="A118" s="434" t="s">
        <v>1923</v>
      </c>
      <c r="B118" s="438" t="s">
        <v>933</v>
      </c>
      <c r="C118" s="438" t="s">
        <v>361</v>
      </c>
      <c r="D118" s="438" t="s">
        <v>1924</v>
      </c>
      <c r="E118" s="438" t="s">
        <v>1925</v>
      </c>
      <c r="F118" s="438" t="s">
        <v>33</v>
      </c>
      <c r="G118" s="438" t="s">
        <v>1887</v>
      </c>
      <c r="H118" s="438" t="s">
        <v>1508</v>
      </c>
      <c r="I118" s="436">
        <v>43831</v>
      </c>
      <c r="J118" s="436" t="s">
        <v>1827</v>
      </c>
      <c r="K118" s="436" t="s">
        <v>964</v>
      </c>
      <c r="L118" s="436" t="s">
        <v>964</v>
      </c>
      <c r="M118" s="438" t="s">
        <v>1512</v>
      </c>
      <c r="N118" s="438" t="s">
        <v>1513</v>
      </c>
      <c r="O118" s="438" t="s">
        <v>1581</v>
      </c>
      <c r="P118" s="438" t="s">
        <v>33</v>
      </c>
      <c r="Q118" s="438" t="s">
        <v>33</v>
      </c>
      <c r="R118" s="438" t="s">
        <v>1876</v>
      </c>
      <c r="S118" s="438" t="s">
        <v>1922</v>
      </c>
      <c r="T118" s="438" t="s">
        <v>1516</v>
      </c>
      <c r="U118" s="438"/>
      <c r="V118" s="434" t="s">
        <v>1517</v>
      </c>
      <c r="W118" s="438"/>
      <c r="X118" s="438" t="s">
        <v>1517</v>
      </c>
      <c r="Y118" s="438"/>
      <c r="Z118" s="438"/>
      <c r="AA118" s="434" t="s">
        <v>32</v>
      </c>
      <c r="AB118" s="438" t="s">
        <v>1509</v>
      </c>
      <c r="AC118" s="438" t="s">
        <v>1509</v>
      </c>
      <c r="AD118" s="438" t="s">
        <v>1509</v>
      </c>
      <c r="AE118" s="438" t="s">
        <v>1509</v>
      </c>
      <c r="AF118" s="436">
        <v>44530</v>
      </c>
      <c r="AG118" s="438" t="s">
        <v>1509</v>
      </c>
      <c r="AH118" s="424">
        <v>1</v>
      </c>
      <c r="AI118" s="414"/>
      <c r="AJ118" s="414"/>
      <c r="AK118" s="414"/>
      <c r="AL118" s="414"/>
      <c r="AM118" s="414"/>
      <c r="AN118" s="414"/>
      <c r="AO118" s="414"/>
      <c r="AP118" s="414"/>
      <c r="AQ118" s="414"/>
      <c r="AR118" s="414"/>
      <c r="AS118" s="414"/>
      <c r="AT118" s="414"/>
      <c r="AU118" s="414"/>
      <c r="AV118" s="414"/>
      <c r="AW118" s="414"/>
      <c r="AX118" s="414"/>
      <c r="AY118" s="414"/>
      <c r="AZ118" s="414"/>
      <c r="BA118" s="414"/>
      <c r="BB118" s="414"/>
      <c r="BC118" s="414"/>
      <c r="BD118" s="414"/>
      <c r="BE118" s="414"/>
      <c r="BF118" s="414"/>
      <c r="BG118" s="414"/>
      <c r="BH118" s="414"/>
      <c r="BI118" s="414"/>
      <c r="BJ118" s="414"/>
      <c r="BK118" s="414"/>
      <c r="BL118" s="414"/>
      <c r="BM118" s="414"/>
      <c r="BN118" s="414"/>
      <c r="BO118" s="414"/>
      <c r="BP118" s="414"/>
      <c r="BQ118" s="414"/>
      <c r="BR118" s="414"/>
      <c r="BS118" s="414"/>
      <c r="BT118" s="414"/>
      <c r="BU118" s="414"/>
      <c r="BV118" s="414"/>
      <c r="BW118" s="414"/>
      <c r="BX118" s="414"/>
      <c r="BY118" s="414"/>
      <c r="BZ118" s="414"/>
      <c r="CA118" s="414"/>
      <c r="CB118" s="414"/>
      <c r="CC118" s="414"/>
      <c r="CD118" s="414"/>
      <c r="CE118" s="414"/>
      <c r="CF118" s="414"/>
      <c r="CG118" s="414"/>
      <c r="CH118" s="414"/>
      <c r="CI118" s="414"/>
      <c r="CJ118" s="414"/>
      <c r="CK118" s="414"/>
      <c r="CL118" s="414"/>
      <c r="CM118" s="414"/>
      <c r="CN118" s="414"/>
      <c r="CO118" s="414"/>
      <c r="CP118" s="414"/>
      <c r="CQ118" s="414"/>
      <c r="CR118" s="414"/>
      <c r="CS118" s="414"/>
      <c r="CT118" s="414"/>
      <c r="CU118" s="414"/>
      <c r="CV118" s="414"/>
      <c r="CW118" s="414"/>
      <c r="CX118" s="414"/>
      <c r="CY118" s="414"/>
      <c r="CZ118" s="414"/>
      <c r="DA118" s="414"/>
      <c r="DB118" s="414"/>
      <c r="DC118" s="414"/>
      <c r="DD118" s="414"/>
      <c r="DE118" s="414"/>
      <c r="DF118" s="414"/>
      <c r="DG118" s="414"/>
      <c r="DH118" s="414"/>
      <c r="DI118" s="414"/>
      <c r="DJ118" s="414"/>
      <c r="DK118" s="414"/>
      <c r="DL118" s="414"/>
      <c r="DM118" s="414"/>
      <c r="DN118" s="414"/>
      <c r="DO118" s="414"/>
      <c r="DP118" s="414"/>
      <c r="DQ118" s="414"/>
      <c r="DR118" s="414"/>
      <c r="DS118" s="414"/>
      <c r="DT118" s="414"/>
      <c r="DU118" s="414"/>
      <c r="DV118" s="414"/>
      <c r="DW118" s="414"/>
      <c r="DX118" s="414"/>
      <c r="DY118" s="414"/>
      <c r="DZ118" s="414"/>
      <c r="EA118" s="414"/>
      <c r="EB118" s="414"/>
      <c r="EC118" s="414"/>
      <c r="ED118" s="414"/>
      <c r="EE118" s="414"/>
      <c r="EF118" s="414"/>
      <c r="EG118" s="414"/>
      <c r="EH118" s="414"/>
      <c r="EI118" s="414"/>
      <c r="EJ118" s="414"/>
      <c r="EK118" s="414"/>
      <c r="EL118" s="414"/>
      <c r="EM118" s="414"/>
      <c r="EN118" s="414"/>
      <c r="EO118" s="414"/>
      <c r="EP118" s="414"/>
      <c r="EQ118" s="414"/>
      <c r="ER118" s="414"/>
      <c r="ES118" s="414"/>
      <c r="ET118" s="414"/>
      <c r="EU118" s="414"/>
    </row>
    <row r="119" spans="1:151" s="424" customFormat="1" ht="90" hidden="1">
      <c r="A119" s="434" t="s">
        <v>1926</v>
      </c>
      <c r="B119" s="438" t="s">
        <v>933</v>
      </c>
      <c r="C119" s="438" t="s">
        <v>361</v>
      </c>
      <c r="D119" s="438" t="s">
        <v>1927</v>
      </c>
      <c r="E119" s="438" t="s">
        <v>1928</v>
      </c>
      <c r="F119" s="438" t="s">
        <v>33</v>
      </c>
      <c r="G119" s="438" t="s">
        <v>1887</v>
      </c>
      <c r="H119" s="438" t="s">
        <v>1508</v>
      </c>
      <c r="I119" s="436">
        <v>43831</v>
      </c>
      <c r="J119" s="436" t="s">
        <v>1827</v>
      </c>
      <c r="K119" s="436" t="s">
        <v>964</v>
      </c>
      <c r="L119" s="436" t="s">
        <v>964</v>
      </c>
      <c r="M119" s="438" t="s">
        <v>1512</v>
      </c>
      <c r="N119" s="438" t="s">
        <v>1513</v>
      </c>
      <c r="O119" s="438" t="s">
        <v>1527</v>
      </c>
      <c r="P119" s="438" t="s">
        <v>33</v>
      </c>
      <c r="Q119" s="438" t="s">
        <v>33</v>
      </c>
      <c r="R119" s="438" t="s">
        <v>1929</v>
      </c>
      <c r="S119" s="438" t="s">
        <v>1922</v>
      </c>
      <c r="T119" s="438" t="s">
        <v>1516</v>
      </c>
      <c r="U119" s="438"/>
      <c r="V119" s="434" t="s">
        <v>8</v>
      </c>
      <c r="W119" s="438"/>
      <c r="X119" s="438" t="s">
        <v>1517</v>
      </c>
      <c r="Y119" s="438"/>
      <c r="Z119" s="438"/>
      <c r="AA119" s="434" t="s">
        <v>32</v>
      </c>
      <c r="AB119" s="438" t="s">
        <v>1509</v>
      </c>
      <c r="AC119" s="438" t="s">
        <v>1509</v>
      </c>
      <c r="AD119" s="438" t="s">
        <v>1509</v>
      </c>
      <c r="AE119" s="438" t="s">
        <v>1509</v>
      </c>
      <c r="AF119" s="436">
        <v>44530</v>
      </c>
      <c r="AG119" s="438" t="s">
        <v>1509</v>
      </c>
      <c r="AH119" s="424">
        <v>1</v>
      </c>
      <c r="AI119" s="414"/>
      <c r="AJ119" s="414"/>
      <c r="AK119" s="414"/>
      <c r="AL119" s="414"/>
      <c r="AM119" s="414"/>
      <c r="AN119" s="414"/>
      <c r="AO119" s="414"/>
      <c r="AP119" s="414"/>
      <c r="AQ119" s="414"/>
      <c r="AR119" s="414"/>
      <c r="AS119" s="414"/>
      <c r="AT119" s="414"/>
      <c r="AU119" s="414"/>
      <c r="AV119" s="414"/>
      <c r="AW119" s="414"/>
      <c r="AX119" s="414"/>
      <c r="AY119" s="414"/>
      <c r="AZ119" s="414"/>
      <c r="BA119" s="414"/>
      <c r="BB119" s="414"/>
      <c r="BC119" s="414"/>
      <c r="BD119" s="414"/>
      <c r="BE119" s="414"/>
      <c r="BF119" s="414"/>
      <c r="BG119" s="414"/>
      <c r="BH119" s="414"/>
      <c r="BI119" s="414"/>
      <c r="BJ119" s="414"/>
      <c r="BK119" s="414"/>
      <c r="BL119" s="414"/>
      <c r="BM119" s="414"/>
      <c r="BN119" s="414"/>
      <c r="BO119" s="414"/>
      <c r="BP119" s="414"/>
      <c r="BQ119" s="414"/>
      <c r="BR119" s="414"/>
      <c r="BS119" s="414"/>
      <c r="BT119" s="414"/>
      <c r="BU119" s="414"/>
      <c r="BV119" s="414"/>
      <c r="BW119" s="414"/>
      <c r="BX119" s="414"/>
      <c r="BY119" s="414"/>
      <c r="BZ119" s="414"/>
      <c r="CA119" s="414"/>
      <c r="CB119" s="414"/>
      <c r="CC119" s="414"/>
      <c r="CD119" s="414"/>
      <c r="CE119" s="414"/>
      <c r="CF119" s="414"/>
      <c r="CG119" s="414"/>
      <c r="CH119" s="414"/>
      <c r="CI119" s="414"/>
      <c r="CJ119" s="414"/>
      <c r="CK119" s="414"/>
      <c r="CL119" s="414"/>
      <c r="CM119" s="414"/>
      <c r="CN119" s="414"/>
      <c r="CO119" s="414"/>
      <c r="CP119" s="414"/>
      <c r="CQ119" s="414"/>
      <c r="CR119" s="414"/>
      <c r="CS119" s="414"/>
      <c r="CT119" s="414"/>
      <c r="CU119" s="414"/>
      <c r="CV119" s="414"/>
      <c r="CW119" s="414"/>
      <c r="CX119" s="414"/>
      <c r="CY119" s="414"/>
      <c r="CZ119" s="414"/>
      <c r="DA119" s="414"/>
      <c r="DB119" s="414"/>
      <c r="DC119" s="414"/>
      <c r="DD119" s="414"/>
      <c r="DE119" s="414"/>
      <c r="DF119" s="414"/>
      <c r="DG119" s="414"/>
      <c r="DH119" s="414"/>
      <c r="DI119" s="414"/>
      <c r="DJ119" s="414"/>
      <c r="DK119" s="414"/>
      <c r="DL119" s="414"/>
      <c r="DM119" s="414"/>
      <c r="DN119" s="414"/>
      <c r="DO119" s="414"/>
      <c r="DP119" s="414"/>
      <c r="DQ119" s="414"/>
      <c r="DR119" s="414"/>
      <c r="DS119" s="414"/>
      <c r="DT119" s="414"/>
      <c r="DU119" s="414"/>
      <c r="DV119" s="414"/>
      <c r="DW119" s="414"/>
      <c r="DX119" s="414"/>
      <c r="DY119" s="414"/>
      <c r="DZ119" s="414"/>
      <c r="EA119" s="414"/>
      <c r="EB119" s="414"/>
      <c r="EC119" s="414"/>
      <c r="ED119" s="414"/>
      <c r="EE119" s="414"/>
      <c r="EF119" s="414"/>
      <c r="EG119" s="414"/>
      <c r="EH119" s="414"/>
      <c r="EI119" s="414"/>
      <c r="EJ119" s="414"/>
      <c r="EK119" s="414"/>
      <c r="EL119" s="414"/>
      <c r="EM119" s="414"/>
      <c r="EN119" s="414"/>
      <c r="EO119" s="414"/>
      <c r="EP119" s="414"/>
      <c r="EQ119" s="414"/>
      <c r="ER119" s="414"/>
      <c r="ES119" s="414"/>
      <c r="ET119" s="414"/>
      <c r="EU119" s="414"/>
    </row>
    <row r="120" spans="1:151" s="424" customFormat="1" ht="45" hidden="1">
      <c r="A120" s="434" t="s">
        <v>1930</v>
      </c>
      <c r="B120" s="438" t="s">
        <v>933</v>
      </c>
      <c r="C120" s="438" t="s">
        <v>361</v>
      </c>
      <c r="D120" s="438" t="s">
        <v>1931</v>
      </c>
      <c r="E120" s="438" t="s">
        <v>1932</v>
      </c>
      <c r="F120" s="438" t="s">
        <v>33</v>
      </c>
      <c r="G120" s="438" t="s">
        <v>1887</v>
      </c>
      <c r="H120" s="438" t="s">
        <v>1508</v>
      </c>
      <c r="I120" s="436">
        <v>43831</v>
      </c>
      <c r="J120" s="436" t="s">
        <v>1066</v>
      </c>
      <c r="K120" s="436" t="s">
        <v>964</v>
      </c>
      <c r="L120" s="436" t="s">
        <v>964</v>
      </c>
      <c r="M120" s="438" t="s">
        <v>1512</v>
      </c>
      <c r="N120" s="438" t="s">
        <v>1513</v>
      </c>
      <c r="O120" s="438" t="s">
        <v>1581</v>
      </c>
      <c r="P120" s="438" t="s">
        <v>33</v>
      </c>
      <c r="Q120" s="438" t="s">
        <v>33</v>
      </c>
      <c r="R120" s="438" t="s">
        <v>1876</v>
      </c>
      <c r="S120" s="438" t="s">
        <v>1922</v>
      </c>
      <c r="T120" s="438" t="s">
        <v>1516</v>
      </c>
      <c r="U120" s="438"/>
      <c r="V120" s="434" t="s">
        <v>1517</v>
      </c>
      <c r="W120" s="438"/>
      <c r="X120" s="438" t="s">
        <v>1517</v>
      </c>
      <c r="Y120" s="438"/>
      <c r="Z120" s="438"/>
      <c r="AA120" s="434" t="s">
        <v>32</v>
      </c>
      <c r="AB120" s="438" t="s">
        <v>1509</v>
      </c>
      <c r="AC120" s="438" t="s">
        <v>1509</v>
      </c>
      <c r="AD120" s="438" t="s">
        <v>1509</v>
      </c>
      <c r="AE120" s="438" t="s">
        <v>1509</v>
      </c>
      <c r="AF120" s="436">
        <v>44530</v>
      </c>
      <c r="AG120" s="438" t="s">
        <v>1509</v>
      </c>
      <c r="AH120" s="424">
        <v>1</v>
      </c>
      <c r="AI120" s="414"/>
      <c r="AJ120" s="414"/>
      <c r="AK120" s="414"/>
      <c r="AL120" s="414"/>
      <c r="AM120" s="414"/>
      <c r="AN120" s="414"/>
      <c r="AO120" s="414"/>
      <c r="AP120" s="414"/>
      <c r="AQ120" s="414"/>
      <c r="AR120" s="414"/>
      <c r="AS120" s="414"/>
      <c r="AT120" s="414"/>
      <c r="AU120" s="414"/>
      <c r="AV120" s="414"/>
      <c r="AW120" s="414"/>
      <c r="AX120" s="414"/>
      <c r="AY120" s="414"/>
      <c r="AZ120" s="414"/>
      <c r="BA120" s="414"/>
      <c r="BB120" s="414"/>
      <c r="BC120" s="414"/>
      <c r="BD120" s="414"/>
      <c r="BE120" s="414"/>
      <c r="BF120" s="414"/>
      <c r="BG120" s="414"/>
      <c r="BH120" s="414"/>
      <c r="BI120" s="414"/>
      <c r="BJ120" s="414"/>
      <c r="BK120" s="414"/>
      <c r="BL120" s="414"/>
      <c r="BM120" s="414"/>
      <c r="BN120" s="414"/>
      <c r="BO120" s="414"/>
      <c r="BP120" s="414"/>
      <c r="BQ120" s="414"/>
      <c r="BR120" s="414"/>
      <c r="BS120" s="414"/>
      <c r="BT120" s="414"/>
      <c r="BU120" s="414"/>
      <c r="BV120" s="414"/>
      <c r="BW120" s="414"/>
      <c r="BX120" s="414"/>
      <c r="BY120" s="414"/>
      <c r="BZ120" s="414"/>
      <c r="CA120" s="414"/>
      <c r="CB120" s="414"/>
      <c r="CC120" s="414"/>
      <c r="CD120" s="414"/>
      <c r="CE120" s="414"/>
      <c r="CF120" s="414"/>
      <c r="CG120" s="414"/>
      <c r="CH120" s="414"/>
      <c r="CI120" s="414"/>
      <c r="CJ120" s="414"/>
      <c r="CK120" s="414"/>
      <c r="CL120" s="414"/>
      <c r="CM120" s="414"/>
      <c r="CN120" s="414"/>
      <c r="CO120" s="414"/>
      <c r="CP120" s="414"/>
      <c r="CQ120" s="414"/>
      <c r="CR120" s="414"/>
      <c r="CS120" s="414"/>
      <c r="CT120" s="414"/>
      <c r="CU120" s="414"/>
      <c r="CV120" s="414"/>
      <c r="CW120" s="414"/>
      <c r="CX120" s="414"/>
      <c r="CY120" s="414"/>
      <c r="CZ120" s="414"/>
      <c r="DA120" s="414"/>
      <c r="DB120" s="414"/>
      <c r="DC120" s="414"/>
      <c r="DD120" s="414"/>
      <c r="DE120" s="414"/>
      <c r="DF120" s="414"/>
      <c r="DG120" s="414"/>
      <c r="DH120" s="414"/>
      <c r="DI120" s="414"/>
      <c r="DJ120" s="414"/>
      <c r="DK120" s="414"/>
      <c r="DL120" s="414"/>
      <c r="DM120" s="414"/>
      <c r="DN120" s="414"/>
      <c r="DO120" s="414"/>
      <c r="DP120" s="414"/>
      <c r="DQ120" s="414"/>
      <c r="DR120" s="414"/>
      <c r="DS120" s="414"/>
      <c r="DT120" s="414"/>
      <c r="DU120" s="414"/>
      <c r="DV120" s="414"/>
      <c r="DW120" s="414"/>
      <c r="DX120" s="414"/>
      <c r="DY120" s="414"/>
      <c r="DZ120" s="414"/>
      <c r="EA120" s="414"/>
      <c r="EB120" s="414"/>
      <c r="EC120" s="414"/>
      <c r="ED120" s="414"/>
      <c r="EE120" s="414"/>
      <c r="EF120" s="414"/>
      <c r="EG120" s="414"/>
      <c r="EH120" s="414"/>
      <c r="EI120" s="414"/>
      <c r="EJ120" s="414"/>
      <c r="EK120" s="414"/>
      <c r="EL120" s="414"/>
      <c r="EM120" s="414"/>
      <c r="EN120" s="414"/>
      <c r="EO120" s="414"/>
      <c r="EP120" s="414"/>
      <c r="EQ120" s="414"/>
      <c r="ER120" s="414"/>
      <c r="ES120" s="414"/>
      <c r="ET120" s="414"/>
      <c r="EU120" s="414"/>
    </row>
    <row r="121" spans="1:151" s="424" customFormat="1" ht="45" hidden="1">
      <c r="A121" s="434" t="s">
        <v>1933</v>
      </c>
      <c r="B121" s="438" t="s">
        <v>933</v>
      </c>
      <c r="C121" s="438" t="s">
        <v>361</v>
      </c>
      <c r="D121" s="438" t="s">
        <v>1934</v>
      </c>
      <c r="E121" s="438" t="s">
        <v>1935</v>
      </c>
      <c r="F121" s="438" t="s">
        <v>33</v>
      </c>
      <c r="G121" s="438" t="s">
        <v>1887</v>
      </c>
      <c r="H121" s="438" t="s">
        <v>1508</v>
      </c>
      <c r="I121" s="436">
        <v>43831</v>
      </c>
      <c r="J121" s="436" t="s">
        <v>1066</v>
      </c>
      <c r="K121" s="436" t="s">
        <v>964</v>
      </c>
      <c r="L121" s="436" t="s">
        <v>964</v>
      </c>
      <c r="M121" s="438" t="s">
        <v>1512</v>
      </c>
      <c r="N121" s="438" t="s">
        <v>1513</v>
      </c>
      <c r="O121" s="438" t="s">
        <v>1581</v>
      </c>
      <c r="P121" s="438" t="s">
        <v>33</v>
      </c>
      <c r="Q121" s="438" t="s">
        <v>33</v>
      </c>
      <c r="R121" s="438" t="s">
        <v>1876</v>
      </c>
      <c r="S121" s="438" t="s">
        <v>1922</v>
      </c>
      <c r="T121" s="438" t="s">
        <v>1516</v>
      </c>
      <c r="U121" s="438"/>
      <c r="V121" s="434" t="s">
        <v>1517</v>
      </c>
      <c r="W121" s="438"/>
      <c r="X121" s="438" t="s">
        <v>1517</v>
      </c>
      <c r="Y121" s="438"/>
      <c r="Z121" s="438"/>
      <c r="AA121" s="434" t="s">
        <v>32</v>
      </c>
      <c r="AB121" s="438" t="s">
        <v>1509</v>
      </c>
      <c r="AC121" s="438" t="s">
        <v>1509</v>
      </c>
      <c r="AD121" s="438" t="s">
        <v>1509</v>
      </c>
      <c r="AE121" s="438" t="s">
        <v>1509</v>
      </c>
      <c r="AF121" s="436">
        <v>44530</v>
      </c>
      <c r="AG121" s="438" t="s">
        <v>1509</v>
      </c>
      <c r="AH121" s="424">
        <v>1</v>
      </c>
      <c r="AI121" s="414"/>
      <c r="AJ121" s="414"/>
      <c r="AK121" s="414"/>
      <c r="AL121" s="414"/>
      <c r="AM121" s="414"/>
      <c r="AN121" s="414"/>
      <c r="AO121" s="414"/>
      <c r="AP121" s="414"/>
      <c r="AQ121" s="414"/>
      <c r="AR121" s="414"/>
      <c r="AS121" s="414"/>
      <c r="AT121" s="414"/>
      <c r="AU121" s="414"/>
      <c r="AV121" s="414"/>
      <c r="AW121" s="414"/>
      <c r="AX121" s="414"/>
      <c r="AY121" s="414"/>
      <c r="AZ121" s="414"/>
      <c r="BA121" s="414"/>
      <c r="BB121" s="414"/>
      <c r="BC121" s="414"/>
      <c r="BD121" s="414"/>
      <c r="BE121" s="414"/>
      <c r="BF121" s="414"/>
      <c r="BG121" s="414"/>
      <c r="BH121" s="414"/>
      <c r="BI121" s="414"/>
      <c r="BJ121" s="414"/>
      <c r="BK121" s="414"/>
      <c r="BL121" s="414"/>
      <c r="BM121" s="414"/>
      <c r="BN121" s="414"/>
      <c r="BO121" s="414"/>
      <c r="BP121" s="414"/>
      <c r="BQ121" s="414"/>
      <c r="BR121" s="414"/>
      <c r="BS121" s="414"/>
      <c r="BT121" s="414"/>
      <c r="BU121" s="414"/>
      <c r="BV121" s="414"/>
      <c r="BW121" s="414"/>
      <c r="BX121" s="414"/>
      <c r="BY121" s="414"/>
      <c r="BZ121" s="414"/>
      <c r="CA121" s="414"/>
      <c r="CB121" s="414"/>
      <c r="CC121" s="414"/>
      <c r="CD121" s="414"/>
      <c r="CE121" s="414"/>
      <c r="CF121" s="414"/>
      <c r="CG121" s="414"/>
      <c r="CH121" s="414"/>
      <c r="CI121" s="414"/>
      <c r="CJ121" s="414"/>
      <c r="CK121" s="414"/>
      <c r="CL121" s="414"/>
      <c r="CM121" s="414"/>
      <c r="CN121" s="414"/>
      <c r="CO121" s="414"/>
      <c r="CP121" s="414"/>
      <c r="CQ121" s="414"/>
      <c r="CR121" s="414"/>
      <c r="CS121" s="414"/>
      <c r="CT121" s="414"/>
      <c r="CU121" s="414"/>
      <c r="CV121" s="414"/>
      <c r="CW121" s="414"/>
      <c r="CX121" s="414"/>
      <c r="CY121" s="414"/>
      <c r="CZ121" s="414"/>
      <c r="DA121" s="414"/>
      <c r="DB121" s="414"/>
      <c r="DC121" s="414"/>
      <c r="DD121" s="414"/>
      <c r="DE121" s="414"/>
      <c r="DF121" s="414"/>
      <c r="DG121" s="414"/>
      <c r="DH121" s="414"/>
      <c r="DI121" s="414"/>
      <c r="DJ121" s="414"/>
      <c r="DK121" s="414"/>
      <c r="DL121" s="414"/>
      <c r="DM121" s="414"/>
      <c r="DN121" s="414"/>
      <c r="DO121" s="414"/>
      <c r="DP121" s="414"/>
      <c r="DQ121" s="414"/>
      <c r="DR121" s="414"/>
      <c r="DS121" s="414"/>
      <c r="DT121" s="414"/>
      <c r="DU121" s="414"/>
      <c r="DV121" s="414"/>
      <c r="DW121" s="414"/>
      <c r="DX121" s="414"/>
      <c r="DY121" s="414"/>
      <c r="DZ121" s="414"/>
      <c r="EA121" s="414"/>
      <c r="EB121" s="414"/>
      <c r="EC121" s="414"/>
      <c r="ED121" s="414"/>
      <c r="EE121" s="414"/>
      <c r="EF121" s="414"/>
      <c r="EG121" s="414"/>
      <c r="EH121" s="414"/>
      <c r="EI121" s="414"/>
      <c r="EJ121" s="414"/>
      <c r="EK121" s="414"/>
      <c r="EL121" s="414"/>
      <c r="EM121" s="414"/>
      <c r="EN121" s="414"/>
      <c r="EO121" s="414"/>
      <c r="EP121" s="414"/>
      <c r="EQ121" s="414"/>
      <c r="ER121" s="414"/>
      <c r="ES121" s="414"/>
      <c r="ET121" s="414"/>
      <c r="EU121" s="414"/>
    </row>
    <row r="122" spans="1:151" s="424" customFormat="1" ht="105" hidden="1">
      <c r="A122" s="434" t="s">
        <v>1936</v>
      </c>
      <c r="B122" s="438" t="s">
        <v>933</v>
      </c>
      <c r="C122" s="438" t="s">
        <v>361</v>
      </c>
      <c r="D122" s="438" t="s">
        <v>1937</v>
      </c>
      <c r="E122" s="438" t="s">
        <v>1938</v>
      </c>
      <c r="F122" s="438" t="s">
        <v>33</v>
      </c>
      <c r="G122" s="438" t="s">
        <v>1887</v>
      </c>
      <c r="H122" s="438" t="s">
        <v>1508</v>
      </c>
      <c r="I122" s="436">
        <v>43831</v>
      </c>
      <c r="J122" s="436" t="s">
        <v>1066</v>
      </c>
      <c r="K122" s="436" t="s">
        <v>964</v>
      </c>
      <c r="L122" s="436" t="s">
        <v>964</v>
      </c>
      <c r="M122" s="438" t="s">
        <v>1512</v>
      </c>
      <c r="N122" s="438" t="s">
        <v>1513</v>
      </c>
      <c r="O122" s="438" t="s">
        <v>1581</v>
      </c>
      <c r="P122" s="438" t="s">
        <v>33</v>
      </c>
      <c r="Q122" s="438" t="s">
        <v>33</v>
      </c>
      <c r="R122" s="438" t="s">
        <v>1876</v>
      </c>
      <c r="S122" s="438" t="s">
        <v>1939</v>
      </c>
      <c r="T122" s="438" t="s">
        <v>1516</v>
      </c>
      <c r="U122" s="438"/>
      <c r="V122" s="434" t="s">
        <v>1517</v>
      </c>
      <c r="W122" s="438"/>
      <c r="X122" s="438" t="s">
        <v>1517</v>
      </c>
      <c r="Y122" s="438"/>
      <c r="Z122" s="438"/>
      <c r="AA122" s="434" t="s">
        <v>32</v>
      </c>
      <c r="AB122" s="438" t="s">
        <v>1509</v>
      </c>
      <c r="AC122" s="438" t="s">
        <v>1509</v>
      </c>
      <c r="AD122" s="438" t="s">
        <v>1509</v>
      </c>
      <c r="AE122" s="438" t="s">
        <v>1509</v>
      </c>
      <c r="AF122" s="436">
        <v>44530</v>
      </c>
      <c r="AG122" s="438" t="s">
        <v>1509</v>
      </c>
      <c r="AH122" s="424">
        <v>1</v>
      </c>
      <c r="AI122" s="414"/>
      <c r="AJ122" s="414"/>
      <c r="AK122" s="414"/>
      <c r="AL122" s="414"/>
      <c r="AM122" s="414"/>
      <c r="AN122" s="414"/>
      <c r="AO122" s="414"/>
      <c r="AP122" s="414"/>
      <c r="AQ122" s="414"/>
      <c r="AR122" s="414"/>
      <c r="AS122" s="414"/>
      <c r="AT122" s="414"/>
      <c r="AU122" s="414"/>
      <c r="AV122" s="414"/>
      <c r="AW122" s="414"/>
      <c r="AX122" s="414"/>
      <c r="AY122" s="414"/>
      <c r="AZ122" s="414"/>
      <c r="BA122" s="414"/>
      <c r="BB122" s="414"/>
      <c r="BC122" s="414"/>
      <c r="BD122" s="414"/>
      <c r="BE122" s="414"/>
      <c r="BF122" s="414"/>
      <c r="BG122" s="414"/>
      <c r="BH122" s="414"/>
      <c r="BI122" s="414"/>
      <c r="BJ122" s="414"/>
      <c r="BK122" s="414"/>
      <c r="BL122" s="414"/>
      <c r="BM122" s="414"/>
      <c r="BN122" s="414"/>
      <c r="BO122" s="414"/>
      <c r="BP122" s="414"/>
      <c r="BQ122" s="414"/>
      <c r="BR122" s="414"/>
      <c r="BS122" s="414"/>
      <c r="BT122" s="414"/>
      <c r="BU122" s="414"/>
      <c r="BV122" s="414"/>
      <c r="BW122" s="414"/>
      <c r="BX122" s="414"/>
      <c r="BY122" s="414"/>
      <c r="BZ122" s="414"/>
      <c r="CA122" s="414"/>
      <c r="CB122" s="414"/>
      <c r="CC122" s="414"/>
      <c r="CD122" s="414"/>
      <c r="CE122" s="414"/>
      <c r="CF122" s="414"/>
      <c r="CG122" s="414"/>
      <c r="CH122" s="414"/>
      <c r="CI122" s="414"/>
      <c r="CJ122" s="414"/>
      <c r="CK122" s="414"/>
      <c r="CL122" s="414"/>
      <c r="CM122" s="414"/>
      <c r="CN122" s="414"/>
      <c r="CO122" s="414"/>
      <c r="CP122" s="414"/>
      <c r="CQ122" s="414"/>
      <c r="CR122" s="414"/>
      <c r="CS122" s="414"/>
      <c r="CT122" s="414"/>
      <c r="CU122" s="414"/>
      <c r="CV122" s="414"/>
      <c r="CW122" s="414"/>
      <c r="CX122" s="414"/>
      <c r="CY122" s="414"/>
      <c r="CZ122" s="414"/>
      <c r="DA122" s="414"/>
      <c r="DB122" s="414"/>
      <c r="DC122" s="414"/>
      <c r="DD122" s="414"/>
      <c r="DE122" s="414"/>
      <c r="DF122" s="414"/>
      <c r="DG122" s="414"/>
      <c r="DH122" s="414"/>
      <c r="DI122" s="414"/>
      <c r="DJ122" s="414"/>
      <c r="DK122" s="414"/>
      <c r="DL122" s="414"/>
      <c r="DM122" s="414"/>
      <c r="DN122" s="414"/>
      <c r="DO122" s="414"/>
      <c r="DP122" s="414"/>
      <c r="DQ122" s="414"/>
      <c r="DR122" s="414"/>
      <c r="DS122" s="414"/>
      <c r="DT122" s="414"/>
      <c r="DU122" s="414"/>
      <c r="DV122" s="414"/>
      <c r="DW122" s="414"/>
      <c r="DX122" s="414"/>
      <c r="DY122" s="414"/>
      <c r="DZ122" s="414"/>
      <c r="EA122" s="414"/>
      <c r="EB122" s="414"/>
      <c r="EC122" s="414"/>
      <c r="ED122" s="414"/>
      <c r="EE122" s="414"/>
      <c r="EF122" s="414"/>
      <c r="EG122" s="414"/>
      <c r="EH122" s="414"/>
      <c r="EI122" s="414"/>
      <c r="EJ122" s="414"/>
      <c r="EK122" s="414"/>
      <c r="EL122" s="414"/>
      <c r="EM122" s="414"/>
      <c r="EN122" s="414"/>
      <c r="EO122" s="414"/>
      <c r="EP122" s="414"/>
      <c r="EQ122" s="414"/>
      <c r="ER122" s="414"/>
      <c r="ES122" s="414"/>
      <c r="ET122" s="414"/>
      <c r="EU122" s="414"/>
    </row>
    <row r="123" spans="1:151" s="424" customFormat="1" ht="150" hidden="1">
      <c r="A123" s="434" t="s">
        <v>1940</v>
      </c>
      <c r="B123" s="438" t="s">
        <v>933</v>
      </c>
      <c r="C123" s="438" t="s">
        <v>361</v>
      </c>
      <c r="D123" s="438" t="s">
        <v>1941</v>
      </c>
      <c r="E123" s="438" t="s">
        <v>1942</v>
      </c>
      <c r="F123" s="438" t="s">
        <v>33</v>
      </c>
      <c r="G123" s="438" t="s">
        <v>1943</v>
      </c>
      <c r="H123" s="438" t="s">
        <v>1508</v>
      </c>
      <c r="I123" s="436">
        <v>43831</v>
      </c>
      <c r="J123" s="436" t="s">
        <v>1066</v>
      </c>
      <c r="K123" s="436" t="s">
        <v>964</v>
      </c>
      <c r="L123" s="436" t="s">
        <v>964</v>
      </c>
      <c r="M123" s="438" t="s">
        <v>1512</v>
      </c>
      <c r="N123" s="438" t="s">
        <v>1513</v>
      </c>
      <c r="O123" s="438" t="s">
        <v>1581</v>
      </c>
      <c r="P123" s="438" t="s">
        <v>33</v>
      </c>
      <c r="Q123" s="438" t="s">
        <v>33</v>
      </c>
      <c r="R123" s="438" t="s">
        <v>1876</v>
      </c>
      <c r="S123" s="438" t="s">
        <v>1944</v>
      </c>
      <c r="T123" s="438" t="s">
        <v>1516</v>
      </c>
      <c r="U123" s="438"/>
      <c r="V123" s="434" t="s">
        <v>8</v>
      </c>
      <c r="W123" s="438"/>
      <c r="X123" s="438" t="s">
        <v>8</v>
      </c>
      <c r="Y123" s="438"/>
      <c r="Z123" s="438"/>
      <c r="AA123" s="434" t="s">
        <v>32</v>
      </c>
      <c r="AB123" s="438" t="s">
        <v>1509</v>
      </c>
      <c r="AC123" s="438" t="s">
        <v>1509</v>
      </c>
      <c r="AD123" s="438" t="s">
        <v>1509</v>
      </c>
      <c r="AE123" s="438" t="s">
        <v>1509</v>
      </c>
      <c r="AF123" s="436">
        <v>44530</v>
      </c>
      <c r="AG123" s="438" t="s">
        <v>1509</v>
      </c>
      <c r="AH123" s="424">
        <v>1</v>
      </c>
      <c r="AI123" s="414"/>
      <c r="AJ123" s="414"/>
      <c r="AK123" s="414"/>
      <c r="AL123" s="414"/>
      <c r="AM123" s="414"/>
      <c r="AN123" s="414"/>
      <c r="AO123" s="414"/>
      <c r="AP123" s="414"/>
      <c r="AQ123" s="414"/>
      <c r="AR123" s="414"/>
      <c r="AS123" s="414"/>
      <c r="AT123" s="414"/>
      <c r="AU123" s="414"/>
      <c r="AV123" s="414"/>
      <c r="AW123" s="414"/>
      <c r="AX123" s="414"/>
      <c r="AY123" s="414"/>
      <c r="AZ123" s="414"/>
      <c r="BA123" s="414"/>
      <c r="BB123" s="414"/>
      <c r="BC123" s="414"/>
      <c r="BD123" s="414"/>
      <c r="BE123" s="414"/>
      <c r="BF123" s="414"/>
      <c r="BG123" s="414"/>
      <c r="BH123" s="414"/>
      <c r="BI123" s="414"/>
      <c r="BJ123" s="414"/>
      <c r="BK123" s="414"/>
      <c r="BL123" s="414"/>
      <c r="BM123" s="414"/>
      <c r="BN123" s="414"/>
      <c r="BO123" s="414"/>
      <c r="BP123" s="414"/>
      <c r="BQ123" s="414"/>
      <c r="BR123" s="414"/>
      <c r="BS123" s="414"/>
      <c r="BT123" s="414"/>
      <c r="BU123" s="414"/>
      <c r="BV123" s="414"/>
      <c r="BW123" s="414"/>
      <c r="BX123" s="414"/>
      <c r="BY123" s="414"/>
      <c r="BZ123" s="414"/>
      <c r="CA123" s="414"/>
      <c r="CB123" s="414"/>
      <c r="CC123" s="414"/>
      <c r="CD123" s="414"/>
      <c r="CE123" s="414"/>
      <c r="CF123" s="414"/>
      <c r="CG123" s="414"/>
      <c r="CH123" s="414"/>
      <c r="CI123" s="414"/>
      <c r="CJ123" s="414"/>
      <c r="CK123" s="414"/>
      <c r="CL123" s="414"/>
      <c r="CM123" s="414"/>
      <c r="CN123" s="414"/>
      <c r="CO123" s="414"/>
      <c r="CP123" s="414"/>
      <c r="CQ123" s="414"/>
      <c r="CR123" s="414"/>
      <c r="CS123" s="414"/>
      <c r="CT123" s="414"/>
      <c r="CU123" s="414"/>
      <c r="CV123" s="414"/>
      <c r="CW123" s="414"/>
      <c r="CX123" s="414"/>
      <c r="CY123" s="414"/>
      <c r="CZ123" s="414"/>
      <c r="DA123" s="414"/>
      <c r="DB123" s="414"/>
      <c r="DC123" s="414"/>
      <c r="DD123" s="414"/>
      <c r="DE123" s="414"/>
      <c r="DF123" s="414"/>
      <c r="DG123" s="414"/>
      <c r="DH123" s="414"/>
      <c r="DI123" s="414"/>
      <c r="DJ123" s="414"/>
      <c r="DK123" s="414"/>
      <c r="DL123" s="414"/>
      <c r="DM123" s="414"/>
      <c r="DN123" s="414"/>
      <c r="DO123" s="414"/>
      <c r="DP123" s="414"/>
      <c r="DQ123" s="414"/>
      <c r="DR123" s="414"/>
      <c r="DS123" s="414"/>
      <c r="DT123" s="414"/>
      <c r="DU123" s="414"/>
      <c r="DV123" s="414"/>
      <c r="DW123" s="414"/>
      <c r="DX123" s="414"/>
      <c r="DY123" s="414"/>
      <c r="DZ123" s="414"/>
      <c r="EA123" s="414"/>
      <c r="EB123" s="414"/>
      <c r="EC123" s="414"/>
      <c r="ED123" s="414"/>
      <c r="EE123" s="414"/>
      <c r="EF123" s="414"/>
      <c r="EG123" s="414"/>
      <c r="EH123" s="414"/>
      <c r="EI123" s="414"/>
      <c r="EJ123" s="414"/>
      <c r="EK123" s="414"/>
      <c r="EL123" s="414"/>
      <c r="EM123" s="414"/>
      <c r="EN123" s="414"/>
      <c r="EO123" s="414"/>
      <c r="EP123" s="414"/>
      <c r="EQ123" s="414"/>
      <c r="ER123" s="414"/>
      <c r="ES123" s="414"/>
      <c r="ET123" s="414"/>
      <c r="EU123" s="414"/>
    </row>
    <row r="124" spans="1:151" s="424" customFormat="1" ht="60" hidden="1">
      <c r="A124" s="434" t="s">
        <v>1945</v>
      </c>
      <c r="B124" s="438" t="s">
        <v>933</v>
      </c>
      <c r="C124" s="438" t="s">
        <v>361</v>
      </c>
      <c r="D124" s="438" t="s">
        <v>1946</v>
      </c>
      <c r="E124" s="438" t="s">
        <v>1947</v>
      </c>
      <c r="F124" s="438" t="s">
        <v>33</v>
      </c>
      <c r="G124" s="438" t="s">
        <v>1948</v>
      </c>
      <c r="H124" s="438" t="s">
        <v>1508</v>
      </c>
      <c r="I124" s="436">
        <v>43831</v>
      </c>
      <c r="J124" s="436" t="s">
        <v>1066</v>
      </c>
      <c r="K124" s="436" t="s">
        <v>964</v>
      </c>
      <c r="L124" s="436" t="s">
        <v>964</v>
      </c>
      <c r="M124" s="438" t="s">
        <v>1512</v>
      </c>
      <c r="N124" s="438" t="s">
        <v>1513</v>
      </c>
      <c r="O124" s="438" t="s">
        <v>1581</v>
      </c>
      <c r="P124" s="438" t="s">
        <v>33</v>
      </c>
      <c r="Q124" s="438" t="s">
        <v>33</v>
      </c>
      <c r="R124" s="438" t="s">
        <v>1856</v>
      </c>
      <c r="S124" s="438" t="s">
        <v>1509</v>
      </c>
      <c r="T124" s="438" t="s">
        <v>1516</v>
      </c>
      <c r="U124" s="438"/>
      <c r="V124" s="434" t="s">
        <v>6</v>
      </c>
      <c r="W124" s="438"/>
      <c r="X124" s="438" t="s">
        <v>1517</v>
      </c>
      <c r="Y124" s="438"/>
      <c r="Z124" s="438"/>
      <c r="AA124" s="434" t="s">
        <v>32</v>
      </c>
      <c r="AB124" s="438" t="s">
        <v>1509</v>
      </c>
      <c r="AC124" s="438" t="s">
        <v>1509</v>
      </c>
      <c r="AD124" s="438" t="s">
        <v>1509</v>
      </c>
      <c r="AE124" s="438" t="s">
        <v>1509</v>
      </c>
      <c r="AF124" s="436">
        <v>44530</v>
      </c>
      <c r="AG124" s="438" t="s">
        <v>1509</v>
      </c>
      <c r="AH124" s="424">
        <v>1</v>
      </c>
      <c r="AI124" s="414"/>
      <c r="AJ124" s="414"/>
      <c r="AK124" s="414"/>
      <c r="AL124" s="414"/>
      <c r="AM124" s="414"/>
      <c r="AN124" s="414"/>
      <c r="AO124" s="414"/>
      <c r="AP124" s="414"/>
      <c r="AQ124" s="414"/>
      <c r="AR124" s="414"/>
      <c r="AS124" s="414"/>
      <c r="AT124" s="414"/>
      <c r="AU124" s="414"/>
      <c r="AV124" s="414"/>
      <c r="AW124" s="414"/>
      <c r="AX124" s="414"/>
      <c r="AY124" s="414"/>
      <c r="AZ124" s="414"/>
      <c r="BA124" s="414"/>
      <c r="BB124" s="414"/>
      <c r="BC124" s="414"/>
      <c r="BD124" s="414"/>
      <c r="BE124" s="414"/>
      <c r="BF124" s="414"/>
      <c r="BG124" s="414"/>
      <c r="BH124" s="414"/>
      <c r="BI124" s="414"/>
      <c r="BJ124" s="414"/>
      <c r="BK124" s="414"/>
      <c r="BL124" s="414"/>
      <c r="BM124" s="414"/>
      <c r="BN124" s="414"/>
      <c r="BO124" s="414"/>
      <c r="BP124" s="414"/>
      <c r="BQ124" s="414"/>
      <c r="BR124" s="414"/>
      <c r="BS124" s="414"/>
      <c r="BT124" s="414"/>
      <c r="BU124" s="414"/>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14"/>
      <c r="CQ124" s="414"/>
      <c r="CR124" s="414"/>
      <c r="CS124" s="414"/>
      <c r="CT124" s="414"/>
      <c r="CU124" s="414"/>
      <c r="CV124" s="414"/>
      <c r="CW124" s="414"/>
      <c r="CX124" s="414"/>
      <c r="CY124" s="414"/>
      <c r="CZ124" s="414"/>
      <c r="DA124" s="414"/>
      <c r="DB124" s="414"/>
      <c r="DC124" s="414"/>
      <c r="DD124" s="414"/>
      <c r="DE124" s="414"/>
      <c r="DF124" s="414"/>
      <c r="DG124" s="414"/>
      <c r="DH124" s="414"/>
      <c r="DI124" s="414"/>
      <c r="DJ124" s="414"/>
      <c r="DK124" s="414"/>
      <c r="DL124" s="414"/>
      <c r="DM124" s="414"/>
      <c r="DN124" s="414"/>
      <c r="DO124" s="414"/>
      <c r="DP124" s="414"/>
      <c r="DQ124" s="414"/>
      <c r="DR124" s="414"/>
      <c r="DS124" s="414"/>
      <c r="DT124" s="414"/>
      <c r="DU124" s="414"/>
      <c r="DV124" s="414"/>
      <c r="DW124" s="414"/>
      <c r="DX124" s="414"/>
      <c r="DY124" s="414"/>
      <c r="DZ124" s="414"/>
      <c r="EA124" s="414"/>
      <c r="EB124" s="414"/>
      <c r="EC124" s="414"/>
      <c r="ED124" s="414"/>
      <c r="EE124" s="414"/>
      <c r="EF124" s="414"/>
      <c r="EG124" s="414"/>
      <c r="EH124" s="414"/>
      <c r="EI124" s="414"/>
      <c r="EJ124" s="414"/>
      <c r="EK124" s="414"/>
      <c r="EL124" s="414"/>
      <c r="EM124" s="414"/>
      <c r="EN124" s="414"/>
      <c r="EO124" s="414"/>
      <c r="EP124" s="414"/>
      <c r="EQ124" s="414"/>
      <c r="ER124" s="414"/>
      <c r="ES124" s="414"/>
      <c r="ET124" s="414"/>
      <c r="EU124" s="414"/>
    </row>
    <row r="125" spans="1:151" s="424" customFormat="1" ht="45" hidden="1">
      <c r="A125" s="434" t="s">
        <v>1949</v>
      </c>
      <c r="B125" s="438" t="s">
        <v>933</v>
      </c>
      <c r="C125" s="438" t="s">
        <v>361</v>
      </c>
      <c r="D125" s="438" t="s">
        <v>1950</v>
      </c>
      <c r="E125" s="438" t="s">
        <v>1947</v>
      </c>
      <c r="F125" s="438" t="s">
        <v>33</v>
      </c>
      <c r="G125" s="441" t="s">
        <v>1948</v>
      </c>
      <c r="H125" s="438" t="s">
        <v>1508</v>
      </c>
      <c r="I125" s="436">
        <v>43831</v>
      </c>
      <c r="J125" s="436" t="s">
        <v>1066</v>
      </c>
      <c r="K125" s="436" t="s">
        <v>964</v>
      </c>
      <c r="L125" s="436" t="s">
        <v>964</v>
      </c>
      <c r="M125" s="438" t="s">
        <v>1512</v>
      </c>
      <c r="N125" s="438" t="s">
        <v>1513</v>
      </c>
      <c r="O125" s="438" t="s">
        <v>1581</v>
      </c>
      <c r="P125" s="438" t="s">
        <v>33</v>
      </c>
      <c r="Q125" s="438" t="s">
        <v>33</v>
      </c>
      <c r="R125" s="438" t="s">
        <v>1856</v>
      </c>
      <c r="S125" s="438" t="s">
        <v>1509</v>
      </c>
      <c r="T125" s="438" t="s">
        <v>1516</v>
      </c>
      <c r="U125" s="438"/>
      <c r="V125" s="434" t="s">
        <v>6</v>
      </c>
      <c r="W125" s="438"/>
      <c r="X125" s="438" t="s">
        <v>1517</v>
      </c>
      <c r="Y125" s="438"/>
      <c r="Z125" s="438"/>
      <c r="AA125" s="434" t="s">
        <v>32</v>
      </c>
      <c r="AB125" s="438" t="s">
        <v>1509</v>
      </c>
      <c r="AC125" s="438" t="s">
        <v>1509</v>
      </c>
      <c r="AD125" s="438" t="s">
        <v>1509</v>
      </c>
      <c r="AE125" s="438" t="s">
        <v>1509</v>
      </c>
      <c r="AF125" s="436">
        <v>44530</v>
      </c>
      <c r="AG125" s="438" t="s">
        <v>1509</v>
      </c>
      <c r="AH125" s="424">
        <v>1</v>
      </c>
      <c r="AI125" s="414"/>
      <c r="AJ125" s="414"/>
      <c r="AK125" s="414"/>
      <c r="AL125" s="414"/>
      <c r="AM125" s="414"/>
      <c r="AN125" s="414"/>
      <c r="AO125" s="414"/>
      <c r="AP125" s="414"/>
      <c r="AQ125" s="414"/>
      <c r="AR125" s="414"/>
      <c r="AS125" s="414"/>
      <c r="AT125" s="414"/>
      <c r="AU125" s="414"/>
      <c r="AV125" s="414"/>
      <c r="AW125" s="414"/>
      <c r="AX125" s="414"/>
      <c r="AY125" s="414"/>
      <c r="AZ125" s="414"/>
      <c r="BA125" s="414"/>
      <c r="BB125" s="414"/>
      <c r="BC125" s="414"/>
      <c r="BD125" s="414"/>
      <c r="BE125" s="414"/>
      <c r="BF125" s="414"/>
      <c r="BG125" s="414"/>
      <c r="BH125" s="414"/>
      <c r="BI125" s="414"/>
      <c r="BJ125" s="414"/>
      <c r="BK125" s="414"/>
      <c r="BL125" s="414"/>
      <c r="BM125" s="414"/>
      <c r="BN125" s="414"/>
      <c r="BO125" s="414"/>
      <c r="BP125" s="414"/>
      <c r="BQ125" s="414"/>
      <c r="BR125" s="414"/>
      <c r="BS125" s="414"/>
      <c r="BT125" s="414"/>
      <c r="BU125" s="414"/>
      <c r="BV125" s="414"/>
      <c r="BW125" s="414"/>
      <c r="BX125" s="414"/>
      <c r="BY125" s="414"/>
      <c r="BZ125" s="414"/>
      <c r="CA125" s="414"/>
      <c r="CB125" s="414"/>
      <c r="CC125" s="414"/>
      <c r="CD125" s="414"/>
      <c r="CE125" s="414"/>
      <c r="CF125" s="414"/>
      <c r="CG125" s="414"/>
      <c r="CH125" s="414"/>
      <c r="CI125" s="414"/>
      <c r="CJ125" s="414"/>
      <c r="CK125" s="414"/>
      <c r="CL125" s="414"/>
      <c r="CM125" s="414"/>
      <c r="CN125" s="414"/>
      <c r="CO125" s="414"/>
      <c r="CP125" s="414"/>
      <c r="CQ125" s="414"/>
      <c r="CR125" s="414"/>
      <c r="CS125" s="414"/>
      <c r="CT125" s="414"/>
      <c r="CU125" s="414"/>
      <c r="CV125" s="414"/>
      <c r="CW125" s="414"/>
      <c r="CX125" s="414"/>
      <c r="CY125" s="414"/>
      <c r="CZ125" s="414"/>
      <c r="DA125" s="414"/>
      <c r="DB125" s="414"/>
      <c r="DC125" s="414"/>
      <c r="DD125" s="414"/>
      <c r="DE125" s="414"/>
      <c r="DF125" s="414"/>
      <c r="DG125" s="414"/>
      <c r="DH125" s="414"/>
      <c r="DI125" s="414"/>
      <c r="DJ125" s="414"/>
      <c r="DK125" s="414"/>
      <c r="DL125" s="414"/>
      <c r="DM125" s="414"/>
      <c r="DN125" s="414"/>
      <c r="DO125" s="414"/>
      <c r="DP125" s="414"/>
      <c r="DQ125" s="414"/>
      <c r="DR125" s="414"/>
      <c r="DS125" s="414"/>
      <c r="DT125" s="414"/>
      <c r="DU125" s="414"/>
      <c r="DV125" s="414"/>
      <c r="DW125" s="414"/>
      <c r="DX125" s="414"/>
      <c r="DY125" s="414"/>
      <c r="DZ125" s="414"/>
      <c r="EA125" s="414"/>
      <c r="EB125" s="414"/>
      <c r="EC125" s="414"/>
      <c r="ED125" s="414"/>
      <c r="EE125" s="414"/>
      <c r="EF125" s="414"/>
      <c r="EG125" s="414"/>
      <c r="EH125" s="414"/>
      <c r="EI125" s="414"/>
      <c r="EJ125" s="414"/>
      <c r="EK125" s="414"/>
      <c r="EL125" s="414"/>
      <c r="EM125" s="414"/>
      <c r="EN125" s="414"/>
      <c r="EO125" s="414"/>
      <c r="EP125" s="414"/>
      <c r="EQ125" s="414"/>
      <c r="ER125" s="414"/>
      <c r="ES125" s="414"/>
      <c r="ET125" s="414"/>
      <c r="EU125" s="414"/>
    </row>
    <row r="126" spans="1:151" s="424" customFormat="1" ht="90" hidden="1">
      <c r="A126" s="434" t="s">
        <v>1951</v>
      </c>
      <c r="B126" s="438" t="s">
        <v>933</v>
      </c>
      <c r="C126" s="438" t="s">
        <v>361</v>
      </c>
      <c r="D126" s="438" t="s">
        <v>1952</v>
      </c>
      <c r="E126" s="438" t="s">
        <v>1871</v>
      </c>
      <c r="F126" s="438" t="s">
        <v>33</v>
      </c>
      <c r="G126" s="438" t="s">
        <v>1948</v>
      </c>
      <c r="H126" s="438" t="s">
        <v>1508</v>
      </c>
      <c r="I126" s="436">
        <v>43831</v>
      </c>
      <c r="J126" s="436" t="s">
        <v>1211</v>
      </c>
      <c r="K126" s="436" t="s">
        <v>964</v>
      </c>
      <c r="L126" s="436" t="s">
        <v>964</v>
      </c>
      <c r="M126" s="438" t="s">
        <v>1512</v>
      </c>
      <c r="N126" s="438" t="s">
        <v>1513</v>
      </c>
      <c r="O126" s="438" t="s">
        <v>1581</v>
      </c>
      <c r="P126" s="438" t="s">
        <v>33</v>
      </c>
      <c r="Q126" s="438" t="s">
        <v>33</v>
      </c>
      <c r="R126" s="438" t="s">
        <v>1856</v>
      </c>
      <c r="S126" s="438" t="s">
        <v>1509</v>
      </c>
      <c r="T126" s="438" t="s">
        <v>1629</v>
      </c>
      <c r="U126" s="438"/>
      <c r="V126" s="434" t="s">
        <v>6</v>
      </c>
      <c r="W126" s="438"/>
      <c r="X126" s="438" t="s">
        <v>1517</v>
      </c>
      <c r="Y126" s="438"/>
      <c r="Z126" s="438"/>
      <c r="AA126" s="434" t="s">
        <v>32</v>
      </c>
      <c r="AB126" s="438" t="s">
        <v>1509</v>
      </c>
      <c r="AC126" s="438" t="s">
        <v>1509</v>
      </c>
      <c r="AD126" s="438" t="s">
        <v>1509</v>
      </c>
      <c r="AE126" s="438" t="s">
        <v>1509</v>
      </c>
      <c r="AF126" s="436">
        <v>44530</v>
      </c>
      <c r="AG126" s="438" t="s">
        <v>1509</v>
      </c>
      <c r="AH126" s="424">
        <v>1</v>
      </c>
      <c r="AI126" s="414"/>
      <c r="AJ126" s="414"/>
      <c r="AK126" s="414"/>
      <c r="AL126" s="414"/>
      <c r="AM126" s="414"/>
      <c r="AN126" s="414"/>
      <c r="AO126" s="414"/>
      <c r="AP126" s="414"/>
      <c r="AQ126" s="414"/>
      <c r="AR126" s="414"/>
      <c r="AS126" s="414"/>
      <c r="AT126" s="414"/>
      <c r="AU126" s="414"/>
      <c r="AV126" s="414"/>
      <c r="AW126" s="414"/>
      <c r="AX126" s="414"/>
      <c r="AY126" s="414"/>
      <c r="AZ126" s="414"/>
      <c r="BA126" s="414"/>
      <c r="BB126" s="414"/>
      <c r="BC126" s="414"/>
      <c r="BD126" s="414"/>
      <c r="BE126" s="414"/>
      <c r="BF126" s="414"/>
      <c r="BG126" s="414"/>
      <c r="BH126" s="414"/>
      <c r="BI126" s="414"/>
      <c r="BJ126" s="414"/>
      <c r="BK126" s="414"/>
      <c r="BL126" s="414"/>
      <c r="BM126" s="414"/>
      <c r="BN126" s="414"/>
      <c r="BO126" s="414"/>
      <c r="BP126" s="414"/>
      <c r="BQ126" s="414"/>
      <c r="BR126" s="414"/>
      <c r="BS126" s="414"/>
      <c r="BT126" s="414"/>
      <c r="BU126" s="414"/>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14"/>
      <c r="CQ126" s="414"/>
      <c r="CR126" s="414"/>
      <c r="CS126" s="414"/>
      <c r="CT126" s="414"/>
      <c r="CU126" s="414"/>
      <c r="CV126" s="414"/>
      <c r="CW126" s="414"/>
      <c r="CX126" s="414"/>
      <c r="CY126" s="414"/>
      <c r="CZ126" s="414"/>
      <c r="DA126" s="414"/>
      <c r="DB126" s="414"/>
      <c r="DC126" s="414"/>
      <c r="DD126" s="414"/>
      <c r="DE126" s="414"/>
      <c r="DF126" s="414"/>
      <c r="DG126" s="414"/>
      <c r="DH126" s="414"/>
      <c r="DI126" s="414"/>
      <c r="DJ126" s="414"/>
      <c r="DK126" s="414"/>
      <c r="DL126" s="414"/>
      <c r="DM126" s="414"/>
      <c r="DN126" s="414"/>
      <c r="DO126" s="414"/>
      <c r="DP126" s="414"/>
      <c r="DQ126" s="414"/>
      <c r="DR126" s="414"/>
      <c r="DS126" s="414"/>
      <c r="DT126" s="414"/>
      <c r="DU126" s="414"/>
      <c r="DV126" s="414"/>
      <c r="DW126" s="414"/>
      <c r="DX126" s="414"/>
      <c r="DY126" s="414"/>
      <c r="DZ126" s="414"/>
      <c r="EA126" s="414"/>
      <c r="EB126" s="414"/>
      <c r="EC126" s="414"/>
      <c r="ED126" s="414"/>
      <c r="EE126" s="414"/>
      <c r="EF126" s="414"/>
      <c r="EG126" s="414"/>
      <c r="EH126" s="414"/>
      <c r="EI126" s="414"/>
      <c r="EJ126" s="414"/>
      <c r="EK126" s="414"/>
      <c r="EL126" s="414"/>
      <c r="EM126" s="414"/>
      <c r="EN126" s="414"/>
      <c r="EO126" s="414"/>
      <c r="EP126" s="414"/>
      <c r="EQ126" s="414"/>
      <c r="ER126" s="414"/>
      <c r="ES126" s="414"/>
      <c r="ET126" s="414"/>
      <c r="EU126" s="414"/>
    </row>
    <row r="127" spans="1:151" s="424" customFormat="1" ht="105" hidden="1">
      <c r="A127" s="434" t="s">
        <v>1953</v>
      </c>
      <c r="B127" s="438" t="s">
        <v>933</v>
      </c>
      <c r="C127" s="438" t="s">
        <v>361</v>
      </c>
      <c r="D127" s="438" t="s">
        <v>49</v>
      </c>
      <c r="E127" s="438" t="s">
        <v>1954</v>
      </c>
      <c r="F127" s="438" t="s">
        <v>33</v>
      </c>
      <c r="G127" s="438" t="s">
        <v>1955</v>
      </c>
      <c r="H127" s="438" t="s">
        <v>1508</v>
      </c>
      <c r="I127" s="436">
        <v>43831</v>
      </c>
      <c r="J127" s="436" t="s">
        <v>1054</v>
      </c>
      <c r="K127" s="436" t="s">
        <v>964</v>
      </c>
      <c r="L127" s="436" t="s">
        <v>964</v>
      </c>
      <c r="M127" s="438" t="s">
        <v>1512</v>
      </c>
      <c r="N127" s="438" t="s">
        <v>1513</v>
      </c>
      <c r="O127" s="438" t="s">
        <v>1581</v>
      </c>
      <c r="P127" s="438" t="s">
        <v>33</v>
      </c>
      <c r="Q127" s="438" t="s">
        <v>33</v>
      </c>
      <c r="R127" s="438" t="s">
        <v>1876</v>
      </c>
      <c r="S127" s="438" t="s">
        <v>1956</v>
      </c>
      <c r="T127" s="438" t="s">
        <v>1516</v>
      </c>
      <c r="U127" s="438"/>
      <c r="V127" s="434" t="s">
        <v>8</v>
      </c>
      <c r="W127" s="438"/>
      <c r="X127" s="438" t="s">
        <v>8</v>
      </c>
      <c r="Y127" s="438"/>
      <c r="Z127" s="438"/>
      <c r="AA127" s="434" t="s">
        <v>32</v>
      </c>
      <c r="AB127" s="438" t="s">
        <v>1509</v>
      </c>
      <c r="AC127" s="438" t="s">
        <v>1509</v>
      </c>
      <c r="AD127" s="438" t="s">
        <v>1509</v>
      </c>
      <c r="AE127" s="438" t="s">
        <v>1509</v>
      </c>
      <c r="AF127" s="436">
        <v>44530</v>
      </c>
      <c r="AG127" s="438" t="s">
        <v>1509</v>
      </c>
      <c r="AH127" s="424">
        <v>1</v>
      </c>
      <c r="AI127" s="414"/>
      <c r="AJ127" s="414"/>
      <c r="AK127" s="414"/>
      <c r="AL127" s="414"/>
      <c r="AM127" s="414"/>
      <c r="AN127" s="414"/>
      <c r="AO127" s="414"/>
      <c r="AP127" s="414"/>
      <c r="AQ127" s="414"/>
      <c r="AR127" s="414"/>
      <c r="AS127" s="414"/>
      <c r="AT127" s="414"/>
      <c r="AU127" s="414"/>
      <c r="AV127" s="414"/>
      <c r="AW127" s="414"/>
      <c r="AX127" s="414"/>
      <c r="AY127" s="414"/>
      <c r="AZ127" s="414"/>
      <c r="BA127" s="414"/>
      <c r="BB127" s="414"/>
      <c r="BC127" s="414"/>
      <c r="BD127" s="414"/>
      <c r="BE127" s="414"/>
      <c r="BF127" s="414"/>
      <c r="BG127" s="414"/>
      <c r="BH127" s="414"/>
      <c r="BI127" s="414"/>
      <c r="BJ127" s="414"/>
      <c r="BK127" s="414"/>
      <c r="BL127" s="414"/>
      <c r="BM127" s="414"/>
      <c r="BN127" s="414"/>
      <c r="BO127" s="414"/>
      <c r="BP127" s="414"/>
      <c r="BQ127" s="414"/>
      <c r="BR127" s="414"/>
      <c r="BS127" s="414"/>
      <c r="BT127" s="414"/>
      <c r="BU127" s="414"/>
      <c r="BV127" s="414"/>
      <c r="BW127" s="414"/>
      <c r="BX127" s="414"/>
      <c r="BY127" s="414"/>
      <c r="BZ127" s="414"/>
      <c r="CA127" s="414"/>
      <c r="CB127" s="414"/>
      <c r="CC127" s="414"/>
      <c r="CD127" s="414"/>
      <c r="CE127" s="414"/>
      <c r="CF127" s="414"/>
      <c r="CG127" s="414"/>
      <c r="CH127" s="414"/>
      <c r="CI127" s="414"/>
      <c r="CJ127" s="414"/>
      <c r="CK127" s="414"/>
      <c r="CL127" s="414"/>
      <c r="CM127" s="414"/>
      <c r="CN127" s="414"/>
      <c r="CO127" s="414"/>
      <c r="CP127" s="414"/>
      <c r="CQ127" s="414"/>
      <c r="CR127" s="414"/>
      <c r="CS127" s="414"/>
      <c r="CT127" s="414"/>
      <c r="CU127" s="414"/>
      <c r="CV127" s="414"/>
      <c r="CW127" s="414"/>
      <c r="CX127" s="414"/>
      <c r="CY127" s="414"/>
      <c r="CZ127" s="414"/>
      <c r="DA127" s="414"/>
      <c r="DB127" s="414"/>
      <c r="DC127" s="414"/>
      <c r="DD127" s="414"/>
      <c r="DE127" s="414"/>
      <c r="DF127" s="414"/>
      <c r="DG127" s="414"/>
      <c r="DH127" s="414"/>
      <c r="DI127" s="414"/>
      <c r="DJ127" s="414"/>
      <c r="DK127" s="414"/>
      <c r="DL127" s="414"/>
      <c r="DM127" s="414"/>
      <c r="DN127" s="414"/>
      <c r="DO127" s="414"/>
      <c r="DP127" s="414"/>
      <c r="DQ127" s="414"/>
      <c r="DR127" s="414"/>
      <c r="DS127" s="414"/>
      <c r="DT127" s="414"/>
      <c r="DU127" s="414"/>
      <c r="DV127" s="414"/>
      <c r="DW127" s="414"/>
      <c r="DX127" s="414"/>
      <c r="DY127" s="414"/>
      <c r="DZ127" s="414"/>
      <c r="EA127" s="414"/>
      <c r="EB127" s="414"/>
      <c r="EC127" s="414"/>
      <c r="ED127" s="414"/>
      <c r="EE127" s="414"/>
      <c r="EF127" s="414"/>
      <c r="EG127" s="414"/>
      <c r="EH127" s="414"/>
      <c r="EI127" s="414"/>
      <c r="EJ127" s="414"/>
      <c r="EK127" s="414"/>
      <c r="EL127" s="414"/>
      <c r="EM127" s="414"/>
      <c r="EN127" s="414"/>
      <c r="EO127" s="414"/>
      <c r="EP127" s="414"/>
      <c r="EQ127" s="414"/>
      <c r="ER127" s="414"/>
      <c r="ES127" s="414"/>
      <c r="ET127" s="414"/>
      <c r="EU127" s="414"/>
    </row>
    <row r="128" spans="1:151" s="424" customFormat="1" ht="120" hidden="1">
      <c r="A128" s="434" t="s">
        <v>1957</v>
      </c>
      <c r="B128" s="438" t="s">
        <v>933</v>
      </c>
      <c r="C128" s="438" t="s">
        <v>361</v>
      </c>
      <c r="D128" s="438" t="s">
        <v>1958</v>
      </c>
      <c r="E128" s="438" t="s">
        <v>1959</v>
      </c>
      <c r="F128" s="438" t="s">
        <v>33</v>
      </c>
      <c r="G128" s="438" t="s">
        <v>1960</v>
      </c>
      <c r="H128" s="438" t="s">
        <v>1508</v>
      </c>
      <c r="I128" s="436">
        <v>43831</v>
      </c>
      <c r="J128" s="436" t="s">
        <v>1054</v>
      </c>
      <c r="K128" s="436" t="s">
        <v>964</v>
      </c>
      <c r="L128" s="436" t="s">
        <v>964</v>
      </c>
      <c r="M128" s="438" t="s">
        <v>1512</v>
      </c>
      <c r="N128" s="438" t="s">
        <v>1513</v>
      </c>
      <c r="O128" s="438" t="s">
        <v>1527</v>
      </c>
      <c r="P128" s="438" t="s">
        <v>33</v>
      </c>
      <c r="Q128" s="438" t="s">
        <v>33</v>
      </c>
      <c r="R128" s="438" t="s">
        <v>1888</v>
      </c>
      <c r="S128" s="438" t="s">
        <v>1902</v>
      </c>
      <c r="T128" s="438" t="s">
        <v>1516</v>
      </c>
      <c r="U128" s="438"/>
      <c r="V128" s="434" t="s">
        <v>8</v>
      </c>
      <c r="W128" s="438"/>
      <c r="X128" s="438" t="s">
        <v>8</v>
      </c>
      <c r="Y128" s="438"/>
      <c r="Z128" s="438"/>
      <c r="AA128" s="434" t="s">
        <v>32</v>
      </c>
      <c r="AB128" s="438" t="s">
        <v>1509</v>
      </c>
      <c r="AC128" s="438" t="s">
        <v>1509</v>
      </c>
      <c r="AD128" s="438" t="s">
        <v>1509</v>
      </c>
      <c r="AE128" s="438" t="s">
        <v>1509</v>
      </c>
      <c r="AF128" s="436">
        <v>44530</v>
      </c>
      <c r="AG128" s="438" t="s">
        <v>1509</v>
      </c>
      <c r="AH128" s="424">
        <v>1</v>
      </c>
      <c r="AI128" s="414"/>
      <c r="AJ128" s="414"/>
      <c r="AK128" s="414"/>
      <c r="AL128" s="414"/>
      <c r="AM128" s="414"/>
      <c r="AN128" s="414"/>
      <c r="AO128" s="414"/>
      <c r="AP128" s="414"/>
      <c r="AQ128" s="414"/>
      <c r="AR128" s="414"/>
      <c r="AS128" s="414"/>
      <c r="AT128" s="414"/>
      <c r="AU128" s="414"/>
      <c r="AV128" s="414"/>
      <c r="AW128" s="414"/>
      <c r="AX128" s="414"/>
      <c r="AY128" s="414"/>
      <c r="AZ128" s="414"/>
      <c r="BA128" s="414"/>
      <c r="BB128" s="414"/>
      <c r="BC128" s="414"/>
      <c r="BD128" s="414"/>
      <c r="BE128" s="414"/>
      <c r="BF128" s="414"/>
      <c r="BG128" s="414"/>
      <c r="BH128" s="414"/>
      <c r="BI128" s="414"/>
      <c r="BJ128" s="414"/>
      <c r="BK128" s="414"/>
      <c r="BL128" s="414"/>
      <c r="BM128" s="414"/>
      <c r="BN128" s="414"/>
      <c r="BO128" s="414"/>
      <c r="BP128" s="414"/>
      <c r="BQ128" s="414"/>
      <c r="BR128" s="414"/>
      <c r="BS128" s="414"/>
      <c r="BT128" s="414"/>
      <c r="BU128" s="414"/>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c r="DB128" s="414"/>
      <c r="DC128" s="414"/>
      <c r="DD128" s="414"/>
      <c r="DE128" s="414"/>
      <c r="DF128" s="414"/>
      <c r="DG128" s="414"/>
      <c r="DH128" s="414"/>
      <c r="DI128" s="414"/>
      <c r="DJ128" s="414"/>
      <c r="DK128" s="414"/>
      <c r="DL128" s="414"/>
      <c r="DM128" s="414"/>
      <c r="DN128" s="414"/>
      <c r="DO128" s="414"/>
      <c r="DP128" s="414"/>
      <c r="DQ128" s="414"/>
      <c r="DR128" s="414"/>
      <c r="DS128" s="414"/>
      <c r="DT128" s="414"/>
      <c r="DU128" s="414"/>
      <c r="DV128" s="414"/>
      <c r="DW128" s="414"/>
      <c r="DX128" s="414"/>
      <c r="DY128" s="414"/>
      <c r="DZ128" s="414"/>
      <c r="EA128" s="414"/>
      <c r="EB128" s="414"/>
      <c r="EC128" s="414"/>
      <c r="ED128" s="414"/>
      <c r="EE128" s="414"/>
      <c r="EF128" s="414"/>
      <c r="EG128" s="414"/>
      <c r="EH128" s="414"/>
      <c r="EI128" s="414"/>
      <c r="EJ128" s="414"/>
      <c r="EK128" s="414"/>
      <c r="EL128" s="414"/>
      <c r="EM128" s="414"/>
      <c r="EN128" s="414"/>
      <c r="EO128" s="414"/>
      <c r="EP128" s="414"/>
      <c r="EQ128" s="414"/>
      <c r="ER128" s="414"/>
      <c r="ES128" s="414"/>
      <c r="ET128" s="414"/>
      <c r="EU128" s="414"/>
    </row>
    <row r="129" spans="1:151" s="424" customFormat="1" ht="120" hidden="1">
      <c r="A129" s="434" t="s">
        <v>1961</v>
      </c>
      <c r="B129" s="438" t="s">
        <v>933</v>
      </c>
      <c r="C129" s="438" t="s">
        <v>361</v>
      </c>
      <c r="D129" s="438" t="s">
        <v>1962</v>
      </c>
      <c r="E129" s="438" t="s">
        <v>1871</v>
      </c>
      <c r="F129" s="438" t="s">
        <v>33</v>
      </c>
      <c r="G129" s="438" t="s">
        <v>1963</v>
      </c>
      <c r="H129" s="438" t="s">
        <v>1508</v>
      </c>
      <c r="I129" s="436">
        <v>43831</v>
      </c>
      <c r="J129" s="436" t="s">
        <v>1827</v>
      </c>
      <c r="K129" s="436" t="s">
        <v>964</v>
      </c>
      <c r="L129" s="436" t="s">
        <v>964</v>
      </c>
      <c r="M129" s="438" t="s">
        <v>1512</v>
      </c>
      <c r="N129" s="438" t="s">
        <v>1513</v>
      </c>
      <c r="O129" s="438" t="s">
        <v>1581</v>
      </c>
      <c r="P129" s="438" t="s">
        <v>33</v>
      </c>
      <c r="Q129" s="438" t="s">
        <v>33</v>
      </c>
      <c r="R129" s="438" t="s">
        <v>1856</v>
      </c>
      <c r="S129" s="438" t="s">
        <v>1509</v>
      </c>
      <c r="T129" s="438" t="s">
        <v>1528</v>
      </c>
      <c r="U129" s="438"/>
      <c r="V129" s="434" t="s">
        <v>6</v>
      </c>
      <c r="W129" s="438"/>
      <c r="X129" s="438" t="s">
        <v>1517</v>
      </c>
      <c r="Y129" s="438"/>
      <c r="Z129" s="438"/>
      <c r="AA129" s="434" t="s">
        <v>33</v>
      </c>
      <c r="AB129" s="438" t="s">
        <v>1518</v>
      </c>
      <c r="AC129" s="438" t="s">
        <v>1518</v>
      </c>
      <c r="AD129" s="438" t="s">
        <v>1851</v>
      </c>
      <c r="AE129" s="438" t="s">
        <v>1519</v>
      </c>
      <c r="AF129" s="436">
        <v>44530</v>
      </c>
      <c r="AG129" s="438" t="s">
        <v>1531</v>
      </c>
      <c r="AH129" s="424">
        <v>1</v>
      </c>
      <c r="AI129" s="414"/>
      <c r="AJ129" s="414"/>
      <c r="AK129" s="414"/>
      <c r="AL129" s="414"/>
      <c r="AM129" s="414"/>
      <c r="AN129" s="414"/>
      <c r="AO129" s="414"/>
      <c r="AP129" s="414"/>
      <c r="AQ129" s="414"/>
      <c r="AR129" s="414"/>
      <c r="AS129" s="414"/>
      <c r="AT129" s="414"/>
      <c r="AU129" s="414"/>
      <c r="AV129" s="414"/>
      <c r="AW129" s="414"/>
      <c r="AX129" s="414"/>
      <c r="AY129" s="414"/>
      <c r="AZ129" s="414"/>
      <c r="BA129" s="414"/>
      <c r="BB129" s="414"/>
      <c r="BC129" s="414"/>
      <c r="BD129" s="414"/>
      <c r="BE129" s="414"/>
      <c r="BF129" s="414"/>
      <c r="BG129" s="414"/>
      <c r="BH129" s="414"/>
      <c r="BI129" s="414"/>
      <c r="BJ129" s="414"/>
      <c r="BK129" s="414"/>
      <c r="BL129" s="414"/>
      <c r="BM129" s="414"/>
      <c r="BN129" s="414"/>
      <c r="BO129" s="414"/>
      <c r="BP129" s="414"/>
      <c r="BQ129" s="414"/>
      <c r="BR129" s="414"/>
      <c r="BS129" s="414"/>
      <c r="BT129" s="414"/>
      <c r="BU129" s="414"/>
      <c r="BV129" s="414"/>
      <c r="BW129" s="414"/>
      <c r="BX129" s="414"/>
      <c r="BY129" s="414"/>
      <c r="BZ129" s="414"/>
      <c r="CA129" s="414"/>
      <c r="CB129" s="414"/>
      <c r="CC129" s="414"/>
      <c r="CD129" s="414"/>
      <c r="CE129" s="414"/>
      <c r="CF129" s="414"/>
      <c r="CG129" s="414"/>
      <c r="CH129" s="414"/>
      <c r="CI129" s="414"/>
      <c r="CJ129" s="414"/>
      <c r="CK129" s="414"/>
      <c r="CL129" s="414"/>
      <c r="CM129" s="414"/>
      <c r="CN129" s="414"/>
      <c r="CO129" s="414"/>
      <c r="CP129" s="414"/>
      <c r="CQ129" s="414"/>
      <c r="CR129" s="414"/>
      <c r="CS129" s="414"/>
      <c r="CT129" s="414"/>
      <c r="CU129" s="414"/>
      <c r="CV129" s="414"/>
      <c r="CW129" s="414"/>
      <c r="CX129" s="414"/>
      <c r="CY129" s="414"/>
      <c r="CZ129" s="414"/>
      <c r="DA129" s="414"/>
      <c r="DB129" s="414"/>
      <c r="DC129" s="414"/>
      <c r="DD129" s="414"/>
      <c r="DE129" s="414"/>
      <c r="DF129" s="414"/>
      <c r="DG129" s="414"/>
      <c r="DH129" s="414"/>
      <c r="DI129" s="414"/>
      <c r="DJ129" s="414"/>
      <c r="DK129" s="414"/>
      <c r="DL129" s="414"/>
      <c r="DM129" s="414"/>
      <c r="DN129" s="414"/>
      <c r="DO129" s="414"/>
      <c r="DP129" s="414"/>
      <c r="DQ129" s="414"/>
      <c r="DR129" s="414"/>
      <c r="DS129" s="414"/>
      <c r="DT129" s="414"/>
      <c r="DU129" s="414"/>
      <c r="DV129" s="414"/>
      <c r="DW129" s="414"/>
      <c r="DX129" s="414"/>
      <c r="DY129" s="414"/>
      <c r="DZ129" s="414"/>
      <c r="EA129" s="414"/>
      <c r="EB129" s="414"/>
      <c r="EC129" s="414"/>
      <c r="ED129" s="414"/>
      <c r="EE129" s="414"/>
      <c r="EF129" s="414"/>
      <c r="EG129" s="414"/>
      <c r="EH129" s="414"/>
      <c r="EI129" s="414"/>
      <c r="EJ129" s="414"/>
      <c r="EK129" s="414"/>
      <c r="EL129" s="414"/>
      <c r="EM129" s="414"/>
      <c r="EN129" s="414"/>
      <c r="EO129" s="414"/>
      <c r="EP129" s="414"/>
      <c r="EQ129" s="414"/>
      <c r="ER129" s="414"/>
      <c r="ES129" s="414"/>
      <c r="ET129" s="414"/>
      <c r="EU129" s="414"/>
    </row>
    <row r="130" spans="1:151" s="424" customFormat="1" ht="60" hidden="1">
      <c r="A130" s="434" t="s">
        <v>1964</v>
      </c>
      <c r="B130" s="438" t="s">
        <v>933</v>
      </c>
      <c r="C130" s="438" t="s">
        <v>361</v>
      </c>
      <c r="D130" s="438" t="s">
        <v>1965</v>
      </c>
      <c r="E130" s="438" t="s">
        <v>1966</v>
      </c>
      <c r="F130" s="438" t="s">
        <v>33</v>
      </c>
      <c r="G130" s="438" t="s">
        <v>1967</v>
      </c>
      <c r="H130" s="438" t="s">
        <v>1508</v>
      </c>
      <c r="I130" s="436">
        <v>43831</v>
      </c>
      <c r="J130" s="436" t="s">
        <v>1827</v>
      </c>
      <c r="K130" s="436" t="s">
        <v>964</v>
      </c>
      <c r="L130" s="436" t="s">
        <v>964</v>
      </c>
      <c r="M130" s="438" t="s">
        <v>1512</v>
      </c>
      <c r="N130" s="438" t="s">
        <v>1513</v>
      </c>
      <c r="O130" s="438" t="s">
        <v>1581</v>
      </c>
      <c r="P130" s="438" t="s">
        <v>33</v>
      </c>
      <c r="Q130" s="438" t="s">
        <v>33</v>
      </c>
      <c r="R130" s="438" t="s">
        <v>1856</v>
      </c>
      <c r="S130" s="438" t="s">
        <v>1509</v>
      </c>
      <c r="T130" s="438" t="s">
        <v>1516</v>
      </c>
      <c r="U130" s="438"/>
      <c r="V130" s="434" t="s">
        <v>8</v>
      </c>
      <c r="W130" s="438"/>
      <c r="X130" s="438" t="s">
        <v>1517</v>
      </c>
      <c r="Y130" s="438"/>
      <c r="Z130" s="438"/>
      <c r="AA130" s="434" t="s">
        <v>33</v>
      </c>
      <c r="AB130" s="438" t="s">
        <v>1509</v>
      </c>
      <c r="AC130" s="438" t="s">
        <v>1509</v>
      </c>
      <c r="AD130" s="438" t="s">
        <v>1509</v>
      </c>
      <c r="AE130" s="438" t="s">
        <v>1509</v>
      </c>
      <c r="AF130" s="436">
        <v>44530</v>
      </c>
      <c r="AG130" s="438" t="s">
        <v>1509</v>
      </c>
      <c r="AH130" s="424">
        <v>1</v>
      </c>
      <c r="AI130" s="414"/>
      <c r="AJ130" s="414"/>
      <c r="AK130" s="414"/>
      <c r="AL130" s="414"/>
      <c r="AM130" s="414"/>
      <c r="AN130" s="414"/>
      <c r="AO130" s="414"/>
      <c r="AP130" s="414"/>
      <c r="AQ130" s="414"/>
      <c r="AR130" s="414"/>
      <c r="AS130" s="414"/>
      <c r="AT130" s="414"/>
      <c r="AU130" s="414"/>
      <c r="AV130" s="414"/>
      <c r="AW130" s="414"/>
      <c r="AX130" s="414"/>
      <c r="AY130" s="414"/>
      <c r="AZ130" s="414"/>
      <c r="BA130" s="414"/>
      <c r="BB130" s="414"/>
      <c r="BC130" s="414"/>
      <c r="BD130" s="414"/>
      <c r="BE130" s="414"/>
      <c r="BF130" s="414"/>
      <c r="BG130" s="414"/>
      <c r="BH130" s="414"/>
      <c r="BI130" s="414"/>
      <c r="BJ130" s="414"/>
      <c r="BK130" s="414"/>
      <c r="BL130" s="414"/>
      <c r="BM130" s="414"/>
      <c r="BN130" s="414"/>
      <c r="BO130" s="414"/>
      <c r="BP130" s="414"/>
      <c r="BQ130" s="414"/>
      <c r="BR130" s="414"/>
      <c r="BS130" s="414"/>
      <c r="BT130" s="414"/>
      <c r="BU130" s="414"/>
      <c r="BV130" s="414"/>
      <c r="BW130" s="414"/>
      <c r="BX130" s="414"/>
      <c r="BY130" s="414"/>
      <c r="BZ130" s="414"/>
      <c r="CA130" s="414"/>
      <c r="CB130" s="414"/>
      <c r="CC130" s="414"/>
      <c r="CD130" s="414"/>
      <c r="CE130" s="414"/>
      <c r="CF130" s="414"/>
      <c r="CG130" s="414"/>
      <c r="CH130" s="414"/>
      <c r="CI130" s="414"/>
      <c r="CJ130" s="414"/>
      <c r="CK130" s="414"/>
      <c r="CL130" s="414"/>
      <c r="CM130" s="414"/>
      <c r="CN130" s="414"/>
      <c r="CO130" s="414"/>
      <c r="CP130" s="414"/>
      <c r="CQ130" s="414"/>
      <c r="CR130" s="414"/>
      <c r="CS130" s="414"/>
      <c r="CT130" s="414"/>
      <c r="CU130" s="414"/>
      <c r="CV130" s="414"/>
      <c r="CW130" s="414"/>
      <c r="CX130" s="414"/>
      <c r="CY130" s="414"/>
      <c r="CZ130" s="414"/>
      <c r="DA130" s="414"/>
      <c r="DB130" s="414"/>
      <c r="DC130" s="414"/>
      <c r="DD130" s="414"/>
      <c r="DE130" s="414"/>
      <c r="DF130" s="414"/>
      <c r="DG130" s="414"/>
      <c r="DH130" s="414"/>
      <c r="DI130" s="414"/>
      <c r="DJ130" s="414"/>
      <c r="DK130" s="414"/>
      <c r="DL130" s="414"/>
      <c r="DM130" s="414"/>
      <c r="DN130" s="414"/>
      <c r="DO130" s="414"/>
      <c r="DP130" s="414"/>
      <c r="DQ130" s="414"/>
      <c r="DR130" s="414"/>
      <c r="DS130" s="414"/>
      <c r="DT130" s="414"/>
      <c r="DU130" s="414"/>
      <c r="DV130" s="414"/>
      <c r="DW130" s="414"/>
      <c r="DX130" s="414"/>
      <c r="DY130" s="414"/>
      <c r="DZ130" s="414"/>
      <c r="EA130" s="414"/>
      <c r="EB130" s="414"/>
      <c r="EC130" s="414"/>
      <c r="ED130" s="414"/>
      <c r="EE130" s="414"/>
      <c r="EF130" s="414"/>
      <c r="EG130" s="414"/>
      <c r="EH130" s="414"/>
      <c r="EI130" s="414"/>
      <c r="EJ130" s="414"/>
      <c r="EK130" s="414"/>
      <c r="EL130" s="414"/>
      <c r="EM130" s="414"/>
      <c r="EN130" s="414"/>
      <c r="EO130" s="414"/>
      <c r="EP130" s="414"/>
      <c r="EQ130" s="414"/>
      <c r="ER130" s="414"/>
      <c r="ES130" s="414"/>
      <c r="ET130" s="414"/>
      <c r="EU130" s="414"/>
    </row>
    <row r="131" spans="1:151" s="424" customFormat="1" ht="120" hidden="1">
      <c r="A131" s="434" t="s">
        <v>1968</v>
      </c>
      <c r="B131" s="438" t="s">
        <v>933</v>
      </c>
      <c r="C131" s="438" t="s">
        <v>361</v>
      </c>
      <c r="D131" s="438" t="s">
        <v>1698</v>
      </c>
      <c r="E131" s="438" t="s">
        <v>1969</v>
      </c>
      <c r="F131" s="438" t="s">
        <v>33</v>
      </c>
      <c r="G131" s="438" t="s">
        <v>1963</v>
      </c>
      <c r="H131" s="438" t="s">
        <v>1508</v>
      </c>
      <c r="I131" s="436">
        <v>43831</v>
      </c>
      <c r="J131" s="436" t="s">
        <v>1827</v>
      </c>
      <c r="K131" s="436" t="s">
        <v>964</v>
      </c>
      <c r="L131" s="436" t="s">
        <v>964</v>
      </c>
      <c r="M131" s="438" t="s">
        <v>1512</v>
      </c>
      <c r="N131" s="438" t="s">
        <v>1513</v>
      </c>
      <c r="O131" s="438" t="s">
        <v>1581</v>
      </c>
      <c r="P131" s="438" t="s">
        <v>33</v>
      </c>
      <c r="Q131" s="438" t="s">
        <v>33</v>
      </c>
      <c r="R131" s="438" t="s">
        <v>1876</v>
      </c>
      <c r="S131" s="438" t="s">
        <v>1509</v>
      </c>
      <c r="T131" s="438" t="s">
        <v>1528</v>
      </c>
      <c r="U131" s="438"/>
      <c r="V131" s="434" t="s">
        <v>1517</v>
      </c>
      <c r="W131" s="438"/>
      <c r="X131" s="438" t="s">
        <v>1517</v>
      </c>
      <c r="Y131" s="438"/>
      <c r="Z131" s="438"/>
      <c r="AA131" s="434" t="s">
        <v>33</v>
      </c>
      <c r="AB131" s="438" t="s">
        <v>1518</v>
      </c>
      <c r="AC131" s="438" t="s">
        <v>1518</v>
      </c>
      <c r="AD131" s="438" t="s">
        <v>1851</v>
      </c>
      <c r="AE131" s="438" t="s">
        <v>1519</v>
      </c>
      <c r="AF131" s="436">
        <v>44530</v>
      </c>
      <c r="AG131" s="438" t="s">
        <v>1531</v>
      </c>
      <c r="AH131" s="424">
        <v>1</v>
      </c>
      <c r="AI131" s="414"/>
      <c r="AJ131" s="414"/>
      <c r="AK131" s="414"/>
      <c r="AL131" s="414"/>
      <c r="AM131" s="414"/>
      <c r="AN131" s="414"/>
      <c r="AO131" s="414"/>
      <c r="AP131" s="414"/>
      <c r="AQ131" s="414"/>
      <c r="AR131" s="414"/>
      <c r="AS131" s="414"/>
      <c r="AT131" s="414"/>
      <c r="AU131" s="414"/>
      <c r="AV131" s="414"/>
      <c r="AW131" s="414"/>
      <c r="AX131" s="414"/>
      <c r="AY131" s="414"/>
      <c r="AZ131" s="414"/>
      <c r="BA131" s="414"/>
      <c r="BB131" s="414"/>
      <c r="BC131" s="414"/>
      <c r="BD131" s="414"/>
      <c r="BE131" s="414"/>
      <c r="BF131" s="414"/>
      <c r="BG131" s="414"/>
      <c r="BH131" s="414"/>
      <c r="BI131" s="414"/>
      <c r="BJ131" s="414"/>
      <c r="BK131" s="414"/>
      <c r="BL131" s="414"/>
      <c r="BM131" s="414"/>
      <c r="BN131" s="414"/>
      <c r="BO131" s="414"/>
      <c r="BP131" s="414"/>
      <c r="BQ131" s="414"/>
      <c r="BR131" s="414"/>
      <c r="BS131" s="414"/>
      <c r="BT131" s="414"/>
      <c r="BU131" s="414"/>
      <c r="BV131" s="414"/>
      <c r="BW131" s="414"/>
      <c r="BX131" s="414"/>
      <c r="BY131" s="414"/>
      <c r="BZ131" s="414"/>
      <c r="CA131" s="414"/>
      <c r="CB131" s="414"/>
      <c r="CC131" s="414"/>
      <c r="CD131" s="414"/>
      <c r="CE131" s="414"/>
      <c r="CF131" s="414"/>
      <c r="CG131" s="414"/>
      <c r="CH131" s="414"/>
      <c r="CI131" s="414"/>
      <c r="CJ131" s="414"/>
      <c r="CK131" s="414"/>
      <c r="CL131" s="414"/>
      <c r="CM131" s="414"/>
      <c r="CN131" s="414"/>
      <c r="CO131" s="414"/>
      <c r="CP131" s="414"/>
      <c r="CQ131" s="414"/>
      <c r="CR131" s="414"/>
      <c r="CS131" s="414"/>
      <c r="CT131" s="414"/>
      <c r="CU131" s="414"/>
      <c r="CV131" s="414"/>
      <c r="CW131" s="414"/>
      <c r="CX131" s="414"/>
      <c r="CY131" s="414"/>
      <c r="CZ131" s="414"/>
      <c r="DA131" s="414"/>
      <c r="DB131" s="414"/>
      <c r="DC131" s="414"/>
      <c r="DD131" s="414"/>
      <c r="DE131" s="414"/>
      <c r="DF131" s="414"/>
      <c r="DG131" s="414"/>
      <c r="DH131" s="414"/>
      <c r="DI131" s="414"/>
      <c r="DJ131" s="414"/>
      <c r="DK131" s="414"/>
      <c r="DL131" s="414"/>
      <c r="DM131" s="414"/>
      <c r="DN131" s="414"/>
      <c r="DO131" s="414"/>
      <c r="DP131" s="414"/>
      <c r="DQ131" s="414"/>
      <c r="DR131" s="414"/>
      <c r="DS131" s="414"/>
      <c r="DT131" s="414"/>
      <c r="DU131" s="414"/>
      <c r="DV131" s="414"/>
      <c r="DW131" s="414"/>
      <c r="DX131" s="414"/>
      <c r="DY131" s="414"/>
      <c r="DZ131" s="414"/>
      <c r="EA131" s="414"/>
      <c r="EB131" s="414"/>
      <c r="EC131" s="414"/>
      <c r="ED131" s="414"/>
      <c r="EE131" s="414"/>
      <c r="EF131" s="414"/>
      <c r="EG131" s="414"/>
      <c r="EH131" s="414"/>
      <c r="EI131" s="414"/>
      <c r="EJ131" s="414"/>
      <c r="EK131" s="414"/>
      <c r="EL131" s="414"/>
      <c r="EM131" s="414"/>
      <c r="EN131" s="414"/>
      <c r="EO131" s="414"/>
      <c r="EP131" s="414"/>
      <c r="EQ131" s="414"/>
      <c r="ER131" s="414"/>
      <c r="ES131" s="414"/>
      <c r="ET131" s="414"/>
      <c r="EU131" s="414"/>
    </row>
    <row r="132" spans="1:151" s="424" customFormat="1" ht="105" hidden="1">
      <c r="A132" s="434" t="s">
        <v>1970</v>
      </c>
      <c r="B132" s="438" t="s">
        <v>933</v>
      </c>
      <c r="C132" s="438" t="s">
        <v>361</v>
      </c>
      <c r="D132" s="438" t="s">
        <v>1971</v>
      </c>
      <c r="E132" s="438" t="s">
        <v>1972</v>
      </c>
      <c r="F132" s="438" t="s">
        <v>33</v>
      </c>
      <c r="G132" s="438" t="s">
        <v>1887</v>
      </c>
      <c r="H132" s="438" t="s">
        <v>1508</v>
      </c>
      <c r="I132" s="436">
        <v>43831</v>
      </c>
      <c r="J132" s="436" t="s">
        <v>1066</v>
      </c>
      <c r="K132" s="436" t="s">
        <v>964</v>
      </c>
      <c r="L132" s="436" t="s">
        <v>964</v>
      </c>
      <c r="M132" s="438" t="s">
        <v>1512</v>
      </c>
      <c r="N132" s="438" t="s">
        <v>1513</v>
      </c>
      <c r="O132" s="438" t="s">
        <v>1527</v>
      </c>
      <c r="P132" s="438" t="s">
        <v>33</v>
      </c>
      <c r="Q132" s="438" t="s">
        <v>33</v>
      </c>
      <c r="R132" s="438" t="s">
        <v>1929</v>
      </c>
      <c r="S132" s="438" t="s">
        <v>1922</v>
      </c>
      <c r="T132" s="438" t="s">
        <v>1516</v>
      </c>
      <c r="U132" s="438"/>
      <c r="V132" s="434" t="s">
        <v>8</v>
      </c>
      <c r="W132" s="438"/>
      <c r="X132" s="438" t="s">
        <v>8</v>
      </c>
      <c r="Y132" s="438"/>
      <c r="Z132" s="438"/>
      <c r="AA132" s="434" t="s">
        <v>32</v>
      </c>
      <c r="AB132" s="438" t="s">
        <v>1509</v>
      </c>
      <c r="AC132" s="438" t="s">
        <v>1509</v>
      </c>
      <c r="AD132" s="438" t="s">
        <v>1509</v>
      </c>
      <c r="AE132" s="438" t="s">
        <v>1509</v>
      </c>
      <c r="AF132" s="436">
        <v>44530</v>
      </c>
      <c r="AG132" s="438" t="s">
        <v>1509</v>
      </c>
      <c r="AH132" s="424">
        <v>1</v>
      </c>
      <c r="AI132" s="414"/>
      <c r="AJ132" s="414"/>
      <c r="AK132" s="414"/>
      <c r="AL132" s="414"/>
      <c r="AM132" s="414"/>
      <c r="AN132" s="414"/>
      <c r="AO132" s="414"/>
      <c r="AP132" s="414"/>
      <c r="AQ132" s="414"/>
      <c r="AR132" s="414"/>
      <c r="AS132" s="414"/>
      <c r="AT132" s="414"/>
      <c r="AU132" s="414"/>
      <c r="AV132" s="414"/>
      <c r="AW132" s="414"/>
      <c r="AX132" s="414"/>
      <c r="AY132" s="414"/>
      <c r="AZ132" s="414"/>
      <c r="BA132" s="414"/>
      <c r="BB132" s="414"/>
      <c r="BC132" s="414"/>
      <c r="BD132" s="414"/>
      <c r="BE132" s="414"/>
      <c r="BF132" s="414"/>
      <c r="BG132" s="414"/>
      <c r="BH132" s="414"/>
      <c r="BI132" s="414"/>
      <c r="BJ132" s="414"/>
      <c r="BK132" s="414"/>
      <c r="BL132" s="414"/>
      <c r="BM132" s="414"/>
      <c r="BN132" s="414"/>
      <c r="BO132" s="414"/>
      <c r="BP132" s="414"/>
      <c r="BQ132" s="414"/>
      <c r="BR132" s="414"/>
      <c r="BS132" s="414"/>
      <c r="BT132" s="414"/>
      <c r="BU132" s="414"/>
      <c r="BV132" s="414"/>
      <c r="BW132" s="414"/>
      <c r="BX132" s="414"/>
      <c r="BY132" s="414"/>
      <c r="BZ132" s="414"/>
      <c r="CA132" s="414"/>
      <c r="CB132" s="414"/>
      <c r="CC132" s="414"/>
      <c r="CD132" s="414"/>
      <c r="CE132" s="414"/>
      <c r="CF132" s="414"/>
      <c r="CG132" s="414"/>
      <c r="CH132" s="414"/>
      <c r="CI132" s="414"/>
      <c r="CJ132" s="414"/>
      <c r="CK132" s="414"/>
      <c r="CL132" s="414"/>
      <c r="CM132" s="414"/>
      <c r="CN132" s="414"/>
      <c r="CO132" s="414"/>
      <c r="CP132" s="414"/>
      <c r="CQ132" s="414"/>
      <c r="CR132" s="414"/>
      <c r="CS132" s="414"/>
      <c r="CT132" s="414"/>
      <c r="CU132" s="414"/>
      <c r="CV132" s="414"/>
      <c r="CW132" s="414"/>
      <c r="CX132" s="414"/>
      <c r="CY132" s="414"/>
      <c r="CZ132" s="414"/>
      <c r="DA132" s="414"/>
      <c r="DB132" s="414"/>
      <c r="DC132" s="414"/>
      <c r="DD132" s="414"/>
      <c r="DE132" s="414"/>
      <c r="DF132" s="414"/>
      <c r="DG132" s="414"/>
      <c r="DH132" s="414"/>
      <c r="DI132" s="414"/>
      <c r="DJ132" s="414"/>
      <c r="DK132" s="414"/>
      <c r="DL132" s="414"/>
      <c r="DM132" s="414"/>
      <c r="DN132" s="414"/>
      <c r="DO132" s="414"/>
      <c r="DP132" s="414"/>
      <c r="DQ132" s="414"/>
      <c r="DR132" s="414"/>
      <c r="DS132" s="414"/>
      <c r="DT132" s="414"/>
      <c r="DU132" s="414"/>
      <c r="DV132" s="414"/>
      <c r="DW132" s="414"/>
      <c r="DX132" s="414"/>
      <c r="DY132" s="414"/>
      <c r="DZ132" s="414"/>
      <c r="EA132" s="414"/>
      <c r="EB132" s="414"/>
      <c r="EC132" s="414"/>
      <c r="ED132" s="414"/>
      <c r="EE132" s="414"/>
      <c r="EF132" s="414"/>
      <c r="EG132" s="414"/>
      <c r="EH132" s="414"/>
      <c r="EI132" s="414"/>
      <c r="EJ132" s="414"/>
      <c r="EK132" s="414"/>
      <c r="EL132" s="414"/>
      <c r="EM132" s="414"/>
      <c r="EN132" s="414"/>
      <c r="EO132" s="414"/>
      <c r="EP132" s="414"/>
      <c r="EQ132" s="414"/>
      <c r="ER132" s="414"/>
      <c r="ES132" s="414"/>
      <c r="ET132" s="414"/>
      <c r="EU132" s="414"/>
    </row>
    <row r="133" spans="1:151" s="424" customFormat="1" ht="90" hidden="1">
      <c r="A133" s="424" t="s">
        <v>1973</v>
      </c>
      <c r="B133" s="424" t="s">
        <v>952</v>
      </c>
      <c r="C133" s="424" t="s">
        <v>361</v>
      </c>
      <c r="D133" s="424" t="s">
        <v>1974</v>
      </c>
      <c r="E133" s="424" t="s">
        <v>1975</v>
      </c>
      <c r="F133" s="424" t="s">
        <v>32</v>
      </c>
      <c r="G133" s="424" t="s">
        <v>1509</v>
      </c>
      <c r="H133" s="424" t="s">
        <v>1508</v>
      </c>
      <c r="I133" s="424" t="s">
        <v>1509</v>
      </c>
      <c r="J133" s="425" t="s">
        <v>1510</v>
      </c>
      <c r="K133" s="425" t="s">
        <v>962</v>
      </c>
      <c r="L133" s="425" t="s">
        <v>1691</v>
      </c>
      <c r="M133" s="424" t="s">
        <v>1512</v>
      </c>
      <c r="N133" s="424" t="s">
        <v>1523</v>
      </c>
      <c r="O133" s="424" t="s">
        <v>1514</v>
      </c>
      <c r="P133" s="424" t="s">
        <v>33</v>
      </c>
      <c r="Q133" s="424" t="s">
        <v>32</v>
      </c>
      <c r="R133" s="424" t="s">
        <v>1976</v>
      </c>
      <c r="S133" s="424" t="s">
        <v>1509</v>
      </c>
      <c r="T133" s="424" t="s">
        <v>1528</v>
      </c>
      <c r="V133" s="424" t="s">
        <v>6</v>
      </c>
      <c r="X133" s="424" t="s">
        <v>6</v>
      </c>
      <c r="AA133" s="424" t="s">
        <v>33</v>
      </c>
      <c r="AB133" s="424" t="s">
        <v>1529</v>
      </c>
      <c r="AC133" s="424" t="s">
        <v>1529</v>
      </c>
      <c r="AD133" s="424" t="s">
        <v>1530</v>
      </c>
      <c r="AE133" s="424" t="s">
        <v>1519</v>
      </c>
      <c r="AF133" s="425">
        <v>44530</v>
      </c>
      <c r="AG133" s="424" t="s">
        <v>1531</v>
      </c>
      <c r="AH133" s="424">
        <v>1</v>
      </c>
      <c r="AI133" s="414"/>
      <c r="AJ133" s="414"/>
      <c r="AK133" s="414"/>
      <c r="AL133" s="414"/>
      <c r="AM133" s="414"/>
      <c r="AN133" s="414"/>
      <c r="AO133" s="414"/>
      <c r="AP133" s="414"/>
      <c r="AQ133" s="414"/>
      <c r="AR133" s="414"/>
      <c r="AS133" s="414"/>
      <c r="AT133" s="414"/>
      <c r="AU133" s="414"/>
      <c r="AV133" s="414"/>
      <c r="AW133" s="414"/>
      <c r="AX133" s="414"/>
      <c r="AY133" s="414"/>
      <c r="AZ133" s="414"/>
      <c r="BA133" s="414"/>
      <c r="BB133" s="414"/>
      <c r="BC133" s="414"/>
      <c r="BD133" s="414"/>
      <c r="BE133" s="414"/>
      <c r="BF133" s="414"/>
      <c r="BG133" s="414"/>
      <c r="BH133" s="414"/>
      <c r="BI133" s="414"/>
      <c r="BJ133" s="414"/>
      <c r="BK133" s="414"/>
      <c r="BL133" s="414"/>
      <c r="BM133" s="414"/>
      <c r="BN133" s="414"/>
      <c r="BO133" s="414"/>
      <c r="BP133" s="414"/>
      <c r="BQ133" s="414"/>
      <c r="BR133" s="414"/>
      <c r="BS133" s="414"/>
      <c r="BT133" s="414"/>
      <c r="BU133" s="414"/>
      <c r="BV133" s="414"/>
      <c r="BW133" s="414"/>
      <c r="BX133" s="414"/>
      <c r="BY133" s="414"/>
      <c r="BZ133" s="414"/>
      <c r="CA133" s="414"/>
      <c r="CB133" s="414"/>
      <c r="CC133" s="414"/>
      <c r="CD133" s="414"/>
      <c r="CE133" s="414"/>
      <c r="CF133" s="414"/>
      <c r="CG133" s="414"/>
      <c r="CH133" s="414"/>
      <c r="CI133" s="414"/>
      <c r="CJ133" s="414"/>
      <c r="CK133" s="414"/>
      <c r="CL133" s="414"/>
      <c r="CM133" s="414"/>
      <c r="CN133" s="414"/>
      <c r="CO133" s="414"/>
      <c r="CP133" s="414"/>
      <c r="CQ133" s="414"/>
      <c r="CR133" s="414"/>
      <c r="CS133" s="414"/>
      <c r="CT133" s="414"/>
      <c r="CU133" s="414"/>
      <c r="CV133" s="414"/>
      <c r="CW133" s="414"/>
      <c r="CX133" s="414"/>
      <c r="CY133" s="414"/>
      <c r="CZ133" s="414"/>
      <c r="DA133" s="414"/>
      <c r="DB133" s="414"/>
      <c r="DC133" s="414"/>
      <c r="DD133" s="414"/>
      <c r="DE133" s="414"/>
      <c r="DF133" s="414"/>
      <c r="DG133" s="414"/>
      <c r="DH133" s="414"/>
      <c r="DI133" s="414"/>
      <c r="DJ133" s="414"/>
      <c r="DK133" s="414"/>
      <c r="DL133" s="414"/>
      <c r="DM133" s="414"/>
      <c r="DN133" s="414"/>
      <c r="DO133" s="414"/>
      <c r="DP133" s="414"/>
      <c r="DQ133" s="414"/>
      <c r="DR133" s="414"/>
      <c r="DS133" s="414"/>
      <c r="DT133" s="414"/>
      <c r="DU133" s="414"/>
      <c r="DV133" s="414"/>
      <c r="DW133" s="414"/>
      <c r="DX133" s="414"/>
      <c r="DY133" s="414"/>
      <c r="DZ133" s="414"/>
      <c r="EA133" s="414"/>
      <c r="EB133" s="414"/>
      <c r="EC133" s="414"/>
      <c r="ED133" s="414"/>
      <c r="EE133" s="414"/>
      <c r="EF133" s="414"/>
      <c r="EG133" s="414"/>
      <c r="EH133" s="414"/>
      <c r="EI133" s="414"/>
      <c r="EJ133" s="414"/>
      <c r="EK133" s="414"/>
      <c r="EL133" s="414"/>
      <c r="EM133" s="414"/>
      <c r="EN133" s="414"/>
      <c r="EO133" s="414"/>
      <c r="EP133" s="414"/>
      <c r="EQ133" s="414"/>
      <c r="ER133" s="414"/>
      <c r="ES133" s="414"/>
      <c r="ET133" s="414"/>
      <c r="EU133" s="414"/>
    </row>
    <row r="134" spans="1:151" s="424" customFormat="1" ht="90" hidden="1">
      <c r="A134" s="424" t="s">
        <v>1977</v>
      </c>
      <c r="B134" s="424" t="s">
        <v>952</v>
      </c>
      <c r="C134" s="424" t="s">
        <v>359</v>
      </c>
      <c r="D134" s="424" t="s">
        <v>1978</v>
      </c>
      <c r="E134" s="424" t="s">
        <v>1979</v>
      </c>
      <c r="F134" s="424" t="s">
        <v>32</v>
      </c>
      <c r="G134" s="429" t="s">
        <v>1509</v>
      </c>
      <c r="H134" s="424" t="s">
        <v>1508</v>
      </c>
      <c r="I134" s="424" t="s">
        <v>1509</v>
      </c>
      <c r="J134" s="425" t="s">
        <v>1510</v>
      </c>
      <c r="K134" s="425" t="s">
        <v>962</v>
      </c>
      <c r="L134" s="425" t="s">
        <v>1691</v>
      </c>
      <c r="M134" s="424" t="s">
        <v>1512</v>
      </c>
      <c r="N134" s="424" t="s">
        <v>1523</v>
      </c>
      <c r="O134" s="424" t="s">
        <v>1980</v>
      </c>
      <c r="P134" s="424" t="s">
        <v>33</v>
      </c>
      <c r="Q134" s="424" t="s">
        <v>32</v>
      </c>
      <c r="R134" s="424" t="s">
        <v>1976</v>
      </c>
      <c r="S134" s="424" t="s">
        <v>1509</v>
      </c>
      <c r="T134" s="424" t="s">
        <v>1528</v>
      </c>
      <c r="V134" s="424" t="s">
        <v>1517</v>
      </c>
      <c r="X134" s="424" t="s">
        <v>1517</v>
      </c>
      <c r="AA134" s="424" t="s">
        <v>33</v>
      </c>
      <c r="AB134" s="424" t="s">
        <v>1529</v>
      </c>
      <c r="AC134" s="424" t="s">
        <v>1529</v>
      </c>
      <c r="AD134" s="424" t="s">
        <v>1530</v>
      </c>
      <c r="AE134" s="424" t="s">
        <v>1519</v>
      </c>
      <c r="AF134" s="425">
        <v>44530</v>
      </c>
      <c r="AG134" s="424" t="s">
        <v>1531</v>
      </c>
      <c r="AH134" s="424">
        <v>1</v>
      </c>
      <c r="AI134" s="414"/>
      <c r="AJ134" s="414"/>
      <c r="AK134" s="414"/>
      <c r="AL134" s="414"/>
      <c r="AM134" s="414"/>
      <c r="AN134" s="414"/>
      <c r="AO134" s="414"/>
      <c r="AP134" s="414"/>
      <c r="AQ134" s="414"/>
      <c r="AR134" s="414"/>
      <c r="AS134" s="414"/>
      <c r="AT134" s="414"/>
      <c r="AU134" s="414"/>
      <c r="AV134" s="414"/>
      <c r="AW134" s="414"/>
      <c r="AX134" s="414"/>
      <c r="AY134" s="414"/>
      <c r="AZ134" s="414"/>
      <c r="BA134" s="414"/>
      <c r="BB134" s="414"/>
      <c r="BC134" s="414"/>
      <c r="BD134" s="414"/>
      <c r="BE134" s="414"/>
      <c r="BF134" s="414"/>
      <c r="BG134" s="414"/>
      <c r="BH134" s="414"/>
      <c r="BI134" s="414"/>
      <c r="BJ134" s="414"/>
      <c r="BK134" s="414"/>
      <c r="BL134" s="414"/>
      <c r="BM134" s="414"/>
      <c r="BN134" s="414"/>
      <c r="BO134" s="414"/>
      <c r="BP134" s="414"/>
      <c r="BQ134" s="414"/>
      <c r="BR134" s="414"/>
      <c r="BS134" s="414"/>
      <c r="BT134" s="414"/>
      <c r="BU134" s="414"/>
      <c r="BV134" s="414"/>
      <c r="BW134" s="414"/>
      <c r="BX134" s="414"/>
      <c r="BY134" s="414"/>
      <c r="BZ134" s="414"/>
      <c r="CA134" s="414"/>
      <c r="CB134" s="414"/>
      <c r="CC134" s="414"/>
      <c r="CD134" s="414"/>
      <c r="CE134" s="414"/>
      <c r="CF134" s="414"/>
      <c r="CG134" s="414"/>
      <c r="CH134" s="414"/>
      <c r="CI134" s="414"/>
      <c r="CJ134" s="414"/>
      <c r="CK134" s="414"/>
      <c r="CL134" s="414"/>
      <c r="CM134" s="414"/>
      <c r="CN134" s="414"/>
      <c r="CO134" s="414"/>
      <c r="CP134" s="414"/>
      <c r="CQ134" s="414"/>
      <c r="CR134" s="414"/>
      <c r="CS134" s="414"/>
      <c r="CT134" s="414"/>
      <c r="CU134" s="414"/>
      <c r="CV134" s="414"/>
      <c r="CW134" s="414"/>
      <c r="CX134" s="414"/>
      <c r="CY134" s="414"/>
      <c r="CZ134" s="414"/>
      <c r="DA134" s="414"/>
      <c r="DB134" s="414"/>
      <c r="DC134" s="414"/>
      <c r="DD134" s="414"/>
      <c r="DE134" s="414"/>
      <c r="DF134" s="414"/>
      <c r="DG134" s="414"/>
      <c r="DH134" s="414"/>
      <c r="DI134" s="414"/>
      <c r="DJ134" s="414"/>
      <c r="DK134" s="414"/>
      <c r="DL134" s="414"/>
      <c r="DM134" s="414"/>
      <c r="DN134" s="414"/>
      <c r="DO134" s="414"/>
      <c r="DP134" s="414"/>
      <c r="DQ134" s="414"/>
      <c r="DR134" s="414"/>
      <c r="DS134" s="414"/>
      <c r="DT134" s="414"/>
      <c r="DU134" s="414"/>
      <c r="DV134" s="414"/>
      <c r="DW134" s="414"/>
      <c r="DX134" s="414"/>
      <c r="DY134" s="414"/>
      <c r="DZ134" s="414"/>
      <c r="EA134" s="414"/>
      <c r="EB134" s="414"/>
      <c r="EC134" s="414"/>
      <c r="ED134" s="414"/>
      <c r="EE134" s="414"/>
      <c r="EF134" s="414"/>
      <c r="EG134" s="414"/>
      <c r="EH134" s="414"/>
      <c r="EI134" s="414"/>
      <c r="EJ134" s="414"/>
      <c r="EK134" s="414"/>
      <c r="EL134" s="414"/>
      <c r="EM134" s="414"/>
      <c r="EN134" s="414"/>
      <c r="EO134" s="414"/>
      <c r="EP134" s="414"/>
      <c r="EQ134" s="414"/>
      <c r="ER134" s="414"/>
      <c r="ES134" s="414"/>
      <c r="ET134" s="414"/>
      <c r="EU134" s="414"/>
    </row>
    <row r="135" spans="1:151" s="424" customFormat="1" ht="90" hidden="1">
      <c r="A135" s="424" t="s">
        <v>1981</v>
      </c>
      <c r="B135" s="424" t="s">
        <v>952</v>
      </c>
      <c r="C135" s="424" t="s">
        <v>361</v>
      </c>
      <c r="D135" s="424" t="s">
        <v>1982</v>
      </c>
      <c r="E135" s="424" t="s">
        <v>1983</v>
      </c>
      <c r="F135" s="424" t="s">
        <v>32</v>
      </c>
      <c r="G135" s="424" t="s">
        <v>1509</v>
      </c>
      <c r="H135" s="424" t="s">
        <v>1508</v>
      </c>
      <c r="I135" s="424" t="s">
        <v>1509</v>
      </c>
      <c r="J135" s="425" t="s">
        <v>1510</v>
      </c>
      <c r="K135" s="425" t="s">
        <v>962</v>
      </c>
      <c r="L135" s="425" t="s">
        <v>1691</v>
      </c>
      <c r="M135" s="424" t="s">
        <v>1512</v>
      </c>
      <c r="N135" s="424" t="s">
        <v>1523</v>
      </c>
      <c r="O135" s="424" t="s">
        <v>1514</v>
      </c>
      <c r="P135" s="424" t="s">
        <v>33</v>
      </c>
      <c r="Q135" s="424" t="s">
        <v>32</v>
      </c>
      <c r="R135" s="424" t="s">
        <v>1976</v>
      </c>
      <c r="S135" s="424" t="s">
        <v>1509</v>
      </c>
      <c r="T135" s="424" t="s">
        <v>1528</v>
      </c>
      <c r="V135" s="424" t="s">
        <v>8</v>
      </c>
      <c r="X135" s="424" t="s">
        <v>1517</v>
      </c>
      <c r="AA135" s="424" t="s">
        <v>33</v>
      </c>
      <c r="AB135" s="424" t="s">
        <v>1529</v>
      </c>
      <c r="AC135" s="424" t="s">
        <v>1529</v>
      </c>
      <c r="AD135" s="424" t="s">
        <v>1530</v>
      </c>
      <c r="AE135" s="424" t="s">
        <v>1519</v>
      </c>
      <c r="AF135" s="425">
        <v>44530</v>
      </c>
      <c r="AG135" s="424" t="s">
        <v>1531</v>
      </c>
      <c r="AH135" s="424">
        <v>1</v>
      </c>
      <c r="AI135" s="414"/>
      <c r="AJ135" s="414"/>
      <c r="AK135" s="414"/>
      <c r="AL135" s="414"/>
      <c r="AM135" s="414"/>
      <c r="AN135" s="414"/>
      <c r="AO135" s="414"/>
      <c r="AP135" s="414"/>
      <c r="AQ135" s="414"/>
      <c r="AR135" s="414"/>
      <c r="AS135" s="414"/>
      <c r="AT135" s="414"/>
      <c r="AU135" s="414"/>
      <c r="AV135" s="414"/>
      <c r="AW135" s="414"/>
      <c r="AX135" s="414"/>
      <c r="AY135" s="414"/>
      <c r="AZ135" s="414"/>
      <c r="BA135" s="414"/>
      <c r="BB135" s="414"/>
      <c r="BC135" s="414"/>
      <c r="BD135" s="414"/>
      <c r="BE135" s="414"/>
      <c r="BF135" s="414"/>
      <c r="BG135" s="414"/>
      <c r="BH135" s="414"/>
      <c r="BI135" s="414"/>
      <c r="BJ135" s="414"/>
      <c r="BK135" s="414"/>
      <c r="BL135" s="414"/>
      <c r="BM135" s="414"/>
      <c r="BN135" s="414"/>
      <c r="BO135" s="414"/>
      <c r="BP135" s="414"/>
      <c r="BQ135" s="414"/>
      <c r="BR135" s="414"/>
      <c r="BS135" s="414"/>
      <c r="BT135" s="414"/>
      <c r="BU135" s="414"/>
      <c r="BV135" s="414"/>
      <c r="BW135" s="414"/>
      <c r="BX135" s="414"/>
      <c r="BY135" s="414"/>
      <c r="BZ135" s="414"/>
      <c r="CA135" s="414"/>
      <c r="CB135" s="414"/>
      <c r="CC135" s="414"/>
      <c r="CD135" s="414"/>
      <c r="CE135" s="414"/>
      <c r="CF135" s="414"/>
      <c r="CG135" s="414"/>
      <c r="CH135" s="414"/>
      <c r="CI135" s="414"/>
      <c r="CJ135" s="414"/>
      <c r="CK135" s="414"/>
      <c r="CL135" s="414"/>
      <c r="CM135" s="414"/>
      <c r="CN135" s="414"/>
      <c r="CO135" s="414"/>
      <c r="CP135" s="414"/>
      <c r="CQ135" s="414"/>
      <c r="CR135" s="414"/>
      <c r="CS135" s="414"/>
      <c r="CT135" s="414"/>
      <c r="CU135" s="414"/>
      <c r="CV135" s="414"/>
      <c r="CW135" s="414"/>
      <c r="CX135" s="414"/>
      <c r="CY135" s="414"/>
      <c r="CZ135" s="414"/>
      <c r="DA135" s="414"/>
      <c r="DB135" s="414"/>
      <c r="DC135" s="414"/>
      <c r="DD135" s="414"/>
      <c r="DE135" s="414"/>
      <c r="DF135" s="414"/>
      <c r="DG135" s="414"/>
      <c r="DH135" s="414"/>
      <c r="DI135" s="414"/>
      <c r="DJ135" s="414"/>
      <c r="DK135" s="414"/>
      <c r="DL135" s="414"/>
      <c r="DM135" s="414"/>
      <c r="DN135" s="414"/>
      <c r="DO135" s="414"/>
      <c r="DP135" s="414"/>
      <c r="DQ135" s="414"/>
      <c r="DR135" s="414"/>
      <c r="DS135" s="414"/>
      <c r="DT135" s="414"/>
      <c r="DU135" s="414"/>
      <c r="DV135" s="414"/>
      <c r="DW135" s="414"/>
      <c r="DX135" s="414"/>
      <c r="DY135" s="414"/>
      <c r="DZ135" s="414"/>
      <c r="EA135" s="414"/>
      <c r="EB135" s="414"/>
      <c r="EC135" s="414"/>
      <c r="ED135" s="414"/>
      <c r="EE135" s="414"/>
      <c r="EF135" s="414"/>
      <c r="EG135" s="414"/>
      <c r="EH135" s="414"/>
      <c r="EI135" s="414"/>
      <c r="EJ135" s="414"/>
      <c r="EK135" s="414"/>
      <c r="EL135" s="414"/>
      <c r="EM135" s="414"/>
      <c r="EN135" s="414"/>
      <c r="EO135" s="414"/>
      <c r="EP135" s="414"/>
      <c r="EQ135" s="414"/>
      <c r="ER135" s="414"/>
      <c r="ES135" s="414"/>
      <c r="ET135" s="414"/>
      <c r="EU135" s="414"/>
    </row>
    <row r="136" spans="1:151" s="424" customFormat="1" ht="90" hidden="1">
      <c r="A136" s="424" t="s">
        <v>1984</v>
      </c>
      <c r="B136" s="424" t="s">
        <v>952</v>
      </c>
      <c r="C136" s="424" t="s">
        <v>361</v>
      </c>
      <c r="D136" s="424" t="s">
        <v>1985</v>
      </c>
      <c r="E136" s="424" t="s">
        <v>1986</v>
      </c>
      <c r="F136" s="424" t="s">
        <v>32</v>
      </c>
      <c r="G136" s="429" t="s">
        <v>1509</v>
      </c>
      <c r="H136" s="424" t="s">
        <v>1508</v>
      </c>
      <c r="I136" s="424" t="s">
        <v>1509</v>
      </c>
      <c r="J136" s="425" t="s">
        <v>1510</v>
      </c>
      <c r="K136" s="425" t="s">
        <v>962</v>
      </c>
      <c r="L136" s="425" t="s">
        <v>1691</v>
      </c>
      <c r="M136" s="424" t="s">
        <v>1512</v>
      </c>
      <c r="N136" s="424" t="s">
        <v>1523</v>
      </c>
      <c r="O136" s="424" t="s">
        <v>1514</v>
      </c>
      <c r="P136" s="424" t="s">
        <v>33</v>
      </c>
      <c r="Q136" s="424" t="s">
        <v>32</v>
      </c>
      <c r="R136" s="424" t="s">
        <v>1976</v>
      </c>
      <c r="S136" s="424" t="s">
        <v>1509</v>
      </c>
      <c r="T136" s="424" t="s">
        <v>1528</v>
      </c>
      <c r="V136" s="424" t="s">
        <v>6</v>
      </c>
      <c r="X136" s="424" t="s">
        <v>6</v>
      </c>
      <c r="AA136" s="424" t="s">
        <v>33</v>
      </c>
      <c r="AB136" s="424" t="s">
        <v>1529</v>
      </c>
      <c r="AC136" s="424" t="s">
        <v>1529</v>
      </c>
      <c r="AD136" s="424" t="s">
        <v>1530</v>
      </c>
      <c r="AE136" s="424" t="s">
        <v>1519</v>
      </c>
      <c r="AF136" s="425">
        <v>44530</v>
      </c>
      <c r="AG136" s="424" t="s">
        <v>1531</v>
      </c>
      <c r="AH136" s="424">
        <v>1</v>
      </c>
      <c r="AI136" s="414"/>
      <c r="AJ136" s="414"/>
      <c r="AK136" s="414"/>
      <c r="AL136" s="414"/>
      <c r="AM136" s="414"/>
      <c r="AN136" s="414"/>
      <c r="AO136" s="414"/>
      <c r="AP136" s="414"/>
      <c r="AQ136" s="414"/>
      <c r="AR136" s="414"/>
      <c r="AS136" s="414"/>
      <c r="AT136" s="414"/>
      <c r="AU136" s="414"/>
      <c r="AV136" s="414"/>
      <c r="AW136" s="414"/>
      <c r="AX136" s="414"/>
      <c r="AY136" s="414"/>
      <c r="AZ136" s="414"/>
      <c r="BA136" s="414"/>
      <c r="BB136" s="414"/>
      <c r="BC136" s="414"/>
      <c r="BD136" s="414"/>
      <c r="BE136" s="414"/>
      <c r="BF136" s="414"/>
      <c r="BG136" s="414"/>
      <c r="BH136" s="414"/>
      <c r="BI136" s="414"/>
      <c r="BJ136" s="414"/>
      <c r="BK136" s="414"/>
      <c r="BL136" s="414"/>
      <c r="BM136" s="414"/>
      <c r="BN136" s="414"/>
      <c r="BO136" s="414"/>
      <c r="BP136" s="414"/>
      <c r="BQ136" s="414"/>
      <c r="BR136" s="414"/>
      <c r="BS136" s="414"/>
      <c r="BT136" s="414"/>
      <c r="BU136" s="414"/>
      <c r="BV136" s="414"/>
      <c r="BW136" s="414"/>
      <c r="BX136" s="414"/>
      <c r="BY136" s="414"/>
      <c r="BZ136" s="414"/>
      <c r="CA136" s="414"/>
      <c r="CB136" s="414"/>
      <c r="CC136" s="414"/>
      <c r="CD136" s="414"/>
      <c r="CE136" s="414"/>
      <c r="CF136" s="414"/>
      <c r="CG136" s="414"/>
      <c r="CH136" s="414"/>
      <c r="CI136" s="414"/>
      <c r="CJ136" s="414"/>
      <c r="CK136" s="414"/>
      <c r="CL136" s="414"/>
      <c r="CM136" s="414"/>
      <c r="CN136" s="414"/>
      <c r="CO136" s="414"/>
      <c r="CP136" s="414"/>
      <c r="CQ136" s="414"/>
      <c r="CR136" s="414"/>
      <c r="CS136" s="414"/>
      <c r="CT136" s="414"/>
      <c r="CU136" s="414"/>
      <c r="CV136" s="414"/>
      <c r="CW136" s="414"/>
      <c r="CX136" s="414"/>
      <c r="CY136" s="414"/>
      <c r="CZ136" s="414"/>
      <c r="DA136" s="414"/>
      <c r="DB136" s="414"/>
      <c r="DC136" s="414"/>
      <c r="DD136" s="414"/>
      <c r="DE136" s="414"/>
      <c r="DF136" s="414"/>
      <c r="DG136" s="414"/>
      <c r="DH136" s="414"/>
      <c r="DI136" s="414"/>
      <c r="DJ136" s="414"/>
      <c r="DK136" s="414"/>
      <c r="DL136" s="414"/>
      <c r="DM136" s="414"/>
      <c r="DN136" s="414"/>
      <c r="DO136" s="414"/>
      <c r="DP136" s="414"/>
      <c r="DQ136" s="414"/>
      <c r="DR136" s="414"/>
      <c r="DS136" s="414"/>
      <c r="DT136" s="414"/>
      <c r="DU136" s="414"/>
      <c r="DV136" s="414"/>
      <c r="DW136" s="414"/>
      <c r="DX136" s="414"/>
      <c r="DY136" s="414"/>
      <c r="DZ136" s="414"/>
      <c r="EA136" s="414"/>
      <c r="EB136" s="414"/>
      <c r="EC136" s="414"/>
      <c r="ED136" s="414"/>
      <c r="EE136" s="414"/>
      <c r="EF136" s="414"/>
      <c r="EG136" s="414"/>
      <c r="EH136" s="414"/>
      <c r="EI136" s="414"/>
      <c r="EJ136" s="414"/>
      <c r="EK136" s="414"/>
      <c r="EL136" s="414"/>
      <c r="EM136" s="414"/>
      <c r="EN136" s="414"/>
      <c r="EO136" s="414"/>
      <c r="EP136" s="414"/>
      <c r="EQ136" s="414"/>
      <c r="ER136" s="414"/>
      <c r="ES136" s="414"/>
      <c r="ET136" s="414"/>
      <c r="EU136" s="414"/>
    </row>
    <row r="137" spans="1:151" s="424" customFormat="1" ht="90" hidden="1">
      <c r="A137" s="424" t="s">
        <v>1987</v>
      </c>
      <c r="B137" s="424" t="s">
        <v>952</v>
      </c>
      <c r="C137" s="424" t="s">
        <v>361</v>
      </c>
      <c r="D137" s="424" t="s">
        <v>1988</v>
      </c>
      <c r="E137" s="424" t="s">
        <v>1989</v>
      </c>
      <c r="F137" s="424" t="s">
        <v>32</v>
      </c>
      <c r="G137" s="424" t="s">
        <v>1509</v>
      </c>
      <c r="H137" s="424" t="s">
        <v>1508</v>
      </c>
      <c r="I137" s="424" t="s">
        <v>1509</v>
      </c>
      <c r="J137" s="425" t="s">
        <v>1510</v>
      </c>
      <c r="K137" s="425" t="s">
        <v>962</v>
      </c>
      <c r="L137" s="425" t="s">
        <v>1691</v>
      </c>
      <c r="M137" s="424" t="s">
        <v>1512</v>
      </c>
      <c r="N137" s="424" t="s">
        <v>1523</v>
      </c>
      <c r="O137" s="424" t="s">
        <v>1514</v>
      </c>
      <c r="P137" s="424" t="s">
        <v>33</v>
      </c>
      <c r="Q137" s="424" t="s">
        <v>32</v>
      </c>
      <c r="R137" s="424" t="s">
        <v>1976</v>
      </c>
      <c r="S137" s="424" t="s">
        <v>1509</v>
      </c>
      <c r="T137" s="424" t="s">
        <v>1528</v>
      </c>
      <c r="V137" s="424" t="s">
        <v>6</v>
      </c>
      <c r="X137" s="424" t="s">
        <v>6</v>
      </c>
      <c r="AA137" s="424" t="s">
        <v>33</v>
      </c>
      <c r="AB137" s="424" t="s">
        <v>1529</v>
      </c>
      <c r="AC137" s="424" t="s">
        <v>1529</v>
      </c>
      <c r="AD137" s="424" t="s">
        <v>1530</v>
      </c>
      <c r="AE137" s="424" t="s">
        <v>1519</v>
      </c>
      <c r="AF137" s="425">
        <v>44530</v>
      </c>
      <c r="AG137" s="424" t="s">
        <v>1531</v>
      </c>
      <c r="AH137" s="424">
        <v>1</v>
      </c>
      <c r="AI137" s="414"/>
      <c r="AJ137" s="414"/>
      <c r="AK137" s="414"/>
      <c r="AL137" s="414"/>
      <c r="AM137" s="414"/>
      <c r="AN137" s="414"/>
      <c r="AO137" s="414"/>
      <c r="AP137" s="414"/>
      <c r="AQ137" s="414"/>
      <c r="AR137" s="414"/>
      <c r="AS137" s="414"/>
      <c r="AT137" s="414"/>
      <c r="AU137" s="414"/>
      <c r="AV137" s="414"/>
      <c r="AW137" s="414"/>
      <c r="AX137" s="414"/>
      <c r="AY137" s="414"/>
      <c r="AZ137" s="414"/>
      <c r="BA137" s="414"/>
      <c r="BB137" s="414"/>
      <c r="BC137" s="414"/>
      <c r="BD137" s="414"/>
      <c r="BE137" s="414"/>
      <c r="BF137" s="414"/>
      <c r="BG137" s="414"/>
      <c r="BH137" s="414"/>
      <c r="BI137" s="414"/>
      <c r="BJ137" s="414"/>
      <c r="BK137" s="414"/>
      <c r="BL137" s="414"/>
      <c r="BM137" s="414"/>
      <c r="BN137" s="414"/>
      <c r="BO137" s="414"/>
      <c r="BP137" s="414"/>
      <c r="BQ137" s="414"/>
      <c r="BR137" s="414"/>
      <c r="BS137" s="414"/>
      <c r="BT137" s="414"/>
      <c r="BU137" s="414"/>
      <c r="BV137" s="414"/>
      <c r="BW137" s="414"/>
      <c r="BX137" s="414"/>
      <c r="BY137" s="414"/>
      <c r="BZ137" s="414"/>
      <c r="CA137" s="414"/>
      <c r="CB137" s="414"/>
      <c r="CC137" s="414"/>
      <c r="CD137" s="414"/>
      <c r="CE137" s="414"/>
      <c r="CF137" s="414"/>
      <c r="CG137" s="414"/>
      <c r="CH137" s="414"/>
      <c r="CI137" s="414"/>
      <c r="CJ137" s="414"/>
      <c r="CK137" s="414"/>
      <c r="CL137" s="414"/>
      <c r="CM137" s="414"/>
      <c r="CN137" s="414"/>
      <c r="CO137" s="414"/>
      <c r="CP137" s="414"/>
      <c r="CQ137" s="414"/>
      <c r="CR137" s="414"/>
      <c r="CS137" s="414"/>
      <c r="CT137" s="414"/>
      <c r="CU137" s="414"/>
      <c r="CV137" s="414"/>
      <c r="CW137" s="414"/>
      <c r="CX137" s="414"/>
      <c r="CY137" s="414"/>
      <c r="CZ137" s="414"/>
      <c r="DA137" s="414"/>
      <c r="DB137" s="414"/>
      <c r="DC137" s="414"/>
      <c r="DD137" s="414"/>
      <c r="DE137" s="414"/>
      <c r="DF137" s="414"/>
      <c r="DG137" s="414"/>
      <c r="DH137" s="414"/>
      <c r="DI137" s="414"/>
      <c r="DJ137" s="414"/>
      <c r="DK137" s="414"/>
      <c r="DL137" s="414"/>
      <c r="DM137" s="414"/>
      <c r="DN137" s="414"/>
      <c r="DO137" s="414"/>
      <c r="DP137" s="414"/>
      <c r="DQ137" s="414"/>
      <c r="DR137" s="414"/>
      <c r="DS137" s="414"/>
      <c r="DT137" s="414"/>
      <c r="DU137" s="414"/>
      <c r="DV137" s="414"/>
      <c r="DW137" s="414"/>
      <c r="DX137" s="414"/>
      <c r="DY137" s="414"/>
      <c r="DZ137" s="414"/>
      <c r="EA137" s="414"/>
      <c r="EB137" s="414"/>
      <c r="EC137" s="414"/>
      <c r="ED137" s="414"/>
      <c r="EE137" s="414"/>
      <c r="EF137" s="414"/>
      <c r="EG137" s="414"/>
      <c r="EH137" s="414"/>
      <c r="EI137" s="414"/>
      <c r="EJ137" s="414"/>
      <c r="EK137" s="414"/>
      <c r="EL137" s="414"/>
      <c r="EM137" s="414"/>
      <c r="EN137" s="414"/>
      <c r="EO137" s="414"/>
      <c r="EP137" s="414"/>
      <c r="EQ137" s="414"/>
      <c r="ER137" s="414"/>
      <c r="ES137" s="414"/>
      <c r="ET137" s="414"/>
      <c r="EU137" s="414"/>
    </row>
    <row r="138" spans="1:151" s="424" customFormat="1" ht="90" hidden="1">
      <c r="A138" s="424" t="s">
        <v>1990</v>
      </c>
      <c r="B138" s="424" t="s">
        <v>952</v>
      </c>
      <c r="C138" s="424" t="s">
        <v>361</v>
      </c>
      <c r="D138" s="424" t="s">
        <v>1991</v>
      </c>
      <c r="E138" s="424" t="s">
        <v>1992</v>
      </c>
      <c r="F138" s="424" t="s">
        <v>32</v>
      </c>
      <c r="G138" s="424" t="s">
        <v>1509</v>
      </c>
      <c r="H138" s="424" t="s">
        <v>1508</v>
      </c>
      <c r="I138" s="424" t="s">
        <v>1509</v>
      </c>
      <c r="J138" s="425" t="s">
        <v>1510</v>
      </c>
      <c r="K138" s="425" t="s">
        <v>962</v>
      </c>
      <c r="L138" s="425" t="s">
        <v>1691</v>
      </c>
      <c r="M138" s="424" t="s">
        <v>1512</v>
      </c>
      <c r="N138" s="424" t="s">
        <v>1523</v>
      </c>
      <c r="O138" s="424" t="s">
        <v>1514</v>
      </c>
      <c r="P138" s="424" t="s">
        <v>33</v>
      </c>
      <c r="Q138" s="424" t="s">
        <v>32</v>
      </c>
      <c r="R138" s="424" t="s">
        <v>1976</v>
      </c>
      <c r="S138" s="424" t="s">
        <v>1509</v>
      </c>
      <c r="T138" s="424" t="s">
        <v>1528</v>
      </c>
      <c r="V138" s="424" t="s">
        <v>6</v>
      </c>
      <c r="X138" s="424" t="s">
        <v>6</v>
      </c>
      <c r="AA138" s="424" t="s">
        <v>33</v>
      </c>
      <c r="AB138" s="424" t="s">
        <v>1529</v>
      </c>
      <c r="AC138" s="424" t="s">
        <v>1529</v>
      </c>
      <c r="AD138" s="424" t="s">
        <v>1530</v>
      </c>
      <c r="AE138" s="424" t="s">
        <v>1519</v>
      </c>
      <c r="AF138" s="425">
        <v>44530</v>
      </c>
      <c r="AG138" s="424" t="s">
        <v>1531</v>
      </c>
      <c r="AH138" s="424">
        <v>1</v>
      </c>
      <c r="AI138" s="414"/>
      <c r="AJ138" s="414"/>
      <c r="AK138" s="414"/>
      <c r="AL138" s="414"/>
      <c r="AM138" s="414"/>
      <c r="AN138" s="414"/>
      <c r="AO138" s="414"/>
      <c r="AP138" s="414"/>
      <c r="AQ138" s="414"/>
      <c r="AR138" s="414"/>
      <c r="AS138" s="414"/>
      <c r="AT138" s="414"/>
      <c r="AU138" s="414"/>
      <c r="AV138" s="414"/>
      <c r="AW138" s="414"/>
      <c r="AX138" s="414"/>
      <c r="AY138" s="414"/>
      <c r="AZ138" s="414"/>
      <c r="BA138" s="414"/>
      <c r="BB138" s="414"/>
      <c r="BC138" s="414"/>
      <c r="BD138" s="414"/>
      <c r="BE138" s="414"/>
      <c r="BF138" s="414"/>
      <c r="BG138" s="414"/>
      <c r="BH138" s="414"/>
      <c r="BI138" s="414"/>
      <c r="BJ138" s="414"/>
      <c r="BK138" s="414"/>
      <c r="BL138" s="414"/>
      <c r="BM138" s="414"/>
      <c r="BN138" s="414"/>
      <c r="BO138" s="414"/>
      <c r="BP138" s="414"/>
      <c r="BQ138" s="414"/>
      <c r="BR138" s="414"/>
      <c r="BS138" s="414"/>
      <c r="BT138" s="414"/>
      <c r="BU138" s="414"/>
      <c r="BV138" s="414"/>
      <c r="BW138" s="414"/>
      <c r="BX138" s="414"/>
      <c r="BY138" s="414"/>
      <c r="BZ138" s="414"/>
      <c r="CA138" s="414"/>
      <c r="CB138" s="414"/>
      <c r="CC138" s="414"/>
      <c r="CD138" s="414"/>
      <c r="CE138" s="414"/>
      <c r="CF138" s="414"/>
      <c r="CG138" s="414"/>
      <c r="CH138" s="414"/>
      <c r="CI138" s="414"/>
      <c r="CJ138" s="414"/>
      <c r="CK138" s="414"/>
      <c r="CL138" s="414"/>
      <c r="CM138" s="414"/>
      <c r="CN138" s="414"/>
      <c r="CO138" s="414"/>
      <c r="CP138" s="414"/>
      <c r="CQ138" s="414"/>
      <c r="CR138" s="414"/>
      <c r="CS138" s="414"/>
      <c r="CT138" s="414"/>
      <c r="CU138" s="414"/>
      <c r="CV138" s="414"/>
      <c r="CW138" s="414"/>
      <c r="CX138" s="414"/>
      <c r="CY138" s="414"/>
      <c r="CZ138" s="414"/>
      <c r="DA138" s="414"/>
      <c r="DB138" s="414"/>
      <c r="DC138" s="414"/>
      <c r="DD138" s="414"/>
      <c r="DE138" s="414"/>
      <c r="DF138" s="414"/>
      <c r="DG138" s="414"/>
      <c r="DH138" s="414"/>
      <c r="DI138" s="414"/>
      <c r="DJ138" s="414"/>
      <c r="DK138" s="414"/>
      <c r="DL138" s="414"/>
      <c r="DM138" s="414"/>
      <c r="DN138" s="414"/>
      <c r="DO138" s="414"/>
      <c r="DP138" s="414"/>
      <c r="DQ138" s="414"/>
      <c r="DR138" s="414"/>
      <c r="DS138" s="414"/>
      <c r="DT138" s="414"/>
      <c r="DU138" s="414"/>
      <c r="DV138" s="414"/>
      <c r="DW138" s="414"/>
      <c r="DX138" s="414"/>
      <c r="DY138" s="414"/>
      <c r="DZ138" s="414"/>
      <c r="EA138" s="414"/>
      <c r="EB138" s="414"/>
      <c r="EC138" s="414"/>
      <c r="ED138" s="414"/>
      <c r="EE138" s="414"/>
      <c r="EF138" s="414"/>
      <c r="EG138" s="414"/>
      <c r="EH138" s="414"/>
      <c r="EI138" s="414"/>
      <c r="EJ138" s="414"/>
      <c r="EK138" s="414"/>
      <c r="EL138" s="414"/>
      <c r="EM138" s="414"/>
      <c r="EN138" s="414"/>
      <c r="EO138" s="414"/>
      <c r="EP138" s="414"/>
      <c r="EQ138" s="414"/>
      <c r="ER138" s="414"/>
      <c r="ES138" s="414"/>
      <c r="ET138" s="414"/>
      <c r="EU138" s="414"/>
    </row>
    <row r="139" spans="1:151" s="424" customFormat="1" ht="90" hidden="1">
      <c r="A139" s="424" t="s">
        <v>1993</v>
      </c>
      <c r="B139" s="424" t="s">
        <v>952</v>
      </c>
      <c r="C139" s="424" t="s">
        <v>361</v>
      </c>
      <c r="D139" s="424" t="s">
        <v>1698</v>
      </c>
      <c r="E139" s="424" t="s">
        <v>1994</v>
      </c>
      <c r="F139" s="424" t="s">
        <v>33</v>
      </c>
      <c r="G139" s="424">
        <v>15</v>
      </c>
      <c r="H139" s="424" t="s">
        <v>1508</v>
      </c>
      <c r="I139" s="424" t="s">
        <v>1509</v>
      </c>
      <c r="J139" s="425" t="s">
        <v>1510</v>
      </c>
      <c r="K139" s="425" t="s">
        <v>962</v>
      </c>
      <c r="L139" s="425" t="s">
        <v>1691</v>
      </c>
      <c r="M139" s="424" t="s">
        <v>1512</v>
      </c>
      <c r="N139" s="424" t="s">
        <v>1523</v>
      </c>
      <c r="O139" s="424" t="s">
        <v>1514</v>
      </c>
      <c r="P139" s="424" t="s">
        <v>33</v>
      </c>
      <c r="Q139" s="424" t="s">
        <v>32</v>
      </c>
      <c r="R139" s="424" t="s">
        <v>1976</v>
      </c>
      <c r="S139" s="424" t="s">
        <v>1509</v>
      </c>
      <c r="T139" s="424" t="s">
        <v>1528</v>
      </c>
      <c r="V139" s="424" t="s">
        <v>6</v>
      </c>
      <c r="X139" s="424" t="s">
        <v>6</v>
      </c>
      <c r="AA139" s="424" t="s">
        <v>33</v>
      </c>
      <c r="AB139" s="424" t="s">
        <v>1529</v>
      </c>
      <c r="AC139" s="424" t="s">
        <v>1529</v>
      </c>
      <c r="AD139" s="424" t="s">
        <v>1530</v>
      </c>
      <c r="AE139" s="424" t="s">
        <v>1519</v>
      </c>
      <c r="AF139" s="425">
        <v>44530</v>
      </c>
      <c r="AG139" s="424" t="s">
        <v>1531</v>
      </c>
      <c r="AH139" s="424">
        <v>1</v>
      </c>
      <c r="AI139" s="414"/>
      <c r="AJ139" s="414"/>
      <c r="AK139" s="414"/>
      <c r="AL139" s="414"/>
      <c r="AM139" s="414"/>
      <c r="AN139" s="414"/>
      <c r="AO139" s="414"/>
      <c r="AP139" s="414"/>
      <c r="AQ139" s="414"/>
      <c r="AR139" s="414"/>
      <c r="AS139" s="414"/>
      <c r="AT139" s="414"/>
      <c r="AU139" s="414"/>
      <c r="AV139" s="414"/>
      <c r="AW139" s="414"/>
      <c r="AX139" s="414"/>
      <c r="AY139" s="414"/>
      <c r="AZ139" s="414"/>
      <c r="BA139" s="414"/>
      <c r="BB139" s="414"/>
      <c r="BC139" s="414"/>
      <c r="BD139" s="414"/>
      <c r="BE139" s="414"/>
      <c r="BF139" s="414"/>
      <c r="BG139" s="414"/>
      <c r="BH139" s="414"/>
      <c r="BI139" s="414"/>
      <c r="BJ139" s="414"/>
      <c r="BK139" s="414"/>
      <c r="BL139" s="414"/>
      <c r="BM139" s="414"/>
      <c r="BN139" s="414"/>
      <c r="BO139" s="414"/>
      <c r="BP139" s="414"/>
      <c r="BQ139" s="414"/>
      <c r="BR139" s="414"/>
      <c r="BS139" s="414"/>
      <c r="BT139" s="414"/>
      <c r="BU139" s="414"/>
      <c r="BV139" s="414"/>
      <c r="BW139" s="414"/>
      <c r="BX139" s="414"/>
      <c r="BY139" s="414"/>
      <c r="BZ139" s="414"/>
      <c r="CA139" s="414"/>
      <c r="CB139" s="414"/>
      <c r="CC139" s="414"/>
      <c r="CD139" s="414"/>
      <c r="CE139" s="414"/>
      <c r="CF139" s="414"/>
      <c r="CG139" s="414"/>
      <c r="CH139" s="414"/>
      <c r="CI139" s="414"/>
      <c r="CJ139" s="414"/>
      <c r="CK139" s="414"/>
      <c r="CL139" s="414"/>
      <c r="CM139" s="414"/>
      <c r="CN139" s="414"/>
      <c r="CO139" s="414"/>
      <c r="CP139" s="414"/>
      <c r="CQ139" s="414"/>
      <c r="CR139" s="414"/>
      <c r="CS139" s="414"/>
      <c r="CT139" s="414"/>
      <c r="CU139" s="414"/>
      <c r="CV139" s="414"/>
      <c r="CW139" s="414"/>
      <c r="CX139" s="414"/>
      <c r="CY139" s="414"/>
      <c r="CZ139" s="414"/>
      <c r="DA139" s="414"/>
      <c r="DB139" s="414"/>
      <c r="DC139" s="414"/>
      <c r="DD139" s="414"/>
      <c r="DE139" s="414"/>
      <c r="DF139" s="414"/>
      <c r="DG139" s="414"/>
      <c r="DH139" s="414"/>
      <c r="DI139" s="414"/>
      <c r="DJ139" s="414"/>
      <c r="DK139" s="414"/>
      <c r="DL139" s="414"/>
      <c r="DM139" s="414"/>
      <c r="DN139" s="414"/>
      <c r="DO139" s="414"/>
      <c r="DP139" s="414"/>
      <c r="DQ139" s="414"/>
      <c r="DR139" s="414"/>
      <c r="DS139" s="414"/>
      <c r="DT139" s="414"/>
      <c r="DU139" s="414"/>
      <c r="DV139" s="414"/>
      <c r="DW139" s="414"/>
      <c r="DX139" s="414"/>
      <c r="DY139" s="414"/>
      <c r="DZ139" s="414"/>
      <c r="EA139" s="414"/>
      <c r="EB139" s="414"/>
      <c r="EC139" s="414"/>
      <c r="ED139" s="414"/>
      <c r="EE139" s="414"/>
      <c r="EF139" s="414"/>
      <c r="EG139" s="414"/>
      <c r="EH139" s="414"/>
      <c r="EI139" s="414"/>
      <c r="EJ139" s="414"/>
      <c r="EK139" s="414"/>
      <c r="EL139" s="414"/>
      <c r="EM139" s="414"/>
      <c r="EN139" s="414"/>
      <c r="EO139" s="414"/>
      <c r="EP139" s="414"/>
      <c r="EQ139" s="414"/>
      <c r="ER139" s="414"/>
      <c r="ES139" s="414"/>
      <c r="ET139" s="414"/>
      <c r="EU139" s="414"/>
    </row>
    <row r="140" spans="1:151" s="424" customFormat="1" ht="90" hidden="1">
      <c r="A140" s="424" t="s">
        <v>1995</v>
      </c>
      <c r="B140" s="424" t="s">
        <v>952</v>
      </c>
      <c r="C140" s="424" t="s">
        <v>361</v>
      </c>
      <c r="D140" s="424" t="s">
        <v>1996</v>
      </c>
      <c r="E140" s="424" t="s">
        <v>1997</v>
      </c>
      <c r="F140" s="424" t="s">
        <v>33</v>
      </c>
      <c r="G140" s="424" t="s">
        <v>1509</v>
      </c>
      <c r="H140" s="424" t="s">
        <v>1508</v>
      </c>
      <c r="I140" s="424" t="s">
        <v>1509</v>
      </c>
      <c r="J140" s="425" t="s">
        <v>1510</v>
      </c>
      <c r="K140" s="425" t="s">
        <v>962</v>
      </c>
      <c r="L140" s="425" t="s">
        <v>1691</v>
      </c>
      <c r="M140" s="424" t="s">
        <v>1512</v>
      </c>
      <c r="N140" s="424" t="s">
        <v>1523</v>
      </c>
      <c r="O140" s="424" t="s">
        <v>1514</v>
      </c>
      <c r="P140" s="424" t="s">
        <v>33</v>
      </c>
      <c r="Q140" s="424" t="s">
        <v>32</v>
      </c>
      <c r="R140" s="424" t="s">
        <v>1976</v>
      </c>
      <c r="S140" s="424" t="s">
        <v>1509</v>
      </c>
      <c r="T140" s="424" t="s">
        <v>1528</v>
      </c>
      <c r="V140" s="424" t="s">
        <v>6</v>
      </c>
      <c r="X140" s="424" t="s">
        <v>6</v>
      </c>
      <c r="AA140" s="424" t="s">
        <v>33</v>
      </c>
      <c r="AB140" s="424" t="s">
        <v>1529</v>
      </c>
      <c r="AC140" s="424" t="s">
        <v>1529</v>
      </c>
      <c r="AD140" s="424" t="s">
        <v>1530</v>
      </c>
      <c r="AE140" s="424" t="s">
        <v>1519</v>
      </c>
      <c r="AF140" s="425">
        <v>44530</v>
      </c>
      <c r="AG140" s="424" t="s">
        <v>1531</v>
      </c>
      <c r="AH140" s="424">
        <v>1</v>
      </c>
      <c r="AI140" s="414"/>
      <c r="AJ140" s="414"/>
      <c r="AK140" s="414"/>
      <c r="AL140" s="414"/>
      <c r="AM140" s="414"/>
      <c r="AN140" s="414"/>
      <c r="AO140" s="414"/>
      <c r="AP140" s="414"/>
      <c r="AQ140" s="414"/>
      <c r="AR140" s="414"/>
      <c r="AS140" s="414"/>
      <c r="AT140" s="414"/>
      <c r="AU140" s="414"/>
      <c r="AV140" s="414"/>
      <c r="AW140" s="414"/>
      <c r="AX140" s="414"/>
      <c r="AY140" s="414"/>
      <c r="AZ140" s="414"/>
      <c r="BA140" s="414"/>
      <c r="BB140" s="414"/>
      <c r="BC140" s="414"/>
      <c r="BD140" s="414"/>
      <c r="BE140" s="414"/>
      <c r="BF140" s="414"/>
      <c r="BG140" s="414"/>
      <c r="BH140" s="414"/>
      <c r="BI140" s="414"/>
      <c r="BJ140" s="414"/>
      <c r="BK140" s="414"/>
      <c r="BL140" s="414"/>
      <c r="BM140" s="414"/>
      <c r="BN140" s="414"/>
      <c r="BO140" s="414"/>
      <c r="BP140" s="414"/>
      <c r="BQ140" s="414"/>
      <c r="BR140" s="414"/>
      <c r="BS140" s="414"/>
      <c r="BT140" s="414"/>
      <c r="BU140" s="414"/>
      <c r="BV140" s="414"/>
      <c r="BW140" s="414"/>
      <c r="BX140" s="414"/>
      <c r="BY140" s="414"/>
      <c r="BZ140" s="414"/>
      <c r="CA140" s="414"/>
      <c r="CB140" s="414"/>
      <c r="CC140" s="414"/>
      <c r="CD140" s="414"/>
      <c r="CE140" s="414"/>
      <c r="CF140" s="414"/>
      <c r="CG140" s="414"/>
      <c r="CH140" s="414"/>
      <c r="CI140" s="414"/>
      <c r="CJ140" s="414"/>
      <c r="CK140" s="414"/>
      <c r="CL140" s="414"/>
      <c r="CM140" s="414"/>
      <c r="CN140" s="414"/>
      <c r="CO140" s="414"/>
      <c r="CP140" s="414"/>
      <c r="CQ140" s="414"/>
      <c r="CR140" s="414"/>
      <c r="CS140" s="414"/>
      <c r="CT140" s="414"/>
      <c r="CU140" s="414"/>
      <c r="CV140" s="414"/>
      <c r="CW140" s="414"/>
      <c r="CX140" s="414"/>
      <c r="CY140" s="414"/>
      <c r="CZ140" s="414"/>
      <c r="DA140" s="414"/>
      <c r="DB140" s="414"/>
      <c r="DC140" s="414"/>
      <c r="DD140" s="414"/>
      <c r="DE140" s="414"/>
      <c r="DF140" s="414"/>
      <c r="DG140" s="414"/>
      <c r="DH140" s="414"/>
      <c r="DI140" s="414"/>
      <c r="DJ140" s="414"/>
      <c r="DK140" s="414"/>
      <c r="DL140" s="414"/>
      <c r="DM140" s="414"/>
      <c r="DN140" s="414"/>
      <c r="DO140" s="414"/>
      <c r="DP140" s="414"/>
      <c r="DQ140" s="414"/>
      <c r="DR140" s="414"/>
      <c r="DS140" s="414"/>
      <c r="DT140" s="414"/>
      <c r="DU140" s="414"/>
      <c r="DV140" s="414"/>
      <c r="DW140" s="414"/>
      <c r="DX140" s="414"/>
      <c r="DY140" s="414"/>
      <c r="DZ140" s="414"/>
      <c r="EA140" s="414"/>
      <c r="EB140" s="414"/>
      <c r="EC140" s="414"/>
      <c r="ED140" s="414"/>
      <c r="EE140" s="414"/>
      <c r="EF140" s="414"/>
      <c r="EG140" s="414"/>
      <c r="EH140" s="414"/>
      <c r="EI140" s="414"/>
      <c r="EJ140" s="414"/>
      <c r="EK140" s="414"/>
      <c r="EL140" s="414"/>
      <c r="EM140" s="414"/>
      <c r="EN140" s="414"/>
      <c r="EO140" s="414"/>
      <c r="EP140" s="414"/>
      <c r="EQ140" s="414"/>
      <c r="ER140" s="414"/>
      <c r="ES140" s="414"/>
      <c r="ET140" s="414"/>
      <c r="EU140" s="414"/>
    </row>
    <row r="141" spans="1:151" s="424" customFormat="1" ht="90" hidden="1">
      <c r="A141" s="424" t="s">
        <v>1998</v>
      </c>
      <c r="B141" s="424" t="s">
        <v>952</v>
      </c>
      <c r="C141" s="424" t="s">
        <v>361</v>
      </c>
      <c r="D141" s="424" t="s">
        <v>1999</v>
      </c>
      <c r="E141" s="424" t="s">
        <v>2000</v>
      </c>
      <c r="F141" s="424" t="s">
        <v>32</v>
      </c>
      <c r="G141" s="424" t="s">
        <v>1509</v>
      </c>
      <c r="H141" s="424" t="s">
        <v>1508</v>
      </c>
      <c r="I141" s="424" t="s">
        <v>1509</v>
      </c>
      <c r="J141" s="425" t="s">
        <v>1510</v>
      </c>
      <c r="K141" s="425" t="s">
        <v>1691</v>
      </c>
      <c r="L141" s="425" t="s">
        <v>1691</v>
      </c>
      <c r="M141" s="424" t="s">
        <v>1512</v>
      </c>
      <c r="N141" s="424" t="s">
        <v>1523</v>
      </c>
      <c r="O141" s="424" t="s">
        <v>1514</v>
      </c>
      <c r="P141" s="424" t="s">
        <v>33</v>
      </c>
      <c r="Q141" s="424" t="s">
        <v>32</v>
      </c>
      <c r="R141" s="424" t="s">
        <v>2001</v>
      </c>
      <c r="S141" s="424" t="s">
        <v>1509</v>
      </c>
      <c r="T141" s="424" t="s">
        <v>1528</v>
      </c>
      <c r="V141" s="424" t="s">
        <v>8</v>
      </c>
      <c r="X141" s="424" t="s">
        <v>8</v>
      </c>
      <c r="AA141" s="424" t="s">
        <v>33</v>
      </c>
      <c r="AB141" s="424" t="s">
        <v>1529</v>
      </c>
      <c r="AC141" s="424" t="s">
        <v>1529</v>
      </c>
      <c r="AD141" s="424" t="s">
        <v>1530</v>
      </c>
      <c r="AE141" s="424" t="s">
        <v>1519</v>
      </c>
      <c r="AF141" s="425">
        <v>44530</v>
      </c>
      <c r="AG141" s="424" t="s">
        <v>1531</v>
      </c>
      <c r="AH141" s="424">
        <v>1</v>
      </c>
      <c r="AI141" s="414"/>
      <c r="AJ141" s="414"/>
      <c r="AK141" s="414"/>
      <c r="AL141" s="414"/>
      <c r="AM141" s="414"/>
      <c r="AN141" s="414"/>
      <c r="AO141" s="414"/>
      <c r="AP141" s="414"/>
      <c r="AQ141" s="414"/>
      <c r="AR141" s="414"/>
      <c r="AS141" s="414"/>
      <c r="AT141" s="414"/>
      <c r="AU141" s="414"/>
      <c r="AV141" s="414"/>
      <c r="AW141" s="414"/>
      <c r="AX141" s="414"/>
      <c r="AY141" s="414"/>
      <c r="AZ141" s="414"/>
      <c r="BA141" s="414"/>
      <c r="BB141" s="414"/>
      <c r="BC141" s="414"/>
      <c r="BD141" s="414"/>
      <c r="BE141" s="414"/>
      <c r="BF141" s="414"/>
      <c r="BG141" s="414"/>
      <c r="BH141" s="414"/>
      <c r="BI141" s="414"/>
      <c r="BJ141" s="414"/>
      <c r="BK141" s="414"/>
      <c r="BL141" s="414"/>
      <c r="BM141" s="414"/>
      <c r="BN141" s="414"/>
      <c r="BO141" s="414"/>
      <c r="BP141" s="414"/>
      <c r="BQ141" s="414"/>
      <c r="BR141" s="414"/>
      <c r="BS141" s="414"/>
      <c r="BT141" s="414"/>
      <c r="BU141" s="414"/>
      <c r="BV141" s="414"/>
      <c r="BW141" s="414"/>
      <c r="BX141" s="414"/>
      <c r="BY141" s="414"/>
      <c r="BZ141" s="414"/>
      <c r="CA141" s="414"/>
      <c r="CB141" s="414"/>
      <c r="CC141" s="414"/>
      <c r="CD141" s="414"/>
      <c r="CE141" s="414"/>
      <c r="CF141" s="414"/>
      <c r="CG141" s="414"/>
      <c r="CH141" s="414"/>
      <c r="CI141" s="414"/>
      <c r="CJ141" s="414"/>
      <c r="CK141" s="414"/>
      <c r="CL141" s="414"/>
      <c r="CM141" s="414"/>
      <c r="CN141" s="414"/>
      <c r="CO141" s="414"/>
      <c r="CP141" s="414"/>
      <c r="CQ141" s="414"/>
      <c r="CR141" s="414"/>
      <c r="CS141" s="414"/>
      <c r="CT141" s="414"/>
      <c r="CU141" s="414"/>
      <c r="CV141" s="414"/>
      <c r="CW141" s="414"/>
      <c r="CX141" s="414"/>
      <c r="CY141" s="414"/>
      <c r="CZ141" s="414"/>
      <c r="DA141" s="414"/>
      <c r="DB141" s="414"/>
      <c r="DC141" s="414"/>
      <c r="DD141" s="414"/>
      <c r="DE141" s="414"/>
      <c r="DF141" s="414"/>
      <c r="DG141" s="414"/>
      <c r="DH141" s="414"/>
      <c r="DI141" s="414"/>
      <c r="DJ141" s="414"/>
      <c r="DK141" s="414"/>
      <c r="DL141" s="414"/>
      <c r="DM141" s="414"/>
      <c r="DN141" s="414"/>
      <c r="DO141" s="414"/>
      <c r="DP141" s="414"/>
      <c r="DQ141" s="414"/>
      <c r="DR141" s="414"/>
      <c r="DS141" s="414"/>
      <c r="DT141" s="414"/>
      <c r="DU141" s="414"/>
      <c r="DV141" s="414"/>
      <c r="DW141" s="414"/>
      <c r="DX141" s="414"/>
      <c r="DY141" s="414"/>
      <c r="DZ141" s="414"/>
      <c r="EA141" s="414"/>
      <c r="EB141" s="414"/>
      <c r="EC141" s="414"/>
      <c r="ED141" s="414"/>
      <c r="EE141" s="414"/>
      <c r="EF141" s="414"/>
      <c r="EG141" s="414"/>
      <c r="EH141" s="414"/>
      <c r="EI141" s="414"/>
      <c r="EJ141" s="414"/>
      <c r="EK141" s="414"/>
      <c r="EL141" s="414"/>
      <c r="EM141" s="414"/>
      <c r="EN141" s="414"/>
      <c r="EO141" s="414"/>
      <c r="EP141" s="414"/>
      <c r="EQ141" s="414"/>
      <c r="ER141" s="414"/>
      <c r="ES141" s="414"/>
      <c r="ET141" s="414"/>
      <c r="EU141" s="414"/>
    </row>
    <row r="142" spans="1:151" s="424" customFormat="1" ht="90" hidden="1">
      <c r="A142" s="424" t="s">
        <v>2002</v>
      </c>
      <c r="B142" s="424" t="s">
        <v>952</v>
      </c>
      <c r="C142" s="424" t="s">
        <v>361</v>
      </c>
      <c r="D142" s="424" t="s">
        <v>2003</v>
      </c>
      <c r="E142" s="424" t="s">
        <v>2004</v>
      </c>
      <c r="F142" s="424" t="s">
        <v>33</v>
      </c>
      <c r="G142" s="424" t="s">
        <v>1509</v>
      </c>
      <c r="H142" s="424" t="s">
        <v>1508</v>
      </c>
      <c r="I142" s="424" t="s">
        <v>1509</v>
      </c>
      <c r="J142" s="425" t="s">
        <v>1510</v>
      </c>
      <c r="K142" s="425" t="s">
        <v>1691</v>
      </c>
      <c r="L142" s="425" t="s">
        <v>1691</v>
      </c>
      <c r="M142" s="424" t="s">
        <v>1512</v>
      </c>
      <c r="N142" s="424" t="s">
        <v>1523</v>
      </c>
      <c r="O142" s="424" t="s">
        <v>1514</v>
      </c>
      <c r="P142" s="424" t="s">
        <v>33</v>
      </c>
      <c r="Q142" s="424" t="s">
        <v>32</v>
      </c>
      <c r="R142" s="424" t="s">
        <v>2001</v>
      </c>
      <c r="S142" s="424" t="s">
        <v>1509</v>
      </c>
      <c r="T142" s="424" t="s">
        <v>1528</v>
      </c>
      <c r="V142" s="424" t="s">
        <v>8</v>
      </c>
      <c r="X142" s="424" t="s">
        <v>8</v>
      </c>
      <c r="AA142" s="424" t="s">
        <v>33</v>
      </c>
      <c r="AB142" s="424" t="s">
        <v>1529</v>
      </c>
      <c r="AC142" s="424" t="s">
        <v>1529</v>
      </c>
      <c r="AD142" s="424" t="s">
        <v>1530</v>
      </c>
      <c r="AE142" s="424" t="s">
        <v>1519</v>
      </c>
      <c r="AF142" s="425">
        <v>44530</v>
      </c>
      <c r="AG142" s="424" t="s">
        <v>1531</v>
      </c>
      <c r="AH142" s="424">
        <v>1</v>
      </c>
      <c r="AI142" s="414"/>
      <c r="AJ142" s="414"/>
      <c r="AK142" s="414"/>
      <c r="AL142" s="414"/>
      <c r="AM142" s="414"/>
      <c r="AN142" s="414"/>
      <c r="AO142" s="414"/>
      <c r="AP142" s="414"/>
      <c r="AQ142" s="414"/>
      <c r="AR142" s="414"/>
      <c r="AS142" s="414"/>
      <c r="AT142" s="414"/>
      <c r="AU142" s="414"/>
      <c r="AV142" s="414"/>
      <c r="AW142" s="414"/>
      <c r="AX142" s="414"/>
      <c r="AY142" s="414"/>
      <c r="AZ142" s="414"/>
      <c r="BA142" s="414"/>
      <c r="BB142" s="414"/>
      <c r="BC142" s="414"/>
      <c r="BD142" s="414"/>
      <c r="BE142" s="414"/>
      <c r="BF142" s="414"/>
      <c r="BG142" s="414"/>
      <c r="BH142" s="414"/>
      <c r="BI142" s="414"/>
      <c r="BJ142" s="414"/>
      <c r="BK142" s="414"/>
      <c r="BL142" s="414"/>
      <c r="BM142" s="414"/>
      <c r="BN142" s="414"/>
      <c r="BO142" s="414"/>
      <c r="BP142" s="414"/>
      <c r="BQ142" s="414"/>
      <c r="BR142" s="414"/>
      <c r="BS142" s="414"/>
      <c r="BT142" s="414"/>
      <c r="BU142" s="414"/>
      <c r="BV142" s="414"/>
      <c r="BW142" s="414"/>
      <c r="BX142" s="414"/>
      <c r="BY142" s="414"/>
      <c r="BZ142" s="414"/>
      <c r="CA142" s="414"/>
      <c r="CB142" s="414"/>
      <c r="CC142" s="414"/>
      <c r="CD142" s="414"/>
      <c r="CE142" s="414"/>
      <c r="CF142" s="414"/>
      <c r="CG142" s="414"/>
      <c r="CH142" s="414"/>
      <c r="CI142" s="414"/>
      <c r="CJ142" s="414"/>
      <c r="CK142" s="414"/>
      <c r="CL142" s="414"/>
      <c r="CM142" s="414"/>
      <c r="CN142" s="414"/>
      <c r="CO142" s="414"/>
      <c r="CP142" s="414"/>
      <c r="CQ142" s="414"/>
      <c r="CR142" s="414"/>
      <c r="CS142" s="414"/>
      <c r="CT142" s="414"/>
      <c r="CU142" s="414"/>
      <c r="CV142" s="414"/>
      <c r="CW142" s="414"/>
      <c r="CX142" s="414"/>
      <c r="CY142" s="414"/>
      <c r="CZ142" s="414"/>
      <c r="DA142" s="414"/>
      <c r="DB142" s="414"/>
      <c r="DC142" s="414"/>
      <c r="DD142" s="414"/>
      <c r="DE142" s="414"/>
      <c r="DF142" s="414"/>
      <c r="DG142" s="414"/>
      <c r="DH142" s="414"/>
      <c r="DI142" s="414"/>
      <c r="DJ142" s="414"/>
      <c r="DK142" s="414"/>
      <c r="DL142" s="414"/>
      <c r="DM142" s="414"/>
      <c r="DN142" s="414"/>
      <c r="DO142" s="414"/>
      <c r="DP142" s="414"/>
      <c r="DQ142" s="414"/>
      <c r="DR142" s="414"/>
      <c r="DS142" s="414"/>
      <c r="DT142" s="414"/>
      <c r="DU142" s="414"/>
      <c r="DV142" s="414"/>
      <c r="DW142" s="414"/>
      <c r="DX142" s="414"/>
      <c r="DY142" s="414"/>
      <c r="DZ142" s="414"/>
      <c r="EA142" s="414"/>
      <c r="EB142" s="414"/>
      <c r="EC142" s="414"/>
      <c r="ED142" s="414"/>
      <c r="EE142" s="414"/>
      <c r="EF142" s="414"/>
      <c r="EG142" s="414"/>
      <c r="EH142" s="414"/>
      <c r="EI142" s="414"/>
      <c r="EJ142" s="414"/>
      <c r="EK142" s="414"/>
      <c r="EL142" s="414"/>
      <c r="EM142" s="414"/>
      <c r="EN142" s="414"/>
      <c r="EO142" s="414"/>
      <c r="EP142" s="414"/>
      <c r="EQ142" s="414"/>
      <c r="ER142" s="414"/>
      <c r="ES142" s="414"/>
      <c r="ET142" s="414"/>
      <c r="EU142" s="414"/>
    </row>
    <row r="143" spans="1:151" s="424" customFormat="1" ht="90" hidden="1">
      <c r="A143" s="424" t="s">
        <v>2005</v>
      </c>
      <c r="B143" s="424" t="s">
        <v>952</v>
      </c>
      <c r="C143" s="424" t="s">
        <v>361</v>
      </c>
      <c r="D143" s="424" t="s">
        <v>2006</v>
      </c>
      <c r="E143" s="424" t="s">
        <v>2007</v>
      </c>
      <c r="F143" s="424" t="s">
        <v>32</v>
      </c>
      <c r="G143" s="424" t="s">
        <v>1509</v>
      </c>
      <c r="H143" s="424" t="s">
        <v>1508</v>
      </c>
      <c r="I143" s="424" t="s">
        <v>1509</v>
      </c>
      <c r="J143" s="425" t="s">
        <v>1510</v>
      </c>
      <c r="K143" s="425" t="s">
        <v>1691</v>
      </c>
      <c r="L143" s="425" t="s">
        <v>1691</v>
      </c>
      <c r="M143" s="424" t="s">
        <v>1512</v>
      </c>
      <c r="N143" s="424" t="s">
        <v>1523</v>
      </c>
      <c r="O143" s="424" t="s">
        <v>1514</v>
      </c>
      <c r="P143" s="424" t="s">
        <v>33</v>
      </c>
      <c r="Q143" s="424" t="s">
        <v>32</v>
      </c>
      <c r="R143" s="424" t="s">
        <v>2008</v>
      </c>
      <c r="S143" s="424" t="s">
        <v>1509</v>
      </c>
      <c r="T143" s="424" t="s">
        <v>1528</v>
      </c>
      <c r="X143" s="424" t="s">
        <v>8</v>
      </c>
      <c r="AA143" s="424" t="s">
        <v>33</v>
      </c>
      <c r="AB143" s="424" t="s">
        <v>1529</v>
      </c>
      <c r="AC143" s="424" t="s">
        <v>1529</v>
      </c>
      <c r="AD143" s="424" t="s">
        <v>1530</v>
      </c>
      <c r="AE143" s="424" t="s">
        <v>1519</v>
      </c>
      <c r="AF143" s="425">
        <v>44530</v>
      </c>
      <c r="AG143" s="424" t="s">
        <v>1531</v>
      </c>
      <c r="AH143" s="424">
        <v>1</v>
      </c>
      <c r="AI143" s="414"/>
      <c r="AJ143" s="414"/>
      <c r="AK143" s="414"/>
      <c r="AL143" s="414"/>
      <c r="AM143" s="414"/>
      <c r="AN143" s="414"/>
      <c r="AO143" s="414"/>
      <c r="AP143" s="414"/>
      <c r="AQ143" s="414"/>
      <c r="AR143" s="414"/>
      <c r="AS143" s="414"/>
      <c r="AT143" s="414"/>
      <c r="AU143" s="414"/>
      <c r="AV143" s="414"/>
      <c r="AW143" s="414"/>
      <c r="AX143" s="414"/>
      <c r="AY143" s="414"/>
      <c r="AZ143" s="414"/>
      <c r="BA143" s="414"/>
      <c r="BB143" s="414"/>
      <c r="BC143" s="414"/>
      <c r="BD143" s="414"/>
      <c r="BE143" s="414"/>
      <c r="BF143" s="414"/>
      <c r="BG143" s="414"/>
      <c r="BH143" s="414"/>
      <c r="BI143" s="414"/>
      <c r="BJ143" s="414"/>
      <c r="BK143" s="414"/>
      <c r="BL143" s="414"/>
      <c r="BM143" s="414"/>
      <c r="BN143" s="414"/>
      <c r="BO143" s="414"/>
      <c r="BP143" s="414"/>
      <c r="BQ143" s="414"/>
      <c r="BR143" s="414"/>
      <c r="BS143" s="414"/>
      <c r="BT143" s="414"/>
      <c r="BU143" s="414"/>
      <c r="BV143" s="414"/>
      <c r="BW143" s="414"/>
      <c r="BX143" s="414"/>
      <c r="BY143" s="414"/>
      <c r="BZ143" s="414"/>
      <c r="CA143" s="414"/>
      <c r="CB143" s="414"/>
      <c r="CC143" s="414"/>
      <c r="CD143" s="414"/>
      <c r="CE143" s="414"/>
      <c r="CF143" s="414"/>
      <c r="CG143" s="414"/>
      <c r="CH143" s="414"/>
      <c r="CI143" s="414"/>
      <c r="CJ143" s="414"/>
      <c r="CK143" s="414"/>
      <c r="CL143" s="414"/>
      <c r="CM143" s="414"/>
      <c r="CN143" s="414"/>
      <c r="CO143" s="414"/>
      <c r="CP143" s="414"/>
      <c r="CQ143" s="414"/>
      <c r="CR143" s="414"/>
      <c r="CS143" s="414"/>
      <c r="CT143" s="414"/>
      <c r="CU143" s="414"/>
      <c r="CV143" s="414"/>
      <c r="CW143" s="414"/>
      <c r="CX143" s="414"/>
      <c r="CY143" s="414"/>
      <c r="CZ143" s="414"/>
      <c r="DA143" s="414"/>
      <c r="DB143" s="414"/>
      <c r="DC143" s="414"/>
      <c r="DD143" s="414"/>
      <c r="DE143" s="414"/>
      <c r="DF143" s="414"/>
      <c r="DG143" s="414"/>
      <c r="DH143" s="414"/>
      <c r="DI143" s="414"/>
      <c r="DJ143" s="414"/>
      <c r="DK143" s="414"/>
      <c r="DL143" s="414"/>
      <c r="DM143" s="414"/>
      <c r="DN143" s="414"/>
      <c r="DO143" s="414"/>
      <c r="DP143" s="414"/>
      <c r="DQ143" s="414"/>
      <c r="DR143" s="414"/>
      <c r="DS143" s="414"/>
      <c r="DT143" s="414"/>
      <c r="DU143" s="414"/>
      <c r="DV143" s="414"/>
      <c r="DW143" s="414"/>
      <c r="DX143" s="414"/>
      <c r="DY143" s="414"/>
      <c r="DZ143" s="414"/>
      <c r="EA143" s="414"/>
      <c r="EB143" s="414"/>
      <c r="EC143" s="414"/>
      <c r="ED143" s="414"/>
      <c r="EE143" s="414"/>
      <c r="EF143" s="414"/>
      <c r="EG143" s="414"/>
      <c r="EH143" s="414"/>
      <c r="EI143" s="414"/>
      <c r="EJ143" s="414"/>
      <c r="EK143" s="414"/>
      <c r="EL143" s="414"/>
      <c r="EM143" s="414"/>
      <c r="EN143" s="414"/>
      <c r="EO143" s="414"/>
      <c r="EP143" s="414"/>
      <c r="EQ143" s="414"/>
      <c r="ER143" s="414"/>
      <c r="ES143" s="414"/>
      <c r="ET143" s="414"/>
      <c r="EU143" s="414"/>
    </row>
    <row r="144" spans="1:151" s="424" customFormat="1" ht="90" hidden="1">
      <c r="A144" s="424" t="s">
        <v>2009</v>
      </c>
      <c r="B144" s="424" t="s">
        <v>952</v>
      </c>
      <c r="C144" s="424" t="s">
        <v>361</v>
      </c>
      <c r="D144" s="424" t="s">
        <v>2010</v>
      </c>
      <c r="E144" s="424" t="s">
        <v>2011</v>
      </c>
      <c r="F144" s="424" t="s">
        <v>32</v>
      </c>
      <c r="G144" s="424" t="s">
        <v>1509</v>
      </c>
      <c r="H144" s="424" t="s">
        <v>1508</v>
      </c>
      <c r="I144" s="424" t="s">
        <v>1509</v>
      </c>
      <c r="J144" s="425" t="s">
        <v>1510</v>
      </c>
      <c r="K144" s="425" t="s">
        <v>1691</v>
      </c>
      <c r="L144" s="425" t="s">
        <v>1691</v>
      </c>
      <c r="M144" s="424" t="s">
        <v>1512</v>
      </c>
      <c r="N144" s="424" t="s">
        <v>1523</v>
      </c>
      <c r="O144" s="424" t="s">
        <v>1514</v>
      </c>
      <c r="P144" s="424" t="s">
        <v>33</v>
      </c>
      <c r="Q144" s="424" t="s">
        <v>32</v>
      </c>
      <c r="R144" s="424" t="s">
        <v>2008</v>
      </c>
      <c r="S144" s="424" t="s">
        <v>1509</v>
      </c>
      <c r="T144" s="424" t="s">
        <v>1528</v>
      </c>
      <c r="X144" s="424" t="s">
        <v>8</v>
      </c>
      <c r="AA144" s="424" t="s">
        <v>33</v>
      </c>
      <c r="AB144" s="424" t="s">
        <v>1529</v>
      </c>
      <c r="AC144" s="424" t="s">
        <v>1529</v>
      </c>
      <c r="AD144" s="424" t="s">
        <v>1530</v>
      </c>
      <c r="AE144" s="424" t="s">
        <v>1519</v>
      </c>
      <c r="AF144" s="425">
        <v>44530</v>
      </c>
      <c r="AG144" s="424" t="s">
        <v>1531</v>
      </c>
      <c r="AH144" s="424">
        <v>1</v>
      </c>
      <c r="AI144" s="414"/>
      <c r="AJ144" s="414"/>
      <c r="AK144" s="414"/>
      <c r="AL144" s="414"/>
      <c r="AM144" s="414"/>
      <c r="AN144" s="414"/>
      <c r="AO144" s="414"/>
      <c r="AP144" s="414"/>
      <c r="AQ144" s="414"/>
      <c r="AR144" s="414"/>
      <c r="AS144" s="414"/>
      <c r="AT144" s="414"/>
      <c r="AU144" s="414"/>
      <c r="AV144" s="414"/>
      <c r="AW144" s="414"/>
      <c r="AX144" s="414"/>
      <c r="AY144" s="414"/>
      <c r="AZ144" s="414"/>
      <c r="BA144" s="414"/>
      <c r="BB144" s="414"/>
      <c r="BC144" s="414"/>
      <c r="BD144" s="414"/>
      <c r="BE144" s="414"/>
      <c r="BF144" s="414"/>
      <c r="BG144" s="414"/>
      <c r="BH144" s="414"/>
      <c r="BI144" s="414"/>
      <c r="BJ144" s="414"/>
      <c r="BK144" s="414"/>
      <c r="BL144" s="414"/>
      <c r="BM144" s="414"/>
      <c r="BN144" s="414"/>
      <c r="BO144" s="414"/>
      <c r="BP144" s="414"/>
      <c r="BQ144" s="414"/>
      <c r="BR144" s="414"/>
      <c r="BS144" s="414"/>
      <c r="BT144" s="414"/>
      <c r="BU144" s="414"/>
      <c r="BV144" s="414"/>
      <c r="BW144" s="414"/>
      <c r="BX144" s="414"/>
      <c r="BY144" s="414"/>
      <c r="BZ144" s="414"/>
      <c r="CA144" s="414"/>
      <c r="CB144" s="414"/>
      <c r="CC144" s="414"/>
      <c r="CD144" s="414"/>
      <c r="CE144" s="414"/>
      <c r="CF144" s="414"/>
      <c r="CG144" s="414"/>
      <c r="CH144" s="414"/>
      <c r="CI144" s="414"/>
      <c r="CJ144" s="414"/>
      <c r="CK144" s="414"/>
      <c r="CL144" s="414"/>
      <c r="CM144" s="414"/>
      <c r="CN144" s="414"/>
      <c r="CO144" s="414"/>
      <c r="CP144" s="414"/>
      <c r="CQ144" s="414"/>
      <c r="CR144" s="414"/>
      <c r="CS144" s="414"/>
      <c r="CT144" s="414"/>
      <c r="CU144" s="414"/>
      <c r="CV144" s="414"/>
      <c r="CW144" s="414"/>
      <c r="CX144" s="414"/>
      <c r="CY144" s="414"/>
      <c r="CZ144" s="414"/>
      <c r="DA144" s="414"/>
      <c r="DB144" s="414"/>
      <c r="DC144" s="414"/>
      <c r="DD144" s="414"/>
      <c r="DE144" s="414"/>
      <c r="DF144" s="414"/>
      <c r="DG144" s="414"/>
      <c r="DH144" s="414"/>
      <c r="DI144" s="414"/>
      <c r="DJ144" s="414"/>
      <c r="DK144" s="414"/>
      <c r="DL144" s="414"/>
      <c r="DM144" s="414"/>
      <c r="DN144" s="414"/>
      <c r="DO144" s="414"/>
      <c r="DP144" s="414"/>
      <c r="DQ144" s="414"/>
      <c r="DR144" s="414"/>
      <c r="DS144" s="414"/>
      <c r="DT144" s="414"/>
      <c r="DU144" s="414"/>
      <c r="DV144" s="414"/>
      <c r="DW144" s="414"/>
      <c r="DX144" s="414"/>
      <c r="DY144" s="414"/>
      <c r="DZ144" s="414"/>
      <c r="EA144" s="414"/>
      <c r="EB144" s="414"/>
      <c r="EC144" s="414"/>
      <c r="ED144" s="414"/>
      <c r="EE144" s="414"/>
      <c r="EF144" s="414"/>
      <c r="EG144" s="414"/>
      <c r="EH144" s="414"/>
      <c r="EI144" s="414"/>
      <c r="EJ144" s="414"/>
      <c r="EK144" s="414"/>
      <c r="EL144" s="414"/>
      <c r="EM144" s="414"/>
      <c r="EN144" s="414"/>
      <c r="EO144" s="414"/>
      <c r="EP144" s="414"/>
      <c r="EQ144" s="414"/>
      <c r="ER144" s="414"/>
      <c r="ES144" s="414"/>
      <c r="ET144" s="414"/>
      <c r="EU144" s="414"/>
    </row>
    <row r="145" spans="1:151" s="424" customFormat="1" ht="90" hidden="1">
      <c r="A145" s="424" t="s">
        <v>2012</v>
      </c>
      <c r="B145" s="424" t="s">
        <v>952</v>
      </c>
      <c r="C145" s="424" t="s">
        <v>361</v>
      </c>
      <c r="D145" s="424" t="s">
        <v>2013</v>
      </c>
      <c r="E145" s="424" t="s">
        <v>2014</v>
      </c>
      <c r="F145" s="424" t="s">
        <v>32</v>
      </c>
      <c r="G145" s="424" t="s">
        <v>1509</v>
      </c>
      <c r="H145" s="424" t="s">
        <v>1508</v>
      </c>
      <c r="I145" s="424" t="s">
        <v>1509</v>
      </c>
      <c r="J145" s="425" t="s">
        <v>1510</v>
      </c>
      <c r="K145" s="425" t="s">
        <v>1691</v>
      </c>
      <c r="L145" s="425" t="s">
        <v>1691</v>
      </c>
      <c r="M145" s="424" t="s">
        <v>1512</v>
      </c>
      <c r="N145" s="424" t="s">
        <v>1523</v>
      </c>
      <c r="O145" s="424" t="s">
        <v>1514</v>
      </c>
      <c r="P145" s="424" t="s">
        <v>33</v>
      </c>
      <c r="Q145" s="424" t="s">
        <v>32</v>
      </c>
      <c r="R145" s="424" t="s">
        <v>2008</v>
      </c>
      <c r="S145" s="424" t="s">
        <v>1509</v>
      </c>
      <c r="T145" s="424" t="s">
        <v>1528</v>
      </c>
      <c r="X145" s="424" t="s">
        <v>8</v>
      </c>
      <c r="AA145" s="424" t="s">
        <v>33</v>
      </c>
      <c r="AB145" s="424" t="s">
        <v>1529</v>
      </c>
      <c r="AC145" s="424" t="s">
        <v>1529</v>
      </c>
      <c r="AD145" s="424" t="s">
        <v>1530</v>
      </c>
      <c r="AE145" s="424" t="s">
        <v>1519</v>
      </c>
      <c r="AF145" s="425">
        <v>44530</v>
      </c>
      <c r="AG145" s="424" t="s">
        <v>1531</v>
      </c>
      <c r="AH145" s="424">
        <v>1</v>
      </c>
      <c r="AI145" s="414"/>
      <c r="AJ145" s="414"/>
      <c r="AK145" s="414"/>
      <c r="AL145" s="414"/>
      <c r="AM145" s="414"/>
      <c r="AN145" s="414"/>
      <c r="AO145" s="414"/>
      <c r="AP145" s="414"/>
      <c r="AQ145" s="414"/>
      <c r="AR145" s="414"/>
      <c r="AS145" s="414"/>
      <c r="AT145" s="414"/>
      <c r="AU145" s="414"/>
      <c r="AV145" s="414"/>
      <c r="AW145" s="414"/>
      <c r="AX145" s="414"/>
      <c r="AY145" s="414"/>
      <c r="AZ145" s="414"/>
      <c r="BA145" s="414"/>
      <c r="BB145" s="414"/>
      <c r="BC145" s="414"/>
      <c r="BD145" s="414"/>
      <c r="BE145" s="414"/>
      <c r="BF145" s="414"/>
      <c r="BG145" s="414"/>
      <c r="BH145" s="414"/>
      <c r="BI145" s="414"/>
      <c r="BJ145" s="414"/>
      <c r="BK145" s="414"/>
      <c r="BL145" s="414"/>
      <c r="BM145" s="414"/>
      <c r="BN145" s="414"/>
      <c r="BO145" s="414"/>
      <c r="BP145" s="414"/>
      <c r="BQ145" s="414"/>
      <c r="BR145" s="414"/>
      <c r="BS145" s="414"/>
      <c r="BT145" s="414"/>
      <c r="BU145" s="414"/>
      <c r="BV145" s="414"/>
      <c r="BW145" s="414"/>
      <c r="BX145" s="414"/>
      <c r="BY145" s="414"/>
      <c r="BZ145" s="414"/>
      <c r="CA145" s="414"/>
      <c r="CB145" s="414"/>
      <c r="CC145" s="414"/>
      <c r="CD145" s="414"/>
      <c r="CE145" s="414"/>
      <c r="CF145" s="414"/>
      <c r="CG145" s="414"/>
      <c r="CH145" s="414"/>
      <c r="CI145" s="414"/>
      <c r="CJ145" s="414"/>
      <c r="CK145" s="414"/>
      <c r="CL145" s="414"/>
      <c r="CM145" s="414"/>
      <c r="CN145" s="414"/>
      <c r="CO145" s="414"/>
      <c r="CP145" s="414"/>
      <c r="CQ145" s="414"/>
      <c r="CR145" s="414"/>
      <c r="CS145" s="414"/>
      <c r="CT145" s="414"/>
      <c r="CU145" s="414"/>
      <c r="CV145" s="414"/>
      <c r="CW145" s="414"/>
      <c r="CX145" s="414"/>
      <c r="CY145" s="414"/>
      <c r="CZ145" s="414"/>
      <c r="DA145" s="414"/>
      <c r="DB145" s="414"/>
      <c r="DC145" s="414"/>
      <c r="DD145" s="414"/>
      <c r="DE145" s="414"/>
      <c r="DF145" s="414"/>
      <c r="DG145" s="414"/>
      <c r="DH145" s="414"/>
      <c r="DI145" s="414"/>
      <c r="DJ145" s="414"/>
      <c r="DK145" s="414"/>
      <c r="DL145" s="414"/>
      <c r="DM145" s="414"/>
      <c r="DN145" s="414"/>
      <c r="DO145" s="414"/>
      <c r="DP145" s="414"/>
      <c r="DQ145" s="414"/>
      <c r="DR145" s="414"/>
      <c r="DS145" s="414"/>
      <c r="DT145" s="414"/>
      <c r="DU145" s="414"/>
      <c r="DV145" s="414"/>
      <c r="DW145" s="414"/>
      <c r="DX145" s="414"/>
      <c r="DY145" s="414"/>
      <c r="DZ145" s="414"/>
      <c r="EA145" s="414"/>
      <c r="EB145" s="414"/>
      <c r="EC145" s="414"/>
      <c r="ED145" s="414"/>
      <c r="EE145" s="414"/>
      <c r="EF145" s="414"/>
      <c r="EG145" s="414"/>
      <c r="EH145" s="414"/>
      <c r="EI145" s="414"/>
      <c r="EJ145" s="414"/>
      <c r="EK145" s="414"/>
      <c r="EL145" s="414"/>
      <c r="EM145" s="414"/>
      <c r="EN145" s="414"/>
      <c r="EO145" s="414"/>
      <c r="EP145" s="414"/>
      <c r="EQ145" s="414"/>
      <c r="ER145" s="414"/>
      <c r="ES145" s="414"/>
      <c r="ET145" s="414"/>
      <c r="EU145" s="414"/>
    </row>
    <row r="146" spans="1:151" s="424" customFormat="1" ht="90" hidden="1">
      <c r="A146" s="424" t="s">
        <v>2015</v>
      </c>
      <c r="B146" s="424" t="s">
        <v>952</v>
      </c>
      <c r="C146" s="424" t="s">
        <v>361</v>
      </c>
      <c r="D146" s="424" t="s">
        <v>2016</v>
      </c>
      <c r="E146" s="424" t="s">
        <v>2017</v>
      </c>
      <c r="F146" s="424" t="s">
        <v>32</v>
      </c>
      <c r="G146" s="424" t="s">
        <v>1509</v>
      </c>
      <c r="H146" s="424" t="s">
        <v>1508</v>
      </c>
      <c r="I146" s="424" t="s">
        <v>1509</v>
      </c>
      <c r="J146" s="425" t="s">
        <v>1510</v>
      </c>
      <c r="K146" s="425" t="s">
        <v>1691</v>
      </c>
      <c r="L146" s="425" t="s">
        <v>1691</v>
      </c>
      <c r="M146" s="424" t="s">
        <v>1512</v>
      </c>
      <c r="N146" s="424" t="s">
        <v>1523</v>
      </c>
      <c r="O146" s="424" t="s">
        <v>1514</v>
      </c>
      <c r="P146" s="424" t="s">
        <v>33</v>
      </c>
      <c r="Q146" s="424" t="s">
        <v>32</v>
      </c>
      <c r="R146" s="424" t="s">
        <v>2008</v>
      </c>
      <c r="S146" s="424" t="s">
        <v>1509</v>
      </c>
      <c r="T146" s="424" t="s">
        <v>1528</v>
      </c>
      <c r="X146" s="424" t="s">
        <v>8</v>
      </c>
      <c r="AA146" s="424" t="s">
        <v>33</v>
      </c>
      <c r="AB146" s="424" t="s">
        <v>1529</v>
      </c>
      <c r="AC146" s="424" t="s">
        <v>1529</v>
      </c>
      <c r="AD146" s="424" t="s">
        <v>1530</v>
      </c>
      <c r="AE146" s="424" t="s">
        <v>1519</v>
      </c>
      <c r="AF146" s="425">
        <v>44530</v>
      </c>
      <c r="AG146" s="424" t="s">
        <v>1531</v>
      </c>
      <c r="AH146" s="424">
        <v>1</v>
      </c>
      <c r="AI146" s="414"/>
      <c r="AJ146" s="414"/>
      <c r="AK146" s="414"/>
      <c r="AL146" s="414"/>
      <c r="AM146" s="414"/>
      <c r="AN146" s="414"/>
      <c r="AO146" s="414"/>
      <c r="AP146" s="414"/>
      <c r="AQ146" s="414"/>
      <c r="AR146" s="414"/>
      <c r="AS146" s="414"/>
      <c r="AT146" s="414"/>
      <c r="AU146" s="414"/>
      <c r="AV146" s="414"/>
      <c r="AW146" s="414"/>
      <c r="AX146" s="414"/>
      <c r="AY146" s="414"/>
      <c r="AZ146" s="414"/>
      <c r="BA146" s="414"/>
      <c r="BB146" s="414"/>
      <c r="BC146" s="414"/>
      <c r="BD146" s="414"/>
      <c r="BE146" s="414"/>
      <c r="BF146" s="414"/>
      <c r="BG146" s="414"/>
      <c r="BH146" s="414"/>
      <c r="BI146" s="414"/>
      <c r="BJ146" s="414"/>
      <c r="BK146" s="414"/>
      <c r="BL146" s="414"/>
      <c r="BM146" s="414"/>
      <c r="BN146" s="414"/>
      <c r="BO146" s="414"/>
      <c r="BP146" s="414"/>
      <c r="BQ146" s="414"/>
      <c r="BR146" s="414"/>
      <c r="BS146" s="414"/>
      <c r="BT146" s="414"/>
      <c r="BU146" s="414"/>
      <c r="BV146" s="414"/>
      <c r="BW146" s="414"/>
      <c r="BX146" s="414"/>
      <c r="BY146" s="414"/>
      <c r="BZ146" s="414"/>
      <c r="CA146" s="414"/>
      <c r="CB146" s="414"/>
      <c r="CC146" s="414"/>
      <c r="CD146" s="414"/>
      <c r="CE146" s="414"/>
      <c r="CF146" s="414"/>
      <c r="CG146" s="414"/>
      <c r="CH146" s="414"/>
      <c r="CI146" s="414"/>
      <c r="CJ146" s="414"/>
      <c r="CK146" s="414"/>
      <c r="CL146" s="414"/>
      <c r="CM146" s="414"/>
      <c r="CN146" s="414"/>
      <c r="CO146" s="414"/>
      <c r="CP146" s="414"/>
      <c r="CQ146" s="414"/>
      <c r="CR146" s="414"/>
      <c r="CS146" s="414"/>
      <c r="CT146" s="414"/>
      <c r="CU146" s="414"/>
      <c r="CV146" s="414"/>
      <c r="CW146" s="414"/>
      <c r="CX146" s="414"/>
      <c r="CY146" s="414"/>
      <c r="CZ146" s="414"/>
      <c r="DA146" s="414"/>
      <c r="DB146" s="414"/>
      <c r="DC146" s="414"/>
      <c r="DD146" s="414"/>
      <c r="DE146" s="414"/>
      <c r="DF146" s="414"/>
      <c r="DG146" s="414"/>
      <c r="DH146" s="414"/>
      <c r="DI146" s="414"/>
      <c r="DJ146" s="414"/>
      <c r="DK146" s="414"/>
      <c r="DL146" s="414"/>
      <c r="DM146" s="414"/>
      <c r="DN146" s="414"/>
      <c r="DO146" s="414"/>
      <c r="DP146" s="414"/>
      <c r="DQ146" s="414"/>
      <c r="DR146" s="414"/>
      <c r="DS146" s="414"/>
      <c r="DT146" s="414"/>
      <c r="DU146" s="414"/>
      <c r="DV146" s="414"/>
      <c r="DW146" s="414"/>
      <c r="DX146" s="414"/>
      <c r="DY146" s="414"/>
      <c r="DZ146" s="414"/>
      <c r="EA146" s="414"/>
      <c r="EB146" s="414"/>
      <c r="EC146" s="414"/>
      <c r="ED146" s="414"/>
      <c r="EE146" s="414"/>
      <c r="EF146" s="414"/>
      <c r="EG146" s="414"/>
      <c r="EH146" s="414"/>
      <c r="EI146" s="414"/>
      <c r="EJ146" s="414"/>
      <c r="EK146" s="414"/>
      <c r="EL146" s="414"/>
      <c r="EM146" s="414"/>
      <c r="EN146" s="414"/>
      <c r="EO146" s="414"/>
      <c r="EP146" s="414"/>
      <c r="EQ146" s="414"/>
      <c r="ER146" s="414"/>
      <c r="ES146" s="414"/>
      <c r="ET146" s="414"/>
      <c r="EU146" s="414"/>
    </row>
    <row r="147" spans="1:151" s="424" customFormat="1" ht="90" hidden="1">
      <c r="A147" s="424" t="s">
        <v>2018</v>
      </c>
      <c r="B147" s="424" t="s">
        <v>952</v>
      </c>
      <c r="C147" s="424" t="s">
        <v>361</v>
      </c>
      <c r="D147" s="424" t="s">
        <v>1999</v>
      </c>
      <c r="E147" s="424" t="s">
        <v>2000</v>
      </c>
      <c r="F147" s="424" t="s">
        <v>32</v>
      </c>
      <c r="G147" s="424" t="s">
        <v>1509</v>
      </c>
      <c r="H147" s="424" t="s">
        <v>1508</v>
      </c>
      <c r="I147" s="424" t="s">
        <v>1509</v>
      </c>
      <c r="J147" s="425" t="s">
        <v>1510</v>
      </c>
      <c r="K147" s="425" t="s">
        <v>1691</v>
      </c>
      <c r="L147" s="425" t="s">
        <v>1691</v>
      </c>
      <c r="M147" s="424" t="s">
        <v>1512</v>
      </c>
      <c r="N147" s="424" t="s">
        <v>1523</v>
      </c>
      <c r="O147" s="424" t="s">
        <v>1514</v>
      </c>
      <c r="P147" s="424" t="s">
        <v>33</v>
      </c>
      <c r="Q147" s="424" t="s">
        <v>32</v>
      </c>
      <c r="R147" s="424" t="s">
        <v>2008</v>
      </c>
      <c r="S147" s="424" t="s">
        <v>1509</v>
      </c>
      <c r="T147" s="424" t="s">
        <v>1528</v>
      </c>
      <c r="X147" s="424" t="s">
        <v>8</v>
      </c>
      <c r="AA147" s="424" t="s">
        <v>33</v>
      </c>
      <c r="AB147" s="424" t="s">
        <v>1529</v>
      </c>
      <c r="AC147" s="424" t="s">
        <v>1529</v>
      </c>
      <c r="AD147" s="424" t="s">
        <v>1530</v>
      </c>
      <c r="AE147" s="424" t="s">
        <v>1519</v>
      </c>
      <c r="AF147" s="425">
        <v>44530</v>
      </c>
      <c r="AG147" s="424" t="s">
        <v>1531</v>
      </c>
      <c r="AH147" s="424">
        <v>1</v>
      </c>
      <c r="AI147" s="414"/>
      <c r="AJ147" s="414"/>
      <c r="AK147" s="414"/>
      <c r="AL147" s="414"/>
      <c r="AM147" s="414"/>
      <c r="AN147" s="414"/>
      <c r="AO147" s="414"/>
      <c r="AP147" s="414"/>
      <c r="AQ147" s="414"/>
      <c r="AR147" s="414"/>
      <c r="AS147" s="414"/>
      <c r="AT147" s="414"/>
      <c r="AU147" s="414"/>
      <c r="AV147" s="414"/>
      <c r="AW147" s="414"/>
      <c r="AX147" s="414"/>
      <c r="AY147" s="414"/>
      <c r="AZ147" s="414"/>
      <c r="BA147" s="414"/>
      <c r="BB147" s="414"/>
      <c r="BC147" s="414"/>
      <c r="BD147" s="414"/>
      <c r="BE147" s="414"/>
      <c r="BF147" s="414"/>
      <c r="BG147" s="414"/>
      <c r="BH147" s="414"/>
      <c r="BI147" s="414"/>
      <c r="BJ147" s="414"/>
      <c r="BK147" s="414"/>
      <c r="BL147" s="414"/>
      <c r="BM147" s="414"/>
      <c r="BN147" s="414"/>
      <c r="BO147" s="414"/>
      <c r="BP147" s="414"/>
      <c r="BQ147" s="414"/>
      <c r="BR147" s="414"/>
      <c r="BS147" s="414"/>
      <c r="BT147" s="414"/>
      <c r="BU147" s="414"/>
      <c r="BV147" s="414"/>
      <c r="BW147" s="414"/>
      <c r="BX147" s="414"/>
      <c r="BY147" s="414"/>
      <c r="BZ147" s="414"/>
      <c r="CA147" s="414"/>
      <c r="CB147" s="414"/>
      <c r="CC147" s="414"/>
      <c r="CD147" s="414"/>
      <c r="CE147" s="414"/>
      <c r="CF147" s="414"/>
      <c r="CG147" s="414"/>
      <c r="CH147" s="414"/>
      <c r="CI147" s="414"/>
      <c r="CJ147" s="414"/>
      <c r="CK147" s="414"/>
      <c r="CL147" s="414"/>
      <c r="CM147" s="414"/>
      <c r="CN147" s="414"/>
      <c r="CO147" s="414"/>
      <c r="CP147" s="414"/>
      <c r="CQ147" s="414"/>
      <c r="CR147" s="414"/>
      <c r="CS147" s="414"/>
      <c r="CT147" s="414"/>
      <c r="CU147" s="414"/>
      <c r="CV147" s="414"/>
      <c r="CW147" s="414"/>
      <c r="CX147" s="414"/>
      <c r="CY147" s="414"/>
      <c r="CZ147" s="414"/>
      <c r="DA147" s="414"/>
      <c r="DB147" s="414"/>
      <c r="DC147" s="414"/>
      <c r="DD147" s="414"/>
      <c r="DE147" s="414"/>
      <c r="DF147" s="414"/>
      <c r="DG147" s="414"/>
      <c r="DH147" s="414"/>
      <c r="DI147" s="414"/>
      <c r="DJ147" s="414"/>
      <c r="DK147" s="414"/>
      <c r="DL147" s="414"/>
      <c r="DM147" s="414"/>
      <c r="DN147" s="414"/>
      <c r="DO147" s="414"/>
      <c r="DP147" s="414"/>
      <c r="DQ147" s="414"/>
      <c r="DR147" s="414"/>
      <c r="DS147" s="414"/>
      <c r="DT147" s="414"/>
      <c r="DU147" s="414"/>
      <c r="DV147" s="414"/>
      <c r="DW147" s="414"/>
      <c r="DX147" s="414"/>
      <c r="DY147" s="414"/>
      <c r="DZ147" s="414"/>
      <c r="EA147" s="414"/>
      <c r="EB147" s="414"/>
      <c r="EC147" s="414"/>
      <c r="ED147" s="414"/>
      <c r="EE147" s="414"/>
      <c r="EF147" s="414"/>
      <c r="EG147" s="414"/>
      <c r="EH147" s="414"/>
      <c r="EI147" s="414"/>
      <c r="EJ147" s="414"/>
      <c r="EK147" s="414"/>
      <c r="EL147" s="414"/>
      <c r="EM147" s="414"/>
      <c r="EN147" s="414"/>
      <c r="EO147" s="414"/>
      <c r="EP147" s="414"/>
      <c r="EQ147" s="414"/>
      <c r="ER147" s="414"/>
      <c r="ES147" s="414"/>
      <c r="ET147" s="414"/>
      <c r="EU147" s="414"/>
    </row>
    <row r="148" spans="1:151" s="424" customFormat="1" ht="90" hidden="1">
      <c r="A148" s="424" t="s">
        <v>2019</v>
      </c>
      <c r="B148" s="424" t="s">
        <v>952</v>
      </c>
      <c r="C148" s="424" t="s">
        <v>361</v>
      </c>
      <c r="D148" s="424" t="s">
        <v>2020</v>
      </c>
      <c r="E148" s="424" t="s">
        <v>2021</v>
      </c>
      <c r="F148" s="424" t="s">
        <v>33</v>
      </c>
      <c r="G148" s="429" t="s">
        <v>1509</v>
      </c>
      <c r="H148" s="424" t="s">
        <v>1508</v>
      </c>
      <c r="I148" s="424" t="s">
        <v>1509</v>
      </c>
      <c r="J148" s="425" t="s">
        <v>1510</v>
      </c>
      <c r="K148" s="425" t="s">
        <v>1691</v>
      </c>
      <c r="L148" s="425" t="s">
        <v>1691</v>
      </c>
      <c r="M148" s="424" t="s">
        <v>1512</v>
      </c>
      <c r="N148" s="424" t="s">
        <v>1523</v>
      </c>
      <c r="O148" s="424" t="s">
        <v>1514</v>
      </c>
      <c r="P148" s="424" t="s">
        <v>33</v>
      </c>
      <c r="Q148" s="424" t="s">
        <v>32</v>
      </c>
      <c r="R148" s="424" t="s">
        <v>2008</v>
      </c>
      <c r="S148" s="424" t="s">
        <v>1509</v>
      </c>
      <c r="T148" s="424" t="s">
        <v>1528</v>
      </c>
      <c r="V148" s="424" t="s">
        <v>8</v>
      </c>
      <c r="X148" s="424" t="s">
        <v>8</v>
      </c>
      <c r="AA148" s="424" t="s">
        <v>32</v>
      </c>
      <c r="AB148" s="424" t="s">
        <v>1529</v>
      </c>
      <c r="AC148" s="424" t="s">
        <v>1529</v>
      </c>
      <c r="AD148" s="424" t="s">
        <v>1530</v>
      </c>
      <c r="AE148" s="424" t="s">
        <v>1519</v>
      </c>
      <c r="AF148" s="425">
        <v>44530</v>
      </c>
      <c r="AG148" s="424" t="s">
        <v>1531</v>
      </c>
      <c r="AH148" s="424">
        <v>1</v>
      </c>
      <c r="AI148" s="414"/>
      <c r="AJ148" s="414"/>
      <c r="AK148" s="414"/>
      <c r="AL148" s="414"/>
      <c r="AM148" s="414"/>
      <c r="AN148" s="414"/>
      <c r="AO148" s="414"/>
      <c r="AP148" s="414"/>
      <c r="AQ148" s="414"/>
      <c r="AR148" s="414"/>
      <c r="AS148" s="414"/>
      <c r="AT148" s="414"/>
      <c r="AU148" s="414"/>
      <c r="AV148" s="414"/>
      <c r="AW148" s="414"/>
      <c r="AX148" s="414"/>
      <c r="AY148" s="414"/>
      <c r="AZ148" s="414"/>
      <c r="BA148" s="414"/>
      <c r="BB148" s="414"/>
      <c r="BC148" s="414"/>
      <c r="BD148" s="414"/>
      <c r="BE148" s="414"/>
      <c r="BF148" s="414"/>
      <c r="BG148" s="414"/>
      <c r="BH148" s="414"/>
      <c r="BI148" s="414"/>
      <c r="BJ148" s="414"/>
      <c r="BK148" s="414"/>
      <c r="BL148" s="414"/>
      <c r="BM148" s="414"/>
      <c r="BN148" s="414"/>
      <c r="BO148" s="414"/>
      <c r="BP148" s="414"/>
      <c r="BQ148" s="414"/>
      <c r="BR148" s="414"/>
      <c r="BS148" s="414"/>
      <c r="BT148" s="414"/>
      <c r="BU148" s="414"/>
      <c r="BV148" s="414"/>
      <c r="BW148" s="414"/>
      <c r="BX148" s="414"/>
      <c r="BY148" s="414"/>
      <c r="BZ148" s="414"/>
      <c r="CA148" s="414"/>
      <c r="CB148" s="414"/>
      <c r="CC148" s="414"/>
      <c r="CD148" s="414"/>
      <c r="CE148" s="414"/>
      <c r="CF148" s="414"/>
      <c r="CG148" s="414"/>
      <c r="CH148" s="414"/>
      <c r="CI148" s="414"/>
      <c r="CJ148" s="414"/>
      <c r="CK148" s="414"/>
      <c r="CL148" s="414"/>
      <c r="CM148" s="414"/>
      <c r="CN148" s="414"/>
      <c r="CO148" s="414"/>
      <c r="CP148" s="414"/>
      <c r="CQ148" s="414"/>
      <c r="CR148" s="414"/>
      <c r="CS148" s="414"/>
      <c r="CT148" s="414"/>
      <c r="CU148" s="414"/>
      <c r="CV148" s="414"/>
      <c r="CW148" s="414"/>
      <c r="CX148" s="414"/>
      <c r="CY148" s="414"/>
      <c r="CZ148" s="414"/>
      <c r="DA148" s="414"/>
      <c r="DB148" s="414"/>
      <c r="DC148" s="414"/>
      <c r="DD148" s="414"/>
      <c r="DE148" s="414"/>
      <c r="DF148" s="414"/>
      <c r="DG148" s="414"/>
      <c r="DH148" s="414"/>
      <c r="DI148" s="414"/>
      <c r="DJ148" s="414"/>
      <c r="DK148" s="414"/>
      <c r="DL148" s="414"/>
      <c r="DM148" s="414"/>
      <c r="DN148" s="414"/>
      <c r="DO148" s="414"/>
      <c r="DP148" s="414"/>
      <c r="DQ148" s="414"/>
      <c r="DR148" s="414"/>
      <c r="DS148" s="414"/>
      <c r="DT148" s="414"/>
      <c r="DU148" s="414"/>
      <c r="DV148" s="414"/>
      <c r="DW148" s="414"/>
      <c r="DX148" s="414"/>
      <c r="DY148" s="414"/>
      <c r="DZ148" s="414"/>
      <c r="EA148" s="414"/>
      <c r="EB148" s="414"/>
      <c r="EC148" s="414"/>
      <c r="ED148" s="414"/>
      <c r="EE148" s="414"/>
      <c r="EF148" s="414"/>
      <c r="EG148" s="414"/>
      <c r="EH148" s="414"/>
      <c r="EI148" s="414"/>
      <c r="EJ148" s="414"/>
      <c r="EK148" s="414"/>
      <c r="EL148" s="414"/>
      <c r="EM148" s="414"/>
      <c r="EN148" s="414"/>
      <c r="EO148" s="414"/>
      <c r="EP148" s="414"/>
      <c r="EQ148" s="414"/>
      <c r="ER148" s="414"/>
      <c r="ES148" s="414"/>
      <c r="ET148" s="414"/>
      <c r="EU148" s="414"/>
    </row>
    <row r="149" spans="1:151" s="424" customFormat="1" ht="90" hidden="1">
      <c r="A149" s="424" t="s">
        <v>2022</v>
      </c>
      <c r="B149" s="424" t="s">
        <v>952</v>
      </c>
      <c r="C149" s="424" t="s">
        <v>361</v>
      </c>
      <c r="D149" s="424" t="s">
        <v>2023</v>
      </c>
      <c r="E149" s="424" t="s">
        <v>2024</v>
      </c>
      <c r="F149" s="424" t="s">
        <v>32</v>
      </c>
      <c r="G149" s="429" t="s">
        <v>1509</v>
      </c>
      <c r="H149" s="424" t="s">
        <v>1508</v>
      </c>
      <c r="I149" s="424" t="s">
        <v>1509</v>
      </c>
      <c r="J149" s="425" t="s">
        <v>1510</v>
      </c>
      <c r="K149" s="425" t="s">
        <v>1691</v>
      </c>
      <c r="L149" s="425" t="s">
        <v>1691</v>
      </c>
      <c r="M149" s="424" t="s">
        <v>1512</v>
      </c>
      <c r="N149" s="424" t="s">
        <v>1523</v>
      </c>
      <c r="O149" s="424" t="s">
        <v>1514</v>
      </c>
      <c r="P149" s="424" t="s">
        <v>33</v>
      </c>
      <c r="Q149" s="424" t="s">
        <v>32</v>
      </c>
      <c r="R149" s="424" t="s">
        <v>2008</v>
      </c>
      <c r="S149" s="424" t="s">
        <v>1509</v>
      </c>
      <c r="T149" s="424" t="s">
        <v>1528</v>
      </c>
      <c r="V149" s="424" t="s">
        <v>8</v>
      </c>
      <c r="X149" s="424" t="s">
        <v>8</v>
      </c>
      <c r="AA149" s="424" t="s">
        <v>33</v>
      </c>
      <c r="AB149" s="424" t="s">
        <v>1529</v>
      </c>
      <c r="AC149" s="424" t="s">
        <v>1529</v>
      </c>
      <c r="AD149" s="424" t="s">
        <v>1530</v>
      </c>
      <c r="AE149" s="424" t="s">
        <v>1519</v>
      </c>
      <c r="AF149" s="425">
        <v>44530</v>
      </c>
      <c r="AG149" s="424" t="s">
        <v>1531</v>
      </c>
      <c r="AH149" s="424">
        <v>1</v>
      </c>
      <c r="AI149" s="414"/>
      <c r="AJ149" s="414"/>
      <c r="AK149" s="414"/>
      <c r="AL149" s="414"/>
      <c r="AM149" s="414"/>
      <c r="AN149" s="414"/>
      <c r="AO149" s="414"/>
      <c r="AP149" s="414"/>
      <c r="AQ149" s="414"/>
      <c r="AR149" s="414"/>
      <c r="AS149" s="414"/>
      <c r="AT149" s="414"/>
      <c r="AU149" s="414"/>
      <c r="AV149" s="414"/>
      <c r="AW149" s="414"/>
      <c r="AX149" s="414"/>
      <c r="AY149" s="414"/>
      <c r="AZ149" s="414"/>
      <c r="BA149" s="414"/>
      <c r="BB149" s="414"/>
      <c r="BC149" s="414"/>
      <c r="BD149" s="414"/>
      <c r="BE149" s="414"/>
      <c r="BF149" s="414"/>
      <c r="BG149" s="414"/>
      <c r="BH149" s="414"/>
      <c r="BI149" s="414"/>
      <c r="BJ149" s="414"/>
      <c r="BK149" s="414"/>
      <c r="BL149" s="414"/>
      <c r="BM149" s="414"/>
      <c r="BN149" s="414"/>
      <c r="BO149" s="414"/>
      <c r="BP149" s="414"/>
      <c r="BQ149" s="414"/>
      <c r="BR149" s="414"/>
      <c r="BS149" s="414"/>
      <c r="BT149" s="414"/>
      <c r="BU149" s="414"/>
      <c r="BV149" s="414"/>
      <c r="BW149" s="414"/>
      <c r="BX149" s="414"/>
      <c r="BY149" s="414"/>
      <c r="BZ149" s="414"/>
      <c r="CA149" s="414"/>
      <c r="CB149" s="414"/>
      <c r="CC149" s="414"/>
      <c r="CD149" s="414"/>
      <c r="CE149" s="414"/>
      <c r="CF149" s="414"/>
      <c r="CG149" s="414"/>
      <c r="CH149" s="414"/>
      <c r="CI149" s="414"/>
      <c r="CJ149" s="414"/>
      <c r="CK149" s="414"/>
      <c r="CL149" s="414"/>
      <c r="CM149" s="414"/>
      <c r="CN149" s="414"/>
      <c r="CO149" s="414"/>
      <c r="CP149" s="414"/>
      <c r="CQ149" s="414"/>
      <c r="CR149" s="414"/>
      <c r="CS149" s="414"/>
      <c r="CT149" s="414"/>
      <c r="CU149" s="414"/>
      <c r="CV149" s="414"/>
      <c r="CW149" s="414"/>
      <c r="CX149" s="414"/>
      <c r="CY149" s="414"/>
      <c r="CZ149" s="414"/>
      <c r="DA149" s="414"/>
      <c r="DB149" s="414"/>
      <c r="DC149" s="414"/>
      <c r="DD149" s="414"/>
      <c r="DE149" s="414"/>
      <c r="DF149" s="414"/>
      <c r="DG149" s="414"/>
      <c r="DH149" s="414"/>
      <c r="DI149" s="414"/>
      <c r="DJ149" s="414"/>
      <c r="DK149" s="414"/>
      <c r="DL149" s="414"/>
      <c r="DM149" s="414"/>
      <c r="DN149" s="414"/>
      <c r="DO149" s="414"/>
      <c r="DP149" s="414"/>
      <c r="DQ149" s="414"/>
      <c r="DR149" s="414"/>
      <c r="DS149" s="414"/>
      <c r="DT149" s="414"/>
      <c r="DU149" s="414"/>
      <c r="DV149" s="414"/>
      <c r="DW149" s="414"/>
      <c r="DX149" s="414"/>
      <c r="DY149" s="414"/>
      <c r="DZ149" s="414"/>
      <c r="EA149" s="414"/>
      <c r="EB149" s="414"/>
      <c r="EC149" s="414"/>
      <c r="ED149" s="414"/>
      <c r="EE149" s="414"/>
      <c r="EF149" s="414"/>
      <c r="EG149" s="414"/>
      <c r="EH149" s="414"/>
      <c r="EI149" s="414"/>
      <c r="EJ149" s="414"/>
      <c r="EK149" s="414"/>
      <c r="EL149" s="414"/>
      <c r="EM149" s="414"/>
      <c r="EN149" s="414"/>
      <c r="EO149" s="414"/>
      <c r="EP149" s="414"/>
      <c r="EQ149" s="414"/>
      <c r="ER149" s="414"/>
      <c r="ES149" s="414"/>
      <c r="ET149" s="414"/>
      <c r="EU149" s="414"/>
    </row>
    <row r="150" spans="1:151" s="424" customFormat="1" ht="90" hidden="1">
      <c r="A150" s="424" t="s">
        <v>2025</v>
      </c>
      <c r="B150" s="424" t="s">
        <v>952</v>
      </c>
      <c r="C150" s="424" t="s">
        <v>361</v>
      </c>
      <c r="D150" s="424" t="s">
        <v>2026</v>
      </c>
      <c r="E150" s="424" t="s">
        <v>2027</v>
      </c>
      <c r="F150" s="424" t="s">
        <v>32</v>
      </c>
      <c r="G150" s="424" t="s">
        <v>1509</v>
      </c>
      <c r="H150" s="424" t="s">
        <v>1508</v>
      </c>
      <c r="I150" s="424" t="s">
        <v>1509</v>
      </c>
      <c r="J150" s="425" t="s">
        <v>1510</v>
      </c>
      <c r="K150" s="425" t="s">
        <v>1691</v>
      </c>
      <c r="L150" s="425" t="s">
        <v>1691</v>
      </c>
      <c r="M150" s="424" t="s">
        <v>1512</v>
      </c>
      <c r="N150" s="424" t="s">
        <v>1523</v>
      </c>
      <c r="O150" s="424" t="s">
        <v>1514</v>
      </c>
      <c r="P150" s="424" t="s">
        <v>33</v>
      </c>
      <c r="Q150" s="424" t="s">
        <v>32</v>
      </c>
      <c r="R150" s="424" t="s">
        <v>2008</v>
      </c>
      <c r="S150" s="424" t="s">
        <v>1509</v>
      </c>
      <c r="T150" s="424" t="s">
        <v>1528</v>
      </c>
      <c r="V150" s="424" t="s">
        <v>8</v>
      </c>
      <c r="X150" s="424" t="s">
        <v>8</v>
      </c>
      <c r="AA150" s="424" t="s">
        <v>32</v>
      </c>
      <c r="AB150" s="424" t="s">
        <v>1529</v>
      </c>
      <c r="AC150" s="424" t="s">
        <v>1529</v>
      </c>
      <c r="AD150" s="424" t="s">
        <v>1530</v>
      </c>
      <c r="AE150" s="424" t="s">
        <v>1519</v>
      </c>
      <c r="AF150" s="425">
        <v>44530</v>
      </c>
      <c r="AG150" s="424" t="s">
        <v>1531</v>
      </c>
      <c r="AH150" s="424">
        <v>1</v>
      </c>
      <c r="AI150" s="414"/>
      <c r="AJ150" s="414"/>
      <c r="AK150" s="414"/>
      <c r="AL150" s="414"/>
      <c r="AM150" s="414"/>
      <c r="AN150" s="414"/>
      <c r="AO150" s="414"/>
      <c r="AP150" s="414"/>
      <c r="AQ150" s="414"/>
      <c r="AR150" s="414"/>
      <c r="AS150" s="414"/>
      <c r="AT150" s="414"/>
      <c r="AU150" s="414"/>
      <c r="AV150" s="414"/>
      <c r="AW150" s="414"/>
      <c r="AX150" s="414"/>
      <c r="AY150" s="414"/>
      <c r="AZ150" s="414"/>
      <c r="BA150" s="414"/>
      <c r="BB150" s="414"/>
      <c r="BC150" s="414"/>
      <c r="BD150" s="414"/>
      <c r="BE150" s="414"/>
      <c r="BF150" s="414"/>
      <c r="BG150" s="414"/>
      <c r="BH150" s="414"/>
      <c r="BI150" s="414"/>
      <c r="BJ150" s="414"/>
      <c r="BK150" s="414"/>
      <c r="BL150" s="414"/>
      <c r="BM150" s="414"/>
      <c r="BN150" s="414"/>
      <c r="BO150" s="414"/>
      <c r="BP150" s="414"/>
      <c r="BQ150" s="414"/>
      <c r="BR150" s="414"/>
      <c r="BS150" s="414"/>
      <c r="BT150" s="414"/>
      <c r="BU150" s="414"/>
      <c r="BV150" s="414"/>
      <c r="BW150" s="414"/>
      <c r="BX150" s="414"/>
      <c r="BY150" s="414"/>
      <c r="BZ150" s="414"/>
      <c r="CA150" s="414"/>
      <c r="CB150" s="414"/>
      <c r="CC150" s="414"/>
      <c r="CD150" s="414"/>
      <c r="CE150" s="414"/>
      <c r="CF150" s="414"/>
      <c r="CG150" s="414"/>
      <c r="CH150" s="414"/>
      <c r="CI150" s="414"/>
      <c r="CJ150" s="414"/>
      <c r="CK150" s="414"/>
      <c r="CL150" s="414"/>
      <c r="CM150" s="414"/>
      <c r="CN150" s="414"/>
      <c r="CO150" s="414"/>
      <c r="CP150" s="414"/>
      <c r="CQ150" s="414"/>
      <c r="CR150" s="414"/>
      <c r="CS150" s="414"/>
      <c r="CT150" s="414"/>
      <c r="CU150" s="414"/>
      <c r="CV150" s="414"/>
      <c r="CW150" s="414"/>
      <c r="CX150" s="414"/>
      <c r="CY150" s="414"/>
      <c r="CZ150" s="414"/>
      <c r="DA150" s="414"/>
      <c r="DB150" s="414"/>
      <c r="DC150" s="414"/>
      <c r="DD150" s="414"/>
      <c r="DE150" s="414"/>
      <c r="DF150" s="414"/>
      <c r="DG150" s="414"/>
      <c r="DH150" s="414"/>
      <c r="DI150" s="414"/>
      <c r="DJ150" s="414"/>
      <c r="DK150" s="414"/>
      <c r="DL150" s="414"/>
      <c r="DM150" s="414"/>
      <c r="DN150" s="414"/>
      <c r="DO150" s="414"/>
      <c r="DP150" s="414"/>
      <c r="DQ150" s="414"/>
      <c r="DR150" s="414"/>
      <c r="DS150" s="414"/>
      <c r="DT150" s="414"/>
      <c r="DU150" s="414"/>
      <c r="DV150" s="414"/>
      <c r="DW150" s="414"/>
      <c r="DX150" s="414"/>
      <c r="DY150" s="414"/>
      <c r="DZ150" s="414"/>
      <c r="EA150" s="414"/>
      <c r="EB150" s="414"/>
      <c r="EC150" s="414"/>
      <c r="ED150" s="414"/>
      <c r="EE150" s="414"/>
      <c r="EF150" s="414"/>
      <c r="EG150" s="414"/>
      <c r="EH150" s="414"/>
      <c r="EI150" s="414"/>
      <c r="EJ150" s="414"/>
      <c r="EK150" s="414"/>
      <c r="EL150" s="414"/>
      <c r="EM150" s="414"/>
      <c r="EN150" s="414"/>
      <c r="EO150" s="414"/>
      <c r="EP150" s="414"/>
      <c r="EQ150" s="414"/>
      <c r="ER150" s="414"/>
      <c r="ES150" s="414"/>
      <c r="ET150" s="414"/>
      <c r="EU150" s="414"/>
    </row>
    <row r="151" spans="1:151" s="424" customFormat="1" ht="90" hidden="1">
      <c r="A151" s="424" t="s">
        <v>2028</v>
      </c>
      <c r="B151" s="424" t="s">
        <v>952</v>
      </c>
      <c r="C151" s="424" t="s">
        <v>361</v>
      </c>
      <c r="D151" s="424" t="s">
        <v>2003</v>
      </c>
      <c r="E151" s="424" t="s">
        <v>2029</v>
      </c>
      <c r="F151" s="424" t="s">
        <v>33</v>
      </c>
      <c r="G151" s="424" t="s">
        <v>1509</v>
      </c>
      <c r="H151" s="424" t="s">
        <v>1508</v>
      </c>
      <c r="I151" s="424" t="s">
        <v>1509</v>
      </c>
      <c r="J151" s="425" t="s">
        <v>1510</v>
      </c>
      <c r="K151" s="425" t="s">
        <v>1691</v>
      </c>
      <c r="L151" s="425" t="s">
        <v>1691</v>
      </c>
      <c r="M151" s="424" t="s">
        <v>1512</v>
      </c>
      <c r="N151" s="424" t="s">
        <v>1523</v>
      </c>
      <c r="O151" s="424" t="s">
        <v>1514</v>
      </c>
      <c r="P151" s="424" t="s">
        <v>33</v>
      </c>
      <c r="Q151" s="424" t="s">
        <v>32</v>
      </c>
      <c r="R151" s="424" t="s">
        <v>2008</v>
      </c>
      <c r="S151" s="424" t="s">
        <v>1509</v>
      </c>
      <c r="T151" s="424" t="s">
        <v>1528</v>
      </c>
      <c r="V151" s="424" t="s">
        <v>8</v>
      </c>
      <c r="X151" s="424" t="s">
        <v>8</v>
      </c>
      <c r="AA151" s="424" t="s">
        <v>32</v>
      </c>
      <c r="AB151" s="424" t="s">
        <v>1529</v>
      </c>
      <c r="AC151" s="424" t="s">
        <v>1529</v>
      </c>
      <c r="AD151" s="424" t="s">
        <v>1530</v>
      </c>
      <c r="AE151" s="424" t="s">
        <v>1519</v>
      </c>
      <c r="AF151" s="425">
        <v>44530</v>
      </c>
      <c r="AG151" s="424" t="s">
        <v>1531</v>
      </c>
      <c r="AH151" s="424">
        <v>1</v>
      </c>
      <c r="AI151" s="414"/>
      <c r="AJ151" s="414"/>
      <c r="AK151" s="414"/>
      <c r="AL151" s="414"/>
      <c r="AM151" s="414"/>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4"/>
      <c r="BN151" s="414"/>
      <c r="BO151" s="414"/>
      <c r="BP151" s="414"/>
      <c r="BQ151" s="414"/>
      <c r="BR151" s="414"/>
      <c r="BS151" s="414"/>
      <c r="BT151" s="414"/>
      <c r="BU151" s="414"/>
      <c r="BV151" s="414"/>
      <c r="BW151" s="414"/>
      <c r="BX151" s="414"/>
      <c r="BY151" s="414"/>
      <c r="BZ151" s="414"/>
      <c r="CA151" s="414"/>
      <c r="CB151" s="414"/>
      <c r="CC151" s="414"/>
      <c r="CD151" s="414"/>
      <c r="CE151" s="414"/>
      <c r="CF151" s="414"/>
      <c r="CG151" s="414"/>
      <c r="CH151" s="414"/>
      <c r="CI151" s="414"/>
      <c r="CJ151" s="414"/>
      <c r="CK151" s="414"/>
      <c r="CL151" s="414"/>
      <c r="CM151" s="414"/>
      <c r="CN151" s="414"/>
      <c r="CO151" s="414"/>
      <c r="CP151" s="414"/>
      <c r="CQ151" s="414"/>
      <c r="CR151" s="414"/>
      <c r="CS151" s="414"/>
      <c r="CT151" s="414"/>
      <c r="CU151" s="414"/>
      <c r="CV151" s="414"/>
      <c r="CW151" s="414"/>
      <c r="CX151" s="414"/>
      <c r="CY151" s="414"/>
      <c r="CZ151" s="414"/>
      <c r="DA151" s="414"/>
      <c r="DB151" s="414"/>
      <c r="DC151" s="414"/>
      <c r="DD151" s="414"/>
      <c r="DE151" s="414"/>
      <c r="DF151" s="414"/>
      <c r="DG151" s="414"/>
      <c r="DH151" s="414"/>
      <c r="DI151" s="414"/>
      <c r="DJ151" s="414"/>
      <c r="DK151" s="414"/>
      <c r="DL151" s="414"/>
      <c r="DM151" s="414"/>
      <c r="DN151" s="414"/>
      <c r="DO151" s="414"/>
      <c r="DP151" s="414"/>
      <c r="DQ151" s="414"/>
      <c r="DR151" s="414"/>
      <c r="DS151" s="414"/>
      <c r="DT151" s="414"/>
      <c r="DU151" s="414"/>
      <c r="DV151" s="414"/>
      <c r="DW151" s="414"/>
      <c r="DX151" s="414"/>
      <c r="DY151" s="414"/>
      <c r="DZ151" s="414"/>
      <c r="EA151" s="414"/>
      <c r="EB151" s="414"/>
      <c r="EC151" s="414"/>
      <c r="ED151" s="414"/>
      <c r="EE151" s="414"/>
      <c r="EF151" s="414"/>
      <c r="EG151" s="414"/>
      <c r="EH151" s="414"/>
      <c r="EI151" s="414"/>
      <c r="EJ151" s="414"/>
      <c r="EK151" s="414"/>
      <c r="EL151" s="414"/>
      <c r="EM151" s="414"/>
      <c r="EN151" s="414"/>
      <c r="EO151" s="414"/>
      <c r="EP151" s="414"/>
      <c r="EQ151" s="414"/>
      <c r="ER151" s="414"/>
      <c r="ES151" s="414"/>
      <c r="ET151" s="414"/>
      <c r="EU151" s="414"/>
    </row>
    <row r="152" spans="1:151" s="424" customFormat="1" ht="90" hidden="1">
      <c r="A152" s="424" t="s">
        <v>2030</v>
      </c>
      <c r="B152" s="424" t="s">
        <v>952</v>
      </c>
      <c r="C152" s="424" t="s">
        <v>361</v>
      </c>
      <c r="D152" s="424" t="s">
        <v>2031</v>
      </c>
      <c r="E152" s="424" t="s">
        <v>2032</v>
      </c>
      <c r="F152" s="424" t="s">
        <v>32</v>
      </c>
      <c r="G152" s="424" t="s">
        <v>1509</v>
      </c>
      <c r="H152" s="424" t="s">
        <v>1508</v>
      </c>
      <c r="I152" s="424" t="s">
        <v>1509</v>
      </c>
      <c r="J152" s="425" t="s">
        <v>1510</v>
      </c>
      <c r="K152" s="425" t="s">
        <v>1691</v>
      </c>
      <c r="L152" s="425" t="s">
        <v>1691</v>
      </c>
      <c r="M152" s="424" t="s">
        <v>1512</v>
      </c>
      <c r="N152" s="424" t="s">
        <v>1523</v>
      </c>
      <c r="O152" s="424" t="s">
        <v>1514</v>
      </c>
      <c r="P152" s="424" t="s">
        <v>33</v>
      </c>
      <c r="Q152" s="424" t="s">
        <v>32</v>
      </c>
      <c r="R152" s="424" t="s">
        <v>2008</v>
      </c>
      <c r="S152" s="424" t="s">
        <v>1509</v>
      </c>
      <c r="T152" s="424" t="s">
        <v>1528</v>
      </c>
      <c r="V152" s="424" t="s">
        <v>8</v>
      </c>
      <c r="X152" s="424" t="s">
        <v>8</v>
      </c>
      <c r="AA152" s="424" t="s">
        <v>32</v>
      </c>
      <c r="AB152" s="424" t="s">
        <v>1529</v>
      </c>
      <c r="AC152" s="424" t="s">
        <v>1529</v>
      </c>
      <c r="AD152" s="424" t="s">
        <v>1530</v>
      </c>
      <c r="AE152" s="424" t="s">
        <v>1519</v>
      </c>
      <c r="AF152" s="425">
        <v>44530</v>
      </c>
      <c r="AG152" s="424" t="s">
        <v>1531</v>
      </c>
      <c r="AH152" s="424">
        <v>1</v>
      </c>
      <c r="AI152" s="414"/>
      <c r="AJ152" s="414"/>
      <c r="AK152" s="414"/>
      <c r="AL152" s="414"/>
      <c r="AM152" s="414"/>
      <c r="AN152" s="414"/>
      <c r="AO152" s="414"/>
      <c r="AP152" s="414"/>
      <c r="AQ152" s="414"/>
      <c r="AR152" s="414"/>
      <c r="AS152" s="414"/>
      <c r="AT152" s="414"/>
      <c r="AU152" s="414"/>
      <c r="AV152" s="414"/>
      <c r="AW152" s="414"/>
      <c r="AX152" s="414"/>
      <c r="AY152" s="414"/>
      <c r="AZ152" s="414"/>
      <c r="BA152" s="414"/>
      <c r="BB152" s="414"/>
      <c r="BC152" s="414"/>
      <c r="BD152" s="414"/>
      <c r="BE152" s="414"/>
      <c r="BF152" s="414"/>
      <c r="BG152" s="414"/>
      <c r="BH152" s="414"/>
      <c r="BI152" s="414"/>
      <c r="BJ152" s="414"/>
      <c r="BK152" s="414"/>
      <c r="BL152" s="414"/>
      <c r="BM152" s="414"/>
      <c r="BN152" s="414"/>
      <c r="BO152" s="414"/>
      <c r="BP152" s="414"/>
      <c r="BQ152" s="414"/>
      <c r="BR152" s="414"/>
      <c r="BS152" s="414"/>
      <c r="BT152" s="414"/>
      <c r="BU152" s="414"/>
      <c r="BV152" s="414"/>
      <c r="BW152" s="414"/>
      <c r="BX152" s="414"/>
      <c r="BY152" s="414"/>
      <c r="BZ152" s="414"/>
      <c r="CA152" s="414"/>
      <c r="CB152" s="414"/>
      <c r="CC152" s="414"/>
      <c r="CD152" s="414"/>
      <c r="CE152" s="414"/>
      <c r="CF152" s="414"/>
      <c r="CG152" s="414"/>
      <c r="CH152" s="414"/>
      <c r="CI152" s="414"/>
      <c r="CJ152" s="414"/>
      <c r="CK152" s="414"/>
      <c r="CL152" s="414"/>
      <c r="CM152" s="414"/>
      <c r="CN152" s="414"/>
      <c r="CO152" s="414"/>
      <c r="CP152" s="414"/>
      <c r="CQ152" s="414"/>
      <c r="CR152" s="414"/>
      <c r="CS152" s="414"/>
      <c r="CT152" s="414"/>
      <c r="CU152" s="414"/>
      <c r="CV152" s="414"/>
      <c r="CW152" s="414"/>
      <c r="CX152" s="414"/>
      <c r="CY152" s="414"/>
      <c r="CZ152" s="414"/>
      <c r="DA152" s="414"/>
      <c r="DB152" s="414"/>
      <c r="DC152" s="414"/>
      <c r="DD152" s="414"/>
      <c r="DE152" s="414"/>
      <c r="DF152" s="414"/>
      <c r="DG152" s="414"/>
      <c r="DH152" s="414"/>
      <c r="DI152" s="414"/>
      <c r="DJ152" s="414"/>
      <c r="DK152" s="414"/>
      <c r="DL152" s="414"/>
      <c r="DM152" s="414"/>
      <c r="DN152" s="414"/>
      <c r="DO152" s="414"/>
      <c r="DP152" s="414"/>
      <c r="DQ152" s="414"/>
      <c r="DR152" s="414"/>
      <c r="DS152" s="414"/>
      <c r="DT152" s="414"/>
      <c r="DU152" s="414"/>
      <c r="DV152" s="414"/>
      <c r="DW152" s="414"/>
      <c r="DX152" s="414"/>
      <c r="DY152" s="414"/>
      <c r="DZ152" s="414"/>
      <c r="EA152" s="414"/>
      <c r="EB152" s="414"/>
      <c r="EC152" s="414"/>
      <c r="ED152" s="414"/>
      <c r="EE152" s="414"/>
      <c r="EF152" s="414"/>
      <c r="EG152" s="414"/>
      <c r="EH152" s="414"/>
      <c r="EI152" s="414"/>
      <c r="EJ152" s="414"/>
      <c r="EK152" s="414"/>
      <c r="EL152" s="414"/>
      <c r="EM152" s="414"/>
      <c r="EN152" s="414"/>
      <c r="EO152" s="414"/>
      <c r="EP152" s="414"/>
      <c r="EQ152" s="414"/>
      <c r="ER152" s="414"/>
      <c r="ES152" s="414"/>
      <c r="ET152" s="414"/>
      <c r="EU152" s="414"/>
    </row>
    <row r="153" spans="1:151" s="424" customFormat="1" ht="60" hidden="1">
      <c r="A153" s="424" t="s">
        <v>2033</v>
      </c>
      <c r="B153" s="442" t="s">
        <v>958</v>
      </c>
      <c r="C153" s="424" t="s">
        <v>2034</v>
      </c>
      <c r="D153" s="424" t="s">
        <v>2035</v>
      </c>
      <c r="E153" s="424" t="s">
        <v>2036</v>
      </c>
      <c r="F153" s="425" t="s">
        <v>33</v>
      </c>
      <c r="G153" s="424" t="s">
        <v>2037</v>
      </c>
      <c r="H153" s="424" t="s">
        <v>2038</v>
      </c>
      <c r="I153" s="424" t="s">
        <v>1509</v>
      </c>
      <c r="J153" s="425" t="s">
        <v>1510</v>
      </c>
      <c r="K153" s="425" t="s">
        <v>966</v>
      </c>
      <c r="L153" s="425" t="s">
        <v>966</v>
      </c>
      <c r="M153" s="424" t="s">
        <v>1512</v>
      </c>
      <c r="N153" s="424" t="s">
        <v>1513</v>
      </c>
      <c r="O153" s="428" t="s">
        <v>2039</v>
      </c>
      <c r="P153" s="424" t="s">
        <v>33</v>
      </c>
      <c r="Q153" s="443" t="s">
        <v>2040</v>
      </c>
      <c r="R153" s="424" t="s">
        <v>2041</v>
      </c>
      <c r="S153" s="424" t="s">
        <v>1509</v>
      </c>
      <c r="T153" s="424" t="s">
        <v>1516</v>
      </c>
      <c r="V153" s="424" t="s">
        <v>1517</v>
      </c>
      <c r="X153" s="424" t="s">
        <v>8</v>
      </c>
      <c r="Z153" s="424" t="s">
        <v>32</v>
      </c>
      <c r="AA153" s="424" t="s">
        <v>32</v>
      </c>
      <c r="AB153" s="424" t="s">
        <v>1509</v>
      </c>
      <c r="AC153" s="424" t="s">
        <v>1509</v>
      </c>
      <c r="AD153" s="424" t="s">
        <v>1509</v>
      </c>
      <c r="AE153" s="424" t="s">
        <v>1509</v>
      </c>
      <c r="AF153" s="425">
        <v>44826</v>
      </c>
      <c r="AG153" s="424" t="s">
        <v>1509</v>
      </c>
      <c r="AH153" s="424">
        <v>1</v>
      </c>
      <c r="AI153" s="414"/>
      <c r="AJ153" s="414"/>
      <c r="AK153" s="414"/>
      <c r="AL153" s="414"/>
      <c r="AM153" s="414"/>
      <c r="AN153" s="414"/>
      <c r="AO153" s="414"/>
      <c r="AP153" s="414"/>
      <c r="AQ153" s="414"/>
      <c r="AR153" s="414"/>
      <c r="AS153" s="414"/>
      <c r="AT153" s="414"/>
      <c r="AU153" s="414"/>
      <c r="AV153" s="414"/>
      <c r="AW153" s="414"/>
      <c r="AX153" s="414"/>
      <c r="AY153" s="414"/>
      <c r="AZ153" s="414"/>
      <c r="BA153" s="414"/>
      <c r="BB153" s="414"/>
      <c r="BC153" s="414"/>
      <c r="BD153" s="414"/>
      <c r="BE153" s="414"/>
      <c r="BF153" s="414"/>
      <c r="BG153" s="414"/>
      <c r="BH153" s="414"/>
      <c r="BI153" s="414"/>
      <c r="BJ153" s="414"/>
      <c r="BK153" s="414"/>
      <c r="BL153" s="414"/>
      <c r="BM153" s="414"/>
      <c r="BN153" s="414"/>
      <c r="BO153" s="414"/>
      <c r="BP153" s="414"/>
      <c r="BQ153" s="414"/>
      <c r="BR153" s="414"/>
      <c r="BS153" s="414"/>
      <c r="BT153" s="414"/>
      <c r="BU153" s="414"/>
      <c r="BV153" s="414"/>
      <c r="BW153" s="414"/>
      <c r="BX153" s="414"/>
      <c r="BY153" s="414"/>
      <c r="BZ153" s="414"/>
      <c r="CA153" s="414"/>
      <c r="CB153" s="414"/>
      <c r="CC153" s="414"/>
      <c r="CD153" s="414"/>
      <c r="CE153" s="414"/>
      <c r="CF153" s="414"/>
      <c r="CG153" s="414"/>
      <c r="CH153" s="414"/>
      <c r="CI153" s="414"/>
      <c r="CJ153" s="414"/>
      <c r="CK153" s="414"/>
      <c r="CL153" s="414"/>
      <c r="CM153" s="414"/>
      <c r="CN153" s="414"/>
      <c r="CO153" s="414"/>
      <c r="CP153" s="414"/>
      <c r="CQ153" s="414"/>
      <c r="CR153" s="414"/>
      <c r="CS153" s="414"/>
      <c r="CT153" s="414"/>
      <c r="CU153" s="414"/>
      <c r="CV153" s="414"/>
      <c r="CW153" s="414"/>
      <c r="CX153" s="414"/>
      <c r="CY153" s="414"/>
      <c r="CZ153" s="414"/>
      <c r="DA153" s="414"/>
      <c r="DB153" s="414"/>
      <c r="DC153" s="414"/>
      <c r="DD153" s="414"/>
      <c r="DE153" s="414"/>
      <c r="DF153" s="414"/>
      <c r="DG153" s="414"/>
      <c r="DH153" s="414"/>
      <c r="DI153" s="414"/>
      <c r="DJ153" s="414"/>
      <c r="DK153" s="414"/>
      <c r="DL153" s="414"/>
      <c r="DM153" s="414"/>
      <c r="DN153" s="414"/>
      <c r="DO153" s="414"/>
      <c r="DP153" s="414"/>
      <c r="DQ153" s="414"/>
      <c r="DR153" s="414"/>
      <c r="DS153" s="414"/>
      <c r="DT153" s="414"/>
      <c r="DU153" s="414"/>
      <c r="DV153" s="414"/>
      <c r="DW153" s="414"/>
      <c r="DX153" s="414"/>
      <c r="DY153" s="414"/>
      <c r="DZ153" s="414"/>
      <c r="EA153" s="414"/>
      <c r="EB153" s="414"/>
      <c r="EC153" s="414"/>
      <c r="ED153" s="414"/>
      <c r="EE153" s="414"/>
      <c r="EF153" s="414"/>
      <c r="EG153" s="414"/>
      <c r="EH153" s="414"/>
      <c r="EI153" s="414"/>
      <c r="EJ153" s="414"/>
      <c r="EK153" s="414"/>
      <c r="EL153" s="414"/>
      <c r="EM153" s="414"/>
      <c r="EN153" s="414"/>
      <c r="EO153" s="414"/>
      <c r="EP153" s="414"/>
      <c r="EQ153" s="414"/>
      <c r="ER153" s="414"/>
      <c r="ES153" s="414"/>
      <c r="ET153" s="414"/>
      <c r="EU153" s="414"/>
    </row>
    <row r="154" spans="1:151" s="424" customFormat="1" ht="45" hidden="1">
      <c r="A154" s="424" t="s">
        <v>2042</v>
      </c>
      <c r="B154" s="442" t="s">
        <v>958</v>
      </c>
      <c r="C154" s="424" t="s">
        <v>2034</v>
      </c>
      <c r="D154" s="424" t="s">
        <v>2043</v>
      </c>
      <c r="E154" s="424" t="s">
        <v>2044</v>
      </c>
      <c r="F154" s="425" t="s">
        <v>33</v>
      </c>
      <c r="G154" s="444" t="s">
        <v>1861</v>
      </c>
      <c r="H154" s="424" t="s">
        <v>2045</v>
      </c>
      <c r="I154" s="424" t="s">
        <v>1509</v>
      </c>
      <c r="J154" s="425" t="s">
        <v>1510</v>
      </c>
      <c r="K154" s="425" t="s">
        <v>966</v>
      </c>
      <c r="L154" s="425" t="s">
        <v>966</v>
      </c>
      <c r="M154" s="424" t="s">
        <v>1512</v>
      </c>
      <c r="N154" s="424" t="s">
        <v>1523</v>
      </c>
      <c r="O154" s="424" t="s">
        <v>1628</v>
      </c>
      <c r="P154" s="445" t="s">
        <v>33</v>
      </c>
      <c r="Q154" s="445" t="s">
        <v>114</v>
      </c>
      <c r="R154" s="424" t="s">
        <v>2046</v>
      </c>
      <c r="S154" s="424" t="s">
        <v>1509</v>
      </c>
      <c r="T154" s="424" t="s">
        <v>1516</v>
      </c>
      <c r="V154" s="424" t="s">
        <v>1517</v>
      </c>
      <c r="X154" s="424" t="s">
        <v>8</v>
      </c>
      <c r="Z154" s="424" t="s">
        <v>32</v>
      </c>
      <c r="AA154" s="424" t="s">
        <v>33</v>
      </c>
      <c r="AB154" s="424" t="s">
        <v>1509</v>
      </c>
      <c r="AC154" s="424" t="s">
        <v>1509</v>
      </c>
      <c r="AD154" s="424" t="s">
        <v>1509</v>
      </c>
      <c r="AE154" s="424" t="s">
        <v>1509</v>
      </c>
      <c r="AF154" s="425">
        <v>44826</v>
      </c>
      <c r="AG154" s="424" t="s">
        <v>1509</v>
      </c>
      <c r="AH154" s="424">
        <v>1</v>
      </c>
      <c r="AI154" s="414"/>
      <c r="AJ154" s="414"/>
      <c r="AK154" s="414"/>
      <c r="AL154" s="414"/>
      <c r="AM154" s="414"/>
      <c r="AN154" s="414"/>
      <c r="AO154" s="414"/>
      <c r="AP154" s="414"/>
      <c r="AQ154" s="414"/>
      <c r="AR154" s="414"/>
      <c r="AS154" s="414"/>
      <c r="AT154" s="414"/>
      <c r="AU154" s="414"/>
      <c r="AV154" s="414"/>
      <c r="AW154" s="414"/>
      <c r="AX154" s="414"/>
      <c r="AY154" s="414"/>
      <c r="AZ154" s="414"/>
      <c r="BA154" s="414"/>
      <c r="BB154" s="414"/>
      <c r="BC154" s="414"/>
      <c r="BD154" s="414"/>
      <c r="BE154" s="414"/>
      <c r="BF154" s="414"/>
      <c r="BG154" s="414"/>
      <c r="BH154" s="414"/>
      <c r="BI154" s="414"/>
      <c r="BJ154" s="414"/>
      <c r="BK154" s="414"/>
      <c r="BL154" s="414"/>
      <c r="BM154" s="414"/>
      <c r="BN154" s="414"/>
      <c r="BO154" s="414"/>
      <c r="BP154" s="414"/>
      <c r="BQ154" s="414"/>
      <c r="BR154" s="414"/>
      <c r="BS154" s="414"/>
      <c r="BT154" s="414"/>
      <c r="BU154" s="414"/>
      <c r="BV154" s="414"/>
      <c r="BW154" s="414"/>
      <c r="BX154" s="414"/>
      <c r="BY154" s="414"/>
      <c r="BZ154" s="414"/>
      <c r="CA154" s="414"/>
      <c r="CB154" s="414"/>
      <c r="CC154" s="414"/>
      <c r="CD154" s="414"/>
      <c r="CE154" s="414"/>
      <c r="CF154" s="414"/>
      <c r="CG154" s="414"/>
      <c r="CH154" s="414"/>
      <c r="CI154" s="414"/>
      <c r="CJ154" s="414"/>
      <c r="CK154" s="414"/>
      <c r="CL154" s="414"/>
      <c r="CM154" s="414"/>
      <c r="CN154" s="414"/>
      <c r="CO154" s="414"/>
      <c r="CP154" s="414"/>
      <c r="CQ154" s="414"/>
      <c r="CR154" s="414"/>
      <c r="CS154" s="414"/>
      <c r="CT154" s="414"/>
      <c r="CU154" s="414"/>
      <c r="CV154" s="414"/>
      <c r="CW154" s="414"/>
      <c r="CX154" s="414"/>
      <c r="CY154" s="414"/>
      <c r="CZ154" s="414"/>
      <c r="DA154" s="414"/>
      <c r="DB154" s="414"/>
      <c r="DC154" s="414"/>
      <c r="DD154" s="414"/>
      <c r="DE154" s="414"/>
      <c r="DF154" s="414"/>
      <c r="DG154" s="414"/>
      <c r="DH154" s="414"/>
      <c r="DI154" s="414"/>
      <c r="DJ154" s="414"/>
      <c r="DK154" s="414"/>
      <c r="DL154" s="414"/>
      <c r="DM154" s="414"/>
      <c r="DN154" s="414"/>
      <c r="DO154" s="414"/>
      <c r="DP154" s="414"/>
      <c r="DQ154" s="414"/>
      <c r="DR154" s="414"/>
      <c r="DS154" s="414"/>
      <c r="DT154" s="414"/>
      <c r="DU154" s="414"/>
      <c r="DV154" s="414"/>
      <c r="DW154" s="414"/>
      <c r="DX154" s="414"/>
      <c r="DY154" s="414"/>
      <c r="DZ154" s="414"/>
      <c r="EA154" s="414"/>
      <c r="EB154" s="414"/>
      <c r="EC154" s="414"/>
      <c r="ED154" s="414"/>
      <c r="EE154" s="414"/>
      <c r="EF154" s="414"/>
      <c r="EG154" s="414"/>
      <c r="EH154" s="414"/>
      <c r="EI154" s="414"/>
      <c r="EJ154" s="414"/>
      <c r="EK154" s="414"/>
      <c r="EL154" s="414"/>
      <c r="EM154" s="414"/>
      <c r="EN154" s="414"/>
      <c r="EO154" s="414"/>
      <c r="EP154" s="414"/>
      <c r="EQ154" s="414"/>
      <c r="ER154" s="414"/>
      <c r="ES154" s="414"/>
      <c r="ET154" s="414"/>
      <c r="EU154" s="414"/>
    </row>
    <row r="155" spans="1:151" s="424" customFormat="1" ht="60" hidden="1">
      <c r="A155" s="424" t="s">
        <v>2047</v>
      </c>
      <c r="B155" s="442" t="s">
        <v>958</v>
      </c>
      <c r="C155" s="424" t="s">
        <v>2034</v>
      </c>
      <c r="D155" s="424" t="s">
        <v>2048</v>
      </c>
      <c r="E155" s="424" t="s">
        <v>2049</v>
      </c>
      <c r="F155" s="425" t="s">
        <v>33</v>
      </c>
      <c r="G155" s="424" t="s">
        <v>2037</v>
      </c>
      <c r="H155" s="424" t="s">
        <v>2038</v>
      </c>
      <c r="I155" s="424" t="s">
        <v>1509</v>
      </c>
      <c r="J155" s="425" t="s">
        <v>1510</v>
      </c>
      <c r="K155" s="425" t="s">
        <v>966</v>
      </c>
      <c r="L155" s="425" t="s">
        <v>966</v>
      </c>
      <c r="M155" s="424" t="s">
        <v>1512</v>
      </c>
      <c r="N155" s="424" t="s">
        <v>1513</v>
      </c>
      <c r="O155" s="424" t="s">
        <v>2050</v>
      </c>
      <c r="P155" s="445" t="s">
        <v>33</v>
      </c>
      <c r="Q155" s="445" t="s">
        <v>114</v>
      </c>
      <c r="R155" s="424" t="s">
        <v>2051</v>
      </c>
      <c r="S155" s="424" t="s">
        <v>1509</v>
      </c>
      <c r="T155" s="424" t="s">
        <v>1516</v>
      </c>
      <c r="V155" s="424" t="s">
        <v>1517</v>
      </c>
      <c r="X155" s="424" t="s">
        <v>8</v>
      </c>
      <c r="Z155" s="424" t="s">
        <v>32</v>
      </c>
      <c r="AA155" s="424" t="s">
        <v>32</v>
      </c>
      <c r="AB155" s="424" t="s">
        <v>1509</v>
      </c>
      <c r="AC155" s="424" t="s">
        <v>1509</v>
      </c>
      <c r="AD155" s="424" t="s">
        <v>1509</v>
      </c>
      <c r="AE155" s="424" t="s">
        <v>1509</v>
      </c>
      <c r="AF155" s="425">
        <v>44826</v>
      </c>
      <c r="AG155" s="424" t="s">
        <v>1509</v>
      </c>
      <c r="AH155" s="424">
        <v>1</v>
      </c>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c r="CE155" s="414"/>
      <c r="CF155" s="414"/>
      <c r="CG155" s="414"/>
      <c r="CH155" s="414"/>
      <c r="CI155" s="414"/>
      <c r="CJ155" s="414"/>
      <c r="CK155" s="414"/>
      <c r="CL155" s="414"/>
      <c r="CM155" s="414"/>
      <c r="CN155" s="414"/>
      <c r="CO155" s="414"/>
      <c r="CP155" s="414"/>
      <c r="CQ155" s="414"/>
      <c r="CR155" s="414"/>
      <c r="CS155" s="414"/>
      <c r="CT155" s="414"/>
      <c r="CU155" s="414"/>
      <c r="CV155" s="414"/>
      <c r="CW155" s="414"/>
      <c r="CX155" s="414"/>
      <c r="CY155" s="414"/>
      <c r="CZ155" s="414"/>
      <c r="DA155" s="414"/>
      <c r="DB155" s="414"/>
      <c r="DC155" s="414"/>
      <c r="DD155" s="414"/>
      <c r="DE155" s="414"/>
      <c r="DF155" s="414"/>
      <c r="DG155" s="414"/>
      <c r="DH155" s="414"/>
      <c r="DI155" s="414"/>
      <c r="DJ155" s="414"/>
      <c r="DK155" s="414"/>
      <c r="DL155" s="414"/>
      <c r="DM155" s="414"/>
      <c r="DN155" s="414"/>
      <c r="DO155" s="414"/>
      <c r="DP155" s="414"/>
      <c r="DQ155" s="414"/>
      <c r="DR155" s="414"/>
      <c r="DS155" s="414"/>
      <c r="DT155" s="414"/>
      <c r="DU155" s="414"/>
      <c r="DV155" s="414"/>
      <c r="DW155" s="414"/>
      <c r="DX155" s="414"/>
      <c r="DY155" s="414"/>
      <c r="DZ155" s="414"/>
      <c r="EA155" s="414"/>
      <c r="EB155" s="414"/>
      <c r="EC155" s="414"/>
      <c r="ED155" s="414"/>
      <c r="EE155" s="414"/>
      <c r="EF155" s="414"/>
      <c r="EG155" s="414"/>
      <c r="EH155" s="414"/>
      <c r="EI155" s="414"/>
      <c r="EJ155" s="414"/>
      <c r="EK155" s="414"/>
      <c r="EL155" s="414"/>
      <c r="EM155" s="414"/>
      <c r="EN155" s="414"/>
      <c r="EO155" s="414"/>
      <c r="EP155" s="414"/>
      <c r="EQ155" s="414"/>
      <c r="ER155" s="414"/>
      <c r="ES155" s="414"/>
      <c r="ET155" s="414"/>
      <c r="EU155" s="414"/>
    </row>
    <row r="156" spans="1:151" s="424" customFormat="1" ht="45" hidden="1">
      <c r="A156" s="424" t="s">
        <v>2052</v>
      </c>
      <c r="B156" s="442" t="s">
        <v>958</v>
      </c>
      <c r="C156" s="424" t="s">
        <v>2034</v>
      </c>
      <c r="D156" s="424" t="s">
        <v>2053</v>
      </c>
      <c r="E156" s="424" t="s">
        <v>2054</v>
      </c>
      <c r="F156" s="425" t="s">
        <v>33</v>
      </c>
      <c r="G156" s="424" t="s">
        <v>2037</v>
      </c>
      <c r="H156" s="424" t="s">
        <v>2038</v>
      </c>
      <c r="I156" s="424" t="s">
        <v>1509</v>
      </c>
      <c r="J156" s="425" t="s">
        <v>1510</v>
      </c>
      <c r="K156" s="425" t="s">
        <v>966</v>
      </c>
      <c r="L156" s="425" t="s">
        <v>966</v>
      </c>
      <c r="M156" s="424" t="s">
        <v>1512</v>
      </c>
      <c r="N156" s="424" t="s">
        <v>1513</v>
      </c>
      <c r="O156" s="424" t="s">
        <v>2050</v>
      </c>
      <c r="P156" s="445" t="s">
        <v>33</v>
      </c>
      <c r="Q156" s="445" t="s">
        <v>114</v>
      </c>
      <c r="R156" s="424" t="s">
        <v>2051</v>
      </c>
      <c r="S156" s="424" t="s">
        <v>1509</v>
      </c>
      <c r="T156" s="424" t="s">
        <v>1516</v>
      </c>
      <c r="V156" s="424" t="s">
        <v>1517</v>
      </c>
      <c r="X156" s="424" t="s">
        <v>8</v>
      </c>
      <c r="Z156" s="424" t="s">
        <v>33</v>
      </c>
      <c r="AA156" s="424" t="s">
        <v>32</v>
      </c>
      <c r="AB156" s="424" t="s">
        <v>1509</v>
      </c>
      <c r="AC156" s="424" t="s">
        <v>1509</v>
      </c>
      <c r="AD156" s="424" t="s">
        <v>1509</v>
      </c>
      <c r="AE156" s="424" t="s">
        <v>1509</v>
      </c>
      <c r="AF156" s="425">
        <v>44826</v>
      </c>
      <c r="AG156" s="424" t="s">
        <v>1509</v>
      </c>
      <c r="AH156" s="424">
        <v>1</v>
      </c>
      <c r="AI156" s="414"/>
      <c r="AJ156" s="414"/>
      <c r="AK156" s="414"/>
      <c r="AL156" s="414"/>
      <c r="AM156" s="414"/>
      <c r="AN156" s="414"/>
      <c r="AO156" s="414"/>
      <c r="AP156" s="414"/>
      <c r="AQ156" s="414"/>
      <c r="AR156" s="414"/>
      <c r="AS156" s="414"/>
      <c r="AT156" s="414"/>
      <c r="AU156" s="414"/>
      <c r="AV156" s="414"/>
      <c r="AW156" s="414"/>
      <c r="AX156" s="414"/>
      <c r="AY156" s="414"/>
      <c r="AZ156" s="414"/>
      <c r="BA156" s="414"/>
      <c r="BB156" s="414"/>
      <c r="BC156" s="414"/>
      <c r="BD156" s="414"/>
      <c r="BE156" s="414"/>
      <c r="BF156" s="414"/>
      <c r="BG156" s="414"/>
      <c r="BH156" s="414"/>
      <c r="BI156" s="414"/>
      <c r="BJ156" s="414"/>
      <c r="BK156" s="414"/>
      <c r="BL156" s="414"/>
      <c r="BM156" s="414"/>
      <c r="BN156" s="414"/>
      <c r="BO156" s="414"/>
      <c r="BP156" s="414"/>
      <c r="BQ156" s="414"/>
      <c r="BR156" s="414"/>
      <c r="BS156" s="414"/>
      <c r="BT156" s="414"/>
      <c r="BU156" s="414"/>
      <c r="BV156" s="414"/>
      <c r="BW156" s="414"/>
      <c r="BX156" s="414"/>
      <c r="BY156" s="414"/>
      <c r="BZ156" s="414"/>
      <c r="CA156" s="414"/>
      <c r="CB156" s="414"/>
      <c r="CC156" s="414"/>
      <c r="CD156" s="414"/>
      <c r="CE156" s="414"/>
      <c r="CF156" s="414"/>
      <c r="CG156" s="414"/>
      <c r="CH156" s="414"/>
      <c r="CI156" s="414"/>
      <c r="CJ156" s="414"/>
      <c r="CK156" s="414"/>
      <c r="CL156" s="414"/>
      <c r="CM156" s="414"/>
      <c r="CN156" s="414"/>
      <c r="CO156" s="414"/>
      <c r="CP156" s="414"/>
      <c r="CQ156" s="414"/>
      <c r="CR156" s="414"/>
      <c r="CS156" s="414"/>
      <c r="CT156" s="414"/>
      <c r="CU156" s="414"/>
      <c r="CV156" s="414"/>
      <c r="CW156" s="414"/>
      <c r="CX156" s="414"/>
      <c r="CY156" s="414"/>
      <c r="CZ156" s="414"/>
      <c r="DA156" s="414"/>
      <c r="DB156" s="414"/>
      <c r="DC156" s="414"/>
      <c r="DD156" s="414"/>
      <c r="DE156" s="414"/>
      <c r="DF156" s="414"/>
      <c r="DG156" s="414"/>
      <c r="DH156" s="414"/>
      <c r="DI156" s="414"/>
      <c r="DJ156" s="414"/>
      <c r="DK156" s="414"/>
      <c r="DL156" s="414"/>
      <c r="DM156" s="414"/>
      <c r="DN156" s="414"/>
      <c r="DO156" s="414"/>
      <c r="DP156" s="414"/>
      <c r="DQ156" s="414"/>
      <c r="DR156" s="414"/>
      <c r="DS156" s="414"/>
      <c r="DT156" s="414"/>
      <c r="DU156" s="414"/>
      <c r="DV156" s="414"/>
      <c r="DW156" s="414"/>
      <c r="DX156" s="414"/>
      <c r="DY156" s="414"/>
      <c r="DZ156" s="414"/>
      <c r="EA156" s="414"/>
      <c r="EB156" s="414"/>
      <c r="EC156" s="414"/>
      <c r="ED156" s="414"/>
      <c r="EE156" s="414"/>
      <c r="EF156" s="414"/>
      <c r="EG156" s="414"/>
      <c r="EH156" s="414"/>
      <c r="EI156" s="414"/>
      <c r="EJ156" s="414"/>
      <c r="EK156" s="414"/>
      <c r="EL156" s="414"/>
      <c r="EM156" s="414"/>
      <c r="EN156" s="414"/>
      <c r="EO156" s="414"/>
      <c r="EP156" s="414"/>
      <c r="EQ156" s="414"/>
      <c r="ER156" s="414"/>
      <c r="ES156" s="414"/>
      <c r="ET156" s="414"/>
      <c r="EU156" s="414"/>
    </row>
    <row r="157" spans="1:151" s="424" customFormat="1" ht="135" hidden="1">
      <c r="A157" s="424" t="s">
        <v>2055</v>
      </c>
      <c r="B157" s="442" t="s">
        <v>958</v>
      </c>
      <c r="C157" s="424" t="s">
        <v>2034</v>
      </c>
      <c r="D157" s="424" t="s">
        <v>2056</v>
      </c>
      <c r="E157" s="424" t="s">
        <v>2057</v>
      </c>
      <c r="F157" s="425" t="s">
        <v>33</v>
      </c>
      <c r="G157" s="424" t="s">
        <v>2037</v>
      </c>
      <c r="H157" s="424" t="s">
        <v>2038</v>
      </c>
      <c r="I157" s="424" t="s">
        <v>1509</v>
      </c>
      <c r="J157" s="425" t="s">
        <v>1510</v>
      </c>
      <c r="K157" s="425" t="s">
        <v>966</v>
      </c>
      <c r="L157" s="425" t="s">
        <v>966</v>
      </c>
      <c r="M157" s="424" t="s">
        <v>1512</v>
      </c>
      <c r="N157" s="424" t="s">
        <v>1513</v>
      </c>
      <c r="O157" s="424" t="s">
        <v>2058</v>
      </c>
      <c r="P157" s="445" t="s">
        <v>33</v>
      </c>
      <c r="Q157" s="443" t="s">
        <v>2059</v>
      </c>
      <c r="R157" s="424" t="s">
        <v>2051</v>
      </c>
      <c r="S157" s="424" t="s">
        <v>1509</v>
      </c>
      <c r="T157" s="424" t="s">
        <v>1516</v>
      </c>
      <c r="V157" s="424" t="s">
        <v>1517</v>
      </c>
      <c r="X157" s="424" t="s">
        <v>8</v>
      </c>
      <c r="Z157" s="424" t="s">
        <v>33</v>
      </c>
      <c r="AA157" s="424" t="s">
        <v>32</v>
      </c>
      <c r="AB157" s="424" t="s">
        <v>1509</v>
      </c>
      <c r="AC157" s="424" t="s">
        <v>1509</v>
      </c>
      <c r="AD157" s="424" t="s">
        <v>1509</v>
      </c>
      <c r="AE157" s="424" t="s">
        <v>1509</v>
      </c>
      <c r="AF157" s="425">
        <v>44826</v>
      </c>
      <c r="AG157" s="424" t="s">
        <v>1509</v>
      </c>
      <c r="AH157" s="424">
        <v>1</v>
      </c>
      <c r="AI157" s="414"/>
      <c r="AJ157" s="414"/>
      <c r="AK157" s="414"/>
      <c r="AL157" s="414"/>
      <c r="AM157" s="414"/>
      <c r="AN157" s="414"/>
      <c r="AO157" s="414"/>
      <c r="AP157" s="414"/>
      <c r="AQ157" s="414"/>
      <c r="AR157" s="414"/>
      <c r="AS157" s="414"/>
      <c r="AT157" s="414"/>
      <c r="AU157" s="414"/>
      <c r="AV157" s="414"/>
      <c r="AW157" s="414"/>
      <c r="AX157" s="414"/>
      <c r="AY157" s="414"/>
      <c r="AZ157" s="414"/>
      <c r="BA157" s="414"/>
      <c r="BB157" s="414"/>
      <c r="BC157" s="414"/>
      <c r="BD157" s="414"/>
      <c r="BE157" s="414"/>
      <c r="BF157" s="414"/>
      <c r="BG157" s="414"/>
      <c r="BH157" s="414"/>
      <c r="BI157" s="414"/>
      <c r="BJ157" s="414"/>
      <c r="BK157" s="414"/>
      <c r="BL157" s="414"/>
      <c r="BM157" s="414"/>
      <c r="BN157" s="414"/>
      <c r="BO157" s="414"/>
      <c r="BP157" s="414"/>
      <c r="BQ157" s="414"/>
      <c r="BR157" s="414"/>
      <c r="BS157" s="414"/>
      <c r="BT157" s="414"/>
      <c r="BU157" s="414"/>
      <c r="BV157" s="414"/>
      <c r="BW157" s="414"/>
      <c r="BX157" s="414"/>
      <c r="BY157" s="414"/>
      <c r="BZ157" s="414"/>
      <c r="CA157" s="414"/>
      <c r="CB157" s="414"/>
      <c r="CC157" s="414"/>
      <c r="CD157" s="414"/>
      <c r="CE157" s="414"/>
      <c r="CF157" s="414"/>
      <c r="CG157" s="414"/>
      <c r="CH157" s="414"/>
      <c r="CI157" s="414"/>
      <c r="CJ157" s="414"/>
      <c r="CK157" s="414"/>
      <c r="CL157" s="414"/>
      <c r="CM157" s="414"/>
      <c r="CN157" s="414"/>
      <c r="CO157" s="414"/>
      <c r="CP157" s="414"/>
      <c r="CQ157" s="414"/>
      <c r="CR157" s="414"/>
      <c r="CS157" s="414"/>
      <c r="CT157" s="414"/>
      <c r="CU157" s="414"/>
      <c r="CV157" s="414"/>
      <c r="CW157" s="414"/>
      <c r="CX157" s="414"/>
      <c r="CY157" s="414"/>
      <c r="CZ157" s="414"/>
      <c r="DA157" s="414"/>
      <c r="DB157" s="414"/>
      <c r="DC157" s="414"/>
      <c r="DD157" s="414"/>
      <c r="DE157" s="414"/>
      <c r="DF157" s="414"/>
      <c r="DG157" s="414"/>
      <c r="DH157" s="414"/>
      <c r="DI157" s="414"/>
      <c r="DJ157" s="414"/>
      <c r="DK157" s="414"/>
      <c r="DL157" s="414"/>
      <c r="DM157" s="414"/>
      <c r="DN157" s="414"/>
      <c r="DO157" s="414"/>
      <c r="DP157" s="414"/>
      <c r="DQ157" s="414"/>
      <c r="DR157" s="414"/>
      <c r="DS157" s="414"/>
      <c r="DT157" s="414"/>
      <c r="DU157" s="414"/>
      <c r="DV157" s="414"/>
      <c r="DW157" s="414"/>
      <c r="DX157" s="414"/>
      <c r="DY157" s="414"/>
      <c r="DZ157" s="414"/>
      <c r="EA157" s="414"/>
      <c r="EB157" s="414"/>
      <c r="EC157" s="414"/>
      <c r="ED157" s="414"/>
      <c r="EE157" s="414"/>
      <c r="EF157" s="414"/>
      <c r="EG157" s="414"/>
      <c r="EH157" s="414"/>
      <c r="EI157" s="414"/>
      <c r="EJ157" s="414"/>
      <c r="EK157" s="414"/>
      <c r="EL157" s="414"/>
      <c r="EM157" s="414"/>
      <c r="EN157" s="414"/>
      <c r="EO157" s="414"/>
      <c r="EP157" s="414"/>
      <c r="EQ157" s="414"/>
      <c r="ER157" s="414"/>
      <c r="ES157" s="414"/>
      <c r="ET157" s="414"/>
      <c r="EU157" s="414"/>
    </row>
    <row r="158" spans="1:151" s="424" customFormat="1" ht="45" hidden="1">
      <c r="A158" s="424" t="s">
        <v>2060</v>
      </c>
      <c r="B158" s="442" t="s">
        <v>958</v>
      </c>
      <c r="C158" s="424" t="s">
        <v>2034</v>
      </c>
      <c r="D158" s="424" t="s">
        <v>2061</v>
      </c>
      <c r="E158" s="424" t="s">
        <v>2062</v>
      </c>
      <c r="F158" s="425" t="s">
        <v>33</v>
      </c>
      <c r="G158" s="424" t="s">
        <v>2037</v>
      </c>
      <c r="H158" s="424" t="s">
        <v>2045</v>
      </c>
      <c r="I158" s="424" t="s">
        <v>1509</v>
      </c>
      <c r="J158" s="425" t="s">
        <v>1510</v>
      </c>
      <c r="K158" s="425" t="s">
        <v>966</v>
      </c>
      <c r="L158" s="425" t="s">
        <v>966</v>
      </c>
      <c r="M158" s="424" t="s">
        <v>1512</v>
      </c>
      <c r="N158" s="424" t="s">
        <v>1513</v>
      </c>
      <c r="O158" s="424" t="s">
        <v>1628</v>
      </c>
      <c r="P158" s="445" t="s">
        <v>33</v>
      </c>
      <c r="Q158" s="446" t="s">
        <v>114</v>
      </c>
      <c r="R158" s="424" t="s">
        <v>2051</v>
      </c>
      <c r="S158" s="424" t="s">
        <v>1509</v>
      </c>
      <c r="T158" s="424" t="s">
        <v>1516</v>
      </c>
      <c r="V158" s="424" t="s">
        <v>1517</v>
      </c>
      <c r="X158" s="424" t="s">
        <v>8</v>
      </c>
      <c r="Z158" s="424" t="s">
        <v>33</v>
      </c>
      <c r="AA158" s="424" t="s">
        <v>33</v>
      </c>
      <c r="AB158" s="424" t="s">
        <v>1509</v>
      </c>
      <c r="AC158" s="424" t="s">
        <v>1509</v>
      </c>
      <c r="AD158" s="424" t="s">
        <v>1509</v>
      </c>
      <c r="AE158" s="424" t="s">
        <v>1509</v>
      </c>
      <c r="AF158" s="425">
        <v>44826</v>
      </c>
      <c r="AG158" s="424" t="s">
        <v>1509</v>
      </c>
      <c r="AH158" s="424">
        <v>1</v>
      </c>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W158" s="414"/>
      <c r="BX158" s="414"/>
      <c r="BY158" s="414"/>
      <c r="BZ158" s="414"/>
      <c r="CA158" s="414"/>
      <c r="CB158" s="414"/>
      <c r="CC158" s="414"/>
      <c r="CD158" s="414"/>
      <c r="CE158" s="414"/>
      <c r="CF158" s="414"/>
      <c r="CG158" s="414"/>
      <c r="CH158" s="414"/>
      <c r="CI158" s="414"/>
      <c r="CJ158" s="414"/>
      <c r="CK158" s="414"/>
      <c r="CL158" s="414"/>
      <c r="CM158" s="414"/>
      <c r="CN158" s="414"/>
      <c r="CO158" s="414"/>
      <c r="CP158" s="414"/>
      <c r="CQ158" s="414"/>
      <c r="CR158" s="414"/>
      <c r="CS158" s="414"/>
      <c r="CT158" s="414"/>
      <c r="CU158" s="414"/>
      <c r="CV158" s="414"/>
      <c r="CW158" s="414"/>
      <c r="CX158" s="414"/>
      <c r="CY158" s="414"/>
      <c r="CZ158" s="414"/>
      <c r="DA158" s="414"/>
      <c r="DB158" s="414"/>
      <c r="DC158" s="414"/>
      <c r="DD158" s="414"/>
      <c r="DE158" s="414"/>
      <c r="DF158" s="414"/>
      <c r="DG158" s="414"/>
      <c r="DH158" s="414"/>
      <c r="DI158" s="414"/>
      <c r="DJ158" s="414"/>
      <c r="DK158" s="414"/>
      <c r="DL158" s="414"/>
      <c r="DM158" s="414"/>
      <c r="DN158" s="414"/>
      <c r="DO158" s="414"/>
      <c r="DP158" s="414"/>
      <c r="DQ158" s="414"/>
      <c r="DR158" s="414"/>
      <c r="DS158" s="414"/>
      <c r="DT158" s="414"/>
      <c r="DU158" s="414"/>
      <c r="DV158" s="414"/>
      <c r="DW158" s="414"/>
      <c r="DX158" s="414"/>
      <c r="DY158" s="414"/>
      <c r="DZ158" s="414"/>
      <c r="EA158" s="414"/>
      <c r="EB158" s="414"/>
      <c r="EC158" s="414"/>
      <c r="ED158" s="414"/>
      <c r="EE158" s="414"/>
      <c r="EF158" s="414"/>
      <c r="EG158" s="414"/>
      <c r="EH158" s="414"/>
      <c r="EI158" s="414"/>
      <c r="EJ158" s="414"/>
      <c r="EK158" s="414"/>
      <c r="EL158" s="414"/>
      <c r="EM158" s="414"/>
      <c r="EN158" s="414"/>
      <c r="EO158" s="414"/>
      <c r="EP158" s="414"/>
      <c r="EQ158" s="414"/>
      <c r="ER158" s="414"/>
      <c r="ES158" s="414"/>
      <c r="ET158" s="414"/>
      <c r="EU158" s="414"/>
    </row>
    <row r="159" spans="1:151" s="424" customFormat="1" ht="120" hidden="1">
      <c r="A159" s="424" t="s">
        <v>2063</v>
      </c>
      <c r="B159" s="442" t="s">
        <v>958</v>
      </c>
      <c r="C159" s="424" t="s">
        <v>2034</v>
      </c>
      <c r="D159" s="424" t="s">
        <v>2064</v>
      </c>
      <c r="E159" s="424" t="s">
        <v>2065</v>
      </c>
      <c r="F159" s="425" t="s">
        <v>33</v>
      </c>
      <c r="G159" s="424" t="s">
        <v>1861</v>
      </c>
      <c r="H159" s="424" t="s">
        <v>2038</v>
      </c>
      <c r="I159" s="424" t="s">
        <v>1509</v>
      </c>
      <c r="J159" s="425" t="s">
        <v>1510</v>
      </c>
      <c r="K159" s="425" t="s">
        <v>966</v>
      </c>
      <c r="L159" s="425" t="s">
        <v>966</v>
      </c>
      <c r="M159" s="424" t="s">
        <v>1512</v>
      </c>
      <c r="N159" s="424" t="s">
        <v>1523</v>
      </c>
      <c r="O159" s="424" t="s">
        <v>2066</v>
      </c>
      <c r="P159" s="445" t="s">
        <v>33</v>
      </c>
      <c r="Q159" s="446" t="s">
        <v>114</v>
      </c>
      <c r="R159" s="424" t="s">
        <v>2051</v>
      </c>
      <c r="S159" s="424" t="s">
        <v>1509</v>
      </c>
      <c r="T159" s="424" t="s">
        <v>1528</v>
      </c>
      <c r="V159" s="424" t="s">
        <v>1517</v>
      </c>
      <c r="X159" s="424" t="s">
        <v>8</v>
      </c>
      <c r="Z159" s="424" t="s">
        <v>32</v>
      </c>
      <c r="AA159" s="424" t="s">
        <v>33</v>
      </c>
      <c r="AB159" s="424" t="s">
        <v>2067</v>
      </c>
      <c r="AC159" s="424" t="s">
        <v>2068</v>
      </c>
      <c r="AD159" s="424" t="s">
        <v>2069</v>
      </c>
      <c r="AE159" s="424" t="s">
        <v>1519</v>
      </c>
      <c r="AF159" s="425">
        <v>44826</v>
      </c>
      <c r="AG159" s="424" t="s">
        <v>1531</v>
      </c>
      <c r="AH159" s="424">
        <v>1</v>
      </c>
      <c r="AI159" s="414"/>
      <c r="AJ159" s="414"/>
      <c r="AK159" s="414"/>
      <c r="AL159" s="414"/>
      <c r="AM159" s="414"/>
      <c r="AN159" s="414"/>
      <c r="AO159" s="414"/>
      <c r="AP159" s="414"/>
      <c r="AQ159" s="414"/>
      <c r="AR159" s="414"/>
      <c r="AS159" s="414"/>
      <c r="AT159" s="414"/>
      <c r="AU159" s="414"/>
      <c r="AV159" s="414"/>
      <c r="AW159" s="414"/>
      <c r="AX159" s="414"/>
      <c r="AY159" s="414"/>
      <c r="AZ159" s="414"/>
      <c r="BA159" s="414"/>
      <c r="BB159" s="414"/>
      <c r="BC159" s="414"/>
      <c r="BD159" s="414"/>
      <c r="BE159" s="414"/>
      <c r="BF159" s="414"/>
      <c r="BG159" s="414"/>
      <c r="BH159" s="414"/>
      <c r="BI159" s="414"/>
      <c r="BJ159" s="414"/>
      <c r="BK159" s="414"/>
      <c r="BL159" s="414"/>
      <c r="BM159" s="414"/>
      <c r="BN159" s="414"/>
      <c r="BO159" s="414"/>
      <c r="BP159" s="414"/>
      <c r="BQ159" s="414"/>
      <c r="BR159" s="414"/>
      <c r="BS159" s="414"/>
      <c r="BT159" s="414"/>
      <c r="BU159" s="414"/>
      <c r="BV159" s="414"/>
      <c r="BW159" s="414"/>
      <c r="BX159" s="414"/>
      <c r="BY159" s="414"/>
      <c r="BZ159" s="414"/>
      <c r="CA159" s="414"/>
      <c r="CB159" s="414"/>
      <c r="CC159" s="414"/>
      <c r="CD159" s="414"/>
      <c r="CE159" s="414"/>
      <c r="CF159" s="414"/>
      <c r="CG159" s="414"/>
      <c r="CH159" s="414"/>
      <c r="CI159" s="414"/>
      <c r="CJ159" s="414"/>
      <c r="CK159" s="414"/>
      <c r="CL159" s="414"/>
      <c r="CM159" s="414"/>
      <c r="CN159" s="414"/>
      <c r="CO159" s="414"/>
      <c r="CP159" s="414"/>
      <c r="CQ159" s="414"/>
      <c r="CR159" s="414"/>
      <c r="CS159" s="414"/>
      <c r="CT159" s="414"/>
      <c r="CU159" s="414"/>
      <c r="CV159" s="414"/>
      <c r="CW159" s="414"/>
      <c r="CX159" s="414"/>
      <c r="CY159" s="414"/>
      <c r="CZ159" s="414"/>
      <c r="DA159" s="414"/>
      <c r="DB159" s="414"/>
      <c r="DC159" s="414"/>
      <c r="DD159" s="414"/>
      <c r="DE159" s="414"/>
      <c r="DF159" s="414"/>
      <c r="DG159" s="414"/>
      <c r="DH159" s="414"/>
      <c r="DI159" s="414"/>
      <c r="DJ159" s="414"/>
      <c r="DK159" s="414"/>
      <c r="DL159" s="414"/>
      <c r="DM159" s="414"/>
      <c r="DN159" s="414"/>
      <c r="DO159" s="414"/>
      <c r="DP159" s="414"/>
      <c r="DQ159" s="414"/>
      <c r="DR159" s="414"/>
      <c r="DS159" s="414"/>
      <c r="DT159" s="414"/>
      <c r="DU159" s="414"/>
      <c r="DV159" s="414"/>
      <c r="DW159" s="414"/>
      <c r="DX159" s="414"/>
      <c r="DY159" s="414"/>
      <c r="DZ159" s="414"/>
      <c r="EA159" s="414"/>
      <c r="EB159" s="414"/>
      <c r="EC159" s="414"/>
      <c r="ED159" s="414"/>
      <c r="EE159" s="414"/>
      <c r="EF159" s="414"/>
      <c r="EG159" s="414"/>
      <c r="EH159" s="414"/>
      <c r="EI159" s="414"/>
      <c r="EJ159" s="414"/>
      <c r="EK159" s="414"/>
      <c r="EL159" s="414"/>
      <c r="EM159" s="414"/>
      <c r="EN159" s="414"/>
      <c r="EO159" s="414"/>
      <c r="EP159" s="414"/>
      <c r="EQ159" s="414"/>
      <c r="ER159" s="414"/>
      <c r="ES159" s="414"/>
      <c r="ET159" s="414"/>
      <c r="EU159" s="414"/>
    </row>
    <row r="160" spans="1:151" s="424" customFormat="1" ht="45" hidden="1">
      <c r="A160" s="424" t="s">
        <v>2070</v>
      </c>
      <c r="B160" s="442" t="s">
        <v>958</v>
      </c>
      <c r="C160" s="424" t="s">
        <v>2034</v>
      </c>
      <c r="D160" s="424" t="s">
        <v>2071</v>
      </c>
      <c r="E160" s="424" t="s">
        <v>2072</v>
      </c>
      <c r="F160" s="425" t="s">
        <v>33</v>
      </c>
      <c r="G160" s="424" t="s">
        <v>1861</v>
      </c>
      <c r="H160" s="424" t="s">
        <v>2038</v>
      </c>
      <c r="I160" s="424" t="s">
        <v>1509</v>
      </c>
      <c r="J160" s="425" t="s">
        <v>1510</v>
      </c>
      <c r="K160" s="425" t="s">
        <v>966</v>
      </c>
      <c r="L160" s="425" t="s">
        <v>966</v>
      </c>
      <c r="M160" s="424" t="s">
        <v>1512</v>
      </c>
      <c r="N160" s="424" t="s">
        <v>1513</v>
      </c>
      <c r="O160" s="424" t="s">
        <v>2073</v>
      </c>
      <c r="P160" s="445" t="s">
        <v>33</v>
      </c>
      <c r="Q160" s="446" t="s">
        <v>114</v>
      </c>
      <c r="R160" s="424" t="s">
        <v>2051</v>
      </c>
      <c r="S160" s="424" t="s">
        <v>1509</v>
      </c>
      <c r="T160" s="424" t="s">
        <v>1516</v>
      </c>
      <c r="V160" s="424" t="s">
        <v>1517</v>
      </c>
      <c r="X160" s="424" t="s">
        <v>8</v>
      </c>
      <c r="Z160" s="424" t="s">
        <v>33</v>
      </c>
      <c r="AA160" s="424" t="s">
        <v>32</v>
      </c>
      <c r="AB160" s="424" t="s">
        <v>1509</v>
      </c>
      <c r="AC160" s="424" t="s">
        <v>1509</v>
      </c>
      <c r="AD160" s="424" t="s">
        <v>1509</v>
      </c>
      <c r="AE160" s="424" t="s">
        <v>1509</v>
      </c>
      <c r="AF160" s="425">
        <v>44826</v>
      </c>
      <c r="AG160" s="424" t="s">
        <v>1509</v>
      </c>
      <c r="AH160" s="424">
        <v>1</v>
      </c>
      <c r="AI160" s="414"/>
      <c r="AJ160" s="414"/>
      <c r="AK160" s="414"/>
      <c r="AL160" s="414"/>
      <c r="AM160" s="414"/>
      <c r="AN160" s="414"/>
      <c r="AO160" s="414"/>
      <c r="AP160" s="414"/>
      <c r="AQ160" s="414"/>
      <c r="AR160" s="414"/>
      <c r="AS160" s="414"/>
      <c r="AT160" s="414"/>
      <c r="AU160" s="414"/>
      <c r="AV160" s="414"/>
      <c r="AW160" s="414"/>
      <c r="AX160" s="414"/>
      <c r="AY160" s="414"/>
      <c r="AZ160" s="414"/>
      <c r="BA160" s="414"/>
      <c r="BB160" s="414"/>
      <c r="BC160" s="414"/>
      <c r="BD160" s="414"/>
      <c r="BE160" s="414"/>
      <c r="BF160" s="414"/>
      <c r="BG160" s="414"/>
      <c r="BH160" s="414"/>
      <c r="BI160" s="414"/>
      <c r="BJ160" s="414"/>
      <c r="BK160" s="414"/>
      <c r="BL160" s="414"/>
      <c r="BM160" s="414"/>
      <c r="BN160" s="414"/>
      <c r="BO160" s="414"/>
      <c r="BP160" s="414"/>
      <c r="BQ160" s="414"/>
      <c r="BR160" s="414"/>
      <c r="BS160" s="414"/>
      <c r="BT160" s="414"/>
      <c r="BU160" s="414"/>
      <c r="BV160" s="414"/>
      <c r="BW160" s="414"/>
      <c r="BX160" s="414"/>
      <c r="BY160" s="414"/>
      <c r="BZ160" s="414"/>
      <c r="CA160" s="414"/>
      <c r="CB160" s="414"/>
      <c r="CC160" s="414"/>
      <c r="CD160" s="414"/>
      <c r="CE160" s="414"/>
      <c r="CF160" s="414"/>
      <c r="CG160" s="414"/>
      <c r="CH160" s="414"/>
      <c r="CI160" s="414"/>
      <c r="CJ160" s="414"/>
      <c r="CK160" s="414"/>
      <c r="CL160" s="414"/>
      <c r="CM160" s="414"/>
      <c r="CN160" s="414"/>
      <c r="CO160" s="414"/>
      <c r="CP160" s="414"/>
      <c r="CQ160" s="414"/>
      <c r="CR160" s="414"/>
      <c r="CS160" s="414"/>
      <c r="CT160" s="414"/>
      <c r="CU160" s="414"/>
      <c r="CV160" s="414"/>
      <c r="CW160" s="414"/>
      <c r="CX160" s="414"/>
      <c r="CY160" s="414"/>
      <c r="CZ160" s="414"/>
      <c r="DA160" s="414"/>
      <c r="DB160" s="414"/>
      <c r="DC160" s="414"/>
      <c r="DD160" s="414"/>
      <c r="DE160" s="414"/>
      <c r="DF160" s="414"/>
      <c r="DG160" s="414"/>
      <c r="DH160" s="414"/>
      <c r="DI160" s="414"/>
      <c r="DJ160" s="414"/>
      <c r="DK160" s="414"/>
      <c r="DL160" s="414"/>
      <c r="DM160" s="414"/>
      <c r="DN160" s="414"/>
      <c r="DO160" s="414"/>
      <c r="DP160" s="414"/>
      <c r="DQ160" s="414"/>
      <c r="DR160" s="414"/>
      <c r="DS160" s="414"/>
      <c r="DT160" s="414"/>
      <c r="DU160" s="414"/>
      <c r="DV160" s="414"/>
      <c r="DW160" s="414"/>
      <c r="DX160" s="414"/>
      <c r="DY160" s="414"/>
      <c r="DZ160" s="414"/>
      <c r="EA160" s="414"/>
      <c r="EB160" s="414"/>
      <c r="EC160" s="414"/>
      <c r="ED160" s="414"/>
      <c r="EE160" s="414"/>
      <c r="EF160" s="414"/>
      <c r="EG160" s="414"/>
      <c r="EH160" s="414"/>
      <c r="EI160" s="414"/>
      <c r="EJ160" s="414"/>
      <c r="EK160" s="414"/>
      <c r="EL160" s="414"/>
      <c r="EM160" s="414"/>
      <c r="EN160" s="414"/>
      <c r="EO160" s="414"/>
      <c r="EP160" s="414"/>
      <c r="EQ160" s="414"/>
      <c r="ER160" s="414"/>
      <c r="ES160" s="414"/>
      <c r="ET160" s="414"/>
      <c r="EU160" s="414"/>
    </row>
    <row r="161" spans="1:151" s="424" customFormat="1" ht="120" hidden="1">
      <c r="A161" s="424" t="s">
        <v>2074</v>
      </c>
      <c r="B161" s="442" t="s">
        <v>958</v>
      </c>
      <c r="C161" s="424" t="s">
        <v>2034</v>
      </c>
      <c r="D161" s="424" t="s">
        <v>2075</v>
      </c>
      <c r="E161" s="424" t="s">
        <v>2076</v>
      </c>
      <c r="F161" s="425" t="s">
        <v>33</v>
      </c>
      <c r="G161" s="424" t="s">
        <v>1861</v>
      </c>
      <c r="H161" s="424" t="s">
        <v>2038</v>
      </c>
      <c r="I161" s="424" t="s">
        <v>1509</v>
      </c>
      <c r="J161" s="425" t="s">
        <v>1510</v>
      </c>
      <c r="K161" s="425" t="s">
        <v>966</v>
      </c>
      <c r="L161" s="425" t="s">
        <v>966</v>
      </c>
      <c r="M161" s="424" t="s">
        <v>1512</v>
      </c>
      <c r="N161" s="424" t="s">
        <v>1513</v>
      </c>
      <c r="O161" s="424" t="s">
        <v>2073</v>
      </c>
      <c r="P161" s="445" t="s">
        <v>33</v>
      </c>
      <c r="Q161" s="446" t="s">
        <v>114</v>
      </c>
      <c r="R161" s="424" t="s">
        <v>2051</v>
      </c>
      <c r="S161" s="424" t="s">
        <v>1509</v>
      </c>
      <c r="T161" s="424" t="s">
        <v>1528</v>
      </c>
      <c r="V161" s="424" t="s">
        <v>1517</v>
      </c>
      <c r="X161" s="424" t="s">
        <v>8</v>
      </c>
      <c r="Z161" s="424" t="s">
        <v>32</v>
      </c>
      <c r="AA161" s="424" t="s">
        <v>33</v>
      </c>
      <c r="AB161" s="424" t="s">
        <v>2067</v>
      </c>
      <c r="AC161" s="424" t="s">
        <v>2068</v>
      </c>
      <c r="AD161" s="424" t="s">
        <v>2069</v>
      </c>
      <c r="AE161" s="424" t="s">
        <v>1519</v>
      </c>
      <c r="AF161" s="425">
        <v>44826</v>
      </c>
      <c r="AG161" s="424" t="s">
        <v>1531</v>
      </c>
      <c r="AH161" s="424">
        <v>1</v>
      </c>
      <c r="AI161" s="414"/>
      <c r="AJ161" s="414"/>
      <c r="AK161" s="414"/>
      <c r="AL161" s="414"/>
      <c r="AM161" s="414"/>
      <c r="AN161" s="414"/>
      <c r="AO161" s="414"/>
      <c r="AP161" s="414"/>
      <c r="AQ161" s="414"/>
      <c r="AR161" s="414"/>
      <c r="AS161" s="414"/>
      <c r="AT161" s="414"/>
      <c r="AU161" s="414"/>
      <c r="AV161" s="414"/>
      <c r="AW161" s="414"/>
      <c r="AX161" s="414"/>
      <c r="AY161" s="414"/>
      <c r="AZ161" s="414"/>
      <c r="BA161" s="414"/>
      <c r="BB161" s="414"/>
      <c r="BC161" s="414"/>
      <c r="BD161" s="414"/>
      <c r="BE161" s="414"/>
      <c r="BF161" s="414"/>
      <c r="BG161" s="414"/>
      <c r="BH161" s="414"/>
      <c r="BI161" s="414"/>
      <c r="BJ161" s="414"/>
      <c r="BK161" s="414"/>
      <c r="BL161" s="414"/>
      <c r="BM161" s="414"/>
      <c r="BN161" s="414"/>
      <c r="BO161" s="414"/>
      <c r="BP161" s="414"/>
      <c r="BQ161" s="414"/>
      <c r="BR161" s="414"/>
      <c r="BS161" s="414"/>
      <c r="BT161" s="414"/>
      <c r="BU161" s="414"/>
      <c r="BV161" s="414"/>
      <c r="BW161" s="414"/>
      <c r="BX161" s="414"/>
      <c r="BY161" s="414"/>
      <c r="BZ161" s="414"/>
      <c r="CA161" s="414"/>
      <c r="CB161" s="414"/>
      <c r="CC161" s="414"/>
      <c r="CD161" s="414"/>
      <c r="CE161" s="414"/>
      <c r="CF161" s="414"/>
      <c r="CG161" s="414"/>
      <c r="CH161" s="414"/>
      <c r="CI161" s="414"/>
      <c r="CJ161" s="414"/>
      <c r="CK161" s="414"/>
      <c r="CL161" s="414"/>
      <c r="CM161" s="414"/>
      <c r="CN161" s="414"/>
      <c r="CO161" s="414"/>
      <c r="CP161" s="414"/>
      <c r="CQ161" s="414"/>
      <c r="CR161" s="414"/>
      <c r="CS161" s="414"/>
      <c r="CT161" s="414"/>
      <c r="CU161" s="414"/>
      <c r="CV161" s="414"/>
      <c r="CW161" s="414"/>
      <c r="CX161" s="414"/>
      <c r="CY161" s="414"/>
      <c r="CZ161" s="414"/>
      <c r="DA161" s="414"/>
      <c r="DB161" s="414"/>
      <c r="DC161" s="414"/>
      <c r="DD161" s="414"/>
      <c r="DE161" s="414"/>
      <c r="DF161" s="414"/>
      <c r="DG161" s="414"/>
      <c r="DH161" s="414"/>
      <c r="DI161" s="414"/>
      <c r="DJ161" s="414"/>
      <c r="DK161" s="414"/>
      <c r="DL161" s="414"/>
      <c r="DM161" s="414"/>
      <c r="DN161" s="414"/>
      <c r="DO161" s="414"/>
      <c r="DP161" s="414"/>
      <c r="DQ161" s="414"/>
      <c r="DR161" s="414"/>
      <c r="DS161" s="414"/>
      <c r="DT161" s="414"/>
      <c r="DU161" s="414"/>
      <c r="DV161" s="414"/>
      <c r="DW161" s="414"/>
      <c r="DX161" s="414"/>
      <c r="DY161" s="414"/>
      <c r="DZ161" s="414"/>
      <c r="EA161" s="414"/>
      <c r="EB161" s="414"/>
      <c r="EC161" s="414"/>
      <c r="ED161" s="414"/>
      <c r="EE161" s="414"/>
      <c r="EF161" s="414"/>
      <c r="EG161" s="414"/>
      <c r="EH161" s="414"/>
      <c r="EI161" s="414"/>
      <c r="EJ161" s="414"/>
      <c r="EK161" s="414"/>
      <c r="EL161" s="414"/>
      <c r="EM161" s="414"/>
      <c r="EN161" s="414"/>
      <c r="EO161" s="414"/>
      <c r="EP161" s="414"/>
      <c r="EQ161" s="414"/>
      <c r="ER161" s="414"/>
      <c r="ES161" s="414"/>
      <c r="ET161" s="414"/>
      <c r="EU161" s="414"/>
    </row>
    <row r="162" spans="1:151" s="424" customFormat="1" ht="60" hidden="1">
      <c r="A162" s="424" t="s">
        <v>2077</v>
      </c>
      <c r="B162" s="442" t="s">
        <v>958</v>
      </c>
      <c r="C162" s="424" t="s">
        <v>2034</v>
      </c>
      <c r="D162" s="424" t="s">
        <v>2078</v>
      </c>
      <c r="E162" s="424" t="s">
        <v>2079</v>
      </c>
      <c r="F162" s="425" t="s">
        <v>33</v>
      </c>
      <c r="G162" s="424" t="s">
        <v>1861</v>
      </c>
      <c r="H162" s="424" t="s">
        <v>2038</v>
      </c>
      <c r="I162" s="424" t="s">
        <v>1509</v>
      </c>
      <c r="J162" s="425" t="s">
        <v>1510</v>
      </c>
      <c r="K162" s="425" t="s">
        <v>966</v>
      </c>
      <c r="L162" s="425" t="s">
        <v>966</v>
      </c>
      <c r="M162" s="424" t="s">
        <v>1512</v>
      </c>
      <c r="N162" s="424" t="s">
        <v>1523</v>
      </c>
      <c r="O162" s="424" t="s">
        <v>2066</v>
      </c>
      <c r="P162" s="445" t="s">
        <v>33</v>
      </c>
      <c r="Q162" s="446" t="s">
        <v>114</v>
      </c>
      <c r="R162" s="424" t="s">
        <v>2051</v>
      </c>
      <c r="S162" s="424" t="s">
        <v>1509</v>
      </c>
      <c r="T162" s="424" t="s">
        <v>1516</v>
      </c>
      <c r="V162" s="424" t="s">
        <v>1517</v>
      </c>
      <c r="X162" s="424" t="s">
        <v>8</v>
      </c>
      <c r="Z162" s="424" t="s">
        <v>32</v>
      </c>
      <c r="AA162" s="424" t="s">
        <v>32</v>
      </c>
      <c r="AB162" s="424" t="s">
        <v>1509</v>
      </c>
      <c r="AC162" s="424" t="s">
        <v>1509</v>
      </c>
      <c r="AD162" s="424" t="s">
        <v>1509</v>
      </c>
      <c r="AE162" s="424" t="s">
        <v>1509</v>
      </c>
      <c r="AF162" s="425">
        <v>44826</v>
      </c>
      <c r="AG162" s="424" t="s">
        <v>1509</v>
      </c>
      <c r="AH162" s="424">
        <v>1</v>
      </c>
      <c r="AI162" s="414"/>
      <c r="AJ162" s="414"/>
      <c r="AK162" s="414"/>
      <c r="AL162" s="414"/>
      <c r="AM162" s="414"/>
      <c r="AN162" s="414"/>
      <c r="AO162" s="414"/>
      <c r="AP162" s="414"/>
      <c r="AQ162" s="414"/>
      <c r="AR162" s="414"/>
      <c r="AS162" s="414"/>
      <c r="AT162" s="414"/>
      <c r="AU162" s="414"/>
      <c r="AV162" s="414"/>
      <c r="AW162" s="414"/>
      <c r="AX162" s="414"/>
      <c r="AY162" s="414"/>
      <c r="AZ162" s="414"/>
      <c r="BA162" s="414"/>
      <c r="BB162" s="414"/>
      <c r="BC162" s="414"/>
      <c r="BD162" s="414"/>
      <c r="BE162" s="414"/>
      <c r="BF162" s="414"/>
      <c r="BG162" s="414"/>
      <c r="BH162" s="414"/>
      <c r="BI162" s="414"/>
      <c r="BJ162" s="414"/>
      <c r="BK162" s="414"/>
      <c r="BL162" s="414"/>
      <c r="BM162" s="414"/>
      <c r="BN162" s="414"/>
      <c r="BO162" s="414"/>
      <c r="BP162" s="414"/>
      <c r="BQ162" s="414"/>
      <c r="BR162" s="414"/>
      <c r="BS162" s="414"/>
      <c r="BT162" s="414"/>
      <c r="BU162" s="414"/>
      <c r="BV162" s="414"/>
      <c r="BW162" s="414"/>
      <c r="BX162" s="414"/>
      <c r="BY162" s="414"/>
      <c r="BZ162" s="414"/>
      <c r="CA162" s="414"/>
      <c r="CB162" s="414"/>
      <c r="CC162" s="414"/>
      <c r="CD162" s="414"/>
      <c r="CE162" s="414"/>
      <c r="CF162" s="414"/>
      <c r="CG162" s="414"/>
      <c r="CH162" s="414"/>
      <c r="CI162" s="414"/>
      <c r="CJ162" s="414"/>
      <c r="CK162" s="414"/>
      <c r="CL162" s="414"/>
      <c r="CM162" s="414"/>
      <c r="CN162" s="414"/>
      <c r="CO162" s="414"/>
      <c r="CP162" s="414"/>
      <c r="CQ162" s="414"/>
      <c r="CR162" s="414"/>
      <c r="CS162" s="414"/>
      <c r="CT162" s="414"/>
      <c r="CU162" s="414"/>
      <c r="CV162" s="414"/>
      <c r="CW162" s="414"/>
      <c r="CX162" s="414"/>
      <c r="CY162" s="414"/>
      <c r="CZ162" s="414"/>
      <c r="DA162" s="414"/>
      <c r="DB162" s="414"/>
      <c r="DC162" s="414"/>
      <c r="DD162" s="414"/>
      <c r="DE162" s="414"/>
      <c r="DF162" s="414"/>
      <c r="DG162" s="414"/>
      <c r="DH162" s="414"/>
      <c r="DI162" s="414"/>
      <c r="DJ162" s="414"/>
      <c r="DK162" s="414"/>
      <c r="DL162" s="414"/>
      <c r="DM162" s="414"/>
      <c r="DN162" s="414"/>
      <c r="DO162" s="414"/>
      <c r="DP162" s="414"/>
      <c r="DQ162" s="414"/>
      <c r="DR162" s="414"/>
      <c r="DS162" s="414"/>
      <c r="DT162" s="414"/>
      <c r="DU162" s="414"/>
      <c r="DV162" s="414"/>
      <c r="DW162" s="414"/>
      <c r="DX162" s="414"/>
      <c r="DY162" s="414"/>
      <c r="DZ162" s="414"/>
      <c r="EA162" s="414"/>
      <c r="EB162" s="414"/>
      <c r="EC162" s="414"/>
      <c r="ED162" s="414"/>
      <c r="EE162" s="414"/>
      <c r="EF162" s="414"/>
      <c r="EG162" s="414"/>
      <c r="EH162" s="414"/>
      <c r="EI162" s="414"/>
      <c r="EJ162" s="414"/>
      <c r="EK162" s="414"/>
      <c r="EL162" s="414"/>
      <c r="EM162" s="414"/>
      <c r="EN162" s="414"/>
      <c r="EO162" s="414"/>
      <c r="EP162" s="414"/>
      <c r="EQ162" s="414"/>
      <c r="ER162" s="414"/>
      <c r="ES162" s="414"/>
      <c r="ET162" s="414"/>
      <c r="EU162" s="414"/>
    </row>
    <row r="163" spans="1:151" s="424" customFormat="1" ht="120" hidden="1">
      <c r="A163" s="424" t="s">
        <v>2080</v>
      </c>
      <c r="B163" s="442" t="s">
        <v>958</v>
      </c>
      <c r="C163" s="424" t="s">
        <v>2034</v>
      </c>
      <c r="D163" s="424" t="s">
        <v>2081</v>
      </c>
      <c r="E163" s="424" t="s">
        <v>2082</v>
      </c>
      <c r="F163" s="425" t="s">
        <v>33</v>
      </c>
      <c r="G163" s="424" t="s">
        <v>1861</v>
      </c>
      <c r="H163" s="424" t="s">
        <v>2045</v>
      </c>
      <c r="I163" s="424" t="s">
        <v>1509</v>
      </c>
      <c r="J163" s="425" t="s">
        <v>1510</v>
      </c>
      <c r="K163" s="425" t="s">
        <v>966</v>
      </c>
      <c r="L163" s="425" t="s">
        <v>966</v>
      </c>
      <c r="M163" s="424" t="s">
        <v>1512</v>
      </c>
      <c r="N163" s="424" t="s">
        <v>1523</v>
      </c>
      <c r="O163" s="424" t="s">
        <v>1628</v>
      </c>
      <c r="P163" s="445" t="s">
        <v>33</v>
      </c>
      <c r="Q163" s="446" t="s">
        <v>114</v>
      </c>
      <c r="R163" s="424" t="s">
        <v>2051</v>
      </c>
      <c r="S163" s="424" t="s">
        <v>1509</v>
      </c>
      <c r="T163" s="424" t="s">
        <v>1516</v>
      </c>
      <c r="V163" s="424" t="s">
        <v>1517</v>
      </c>
      <c r="X163" s="424" t="s">
        <v>8</v>
      </c>
      <c r="Z163" s="424" t="s">
        <v>32</v>
      </c>
      <c r="AA163" s="424" t="s">
        <v>33</v>
      </c>
      <c r="AB163" s="424" t="s">
        <v>2067</v>
      </c>
      <c r="AC163" s="424" t="s">
        <v>2068</v>
      </c>
      <c r="AD163" s="424" t="s">
        <v>2069</v>
      </c>
      <c r="AE163" s="424" t="s">
        <v>1509</v>
      </c>
      <c r="AF163" s="425">
        <v>44826</v>
      </c>
      <c r="AG163" s="424" t="s">
        <v>1509</v>
      </c>
      <c r="AH163" s="424">
        <v>1</v>
      </c>
      <c r="AI163" s="414"/>
      <c r="AJ163" s="414"/>
      <c r="AK163" s="414"/>
      <c r="AL163" s="414"/>
      <c r="AM163" s="414"/>
      <c r="AN163" s="414"/>
      <c r="AO163" s="414"/>
      <c r="AP163" s="414"/>
      <c r="AQ163" s="414"/>
      <c r="AR163" s="414"/>
      <c r="AS163" s="414"/>
      <c r="AT163" s="414"/>
      <c r="AU163" s="414"/>
      <c r="AV163" s="414"/>
      <c r="AW163" s="414"/>
      <c r="AX163" s="414"/>
      <c r="AY163" s="414"/>
      <c r="AZ163" s="414"/>
      <c r="BA163" s="414"/>
      <c r="BB163" s="414"/>
      <c r="BC163" s="414"/>
      <c r="BD163" s="414"/>
      <c r="BE163" s="414"/>
      <c r="BF163" s="414"/>
      <c r="BG163" s="414"/>
      <c r="BH163" s="414"/>
      <c r="BI163" s="414"/>
      <c r="BJ163" s="414"/>
      <c r="BK163" s="414"/>
      <c r="BL163" s="414"/>
      <c r="BM163" s="414"/>
      <c r="BN163" s="414"/>
      <c r="BO163" s="414"/>
      <c r="BP163" s="414"/>
      <c r="BQ163" s="414"/>
      <c r="BR163" s="414"/>
      <c r="BS163" s="414"/>
      <c r="BT163" s="414"/>
      <c r="BU163" s="414"/>
      <c r="BV163" s="414"/>
      <c r="BW163" s="414"/>
      <c r="BX163" s="414"/>
      <c r="BY163" s="414"/>
      <c r="BZ163" s="414"/>
      <c r="CA163" s="414"/>
      <c r="CB163" s="414"/>
      <c r="CC163" s="414"/>
      <c r="CD163" s="414"/>
      <c r="CE163" s="414"/>
      <c r="CF163" s="414"/>
      <c r="CG163" s="414"/>
      <c r="CH163" s="414"/>
      <c r="CI163" s="414"/>
      <c r="CJ163" s="414"/>
      <c r="CK163" s="414"/>
      <c r="CL163" s="414"/>
      <c r="CM163" s="414"/>
      <c r="CN163" s="414"/>
      <c r="CO163" s="414"/>
      <c r="CP163" s="414"/>
      <c r="CQ163" s="414"/>
      <c r="CR163" s="414"/>
      <c r="CS163" s="414"/>
      <c r="CT163" s="414"/>
      <c r="CU163" s="414"/>
      <c r="CV163" s="414"/>
      <c r="CW163" s="414"/>
      <c r="CX163" s="414"/>
      <c r="CY163" s="414"/>
      <c r="CZ163" s="414"/>
      <c r="DA163" s="414"/>
      <c r="DB163" s="414"/>
      <c r="DC163" s="414"/>
      <c r="DD163" s="414"/>
      <c r="DE163" s="414"/>
      <c r="DF163" s="414"/>
      <c r="DG163" s="414"/>
      <c r="DH163" s="414"/>
      <c r="DI163" s="414"/>
      <c r="DJ163" s="414"/>
      <c r="DK163" s="414"/>
      <c r="DL163" s="414"/>
      <c r="DM163" s="414"/>
      <c r="DN163" s="414"/>
      <c r="DO163" s="414"/>
      <c r="DP163" s="414"/>
      <c r="DQ163" s="414"/>
      <c r="DR163" s="414"/>
      <c r="DS163" s="414"/>
      <c r="DT163" s="414"/>
      <c r="DU163" s="414"/>
      <c r="DV163" s="414"/>
      <c r="DW163" s="414"/>
      <c r="DX163" s="414"/>
      <c r="DY163" s="414"/>
      <c r="DZ163" s="414"/>
      <c r="EA163" s="414"/>
      <c r="EB163" s="414"/>
      <c r="EC163" s="414"/>
      <c r="ED163" s="414"/>
      <c r="EE163" s="414"/>
      <c r="EF163" s="414"/>
      <c r="EG163" s="414"/>
      <c r="EH163" s="414"/>
      <c r="EI163" s="414"/>
      <c r="EJ163" s="414"/>
      <c r="EK163" s="414"/>
      <c r="EL163" s="414"/>
      <c r="EM163" s="414"/>
      <c r="EN163" s="414"/>
      <c r="EO163" s="414"/>
      <c r="EP163" s="414"/>
      <c r="EQ163" s="414"/>
      <c r="ER163" s="414"/>
      <c r="ES163" s="414"/>
      <c r="ET163" s="414"/>
      <c r="EU163" s="414"/>
    </row>
    <row r="164" spans="1:151" s="424" customFormat="1" ht="135" hidden="1">
      <c r="A164" s="424" t="s">
        <v>2083</v>
      </c>
      <c r="B164" s="442" t="s">
        <v>958</v>
      </c>
      <c r="C164" s="424" t="s">
        <v>2034</v>
      </c>
      <c r="D164" s="424" t="s">
        <v>2084</v>
      </c>
      <c r="E164" s="424" t="s">
        <v>2085</v>
      </c>
      <c r="F164" s="425" t="s">
        <v>33</v>
      </c>
      <c r="G164" s="424" t="s">
        <v>1861</v>
      </c>
      <c r="H164" s="424" t="s">
        <v>2038</v>
      </c>
      <c r="I164" s="424" t="s">
        <v>1509</v>
      </c>
      <c r="J164" s="425" t="s">
        <v>1510</v>
      </c>
      <c r="K164" s="425" t="s">
        <v>966</v>
      </c>
      <c r="L164" s="425" t="s">
        <v>966</v>
      </c>
      <c r="M164" s="424" t="s">
        <v>1512</v>
      </c>
      <c r="N164" s="424" t="s">
        <v>1523</v>
      </c>
      <c r="O164" s="424" t="s">
        <v>1628</v>
      </c>
      <c r="P164" s="445" t="s">
        <v>33</v>
      </c>
      <c r="Q164" s="443" t="s">
        <v>2059</v>
      </c>
      <c r="R164" s="424" t="s">
        <v>2051</v>
      </c>
      <c r="S164" s="424" t="s">
        <v>1509</v>
      </c>
      <c r="T164" s="424" t="s">
        <v>1516</v>
      </c>
      <c r="V164" s="424" t="s">
        <v>1517</v>
      </c>
      <c r="X164" s="424" t="s">
        <v>8</v>
      </c>
      <c r="Z164" s="424" t="s">
        <v>32</v>
      </c>
      <c r="AA164" s="424" t="s">
        <v>32</v>
      </c>
      <c r="AB164" s="424" t="s">
        <v>1509</v>
      </c>
      <c r="AC164" s="424" t="s">
        <v>1509</v>
      </c>
      <c r="AD164" s="424" t="s">
        <v>1509</v>
      </c>
      <c r="AE164" s="424" t="s">
        <v>1509</v>
      </c>
      <c r="AF164" s="425">
        <v>44826</v>
      </c>
      <c r="AG164" s="424" t="s">
        <v>1509</v>
      </c>
      <c r="AH164" s="424">
        <v>1</v>
      </c>
      <c r="AI164" s="414"/>
      <c r="AJ164" s="414"/>
      <c r="AK164" s="414"/>
      <c r="AL164" s="414"/>
      <c r="AM164" s="414"/>
      <c r="AN164" s="414"/>
      <c r="AO164" s="414"/>
      <c r="AP164" s="414"/>
      <c r="AQ164" s="414"/>
      <c r="AR164" s="414"/>
      <c r="AS164" s="414"/>
      <c r="AT164" s="414"/>
      <c r="AU164" s="414"/>
      <c r="AV164" s="414"/>
      <c r="AW164" s="414"/>
      <c r="AX164" s="414"/>
      <c r="AY164" s="414"/>
      <c r="AZ164" s="414"/>
      <c r="BA164" s="414"/>
      <c r="BB164" s="414"/>
      <c r="BC164" s="414"/>
      <c r="BD164" s="414"/>
      <c r="BE164" s="414"/>
      <c r="BF164" s="414"/>
      <c r="BG164" s="414"/>
      <c r="BH164" s="414"/>
      <c r="BI164" s="414"/>
      <c r="BJ164" s="414"/>
      <c r="BK164" s="414"/>
      <c r="BL164" s="414"/>
      <c r="BM164" s="414"/>
      <c r="BN164" s="414"/>
      <c r="BO164" s="414"/>
      <c r="BP164" s="414"/>
      <c r="BQ164" s="414"/>
      <c r="BR164" s="414"/>
      <c r="BS164" s="414"/>
      <c r="BT164" s="414"/>
      <c r="BU164" s="414"/>
      <c r="BV164" s="414"/>
      <c r="BW164" s="414"/>
      <c r="BX164" s="414"/>
      <c r="BY164" s="414"/>
      <c r="BZ164" s="414"/>
      <c r="CA164" s="414"/>
      <c r="CB164" s="414"/>
      <c r="CC164" s="414"/>
      <c r="CD164" s="414"/>
      <c r="CE164" s="414"/>
      <c r="CF164" s="414"/>
      <c r="CG164" s="414"/>
      <c r="CH164" s="414"/>
      <c r="CI164" s="414"/>
      <c r="CJ164" s="414"/>
      <c r="CK164" s="414"/>
      <c r="CL164" s="414"/>
      <c r="CM164" s="414"/>
      <c r="CN164" s="414"/>
      <c r="CO164" s="414"/>
      <c r="CP164" s="414"/>
      <c r="CQ164" s="414"/>
      <c r="CR164" s="414"/>
      <c r="CS164" s="414"/>
      <c r="CT164" s="414"/>
      <c r="CU164" s="414"/>
      <c r="CV164" s="414"/>
      <c r="CW164" s="414"/>
      <c r="CX164" s="414"/>
      <c r="CY164" s="414"/>
      <c r="CZ164" s="414"/>
      <c r="DA164" s="414"/>
      <c r="DB164" s="414"/>
      <c r="DC164" s="414"/>
      <c r="DD164" s="414"/>
      <c r="DE164" s="414"/>
      <c r="DF164" s="414"/>
      <c r="DG164" s="414"/>
      <c r="DH164" s="414"/>
      <c r="DI164" s="414"/>
      <c r="DJ164" s="414"/>
      <c r="DK164" s="414"/>
      <c r="DL164" s="414"/>
      <c r="DM164" s="414"/>
      <c r="DN164" s="414"/>
      <c r="DO164" s="414"/>
      <c r="DP164" s="414"/>
      <c r="DQ164" s="414"/>
      <c r="DR164" s="414"/>
      <c r="DS164" s="414"/>
      <c r="DT164" s="414"/>
      <c r="DU164" s="414"/>
      <c r="DV164" s="414"/>
      <c r="DW164" s="414"/>
      <c r="DX164" s="414"/>
      <c r="DY164" s="414"/>
      <c r="DZ164" s="414"/>
      <c r="EA164" s="414"/>
      <c r="EB164" s="414"/>
      <c r="EC164" s="414"/>
      <c r="ED164" s="414"/>
      <c r="EE164" s="414"/>
      <c r="EF164" s="414"/>
      <c r="EG164" s="414"/>
      <c r="EH164" s="414"/>
      <c r="EI164" s="414"/>
      <c r="EJ164" s="414"/>
      <c r="EK164" s="414"/>
      <c r="EL164" s="414"/>
      <c r="EM164" s="414"/>
      <c r="EN164" s="414"/>
      <c r="EO164" s="414"/>
      <c r="EP164" s="414"/>
      <c r="EQ164" s="414"/>
      <c r="ER164" s="414"/>
      <c r="ES164" s="414"/>
      <c r="ET164" s="414"/>
      <c r="EU164" s="414"/>
    </row>
    <row r="165" spans="1:151" s="424" customFormat="1" ht="150" hidden="1">
      <c r="A165" s="424" t="s">
        <v>2086</v>
      </c>
      <c r="B165" s="424" t="s">
        <v>883</v>
      </c>
      <c r="C165" s="424" t="s">
        <v>361</v>
      </c>
      <c r="D165" s="424" t="s">
        <v>2087</v>
      </c>
      <c r="E165" s="426" t="s">
        <v>2088</v>
      </c>
      <c r="F165" s="424" t="s">
        <v>32</v>
      </c>
      <c r="G165" s="447" t="s">
        <v>1509</v>
      </c>
      <c r="H165" s="424" t="s">
        <v>1508</v>
      </c>
      <c r="I165" s="425">
        <v>44028</v>
      </c>
      <c r="J165" s="425" t="s">
        <v>1510</v>
      </c>
      <c r="K165" s="425" t="s">
        <v>1511</v>
      </c>
      <c r="L165" s="425" t="s">
        <v>964</v>
      </c>
      <c r="M165" s="424" t="s">
        <v>1512</v>
      </c>
      <c r="N165" s="424" t="s">
        <v>1513</v>
      </c>
      <c r="O165" s="424" t="s">
        <v>1581</v>
      </c>
      <c r="P165" s="424" t="s">
        <v>33</v>
      </c>
      <c r="Q165" s="424" t="s">
        <v>33</v>
      </c>
      <c r="R165" s="424" t="s">
        <v>2089</v>
      </c>
      <c r="S165" s="428" t="s">
        <v>2090</v>
      </c>
      <c r="T165" s="424" t="s">
        <v>1516</v>
      </c>
      <c r="V165" s="424" t="s">
        <v>8</v>
      </c>
      <c r="X165" s="424" t="s">
        <v>8</v>
      </c>
      <c r="AA165" s="424" t="s">
        <v>32</v>
      </c>
      <c r="AB165" s="424" t="s">
        <v>1509</v>
      </c>
      <c r="AC165" s="424" t="s">
        <v>1509</v>
      </c>
      <c r="AD165" s="424" t="s">
        <v>1509</v>
      </c>
      <c r="AE165" s="424" t="s">
        <v>1509</v>
      </c>
      <c r="AF165" s="425" t="s">
        <v>1509</v>
      </c>
      <c r="AG165" s="424" t="s">
        <v>1509</v>
      </c>
      <c r="AH165" s="424">
        <v>1</v>
      </c>
      <c r="AI165" s="414"/>
      <c r="AJ165" s="414"/>
      <c r="AK165" s="414"/>
      <c r="AL165" s="414"/>
      <c r="AM165" s="414"/>
      <c r="AN165" s="414"/>
      <c r="AO165" s="414"/>
      <c r="AP165" s="414"/>
      <c r="AQ165" s="414"/>
      <c r="AR165" s="414"/>
      <c r="AS165" s="414"/>
      <c r="AT165" s="414"/>
      <c r="AU165" s="414"/>
      <c r="AV165" s="414"/>
      <c r="AW165" s="414"/>
      <c r="AX165" s="414"/>
      <c r="AY165" s="414"/>
      <c r="AZ165" s="414"/>
      <c r="BA165" s="414"/>
      <c r="BB165" s="414"/>
      <c r="BC165" s="414"/>
      <c r="BD165" s="414"/>
      <c r="BE165" s="414"/>
      <c r="BF165" s="414"/>
      <c r="BG165" s="414"/>
      <c r="BH165" s="414"/>
      <c r="BI165" s="414"/>
      <c r="BJ165" s="414"/>
      <c r="BK165" s="414"/>
      <c r="BL165" s="414"/>
      <c r="BM165" s="414"/>
      <c r="BN165" s="414"/>
      <c r="BO165" s="414"/>
      <c r="BP165" s="414"/>
      <c r="BQ165" s="414"/>
      <c r="BR165" s="414"/>
      <c r="BS165" s="414"/>
      <c r="BT165" s="414"/>
      <c r="BU165" s="414"/>
      <c r="BV165" s="414"/>
      <c r="BW165" s="414"/>
      <c r="BX165" s="414"/>
      <c r="BY165" s="414"/>
      <c r="BZ165" s="414"/>
      <c r="CA165" s="414"/>
      <c r="CB165" s="414"/>
      <c r="CC165" s="414"/>
      <c r="CD165" s="414"/>
      <c r="CE165" s="414"/>
      <c r="CF165" s="414"/>
      <c r="CG165" s="414"/>
      <c r="CH165" s="414"/>
      <c r="CI165" s="414"/>
      <c r="CJ165" s="414"/>
      <c r="CK165" s="414"/>
      <c r="CL165" s="414"/>
      <c r="CM165" s="414"/>
      <c r="CN165" s="414"/>
      <c r="CO165" s="414"/>
      <c r="CP165" s="414"/>
      <c r="CQ165" s="414"/>
      <c r="CR165" s="414"/>
      <c r="CS165" s="414"/>
      <c r="CT165" s="414"/>
      <c r="CU165" s="414"/>
      <c r="CV165" s="414"/>
      <c r="CW165" s="414"/>
      <c r="CX165" s="414"/>
      <c r="CY165" s="414"/>
      <c r="CZ165" s="414"/>
      <c r="DA165" s="414"/>
      <c r="DB165" s="414"/>
      <c r="DC165" s="414"/>
      <c r="DD165" s="414"/>
      <c r="DE165" s="414"/>
      <c r="DF165" s="414"/>
      <c r="DG165" s="414"/>
      <c r="DH165" s="414"/>
      <c r="DI165" s="414"/>
      <c r="DJ165" s="414"/>
      <c r="DK165" s="414"/>
      <c r="DL165" s="414"/>
      <c r="DM165" s="414"/>
      <c r="DN165" s="414"/>
      <c r="DO165" s="414"/>
      <c r="DP165" s="414"/>
      <c r="DQ165" s="414"/>
      <c r="DR165" s="414"/>
      <c r="DS165" s="414"/>
      <c r="DT165" s="414"/>
      <c r="DU165" s="414"/>
      <c r="DV165" s="414"/>
      <c r="DW165" s="414"/>
      <c r="DX165" s="414"/>
      <c r="DY165" s="414"/>
      <c r="DZ165" s="414"/>
      <c r="EA165" s="414"/>
      <c r="EB165" s="414"/>
      <c r="EC165" s="414"/>
      <c r="ED165" s="414"/>
      <c r="EE165" s="414"/>
      <c r="EF165" s="414"/>
      <c r="EG165" s="414"/>
      <c r="EH165" s="414"/>
      <c r="EI165" s="414"/>
      <c r="EJ165" s="414"/>
      <c r="EK165" s="414"/>
      <c r="EL165" s="414"/>
      <c r="EM165" s="414"/>
      <c r="EN165" s="414"/>
      <c r="EO165" s="414"/>
      <c r="EP165" s="414"/>
      <c r="EQ165" s="414"/>
      <c r="ER165" s="414"/>
      <c r="ES165" s="414"/>
      <c r="ET165" s="414"/>
      <c r="EU165" s="414"/>
    </row>
    <row r="166" spans="1:151" s="424" customFormat="1" ht="225" hidden="1">
      <c r="A166" s="424" t="s">
        <v>2091</v>
      </c>
      <c r="B166" s="424" t="s">
        <v>883</v>
      </c>
      <c r="C166" s="424" t="s">
        <v>361</v>
      </c>
      <c r="D166" s="448" t="s">
        <v>2092</v>
      </c>
      <c r="E166" s="426" t="s">
        <v>2093</v>
      </c>
      <c r="F166" s="424" t="s">
        <v>32</v>
      </c>
      <c r="G166" s="447" t="s">
        <v>1509</v>
      </c>
      <c r="H166" s="424" t="s">
        <v>1508</v>
      </c>
      <c r="I166" s="425">
        <v>44078</v>
      </c>
      <c r="J166" s="425" t="s">
        <v>1510</v>
      </c>
      <c r="K166" s="425" t="s">
        <v>1511</v>
      </c>
      <c r="L166" s="425" t="s">
        <v>964</v>
      </c>
      <c r="M166" s="424" t="s">
        <v>1512</v>
      </c>
      <c r="N166" s="424" t="s">
        <v>1513</v>
      </c>
      <c r="O166" s="424" t="s">
        <v>1581</v>
      </c>
      <c r="P166" s="424" t="s">
        <v>33</v>
      </c>
      <c r="Q166" s="424" t="s">
        <v>33</v>
      </c>
      <c r="R166" s="424" t="s">
        <v>2089</v>
      </c>
      <c r="S166" s="428" t="s">
        <v>2094</v>
      </c>
      <c r="T166" s="424" t="s">
        <v>1516</v>
      </c>
      <c r="V166" s="424" t="s">
        <v>8</v>
      </c>
      <c r="X166" s="424" t="s">
        <v>8</v>
      </c>
      <c r="AA166" s="424" t="s">
        <v>32</v>
      </c>
      <c r="AB166" s="424" t="s">
        <v>1509</v>
      </c>
      <c r="AC166" s="424" t="s">
        <v>1509</v>
      </c>
      <c r="AD166" s="424" t="s">
        <v>1509</v>
      </c>
      <c r="AE166" s="424" t="s">
        <v>1509</v>
      </c>
      <c r="AF166" s="424" t="s">
        <v>1509</v>
      </c>
      <c r="AG166" s="424" t="s">
        <v>1509</v>
      </c>
      <c r="AH166" s="424">
        <v>1</v>
      </c>
      <c r="AI166" s="414"/>
      <c r="AJ166" s="414"/>
      <c r="AK166" s="414"/>
      <c r="AL166" s="414"/>
      <c r="AM166" s="414"/>
      <c r="AN166" s="414"/>
      <c r="AO166" s="414"/>
      <c r="AP166" s="414"/>
      <c r="AQ166" s="414"/>
      <c r="AR166" s="414"/>
      <c r="AS166" s="414"/>
      <c r="AT166" s="414"/>
      <c r="AU166" s="414"/>
      <c r="AV166" s="414"/>
      <c r="AW166" s="414"/>
      <c r="AX166" s="414"/>
      <c r="AY166" s="414"/>
      <c r="AZ166" s="414"/>
      <c r="BA166" s="414"/>
      <c r="BB166" s="414"/>
      <c r="BC166" s="414"/>
      <c r="BD166" s="414"/>
      <c r="BE166" s="414"/>
      <c r="BF166" s="414"/>
      <c r="BG166" s="414"/>
      <c r="BH166" s="414"/>
      <c r="BI166" s="414"/>
      <c r="BJ166" s="414"/>
      <c r="BK166" s="414"/>
      <c r="BL166" s="414"/>
      <c r="BM166" s="414"/>
      <c r="BN166" s="414"/>
      <c r="BO166" s="414"/>
      <c r="BP166" s="414"/>
      <c r="BQ166" s="414"/>
      <c r="BR166" s="414"/>
      <c r="BS166" s="414"/>
      <c r="BT166" s="414"/>
      <c r="BU166" s="414"/>
      <c r="BV166" s="414"/>
      <c r="BW166" s="414"/>
      <c r="BX166" s="414"/>
      <c r="BY166" s="414"/>
      <c r="BZ166" s="414"/>
      <c r="CA166" s="414"/>
      <c r="CB166" s="414"/>
      <c r="CC166" s="414"/>
      <c r="CD166" s="414"/>
      <c r="CE166" s="414"/>
      <c r="CF166" s="414"/>
      <c r="CG166" s="414"/>
      <c r="CH166" s="414"/>
      <c r="CI166" s="414"/>
      <c r="CJ166" s="414"/>
      <c r="CK166" s="414"/>
      <c r="CL166" s="414"/>
      <c r="CM166" s="414"/>
      <c r="CN166" s="414"/>
      <c r="CO166" s="414"/>
      <c r="CP166" s="414"/>
      <c r="CQ166" s="414"/>
      <c r="CR166" s="414"/>
      <c r="CS166" s="414"/>
      <c r="CT166" s="414"/>
      <c r="CU166" s="414"/>
      <c r="CV166" s="414"/>
      <c r="CW166" s="414"/>
      <c r="CX166" s="414"/>
      <c r="CY166" s="414"/>
      <c r="CZ166" s="414"/>
      <c r="DA166" s="414"/>
      <c r="DB166" s="414"/>
      <c r="DC166" s="414"/>
      <c r="DD166" s="414"/>
      <c r="DE166" s="414"/>
      <c r="DF166" s="414"/>
      <c r="DG166" s="414"/>
      <c r="DH166" s="414"/>
      <c r="DI166" s="414"/>
      <c r="DJ166" s="414"/>
      <c r="DK166" s="414"/>
      <c r="DL166" s="414"/>
      <c r="DM166" s="414"/>
      <c r="DN166" s="414"/>
      <c r="DO166" s="414"/>
      <c r="DP166" s="414"/>
      <c r="DQ166" s="414"/>
      <c r="DR166" s="414"/>
      <c r="DS166" s="414"/>
      <c r="DT166" s="414"/>
      <c r="DU166" s="414"/>
      <c r="DV166" s="414"/>
      <c r="DW166" s="414"/>
      <c r="DX166" s="414"/>
      <c r="DY166" s="414"/>
      <c r="DZ166" s="414"/>
      <c r="EA166" s="414"/>
      <c r="EB166" s="414"/>
      <c r="EC166" s="414"/>
      <c r="ED166" s="414"/>
      <c r="EE166" s="414"/>
      <c r="EF166" s="414"/>
      <c r="EG166" s="414"/>
      <c r="EH166" s="414"/>
      <c r="EI166" s="414"/>
      <c r="EJ166" s="414"/>
      <c r="EK166" s="414"/>
      <c r="EL166" s="414"/>
      <c r="EM166" s="414"/>
      <c r="EN166" s="414"/>
      <c r="EO166" s="414"/>
      <c r="EP166" s="414"/>
      <c r="EQ166" s="414"/>
      <c r="ER166" s="414"/>
      <c r="ES166" s="414"/>
      <c r="ET166" s="414"/>
      <c r="EU166" s="414"/>
    </row>
    <row r="167" spans="1:151" s="424" customFormat="1" ht="150" hidden="1">
      <c r="A167" s="424" t="s">
        <v>2095</v>
      </c>
      <c r="B167" s="424" t="s">
        <v>883</v>
      </c>
      <c r="C167" s="424" t="s">
        <v>361</v>
      </c>
      <c r="D167" s="448" t="s">
        <v>2096</v>
      </c>
      <c r="E167" s="426" t="s">
        <v>2097</v>
      </c>
      <c r="F167" s="424" t="s">
        <v>32</v>
      </c>
      <c r="G167" s="447" t="s">
        <v>1509</v>
      </c>
      <c r="H167" s="424" t="s">
        <v>1508</v>
      </c>
      <c r="I167" s="425">
        <v>43986</v>
      </c>
      <c r="J167" s="425" t="s">
        <v>1510</v>
      </c>
      <c r="K167" s="425" t="s">
        <v>1511</v>
      </c>
      <c r="L167" s="425" t="s">
        <v>964</v>
      </c>
      <c r="M167" s="424" t="s">
        <v>1512</v>
      </c>
      <c r="N167" s="424" t="s">
        <v>1513</v>
      </c>
      <c r="O167" s="424" t="s">
        <v>1581</v>
      </c>
      <c r="P167" s="424" t="s">
        <v>33</v>
      </c>
      <c r="Q167" s="424" t="s">
        <v>33</v>
      </c>
      <c r="R167" s="424" t="s">
        <v>2089</v>
      </c>
      <c r="S167" s="428" t="s">
        <v>2098</v>
      </c>
      <c r="T167" s="424" t="s">
        <v>1516</v>
      </c>
      <c r="V167" s="424" t="s">
        <v>8</v>
      </c>
      <c r="X167" s="424" t="s">
        <v>8</v>
      </c>
      <c r="AA167" s="424" t="s">
        <v>32</v>
      </c>
      <c r="AB167" s="424" t="s">
        <v>1509</v>
      </c>
      <c r="AC167" s="424" t="s">
        <v>1509</v>
      </c>
      <c r="AD167" s="424" t="s">
        <v>1509</v>
      </c>
      <c r="AE167" s="424" t="s">
        <v>1509</v>
      </c>
      <c r="AF167" s="425" t="s">
        <v>1509</v>
      </c>
      <c r="AG167" s="424" t="s">
        <v>1509</v>
      </c>
      <c r="AH167" s="424">
        <v>1</v>
      </c>
      <c r="AI167" s="414"/>
      <c r="AJ167" s="414"/>
      <c r="AK167" s="414"/>
      <c r="AL167" s="414"/>
      <c r="AM167" s="414"/>
      <c r="AN167" s="414"/>
      <c r="AO167" s="414"/>
      <c r="AP167" s="414"/>
      <c r="AQ167" s="414"/>
      <c r="AR167" s="414"/>
      <c r="AS167" s="414"/>
      <c r="AT167" s="414"/>
      <c r="AU167" s="414"/>
      <c r="AV167" s="414"/>
      <c r="AW167" s="414"/>
      <c r="AX167" s="414"/>
      <c r="AY167" s="414"/>
      <c r="AZ167" s="414"/>
      <c r="BA167" s="414"/>
      <c r="BB167" s="414"/>
      <c r="BC167" s="414"/>
      <c r="BD167" s="414"/>
      <c r="BE167" s="414"/>
      <c r="BF167" s="414"/>
      <c r="BG167" s="414"/>
      <c r="BH167" s="414"/>
      <c r="BI167" s="414"/>
      <c r="BJ167" s="414"/>
      <c r="BK167" s="414"/>
      <c r="BL167" s="414"/>
      <c r="BM167" s="414"/>
      <c r="BN167" s="414"/>
      <c r="BO167" s="414"/>
      <c r="BP167" s="414"/>
      <c r="BQ167" s="414"/>
      <c r="BR167" s="414"/>
      <c r="BS167" s="414"/>
      <c r="BT167" s="414"/>
      <c r="BU167" s="414"/>
      <c r="BV167" s="414"/>
      <c r="BW167" s="414"/>
      <c r="BX167" s="414"/>
      <c r="BY167" s="414"/>
      <c r="BZ167" s="414"/>
      <c r="CA167" s="414"/>
      <c r="CB167" s="414"/>
      <c r="CC167" s="414"/>
      <c r="CD167" s="414"/>
      <c r="CE167" s="414"/>
      <c r="CF167" s="414"/>
      <c r="CG167" s="414"/>
      <c r="CH167" s="414"/>
      <c r="CI167" s="414"/>
      <c r="CJ167" s="414"/>
      <c r="CK167" s="414"/>
      <c r="CL167" s="414"/>
      <c r="CM167" s="414"/>
      <c r="CN167" s="414"/>
      <c r="CO167" s="414"/>
      <c r="CP167" s="414"/>
      <c r="CQ167" s="414"/>
      <c r="CR167" s="414"/>
      <c r="CS167" s="414"/>
      <c r="CT167" s="414"/>
      <c r="CU167" s="414"/>
      <c r="CV167" s="414"/>
      <c r="CW167" s="414"/>
      <c r="CX167" s="414"/>
      <c r="CY167" s="414"/>
      <c r="CZ167" s="414"/>
      <c r="DA167" s="414"/>
      <c r="DB167" s="414"/>
      <c r="DC167" s="414"/>
      <c r="DD167" s="414"/>
      <c r="DE167" s="414"/>
      <c r="DF167" s="414"/>
      <c r="DG167" s="414"/>
      <c r="DH167" s="414"/>
      <c r="DI167" s="414"/>
      <c r="DJ167" s="414"/>
      <c r="DK167" s="414"/>
      <c r="DL167" s="414"/>
      <c r="DM167" s="414"/>
      <c r="DN167" s="414"/>
      <c r="DO167" s="414"/>
      <c r="DP167" s="414"/>
      <c r="DQ167" s="414"/>
      <c r="DR167" s="414"/>
      <c r="DS167" s="414"/>
      <c r="DT167" s="414"/>
      <c r="DU167" s="414"/>
      <c r="DV167" s="414"/>
      <c r="DW167" s="414"/>
      <c r="DX167" s="414"/>
      <c r="DY167" s="414"/>
      <c r="DZ167" s="414"/>
      <c r="EA167" s="414"/>
      <c r="EB167" s="414"/>
      <c r="EC167" s="414"/>
      <c r="ED167" s="414"/>
      <c r="EE167" s="414"/>
      <c r="EF167" s="414"/>
      <c r="EG167" s="414"/>
      <c r="EH167" s="414"/>
      <c r="EI167" s="414"/>
      <c r="EJ167" s="414"/>
      <c r="EK167" s="414"/>
      <c r="EL167" s="414"/>
      <c r="EM167" s="414"/>
      <c r="EN167" s="414"/>
      <c r="EO167" s="414"/>
      <c r="EP167" s="414"/>
      <c r="EQ167" s="414"/>
      <c r="ER167" s="414"/>
      <c r="ES167" s="414"/>
      <c r="ET167" s="414"/>
      <c r="EU167" s="414"/>
    </row>
    <row r="168" spans="1:151" s="424" customFormat="1" ht="225" hidden="1">
      <c r="A168" s="424" t="s">
        <v>2099</v>
      </c>
      <c r="B168" s="424" t="s">
        <v>883</v>
      </c>
      <c r="C168" s="424" t="s">
        <v>361</v>
      </c>
      <c r="D168" s="448" t="s">
        <v>2100</v>
      </c>
      <c r="E168" s="426" t="s">
        <v>2101</v>
      </c>
      <c r="F168" s="424" t="s">
        <v>32</v>
      </c>
      <c r="G168" s="447" t="s">
        <v>1509</v>
      </c>
      <c r="H168" s="424" t="s">
        <v>1508</v>
      </c>
      <c r="I168" s="425">
        <v>43843</v>
      </c>
      <c r="J168" s="425" t="s">
        <v>1510</v>
      </c>
      <c r="K168" s="425" t="s">
        <v>1511</v>
      </c>
      <c r="L168" s="425" t="s">
        <v>964</v>
      </c>
      <c r="M168" s="424" t="s">
        <v>1512</v>
      </c>
      <c r="N168" s="424" t="s">
        <v>1513</v>
      </c>
      <c r="O168" s="424" t="s">
        <v>1581</v>
      </c>
      <c r="P168" s="424" t="s">
        <v>33</v>
      </c>
      <c r="Q168" s="424" t="s">
        <v>33</v>
      </c>
      <c r="R168" s="424" t="s">
        <v>2089</v>
      </c>
      <c r="S168" s="428" t="s">
        <v>2102</v>
      </c>
      <c r="T168" s="424" t="s">
        <v>1516</v>
      </c>
      <c r="V168" s="424" t="s">
        <v>8</v>
      </c>
      <c r="X168" s="424" t="s">
        <v>8</v>
      </c>
      <c r="AA168" s="424" t="s">
        <v>32</v>
      </c>
      <c r="AB168" s="424" t="s">
        <v>1509</v>
      </c>
      <c r="AC168" s="424" t="s">
        <v>1509</v>
      </c>
      <c r="AD168" s="424" t="s">
        <v>1509</v>
      </c>
      <c r="AE168" s="424" t="s">
        <v>1509</v>
      </c>
      <c r="AF168" s="425" t="s">
        <v>1509</v>
      </c>
      <c r="AG168" s="424" t="s">
        <v>1509</v>
      </c>
      <c r="AH168" s="424">
        <v>1</v>
      </c>
      <c r="AI168" s="414"/>
      <c r="AJ168" s="414"/>
      <c r="AK168" s="414"/>
      <c r="AL168" s="414"/>
      <c r="AM168" s="414"/>
      <c r="AN168" s="414"/>
      <c r="AO168" s="414"/>
      <c r="AP168" s="414"/>
      <c r="AQ168" s="414"/>
      <c r="AR168" s="414"/>
      <c r="AS168" s="414"/>
      <c r="AT168" s="414"/>
      <c r="AU168" s="414"/>
      <c r="AV168" s="414"/>
      <c r="AW168" s="414"/>
      <c r="AX168" s="414"/>
      <c r="AY168" s="414"/>
      <c r="AZ168" s="414"/>
      <c r="BA168" s="414"/>
      <c r="BB168" s="414"/>
      <c r="BC168" s="414"/>
      <c r="BD168" s="414"/>
      <c r="BE168" s="414"/>
      <c r="BF168" s="414"/>
      <c r="BG168" s="414"/>
      <c r="BH168" s="414"/>
      <c r="BI168" s="414"/>
      <c r="BJ168" s="414"/>
      <c r="BK168" s="414"/>
      <c r="BL168" s="414"/>
      <c r="BM168" s="414"/>
      <c r="BN168" s="414"/>
      <c r="BO168" s="414"/>
      <c r="BP168" s="414"/>
      <c r="BQ168" s="414"/>
      <c r="BR168" s="414"/>
      <c r="BS168" s="414"/>
      <c r="BT168" s="414"/>
      <c r="BU168" s="414"/>
      <c r="BV168" s="414"/>
      <c r="BW168" s="414"/>
      <c r="BX168" s="414"/>
      <c r="BY168" s="414"/>
      <c r="BZ168" s="414"/>
      <c r="CA168" s="414"/>
      <c r="CB168" s="414"/>
      <c r="CC168" s="414"/>
      <c r="CD168" s="414"/>
      <c r="CE168" s="414"/>
      <c r="CF168" s="414"/>
      <c r="CG168" s="414"/>
      <c r="CH168" s="414"/>
      <c r="CI168" s="414"/>
      <c r="CJ168" s="414"/>
      <c r="CK168" s="414"/>
      <c r="CL168" s="414"/>
      <c r="CM168" s="414"/>
      <c r="CN168" s="414"/>
      <c r="CO168" s="414"/>
      <c r="CP168" s="414"/>
      <c r="CQ168" s="414"/>
      <c r="CR168" s="414"/>
      <c r="CS168" s="414"/>
      <c r="CT168" s="414"/>
      <c r="CU168" s="414"/>
      <c r="CV168" s="414"/>
      <c r="CW168" s="414"/>
      <c r="CX168" s="414"/>
      <c r="CY168" s="414"/>
      <c r="CZ168" s="414"/>
      <c r="DA168" s="414"/>
      <c r="DB168" s="414"/>
      <c r="DC168" s="414"/>
      <c r="DD168" s="414"/>
      <c r="DE168" s="414"/>
      <c r="DF168" s="414"/>
      <c r="DG168" s="414"/>
      <c r="DH168" s="414"/>
      <c r="DI168" s="414"/>
      <c r="DJ168" s="414"/>
      <c r="DK168" s="414"/>
      <c r="DL168" s="414"/>
      <c r="DM168" s="414"/>
      <c r="DN168" s="414"/>
      <c r="DO168" s="414"/>
      <c r="DP168" s="414"/>
      <c r="DQ168" s="414"/>
      <c r="DR168" s="414"/>
      <c r="DS168" s="414"/>
      <c r="DT168" s="414"/>
      <c r="DU168" s="414"/>
      <c r="DV168" s="414"/>
      <c r="DW168" s="414"/>
      <c r="DX168" s="414"/>
      <c r="DY168" s="414"/>
      <c r="DZ168" s="414"/>
      <c r="EA168" s="414"/>
      <c r="EB168" s="414"/>
      <c r="EC168" s="414"/>
      <c r="ED168" s="414"/>
      <c r="EE168" s="414"/>
      <c r="EF168" s="414"/>
      <c r="EG168" s="414"/>
      <c r="EH168" s="414"/>
      <c r="EI168" s="414"/>
      <c r="EJ168" s="414"/>
      <c r="EK168" s="414"/>
      <c r="EL168" s="414"/>
      <c r="EM168" s="414"/>
      <c r="EN168" s="414"/>
      <c r="EO168" s="414"/>
      <c r="EP168" s="414"/>
      <c r="EQ168" s="414"/>
      <c r="ER168" s="414"/>
      <c r="ES168" s="414"/>
      <c r="ET168" s="414"/>
      <c r="EU168" s="414"/>
    </row>
    <row r="169" spans="1:151" s="424" customFormat="1" ht="210" hidden="1">
      <c r="A169" s="424" t="s">
        <v>2103</v>
      </c>
      <c r="B169" s="424" t="s">
        <v>883</v>
      </c>
      <c r="C169" s="424" t="s">
        <v>361</v>
      </c>
      <c r="D169" s="448" t="s">
        <v>2104</v>
      </c>
      <c r="E169" s="426" t="s">
        <v>2105</v>
      </c>
      <c r="F169" s="424" t="s">
        <v>33</v>
      </c>
      <c r="G169" s="424" t="s">
        <v>2106</v>
      </c>
      <c r="H169" s="424" t="s">
        <v>1508</v>
      </c>
      <c r="I169" s="425">
        <v>43843</v>
      </c>
      <c r="J169" s="425" t="s">
        <v>1510</v>
      </c>
      <c r="K169" s="425" t="s">
        <v>1511</v>
      </c>
      <c r="L169" s="425" t="s">
        <v>964</v>
      </c>
      <c r="M169" s="424" t="s">
        <v>1512</v>
      </c>
      <c r="N169" s="424" t="s">
        <v>1513</v>
      </c>
      <c r="O169" s="424" t="s">
        <v>1581</v>
      </c>
      <c r="P169" s="424" t="s">
        <v>33</v>
      </c>
      <c r="Q169" s="424" t="s">
        <v>33</v>
      </c>
      <c r="R169" s="424" t="s">
        <v>2089</v>
      </c>
      <c r="S169" s="428" t="s">
        <v>2107</v>
      </c>
      <c r="T169" s="424" t="s">
        <v>1516</v>
      </c>
      <c r="V169" s="424" t="s">
        <v>8</v>
      </c>
      <c r="X169" s="424" t="s">
        <v>8</v>
      </c>
      <c r="AA169" s="424" t="s">
        <v>32</v>
      </c>
      <c r="AB169" s="424" t="s">
        <v>1509</v>
      </c>
      <c r="AC169" s="424" t="s">
        <v>1509</v>
      </c>
      <c r="AD169" s="424" t="s">
        <v>1509</v>
      </c>
      <c r="AE169" s="424" t="s">
        <v>1509</v>
      </c>
      <c r="AF169" s="424" t="s">
        <v>1509</v>
      </c>
      <c r="AG169" s="424" t="s">
        <v>1509</v>
      </c>
      <c r="AH169" s="424">
        <v>1</v>
      </c>
      <c r="AI169" s="414"/>
      <c r="AJ169" s="414"/>
      <c r="AK169" s="414"/>
      <c r="AL169" s="414"/>
      <c r="AM169" s="414"/>
      <c r="AN169" s="414"/>
      <c r="AO169" s="414"/>
      <c r="AP169" s="414"/>
      <c r="AQ169" s="414"/>
      <c r="AR169" s="414"/>
      <c r="AS169" s="414"/>
      <c r="AT169" s="414"/>
      <c r="AU169" s="414"/>
      <c r="AV169" s="414"/>
      <c r="AW169" s="414"/>
      <c r="AX169" s="414"/>
      <c r="AY169" s="414"/>
      <c r="AZ169" s="414"/>
      <c r="BA169" s="414"/>
      <c r="BB169" s="414"/>
      <c r="BC169" s="414"/>
      <c r="BD169" s="414"/>
      <c r="BE169" s="414"/>
      <c r="BF169" s="414"/>
      <c r="BG169" s="414"/>
      <c r="BH169" s="414"/>
      <c r="BI169" s="414"/>
      <c r="BJ169" s="414"/>
      <c r="BK169" s="414"/>
      <c r="BL169" s="414"/>
      <c r="BM169" s="414"/>
      <c r="BN169" s="414"/>
      <c r="BO169" s="414"/>
      <c r="BP169" s="414"/>
      <c r="BQ169" s="414"/>
      <c r="BR169" s="414"/>
      <c r="BS169" s="414"/>
      <c r="BT169" s="414"/>
      <c r="BU169" s="414"/>
      <c r="BV169" s="414"/>
      <c r="BW169" s="414"/>
      <c r="BX169" s="414"/>
      <c r="BY169" s="414"/>
      <c r="BZ169" s="414"/>
      <c r="CA169" s="414"/>
      <c r="CB169" s="414"/>
      <c r="CC169" s="414"/>
      <c r="CD169" s="414"/>
      <c r="CE169" s="414"/>
      <c r="CF169" s="414"/>
      <c r="CG169" s="414"/>
      <c r="CH169" s="414"/>
      <c r="CI169" s="414"/>
      <c r="CJ169" s="414"/>
      <c r="CK169" s="414"/>
      <c r="CL169" s="414"/>
      <c r="CM169" s="414"/>
      <c r="CN169" s="414"/>
      <c r="CO169" s="414"/>
      <c r="CP169" s="414"/>
      <c r="CQ169" s="414"/>
      <c r="CR169" s="414"/>
      <c r="CS169" s="414"/>
      <c r="CT169" s="414"/>
      <c r="CU169" s="414"/>
      <c r="CV169" s="414"/>
      <c r="CW169" s="414"/>
      <c r="CX169" s="414"/>
      <c r="CY169" s="414"/>
      <c r="CZ169" s="414"/>
      <c r="DA169" s="414"/>
      <c r="DB169" s="414"/>
      <c r="DC169" s="414"/>
      <c r="DD169" s="414"/>
      <c r="DE169" s="414"/>
      <c r="DF169" s="414"/>
      <c r="DG169" s="414"/>
      <c r="DH169" s="414"/>
      <c r="DI169" s="414"/>
      <c r="DJ169" s="414"/>
      <c r="DK169" s="414"/>
      <c r="DL169" s="414"/>
      <c r="DM169" s="414"/>
      <c r="DN169" s="414"/>
      <c r="DO169" s="414"/>
      <c r="DP169" s="414"/>
      <c r="DQ169" s="414"/>
      <c r="DR169" s="414"/>
      <c r="DS169" s="414"/>
      <c r="DT169" s="414"/>
      <c r="DU169" s="414"/>
      <c r="DV169" s="414"/>
      <c r="DW169" s="414"/>
      <c r="DX169" s="414"/>
      <c r="DY169" s="414"/>
      <c r="DZ169" s="414"/>
      <c r="EA169" s="414"/>
      <c r="EB169" s="414"/>
      <c r="EC169" s="414"/>
      <c r="ED169" s="414"/>
      <c r="EE169" s="414"/>
      <c r="EF169" s="414"/>
      <c r="EG169" s="414"/>
      <c r="EH169" s="414"/>
      <c r="EI169" s="414"/>
      <c r="EJ169" s="414"/>
      <c r="EK169" s="414"/>
      <c r="EL169" s="414"/>
      <c r="EM169" s="414"/>
      <c r="EN169" s="414"/>
      <c r="EO169" s="414"/>
      <c r="EP169" s="414"/>
      <c r="EQ169" s="414"/>
      <c r="ER169" s="414"/>
      <c r="ES169" s="414"/>
      <c r="ET169" s="414"/>
      <c r="EU169" s="414"/>
    </row>
    <row r="170" spans="1:151" s="424" customFormat="1" ht="165" hidden="1">
      <c r="A170" s="424" t="s">
        <v>2108</v>
      </c>
      <c r="B170" s="424" t="s">
        <v>883</v>
      </c>
      <c r="C170" s="424" t="s">
        <v>361</v>
      </c>
      <c r="D170" s="448" t="s">
        <v>2109</v>
      </c>
      <c r="E170" s="426" t="s">
        <v>2110</v>
      </c>
      <c r="F170" s="424" t="s">
        <v>33</v>
      </c>
      <c r="G170" s="424" t="s">
        <v>2111</v>
      </c>
      <c r="H170" s="424" t="s">
        <v>1508</v>
      </c>
      <c r="I170" s="425">
        <v>43614</v>
      </c>
      <c r="J170" s="425" t="s">
        <v>1510</v>
      </c>
      <c r="K170" s="425" t="s">
        <v>1511</v>
      </c>
      <c r="L170" s="425" t="s">
        <v>964</v>
      </c>
      <c r="M170" s="424" t="s">
        <v>1512</v>
      </c>
      <c r="N170" s="424" t="s">
        <v>1513</v>
      </c>
      <c r="O170" s="424" t="s">
        <v>1581</v>
      </c>
      <c r="P170" s="424" t="s">
        <v>33</v>
      </c>
      <c r="Q170" s="424" t="s">
        <v>33</v>
      </c>
      <c r="R170" s="424" t="s">
        <v>2089</v>
      </c>
      <c r="S170" s="428" t="s">
        <v>2112</v>
      </c>
      <c r="T170" s="424" t="s">
        <v>1516</v>
      </c>
      <c r="V170" s="424" t="s">
        <v>8</v>
      </c>
      <c r="X170" s="424" t="s">
        <v>8</v>
      </c>
      <c r="AA170" s="424" t="s">
        <v>32</v>
      </c>
      <c r="AB170" s="424" t="s">
        <v>1509</v>
      </c>
      <c r="AC170" s="424" t="s">
        <v>1509</v>
      </c>
      <c r="AD170" s="424" t="s">
        <v>1509</v>
      </c>
      <c r="AE170" s="424" t="s">
        <v>1509</v>
      </c>
      <c r="AF170" s="424" t="s">
        <v>1509</v>
      </c>
      <c r="AG170" s="424" t="s">
        <v>1509</v>
      </c>
      <c r="AH170" s="424">
        <v>1</v>
      </c>
      <c r="AI170" s="414"/>
      <c r="AJ170" s="414"/>
      <c r="AK170" s="414"/>
      <c r="AL170" s="414"/>
      <c r="AM170" s="414"/>
      <c r="AN170" s="414"/>
      <c r="AO170" s="414"/>
      <c r="AP170" s="414"/>
      <c r="AQ170" s="414"/>
      <c r="AR170" s="414"/>
      <c r="AS170" s="414"/>
      <c r="AT170" s="414"/>
      <c r="AU170" s="414"/>
      <c r="AV170" s="414"/>
      <c r="AW170" s="414"/>
      <c r="AX170" s="414"/>
      <c r="AY170" s="414"/>
      <c r="AZ170" s="414"/>
      <c r="BA170" s="414"/>
      <c r="BB170" s="414"/>
      <c r="BC170" s="414"/>
      <c r="BD170" s="414"/>
      <c r="BE170" s="414"/>
      <c r="BF170" s="414"/>
      <c r="BG170" s="414"/>
      <c r="BH170" s="414"/>
      <c r="BI170" s="414"/>
      <c r="BJ170" s="414"/>
      <c r="BK170" s="414"/>
      <c r="BL170" s="414"/>
      <c r="BM170" s="414"/>
      <c r="BN170" s="414"/>
      <c r="BO170" s="414"/>
      <c r="BP170" s="414"/>
      <c r="BQ170" s="414"/>
      <c r="BR170" s="414"/>
      <c r="BS170" s="414"/>
      <c r="BT170" s="414"/>
      <c r="BU170" s="414"/>
      <c r="BV170" s="414"/>
      <c r="BW170" s="414"/>
      <c r="BX170" s="414"/>
      <c r="BY170" s="414"/>
      <c r="BZ170" s="414"/>
      <c r="CA170" s="414"/>
      <c r="CB170" s="414"/>
      <c r="CC170" s="414"/>
      <c r="CD170" s="414"/>
      <c r="CE170" s="414"/>
      <c r="CF170" s="414"/>
      <c r="CG170" s="414"/>
      <c r="CH170" s="414"/>
      <c r="CI170" s="414"/>
      <c r="CJ170" s="414"/>
      <c r="CK170" s="414"/>
      <c r="CL170" s="414"/>
      <c r="CM170" s="414"/>
      <c r="CN170" s="414"/>
      <c r="CO170" s="414"/>
      <c r="CP170" s="414"/>
      <c r="CQ170" s="414"/>
      <c r="CR170" s="414"/>
      <c r="CS170" s="414"/>
      <c r="CT170" s="414"/>
      <c r="CU170" s="414"/>
      <c r="CV170" s="414"/>
      <c r="CW170" s="414"/>
      <c r="CX170" s="414"/>
      <c r="CY170" s="414"/>
      <c r="CZ170" s="414"/>
      <c r="DA170" s="414"/>
      <c r="DB170" s="414"/>
      <c r="DC170" s="414"/>
      <c r="DD170" s="414"/>
      <c r="DE170" s="414"/>
      <c r="DF170" s="414"/>
      <c r="DG170" s="414"/>
      <c r="DH170" s="414"/>
      <c r="DI170" s="414"/>
      <c r="DJ170" s="414"/>
      <c r="DK170" s="414"/>
      <c r="DL170" s="414"/>
      <c r="DM170" s="414"/>
      <c r="DN170" s="414"/>
      <c r="DO170" s="414"/>
      <c r="DP170" s="414"/>
      <c r="DQ170" s="414"/>
      <c r="DR170" s="414"/>
      <c r="DS170" s="414"/>
      <c r="DT170" s="414"/>
      <c r="DU170" s="414"/>
      <c r="DV170" s="414"/>
      <c r="DW170" s="414"/>
      <c r="DX170" s="414"/>
      <c r="DY170" s="414"/>
      <c r="DZ170" s="414"/>
      <c r="EA170" s="414"/>
      <c r="EB170" s="414"/>
      <c r="EC170" s="414"/>
      <c r="ED170" s="414"/>
      <c r="EE170" s="414"/>
      <c r="EF170" s="414"/>
      <c r="EG170" s="414"/>
      <c r="EH170" s="414"/>
      <c r="EI170" s="414"/>
      <c r="EJ170" s="414"/>
      <c r="EK170" s="414"/>
      <c r="EL170" s="414"/>
      <c r="EM170" s="414"/>
      <c r="EN170" s="414"/>
      <c r="EO170" s="414"/>
      <c r="EP170" s="414"/>
      <c r="EQ170" s="414"/>
      <c r="ER170" s="414"/>
      <c r="ES170" s="414"/>
      <c r="ET170" s="414"/>
      <c r="EU170" s="414"/>
    </row>
    <row r="171" spans="1:151" s="424" customFormat="1" ht="180" hidden="1">
      <c r="A171" s="424" t="s">
        <v>2113</v>
      </c>
      <c r="B171" s="424" t="s">
        <v>883</v>
      </c>
      <c r="C171" s="424" t="s">
        <v>361</v>
      </c>
      <c r="D171" s="448" t="s">
        <v>2114</v>
      </c>
      <c r="E171" s="426" t="s">
        <v>2115</v>
      </c>
      <c r="F171" s="424" t="s">
        <v>32</v>
      </c>
      <c r="G171" s="447" t="s">
        <v>1509</v>
      </c>
      <c r="H171" s="424" t="s">
        <v>1508</v>
      </c>
      <c r="I171" s="425">
        <v>44225</v>
      </c>
      <c r="J171" s="425" t="s">
        <v>1510</v>
      </c>
      <c r="K171" s="425" t="s">
        <v>1511</v>
      </c>
      <c r="L171" s="425" t="s">
        <v>964</v>
      </c>
      <c r="M171" s="424" t="s">
        <v>1512</v>
      </c>
      <c r="N171" s="424" t="s">
        <v>1513</v>
      </c>
      <c r="O171" s="424" t="s">
        <v>1581</v>
      </c>
      <c r="P171" s="424" t="s">
        <v>33</v>
      </c>
      <c r="Q171" s="424" t="s">
        <v>33</v>
      </c>
      <c r="R171" s="424" t="s">
        <v>2089</v>
      </c>
      <c r="S171" s="428" t="s">
        <v>2116</v>
      </c>
      <c r="T171" s="424" t="s">
        <v>1516</v>
      </c>
      <c r="V171" s="424" t="s">
        <v>8</v>
      </c>
      <c r="X171" s="424" t="s">
        <v>8</v>
      </c>
      <c r="AA171" s="424" t="s">
        <v>32</v>
      </c>
      <c r="AB171" s="424" t="s">
        <v>1509</v>
      </c>
      <c r="AC171" s="424" t="s">
        <v>1509</v>
      </c>
      <c r="AD171" s="424" t="s">
        <v>1509</v>
      </c>
      <c r="AE171" s="424" t="s">
        <v>1509</v>
      </c>
      <c r="AF171" s="424" t="s">
        <v>1509</v>
      </c>
      <c r="AG171" s="424" t="s">
        <v>1509</v>
      </c>
      <c r="AH171" s="424">
        <v>1</v>
      </c>
      <c r="AI171" s="414"/>
      <c r="AJ171" s="414"/>
      <c r="AK171" s="414"/>
      <c r="AL171" s="414"/>
      <c r="AM171" s="414"/>
      <c r="AN171" s="414"/>
      <c r="AO171" s="414"/>
      <c r="AP171" s="414"/>
      <c r="AQ171" s="414"/>
      <c r="AR171" s="414"/>
      <c r="AS171" s="414"/>
      <c r="AT171" s="414"/>
      <c r="AU171" s="414"/>
      <c r="AV171" s="414"/>
      <c r="AW171" s="414"/>
      <c r="AX171" s="414"/>
      <c r="AY171" s="414"/>
      <c r="AZ171" s="414"/>
      <c r="BA171" s="414"/>
      <c r="BB171" s="414"/>
      <c r="BC171" s="414"/>
      <c r="BD171" s="414"/>
      <c r="BE171" s="414"/>
      <c r="BF171" s="414"/>
      <c r="BG171" s="414"/>
      <c r="BH171" s="414"/>
      <c r="BI171" s="414"/>
      <c r="BJ171" s="414"/>
      <c r="BK171" s="414"/>
      <c r="BL171" s="414"/>
      <c r="BM171" s="414"/>
      <c r="BN171" s="414"/>
      <c r="BO171" s="414"/>
      <c r="BP171" s="414"/>
      <c r="BQ171" s="414"/>
      <c r="BR171" s="414"/>
      <c r="BS171" s="414"/>
      <c r="BT171" s="414"/>
      <c r="BU171" s="414"/>
      <c r="BV171" s="414"/>
      <c r="BW171" s="414"/>
      <c r="BX171" s="414"/>
      <c r="BY171" s="414"/>
      <c r="BZ171" s="414"/>
      <c r="CA171" s="414"/>
      <c r="CB171" s="414"/>
      <c r="CC171" s="414"/>
      <c r="CD171" s="414"/>
      <c r="CE171" s="414"/>
      <c r="CF171" s="414"/>
      <c r="CG171" s="414"/>
      <c r="CH171" s="414"/>
      <c r="CI171" s="414"/>
      <c r="CJ171" s="414"/>
      <c r="CK171" s="414"/>
      <c r="CL171" s="414"/>
      <c r="CM171" s="414"/>
      <c r="CN171" s="414"/>
      <c r="CO171" s="414"/>
      <c r="CP171" s="414"/>
      <c r="CQ171" s="414"/>
      <c r="CR171" s="414"/>
      <c r="CS171" s="414"/>
      <c r="CT171" s="414"/>
      <c r="CU171" s="414"/>
      <c r="CV171" s="414"/>
      <c r="CW171" s="414"/>
      <c r="CX171" s="414"/>
      <c r="CY171" s="414"/>
      <c r="CZ171" s="414"/>
      <c r="DA171" s="414"/>
      <c r="DB171" s="414"/>
      <c r="DC171" s="414"/>
      <c r="DD171" s="414"/>
      <c r="DE171" s="414"/>
      <c r="DF171" s="414"/>
      <c r="DG171" s="414"/>
      <c r="DH171" s="414"/>
      <c r="DI171" s="414"/>
      <c r="DJ171" s="414"/>
      <c r="DK171" s="414"/>
      <c r="DL171" s="414"/>
      <c r="DM171" s="414"/>
      <c r="DN171" s="414"/>
      <c r="DO171" s="414"/>
      <c r="DP171" s="414"/>
      <c r="DQ171" s="414"/>
      <c r="DR171" s="414"/>
      <c r="DS171" s="414"/>
      <c r="DT171" s="414"/>
      <c r="DU171" s="414"/>
      <c r="DV171" s="414"/>
      <c r="DW171" s="414"/>
      <c r="DX171" s="414"/>
      <c r="DY171" s="414"/>
      <c r="DZ171" s="414"/>
      <c r="EA171" s="414"/>
      <c r="EB171" s="414"/>
      <c r="EC171" s="414"/>
      <c r="ED171" s="414"/>
      <c r="EE171" s="414"/>
      <c r="EF171" s="414"/>
      <c r="EG171" s="414"/>
      <c r="EH171" s="414"/>
      <c r="EI171" s="414"/>
      <c r="EJ171" s="414"/>
      <c r="EK171" s="414"/>
      <c r="EL171" s="414"/>
      <c r="EM171" s="414"/>
      <c r="EN171" s="414"/>
      <c r="EO171" s="414"/>
      <c r="EP171" s="414"/>
      <c r="EQ171" s="414"/>
      <c r="ER171" s="414"/>
      <c r="ES171" s="414"/>
      <c r="ET171" s="414"/>
      <c r="EU171" s="414"/>
    </row>
    <row r="172" spans="1:151" s="424" customFormat="1" ht="165" hidden="1">
      <c r="A172" s="424" t="s">
        <v>2117</v>
      </c>
      <c r="B172" s="424" t="s">
        <v>883</v>
      </c>
      <c r="C172" s="424" t="s">
        <v>361</v>
      </c>
      <c r="D172" s="424" t="s">
        <v>2118</v>
      </c>
      <c r="E172" s="426" t="s">
        <v>2119</v>
      </c>
      <c r="F172" s="424" t="s">
        <v>32</v>
      </c>
      <c r="G172" s="447" t="s">
        <v>1509</v>
      </c>
      <c r="H172" s="424" t="s">
        <v>1508</v>
      </c>
      <c r="I172" s="425">
        <v>42005</v>
      </c>
      <c r="J172" s="425" t="s">
        <v>1510</v>
      </c>
      <c r="K172" s="425" t="s">
        <v>1511</v>
      </c>
      <c r="L172" s="425" t="s">
        <v>964</v>
      </c>
      <c r="M172" s="424" t="s">
        <v>1512</v>
      </c>
      <c r="N172" s="424" t="s">
        <v>1513</v>
      </c>
      <c r="O172" s="424" t="s">
        <v>1527</v>
      </c>
      <c r="P172" s="424" t="s">
        <v>33</v>
      </c>
      <c r="Q172" s="424" t="s">
        <v>33</v>
      </c>
      <c r="R172" s="424" t="s">
        <v>2089</v>
      </c>
      <c r="S172" s="428" t="s">
        <v>2112</v>
      </c>
      <c r="T172" s="424" t="s">
        <v>1516</v>
      </c>
      <c r="V172" s="424" t="s">
        <v>8</v>
      </c>
      <c r="X172" s="424" t="s">
        <v>8</v>
      </c>
      <c r="AA172" s="424" t="s">
        <v>32</v>
      </c>
      <c r="AB172" s="424" t="s">
        <v>1509</v>
      </c>
      <c r="AC172" s="424" t="s">
        <v>1509</v>
      </c>
      <c r="AD172" s="424" t="s">
        <v>1509</v>
      </c>
      <c r="AE172" s="424" t="s">
        <v>1509</v>
      </c>
      <c r="AF172" s="424" t="s">
        <v>1509</v>
      </c>
      <c r="AG172" s="424" t="s">
        <v>1509</v>
      </c>
      <c r="AH172" s="424">
        <v>1</v>
      </c>
      <c r="AI172" s="414"/>
      <c r="AJ172" s="414"/>
      <c r="AK172" s="414"/>
      <c r="AL172" s="414"/>
      <c r="AM172" s="414"/>
      <c r="AN172" s="414"/>
      <c r="AO172" s="414"/>
      <c r="AP172" s="414"/>
      <c r="AQ172" s="414"/>
      <c r="AR172" s="414"/>
      <c r="AS172" s="414"/>
      <c r="AT172" s="414"/>
      <c r="AU172" s="414"/>
      <c r="AV172" s="414"/>
      <c r="AW172" s="414"/>
      <c r="AX172" s="414"/>
      <c r="AY172" s="414"/>
      <c r="AZ172" s="414"/>
      <c r="BA172" s="414"/>
      <c r="BB172" s="414"/>
      <c r="BC172" s="414"/>
      <c r="BD172" s="414"/>
      <c r="BE172" s="414"/>
      <c r="BF172" s="414"/>
      <c r="BG172" s="414"/>
      <c r="BH172" s="414"/>
      <c r="BI172" s="414"/>
      <c r="BJ172" s="414"/>
      <c r="BK172" s="414"/>
      <c r="BL172" s="414"/>
      <c r="BM172" s="414"/>
      <c r="BN172" s="414"/>
      <c r="BO172" s="414"/>
      <c r="BP172" s="414"/>
      <c r="BQ172" s="414"/>
      <c r="BR172" s="414"/>
      <c r="BS172" s="414"/>
      <c r="BT172" s="414"/>
      <c r="BU172" s="414"/>
      <c r="BV172" s="414"/>
      <c r="BW172" s="414"/>
      <c r="BX172" s="414"/>
      <c r="BY172" s="414"/>
      <c r="BZ172" s="414"/>
      <c r="CA172" s="414"/>
      <c r="CB172" s="414"/>
      <c r="CC172" s="414"/>
      <c r="CD172" s="414"/>
      <c r="CE172" s="414"/>
      <c r="CF172" s="414"/>
      <c r="CG172" s="414"/>
      <c r="CH172" s="414"/>
      <c r="CI172" s="414"/>
      <c r="CJ172" s="414"/>
      <c r="CK172" s="414"/>
      <c r="CL172" s="414"/>
      <c r="CM172" s="414"/>
      <c r="CN172" s="414"/>
      <c r="CO172" s="414"/>
      <c r="CP172" s="414"/>
      <c r="CQ172" s="414"/>
      <c r="CR172" s="414"/>
      <c r="CS172" s="414"/>
      <c r="CT172" s="414"/>
      <c r="CU172" s="414"/>
      <c r="CV172" s="414"/>
      <c r="CW172" s="414"/>
      <c r="CX172" s="414"/>
      <c r="CY172" s="414"/>
      <c r="CZ172" s="414"/>
      <c r="DA172" s="414"/>
      <c r="DB172" s="414"/>
      <c r="DC172" s="414"/>
      <c r="DD172" s="414"/>
      <c r="DE172" s="414"/>
      <c r="DF172" s="414"/>
      <c r="DG172" s="414"/>
      <c r="DH172" s="414"/>
      <c r="DI172" s="414"/>
      <c r="DJ172" s="414"/>
      <c r="DK172" s="414"/>
      <c r="DL172" s="414"/>
      <c r="DM172" s="414"/>
      <c r="DN172" s="414"/>
      <c r="DO172" s="414"/>
      <c r="DP172" s="414"/>
      <c r="DQ172" s="414"/>
      <c r="DR172" s="414"/>
      <c r="DS172" s="414"/>
      <c r="DT172" s="414"/>
      <c r="DU172" s="414"/>
      <c r="DV172" s="414"/>
      <c r="DW172" s="414"/>
      <c r="DX172" s="414"/>
      <c r="DY172" s="414"/>
      <c r="DZ172" s="414"/>
      <c r="EA172" s="414"/>
      <c r="EB172" s="414"/>
      <c r="EC172" s="414"/>
      <c r="ED172" s="414"/>
      <c r="EE172" s="414"/>
      <c r="EF172" s="414"/>
      <c r="EG172" s="414"/>
      <c r="EH172" s="414"/>
      <c r="EI172" s="414"/>
      <c r="EJ172" s="414"/>
      <c r="EK172" s="414"/>
      <c r="EL172" s="414"/>
      <c r="EM172" s="414"/>
      <c r="EN172" s="414"/>
      <c r="EO172" s="414"/>
      <c r="EP172" s="414"/>
      <c r="EQ172" s="414"/>
      <c r="ER172" s="414"/>
      <c r="ES172" s="414"/>
      <c r="ET172" s="414"/>
      <c r="EU172" s="414"/>
    </row>
    <row r="173" spans="1:151" s="424" customFormat="1" ht="90" hidden="1">
      <c r="A173" s="424" t="s">
        <v>2120</v>
      </c>
      <c r="B173" s="424" t="s">
        <v>883</v>
      </c>
      <c r="C173" s="424" t="s">
        <v>361</v>
      </c>
      <c r="D173" s="424" t="s">
        <v>2121</v>
      </c>
      <c r="E173" s="426" t="s">
        <v>2122</v>
      </c>
      <c r="F173" s="424" t="s">
        <v>33</v>
      </c>
      <c r="G173" s="424" t="s">
        <v>2123</v>
      </c>
      <c r="H173" s="424" t="s">
        <v>1508</v>
      </c>
      <c r="I173" s="425">
        <v>44153</v>
      </c>
      <c r="J173" s="425" t="s">
        <v>1510</v>
      </c>
      <c r="K173" s="425" t="s">
        <v>1511</v>
      </c>
      <c r="L173" s="425" t="s">
        <v>1511</v>
      </c>
      <c r="M173" s="424" t="s">
        <v>1512</v>
      </c>
      <c r="N173" s="424" t="s">
        <v>1514</v>
      </c>
      <c r="O173" s="424" t="s">
        <v>1581</v>
      </c>
      <c r="P173" s="424" t="s">
        <v>33</v>
      </c>
      <c r="Q173" s="424" t="s">
        <v>32</v>
      </c>
      <c r="R173" s="424" t="s">
        <v>2124</v>
      </c>
      <c r="S173" s="424" t="s">
        <v>1509</v>
      </c>
      <c r="T173" s="424" t="s">
        <v>1528</v>
      </c>
      <c r="V173" s="424" t="s">
        <v>8</v>
      </c>
      <c r="X173" s="424" t="s">
        <v>8</v>
      </c>
      <c r="AA173" s="424" t="s">
        <v>32</v>
      </c>
      <c r="AB173" s="424" t="s">
        <v>1529</v>
      </c>
      <c r="AC173" s="424" t="s">
        <v>1529</v>
      </c>
      <c r="AD173" s="424" t="s">
        <v>2125</v>
      </c>
      <c r="AE173" s="424" t="s">
        <v>1519</v>
      </c>
      <c r="AF173" s="425">
        <v>44530</v>
      </c>
      <c r="AG173" s="424" t="s">
        <v>1531</v>
      </c>
      <c r="AH173" s="424">
        <v>1</v>
      </c>
      <c r="AI173" s="414"/>
      <c r="AJ173" s="414"/>
      <c r="AK173" s="414"/>
      <c r="AL173" s="414"/>
      <c r="AM173" s="414"/>
      <c r="AN173" s="414"/>
      <c r="AO173" s="414"/>
      <c r="AP173" s="414"/>
      <c r="AQ173" s="414"/>
      <c r="AR173" s="414"/>
      <c r="AS173" s="414"/>
      <c r="AT173" s="414"/>
      <c r="AU173" s="414"/>
      <c r="AV173" s="414"/>
      <c r="AW173" s="414"/>
      <c r="AX173" s="414"/>
      <c r="AY173" s="414"/>
      <c r="AZ173" s="414"/>
      <c r="BA173" s="414"/>
      <c r="BB173" s="414"/>
      <c r="BC173" s="414"/>
      <c r="BD173" s="414"/>
      <c r="BE173" s="414"/>
      <c r="BF173" s="414"/>
      <c r="BG173" s="414"/>
      <c r="BH173" s="414"/>
      <c r="BI173" s="414"/>
      <c r="BJ173" s="414"/>
      <c r="BK173" s="414"/>
      <c r="BL173" s="414"/>
      <c r="BM173" s="414"/>
      <c r="BN173" s="414"/>
      <c r="BO173" s="414"/>
      <c r="BP173" s="414"/>
      <c r="BQ173" s="414"/>
      <c r="BR173" s="414"/>
      <c r="BS173" s="414"/>
      <c r="BT173" s="414"/>
      <c r="BU173" s="414"/>
      <c r="BV173" s="414"/>
      <c r="BW173" s="414"/>
      <c r="BX173" s="414"/>
      <c r="BY173" s="414"/>
      <c r="BZ173" s="414"/>
      <c r="CA173" s="414"/>
      <c r="CB173" s="414"/>
      <c r="CC173" s="414"/>
      <c r="CD173" s="414"/>
      <c r="CE173" s="414"/>
      <c r="CF173" s="414"/>
      <c r="CG173" s="414"/>
      <c r="CH173" s="414"/>
      <c r="CI173" s="414"/>
      <c r="CJ173" s="414"/>
      <c r="CK173" s="414"/>
      <c r="CL173" s="414"/>
      <c r="CM173" s="414"/>
      <c r="CN173" s="414"/>
      <c r="CO173" s="414"/>
      <c r="CP173" s="414"/>
      <c r="CQ173" s="414"/>
      <c r="CR173" s="414"/>
      <c r="CS173" s="414"/>
      <c r="CT173" s="414"/>
      <c r="CU173" s="414"/>
      <c r="CV173" s="414"/>
      <c r="CW173" s="414"/>
      <c r="CX173" s="414"/>
      <c r="CY173" s="414"/>
      <c r="CZ173" s="414"/>
      <c r="DA173" s="414"/>
      <c r="DB173" s="414"/>
      <c r="DC173" s="414"/>
      <c r="DD173" s="414"/>
      <c r="DE173" s="414"/>
      <c r="DF173" s="414"/>
      <c r="DG173" s="414"/>
      <c r="DH173" s="414"/>
      <c r="DI173" s="414"/>
      <c r="DJ173" s="414"/>
      <c r="DK173" s="414"/>
      <c r="DL173" s="414"/>
      <c r="DM173" s="414"/>
      <c r="DN173" s="414"/>
      <c r="DO173" s="414"/>
      <c r="DP173" s="414"/>
      <c r="DQ173" s="414"/>
      <c r="DR173" s="414"/>
      <c r="DS173" s="414"/>
      <c r="DT173" s="414"/>
      <c r="DU173" s="414"/>
      <c r="DV173" s="414"/>
      <c r="DW173" s="414"/>
      <c r="DX173" s="414"/>
      <c r="DY173" s="414"/>
      <c r="DZ173" s="414"/>
      <c r="EA173" s="414"/>
      <c r="EB173" s="414"/>
      <c r="EC173" s="414"/>
      <c r="ED173" s="414"/>
      <c r="EE173" s="414"/>
      <c r="EF173" s="414"/>
      <c r="EG173" s="414"/>
      <c r="EH173" s="414"/>
      <c r="EI173" s="414"/>
      <c r="EJ173" s="414"/>
      <c r="EK173" s="414"/>
      <c r="EL173" s="414"/>
      <c r="EM173" s="414"/>
      <c r="EN173" s="414"/>
      <c r="EO173" s="414"/>
      <c r="EP173" s="414"/>
      <c r="EQ173" s="414"/>
      <c r="ER173" s="414"/>
      <c r="ES173" s="414"/>
      <c r="ET173" s="414"/>
      <c r="EU173" s="414"/>
    </row>
    <row r="174" spans="1:151" s="424" customFormat="1" ht="75" hidden="1">
      <c r="A174" s="424" t="s">
        <v>2126</v>
      </c>
      <c r="B174" s="424" t="s">
        <v>883</v>
      </c>
      <c r="C174" s="424" t="s">
        <v>1625</v>
      </c>
      <c r="D174" s="424" t="s">
        <v>2127</v>
      </c>
      <c r="E174" s="424" t="s">
        <v>2128</v>
      </c>
      <c r="F174" s="424" t="s">
        <v>32</v>
      </c>
      <c r="G174" s="424" t="s">
        <v>1509</v>
      </c>
      <c r="H174" s="424" t="s">
        <v>1508</v>
      </c>
      <c r="I174" s="425">
        <v>44426</v>
      </c>
      <c r="J174" s="425" t="s">
        <v>1510</v>
      </c>
      <c r="K174" s="425" t="s">
        <v>1511</v>
      </c>
      <c r="L174" s="425" t="s">
        <v>1511</v>
      </c>
      <c r="M174" s="424" t="s">
        <v>1512</v>
      </c>
      <c r="N174" s="424" t="s">
        <v>1523</v>
      </c>
      <c r="O174" s="424" t="s">
        <v>1527</v>
      </c>
      <c r="P174" s="424" t="s">
        <v>33</v>
      </c>
      <c r="Q174" s="424" t="s">
        <v>32</v>
      </c>
      <c r="R174" s="424" t="s">
        <v>2129</v>
      </c>
      <c r="S174" s="424" t="s">
        <v>2130</v>
      </c>
      <c r="T174" s="424" t="s">
        <v>1516</v>
      </c>
      <c r="U174" s="424" t="s">
        <v>2131</v>
      </c>
      <c r="V174" s="424" t="s">
        <v>1517</v>
      </c>
      <c r="X174" s="424" t="s">
        <v>1517</v>
      </c>
      <c r="AA174" s="424" t="s">
        <v>32</v>
      </c>
      <c r="AB174" s="424" t="s">
        <v>1509</v>
      </c>
      <c r="AC174" s="425" t="s">
        <v>1509</v>
      </c>
      <c r="AD174" s="425" t="s">
        <v>1509</v>
      </c>
      <c r="AE174" s="424" t="s">
        <v>1509</v>
      </c>
      <c r="AF174" s="424" t="s">
        <v>1509</v>
      </c>
      <c r="AG174" s="425" t="s">
        <v>1509</v>
      </c>
      <c r="AH174" s="424">
        <v>1</v>
      </c>
      <c r="AI174" s="414"/>
      <c r="AJ174" s="414"/>
      <c r="AK174" s="414"/>
      <c r="AL174" s="414"/>
      <c r="AM174" s="414"/>
      <c r="AN174" s="414"/>
      <c r="AO174" s="414"/>
      <c r="AP174" s="414"/>
      <c r="AQ174" s="414"/>
      <c r="AR174" s="414"/>
      <c r="AS174" s="414"/>
      <c r="AT174" s="414"/>
      <c r="AU174" s="414"/>
      <c r="AV174" s="414"/>
      <c r="AW174" s="414"/>
      <c r="AX174" s="414"/>
      <c r="AY174" s="414"/>
      <c r="AZ174" s="414"/>
      <c r="BA174" s="414"/>
      <c r="BB174" s="414"/>
      <c r="BC174" s="414"/>
      <c r="BD174" s="414"/>
      <c r="BE174" s="414"/>
      <c r="BF174" s="414"/>
      <c r="BG174" s="414"/>
      <c r="BH174" s="414"/>
      <c r="BI174" s="414"/>
      <c r="BJ174" s="414"/>
      <c r="BK174" s="414"/>
      <c r="BL174" s="414"/>
      <c r="BM174" s="414"/>
      <c r="BN174" s="414"/>
      <c r="BO174" s="414"/>
      <c r="BP174" s="414"/>
      <c r="BQ174" s="414"/>
      <c r="BR174" s="414"/>
      <c r="BS174" s="414"/>
      <c r="BT174" s="414"/>
      <c r="BU174" s="414"/>
      <c r="BV174" s="414"/>
      <c r="BW174" s="414"/>
      <c r="BX174" s="414"/>
      <c r="BY174" s="414"/>
      <c r="BZ174" s="414"/>
      <c r="CA174" s="414"/>
      <c r="CB174" s="414"/>
      <c r="CC174" s="414"/>
      <c r="CD174" s="414"/>
      <c r="CE174" s="414"/>
      <c r="CF174" s="414"/>
      <c r="CG174" s="414"/>
      <c r="CH174" s="414"/>
      <c r="CI174" s="414"/>
      <c r="CJ174" s="414"/>
      <c r="CK174" s="414"/>
      <c r="CL174" s="414"/>
      <c r="CM174" s="414"/>
      <c r="CN174" s="414"/>
      <c r="CO174" s="414"/>
      <c r="CP174" s="414"/>
      <c r="CQ174" s="414"/>
      <c r="CR174" s="414"/>
      <c r="CS174" s="414"/>
      <c r="CT174" s="414"/>
      <c r="CU174" s="414"/>
      <c r="CV174" s="414"/>
      <c r="CW174" s="414"/>
      <c r="CX174" s="414"/>
      <c r="CY174" s="414"/>
      <c r="CZ174" s="414"/>
      <c r="DA174" s="414"/>
      <c r="DB174" s="414"/>
      <c r="DC174" s="414"/>
      <c r="DD174" s="414"/>
      <c r="DE174" s="414"/>
      <c r="DF174" s="414"/>
      <c r="DG174" s="414"/>
      <c r="DH174" s="414"/>
      <c r="DI174" s="414"/>
      <c r="DJ174" s="414"/>
      <c r="DK174" s="414"/>
      <c r="DL174" s="414"/>
      <c r="DM174" s="414"/>
      <c r="DN174" s="414"/>
      <c r="DO174" s="414"/>
      <c r="DP174" s="414"/>
      <c r="DQ174" s="414"/>
      <c r="DR174" s="414"/>
      <c r="DS174" s="414"/>
      <c r="DT174" s="414"/>
      <c r="DU174" s="414"/>
      <c r="DV174" s="414"/>
      <c r="DW174" s="414"/>
      <c r="DX174" s="414"/>
      <c r="DY174" s="414"/>
      <c r="DZ174" s="414"/>
      <c r="EA174" s="414"/>
      <c r="EB174" s="414"/>
      <c r="EC174" s="414"/>
      <c r="ED174" s="414"/>
      <c r="EE174" s="414"/>
      <c r="EF174" s="414"/>
      <c r="EG174" s="414"/>
      <c r="EH174" s="414"/>
      <c r="EI174" s="414"/>
      <c r="EJ174" s="414"/>
      <c r="EK174" s="414"/>
      <c r="EL174" s="414"/>
      <c r="EM174" s="414"/>
      <c r="EN174" s="414"/>
      <c r="EO174" s="414"/>
      <c r="EP174" s="414"/>
      <c r="EQ174" s="414"/>
      <c r="ER174" s="414"/>
      <c r="ES174" s="414"/>
      <c r="ET174" s="414"/>
      <c r="EU174" s="414"/>
    </row>
    <row r="175" spans="1:151" s="424" customFormat="1" ht="255" hidden="1">
      <c r="A175" s="424" t="s">
        <v>2132</v>
      </c>
      <c r="B175" s="424" t="s">
        <v>883</v>
      </c>
      <c r="C175" s="424" t="s">
        <v>1625</v>
      </c>
      <c r="D175" s="424" t="s">
        <v>2133</v>
      </c>
      <c r="E175" s="424" t="s">
        <v>2134</v>
      </c>
      <c r="F175" s="449" t="s">
        <v>33</v>
      </c>
      <c r="G175" s="424" t="s">
        <v>2135</v>
      </c>
      <c r="H175" s="424" t="s">
        <v>1508</v>
      </c>
      <c r="I175" s="424" t="s">
        <v>2136</v>
      </c>
      <c r="J175" s="425" t="s">
        <v>1510</v>
      </c>
      <c r="K175" s="424" t="s">
        <v>2137</v>
      </c>
      <c r="L175" s="425" t="s">
        <v>1511</v>
      </c>
      <c r="M175" s="424" t="s">
        <v>1512</v>
      </c>
      <c r="N175" s="424" t="s">
        <v>2138</v>
      </c>
      <c r="O175" s="449" t="s">
        <v>1581</v>
      </c>
      <c r="P175" s="449" t="s">
        <v>113</v>
      </c>
      <c r="Q175" s="449" t="s">
        <v>114</v>
      </c>
      <c r="R175" s="449" t="s">
        <v>2139</v>
      </c>
      <c r="S175" s="449" t="s">
        <v>2140</v>
      </c>
      <c r="T175" s="424" t="s">
        <v>1528</v>
      </c>
      <c r="U175" s="400"/>
      <c r="V175" s="449" t="s">
        <v>8</v>
      </c>
      <c r="W175" s="449" t="s">
        <v>8</v>
      </c>
      <c r="X175" s="449" t="s">
        <v>8</v>
      </c>
      <c r="Y175" s="400"/>
      <c r="Z175" s="450"/>
      <c r="AA175" s="449" t="s">
        <v>33</v>
      </c>
      <c r="AB175" s="424" t="s">
        <v>2141</v>
      </c>
      <c r="AC175" s="424" t="s">
        <v>2142</v>
      </c>
      <c r="AD175" s="424" t="s">
        <v>2143</v>
      </c>
      <c r="AE175" s="449" t="s">
        <v>1519</v>
      </c>
      <c r="AF175" s="425" t="s">
        <v>2144</v>
      </c>
      <c r="AG175" s="424" t="s">
        <v>2145</v>
      </c>
      <c r="AH175" s="424">
        <v>1</v>
      </c>
      <c r="AI175" s="414"/>
      <c r="AJ175" s="414"/>
      <c r="AK175" s="414"/>
      <c r="AL175" s="414"/>
      <c r="AM175" s="414"/>
      <c r="AN175" s="414"/>
      <c r="AO175" s="414"/>
      <c r="AP175" s="414"/>
      <c r="AQ175" s="414"/>
      <c r="AR175" s="414"/>
      <c r="AS175" s="414"/>
      <c r="AT175" s="414"/>
      <c r="AU175" s="414"/>
      <c r="AV175" s="414"/>
      <c r="AW175" s="414"/>
      <c r="AX175" s="414"/>
      <c r="AY175" s="414"/>
      <c r="AZ175" s="414"/>
      <c r="BA175" s="414"/>
      <c r="BB175" s="414"/>
      <c r="BC175" s="414"/>
      <c r="BD175" s="414"/>
      <c r="BE175" s="414"/>
      <c r="BF175" s="414"/>
      <c r="BG175" s="414"/>
      <c r="BH175" s="414"/>
      <c r="BI175" s="414"/>
      <c r="BJ175" s="414"/>
      <c r="BK175" s="414"/>
      <c r="BL175" s="414"/>
      <c r="BM175" s="414"/>
      <c r="BN175" s="414"/>
      <c r="BO175" s="414"/>
      <c r="BP175" s="414"/>
      <c r="BQ175" s="414"/>
      <c r="BR175" s="414"/>
      <c r="BS175" s="414"/>
      <c r="BT175" s="414"/>
      <c r="BU175" s="414"/>
      <c r="BV175" s="414"/>
      <c r="BW175" s="414"/>
      <c r="BX175" s="414"/>
      <c r="BY175" s="414"/>
      <c r="BZ175" s="414"/>
      <c r="CA175" s="414"/>
      <c r="CB175" s="414"/>
      <c r="CC175" s="414"/>
      <c r="CD175" s="414"/>
      <c r="CE175" s="414"/>
      <c r="CF175" s="414"/>
      <c r="CG175" s="414"/>
      <c r="CH175" s="414"/>
      <c r="CI175" s="414"/>
      <c r="CJ175" s="414"/>
      <c r="CK175" s="414"/>
      <c r="CL175" s="414"/>
      <c r="CM175" s="414"/>
      <c r="CN175" s="414"/>
      <c r="CO175" s="414"/>
      <c r="CP175" s="414"/>
      <c r="CQ175" s="414"/>
      <c r="CR175" s="414"/>
      <c r="CS175" s="414"/>
      <c r="CT175" s="414"/>
      <c r="CU175" s="414"/>
      <c r="CV175" s="414"/>
      <c r="CW175" s="414"/>
      <c r="CX175" s="414"/>
      <c r="CY175" s="414"/>
      <c r="CZ175" s="414"/>
      <c r="DA175" s="414"/>
      <c r="DB175" s="414"/>
      <c r="DC175" s="414"/>
      <c r="DD175" s="414"/>
      <c r="DE175" s="414"/>
      <c r="DF175" s="414"/>
      <c r="DG175" s="414"/>
      <c r="DH175" s="414"/>
      <c r="DI175" s="414"/>
      <c r="DJ175" s="414"/>
      <c r="DK175" s="414"/>
      <c r="DL175" s="414"/>
      <c r="DM175" s="414"/>
      <c r="DN175" s="414"/>
      <c r="DO175" s="414"/>
      <c r="DP175" s="414"/>
      <c r="DQ175" s="414"/>
      <c r="DR175" s="414"/>
      <c r="DS175" s="414"/>
      <c r="DT175" s="414"/>
      <c r="DU175" s="414"/>
      <c r="DV175" s="414"/>
      <c r="DW175" s="414"/>
      <c r="DX175" s="414"/>
      <c r="DY175" s="414"/>
      <c r="DZ175" s="414"/>
      <c r="EA175" s="414"/>
      <c r="EB175" s="414"/>
      <c r="EC175" s="414"/>
      <c r="ED175" s="414"/>
      <c r="EE175" s="414"/>
      <c r="EF175" s="414"/>
      <c r="EG175" s="414"/>
      <c r="EH175" s="414"/>
      <c r="EI175" s="414"/>
      <c r="EJ175" s="414"/>
      <c r="EK175" s="414"/>
      <c r="EL175" s="414"/>
      <c r="EM175" s="414"/>
      <c r="EN175" s="414"/>
      <c r="EO175" s="414"/>
      <c r="EP175" s="414"/>
      <c r="EQ175" s="414"/>
      <c r="ER175" s="414"/>
      <c r="ES175" s="414"/>
      <c r="ET175" s="414"/>
      <c r="EU175" s="414"/>
    </row>
    <row r="176" spans="1:151" s="424" customFormat="1" ht="165">
      <c r="A176" s="424" t="s">
        <v>2146</v>
      </c>
      <c r="B176" s="424" t="s">
        <v>2147</v>
      </c>
      <c r="C176" s="424" t="s">
        <v>361</v>
      </c>
      <c r="D176" s="424" t="s">
        <v>2148</v>
      </c>
      <c r="E176" s="426" t="s">
        <v>2149</v>
      </c>
      <c r="F176" s="424" t="s">
        <v>32</v>
      </c>
      <c r="G176" s="447" t="s">
        <v>1509</v>
      </c>
      <c r="H176" s="424" t="s">
        <v>1508</v>
      </c>
      <c r="I176" s="425">
        <v>44300</v>
      </c>
      <c r="J176" s="425" t="s">
        <v>1510</v>
      </c>
      <c r="K176" s="425" t="s">
        <v>967</v>
      </c>
      <c r="L176" s="425" t="s">
        <v>967</v>
      </c>
      <c r="M176" s="424" t="s">
        <v>1512</v>
      </c>
      <c r="N176" s="424" t="s">
        <v>1513</v>
      </c>
      <c r="O176" s="424" t="s">
        <v>1527</v>
      </c>
      <c r="P176" s="424" t="s">
        <v>33</v>
      </c>
      <c r="Q176" s="424" t="s">
        <v>33</v>
      </c>
      <c r="R176" s="424" t="s">
        <v>2089</v>
      </c>
      <c r="S176" s="428" t="s">
        <v>2150</v>
      </c>
      <c r="T176" s="424" t="s">
        <v>1516</v>
      </c>
      <c r="V176" s="424" t="s">
        <v>8</v>
      </c>
      <c r="X176" s="424" t="s">
        <v>8</v>
      </c>
      <c r="AA176" s="424" t="s">
        <v>32</v>
      </c>
      <c r="AB176" s="424" t="s">
        <v>1509</v>
      </c>
      <c r="AC176" s="424" t="s">
        <v>1509</v>
      </c>
      <c r="AD176" s="424" t="s">
        <v>1509</v>
      </c>
      <c r="AE176" s="424" t="s">
        <v>1509</v>
      </c>
      <c r="AF176" s="425">
        <v>44530</v>
      </c>
      <c r="AG176" s="424" t="s">
        <v>1509</v>
      </c>
      <c r="AH176" s="424">
        <v>1</v>
      </c>
      <c r="AI176" s="414"/>
      <c r="AJ176" s="414"/>
      <c r="AK176" s="414"/>
      <c r="AL176" s="414"/>
      <c r="AM176" s="414"/>
      <c r="AN176" s="414"/>
      <c r="AO176" s="414"/>
      <c r="AP176" s="414"/>
      <c r="AQ176" s="414"/>
      <c r="AR176" s="414"/>
      <c r="AS176" s="414"/>
      <c r="AT176" s="414"/>
      <c r="AU176" s="414"/>
      <c r="AV176" s="414"/>
      <c r="AW176" s="414"/>
      <c r="AX176" s="414"/>
      <c r="AY176" s="414"/>
      <c r="AZ176" s="414"/>
      <c r="BA176" s="414"/>
      <c r="BB176" s="414"/>
      <c r="BC176" s="414"/>
      <c r="BD176" s="414"/>
      <c r="BE176" s="414"/>
      <c r="BF176" s="414"/>
      <c r="BG176" s="414"/>
      <c r="BH176" s="414"/>
      <c r="BI176" s="414"/>
      <c r="BJ176" s="414"/>
      <c r="BK176" s="414"/>
      <c r="BL176" s="414"/>
      <c r="BM176" s="414"/>
      <c r="BN176" s="414"/>
      <c r="BO176" s="414"/>
      <c r="BP176" s="414"/>
      <c r="BQ176" s="414"/>
      <c r="BR176" s="414"/>
      <c r="BS176" s="414"/>
      <c r="BT176" s="414"/>
      <c r="BU176" s="414"/>
      <c r="BV176" s="414"/>
      <c r="BW176" s="414"/>
      <c r="BX176" s="414"/>
      <c r="BY176" s="414"/>
      <c r="BZ176" s="414"/>
      <c r="CA176" s="414"/>
      <c r="CB176" s="414"/>
      <c r="CC176" s="414"/>
      <c r="CD176" s="414"/>
      <c r="CE176" s="414"/>
      <c r="CF176" s="414"/>
      <c r="CG176" s="414"/>
      <c r="CH176" s="414"/>
      <c r="CI176" s="414"/>
      <c r="CJ176" s="414"/>
      <c r="CK176" s="414"/>
      <c r="CL176" s="414"/>
      <c r="CM176" s="414"/>
      <c r="CN176" s="414"/>
      <c r="CO176" s="414"/>
      <c r="CP176" s="414"/>
      <c r="CQ176" s="414"/>
      <c r="CR176" s="414"/>
      <c r="CS176" s="414"/>
      <c r="CT176" s="414"/>
      <c r="CU176" s="414"/>
      <c r="CV176" s="414"/>
      <c r="CW176" s="414"/>
      <c r="CX176" s="414"/>
      <c r="CY176" s="414"/>
      <c r="CZ176" s="414"/>
      <c r="DA176" s="414"/>
      <c r="DB176" s="414"/>
      <c r="DC176" s="414"/>
      <c r="DD176" s="414"/>
      <c r="DE176" s="414"/>
      <c r="DF176" s="414"/>
      <c r="DG176" s="414"/>
      <c r="DH176" s="414"/>
      <c r="DI176" s="414"/>
      <c r="DJ176" s="414"/>
      <c r="DK176" s="414"/>
      <c r="DL176" s="414"/>
      <c r="DM176" s="414"/>
      <c r="DN176" s="414"/>
      <c r="DO176" s="414"/>
      <c r="DP176" s="414"/>
      <c r="DQ176" s="414"/>
      <c r="DR176" s="414"/>
      <c r="DS176" s="414"/>
      <c r="DT176" s="414"/>
      <c r="DU176" s="414"/>
      <c r="DV176" s="414"/>
      <c r="DW176" s="414"/>
      <c r="DX176" s="414"/>
      <c r="DY176" s="414"/>
      <c r="DZ176" s="414"/>
      <c r="EA176" s="414"/>
      <c r="EB176" s="414"/>
      <c r="EC176" s="414"/>
      <c r="ED176" s="414"/>
      <c r="EE176" s="414"/>
      <c r="EF176" s="414"/>
      <c r="EG176" s="414"/>
      <c r="EH176" s="414"/>
      <c r="EI176" s="414"/>
      <c r="EJ176" s="414"/>
      <c r="EK176" s="414"/>
      <c r="EL176" s="414"/>
      <c r="EM176" s="414"/>
      <c r="EN176" s="414"/>
      <c r="EO176" s="414"/>
      <c r="EP176" s="414"/>
      <c r="EQ176" s="414"/>
      <c r="ER176" s="414"/>
      <c r="ES176" s="414"/>
      <c r="ET176" s="414"/>
      <c r="EU176" s="414"/>
    </row>
    <row r="177" spans="1:151" s="424" customFormat="1" ht="60">
      <c r="A177" s="424" t="s">
        <v>2151</v>
      </c>
      <c r="B177" s="424" t="s">
        <v>2147</v>
      </c>
      <c r="C177" s="424" t="s">
        <v>1625</v>
      </c>
      <c r="D177" s="424" t="s">
        <v>2152</v>
      </c>
      <c r="E177" s="424" t="s">
        <v>2153</v>
      </c>
      <c r="F177" s="424" t="s">
        <v>1509</v>
      </c>
      <c r="G177" s="424" t="s">
        <v>1509</v>
      </c>
      <c r="H177" s="424" t="s">
        <v>1508</v>
      </c>
      <c r="I177" s="424" t="s">
        <v>1509</v>
      </c>
      <c r="J177" s="425" t="s">
        <v>1510</v>
      </c>
      <c r="K177" s="425" t="s">
        <v>2154</v>
      </c>
      <c r="L177" s="425" t="s">
        <v>967</v>
      </c>
      <c r="M177" s="424" t="s">
        <v>2155</v>
      </c>
      <c r="N177" s="424" t="s">
        <v>1513</v>
      </c>
      <c r="O177" s="424" t="s">
        <v>1509</v>
      </c>
      <c r="P177" s="424" t="s">
        <v>32</v>
      </c>
      <c r="Q177" s="424" t="s">
        <v>32</v>
      </c>
      <c r="R177" s="424" t="s">
        <v>1509</v>
      </c>
      <c r="S177" s="424" t="s">
        <v>1509</v>
      </c>
      <c r="T177" s="424" t="s">
        <v>8</v>
      </c>
      <c r="V177" s="424" t="s">
        <v>8</v>
      </c>
      <c r="AC177" s="425"/>
      <c r="AF177" s="425"/>
      <c r="AH177" s="424">
        <v>1</v>
      </c>
      <c r="AI177" s="414"/>
      <c r="AJ177" s="414"/>
      <c r="AK177" s="414"/>
      <c r="AL177" s="414"/>
      <c r="AM177" s="414"/>
      <c r="AN177" s="414"/>
      <c r="AO177" s="414"/>
      <c r="AP177" s="414"/>
      <c r="AQ177" s="414"/>
      <c r="AR177" s="414"/>
      <c r="AS177" s="414"/>
      <c r="AT177" s="414"/>
      <c r="AU177" s="414"/>
      <c r="AV177" s="414"/>
      <c r="AW177" s="414"/>
      <c r="AX177" s="414"/>
      <c r="AY177" s="414"/>
      <c r="AZ177" s="414"/>
      <c r="BA177" s="414"/>
      <c r="BB177" s="414"/>
      <c r="BC177" s="414"/>
      <c r="BD177" s="414"/>
      <c r="BE177" s="414"/>
      <c r="BF177" s="414"/>
      <c r="BG177" s="414"/>
      <c r="BH177" s="414"/>
      <c r="BI177" s="414"/>
      <c r="BJ177" s="414"/>
      <c r="BK177" s="414"/>
      <c r="BL177" s="414"/>
      <c r="BM177" s="414"/>
      <c r="BN177" s="414"/>
      <c r="BO177" s="414"/>
      <c r="BP177" s="414"/>
      <c r="BQ177" s="414"/>
      <c r="BR177" s="414"/>
      <c r="BS177" s="414"/>
      <c r="BT177" s="414"/>
      <c r="BU177" s="414"/>
      <c r="BV177" s="414"/>
      <c r="BW177" s="414"/>
      <c r="BX177" s="414"/>
      <c r="BY177" s="414"/>
      <c r="BZ177" s="414"/>
      <c r="CA177" s="414"/>
      <c r="CB177" s="414"/>
      <c r="CC177" s="414"/>
      <c r="CD177" s="414"/>
      <c r="CE177" s="414"/>
      <c r="CF177" s="414"/>
      <c r="CG177" s="414"/>
      <c r="CH177" s="414"/>
      <c r="CI177" s="414"/>
      <c r="CJ177" s="414"/>
      <c r="CK177" s="414"/>
      <c r="CL177" s="414"/>
      <c r="CM177" s="414"/>
      <c r="CN177" s="414"/>
      <c r="CO177" s="414"/>
      <c r="CP177" s="414"/>
      <c r="CQ177" s="414"/>
      <c r="CR177" s="414"/>
      <c r="CS177" s="414"/>
      <c r="CT177" s="414"/>
      <c r="CU177" s="414"/>
      <c r="CV177" s="414"/>
      <c r="CW177" s="414"/>
      <c r="CX177" s="414"/>
      <c r="CY177" s="414"/>
      <c r="CZ177" s="414"/>
      <c r="DA177" s="414"/>
      <c r="DB177" s="414"/>
      <c r="DC177" s="414"/>
      <c r="DD177" s="414"/>
      <c r="DE177" s="414"/>
      <c r="DF177" s="414"/>
      <c r="DG177" s="414"/>
      <c r="DH177" s="414"/>
      <c r="DI177" s="414"/>
      <c r="DJ177" s="414"/>
      <c r="DK177" s="414"/>
      <c r="DL177" s="414"/>
      <c r="DM177" s="414"/>
      <c r="DN177" s="414"/>
      <c r="DO177" s="414"/>
      <c r="DP177" s="414"/>
      <c r="DQ177" s="414"/>
      <c r="DR177" s="414"/>
      <c r="DS177" s="414"/>
      <c r="DT177" s="414"/>
      <c r="DU177" s="414"/>
      <c r="DV177" s="414"/>
      <c r="DW177" s="414"/>
      <c r="DX177" s="414"/>
      <c r="DY177" s="414"/>
      <c r="DZ177" s="414"/>
      <c r="EA177" s="414"/>
      <c r="EB177" s="414"/>
      <c r="EC177" s="414"/>
      <c r="ED177" s="414"/>
      <c r="EE177" s="414"/>
      <c r="EF177" s="414"/>
      <c r="EG177" s="414"/>
      <c r="EH177" s="414"/>
      <c r="EI177" s="414"/>
      <c r="EJ177" s="414"/>
      <c r="EK177" s="414"/>
      <c r="EL177" s="414"/>
      <c r="EM177" s="414"/>
      <c r="EN177" s="414"/>
      <c r="EO177" s="414"/>
      <c r="EP177" s="414"/>
      <c r="EQ177" s="414"/>
      <c r="ER177" s="414"/>
      <c r="ES177" s="414"/>
      <c r="ET177" s="414"/>
      <c r="EU177" s="414"/>
    </row>
    <row r="178" spans="1:151" s="424" customFormat="1" ht="45">
      <c r="A178" s="424" t="s">
        <v>2156</v>
      </c>
      <c r="B178" s="424" t="s">
        <v>2147</v>
      </c>
      <c r="C178" s="424" t="s">
        <v>2157</v>
      </c>
      <c r="D178" s="424" t="s">
        <v>2158</v>
      </c>
      <c r="E178" s="424" t="s">
        <v>2159</v>
      </c>
      <c r="F178" s="424" t="s">
        <v>1509</v>
      </c>
      <c r="G178" s="424" t="s">
        <v>1509</v>
      </c>
      <c r="H178" s="424" t="s">
        <v>1508</v>
      </c>
      <c r="I178" s="424" t="s">
        <v>1509</v>
      </c>
      <c r="J178" s="425" t="s">
        <v>1510</v>
      </c>
      <c r="K178" s="425" t="s">
        <v>2154</v>
      </c>
      <c r="L178" s="425" t="s">
        <v>967</v>
      </c>
      <c r="M178" s="424" t="s">
        <v>1512</v>
      </c>
      <c r="N178" s="424" t="s">
        <v>1514</v>
      </c>
      <c r="O178" s="424" t="s">
        <v>1514</v>
      </c>
      <c r="P178" s="424" t="s">
        <v>32</v>
      </c>
      <c r="Q178" s="424" t="s">
        <v>32</v>
      </c>
      <c r="R178" s="424" t="s">
        <v>1509</v>
      </c>
      <c r="S178" s="424" t="s">
        <v>1509</v>
      </c>
      <c r="T178" s="424" t="s">
        <v>6</v>
      </c>
      <c r="V178" s="424" t="s">
        <v>6</v>
      </c>
      <c r="AC178" s="425"/>
      <c r="AF178" s="425"/>
      <c r="AH178" s="424">
        <v>1</v>
      </c>
      <c r="AI178" s="414"/>
      <c r="AJ178" s="414"/>
      <c r="AK178" s="414"/>
      <c r="AL178" s="414"/>
      <c r="AM178" s="414"/>
      <c r="AN178" s="414"/>
      <c r="AO178" s="414"/>
      <c r="AP178" s="414"/>
      <c r="AQ178" s="414"/>
      <c r="AR178" s="414"/>
      <c r="AS178" s="414"/>
      <c r="AT178" s="414"/>
      <c r="AU178" s="414"/>
      <c r="AV178" s="414"/>
      <c r="AW178" s="414"/>
      <c r="AX178" s="414"/>
      <c r="AY178" s="414"/>
      <c r="AZ178" s="414"/>
      <c r="BA178" s="414"/>
      <c r="BB178" s="414"/>
      <c r="BC178" s="414"/>
      <c r="BD178" s="414"/>
      <c r="BE178" s="414"/>
      <c r="BF178" s="414"/>
      <c r="BG178" s="414"/>
      <c r="BH178" s="414"/>
      <c r="BI178" s="414"/>
      <c r="BJ178" s="414"/>
      <c r="BK178" s="414"/>
      <c r="BL178" s="414"/>
      <c r="BM178" s="414"/>
      <c r="BN178" s="414"/>
      <c r="BO178" s="414"/>
      <c r="BP178" s="414"/>
      <c r="BQ178" s="414"/>
      <c r="BR178" s="414"/>
      <c r="BS178" s="414"/>
      <c r="BT178" s="414"/>
      <c r="BU178" s="414"/>
      <c r="BV178" s="414"/>
      <c r="BW178" s="414"/>
      <c r="BX178" s="414"/>
      <c r="BY178" s="414"/>
      <c r="BZ178" s="414"/>
      <c r="CA178" s="414"/>
      <c r="CB178" s="414"/>
      <c r="CC178" s="414"/>
      <c r="CD178" s="414"/>
      <c r="CE178" s="414"/>
      <c r="CF178" s="414"/>
      <c r="CG178" s="414"/>
      <c r="CH178" s="414"/>
      <c r="CI178" s="414"/>
      <c r="CJ178" s="414"/>
      <c r="CK178" s="414"/>
      <c r="CL178" s="414"/>
      <c r="CM178" s="414"/>
      <c r="CN178" s="414"/>
      <c r="CO178" s="414"/>
      <c r="CP178" s="414"/>
      <c r="CQ178" s="414"/>
      <c r="CR178" s="414"/>
      <c r="CS178" s="414"/>
      <c r="CT178" s="414"/>
      <c r="CU178" s="414"/>
      <c r="CV178" s="414"/>
      <c r="CW178" s="414"/>
      <c r="CX178" s="414"/>
      <c r="CY178" s="414"/>
      <c r="CZ178" s="414"/>
      <c r="DA178" s="414"/>
      <c r="DB178" s="414"/>
      <c r="DC178" s="414"/>
      <c r="DD178" s="414"/>
      <c r="DE178" s="414"/>
      <c r="DF178" s="414"/>
      <c r="DG178" s="414"/>
      <c r="DH178" s="414"/>
      <c r="DI178" s="414"/>
      <c r="DJ178" s="414"/>
      <c r="DK178" s="414"/>
      <c r="DL178" s="414"/>
      <c r="DM178" s="414"/>
      <c r="DN178" s="414"/>
      <c r="DO178" s="414"/>
      <c r="DP178" s="414"/>
      <c r="DQ178" s="414"/>
      <c r="DR178" s="414"/>
      <c r="DS178" s="414"/>
      <c r="DT178" s="414"/>
      <c r="DU178" s="414"/>
      <c r="DV178" s="414"/>
      <c r="DW178" s="414"/>
      <c r="DX178" s="414"/>
      <c r="DY178" s="414"/>
      <c r="DZ178" s="414"/>
      <c r="EA178" s="414"/>
      <c r="EB178" s="414"/>
      <c r="EC178" s="414"/>
      <c r="ED178" s="414"/>
      <c r="EE178" s="414"/>
      <c r="EF178" s="414"/>
      <c r="EG178" s="414"/>
      <c r="EH178" s="414"/>
      <c r="EI178" s="414"/>
      <c r="EJ178" s="414"/>
      <c r="EK178" s="414"/>
      <c r="EL178" s="414"/>
      <c r="EM178" s="414"/>
      <c r="EN178" s="414"/>
      <c r="EO178" s="414"/>
      <c r="EP178" s="414"/>
      <c r="EQ178" s="414"/>
      <c r="ER178" s="414"/>
      <c r="ES178" s="414"/>
      <c r="ET178" s="414"/>
      <c r="EU178" s="414"/>
    </row>
    <row r="179" spans="1:151" s="424" customFormat="1" ht="45">
      <c r="A179" s="424" t="s">
        <v>2160</v>
      </c>
      <c r="B179" s="424" t="s">
        <v>2147</v>
      </c>
      <c r="C179" s="424" t="s">
        <v>358</v>
      </c>
      <c r="D179" s="424" t="s">
        <v>2161</v>
      </c>
      <c r="E179" s="424" t="s">
        <v>2162</v>
      </c>
      <c r="F179" s="424" t="s">
        <v>1509</v>
      </c>
      <c r="G179" s="424" t="s">
        <v>1509</v>
      </c>
      <c r="H179" s="424" t="s">
        <v>1508</v>
      </c>
      <c r="I179" s="424" t="s">
        <v>1509</v>
      </c>
      <c r="J179" s="425" t="s">
        <v>1510</v>
      </c>
      <c r="K179" s="425" t="s">
        <v>2154</v>
      </c>
      <c r="L179" s="425" t="s">
        <v>967</v>
      </c>
      <c r="M179" s="424" t="s">
        <v>1512</v>
      </c>
      <c r="N179" s="424" t="s">
        <v>1513</v>
      </c>
      <c r="O179" s="424" t="s">
        <v>1509</v>
      </c>
      <c r="P179" s="424" t="s">
        <v>32</v>
      </c>
      <c r="Q179" s="424" t="s">
        <v>32</v>
      </c>
      <c r="R179" s="424" t="s">
        <v>1509</v>
      </c>
      <c r="S179" s="424" t="s">
        <v>1509</v>
      </c>
      <c r="T179" s="424" t="s">
        <v>6</v>
      </c>
      <c r="V179" s="424" t="s">
        <v>6</v>
      </c>
      <c r="AC179" s="425"/>
      <c r="AF179" s="425"/>
      <c r="AH179" s="424">
        <v>1</v>
      </c>
      <c r="AI179" s="414"/>
      <c r="AJ179" s="414"/>
      <c r="AK179" s="414"/>
      <c r="AL179" s="414"/>
      <c r="AM179" s="414"/>
      <c r="AN179" s="414"/>
      <c r="AO179" s="414"/>
      <c r="AP179" s="414"/>
      <c r="AQ179" s="414"/>
      <c r="AR179" s="414"/>
      <c r="AS179" s="414"/>
      <c r="AT179" s="414"/>
      <c r="AU179" s="414"/>
      <c r="AV179" s="414"/>
      <c r="AW179" s="414"/>
      <c r="AX179" s="414"/>
      <c r="AY179" s="414"/>
      <c r="AZ179" s="414"/>
      <c r="BA179" s="414"/>
      <c r="BB179" s="414"/>
      <c r="BC179" s="414"/>
      <c r="BD179" s="414"/>
      <c r="BE179" s="414"/>
      <c r="BF179" s="414"/>
      <c r="BG179" s="414"/>
      <c r="BH179" s="414"/>
      <c r="BI179" s="414"/>
      <c r="BJ179" s="414"/>
      <c r="BK179" s="414"/>
      <c r="BL179" s="414"/>
      <c r="BM179" s="414"/>
      <c r="BN179" s="414"/>
      <c r="BO179" s="414"/>
      <c r="BP179" s="414"/>
      <c r="BQ179" s="414"/>
      <c r="BR179" s="414"/>
      <c r="BS179" s="414"/>
      <c r="BT179" s="414"/>
      <c r="BU179" s="414"/>
      <c r="BV179" s="414"/>
      <c r="BW179" s="414"/>
      <c r="BX179" s="414"/>
      <c r="BY179" s="414"/>
      <c r="BZ179" s="414"/>
      <c r="CA179" s="414"/>
      <c r="CB179" s="414"/>
      <c r="CC179" s="414"/>
      <c r="CD179" s="414"/>
      <c r="CE179" s="414"/>
      <c r="CF179" s="414"/>
      <c r="CG179" s="414"/>
      <c r="CH179" s="414"/>
      <c r="CI179" s="414"/>
      <c r="CJ179" s="414"/>
      <c r="CK179" s="414"/>
      <c r="CL179" s="414"/>
      <c r="CM179" s="414"/>
      <c r="CN179" s="414"/>
      <c r="CO179" s="414"/>
      <c r="CP179" s="414"/>
      <c r="CQ179" s="414"/>
      <c r="CR179" s="414"/>
      <c r="CS179" s="414"/>
      <c r="CT179" s="414"/>
      <c r="CU179" s="414"/>
      <c r="CV179" s="414"/>
      <c r="CW179" s="414"/>
      <c r="CX179" s="414"/>
      <c r="CY179" s="414"/>
      <c r="CZ179" s="414"/>
      <c r="DA179" s="414"/>
      <c r="DB179" s="414"/>
      <c r="DC179" s="414"/>
      <c r="DD179" s="414"/>
      <c r="DE179" s="414"/>
      <c r="DF179" s="414"/>
      <c r="DG179" s="414"/>
      <c r="DH179" s="414"/>
      <c r="DI179" s="414"/>
      <c r="DJ179" s="414"/>
      <c r="DK179" s="414"/>
      <c r="DL179" s="414"/>
      <c r="DM179" s="414"/>
      <c r="DN179" s="414"/>
      <c r="DO179" s="414"/>
      <c r="DP179" s="414"/>
      <c r="DQ179" s="414"/>
      <c r="DR179" s="414"/>
      <c r="DS179" s="414"/>
      <c r="DT179" s="414"/>
      <c r="DU179" s="414"/>
      <c r="DV179" s="414"/>
      <c r="DW179" s="414"/>
      <c r="DX179" s="414"/>
      <c r="DY179" s="414"/>
      <c r="DZ179" s="414"/>
      <c r="EA179" s="414"/>
      <c r="EB179" s="414"/>
      <c r="EC179" s="414"/>
      <c r="ED179" s="414"/>
      <c r="EE179" s="414"/>
      <c r="EF179" s="414"/>
      <c r="EG179" s="414"/>
      <c r="EH179" s="414"/>
      <c r="EI179" s="414"/>
      <c r="EJ179" s="414"/>
      <c r="EK179" s="414"/>
      <c r="EL179" s="414"/>
      <c r="EM179" s="414"/>
      <c r="EN179" s="414"/>
      <c r="EO179" s="414"/>
      <c r="EP179" s="414"/>
      <c r="EQ179" s="414"/>
      <c r="ER179" s="414"/>
      <c r="ES179" s="414"/>
      <c r="ET179" s="414"/>
      <c r="EU179" s="414"/>
    </row>
    <row r="180" spans="1:151" s="424" customFormat="1" ht="60">
      <c r="A180" s="424" t="s">
        <v>2163</v>
      </c>
      <c r="B180" s="424" t="s">
        <v>2147</v>
      </c>
      <c r="C180" s="424" t="s">
        <v>1625</v>
      </c>
      <c r="D180" s="424" t="s">
        <v>2164</v>
      </c>
      <c r="E180" s="424" t="s">
        <v>2165</v>
      </c>
      <c r="F180" s="424" t="s">
        <v>1509</v>
      </c>
      <c r="G180" s="424" t="s">
        <v>1509</v>
      </c>
      <c r="H180" s="424" t="s">
        <v>1508</v>
      </c>
      <c r="I180" s="424" t="s">
        <v>1509</v>
      </c>
      <c r="J180" s="425" t="s">
        <v>1510</v>
      </c>
      <c r="K180" s="425" t="s">
        <v>2154</v>
      </c>
      <c r="L180" s="425" t="s">
        <v>967</v>
      </c>
      <c r="M180" s="424" t="s">
        <v>1512</v>
      </c>
      <c r="N180" s="424" t="s">
        <v>1513</v>
      </c>
      <c r="O180" s="424" t="s">
        <v>1509</v>
      </c>
      <c r="P180" s="424" t="s">
        <v>32</v>
      </c>
      <c r="Q180" s="424" t="s">
        <v>32</v>
      </c>
      <c r="R180" s="424" t="s">
        <v>1509</v>
      </c>
      <c r="S180" s="424" t="s">
        <v>1509</v>
      </c>
      <c r="T180" s="424" t="s">
        <v>8</v>
      </c>
      <c r="V180" s="424" t="s">
        <v>8</v>
      </c>
      <c r="AC180" s="425"/>
      <c r="AF180" s="425"/>
      <c r="AH180" s="424">
        <v>1</v>
      </c>
      <c r="AI180" s="414"/>
      <c r="AJ180" s="414"/>
      <c r="AK180" s="414"/>
      <c r="AL180" s="414"/>
      <c r="AM180" s="414"/>
      <c r="AN180" s="414"/>
      <c r="AO180" s="414"/>
      <c r="AP180" s="414"/>
      <c r="AQ180" s="414"/>
      <c r="AR180" s="414"/>
      <c r="AS180" s="414"/>
      <c r="AT180" s="414"/>
      <c r="AU180" s="414"/>
      <c r="AV180" s="414"/>
      <c r="AW180" s="414"/>
      <c r="AX180" s="414"/>
      <c r="AY180" s="414"/>
      <c r="AZ180" s="414"/>
      <c r="BA180" s="414"/>
      <c r="BB180" s="414"/>
      <c r="BC180" s="414"/>
      <c r="BD180" s="414"/>
      <c r="BE180" s="414"/>
      <c r="BF180" s="414"/>
      <c r="BG180" s="414"/>
      <c r="BH180" s="414"/>
      <c r="BI180" s="414"/>
      <c r="BJ180" s="414"/>
      <c r="BK180" s="414"/>
      <c r="BL180" s="414"/>
      <c r="BM180" s="414"/>
      <c r="BN180" s="414"/>
      <c r="BO180" s="414"/>
      <c r="BP180" s="414"/>
      <c r="BQ180" s="414"/>
      <c r="BR180" s="414"/>
      <c r="BS180" s="414"/>
      <c r="BT180" s="414"/>
      <c r="BU180" s="414"/>
      <c r="BV180" s="414"/>
      <c r="BW180" s="414"/>
      <c r="BX180" s="414"/>
      <c r="BY180" s="414"/>
      <c r="BZ180" s="414"/>
      <c r="CA180" s="414"/>
      <c r="CB180" s="414"/>
      <c r="CC180" s="414"/>
      <c r="CD180" s="414"/>
      <c r="CE180" s="414"/>
      <c r="CF180" s="414"/>
      <c r="CG180" s="414"/>
      <c r="CH180" s="414"/>
      <c r="CI180" s="414"/>
      <c r="CJ180" s="414"/>
      <c r="CK180" s="414"/>
      <c r="CL180" s="414"/>
      <c r="CM180" s="414"/>
      <c r="CN180" s="414"/>
      <c r="CO180" s="414"/>
      <c r="CP180" s="414"/>
      <c r="CQ180" s="414"/>
      <c r="CR180" s="414"/>
      <c r="CS180" s="414"/>
      <c r="CT180" s="414"/>
      <c r="CU180" s="414"/>
      <c r="CV180" s="414"/>
      <c r="CW180" s="414"/>
      <c r="CX180" s="414"/>
      <c r="CY180" s="414"/>
      <c r="CZ180" s="414"/>
      <c r="DA180" s="414"/>
      <c r="DB180" s="414"/>
      <c r="DC180" s="414"/>
      <c r="DD180" s="414"/>
      <c r="DE180" s="414"/>
      <c r="DF180" s="414"/>
      <c r="DG180" s="414"/>
      <c r="DH180" s="414"/>
      <c r="DI180" s="414"/>
      <c r="DJ180" s="414"/>
      <c r="DK180" s="414"/>
      <c r="DL180" s="414"/>
      <c r="DM180" s="414"/>
      <c r="DN180" s="414"/>
      <c r="DO180" s="414"/>
      <c r="DP180" s="414"/>
      <c r="DQ180" s="414"/>
      <c r="DR180" s="414"/>
      <c r="DS180" s="414"/>
      <c r="DT180" s="414"/>
      <c r="DU180" s="414"/>
      <c r="DV180" s="414"/>
      <c r="DW180" s="414"/>
      <c r="DX180" s="414"/>
      <c r="DY180" s="414"/>
      <c r="DZ180" s="414"/>
      <c r="EA180" s="414"/>
      <c r="EB180" s="414"/>
      <c r="EC180" s="414"/>
      <c r="ED180" s="414"/>
      <c r="EE180" s="414"/>
      <c r="EF180" s="414"/>
      <c r="EG180" s="414"/>
      <c r="EH180" s="414"/>
      <c r="EI180" s="414"/>
      <c r="EJ180" s="414"/>
      <c r="EK180" s="414"/>
      <c r="EL180" s="414"/>
      <c r="EM180" s="414"/>
      <c r="EN180" s="414"/>
      <c r="EO180" s="414"/>
      <c r="EP180" s="414"/>
      <c r="EQ180" s="414"/>
      <c r="ER180" s="414"/>
      <c r="ES180" s="414"/>
      <c r="ET180" s="414"/>
      <c r="EU180" s="414"/>
    </row>
    <row r="181" spans="1:151" s="424" customFormat="1" ht="45">
      <c r="A181" s="424" t="s">
        <v>2166</v>
      </c>
      <c r="B181" s="424" t="s">
        <v>2147</v>
      </c>
      <c r="C181" s="424" t="s">
        <v>358</v>
      </c>
      <c r="D181" s="424" t="s">
        <v>2167</v>
      </c>
      <c r="E181" s="424" t="s">
        <v>2168</v>
      </c>
      <c r="F181" s="424" t="s">
        <v>1509</v>
      </c>
      <c r="G181" s="424" t="s">
        <v>1509</v>
      </c>
      <c r="H181" s="424" t="s">
        <v>1508</v>
      </c>
      <c r="I181" s="424" t="s">
        <v>1509</v>
      </c>
      <c r="J181" s="425" t="s">
        <v>1510</v>
      </c>
      <c r="K181" s="425" t="s">
        <v>2154</v>
      </c>
      <c r="L181" s="425" t="s">
        <v>967</v>
      </c>
      <c r="M181" s="424" t="s">
        <v>2169</v>
      </c>
      <c r="N181" s="424" t="s">
        <v>1513</v>
      </c>
      <c r="O181" s="424" t="s">
        <v>1509</v>
      </c>
      <c r="P181" s="424" t="s">
        <v>32</v>
      </c>
      <c r="Q181" s="424" t="s">
        <v>32</v>
      </c>
      <c r="R181" s="424" t="s">
        <v>1509</v>
      </c>
      <c r="S181" s="424" t="s">
        <v>1509</v>
      </c>
      <c r="T181" s="424" t="s">
        <v>6</v>
      </c>
      <c r="V181" s="424" t="s">
        <v>6</v>
      </c>
      <c r="X181" s="424" t="s">
        <v>32</v>
      </c>
      <c r="AC181" s="425"/>
      <c r="AD181" s="425"/>
      <c r="AF181" s="425"/>
      <c r="AG181" s="425"/>
      <c r="AH181" s="424">
        <v>1</v>
      </c>
      <c r="AI181" s="414"/>
      <c r="AJ181" s="414"/>
      <c r="AK181" s="414"/>
      <c r="AL181" s="414"/>
      <c r="AM181" s="414"/>
      <c r="AN181" s="414"/>
      <c r="AO181" s="414"/>
      <c r="AP181" s="414"/>
      <c r="AQ181" s="414"/>
      <c r="AR181" s="414"/>
      <c r="AS181" s="414"/>
      <c r="AT181" s="414"/>
      <c r="AU181" s="414"/>
      <c r="AV181" s="414"/>
      <c r="AW181" s="414"/>
      <c r="AX181" s="414"/>
      <c r="AY181" s="414"/>
      <c r="AZ181" s="414"/>
      <c r="BA181" s="414"/>
      <c r="BB181" s="414"/>
      <c r="BC181" s="414"/>
      <c r="BD181" s="414"/>
      <c r="BE181" s="414"/>
      <c r="BF181" s="414"/>
      <c r="BG181" s="414"/>
      <c r="BH181" s="414"/>
      <c r="BI181" s="414"/>
      <c r="BJ181" s="414"/>
      <c r="BK181" s="414"/>
      <c r="BL181" s="414"/>
      <c r="BM181" s="414"/>
      <c r="BN181" s="414"/>
      <c r="BO181" s="414"/>
      <c r="BP181" s="414"/>
      <c r="BQ181" s="414"/>
      <c r="BR181" s="414"/>
      <c r="BS181" s="414"/>
      <c r="BT181" s="414"/>
      <c r="BU181" s="414"/>
      <c r="BV181" s="414"/>
      <c r="BW181" s="414"/>
      <c r="BX181" s="414"/>
      <c r="BY181" s="414"/>
      <c r="BZ181" s="414"/>
      <c r="CA181" s="414"/>
      <c r="CB181" s="414"/>
      <c r="CC181" s="414"/>
      <c r="CD181" s="414"/>
      <c r="CE181" s="414"/>
      <c r="CF181" s="414"/>
      <c r="CG181" s="414"/>
      <c r="CH181" s="414"/>
      <c r="CI181" s="414"/>
      <c r="CJ181" s="414"/>
      <c r="CK181" s="414"/>
      <c r="CL181" s="414"/>
      <c r="CM181" s="414"/>
      <c r="CN181" s="414"/>
      <c r="CO181" s="414"/>
      <c r="CP181" s="414"/>
      <c r="CQ181" s="414"/>
      <c r="CR181" s="414"/>
      <c r="CS181" s="414"/>
      <c r="CT181" s="414"/>
      <c r="CU181" s="414"/>
      <c r="CV181" s="414"/>
      <c r="CW181" s="414"/>
      <c r="CX181" s="414"/>
      <c r="CY181" s="414"/>
      <c r="CZ181" s="414"/>
      <c r="DA181" s="414"/>
      <c r="DB181" s="414"/>
      <c r="DC181" s="414"/>
      <c r="DD181" s="414"/>
      <c r="DE181" s="414"/>
      <c r="DF181" s="414"/>
      <c r="DG181" s="414"/>
      <c r="DH181" s="414"/>
      <c r="DI181" s="414"/>
      <c r="DJ181" s="414"/>
      <c r="DK181" s="414"/>
      <c r="DL181" s="414"/>
      <c r="DM181" s="414"/>
      <c r="DN181" s="414"/>
      <c r="DO181" s="414"/>
      <c r="DP181" s="414"/>
      <c r="DQ181" s="414"/>
      <c r="DR181" s="414"/>
      <c r="DS181" s="414"/>
      <c r="DT181" s="414"/>
      <c r="DU181" s="414"/>
      <c r="DV181" s="414"/>
      <c r="DW181" s="414"/>
      <c r="DX181" s="414"/>
      <c r="DY181" s="414"/>
      <c r="DZ181" s="414"/>
      <c r="EA181" s="414"/>
      <c r="EB181" s="414"/>
      <c r="EC181" s="414"/>
      <c r="ED181" s="414"/>
      <c r="EE181" s="414"/>
      <c r="EF181" s="414"/>
      <c r="EG181" s="414"/>
      <c r="EH181" s="414"/>
      <c r="EI181" s="414"/>
      <c r="EJ181" s="414"/>
      <c r="EK181" s="414"/>
      <c r="EL181" s="414"/>
      <c r="EM181" s="414"/>
      <c r="EN181" s="414"/>
      <c r="EO181" s="414"/>
      <c r="EP181" s="414"/>
      <c r="EQ181" s="414"/>
      <c r="ER181" s="414"/>
      <c r="ES181" s="414"/>
      <c r="ET181" s="414"/>
      <c r="EU181" s="414"/>
    </row>
    <row r="182" spans="1:151" s="424" customFormat="1" ht="45">
      <c r="A182" s="424" t="s">
        <v>2170</v>
      </c>
      <c r="B182" s="424" t="s">
        <v>2147</v>
      </c>
      <c r="C182" s="424" t="s">
        <v>1625</v>
      </c>
      <c r="D182" s="424" t="s">
        <v>2171</v>
      </c>
      <c r="E182" s="424" t="s">
        <v>2172</v>
      </c>
      <c r="F182" s="424" t="s">
        <v>1509</v>
      </c>
      <c r="G182" s="424" t="s">
        <v>1509</v>
      </c>
      <c r="H182" s="424" t="s">
        <v>1508</v>
      </c>
      <c r="I182" s="424" t="s">
        <v>1509</v>
      </c>
      <c r="J182" s="425" t="s">
        <v>1510</v>
      </c>
      <c r="K182" s="425" t="s">
        <v>2154</v>
      </c>
      <c r="L182" s="425" t="s">
        <v>967</v>
      </c>
      <c r="M182" s="424" t="s">
        <v>1512</v>
      </c>
      <c r="N182" s="424" t="s">
        <v>1513</v>
      </c>
      <c r="O182" s="424" t="s">
        <v>1509</v>
      </c>
      <c r="P182" s="424" t="s">
        <v>32</v>
      </c>
      <c r="Q182" s="424" t="s">
        <v>32</v>
      </c>
      <c r="R182" s="424" t="s">
        <v>1509</v>
      </c>
      <c r="S182" s="424" t="s">
        <v>1509</v>
      </c>
      <c r="T182" s="424" t="s">
        <v>8</v>
      </c>
      <c r="V182" s="424" t="s">
        <v>8</v>
      </c>
      <c r="AC182" s="425"/>
      <c r="AD182" s="425"/>
      <c r="AF182" s="425"/>
      <c r="AG182" s="425"/>
      <c r="AH182" s="424">
        <v>1</v>
      </c>
      <c r="AI182" s="414"/>
      <c r="AJ182" s="414"/>
      <c r="AK182" s="414"/>
      <c r="AL182" s="414"/>
      <c r="AM182" s="414"/>
      <c r="AN182" s="414"/>
      <c r="AO182" s="414"/>
      <c r="AP182" s="414"/>
      <c r="AQ182" s="414"/>
      <c r="AR182" s="414"/>
      <c r="AS182" s="414"/>
      <c r="AT182" s="414"/>
      <c r="AU182" s="414"/>
      <c r="AV182" s="414"/>
      <c r="AW182" s="414"/>
      <c r="AX182" s="414"/>
      <c r="AY182" s="414"/>
      <c r="AZ182" s="414"/>
      <c r="BA182" s="414"/>
      <c r="BB182" s="414"/>
      <c r="BC182" s="414"/>
      <c r="BD182" s="414"/>
      <c r="BE182" s="414"/>
      <c r="BF182" s="414"/>
      <c r="BG182" s="414"/>
      <c r="BH182" s="414"/>
      <c r="BI182" s="414"/>
      <c r="BJ182" s="414"/>
      <c r="BK182" s="414"/>
      <c r="BL182" s="414"/>
      <c r="BM182" s="414"/>
      <c r="BN182" s="414"/>
      <c r="BO182" s="414"/>
      <c r="BP182" s="414"/>
      <c r="BQ182" s="414"/>
      <c r="BR182" s="414"/>
      <c r="BS182" s="414"/>
      <c r="BT182" s="414"/>
      <c r="BU182" s="414"/>
      <c r="BV182" s="414"/>
      <c r="BW182" s="414"/>
      <c r="BX182" s="414"/>
      <c r="BY182" s="414"/>
      <c r="BZ182" s="414"/>
      <c r="CA182" s="414"/>
      <c r="CB182" s="414"/>
      <c r="CC182" s="414"/>
      <c r="CD182" s="414"/>
      <c r="CE182" s="414"/>
      <c r="CF182" s="414"/>
      <c r="CG182" s="414"/>
      <c r="CH182" s="414"/>
      <c r="CI182" s="414"/>
      <c r="CJ182" s="414"/>
      <c r="CK182" s="414"/>
      <c r="CL182" s="414"/>
      <c r="CM182" s="414"/>
      <c r="CN182" s="414"/>
      <c r="CO182" s="414"/>
      <c r="CP182" s="414"/>
      <c r="CQ182" s="414"/>
      <c r="CR182" s="414"/>
      <c r="CS182" s="414"/>
      <c r="CT182" s="414"/>
      <c r="CU182" s="414"/>
      <c r="CV182" s="414"/>
      <c r="CW182" s="414"/>
      <c r="CX182" s="414"/>
      <c r="CY182" s="414"/>
      <c r="CZ182" s="414"/>
      <c r="DA182" s="414"/>
      <c r="DB182" s="414"/>
      <c r="DC182" s="414"/>
      <c r="DD182" s="414"/>
      <c r="DE182" s="414"/>
      <c r="DF182" s="414"/>
      <c r="DG182" s="414"/>
      <c r="DH182" s="414"/>
      <c r="DI182" s="414"/>
      <c r="DJ182" s="414"/>
      <c r="DK182" s="414"/>
      <c r="DL182" s="414"/>
      <c r="DM182" s="414"/>
      <c r="DN182" s="414"/>
      <c r="DO182" s="414"/>
      <c r="DP182" s="414"/>
      <c r="DQ182" s="414"/>
      <c r="DR182" s="414"/>
      <c r="DS182" s="414"/>
      <c r="DT182" s="414"/>
      <c r="DU182" s="414"/>
      <c r="DV182" s="414"/>
      <c r="DW182" s="414"/>
      <c r="DX182" s="414"/>
      <c r="DY182" s="414"/>
      <c r="DZ182" s="414"/>
      <c r="EA182" s="414"/>
      <c r="EB182" s="414"/>
      <c r="EC182" s="414"/>
      <c r="ED182" s="414"/>
      <c r="EE182" s="414"/>
      <c r="EF182" s="414"/>
      <c r="EG182" s="414"/>
      <c r="EH182" s="414"/>
      <c r="EI182" s="414"/>
      <c r="EJ182" s="414"/>
      <c r="EK182" s="414"/>
      <c r="EL182" s="414"/>
      <c r="EM182" s="414"/>
      <c r="EN182" s="414"/>
      <c r="EO182" s="414"/>
      <c r="EP182" s="414"/>
      <c r="EQ182" s="414"/>
      <c r="ER182" s="414"/>
      <c r="ES182" s="414"/>
      <c r="ET182" s="414"/>
      <c r="EU182" s="414"/>
    </row>
    <row r="183" spans="1:151" s="424" customFormat="1" ht="45">
      <c r="A183" s="424" t="s">
        <v>2173</v>
      </c>
      <c r="B183" s="424" t="s">
        <v>2147</v>
      </c>
      <c r="C183" s="424" t="s">
        <v>2157</v>
      </c>
      <c r="D183" s="424" t="s">
        <v>2174</v>
      </c>
      <c r="E183" s="424" t="s">
        <v>2175</v>
      </c>
      <c r="F183" s="424" t="s">
        <v>1509</v>
      </c>
      <c r="G183" s="424" t="s">
        <v>1509</v>
      </c>
      <c r="H183" s="424" t="s">
        <v>1508</v>
      </c>
      <c r="I183" s="424" t="s">
        <v>1509</v>
      </c>
      <c r="J183" s="425" t="s">
        <v>1510</v>
      </c>
      <c r="K183" s="425" t="s">
        <v>2154</v>
      </c>
      <c r="L183" s="425" t="s">
        <v>967</v>
      </c>
      <c r="M183" s="424" t="s">
        <v>1512</v>
      </c>
      <c r="N183" s="424" t="s">
        <v>1514</v>
      </c>
      <c r="O183" s="424" t="s">
        <v>1514</v>
      </c>
      <c r="P183" s="424" t="s">
        <v>32</v>
      </c>
      <c r="Q183" s="424" t="s">
        <v>32</v>
      </c>
      <c r="R183" s="424" t="s">
        <v>1509</v>
      </c>
      <c r="S183" s="424" t="s">
        <v>1509</v>
      </c>
      <c r="T183" s="424" t="s">
        <v>6</v>
      </c>
      <c r="V183" s="424" t="s">
        <v>6</v>
      </c>
      <c r="AC183" s="425"/>
      <c r="AF183" s="425"/>
      <c r="AH183" s="424">
        <v>1</v>
      </c>
      <c r="AI183" s="414"/>
      <c r="AJ183" s="414"/>
      <c r="AK183" s="414"/>
      <c r="AL183" s="414"/>
      <c r="AM183" s="414"/>
      <c r="AN183" s="414"/>
      <c r="AO183" s="414"/>
      <c r="AP183" s="414"/>
      <c r="AQ183" s="414"/>
      <c r="AR183" s="414"/>
      <c r="AS183" s="414"/>
      <c r="AT183" s="414"/>
      <c r="AU183" s="414"/>
      <c r="AV183" s="414"/>
      <c r="AW183" s="414"/>
      <c r="AX183" s="414"/>
      <c r="AY183" s="414"/>
      <c r="AZ183" s="414"/>
      <c r="BA183" s="414"/>
      <c r="BB183" s="414"/>
      <c r="BC183" s="414"/>
      <c r="BD183" s="414"/>
      <c r="BE183" s="414"/>
      <c r="BF183" s="414"/>
      <c r="BG183" s="414"/>
      <c r="BH183" s="414"/>
      <c r="BI183" s="414"/>
      <c r="BJ183" s="414"/>
      <c r="BK183" s="414"/>
      <c r="BL183" s="414"/>
      <c r="BM183" s="414"/>
      <c r="BN183" s="414"/>
      <c r="BO183" s="414"/>
      <c r="BP183" s="414"/>
      <c r="BQ183" s="414"/>
      <c r="BR183" s="414"/>
      <c r="BS183" s="414"/>
      <c r="BT183" s="414"/>
      <c r="BU183" s="414"/>
      <c r="BV183" s="414"/>
      <c r="BW183" s="414"/>
      <c r="BX183" s="414"/>
      <c r="BY183" s="414"/>
      <c r="BZ183" s="414"/>
      <c r="CA183" s="414"/>
      <c r="CB183" s="414"/>
      <c r="CC183" s="414"/>
      <c r="CD183" s="414"/>
      <c r="CE183" s="414"/>
      <c r="CF183" s="414"/>
      <c r="CG183" s="414"/>
      <c r="CH183" s="414"/>
      <c r="CI183" s="414"/>
      <c r="CJ183" s="414"/>
      <c r="CK183" s="414"/>
      <c r="CL183" s="414"/>
      <c r="CM183" s="414"/>
      <c r="CN183" s="414"/>
      <c r="CO183" s="414"/>
      <c r="CP183" s="414"/>
      <c r="CQ183" s="414"/>
      <c r="CR183" s="414"/>
      <c r="CS183" s="414"/>
      <c r="CT183" s="414"/>
      <c r="CU183" s="414"/>
      <c r="CV183" s="414"/>
      <c r="CW183" s="414"/>
      <c r="CX183" s="414"/>
      <c r="CY183" s="414"/>
      <c r="CZ183" s="414"/>
      <c r="DA183" s="414"/>
      <c r="DB183" s="414"/>
      <c r="DC183" s="414"/>
      <c r="DD183" s="414"/>
      <c r="DE183" s="414"/>
      <c r="DF183" s="414"/>
      <c r="DG183" s="414"/>
      <c r="DH183" s="414"/>
      <c r="DI183" s="414"/>
      <c r="DJ183" s="414"/>
      <c r="DK183" s="414"/>
      <c r="DL183" s="414"/>
      <c r="DM183" s="414"/>
      <c r="DN183" s="414"/>
      <c r="DO183" s="414"/>
      <c r="DP183" s="414"/>
      <c r="DQ183" s="414"/>
      <c r="DR183" s="414"/>
      <c r="DS183" s="414"/>
      <c r="DT183" s="414"/>
      <c r="DU183" s="414"/>
      <c r="DV183" s="414"/>
      <c r="DW183" s="414"/>
      <c r="DX183" s="414"/>
      <c r="DY183" s="414"/>
      <c r="DZ183" s="414"/>
      <c r="EA183" s="414"/>
      <c r="EB183" s="414"/>
      <c r="EC183" s="414"/>
      <c r="ED183" s="414"/>
      <c r="EE183" s="414"/>
      <c r="EF183" s="414"/>
      <c r="EG183" s="414"/>
      <c r="EH183" s="414"/>
      <c r="EI183" s="414"/>
      <c r="EJ183" s="414"/>
      <c r="EK183" s="414"/>
      <c r="EL183" s="414"/>
      <c r="EM183" s="414"/>
      <c r="EN183" s="414"/>
      <c r="EO183" s="414"/>
      <c r="EP183" s="414"/>
      <c r="EQ183" s="414"/>
      <c r="ER183" s="414"/>
      <c r="ES183" s="414"/>
      <c r="ET183" s="414"/>
      <c r="EU183" s="414"/>
    </row>
    <row r="184" spans="1:151" s="424" customFormat="1" ht="45">
      <c r="A184" s="424" t="s">
        <v>2176</v>
      </c>
      <c r="B184" s="424" t="s">
        <v>2147</v>
      </c>
      <c r="C184" s="424" t="s">
        <v>359</v>
      </c>
      <c r="D184" s="424" t="s">
        <v>2177</v>
      </c>
      <c r="E184" s="424" t="s">
        <v>2178</v>
      </c>
      <c r="F184" s="424" t="s">
        <v>1509</v>
      </c>
      <c r="G184" s="424" t="s">
        <v>1509</v>
      </c>
      <c r="H184" s="424" t="s">
        <v>1508</v>
      </c>
      <c r="I184" s="424" t="s">
        <v>1509</v>
      </c>
      <c r="J184" s="425" t="s">
        <v>1510</v>
      </c>
      <c r="K184" s="425" t="s">
        <v>2154</v>
      </c>
      <c r="L184" s="425" t="s">
        <v>967</v>
      </c>
      <c r="M184" s="424" t="s">
        <v>1512</v>
      </c>
      <c r="N184" s="424" t="s">
        <v>1523</v>
      </c>
      <c r="O184" s="424" t="s">
        <v>1509</v>
      </c>
      <c r="P184" s="424" t="s">
        <v>32</v>
      </c>
      <c r="Q184" s="424" t="s">
        <v>32</v>
      </c>
      <c r="R184" s="424" t="s">
        <v>1509</v>
      </c>
      <c r="S184" s="424" t="s">
        <v>1509</v>
      </c>
      <c r="T184" s="424" t="s">
        <v>6</v>
      </c>
      <c r="V184" s="424" t="s">
        <v>6</v>
      </c>
      <c r="AC184" s="425"/>
      <c r="AF184" s="425"/>
      <c r="AH184" s="424">
        <v>1</v>
      </c>
      <c r="AI184" s="414"/>
      <c r="AJ184" s="414"/>
      <c r="AK184" s="414"/>
      <c r="AL184" s="414"/>
      <c r="AM184" s="414"/>
      <c r="AN184" s="414"/>
      <c r="AO184" s="414"/>
      <c r="AP184" s="414"/>
      <c r="AQ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c r="BV184" s="414"/>
      <c r="BW184" s="414"/>
      <c r="BX184" s="414"/>
      <c r="BY184" s="414"/>
      <c r="BZ184" s="414"/>
      <c r="CA184" s="414"/>
      <c r="CB184" s="414"/>
      <c r="CC184" s="414"/>
      <c r="CD184" s="414"/>
      <c r="CE184" s="414"/>
      <c r="CF184" s="414"/>
      <c r="CG184" s="414"/>
      <c r="CH184" s="414"/>
      <c r="CI184" s="414"/>
      <c r="CJ184" s="414"/>
      <c r="CK184" s="414"/>
      <c r="CL184" s="414"/>
      <c r="CM184" s="414"/>
      <c r="CN184" s="414"/>
      <c r="CO184" s="414"/>
      <c r="CP184" s="414"/>
      <c r="CQ184" s="414"/>
      <c r="CR184" s="414"/>
      <c r="CS184" s="414"/>
      <c r="CT184" s="414"/>
      <c r="CU184" s="414"/>
      <c r="CV184" s="414"/>
      <c r="CW184" s="414"/>
      <c r="CX184" s="414"/>
      <c r="CY184" s="414"/>
      <c r="CZ184" s="414"/>
      <c r="DA184" s="414"/>
      <c r="DB184" s="414"/>
      <c r="DC184" s="414"/>
      <c r="DD184" s="414"/>
      <c r="DE184" s="414"/>
      <c r="DF184" s="414"/>
      <c r="DG184" s="414"/>
      <c r="DH184" s="414"/>
      <c r="DI184" s="414"/>
      <c r="DJ184" s="414"/>
      <c r="DK184" s="414"/>
      <c r="DL184" s="414"/>
      <c r="DM184" s="414"/>
      <c r="DN184" s="414"/>
      <c r="DO184" s="414"/>
      <c r="DP184" s="414"/>
      <c r="DQ184" s="414"/>
      <c r="DR184" s="414"/>
      <c r="DS184" s="414"/>
      <c r="DT184" s="414"/>
      <c r="DU184" s="414"/>
      <c r="DV184" s="414"/>
      <c r="DW184" s="414"/>
      <c r="DX184" s="414"/>
      <c r="DY184" s="414"/>
      <c r="DZ184" s="414"/>
      <c r="EA184" s="414"/>
      <c r="EB184" s="414"/>
      <c r="EC184" s="414"/>
      <c r="ED184" s="414"/>
      <c r="EE184" s="414"/>
      <c r="EF184" s="414"/>
      <c r="EG184" s="414"/>
      <c r="EH184" s="414"/>
      <c r="EI184" s="414"/>
      <c r="EJ184" s="414"/>
      <c r="EK184" s="414"/>
      <c r="EL184" s="414"/>
      <c r="EM184" s="414"/>
      <c r="EN184" s="414"/>
      <c r="EO184" s="414"/>
      <c r="EP184" s="414"/>
      <c r="EQ184" s="414"/>
      <c r="ER184" s="414"/>
      <c r="ES184" s="414"/>
      <c r="ET184" s="414"/>
      <c r="EU184" s="414"/>
    </row>
    <row r="185" spans="1:151" s="424" customFormat="1" ht="75">
      <c r="A185" s="424" t="s">
        <v>2179</v>
      </c>
      <c r="B185" s="424" t="s">
        <v>2147</v>
      </c>
      <c r="C185" s="424" t="s">
        <v>1625</v>
      </c>
      <c r="D185" s="424" t="s">
        <v>2180</v>
      </c>
      <c r="E185" s="424" t="s">
        <v>2181</v>
      </c>
      <c r="F185" s="424" t="s">
        <v>1509</v>
      </c>
      <c r="G185" s="424" t="s">
        <v>1509</v>
      </c>
      <c r="H185" s="424" t="s">
        <v>1508</v>
      </c>
      <c r="I185" s="424" t="s">
        <v>1509</v>
      </c>
      <c r="J185" s="425" t="s">
        <v>1510</v>
      </c>
      <c r="K185" s="425" t="s">
        <v>2154</v>
      </c>
      <c r="L185" s="425" t="s">
        <v>967</v>
      </c>
      <c r="M185" s="424" t="s">
        <v>1512</v>
      </c>
      <c r="N185" s="424" t="s">
        <v>1523</v>
      </c>
      <c r="O185" s="424" t="s">
        <v>1509</v>
      </c>
      <c r="P185" s="424" t="s">
        <v>32</v>
      </c>
      <c r="Q185" s="424" t="s">
        <v>32</v>
      </c>
      <c r="R185" s="424" t="s">
        <v>1509</v>
      </c>
      <c r="S185" s="424" t="s">
        <v>1509</v>
      </c>
      <c r="T185" s="424" t="s">
        <v>6</v>
      </c>
      <c r="V185" s="424" t="s">
        <v>6</v>
      </c>
      <c r="AC185" s="425"/>
      <c r="AF185" s="425"/>
      <c r="AH185" s="424">
        <v>1</v>
      </c>
      <c r="AI185" s="414"/>
      <c r="AJ185" s="414"/>
      <c r="AK185" s="414"/>
      <c r="AL185" s="414"/>
      <c r="AM185" s="414"/>
      <c r="AN185" s="414"/>
      <c r="AO185" s="414"/>
      <c r="AP185" s="414"/>
      <c r="AQ185" s="414"/>
      <c r="AR185" s="414"/>
      <c r="AS185" s="414"/>
      <c r="AT185" s="414"/>
      <c r="AU185" s="414"/>
      <c r="AV185" s="414"/>
      <c r="AW185" s="414"/>
      <c r="AX185" s="414"/>
      <c r="AY185" s="414"/>
      <c r="AZ185" s="414"/>
      <c r="BA185" s="414"/>
      <c r="BB185" s="414"/>
      <c r="BC185" s="414"/>
      <c r="BD185" s="414"/>
      <c r="BE185" s="414"/>
      <c r="BF185" s="414"/>
      <c r="BG185" s="414"/>
      <c r="BH185" s="414"/>
      <c r="BI185" s="414"/>
      <c r="BJ185" s="414"/>
      <c r="BK185" s="414"/>
      <c r="BL185" s="414"/>
      <c r="BM185" s="414"/>
      <c r="BN185" s="414"/>
      <c r="BO185" s="414"/>
      <c r="BP185" s="414"/>
      <c r="BQ185" s="414"/>
      <c r="BR185" s="414"/>
      <c r="BS185" s="414"/>
      <c r="BT185" s="414"/>
      <c r="BU185" s="414"/>
      <c r="BV185" s="414"/>
      <c r="BW185" s="414"/>
      <c r="BX185" s="414"/>
      <c r="BY185" s="414"/>
      <c r="BZ185" s="414"/>
      <c r="CA185" s="414"/>
      <c r="CB185" s="414"/>
      <c r="CC185" s="414"/>
      <c r="CD185" s="414"/>
      <c r="CE185" s="414"/>
      <c r="CF185" s="414"/>
      <c r="CG185" s="414"/>
      <c r="CH185" s="414"/>
      <c r="CI185" s="414"/>
      <c r="CJ185" s="414"/>
      <c r="CK185" s="414"/>
      <c r="CL185" s="414"/>
      <c r="CM185" s="414"/>
      <c r="CN185" s="414"/>
      <c r="CO185" s="414"/>
      <c r="CP185" s="414"/>
      <c r="CQ185" s="414"/>
      <c r="CR185" s="414"/>
      <c r="CS185" s="414"/>
      <c r="CT185" s="414"/>
      <c r="CU185" s="414"/>
      <c r="CV185" s="414"/>
      <c r="CW185" s="414"/>
      <c r="CX185" s="414"/>
      <c r="CY185" s="414"/>
      <c r="CZ185" s="414"/>
      <c r="DA185" s="414"/>
      <c r="DB185" s="414"/>
      <c r="DC185" s="414"/>
      <c r="DD185" s="414"/>
      <c r="DE185" s="414"/>
      <c r="DF185" s="414"/>
      <c r="DG185" s="414"/>
      <c r="DH185" s="414"/>
      <c r="DI185" s="414"/>
      <c r="DJ185" s="414"/>
      <c r="DK185" s="414"/>
      <c r="DL185" s="414"/>
      <c r="DM185" s="414"/>
      <c r="DN185" s="414"/>
      <c r="DO185" s="414"/>
      <c r="DP185" s="414"/>
      <c r="DQ185" s="414"/>
      <c r="DR185" s="414"/>
      <c r="DS185" s="414"/>
      <c r="DT185" s="414"/>
      <c r="DU185" s="414"/>
      <c r="DV185" s="414"/>
      <c r="DW185" s="414"/>
      <c r="DX185" s="414"/>
      <c r="DY185" s="414"/>
      <c r="DZ185" s="414"/>
      <c r="EA185" s="414"/>
      <c r="EB185" s="414"/>
      <c r="EC185" s="414"/>
      <c r="ED185" s="414"/>
      <c r="EE185" s="414"/>
      <c r="EF185" s="414"/>
      <c r="EG185" s="414"/>
      <c r="EH185" s="414"/>
      <c r="EI185" s="414"/>
      <c r="EJ185" s="414"/>
      <c r="EK185" s="414"/>
      <c r="EL185" s="414"/>
      <c r="EM185" s="414"/>
      <c r="EN185" s="414"/>
      <c r="EO185" s="414"/>
      <c r="EP185" s="414"/>
      <c r="EQ185" s="414"/>
      <c r="ER185" s="414"/>
      <c r="ES185" s="414"/>
      <c r="ET185" s="414"/>
      <c r="EU185" s="414"/>
    </row>
    <row r="186" spans="1:151" s="424" customFormat="1" ht="45">
      <c r="A186" s="424" t="s">
        <v>2182</v>
      </c>
      <c r="B186" s="424" t="s">
        <v>2147</v>
      </c>
      <c r="C186" s="424" t="s">
        <v>358</v>
      </c>
      <c r="D186" s="424" t="s">
        <v>2183</v>
      </c>
      <c r="E186" s="424" t="s">
        <v>2178</v>
      </c>
      <c r="F186" s="424" t="s">
        <v>1509</v>
      </c>
      <c r="G186" s="424" t="s">
        <v>1509</v>
      </c>
      <c r="H186" s="424" t="s">
        <v>1508</v>
      </c>
      <c r="I186" s="424" t="s">
        <v>1509</v>
      </c>
      <c r="J186" s="425" t="s">
        <v>1510</v>
      </c>
      <c r="K186" s="425" t="s">
        <v>2154</v>
      </c>
      <c r="L186" s="425" t="s">
        <v>967</v>
      </c>
      <c r="M186" s="424" t="s">
        <v>1512</v>
      </c>
      <c r="N186" s="424" t="s">
        <v>1514</v>
      </c>
      <c r="O186" s="424" t="s">
        <v>1514</v>
      </c>
      <c r="P186" s="424" t="s">
        <v>32</v>
      </c>
      <c r="Q186" s="424" t="s">
        <v>32</v>
      </c>
      <c r="R186" s="424" t="s">
        <v>1509</v>
      </c>
      <c r="S186" s="424" t="s">
        <v>1509</v>
      </c>
      <c r="T186" s="424" t="s">
        <v>6</v>
      </c>
      <c r="V186" s="424" t="s">
        <v>6</v>
      </c>
      <c r="AC186" s="425"/>
      <c r="AF186" s="425"/>
      <c r="AH186" s="424">
        <v>1</v>
      </c>
      <c r="AI186" s="414"/>
      <c r="AJ186" s="414"/>
      <c r="AK186" s="414"/>
      <c r="AL186" s="414"/>
      <c r="AM186" s="414"/>
      <c r="AN186" s="414"/>
      <c r="AO186" s="414"/>
      <c r="AP186" s="414"/>
      <c r="AQ186" s="414"/>
      <c r="AR186" s="414"/>
      <c r="AS186" s="414"/>
      <c r="AT186" s="414"/>
      <c r="AU186" s="414"/>
      <c r="AV186" s="414"/>
      <c r="AW186" s="414"/>
      <c r="AX186" s="414"/>
      <c r="AY186" s="414"/>
      <c r="AZ186" s="414"/>
      <c r="BA186" s="414"/>
      <c r="BB186" s="414"/>
      <c r="BC186" s="414"/>
      <c r="BD186" s="414"/>
      <c r="BE186" s="414"/>
      <c r="BF186" s="414"/>
      <c r="BG186" s="414"/>
      <c r="BH186" s="414"/>
      <c r="BI186" s="414"/>
      <c r="BJ186" s="414"/>
      <c r="BK186" s="414"/>
      <c r="BL186" s="414"/>
      <c r="BM186" s="414"/>
      <c r="BN186" s="414"/>
      <c r="BO186" s="414"/>
      <c r="BP186" s="414"/>
      <c r="BQ186" s="414"/>
      <c r="BR186" s="414"/>
      <c r="BS186" s="414"/>
      <c r="BT186" s="414"/>
      <c r="BU186" s="414"/>
      <c r="BV186" s="414"/>
      <c r="BW186" s="414"/>
      <c r="BX186" s="414"/>
      <c r="BY186" s="414"/>
      <c r="BZ186" s="414"/>
      <c r="CA186" s="414"/>
      <c r="CB186" s="414"/>
      <c r="CC186" s="414"/>
      <c r="CD186" s="414"/>
      <c r="CE186" s="414"/>
      <c r="CF186" s="414"/>
      <c r="CG186" s="414"/>
      <c r="CH186" s="414"/>
      <c r="CI186" s="414"/>
      <c r="CJ186" s="414"/>
      <c r="CK186" s="414"/>
      <c r="CL186" s="414"/>
      <c r="CM186" s="414"/>
      <c r="CN186" s="414"/>
      <c r="CO186" s="414"/>
      <c r="CP186" s="414"/>
      <c r="CQ186" s="414"/>
      <c r="CR186" s="414"/>
      <c r="CS186" s="414"/>
      <c r="CT186" s="414"/>
      <c r="CU186" s="414"/>
      <c r="CV186" s="414"/>
      <c r="CW186" s="414"/>
      <c r="CX186" s="414"/>
      <c r="CY186" s="414"/>
      <c r="CZ186" s="414"/>
      <c r="DA186" s="414"/>
      <c r="DB186" s="414"/>
      <c r="DC186" s="414"/>
      <c r="DD186" s="414"/>
      <c r="DE186" s="414"/>
      <c r="DF186" s="414"/>
      <c r="DG186" s="414"/>
      <c r="DH186" s="414"/>
      <c r="DI186" s="414"/>
      <c r="DJ186" s="414"/>
      <c r="DK186" s="414"/>
      <c r="DL186" s="414"/>
      <c r="DM186" s="414"/>
      <c r="DN186" s="414"/>
      <c r="DO186" s="414"/>
      <c r="DP186" s="414"/>
      <c r="DQ186" s="414"/>
      <c r="DR186" s="414"/>
      <c r="DS186" s="414"/>
      <c r="DT186" s="414"/>
      <c r="DU186" s="414"/>
      <c r="DV186" s="414"/>
      <c r="DW186" s="414"/>
      <c r="DX186" s="414"/>
      <c r="DY186" s="414"/>
      <c r="DZ186" s="414"/>
      <c r="EA186" s="414"/>
      <c r="EB186" s="414"/>
      <c r="EC186" s="414"/>
      <c r="ED186" s="414"/>
      <c r="EE186" s="414"/>
      <c r="EF186" s="414"/>
      <c r="EG186" s="414"/>
      <c r="EH186" s="414"/>
      <c r="EI186" s="414"/>
      <c r="EJ186" s="414"/>
      <c r="EK186" s="414"/>
      <c r="EL186" s="414"/>
      <c r="EM186" s="414"/>
      <c r="EN186" s="414"/>
      <c r="EO186" s="414"/>
      <c r="EP186" s="414"/>
      <c r="EQ186" s="414"/>
      <c r="ER186" s="414"/>
      <c r="ES186" s="414"/>
      <c r="ET186" s="414"/>
      <c r="EU186" s="414"/>
    </row>
    <row r="187" spans="1:151" s="424" customFormat="1" ht="45">
      <c r="A187" s="424" t="s">
        <v>2184</v>
      </c>
      <c r="B187" s="424" t="s">
        <v>2147</v>
      </c>
      <c r="C187" s="424" t="s">
        <v>358</v>
      </c>
      <c r="D187" s="424" t="s">
        <v>2185</v>
      </c>
      <c r="E187" s="424" t="s">
        <v>2186</v>
      </c>
      <c r="F187" s="424" t="s">
        <v>1509</v>
      </c>
      <c r="G187" s="424" t="s">
        <v>1509</v>
      </c>
      <c r="H187" s="424" t="s">
        <v>1508</v>
      </c>
      <c r="I187" s="424" t="s">
        <v>1509</v>
      </c>
      <c r="J187" s="425" t="s">
        <v>1510</v>
      </c>
      <c r="K187" s="425" t="s">
        <v>2154</v>
      </c>
      <c r="L187" s="425" t="s">
        <v>967</v>
      </c>
      <c r="M187" s="424" t="s">
        <v>1512</v>
      </c>
      <c r="N187" s="424" t="s">
        <v>1514</v>
      </c>
      <c r="O187" s="424" t="s">
        <v>1514</v>
      </c>
      <c r="P187" s="424" t="s">
        <v>32</v>
      </c>
      <c r="Q187" s="424" t="s">
        <v>32</v>
      </c>
      <c r="R187" s="424" t="s">
        <v>1509</v>
      </c>
      <c r="S187" s="424" t="s">
        <v>1509</v>
      </c>
      <c r="T187" s="424" t="s">
        <v>6</v>
      </c>
      <c r="V187" s="424" t="s">
        <v>6</v>
      </c>
      <c r="AC187" s="425"/>
      <c r="AF187" s="425"/>
      <c r="AH187" s="424">
        <v>1</v>
      </c>
      <c r="AI187" s="414"/>
      <c r="AJ187" s="414"/>
      <c r="AK187" s="414"/>
      <c r="AL187" s="414"/>
      <c r="AM187" s="414"/>
      <c r="AN187" s="414"/>
      <c r="AO187" s="414"/>
      <c r="AP187" s="414"/>
      <c r="AQ187" s="414"/>
      <c r="AR187" s="414"/>
      <c r="AS187" s="414"/>
      <c r="AT187" s="414"/>
      <c r="AU187" s="414"/>
      <c r="AV187" s="414"/>
      <c r="AW187" s="414"/>
      <c r="AX187" s="414"/>
      <c r="AY187" s="414"/>
      <c r="AZ187" s="414"/>
      <c r="BA187" s="414"/>
      <c r="BB187" s="414"/>
      <c r="BC187" s="414"/>
      <c r="BD187" s="414"/>
      <c r="BE187" s="414"/>
      <c r="BF187" s="414"/>
      <c r="BG187" s="414"/>
      <c r="BH187" s="414"/>
      <c r="BI187" s="414"/>
      <c r="BJ187" s="414"/>
      <c r="BK187" s="414"/>
      <c r="BL187" s="414"/>
      <c r="BM187" s="414"/>
      <c r="BN187" s="414"/>
      <c r="BO187" s="414"/>
      <c r="BP187" s="414"/>
      <c r="BQ187" s="414"/>
      <c r="BR187" s="414"/>
      <c r="BS187" s="414"/>
      <c r="BT187" s="414"/>
      <c r="BU187" s="414"/>
      <c r="BV187" s="414"/>
      <c r="BW187" s="414"/>
      <c r="BX187" s="414"/>
      <c r="BY187" s="414"/>
      <c r="BZ187" s="414"/>
      <c r="CA187" s="414"/>
      <c r="CB187" s="414"/>
      <c r="CC187" s="414"/>
      <c r="CD187" s="414"/>
      <c r="CE187" s="414"/>
      <c r="CF187" s="414"/>
      <c r="CG187" s="414"/>
      <c r="CH187" s="414"/>
      <c r="CI187" s="414"/>
      <c r="CJ187" s="414"/>
      <c r="CK187" s="414"/>
      <c r="CL187" s="414"/>
      <c r="CM187" s="414"/>
      <c r="CN187" s="414"/>
      <c r="CO187" s="414"/>
      <c r="CP187" s="414"/>
      <c r="CQ187" s="414"/>
      <c r="CR187" s="414"/>
      <c r="CS187" s="414"/>
      <c r="CT187" s="414"/>
      <c r="CU187" s="414"/>
      <c r="CV187" s="414"/>
      <c r="CW187" s="414"/>
      <c r="CX187" s="414"/>
      <c r="CY187" s="414"/>
      <c r="CZ187" s="414"/>
      <c r="DA187" s="414"/>
      <c r="DB187" s="414"/>
      <c r="DC187" s="414"/>
      <c r="DD187" s="414"/>
      <c r="DE187" s="414"/>
      <c r="DF187" s="414"/>
      <c r="DG187" s="414"/>
      <c r="DH187" s="414"/>
      <c r="DI187" s="414"/>
      <c r="DJ187" s="414"/>
      <c r="DK187" s="414"/>
      <c r="DL187" s="414"/>
      <c r="DM187" s="414"/>
      <c r="DN187" s="414"/>
      <c r="DO187" s="414"/>
      <c r="DP187" s="414"/>
      <c r="DQ187" s="414"/>
      <c r="DR187" s="414"/>
      <c r="DS187" s="414"/>
      <c r="DT187" s="414"/>
      <c r="DU187" s="414"/>
      <c r="DV187" s="414"/>
      <c r="DW187" s="414"/>
      <c r="DX187" s="414"/>
      <c r="DY187" s="414"/>
      <c r="DZ187" s="414"/>
      <c r="EA187" s="414"/>
      <c r="EB187" s="414"/>
      <c r="EC187" s="414"/>
      <c r="ED187" s="414"/>
      <c r="EE187" s="414"/>
      <c r="EF187" s="414"/>
      <c r="EG187" s="414"/>
      <c r="EH187" s="414"/>
      <c r="EI187" s="414"/>
      <c r="EJ187" s="414"/>
      <c r="EK187" s="414"/>
      <c r="EL187" s="414"/>
      <c r="EM187" s="414"/>
      <c r="EN187" s="414"/>
      <c r="EO187" s="414"/>
      <c r="EP187" s="414"/>
      <c r="EQ187" s="414"/>
      <c r="ER187" s="414"/>
      <c r="ES187" s="414"/>
      <c r="ET187" s="414"/>
      <c r="EU187" s="414"/>
    </row>
    <row r="188" spans="1:151" s="424" customFormat="1" ht="45">
      <c r="A188" s="424" t="s">
        <v>2187</v>
      </c>
      <c r="B188" s="424" t="s">
        <v>2147</v>
      </c>
      <c r="C188" s="424" t="s">
        <v>1625</v>
      </c>
      <c r="D188" s="424" t="s">
        <v>2188</v>
      </c>
      <c r="E188" s="424" t="s">
        <v>2189</v>
      </c>
      <c r="F188" s="424" t="s">
        <v>1509</v>
      </c>
      <c r="G188" s="424" t="s">
        <v>1509</v>
      </c>
      <c r="H188" s="424" t="s">
        <v>1508</v>
      </c>
      <c r="I188" s="424" t="s">
        <v>1509</v>
      </c>
      <c r="J188" s="425" t="s">
        <v>1510</v>
      </c>
      <c r="K188" s="425" t="s">
        <v>2154</v>
      </c>
      <c r="L188" s="425" t="s">
        <v>967</v>
      </c>
      <c r="M188" s="424" t="s">
        <v>1512</v>
      </c>
      <c r="N188" s="424" t="s">
        <v>1513</v>
      </c>
      <c r="O188" s="424" t="s">
        <v>1509</v>
      </c>
      <c r="P188" s="424" t="s">
        <v>32</v>
      </c>
      <c r="Q188" s="424" t="s">
        <v>32</v>
      </c>
      <c r="R188" s="424" t="s">
        <v>1509</v>
      </c>
      <c r="S188" s="424" t="s">
        <v>1509</v>
      </c>
      <c r="T188" s="424" t="s">
        <v>8</v>
      </c>
      <c r="V188" s="424" t="s">
        <v>8</v>
      </c>
      <c r="AC188" s="425"/>
      <c r="AF188" s="425"/>
      <c r="AH188" s="424">
        <v>1</v>
      </c>
      <c r="AI188" s="414"/>
      <c r="AJ188" s="414"/>
      <c r="AK188" s="414"/>
      <c r="AL188" s="414"/>
      <c r="AM188" s="414"/>
      <c r="AN188" s="414"/>
      <c r="AO188" s="414"/>
      <c r="AP188" s="414"/>
      <c r="AQ188" s="414"/>
      <c r="AR188" s="414"/>
      <c r="AS188" s="414"/>
      <c r="AT188" s="414"/>
      <c r="AU188" s="414"/>
      <c r="AV188" s="414"/>
      <c r="AW188" s="414"/>
      <c r="AX188" s="414"/>
      <c r="AY188" s="414"/>
      <c r="AZ188" s="414"/>
      <c r="BA188" s="414"/>
      <c r="BB188" s="414"/>
      <c r="BC188" s="414"/>
      <c r="BD188" s="414"/>
      <c r="BE188" s="414"/>
      <c r="BF188" s="414"/>
      <c r="BG188" s="414"/>
      <c r="BH188" s="414"/>
      <c r="BI188" s="414"/>
      <c r="BJ188" s="414"/>
      <c r="BK188" s="414"/>
      <c r="BL188" s="414"/>
      <c r="BM188" s="414"/>
      <c r="BN188" s="414"/>
      <c r="BO188" s="414"/>
      <c r="BP188" s="414"/>
      <c r="BQ188" s="414"/>
      <c r="BR188" s="414"/>
      <c r="BS188" s="414"/>
      <c r="BT188" s="414"/>
      <c r="BU188" s="414"/>
      <c r="BV188" s="414"/>
      <c r="BW188" s="414"/>
      <c r="BX188" s="414"/>
      <c r="BY188" s="414"/>
      <c r="BZ188" s="414"/>
      <c r="CA188" s="414"/>
      <c r="CB188" s="414"/>
      <c r="CC188" s="414"/>
      <c r="CD188" s="414"/>
      <c r="CE188" s="414"/>
      <c r="CF188" s="414"/>
      <c r="CG188" s="414"/>
      <c r="CH188" s="414"/>
      <c r="CI188" s="414"/>
      <c r="CJ188" s="414"/>
      <c r="CK188" s="414"/>
      <c r="CL188" s="414"/>
      <c r="CM188" s="414"/>
      <c r="CN188" s="414"/>
      <c r="CO188" s="414"/>
      <c r="CP188" s="414"/>
      <c r="CQ188" s="414"/>
      <c r="CR188" s="414"/>
      <c r="CS188" s="414"/>
      <c r="CT188" s="414"/>
      <c r="CU188" s="414"/>
      <c r="CV188" s="414"/>
      <c r="CW188" s="414"/>
      <c r="CX188" s="414"/>
      <c r="CY188" s="414"/>
      <c r="CZ188" s="414"/>
      <c r="DA188" s="414"/>
      <c r="DB188" s="414"/>
      <c r="DC188" s="414"/>
      <c r="DD188" s="414"/>
      <c r="DE188" s="414"/>
      <c r="DF188" s="414"/>
      <c r="DG188" s="414"/>
      <c r="DH188" s="414"/>
      <c r="DI188" s="414"/>
      <c r="DJ188" s="414"/>
      <c r="DK188" s="414"/>
      <c r="DL188" s="414"/>
      <c r="DM188" s="414"/>
      <c r="DN188" s="414"/>
      <c r="DO188" s="414"/>
      <c r="DP188" s="414"/>
      <c r="DQ188" s="414"/>
      <c r="DR188" s="414"/>
      <c r="DS188" s="414"/>
      <c r="DT188" s="414"/>
      <c r="DU188" s="414"/>
      <c r="DV188" s="414"/>
      <c r="DW188" s="414"/>
      <c r="DX188" s="414"/>
      <c r="DY188" s="414"/>
      <c r="DZ188" s="414"/>
      <c r="EA188" s="414"/>
      <c r="EB188" s="414"/>
      <c r="EC188" s="414"/>
      <c r="ED188" s="414"/>
      <c r="EE188" s="414"/>
      <c r="EF188" s="414"/>
      <c r="EG188" s="414"/>
      <c r="EH188" s="414"/>
      <c r="EI188" s="414"/>
      <c r="EJ188" s="414"/>
      <c r="EK188" s="414"/>
      <c r="EL188" s="414"/>
      <c r="EM188" s="414"/>
      <c r="EN188" s="414"/>
      <c r="EO188" s="414"/>
      <c r="EP188" s="414"/>
      <c r="EQ188" s="414"/>
      <c r="ER188" s="414"/>
      <c r="ES188" s="414"/>
      <c r="ET188" s="414"/>
      <c r="EU188" s="414"/>
    </row>
    <row r="189" spans="1:151" s="424" customFormat="1" ht="45">
      <c r="A189" s="424" t="s">
        <v>2190</v>
      </c>
      <c r="B189" s="424" t="s">
        <v>2147</v>
      </c>
      <c r="C189" s="424" t="s">
        <v>358</v>
      </c>
      <c r="D189" s="424" t="s">
        <v>2191</v>
      </c>
      <c r="E189" s="424" t="s">
        <v>2192</v>
      </c>
      <c r="F189" s="424" t="s">
        <v>1509</v>
      </c>
      <c r="G189" s="424" t="s">
        <v>1509</v>
      </c>
      <c r="H189" s="424" t="s">
        <v>1508</v>
      </c>
      <c r="I189" s="424" t="s">
        <v>1509</v>
      </c>
      <c r="J189" s="425" t="s">
        <v>1510</v>
      </c>
      <c r="K189" s="425" t="s">
        <v>2154</v>
      </c>
      <c r="L189" s="425" t="s">
        <v>967</v>
      </c>
      <c r="M189" s="424" t="s">
        <v>1512</v>
      </c>
      <c r="N189" s="424" t="s">
        <v>1514</v>
      </c>
      <c r="O189" s="424" t="s">
        <v>1514</v>
      </c>
      <c r="P189" s="424" t="s">
        <v>32</v>
      </c>
      <c r="Q189" s="424" t="s">
        <v>32</v>
      </c>
      <c r="R189" s="424" t="s">
        <v>1509</v>
      </c>
      <c r="S189" s="424" t="s">
        <v>1509</v>
      </c>
      <c r="T189" s="424" t="s">
        <v>6</v>
      </c>
      <c r="V189" s="424" t="s">
        <v>6</v>
      </c>
      <c r="AC189" s="425"/>
      <c r="AF189" s="425"/>
      <c r="AH189" s="424">
        <v>1</v>
      </c>
      <c r="AI189" s="414"/>
      <c r="AJ189" s="414"/>
      <c r="AK189" s="414"/>
      <c r="AL189" s="414"/>
      <c r="AM189" s="414"/>
      <c r="AN189" s="414"/>
      <c r="AO189" s="414"/>
      <c r="AP189" s="414"/>
      <c r="AQ189" s="414"/>
      <c r="AR189" s="414"/>
      <c r="AS189" s="414"/>
      <c r="AT189" s="414"/>
      <c r="AU189" s="414"/>
      <c r="AV189" s="414"/>
      <c r="AW189" s="414"/>
      <c r="AX189" s="414"/>
      <c r="AY189" s="414"/>
      <c r="AZ189" s="414"/>
      <c r="BA189" s="414"/>
      <c r="BB189" s="414"/>
      <c r="BC189" s="414"/>
      <c r="BD189" s="414"/>
      <c r="BE189" s="414"/>
      <c r="BF189" s="414"/>
      <c r="BG189" s="414"/>
      <c r="BH189" s="414"/>
      <c r="BI189" s="414"/>
      <c r="BJ189" s="414"/>
      <c r="BK189" s="414"/>
      <c r="BL189" s="414"/>
      <c r="BM189" s="414"/>
      <c r="BN189" s="414"/>
      <c r="BO189" s="414"/>
      <c r="BP189" s="414"/>
      <c r="BQ189" s="414"/>
      <c r="BR189" s="414"/>
      <c r="BS189" s="414"/>
      <c r="BT189" s="414"/>
      <c r="BU189" s="414"/>
      <c r="BV189" s="414"/>
      <c r="BW189" s="414"/>
      <c r="BX189" s="414"/>
      <c r="BY189" s="414"/>
      <c r="BZ189" s="414"/>
      <c r="CA189" s="414"/>
      <c r="CB189" s="414"/>
      <c r="CC189" s="414"/>
      <c r="CD189" s="414"/>
      <c r="CE189" s="414"/>
      <c r="CF189" s="414"/>
      <c r="CG189" s="414"/>
      <c r="CH189" s="414"/>
      <c r="CI189" s="414"/>
      <c r="CJ189" s="414"/>
      <c r="CK189" s="414"/>
      <c r="CL189" s="414"/>
      <c r="CM189" s="414"/>
      <c r="CN189" s="414"/>
      <c r="CO189" s="414"/>
      <c r="CP189" s="414"/>
      <c r="CQ189" s="414"/>
      <c r="CR189" s="414"/>
      <c r="CS189" s="414"/>
      <c r="CT189" s="414"/>
      <c r="CU189" s="414"/>
      <c r="CV189" s="414"/>
      <c r="CW189" s="414"/>
      <c r="CX189" s="414"/>
      <c r="CY189" s="414"/>
      <c r="CZ189" s="414"/>
      <c r="DA189" s="414"/>
      <c r="DB189" s="414"/>
      <c r="DC189" s="414"/>
      <c r="DD189" s="414"/>
      <c r="DE189" s="414"/>
      <c r="DF189" s="414"/>
      <c r="DG189" s="414"/>
      <c r="DH189" s="414"/>
      <c r="DI189" s="414"/>
      <c r="DJ189" s="414"/>
      <c r="DK189" s="414"/>
      <c r="DL189" s="414"/>
      <c r="DM189" s="414"/>
      <c r="DN189" s="414"/>
      <c r="DO189" s="414"/>
      <c r="DP189" s="414"/>
      <c r="DQ189" s="414"/>
      <c r="DR189" s="414"/>
      <c r="DS189" s="414"/>
      <c r="DT189" s="414"/>
      <c r="DU189" s="414"/>
      <c r="DV189" s="414"/>
      <c r="DW189" s="414"/>
      <c r="DX189" s="414"/>
      <c r="DY189" s="414"/>
      <c r="DZ189" s="414"/>
      <c r="EA189" s="414"/>
      <c r="EB189" s="414"/>
      <c r="EC189" s="414"/>
      <c r="ED189" s="414"/>
      <c r="EE189" s="414"/>
      <c r="EF189" s="414"/>
      <c r="EG189" s="414"/>
      <c r="EH189" s="414"/>
      <c r="EI189" s="414"/>
      <c r="EJ189" s="414"/>
      <c r="EK189" s="414"/>
      <c r="EL189" s="414"/>
      <c r="EM189" s="414"/>
      <c r="EN189" s="414"/>
      <c r="EO189" s="414"/>
      <c r="EP189" s="414"/>
      <c r="EQ189" s="414"/>
      <c r="ER189" s="414"/>
      <c r="ES189" s="414"/>
      <c r="ET189" s="414"/>
      <c r="EU189" s="414"/>
    </row>
    <row r="190" spans="1:151" s="424" customFormat="1" ht="45">
      <c r="A190" s="424" t="s">
        <v>2193</v>
      </c>
      <c r="B190" s="424" t="s">
        <v>2147</v>
      </c>
      <c r="C190" s="424" t="s">
        <v>1625</v>
      </c>
      <c r="D190" s="424" t="s">
        <v>2194</v>
      </c>
      <c r="E190" s="424" t="s">
        <v>2195</v>
      </c>
      <c r="F190" s="424" t="s">
        <v>1509</v>
      </c>
      <c r="G190" s="424" t="s">
        <v>1509</v>
      </c>
      <c r="H190" s="424" t="s">
        <v>1508</v>
      </c>
      <c r="I190" s="424" t="s">
        <v>1509</v>
      </c>
      <c r="J190" s="425" t="s">
        <v>1510</v>
      </c>
      <c r="K190" s="425" t="s">
        <v>2154</v>
      </c>
      <c r="L190" s="425" t="s">
        <v>967</v>
      </c>
      <c r="M190" s="424" t="s">
        <v>1512</v>
      </c>
      <c r="N190" s="424" t="s">
        <v>1513</v>
      </c>
      <c r="O190" s="424" t="s">
        <v>1509</v>
      </c>
      <c r="P190" s="424" t="s">
        <v>32</v>
      </c>
      <c r="Q190" s="424" t="s">
        <v>32</v>
      </c>
      <c r="R190" s="424" t="s">
        <v>1509</v>
      </c>
      <c r="S190" s="424" t="s">
        <v>1509</v>
      </c>
      <c r="T190" s="424" t="s">
        <v>8</v>
      </c>
      <c r="V190" s="424" t="s">
        <v>8</v>
      </c>
      <c r="AC190" s="425"/>
      <c r="AF190" s="425"/>
      <c r="AH190" s="424">
        <v>1</v>
      </c>
      <c r="AI190" s="414"/>
      <c r="AJ190" s="414"/>
      <c r="AK190" s="414"/>
      <c r="AL190" s="414"/>
      <c r="AM190" s="414"/>
      <c r="AN190" s="414"/>
      <c r="AO190" s="414"/>
      <c r="AP190" s="414"/>
      <c r="AQ190" s="414"/>
      <c r="AR190" s="414"/>
      <c r="AS190" s="414"/>
      <c r="AT190" s="414"/>
      <c r="AU190" s="414"/>
      <c r="AV190" s="414"/>
      <c r="AW190" s="414"/>
      <c r="AX190" s="414"/>
      <c r="AY190" s="414"/>
      <c r="AZ190" s="414"/>
      <c r="BA190" s="414"/>
      <c r="BB190" s="414"/>
      <c r="BC190" s="414"/>
      <c r="BD190" s="414"/>
      <c r="BE190" s="414"/>
      <c r="BF190" s="414"/>
      <c r="BG190" s="414"/>
      <c r="BH190" s="414"/>
      <c r="BI190" s="414"/>
      <c r="BJ190" s="414"/>
      <c r="BK190" s="414"/>
      <c r="BL190" s="414"/>
      <c r="BM190" s="414"/>
      <c r="BN190" s="414"/>
      <c r="BO190" s="414"/>
      <c r="BP190" s="414"/>
      <c r="BQ190" s="414"/>
      <c r="BR190" s="414"/>
      <c r="BS190" s="414"/>
      <c r="BT190" s="414"/>
      <c r="BU190" s="414"/>
      <c r="BV190" s="414"/>
      <c r="BW190" s="414"/>
      <c r="BX190" s="414"/>
      <c r="BY190" s="414"/>
      <c r="BZ190" s="414"/>
      <c r="CA190" s="414"/>
      <c r="CB190" s="414"/>
      <c r="CC190" s="414"/>
      <c r="CD190" s="414"/>
      <c r="CE190" s="414"/>
      <c r="CF190" s="414"/>
      <c r="CG190" s="414"/>
      <c r="CH190" s="414"/>
      <c r="CI190" s="414"/>
      <c r="CJ190" s="414"/>
      <c r="CK190" s="414"/>
      <c r="CL190" s="414"/>
      <c r="CM190" s="414"/>
      <c r="CN190" s="414"/>
      <c r="CO190" s="414"/>
      <c r="CP190" s="414"/>
      <c r="CQ190" s="414"/>
      <c r="CR190" s="414"/>
      <c r="CS190" s="414"/>
      <c r="CT190" s="414"/>
      <c r="CU190" s="414"/>
      <c r="CV190" s="414"/>
      <c r="CW190" s="414"/>
      <c r="CX190" s="414"/>
      <c r="CY190" s="414"/>
      <c r="CZ190" s="414"/>
      <c r="DA190" s="414"/>
      <c r="DB190" s="414"/>
      <c r="DC190" s="414"/>
      <c r="DD190" s="414"/>
      <c r="DE190" s="414"/>
      <c r="DF190" s="414"/>
      <c r="DG190" s="414"/>
      <c r="DH190" s="414"/>
      <c r="DI190" s="414"/>
      <c r="DJ190" s="414"/>
      <c r="DK190" s="414"/>
      <c r="DL190" s="414"/>
      <c r="DM190" s="414"/>
      <c r="DN190" s="414"/>
      <c r="DO190" s="414"/>
      <c r="DP190" s="414"/>
      <c r="DQ190" s="414"/>
      <c r="DR190" s="414"/>
      <c r="DS190" s="414"/>
      <c r="DT190" s="414"/>
      <c r="DU190" s="414"/>
      <c r="DV190" s="414"/>
      <c r="DW190" s="414"/>
      <c r="DX190" s="414"/>
      <c r="DY190" s="414"/>
      <c r="DZ190" s="414"/>
      <c r="EA190" s="414"/>
      <c r="EB190" s="414"/>
      <c r="EC190" s="414"/>
      <c r="ED190" s="414"/>
      <c r="EE190" s="414"/>
      <c r="EF190" s="414"/>
      <c r="EG190" s="414"/>
      <c r="EH190" s="414"/>
      <c r="EI190" s="414"/>
      <c r="EJ190" s="414"/>
      <c r="EK190" s="414"/>
      <c r="EL190" s="414"/>
      <c r="EM190" s="414"/>
      <c r="EN190" s="414"/>
      <c r="EO190" s="414"/>
      <c r="EP190" s="414"/>
      <c r="EQ190" s="414"/>
      <c r="ER190" s="414"/>
      <c r="ES190" s="414"/>
      <c r="ET190" s="414"/>
      <c r="EU190" s="414"/>
    </row>
    <row r="191" spans="1:151" s="424" customFormat="1" ht="45">
      <c r="A191" s="424" t="s">
        <v>2196</v>
      </c>
      <c r="B191" s="424" t="s">
        <v>2147</v>
      </c>
      <c r="C191" s="424" t="s">
        <v>359</v>
      </c>
      <c r="D191" s="424" t="s">
        <v>2197</v>
      </c>
      <c r="E191" s="424" t="s">
        <v>2198</v>
      </c>
      <c r="F191" s="424" t="s">
        <v>1509</v>
      </c>
      <c r="G191" s="424" t="s">
        <v>1509</v>
      </c>
      <c r="H191" s="424" t="s">
        <v>1508</v>
      </c>
      <c r="I191" s="424" t="s">
        <v>1509</v>
      </c>
      <c r="J191" s="425" t="s">
        <v>1510</v>
      </c>
      <c r="K191" s="425" t="s">
        <v>2154</v>
      </c>
      <c r="L191" s="425" t="s">
        <v>967</v>
      </c>
      <c r="M191" s="424" t="s">
        <v>2155</v>
      </c>
      <c r="N191" s="424" t="s">
        <v>1513</v>
      </c>
      <c r="O191" s="424" t="s">
        <v>1509</v>
      </c>
      <c r="P191" s="424" t="s">
        <v>32</v>
      </c>
      <c r="Q191" s="424" t="s">
        <v>32</v>
      </c>
      <c r="R191" s="424" t="s">
        <v>1509</v>
      </c>
      <c r="S191" s="424" t="s">
        <v>1509</v>
      </c>
      <c r="T191" s="424" t="s">
        <v>8</v>
      </c>
      <c r="V191" s="424" t="s">
        <v>8</v>
      </c>
      <c r="X191" s="424" t="s">
        <v>33</v>
      </c>
      <c r="AC191" s="425"/>
      <c r="AF191" s="425"/>
      <c r="AH191" s="424">
        <v>1</v>
      </c>
      <c r="AI191" s="414"/>
      <c r="AJ191" s="414"/>
      <c r="AK191" s="414"/>
      <c r="AL191" s="414"/>
      <c r="AM191" s="414"/>
      <c r="AN191" s="414"/>
      <c r="AO191" s="414"/>
      <c r="AP191" s="414"/>
      <c r="AQ191" s="414"/>
      <c r="AR191" s="414"/>
      <c r="AS191" s="414"/>
      <c r="AT191" s="414"/>
      <c r="AU191" s="414"/>
      <c r="AV191" s="414"/>
      <c r="AW191" s="414"/>
      <c r="AX191" s="414"/>
      <c r="AY191" s="414"/>
      <c r="AZ191" s="414"/>
      <c r="BA191" s="414"/>
      <c r="BB191" s="414"/>
      <c r="BC191" s="414"/>
      <c r="BD191" s="414"/>
      <c r="BE191" s="414"/>
      <c r="BF191" s="414"/>
      <c r="BG191" s="414"/>
      <c r="BH191" s="414"/>
      <c r="BI191" s="414"/>
      <c r="BJ191" s="414"/>
      <c r="BK191" s="414"/>
      <c r="BL191" s="414"/>
      <c r="BM191" s="414"/>
      <c r="BN191" s="414"/>
      <c r="BO191" s="414"/>
      <c r="BP191" s="414"/>
      <c r="BQ191" s="414"/>
      <c r="BR191" s="414"/>
      <c r="BS191" s="414"/>
      <c r="BT191" s="414"/>
      <c r="BU191" s="414"/>
      <c r="BV191" s="414"/>
      <c r="BW191" s="414"/>
      <c r="BX191" s="414"/>
      <c r="BY191" s="414"/>
      <c r="BZ191" s="414"/>
      <c r="CA191" s="414"/>
      <c r="CB191" s="414"/>
      <c r="CC191" s="414"/>
      <c r="CD191" s="414"/>
      <c r="CE191" s="414"/>
      <c r="CF191" s="414"/>
      <c r="CG191" s="414"/>
      <c r="CH191" s="414"/>
      <c r="CI191" s="414"/>
      <c r="CJ191" s="414"/>
      <c r="CK191" s="414"/>
      <c r="CL191" s="414"/>
      <c r="CM191" s="414"/>
      <c r="CN191" s="414"/>
      <c r="CO191" s="414"/>
      <c r="CP191" s="414"/>
      <c r="CQ191" s="414"/>
      <c r="CR191" s="414"/>
      <c r="CS191" s="414"/>
      <c r="CT191" s="414"/>
      <c r="CU191" s="414"/>
      <c r="CV191" s="414"/>
      <c r="CW191" s="414"/>
      <c r="CX191" s="414"/>
      <c r="CY191" s="414"/>
      <c r="CZ191" s="414"/>
      <c r="DA191" s="414"/>
      <c r="DB191" s="414"/>
      <c r="DC191" s="414"/>
      <c r="DD191" s="414"/>
      <c r="DE191" s="414"/>
      <c r="DF191" s="414"/>
      <c r="DG191" s="414"/>
      <c r="DH191" s="414"/>
      <c r="DI191" s="414"/>
      <c r="DJ191" s="414"/>
      <c r="DK191" s="414"/>
      <c r="DL191" s="414"/>
      <c r="DM191" s="414"/>
      <c r="DN191" s="414"/>
      <c r="DO191" s="414"/>
      <c r="DP191" s="414"/>
      <c r="DQ191" s="414"/>
      <c r="DR191" s="414"/>
      <c r="DS191" s="414"/>
      <c r="DT191" s="414"/>
      <c r="DU191" s="414"/>
      <c r="DV191" s="414"/>
      <c r="DW191" s="414"/>
      <c r="DX191" s="414"/>
      <c r="DY191" s="414"/>
      <c r="DZ191" s="414"/>
      <c r="EA191" s="414"/>
      <c r="EB191" s="414"/>
      <c r="EC191" s="414"/>
      <c r="ED191" s="414"/>
      <c r="EE191" s="414"/>
      <c r="EF191" s="414"/>
      <c r="EG191" s="414"/>
      <c r="EH191" s="414"/>
      <c r="EI191" s="414"/>
      <c r="EJ191" s="414"/>
      <c r="EK191" s="414"/>
      <c r="EL191" s="414"/>
      <c r="EM191" s="414"/>
      <c r="EN191" s="414"/>
      <c r="EO191" s="414"/>
      <c r="EP191" s="414"/>
      <c r="EQ191" s="414"/>
      <c r="ER191" s="414"/>
      <c r="ES191" s="414"/>
      <c r="ET191" s="414"/>
      <c r="EU191" s="414"/>
    </row>
    <row r="192" spans="1:151" s="424" customFormat="1" ht="75">
      <c r="A192" s="424" t="s">
        <v>2199</v>
      </c>
      <c r="B192" s="424" t="s">
        <v>2147</v>
      </c>
      <c r="C192" s="424" t="s">
        <v>1625</v>
      </c>
      <c r="D192" s="424" t="s">
        <v>2200</v>
      </c>
      <c r="E192" s="424" t="s">
        <v>2201</v>
      </c>
      <c r="F192" s="424" t="s">
        <v>1509</v>
      </c>
      <c r="G192" s="424" t="s">
        <v>1509</v>
      </c>
      <c r="H192" s="424" t="s">
        <v>1508</v>
      </c>
      <c r="I192" s="424" t="s">
        <v>1509</v>
      </c>
      <c r="J192" s="425" t="s">
        <v>1510</v>
      </c>
      <c r="K192" s="425" t="s">
        <v>2154</v>
      </c>
      <c r="L192" s="425" t="s">
        <v>967</v>
      </c>
      <c r="M192" s="424" t="s">
        <v>2155</v>
      </c>
      <c r="N192" s="424" t="s">
        <v>1513</v>
      </c>
      <c r="O192" s="424" t="s">
        <v>1509</v>
      </c>
      <c r="P192" s="424" t="s">
        <v>32</v>
      </c>
      <c r="Q192" s="424" t="s">
        <v>32</v>
      </c>
      <c r="R192" s="424" t="s">
        <v>1509</v>
      </c>
      <c r="S192" s="424" t="s">
        <v>1509</v>
      </c>
      <c r="T192" s="424" t="s">
        <v>8</v>
      </c>
      <c r="V192" s="424" t="s">
        <v>8</v>
      </c>
      <c r="X192" s="424" t="s">
        <v>33</v>
      </c>
      <c r="AC192" s="425"/>
      <c r="AF192" s="425"/>
      <c r="AH192" s="424">
        <v>1</v>
      </c>
      <c r="AI192" s="414"/>
      <c r="AJ192" s="414"/>
      <c r="AK192" s="414"/>
      <c r="AL192" s="414"/>
      <c r="AM192" s="414"/>
      <c r="AN192" s="414"/>
      <c r="AO192" s="414"/>
      <c r="AP192" s="414"/>
      <c r="AQ192" s="414"/>
      <c r="AR192" s="414"/>
      <c r="AS192" s="414"/>
      <c r="AT192" s="414"/>
      <c r="AU192" s="414"/>
      <c r="AV192" s="414"/>
      <c r="AW192" s="414"/>
      <c r="AX192" s="414"/>
      <c r="AY192" s="414"/>
      <c r="AZ192" s="414"/>
      <c r="BA192" s="414"/>
      <c r="BB192" s="414"/>
      <c r="BC192" s="414"/>
      <c r="BD192" s="414"/>
      <c r="BE192" s="414"/>
      <c r="BF192" s="414"/>
      <c r="BG192" s="414"/>
      <c r="BH192" s="414"/>
      <c r="BI192" s="414"/>
      <c r="BJ192" s="414"/>
      <c r="BK192" s="414"/>
      <c r="BL192" s="414"/>
      <c r="BM192" s="414"/>
      <c r="BN192" s="414"/>
      <c r="BO192" s="414"/>
      <c r="BP192" s="414"/>
      <c r="BQ192" s="414"/>
      <c r="BR192" s="414"/>
      <c r="BS192" s="414"/>
      <c r="BT192" s="414"/>
      <c r="BU192" s="414"/>
      <c r="BV192" s="414"/>
      <c r="BW192" s="414"/>
      <c r="BX192" s="414"/>
      <c r="BY192" s="414"/>
      <c r="BZ192" s="414"/>
      <c r="CA192" s="414"/>
      <c r="CB192" s="414"/>
      <c r="CC192" s="414"/>
      <c r="CD192" s="414"/>
      <c r="CE192" s="414"/>
      <c r="CF192" s="414"/>
      <c r="CG192" s="414"/>
      <c r="CH192" s="414"/>
      <c r="CI192" s="414"/>
      <c r="CJ192" s="414"/>
      <c r="CK192" s="414"/>
      <c r="CL192" s="414"/>
      <c r="CM192" s="414"/>
      <c r="CN192" s="414"/>
      <c r="CO192" s="414"/>
      <c r="CP192" s="414"/>
      <c r="CQ192" s="414"/>
      <c r="CR192" s="414"/>
      <c r="CS192" s="414"/>
      <c r="CT192" s="414"/>
      <c r="CU192" s="414"/>
      <c r="CV192" s="414"/>
      <c r="CW192" s="414"/>
      <c r="CX192" s="414"/>
      <c r="CY192" s="414"/>
      <c r="CZ192" s="414"/>
      <c r="DA192" s="414"/>
      <c r="DB192" s="414"/>
      <c r="DC192" s="414"/>
      <c r="DD192" s="414"/>
      <c r="DE192" s="414"/>
      <c r="DF192" s="414"/>
      <c r="DG192" s="414"/>
      <c r="DH192" s="414"/>
      <c r="DI192" s="414"/>
      <c r="DJ192" s="414"/>
      <c r="DK192" s="414"/>
      <c r="DL192" s="414"/>
      <c r="DM192" s="414"/>
      <c r="DN192" s="414"/>
      <c r="DO192" s="414"/>
      <c r="DP192" s="414"/>
      <c r="DQ192" s="414"/>
      <c r="DR192" s="414"/>
      <c r="DS192" s="414"/>
      <c r="DT192" s="414"/>
      <c r="DU192" s="414"/>
      <c r="DV192" s="414"/>
      <c r="DW192" s="414"/>
      <c r="DX192" s="414"/>
      <c r="DY192" s="414"/>
      <c r="DZ192" s="414"/>
      <c r="EA192" s="414"/>
      <c r="EB192" s="414"/>
      <c r="EC192" s="414"/>
      <c r="ED192" s="414"/>
      <c r="EE192" s="414"/>
      <c r="EF192" s="414"/>
      <c r="EG192" s="414"/>
      <c r="EH192" s="414"/>
      <c r="EI192" s="414"/>
      <c r="EJ192" s="414"/>
      <c r="EK192" s="414"/>
      <c r="EL192" s="414"/>
      <c r="EM192" s="414"/>
      <c r="EN192" s="414"/>
      <c r="EO192" s="414"/>
      <c r="EP192" s="414"/>
      <c r="EQ192" s="414"/>
      <c r="ER192" s="414"/>
      <c r="ES192" s="414"/>
      <c r="ET192" s="414"/>
      <c r="EU192" s="414"/>
    </row>
    <row r="193" spans="1:151" s="424" customFormat="1" ht="60">
      <c r="A193" s="424" t="s">
        <v>2202</v>
      </c>
      <c r="B193" s="424" t="s">
        <v>2147</v>
      </c>
      <c r="C193" s="424" t="s">
        <v>2157</v>
      </c>
      <c r="D193" s="424" t="s">
        <v>2203</v>
      </c>
      <c r="E193" s="424" t="s">
        <v>2204</v>
      </c>
      <c r="F193" s="424" t="s">
        <v>1509</v>
      </c>
      <c r="G193" s="424" t="s">
        <v>1509</v>
      </c>
      <c r="H193" s="424" t="s">
        <v>1508</v>
      </c>
      <c r="I193" s="424" t="s">
        <v>1509</v>
      </c>
      <c r="J193" s="425" t="s">
        <v>1510</v>
      </c>
      <c r="K193" s="425" t="s">
        <v>2154</v>
      </c>
      <c r="L193" s="425" t="s">
        <v>967</v>
      </c>
      <c r="M193" s="424" t="s">
        <v>1512</v>
      </c>
      <c r="N193" s="424" t="s">
        <v>1514</v>
      </c>
      <c r="O193" s="424" t="s">
        <v>1514</v>
      </c>
      <c r="P193" s="424" t="s">
        <v>32</v>
      </c>
      <c r="Q193" s="424" t="s">
        <v>32</v>
      </c>
      <c r="R193" s="424" t="s">
        <v>1509</v>
      </c>
      <c r="S193" s="424" t="s">
        <v>1509</v>
      </c>
      <c r="T193" s="424" t="s">
        <v>6</v>
      </c>
      <c r="V193" s="424" t="s">
        <v>6</v>
      </c>
      <c r="AC193" s="425"/>
      <c r="AF193" s="425"/>
      <c r="AH193" s="424">
        <v>1</v>
      </c>
      <c r="AI193" s="414"/>
      <c r="AJ193" s="414"/>
      <c r="AK193" s="414"/>
      <c r="AL193" s="414"/>
      <c r="AM193" s="414"/>
      <c r="AN193" s="414"/>
      <c r="AO193" s="414"/>
      <c r="AP193" s="414"/>
      <c r="AQ193" s="414"/>
      <c r="AR193" s="414"/>
      <c r="AS193" s="414"/>
      <c r="AT193" s="414"/>
      <c r="AU193" s="414"/>
      <c r="AV193" s="414"/>
      <c r="AW193" s="414"/>
      <c r="AX193" s="414"/>
      <c r="AY193" s="414"/>
      <c r="AZ193" s="414"/>
      <c r="BA193" s="414"/>
      <c r="BB193" s="414"/>
      <c r="BC193" s="414"/>
      <c r="BD193" s="414"/>
      <c r="BE193" s="414"/>
      <c r="BF193" s="414"/>
      <c r="BG193" s="414"/>
      <c r="BH193" s="414"/>
      <c r="BI193" s="414"/>
      <c r="BJ193" s="414"/>
      <c r="BK193" s="414"/>
      <c r="BL193" s="414"/>
      <c r="BM193" s="414"/>
      <c r="BN193" s="414"/>
      <c r="BO193" s="414"/>
      <c r="BP193" s="414"/>
      <c r="BQ193" s="414"/>
      <c r="BR193" s="414"/>
      <c r="BS193" s="414"/>
      <c r="BT193" s="414"/>
      <c r="BU193" s="414"/>
      <c r="BV193" s="414"/>
      <c r="BW193" s="414"/>
      <c r="BX193" s="414"/>
      <c r="BY193" s="414"/>
      <c r="BZ193" s="414"/>
      <c r="CA193" s="414"/>
      <c r="CB193" s="414"/>
      <c r="CC193" s="414"/>
      <c r="CD193" s="414"/>
      <c r="CE193" s="414"/>
      <c r="CF193" s="414"/>
      <c r="CG193" s="414"/>
      <c r="CH193" s="414"/>
      <c r="CI193" s="414"/>
      <c r="CJ193" s="414"/>
      <c r="CK193" s="414"/>
      <c r="CL193" s="414"/>
      <c r="CM193" s="414"/>
      <c r="CN193" s="414"/>
      <c r="CO193" s="414"/>
      <c r="CP193" s="414"/>
      <c r="CQ193" s="414"/>
      <c r="CR193" s="414"/>
      <c r="CS193" s="414"/>
      <c r="CT193" s="414"/>
      <c r="CU193" s="414"/>
      <c r="CV193" s="414"/>
      <c r="CW193" s="414"/>
      <c r="CX193" s="414"/>
      <c r="CY193" s="414"/>
      <c r="CZ193" s="414"/>
      <c r="DA193" s="414"/>
      <c r="DB193" s="414"/>
      <c r="DC193" s="414"/>
      <c r="DD193" s="414"/>
      <c r="DE193" s="414"/>
      <c r="DF193" s="414"/>
      <c r="DG193" s="414"/>
      <c r="DH193" s="414"/>
      <c r="DI193" s="414"/>
      <c r="DJ193" s="414"/>
      <c r="DK193" s="414"/>
      <c r="DL193" s="414"/>
      <c r="DM193" s="414"/>
      <c r="DN193" s="414"/>
      <c r="DO193" s="414"/>
      <c r="DP193" s="414"/>
      <c r="DQ193" s="414"/>
      <c r="DR193" s="414"/>
      <c r="DS193" s="414"/>
      <c r="DT193" s="414"/>
      <c r="DU193" s="414"/>
      <c r="DV193" s="414"/>
      <c r="DW193" s="414"/>
      <c r="DX193" s="414"/>
      <c r="DY193" s="414"/>
      <c r="DZ193" s="414"/>
      <c r="EA193" s="414"/>
      <c r="EB193" s="414"/>
      <c r="EC193" s="414"/>
      <c r="ED193" s="414"/>
      <c r="EE193" s="414"/>
      <c r="EF193" s="414"/>
      <c r="EG193" s="414"/>
      <c r="EH193" s="414"/>
      <c r="EI193" s="414"/>
      <c r="EJ193" s="414"/>
      <c r="EK193" s="414"/>
      <c r="EL193" s="414"/>
      <c r="EM193" s="414"/>
      <c r="EN193" s="414"/>
      <c r="EO193" s="414"/>
      <c r="EP193" s="414"/>
      <c r="EQ193" s="414"/>
      <c r="ER193" s="414"/>
      <c r="ES193" s="414"/>
      <c r="ET193" s="414"/>
      <c r="EU193" s="414"/>
    </row>
    <row r="194" spans="1:151" s="424" customFormat="1" ht="45">
      <c r="A194" s="424" t="s">
        <v>2205</v>
      </c>
      <c r="B194" s="424" t="s">
        <v>2147</v>
      </c>
      <c r="C194" s="424" t="s">
        <v>359</v>
      </c>
      <c r="D194" s="424" t="s">
        <v>2206</v>
      </c>
      <c r="E194" s="424" t="s">
        <v>2207</v>
      </c>
      <c r="F194" s="424" t="s">
        <v>1509</v>
      </c>
      <c r="G194" s="424" t="s">
        <v>1509</v>
      </c>
      <c r="H194" s="424" t="s">
        <v>1508</v>
      </c>
      <c r="I194" s="424" t="s">
        <v>1509</v>
      </c>
      <c r="J194" s="425" t="s">
        <v>1510</v>
      </c>
      <c r="K194" s="425" t="s">
        <v>2154</v>
      </c>
      <c r="L194" s="425" t="s">
        <v>967</v>
      </c>
      <c r="M194" s="424" t="s">
        <v>2155</v>
      </c>
      <c r="N194" s="424" t="s">
        <v>1513</v>
      </c>
      <c r="O194" s="424" t="s">
        <v>1509</v>
      </c>
      <c r="P194" s="424" t="s">
        <v>32</v>
      </c>
      <c r="Q194" s="424" t="s">
        <v>32</v>
      </c>
      <c r="R194" s="424" t="s">
        <v>1509</v>
      </c>
      <c r="S194" s="424" t="s">
        <v>1509</v>
      </c>
      <c r="T194" s="424" t="s">
        <v>8</v>
      </c>
      <c r="V194" s="424" t="s">
        <v>8</v>
      </c>
      <c r="X194" s="424" t="s">
        <v>33</v>
      </c>
      <c r="AC194" s="425"/>
      <c r="AF194" s="425"/>
      <c r="AH194" s="424">
        <v>1</v>
      </c>
      <c r="AI194" s="414"/>
      <c r="AJ194" s="414"/>
      <c r="AK194" s="414"/>
      <c r="AL194" s="414"/>
      <c r="AM194" s="414"/>
      <c r="AN194" s="414"/>
      <c r="AO194" s="414"/>
      <c r="AP194" s="414"/>
      <c r="AQ194" s="414"/>
      <c r="AR194" s="414"/>
      <c r="AS194" s="414"/>
      <c r="AT194" s="414"/>
      <c r="AU194" s="414"/>
      <c r="AV194" s="414"/>
      <c r="AW194" s="414"/>
      <c r="AX194" s="414"/>
      <c r="AY194" s="414"/>
      <c r="AZ194" s="414"/>
      <c r="BA194" s="414"/>
      <c r="BB194" s="414"/>
      <c r="BC194" s="414"/>
      <c r="BD194" s="414"/>
      <c r="BE194" s="414"/>
      <c r="BF194" s="414"/>
      <c r="BG194" s="414"/>
      <c r="BH194" s="414"/>
      <c r="BI194" s="414"/>
      <c r="BJ194" s="414"/>
      <c r="BK194" s="414"/>
      <c r="BL194" s="414"/>
      <c r="BM194" s="414"/>
      <c r="BN194" s="414"/>
      <c r="BO194" s="414"/>
      <c r="BP194" s="414"/>
      <c r="BQ194" s="414"/>
      <c r="BR194" s="414"/>
      <c r="BS194" s="414"/>
      <c r="BT194" s="414"/>
      <c r="BU194" s="414"/>
      <c r="BV194" s="414"/>
      <c r="BW194" s="414"/>
      <c r="BX194" s="414"/>
      <c r="BY194" s="414"/>
      <c r="BZ194" s="414"/>
      <c r="CA194" s="414"/>
      <c r="CB194" s="414"/>
      <c r="CC194" s="414"/>
      <c r="CD194" s="414"/>
      <c r="CE194" s="414"/>
      <c r="CF194" s="414"/>
      <c r="CG194" s="414"/>
      <c r="CH194" s="414"/>
      <c r="CI194" s="414"/>
      <c r="CJ194" s="414"/>
      <c r="CK194" s="414"/>
      <c r="CL194" s="414"/>
      <c r="CM194" s="414"/>
      <c r="CN194" s="414"/>
      <c r="CO194" s="414"/>
      <c r="CP194" s="414"/>
      <c r="CQ194" s="414"/>
      <c r="CR194" s="414"/>
      <c r="CS194" s="414"/>
      <c r="CT194" s="414"/>
      <c r="CU194" s="414"/>
      <c r="CV194" s="414"/>
      <c r="CW194" s="414"/>
      <c r="CX194" s="414"/>
      <c r="CY194" s="414"/>
      <c r="CZ194" s="414"/>
      <c r="DA194" s="414"/>
      <c r="DB194" s="414"/>
      <c r="DC194" s="414"/>
      <c r="DD194" s="414"/>
      <c r="DE194" s="414"/>
      <c r="DF194" s="414"/>
      <c r="DG194" s="414"/>
      <c r="DH194" s="414"/>
      <c r="DI194" s="414"/>
      <c r="DJ194" s="414"/>
      <c r="DK194" s="414"/>
      <c r="DL194" s="414"/>
      <c r="DM194" s="414"/>
      <c r="DN194" s="414"/>
      <c r="DO194" s="414"/>
      <c r="DP194" s="414"/>
      <c r="DQ194" s="414"/>
      <c r="DR194" s="414"/>
      <c r="DS194" s="414"/>
      <c r="DT194" s="414"/>
      <c r="DU194" s="414"/>
      <c r="DV194" s="414"/>
      <c r="DW194" s="414"/>
      <c r="DX194" s="414"/>
      <c r="DY194" s="414"/>
      <c r="DZ194" s="414"/>
      <c r="EA194" s="414"/>
      <c r="EB194" s="414"/>
      <c r="EC194" s="414"/>
      <c r="ED194" s="414"/>
      <c r="EE194" s="414"/>
      <c r="EF194" s="414"/>
      <c r="EG194" s="414"/>
      <c r="EH194" s="414"/>
      <c r="EI194" s="414"/>
      <c r="EJ194" s="414"/>
      <c r="EK194" s="414"/>
      <c r="EL194" s="414"/>
      <c r="EM194" s="414"/>
      <c r="EN194" s="414"/>
      <c r="EO194" s="414"/>
      <c r="EP194" s="414"/>
      <c r="EQ194" s="414"/>
      <c r="ER194" s="414"/>
      <c r="ES194" s="414"/>
      <c r="ET194" s="414"/>
      <c r="EU194" s="414"/>
    </row>
    <row r="195" spans="1:151" s="424" customFormat="1" ht="45">
      <c r="A195" s="424" t="s">
        <v>2208</v>
      </c>
      <c r="B195" s="424" t="s">
        <v>2147</v>
      </c>
      <c r="C195" s="424" t="s">
        <v>1625</v>
      </c>
      <c r="D195" s="424" t="s">
        <v>2209</v>
      </c>
      <c r="E195" s="424" t="s">
        <v>2210</v>
      </c>
      <c r="F195" s="424" t="s">
        <v>1509</v>
      </c>
      <c r="G195" s="424" t="s">
        <v>1509</v>
      </c>
      <c r="H195" s="424" t="s">
        <v>1508</v>
      </c>
      <c r="I195" s="424" t="s">
        <v>1509</v>
      </c>
      <c r="J195" s="425" t="s">
        <v>1510</v>
      </c>
      <c r="K195" s="425" t="s">
        <v>1565</v>
      </c>
      <c r="L195" s="425" t="s">
        <v>967</v>
      </c>
      <c r="M195" s="424" t="s">
        <v>1512</v>
      </c>
      <c r="N195" s="424" t="s">
        <v>1513</v>
      </c>
      <c r="O195" s="424" t="s">
        <v>1509</v>
      </c>
      <c r="P195" s="424" t="s">
        <v>32</v>
      </c>
      <c r="Q195" s="424" t="s">
        <v>32</v>
      </c>
      <c r="R195" s="424" t="s">
        <v>1509</v>
      </c>
      <c r="S195" s="424" t="s">
        <v>1509</v>
      </c>
      <c r="T195" s="424" t="s">
        <v>1516</v>
      </c>
      <c r="V195" s="424" t="s">
        <v>1517</v>
      </c>
      <c r="X195" s="424" t="s">
        <v>32</v>
      </c>
      <c r="AC195" s="425"/>
      <c r="AF195" s="425"/>
      <c r="AH195" s="424">
        <v>1</v>
      </c>
      <c r="AI195" s="414"/>
      <c r="AJ195" s="414"/>
      <c r="AK195" s="414"/>
      <c r="AL195" s="414"/>
      <c r="AM195" s="414"/>
      <c r="AN195" s="414"/>
      <c r="AO195" s="414"/>
      <c r="AP195" s="414"/>
      <c r="AQ195" s="414"/>
      <c r="AR195" s="414"/>
      <c r="AS195" s="414"/>
      <c r="AT195" s="414"/>
      <c r="AU195" s="414"/>
      <c r="AV195" s="414"/>
      <c r="AW195" s="414"/>
      <c r="AX195" s="414"/>
      <c r="AY195" s="414"/>
      <c r="AZ195" s="414"/>
      <c r="BA195" s="414"/>
      <c r="BB195" s="414"/>
      <c r="BC195" s="414"/>
      <c r="BD195" s="414"/>
      <c r="BE195" s="414"/>
      <c r="BF195" s="414"/>
      <c r="BG195" s="414"/>
      <c r="BH195" s="414"/>
      <c r="BI195" s="414"/>
      <c r="BJ195" s="414"/>
      <c r="BK195" s="414"/>
      <c r="BL195" s="414"/>
      <c r="BM195" s="414"/>
      <c r="BN195" s="414"/>
      <c r="BO195" s="414"/>
      <c r="BP195" s="414"/>
      <c r="BQ195" s="414"/>
      <c r="BR195" s="414"/>
      <c r="BS195" s="414"/>
      <c r="BT195" s="414"/>
      <c r="BU195" s="414"/>
      <c r="BV195" s="414"/>
      <c r="BW195" s="414"/>
      <c r="BX195" s="414"/>
      <c r="BY195" s="414"/>
      <c r="BZ195" s="414"/>
      <c r="CA195" s="414"/>
      <c r="CB195" s="414"/>
      <c r="CC195" s="414"/>
      <c r="CD195" s="414"/>
      <c r="CE195" s="414"/>
      <c r="CF195" s="414"/>
      <c r="CG195" s="414"/>
      <c r="CH195" s="414"/>
      <c r="CI195" s="414"/>
      <c r="CJ195" s="414"/>
      <c r="CK195" s="414"/>
      <c r="CL195" s="414"/>
      <c r="CM195" s="414"/>
      <c r="CN195" s="414"/>
      <c r="CO195" s="414"/>
      <c r="CP195" s="414"/>
      <c r="CQ195" s="414"/>
      <c r="CR195" s="414"/>
      <c r="CS195" s="414"/>
      <c r="CT195" s="414"/>
      <c r="CU195" s="414"/>
      <c r="CV195" s="414"/>
      <c r="CW195" s="414"/>
      <c r="CX195" s="414"/>
      <c r="CY195" s="414"/>
      <c r="CZ195" s="414"/>
      <c r="DA195" s="414"/>
      <c r="DB195" s="414"/>
      <c r="DC195" s="414"/>
      <c r="DD195" s="414"/>
      <c r="DE195" s="414"/>
      <c r="DF195" s="414"/>
      <c r="DG195" s="414"/>
      <c r="DH195" s="414"/>
      <c r="DI195" s="414"/>
      <c r="DJ195" s="414"/>
      <c r="DK195" s="414"/>
      <c r="DL195" s="414"/>
      <c r="DM195" s="414"/>
      <c r="DN195" s="414"/>
      <c r="DO195" s="414"/>
      <c r="DP195" s="414"/>
      <c r="DQ195" s="414"/>
      <c r="DR195" s="414"/>
      <c r="DS195" s="414"/>
      <c r="DT195" s="414"/>
      <c r="DU195" s="414"/>
      <c r="DV195" s="414"/>
      <c r="DW195" s="414"/>
      <c r="DX195" s="414"/>
      <c r="DY195" s="414"/>
      <c r="DZ195" s="414"/>
      <c r="EA195" s="414"/>
      <c r="EB195" s="414"/>
      <c r="EC195" s="414"/>
      <c r="ED195" s="414"/>
      <c r="EE195" s="414"/>
      <c r="EF195" s="414"/>
      <c r="EG195" s="414"/>
      <c r="EH195" s="414"/>
      <c r="EI195" s="414"/>
      <c r="EJ195" s="414"/>
      <c r="EK195" s="414"/>
      <c r="EL195" s="414"/>
      <c r="EM195" s="414"/>
      <c r="EN195" s="414"/>
      <c r="EO195" s="414"/>
      <c r="EP195" s="414"/>
      <c r="EQ195" s="414"/>
      <c r="ER195" s="414"/>
      <c r="ES195" s="414"/>
      <c r="ET195" s="414"/>
      <c r="EU195" s="414"/>
    </row>
    <row r="196" spans="1:151" s="424" customFormat="1" ht="45">
      <c r="A196" s="424" t="s">
        <v>2211</v>
      </c>
      <c r="B196" s="424" t="s">
        <v>2147</v>
      </c>
      <c r="C196" s="424" t="s">
        <v>1625</v>
      </c>
      <c r="D196" s="424" t="s">
        <v>2212</v>
      </c>
      <c r="E196" s="424" t="s">
        <v>2213</v>
      </c>
      <c r="F196" s="424" t="s">
        <v>1509</v>
      </c>
      <c r="G196" s="424" t="s">
        <v>1509</v>
      </c>
      <c r="H196" s="424" t="s">
        <v>1508</v>
      </c>
      <c r="I196" s="424" t="s">
        <v>1509</v>
      </c>
      <c r="J196" s="425" t="s">
        <v>1510</v>
      </c>
      <c r="K196" s="425" t="s">
        <v>2154</v>
      </c>
      <c r="L196" s="425" t="s">
        <v>967</v>
      </c>
      <c r="M196" s="424" t="s">
        <v>1512</v>
      </c>
      <c r="N196" s="424" t="s">
        <v>1513</v>
      </c>
      <c r="O196" s="424" t="s">
        <v>1509</v>
      </c>
      <c r="P196" s="424" t="s">
        <v>32</v>
      </c>
      <c r="Q196" s="424" t="s">
        <v>32</v>
      </c>
      <c r="R196" s="424" t="s">
        <v>1509</v>
      </c>
      <c r="S196" s="424" t="s">
        <v>1509</v>
      </c>
      <c r="T196" s="424" t="s">
        <v>1516</v>
      </c>
      <c r="V196" s="424" t="s">
        <v>1517</v>
      </c>
      <c r="X196" s="424" t="s">
        <v>32</v>
      </c>
      <c r="AC196" s="425"/>
      <c r="AF196" s="425"/>
      <c r="AH196" s="424">
        <v>1</v>
      </c>
      <c r="AI196" s="414"/>
      <c r="AJ196" s="414"/>
      <c r="AK196" s="414"/>
      <c r="AL196" s="414"/>
      <c r="AM196" s="414"/>
      <c r="AN196" s="414"/>
      <c r="AO196" s="414"/>
      <c r="AP196" s="414"/>
      <c r="AQ196" s="414"/>
      <c r="AR196" s="414"/>
      <c r="AS196" s="414"/>
      <c r="AT196" s="414"/>
      <c r="AU196" s="414"/>
      <c r="AV196" s="414"/>
      <c r="AW196" s="414"/>
      <c r="AX196" s="414"/>
      <c r="AY196" s="414"/>
      <c r="AZ196" s="414"/>
      <c r="BA196" s="414"/>
      <c r="BB196" s="414"/>
      <c r="BC196" s="414"/>
      <c r="BD196" s="414"/>
      <c r="BE196" s="414"/>
      <c r="BF196" s="414"/>
      <c r="BG196" s="414"/>
      <c r="BH196" s="414"/>
      <c r="BI196" s="414"/>
      <c r="BJ196" s="414"/>
      <c r="BK196" s="414"/>
      <c r="BL196" s="414"/>
      <c r="BM196" s="414"/>
      <c r="BN196" s="414"/>
      <c r="BO196" s="414"/>
      <c r="BP196" s="414"/>
      <c r="BQ196" s="414"/>
      <c r="BR196" s="414"/>
      <c r="BS196" s="414"/>
      <c r="BT196" s="414"/>
      <c r="BU196" s="414"/>
      <c r="BV196" s="414"/>
      <c r="BW196" s="414"/>
      <c r="BX196" s="414"/>
      <c r="BY196" s="414"/>
      <c r="BZ196" s="414"/>
      <c r="CA196" s="414"/>
      <c r="CB196" s="414"/>
      <c r="CC196" s="414"/>
      <c r="CD196" s="414"/>
      <c r="CE196" s="414"/>
      <c r="CF196" s="414"/>
      <c r="CG196" s="414"/>
      <c r="CH196" s="414"/>
      <c r="CI196" s="414"/>
      <c r="CJ196" s="414"/>
      <c r="CK196" s="414"/>
      <c r="CL196" s="414"/>
      <c r="CM196" s="414"/>
      <c r="CN196" s="414"/>
      <c r="CO196" s="414"/>
      <c r="CP196" s="414"/>
      <c r="CQ196" s="414"/>
      <c r="CR196" s="414"/>
      <c r="CS196" s="414"/>
      <c r="CT196" s="414"/>
      <c r="CU196" s="414"/>
      <c r="CV196" s="414"/>
      <c r="CW196" s="414"/>
      <c r="CX196" s="414"/>
      <c r="CY196" s="414"/>
      <c r="CZ196" s="414"/>
      <c r="DA196" s="414"/>
      <c r="DB196" s="414"/>
      <c r="DC196" s="414"/>
      <c r="DD196" s="414"/>
      <c r="DE196" s="414"/>
      <c r="DF196" s="414"/>
      <c r="DG196" s="414"/>
      <c r="DH196" s="414"/>
      <c r="DI196" s="414"/>
      <c r="DJ196" s="414"/>
      <c r="DK196" s="414"/>
      <c r="DL196" s="414"/>
      <c r="DM196" s="414"/>
      <c r="DN196" s="414"/>
      <c r="DO196" s="414"/>
      <c r="DP196" s="414"/>
      <c r="DQ196" s="414"/>
      <c r="DR196" s="414"/>
      <c r="DS196" s="414"/>
      <c r="DT196" s="414"/>
      <c r="DU196" s="414"/>
      <c r="DV196" s="414"/>
      <c r="DW196" s="414"/>
      <c r="DX196" s="414"/>
      <c r="DY196" s="414"/>
      <c r="DZ196" s="414"/>
      <c r="EA196" s="414"/>
      <c r="EB196" s="414"/>
      <c r="EC196" s="414"/>
      <c r="ED196" s="414"/>
      <c r="EE196" s="414"/>
      <c r="EF196" s="414"/>
      <c r="EG196" s="414"/>
      <c r="EH196" s="414"/>
      <c r="EI196" s="414"/>
      <c r="EJ196" s="414"/>
      <c r="EK196" s="414"/>
      <c r="EL196" s="414"/>
      <c r="EM196" s="414"/>
      <c r="EN196" s="414"/>
      <c r="EO196" s="414"/>
      <c r="EP196" s="414"/>
      <c r="EQ196" s="414"/>
      <c r="ER196" s="414"/>
      <c r="ES196" s="414"/>
      <c r="ET196" s="414"/>
      <c r="EU196" s="414"/>
    </row>
    <row r="197" spans="1:151" s="424" customFormat="1" ht="45">
      <c r="A197" s="424" t="s">
        <v>2214</v>
      </c>
      <c r="B197" s="424" t="s">
        <v>2147</v>
      </c>
      <c r="C197" s="424" t="s">
        <v>1625</v>
      </c>
      <c r="D197" s="424" t="s">
        <v>2215</v>
      </c>
      <c r="E197" s="424" t="s">
        <v>2216</v>
      </c>
      <c r="F197" s="424" t="s">
        <v>1509</v>
      </c>
      <c r="G197" s="424" t="s">
        <v>1509</v>
      </c>
      <c r="H197" s="424" t="s">
        <v>1508</v>
      </c>
      <c r="I197" s="424" t="s">
        <v>1509</v>
      </c>
      <c r="J197" s="425" t="s">
        <v>1510</v>
      </c>
      <c r="K197" s="425" t="s">
        <v>1565</v>
      </c>
      <c r="L197" s="425" t="s">
        <v>967</v>
      </c>
      <c r="M197" s="424" t="s">
        <v>1512</v>
      </c>
      <c r="N197" s="424" t="s">
        <v>1513</v>
      </c>
      <c r="O197" s="424" t="s">
        <v>1509</v>
      </c>
      <c r="P197" s="424" t="s">
        <v>32</v>
      </c>
      <c r="Q197" s="424" t="s">
        <v>32</v>
      </c>
      <c r="R197" s="424" t="s">
        <v>1509</v>
      </c>
      <c r="S197" s="424" t="s">
        <v>1509</v>
      </c>
      <c r="T197" s="424" t="s">
        <v>1516</v>
      </c>
      <c r="V197" s="424" t="s">
        <v>1517</v>
      </c>
      <c r="X197" s="424" t="s">
        <v>32</v>
      </c>
      <c r="AC197" s="425"/>
      <c r="AF197" s="425"/>
      <c r="AH197" s="424">
        <v>1</v>
      </c>
      <c r="AI197" s="414"/>
      <c r="AJ197" s="414"/>
      <c r="AK197" s="414"/>
      <c r="AL197" s="414"/>
      <c r="AM197" s="414"/>
      <c r="AN197" s="414"/>
      <c r="AO197" s="414"/>
      <c r="AP197" s="414"/>
      <c r="AQ197" s="414"/>
      <c r="AR197" s="414"/>
      <c r="AS197" s="414"/>
      <c r="AT197" s="414"/>
      <c r="AU197" s="414"/>
      <c r="AV197" s="414"/>
      <c r="AW197" s="414"/>
      <c r="AX197" s="414"/>
      <c r="AY197" s="414"/>
      <c r="AZ197" s="414"/>
      <c r="BA197" s="414"/>
      <c r="BB197" s="414"/>
      <c r="BC197" s="414"/>
      <c r="BD197" s="414"/>
      <c r="BE197" s="414"/>
      <c r="BF197" s="414"/>
      <c r="BG197" s="414"/>
      <c r="BH197" s="414"/>
      <c r="BI197" s="414"/>
      <c r="BJ197" s="414"/>
      <c r="BK197" s="414"/>
      <c r="BL197" s="414"/>
      <c r="BM197" s="414"/>
      <c r="BN197" s="414"/>
      <c r="BO197" s="414"/>
      <c r="BP197" s="414"/>
      <c r="BQ197" s="414"/>
      <c r="BR197" s="414"/>
      <c r="BS197" s="414"/>
      <c r="BT197" s="414"/>
      <c r="BU197" s="414"/>
      <c r="BV197" s="414"/>
      <c r="BW197" s="414"/>
      <c r="BX197" s="414"/>
      <c r="BY197" s="414"/>
      <c r="BZ197" s="414"/>
      <c r="CA197" s="414"/>
      <c r="CB197" s="414"/>
      <c r="CC197" s="414"/>
      <c r="CD197" s="414"/>
      <c r="CE197" s="414"/>
      <c r="CF197" s="414"/>
      <c r="CG197" s="414"/>
      <c r="CH197" s="414"/>
      <c r="CI197" s="414"/>
      <c r="CJ197" s="414"/>
      <c r="CK197" s="414"/>
      <c r="CL197" s="414"/>
      <c r="CM197" s="414"/>
      <c r="CN197" s="414"/>
      <c r="CO197" s="414"/>
      <c r="CP197" s="414"/>
      <c r="CQ197" s="414"/>
      <c r="CR197" s="414"/>
      <c r="CS197" s="414"/>
      <c r="CT197" s="414"/>
      <c r="CU197" s="414"/>
      <c r="CV197" s="414"/>
      <c r="CW197" s="414"/>
      <c r="CX197" s="414"/>
      <c r="CY197" s="414"/>
      <c r="CZ197" s="414"/>
      <c r="DA197" s="414"/>
      <c r="DB197" s="414"/>
      <c r="DC197" s="414"/>
      <c r="DD197" s="414"/>
      <c r="DE197" s="414"/>
      <c r="DF197" s="414"/>
      <c r="DG197" s="414"/>
      <c r="DH197" s="414"/>
      <c r="DI197" s="414"/>
      <c r="DJ197" s="414"/>
      <c r="DK197" s="414"/>
      <c r="DL197" s="414"/>
      <c r="DM197" s="414"/>
      <c r="DN197" s="414"/>
      <c r="DO197" s="414"/>
      <c r="DP197" s="414"/>
      <c r="DQ197" s="414"/>
      <c r="DR197" s="414"/>
      <c r="DS197" s="414"/>
      <c r="DT197" s="414"/>
      <c r="DU197" s="414"/>
      <c r="DV197" s="414"/>
      <c r="DW197" s="414"/>
      <c r="DX197" s="414"/>
      <c r="DY197" s="414"/>
      <c r="DZ197" s="414"/>
      <c r="EA197" s="414"/>
      <c r="EB197" s="414"/>
      <c r="EC197" s="414"/>
      <c r="ED197" s="414"/>
      <c r="EE197" s="414"/>
      <c r="EF197" s="414"/>
      <c r="EG197" s="414"/>
      <c r="EH197" s="414"/>
      <c r="EI197" s="414"/>
      <c r="EJ197" s="414"/>
      <c r="EK197" s="414"/>
      <c r="EL197" s="414"/>
      <c r="EM197" s="414"/>
      <c r="EN197" s="414"/>
      <c r="EO197" s="414"/>
      <c r="EP197" s="414"/>
      <c r="EQ197" s="414"/>
      <c r="ER197" s="414"/>
      <c r="ES197" s="414"/>
      <c r="ET197" s="414"/>
      <c r="EU197" s="414"/>
    </row>
    <row r="198" spans="1:151" s="424" customFormat="1" ht="45">
      <c r="A198" s="424" t="s">
        <v>2217</v>
      </c>
      <c r="B198" s="424" t="s">
        <v>2147</v>
      </c>
      <c r="C198" s="424" t="s">
        <v>1625</v>
      </c>
      <c r="D198" s="424" t="s">
        <v>2218</v>
      </c>
      <c r="E198" s="424" t="s">
        <v>2219</v>
      </c>
      <c r="F198" s="424" t="s">
        <v>1509</v>
      </c>
      <c r="G198" s="424" t="s">
        <v>1509</v>
      </c>
      <c r="H198" s="424" t="s">
        <v>1508</v>
      </c>
      <c r="I198" s="424" t="s">
        <v>1509</v>
      </c>
      <c r="J198" s="425" t="s">
        <v>1510</v>
      </c>
      <c r="K198" s="425" t="s">
        <v>964</v>
      </c>
      <c r="L198" s="425" t="s">
        <v>967</v>
      </c>
      <c r="M198" s="424" t="s">
        <v>1512</v>
      </c>
      <c r="N198" s="424" t="s">
        <v>1513</v>
      </c>
      <c r="O198" s="424" t="s">
        <v>1509</v>
      </c>
      <c r="P198" s="424" t="s">
        <v>32</v>
      </c>
      <c r="Q198" s="424" t="s">
        <v>32</v>
      </c>
      <c r="R198" s="424" t="s">
        <v>1509</v>
      </c>
      <c r="S198" s="424" t="s">
        <v>1509</v>
      </c>
      <c r="T198" s="424" t="s">
        <v>1516</v>
      </c>
      <c r="V198" s="424" t="s">
        <v>1517</v>
      </c>
      <c r="X198" s="424" t="s">
        <v>32</v>
      </c>
      <c r="AH198" s="424">
        <v>1</v>
      </c>
      <c r="AI198" s="414"/>
      <c r="AJ198" s="414"/>
      <c r="AK198" s="414"/>
      <c r="AL198" s="414"/>
      <c r="AM198" s="414"/>
      <c r="AN198" s="414"/>
      <c r="AO198" s="414"/>
      <c r="AP198" s="414"/>
      <c r="AQ198" s="414"/>
      <c r="AR198" s="414"/>
      <c r="AS198" s="414"/>
      <c r="AT198" s="414"/>
      <c r="AU198" s="414"/>
      <c r="AV198" s="414"/>
      <c r="AW198" s="414"/>
      <c r="AX198" s="414"/>
      <c r="AY198" s="414"/>
      <c r="AZ198" s="414"/>
      <c r="BA198" s="414"/>
      <c r="BB198" s="414"/>
      <c r="BC198" s="414"/>
      <c r="BD198" s="414"/>
      <c r="BE198" s="414"/>
      <c r="BF198" s="414"/>
      <c r="BG198" s="414"/>
      <c r="BH198" s="414"/>
      <c r="BI198" s="414"/>
      <c r="BJ198" s="414"/>
      <c r="BK198" s="414"/>
      <c r="BL198" s="414"/>
      <c r="BM198" s="414"/>
      <c r="BN198" s="414"/>
      <c r="BO198" s="414"/>
      <c r="BP198" s="414"/>
      <c r="BQ198" s="414"/>
      <c r="BR198" s="414"/>
      <c r="BS198" s="414"/>
      <c r="BT198" s="414"/>
      <c r="BU198" s="414"/>
      <c r="BV198" s="414"/>
      <c r="BW198" s="414"/>
      <c r="BX198" s="414"/>
      <c r="BY198" s="414"/>
      <c r="BZ198" s="414"/>
      <c r="CA198" s="414"/>
      <c r="CB198" s="414"/>
      <c r="CC198" s="414"/>
      <c r="CD198" s="414"/>
      <c r="CE198" s="414"/>
      <c r="CF198" s="414"/>
      <c r="CG198" s="414"/>
      <c r="CH198" s="414"/>
      <c r="CI198" s="414"/>
      <c r="CJ198" s="414"/>
      <c r="CK198" s="414"/>
      <c r="CL198" s="414"/>
      <c r="CM198" s="414"/>
      <c r="CN198" s="414"/>
      <c r="CO198" s="414"/>
      <c r="CP198" s="414"/>
      <c r="CQ198" s="414"/>
      <c r="CR198" s="414"/>
      <c r="CS198" s="414"/>
      <c r="CT198" s="414"/>
      <c r="CU198" s="414"/>
      <c r="CV198" s="414"/>
      <c r="CW198" s="414"/>
      <c r="CX198" s="414"/>
      <c r="CY198" s="414"/>
      <c r="CZ198" s="414"/>
      <c r="DA198" s="414"/>
      <c r="DB198" s="414"/>
      <c r="DC198" s="414"/>
      <c r="DD198" s="414"/>
      <c r="DE198" s="414"/>
      <c r="DF198" s="414"/>
      <c r="DG198" s="414"/>
      <c r="DH198" s="414"/>
      <c r="DI198" s="414"/>
      <c r="DJ198" s="414"/>
      <c r="DK198" s="414"/>
      <c r="DL198" s="414"/>
      <c r="DM198" s="414"/>
      <c r="DN198" s="414"/>
      <c r="DO198" s="414"/>
      <c r="DP198" s="414"/>
      <c r="DQ198" s="414"/>
      <c r="DR198" s="414"/>
      <c r="DS198" s="414"/>
      <c r="DT198" s="414"/>
      <c r="DU198" s="414"/>
      <c r="DV198" s="414"/>
      <c r="DW198" s="414"/>
      <c r="DX198" s="414"/>
      <c r="DY198" s="414"/>
      <c r="DZ198" s="414"/>
      <c r="EA198" s="414"/>
      <c r="EB198" s="414"/>
      <c r="EC198" s="414"/>
      <c r="ED198" s="414"/>
      <c r="EE198" s="414"/>
      <c r="EF198" s="414"/>
      <c r="EG198" s="414"/>
      <c r="EH198" s="414"/>
      <c r="EI198" s="414"/>
      <c r="EJ198" s="414"/>
      <c r="EK198" s="414"/>
      <c r="EL198" s="414"/>
      <c r="EM198" s="414"/>
      <c r="EN198" s="414"/>
      <c r="EO198" s="414"/>
      <c r="EP198" s="414"/>
      <c r="EQ198" s="414"/>
      <c r="ER198" s="414"/>
      <c r="ES198" s="414"/>
      <c r="ET198" s="414"/>
      <c r="EU198" s="414"/>
    </row>
    <row r="199" spans="1:151" s="424" customFormat="1" ht="45">
      <c r="A199" s="424" t="s">
        <v>2220</v>
      </c>
      <c r="B199" s="424" t="s">
        <v>2147</v>
      </c>
      <c r="C199" s="424" t="s">
        <v>1625</v>
      </c>
      <c r="D199" s="424" t="s">
        <v>2221</v>
      </c>
      <c r="E199" s="424" t="s">
        <v>2222</v>
      </c>
      <c r="F199" s="424" t="s">
        <v>1509</v>
      </c>
      <c r="G199" s="424" t="s">
        <v>1509</v>
      </c>
      <c r="H199" s="424" t="s">
        <v>1508</v>
      </c>
      <c r="I199" s="424" t="s">
        <v>1509</v>
      </c>
      <c r="J199" s="425" t="s">
        <v>1510</v>
      </c>
      <c r="K199" s="425" t="s">
        <v>966</v>
      </c>
      <c r="L199" s="425" t="s">
        <v>967</v>
      </c>
      <c r="M199" s="424" t="s">
        <v>1512</v>
      </c>
      <c r="N199" s="424" t="s">
        <v>1513</v>
      </c>
      <c r="O199" s="424" t="s">
        <v>1509</v>
      </c>
      <c r="P199" s="424" t="s">
        <v>32</v>
      </c>
      <c r="Q199" s="424" t="s">
        <v>32</v>
      </c>
      <c r="R199" s="424" t="s">
        <v>1509</v>
      </c>
      <c r="S199" s="424" t="s">
        <v>1509</v>
      </c>
      <c r="T199" s="424" t="s">
        <v>1516</v>
      </c>
      <c r="V199" s="424" t="s">
        <v>1517</v>
      </c>
      <c r="X199" s="424" t="s">
        <v>32</v>
      </c>
      <c r="AH199" s="424">
        <v>1</v>
      </c>
      <c r="AI199" s="414"/>
      <c r="AJ199" s="414"/>
      <c r="AK199" s="414"/>
      <c r="AL199" s="414"/>
      <c r="AM199" s="414"/>
      <c r="AN199" s="414"/>
      <c r="AO199" s="414"/>
      <c r="AP199" s="414"/>
      <c r="AQ199" s="414"/>
      <c r="AR199" s="414"/>
      <c r="AS199" s="414"/>
      <c r="AT199" s="414"/>
      <c r="AU199" s="414"/>
      <c r="AV199" s="414"/>
      <c r="AW199" s="414"/>
      <c r="AX199" s="414"/>
      <c r="AY199" s="414"/>
      <c r="AZ199" s="414"/>
      <c r="BA199" s="414"/>
      <c r="BB199" s="414"/>
      <c r="BC199" s="414"/>
      <c r="BD199" s="414"/>
      <c r="BE199" s="414"/>
      <c r="BF199" s="414"/>
      <c r="BG199" s="414"/>
      <c r="BH199" s="414"/>
      <c r="BI199" s="414"/>
      <c r="BJ199" s="414"/>
      <c r="BK199" s="414"/>
      <c r="BL199" s="414"/>
      <c r="BM199" s="414"/>
      <c r="BN199" s="414"/>
      <c r="BO199" s="414"/>
      <c r="BP199" s="414"/>
      <c r="BQ199" s="414"/>
      <c r="BR199" s="414"/>
      <c r="BS199" s="414"/>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c r="DB199" s="414"/>
      <c r="DC199" s="414"/>
      <c r="DD199" s="414"/>
      <c r="DE199" s="414"/>
      <c r="DF199" s="414"/>
      <c r="DG199" s="414"/>
      <c r="DH199" s="414"/>
      <c r="DI199" s="414"/>
      <c r="DJ199" s="414"/>
      <c r="DK199" s="414"/>
      <c r="DL199" s="414"/>
      <c r="DM199" s="414"/>
      <c r="DN199" s="414"/>
      <c r="DO199" s="414"/>
      <c r="DP199" s="414"/>
      <c r="DQ199" s="414"/>
      <c r="DR199" s="414"/>
      <c r="DS199" s="414"/>
      <c r="DT199" s="414"/>
      <c r="DU199" s="414"/>
      <c r="DV199" s="414"/>
      <c r="DW199" s="414"/>
      <c r="DX199" s="414"/>
      <c r="DY199" s="414"/>
      <c r="DZ199" s="414"/>
      <c r="EA199" s="414"/>
      <c r="EB199" s="414"/>
      <c r="EC199" s="414"/>
      <c r="ED199" s="414"/>
      <c r="EE199" s="414"/>
      <c r="EF199" s="414"/>
      <c r="EG199" s="414"/>
      <c r="EH199" s="414"/>
      <c r="EI199" s="414"/>
      <c r="EJ199" s="414"/>
      <c r="EK199" s="414"/>
      <c r="EL199" s="414"/>
      <c r="EM199" s="414"/>
      <c r="EN199" s="414"/>
      <c r="EO199" s="414"/>
      <c r="EP199" s="414"/>
      <c r="EQ199" s="414"/>
      <c r="ER199" s="414"/>
      <c r="ES199" s="414"/>
      <c r="ET199" s="414"/>
      <c r="EU199" s="414"/>
    </row>
    <row r="200" spans="1:151" s="424" customFormat="1" ht="45">
      <c r="A200" s="424" t="s">
        <v>2223</v>
      </c>
      <c r="B200" s="424" t="s">
        <v>2147</v>
      </c>
      <c r="C200" s="424" t="s">
        <v>358</v>
      </c>
      <c r="D200" s="424" t="s">
        <v>2224</v>
      </c>
      <c r="E200" s="424" t="s">
        <v>2225</v>
      </c>
      <c r="F200" s="424" t="s">
        <v>1509</v>
      </c>
      <c r="G200" s="424" t="s">
        <v>1509</v>
      </c>
      <c r="H200" s="424" t="s">
        <v>1508</v>
      </c>
      <c r="I200" s="424" t="s">
        <v>1509</v>
      </c>
      <c r="J200" s="425" t="s">
        <v>1510</v>
      </c>
      <c r="K200" s="425" t="s">
        <v>2154</v>
      </c>
      <c r="L200" s="425" t="s">
        <v>967</v>
      </c>
      <c r="M200" s="424" t="s">
        <v>2169</v>
      </c>
      <c r="N200" s="424" t="s">
        <v>1514</v>
      </c>
      <c r="O200" s="424" t="s">
        <v>1514</v>
      </c>
      <c r="P200" s="424" t="s">
        <v>32</v>
      </c>
      <c r="Q200" s="424" t="s">
        <v>32</v>
      </c>
      <c r="R200" s="424" t="s">
        <v>1509</v>
      </c>
      <c r="S200" s="424" t="s">
        <v>1509</v>
      </c>
      <c r="T200" s="424" t="s">
        <v>6</v>
      </c>
      <c r="V200" s="424" t="s">
        <v>6</v>
      </c>
      <c r="AC200" s="425"/>
      <c r="AF200" s="425"/>
      <c r="AH200" s="424">
        <v>1</v>
      </c>
      <c r="AI200" s="414"/>
      <c r="AJ200" s="414"/>
      <c r="AK200" s="414"/>
      <c r="AL200" s="414"/>
      <c r="AM200" s="414"/>
      <c r="AN200" s="414"/>
      <c r="AO200" s="414"/>
      <c r="AP200" s="414"/>
      <c r="AQ200" s="414"/>
      <c r="AR200" s="414"/>
      <c r="AS200" s="414"/>
      <c r="AT200" s="414"/>
      <c r="AU200" s="414"/>
      <c r="AV200" s="414"/>
      <c r="AW200" s="414"/>
      <c r="AX200" s="414"/>
      <c r="AY200" s="414"/>
      <c r="AZ200" s="414"/>
      <c r="BA200" s="414"/>
      <c r="BB200" s="414"/>
      <c r="BC200" s="414"/>
      <c r="BD200" s="414"/>
      <c r="BE200" s="414"/>
      <c r="BF200" s="414"/>
      <c r="BG200" s="414"/>
      <c r="BH200" s="414"/>
      <c r="BI200" s="414"/>
      <c r="BJ200" s="414"/>
      <c r="BK200" s="414"/>
      <c r="BL200" s="414"/>
      <c r="BM200" s="414"/>
      <c r="BN200" s="414"/>
      <c r="BO200" s="414"/>
      <c r="BP200" s="414"/>
      <c r="BQ200" s="414"/>
      <c r="BR200" s="414"/>
      <c r="BS200" s="414"/>
      <c r="BT200" s="414"/>
      <c r="BU200" s="414"/>
      <c r="BV200" s="414"/>
      <c r="BW200" s="414"/>
      <c r="BX200" s="414"/>
      <c r="BY200" s="414"/>
      <c r="BZ200" s="414"/>
      <c r="CA200" s="414"/>
      <c r="CB200" s="414"/>
      <c r="CC200" s="414"/>
      <c r="CD200" s="414"/>
      <c r="CE200" s="414"/>
      <c r="CF200" s="414"/>
      <c r="CG200" s="414"/>
      <c r="CH200" s="414"/>
      <c r="CI200" s="414"/>
      <c r="CJ200" s="414"/>
      <c r="CK200" s="414"/>
      <c r="CL200" s="414"/>
      <c r="CM200" s="414"/>
      <c r="CN200" s="414"/>
      <c r="CO200" s="414"/>
      <c r="CP200" s="414"/>
      <c r="CQ200" s="414"/>
      <c r="CR200" s="414"/>
      <c r="CS200" s="414"/>
      <c r="CT200" s="414"/>
      <c r="CU200" s="414"/>
      <c r="CV200" s="414"/>
      <c r="CW200" s="414"/>
      <c r="CX200" s="414"/>
      <c r="CY200" s="414"/>
      <c r="CZ200" s="414"/>
      <c r="DA200" s="414"/>
      <c r="DB200" s="414"/>
      <c r="DC200" s="414"/>
      <c r="DD200" s="414"/>
      <c r="DE200" s="414"/>
      <c r="DF200" s="414"/>
      <c r="DG200" s="414"/>
      <c r="DH200" s="414"/>
      <c r="DI200" s="414"/>
      <c r="DJ200" s="414"/>
      <c r="DK200" s="414"/>
      <c r="DL200" s="414"/>
      <c r="DM200" s="414"/>
      <c r="DN200" s="414"/>
      <c r="DO200" s="414"/>
      <c r="DP200" s="414"/>
      <c r="DQ200" s="414"/>
      <c r="DR200" s="414"/>
      <c r="DS200" s="414"/>
      <c r="DT200" s="414"/>
      <c r="DU200" s="414"/>
      <c r="DV200" s="414"/>
      <c r="DW200" s="414"/>
      <c r="DX200" s="414"/>
      <c r="DY200" s="414"/>
      <c r="DZ200" s="414"/>
      <c r="EA200" s="414"/>
      <c r="EB200" s="414"/>
      <c r="EC200" s="414"/>
      <c r="ED200" s="414"/>
      <c r="EE200" s="414"/>
      <c r="EF200" s="414"/>
      <c r="EG200" s="414"/>
      <c r="EH200" s="414"/>
      <c r="EI200" s="414"/>
      <c r="EJ200" s="414"/>
      <c r="EK200" s="414"/>
      <c r="EL200" s="414"/>
      <c r="EM200" s="414"/>
      <c r="EN200" s="414"/>
      <c r="EO200" s="414"/>
      <c r="EP200" s="414"/>
      <c r="EQ200" s="414"/>
      <c r="ER200" s="414"/>
      <c r="ES200" s="414"/>
      <c r="ET200" s="414"/>
      <c r="EU200" s="414"/>
    </row>
    <row r="201" spans="1:151" s="424" customFormat="1" ht="45">
      <c r="A201" s="424" t="s">
        <v>2226</v>
      </c>
      <c r="B201" s="424" t="s">
        <v>2147</v>
      </c>
      <c r="C201" s="424" t="s">
        <v>359</v>
      </c>
      <c r="D201" s="424" t="s">
        <v>2227</v>
      </c>
      <c r="E201" s="424" t="s">
        <v>2228</v>
      </c>
      <c r="F201" s="424" t="s">
        <v>1509</v>
      </c>
      <c r="G201" s="424" t="s">
        <v>1509</v>
      </c>
      <c r="H201" s="424" t="s">
        <v>1508</v>
      </c>
      <c r="I201" s="424" t="s">
        <v>1509</v>
      </c>
      <c r="J201" s="425" t="s">
        <v>1510</v>
      </c>
      <c r="K201" s="425" t="s">
        <v>2154</v>
      </c>
      <c r="L201" s="425" t="s">
        <v>967</v>
      </c>
      <c r="M201" s="424" t="s">
        <v>2169</v>
      </c>
      <c r="N201" s="424" t="s">
        <v>1523</v>
      </c>
      <c r="O201" s="424" t="s">
        <v>1509</v>
      </c>
      <c r="P201" s="424" t="s">
        <v>32</v>
      </c>
      <c r="Q201" s="424" t="s">
        <v>32</v>
      </c>
      <c r="R201" s="424" t="s">
        <v>1509</v>
      </c>
      <c r="S201" s="424" t="s">
        <v>1509</v>
      </c>
      <c r="T201" s="424" t="s">
        <v>6</v>
      </c>
      <c r="V201" s="424" t="s">
        <v>6</v>
      </c>
      <c r="AC201" s="425"/>
      <c r="AF201" s="425"/>
      <c r="AH201" s="424">
        <v>1</v>
      </c>
      <c r="AI201" s="414"/>
      <c r="AJ201" s="414"/>
      <c r="AK201" s="414"/>
      <c r="AL201" s="414"/>
      <c r="AM201" s="414"/>
      <c r="AN201" s="414"/>
      <c r="AO201" s="414"/>
      <c r="AP201" s="414"/>
      <c r="AQ201" s="414"/>
      <c r="AR201" s="414"/>
      <c r="AS201" s="414"/>
      <c r="AT201" s="414"/>
      <c r="AU201" s="414"/>
      <c r="AV201" s="414"/>
      <c r="AW201" s="414"/>
      <c r="AX201" s="414"/>
      <c r="AY201" s="414"/>
      <c r="AZ201" s="414"/>
      <c r="BA201" s="414"/>
      <c r="BB201" s="414"/>
      <c r="BC201" s="414"/>
      <c r="BD201" s="414"/>
      <c r="BE201" s="414"/>
      <c r="BF201" s="414"/>
      <c r="BG201" s="414"/>
      <c r="BH201" s="414"/>
      <c r="BI201" s="414"/>
      <c r="BJ201" s="414"/>
      <c r="BK201" s="414"/>
      <c r="BL201" s="414"/>
      <c r="BM201" s="414"/>
      <c r="BN201" s="414"/>
      <c r="BO201" s="414"/>
      <c r="BP201" s="414"/>
      <c r="BQ201" s="414"/>
      <c r="BR201" s="414"/>
      <c r="BS201" s="414"/>
      <c r="BT201" s="414"/>
      <c r="BU201" s="414"/>
      <c r="BV201" s="414"/>
      <c r="BW201" s="414"/>
      <c r="BX201" s="414"/>
      <c r="BY201" s="414"/>
      <c r="BZ201" s="414"/>
      <c r="CA201" s="414"/>
      <c r="CB201" s="414"/>
      <c r="CC201" s="414"/>
      <c r="CD201" s="414"/>
      <c r="CE201" s="414"/>
      <c r="CF201" s="414"/>
      <c r="CG201" s="414"/>
      <c r="CH201" s="414"/>
      <c r="CI201" s="414"/>
      <c r="CJ201" s="414"/>
      <c r="CK201" s="414"/>
      <c r="CL201" s="414"/>
      <c r="CM201" s="414"/>
      <c r="CN201" s="414"/>
      <c r="CO201" s="414"/>
      <c r="CP201" s="414"/>
      <c r="CQ201" s="414"/>
      <c r="CR201" s="414"/>
      <c r="CS201" s="414"/>
      <c r="CT201" s="414"/>
      <c r="CU201" s="414"/>
      <c r="CV201" s="414"/>
      <c r="CW201" s="414"/>
      <c r="CX201" s="414"/>
      <c r="CY201" s="414"/>
      <c r="CZ201" s="414"/>
      <c r="DA201" s="414"/>
      <c r="DB201" s="414"/>
      <c r="DC201" s="414"/>
      <c r="DD201" s="414"/>
      <c r="DE201" s="414"/>
      <c r="DF201" s="414"/>
      <c r="DG201" s="414"/>
      <c r="DH201" s="414"/>
      <c r="DI201" s="414"/>
      <c r="DJ201" s="414"/>
      <c r="DK201" s="414"/>
      <c r="DL201" s="414"/>
      <c r="DM201" s="414"/>
      <c r="DN201" s="414"/>
      <c r="DO201" s="414"/>
      <c r="DP201" s="414"/>
      <c r="DQ201" s="414"/>
      <c r="DR201" s="414"/>
      <c r="DS201" s="414"/>
      <c r="DT201" s="414"/>
      <c r="DU201" s="414"/>
      <c r="DV201" s="414"/>
      <c r="DW201" s="414"/>
      <c r="DX201" s="414"/>
      <c r="DY201" s="414"/>
      <c r="DZ201" s="414"/>
      <c r="EA201" s="414"/>
      <c r="EB201" s="414"/>
      <c r="EC201" s="414"/>
      <c r="ED201" s="414"/>
      <c r="EE201" s="414"/>
      <c r="EF201" s="414"/>
      <c r="EG201" s="414"/>
      <c r="EH201" s="414"/>
      <c r="EI201" s="414"/>
      <c r="EJ201" s="414"/>
      <c r="EK201" s="414"/>
      <c r="EL201" s="414"/>
      <c r="EM201" s="414"/>
      <c r="EN201" s="414"/>
      <c r="EO201" s="414"/>
      <c r="EP201" s="414"/>
      <c r="EQ201" s="414"/>
      <c r="ER201" s="414"/>
      <c r="ES201" s="414"/>
      <c r="ET201" s="414"/>
      <c r="EU201" s="414"/>
    </row>
    <row r="202" spans="1:151" s="424" customFormat="1" ht="45">
      <c r="A202" s="424" t="s">
        <v>2229</v>
      </c>
      <c r="B202" s="424" t="s">
        <v>2147</v>
      </c>
      <c r="C202" s="424" t="s">
        <v>1625</v>
      </c>
      <c r="D202" s="424" t="s">
        <v>2230</v>
      </c>
      <c r="E202" s="424" t="s">
        <v>2231</v>
      </c>
      <c r="F202" s="424" t="s">
        <v>1509</v>
      </c>
      <c r="G202" s="424" t="s">
        <v>1509</v>
      </c>
      <c r="H202" s="424" t="s">
        <v>1508</v>
      </c>
      <c r="I202" s="424" t="s">
        <v>1509</v>
      </c>
      <c r="J202" s="425" t="s">
        <v>1510</v>
      </c>
      <c r="K202" s="425" t="s">
        <v>2154</v>
      </c>
      <c r="L202" s="425" t="s">
        <v>967</v>
      </c>
      <c r="M202" s="424" t="s">
        <v>2155</v>
      </c>
      <c r="N202" s="424" t="s">
        <v>1513</v>
      </c>
      <c r="O202" s="424" t="s">
        <v>1509</v>
      </c>
      <c r="P202" s="424" t="s">
        <v>32</v>
      </c>
      <c r="Q202" s="424" t="s">
        <v>32</v>
      </c>
      <c r="R202" s="424" t="s">
        <v>1509</v>
      </c>
      <c r="S202" s="424" t="s">
        <v>1509</v>
      </c>
      <c r="T202" s="424" t="s">
        <v>8</v>
      </c>
      <c r="V202" s="424" t="s">
        <v>8</v>
      </c>
      <c r="AC202" s="425"/>
      <c r="AF202" s="425"/>
      <c r="AH202" s="424">
        <v>1</v>
      </c>
      <c r="AI202" s="414"/>
      <c r="AJ202" s="414"/>
      <c r="AK202" s="414"/>
      <c r="AL202" s="414"/>
      <c r="AM202" s="414"/>
      <c r="AN202" s="414"/>
      <c r="AO202" s="414"/>
      <c r="AP202" s="414"/>
      <c r="AQ202" s="414"/>
      <c r="AR202" s="414"/>
      <c r="AS202" s="414"/>
      <c r="AT202" s="414"/>
      <c r="AU202" s="414"/>
      <c r="AV202" s="414"/>
      <c r="AW202" s="414"/>
      <c r="AX202" s="414"/>
      <c r="AY202" s="414"/>
      <c r="AZ202" s="414"/>
      <c r="BA202" s="414"/>
      <c r="BB202" s="414"/>
      <c r="BC202" s="414"/>
      <c r="BD202" s="414"/>
      <c r="BE202" s="414"/>
      <c r="BF202" s="414"/>
      <c r="BG202" s="414"/>
      <c r="BH202" s="414"/>
      <c r="BI202" s="414"/>
      <c r="BJ202" s="414"/>
      <c r="BK202" s="414"/>
      <c r="BL202" s="414"/>
      <c r="BM202" s="414"/>
      <c r="BN202" s="414"/>
      <c r="BO202" s="414"/>
      <c r="BP202" s="414"/>
      <c r="BQ202" s="414"/>
      <c r="BR202" s="414"/>
      <c r="BS202" s="414"/>
      <c r="BT202" s="414"/>
      <c r="BU202" s="414"/>
      <c r="BV202" s="414"/>
      <c r="BW202" s="414"/>
      <c r="BX202" s="414"/>
      <c r="BY202" s="414"/>
      <c r="BZ202" s="414"/>
      <c r="CA202" s="414"/>
      <c r="CB202" s="414"/>
      <c r="CC202" s="414"/>
      <c r="CD202" s="414"/>
      <c r="CE202" s="414"/>
      <c r="CF202" s="414"/>
      <c r="CG202" s="414"/>
      <c r="CH202" s="414"/>
      <c r="CI202" s="414"/>
      <c r="CJ202" s="414"/>
      <c r="CK202" s="414"/>
      <c r="CL202" s="414"/>
      <c r="CM202" s="414"/>
      <c r="CN202" s="414"/>
      <c r="CO202" s="414"/>
      <c r="CP202" s="414"/>
      <c r="CQ202" s="414"/>
      <c r="CR202" s="414"/>
      <c r="CS202" s="414"/>
      <c r="CT202" s="414"/>
      <c r="CU202" s="414"/>
      <c r="CV202" s="414"/>
      <c r="CW202" s="414"/>
      <c r="CX202" s="414"/>
      <c r="CY202" s="414"/>
      <c r="CZ202" s="414"/>
      <c r="DA202" s="414"/>
      <c r="DB202" s="414"/>
      <c r="DC202" s="414"/>
      <c r="DD202" s="414"/>
      <c r="DE202" s="414"/>
      <c r="DF202" s="414"/>
      <c r="DG202" s="414"/>
      <c r="DH202" s="414"/>
      <c r="DI202" s="414"/>
      <c r="DJ202" s="414"/>
      <c r="DK202" s="414"/>
      <c r="DL202" s="414"/>
      <c r="DM202" s="414"/>
      <c r="DN202" s="414"/>
      <c r="DO202" s="414"/>
      <c r="DP202" s="414"/>
      <c r="DQ202" s="414"/>
      <c r="DR202" s="414"/>
      <c r="DS202" s="414"/>
      <c r="DT202" s="414"/>
      <c r="DU202" s="414"/>
      <c r="DV202" s="414"/>
      <c r="DW202" s="414"/>
      <c r="DX202" s="414"/>
      <c r="DY202" s="414"/>
      <c r="DZ202" s="414"/>
      <c r="EA202" s="414"/>
      <c r="EB202" s="414"/>
      <c r="EC202" s="414"/>
      <c r="ED202" s="414"/>
      <c r="EE202" s="414"/>
      <c r="EF202" s="414"/>
      <c r="EG202" s="414"/>
      <c r="EH202" s="414"/>
      <c r="EI202" s="414"/>
      <c r="EJ202" s="414"/>
      <c r="EK202" s="414"/>
      <c r="EL202" s="414"/>
      <c r="EM202" s="414"/>
      <c r="EN202" s="414"/>
      <c r="EO202" s="414"/>
      <c r="EP202" s="414"/>
      <c r="EQ202" s="414"/>
      <c r="ER202" s="414"/>
      <c r="ES202" s="414"/>
      <c r="ET202" s="414"/>
      <c r="EU202" s="414"/>
    </row>
    <row r="203" spans="1:151" s="424" customFormat="1" ht="60">
      <c r="A203" s="424" t="s">
        <v>2232</v>
      </c>
      <c r="B203" s="424" t="s">
        <v>2147</v>
      </c>
      <c r="C203" s="424" t="s">
        <v>358</v>
      </c>
      <c r="D203" s="424" t="s">
        <v>2233</v>
      </c>
      <c r="E203" s="424" t="s">
        <v>2234</v>
      </c>
      <c r="F203" s="424" t="s">
        <v>1509</v>
      </c>
      <c r="G203" s="424" t="s">
        <v>1509</v>
      </c>
      <c r="H203" s="424" t="s">
        <v>1508</v>
      </c>
      <c r="I203" s="424" t="s">
        <v>1509</v>
      </c>
      <c r="J203" s="425" t="s">
        <v>1510</v>
      </c>
      <c r="K203" s="425" t="s">
        <v>2154</v>
      </c>
      <c r="L203" s="425" t="s">
        <v>967</v>
      </c>
      <c r="M203" s="424" t="s">
        <v>2155</v>
      </c>
      <c r="N203" s="424" t="s">
        <v>1513</v>
      </c>
      <c r="O203" s="424" t="s">
        <v>1509</v>
      </c>
      <c r="P203" s="424" t="s">
        <v>32</v>
      </c>
      <c r="Q203" s="424" t="s">
        <v>32</v>
      </c>
      <c r="R203" s="424" t="s">
        <v>1509</v>
      </c>
      <c r="S203" s="424" t="s">
        <v>1509</v>
      </c>
      <c r="T203" s="424" t="s">
        <v>8</v>
      </c>
      <c r="V203" s="424" t="s">
        <v>1517</v>
      </c>
      <c r="AC203" s="425"/>
      <c r="AE203" s="400"/>
      <c r="AF203" s="400"/>
      <c r="AG203" s="400"/>
      <c r="AH203" s="424">
        <v>1</v>
      </c>
      <c r="AI203" s="414"/>
      <c r="AJ203" s="414"/>
      <c r="AK203" s="414"/>
      <c r="AL203" s="414"/>
      <c r="AM203" s="414"/>
      <c r="AN203" s="414"/>
      <c r="AO203" s="414"/>
      <c r="AP203" s="414"/>
      <c r="AQ203" s="414"/>
      <c r="AR203" s="414"/>
      <c r="AS203" s="414"/>
      <c r="AT203" s="414"/>
      <c r="AU203" s="414"/>
      <c r="AV203" s="414"/>
      <c r="AW203" s="414"/>
      <c r="AX203" s="414"/>
      <c r="AY203" s="414"/>
      <c r="AZ203" s="414"/>
      <c r="BA203" s="414"/>
      <c r="BB203" s="414"/>
      <c r="BC203" s="414"/>
      <c r="BD203" s="414"/>
      <c r="BE203" s="414"/>
      <c r="BF203" s="414"/>
      <c r="BG203" s="414"/>
      <c r="BH203" s="414"/>
      <c r="BI203" s="414"/>
      <c r="BJ203" s="414"/>
      <c r="BK203" s="414"/>
      <c r="BL203" s="414"/>
      <c r="BM203" s="414"/>
      <c r="BN203" s="414"/>
      <c r="BO203" s="414"/>
      <c r="BP203" s="414"/>
      <c r="BQ203" s="414"/>
      <c r="BR203" s="414"/>
      <c r="BS203" s="414"/>
      <c r="BT203" s="414"/>
      <c r="BU203" s="414"/>
      <c r="BV203" s="414"/>
      <c r="BW203" s="414"/>
      <c r="BX203" s="414"/>
      <c r="BY203" s="414"/>
      <c r="BZ203" s="414"/>
      <c r="CA203" s="414"/>
      <c r="CB203" s="414"/>
      <c r="CC203" s="414"/>
      <c r="CD203" s="414"/>
      <c r="CE203" s="414"/>
      <c r="CF203" s="414"/>
      <c r="CG203" s="414"/>
      <c r="CH203" s="414"/>
      <c r="CI203" s="414"/>
      <c r="CJ203" s="414"/>
      <c r="CK203" s="414"/>
      <c r="CL203" s="414"/>
      <c r="CM203" s="414"/>
      <c r="CN203" s="414"/>
      <c r="CO203" s="414"/>
      <c r="CP203" s="414"/>
      <c r="CQ203" s="414"/>
      <c r="CR203" s="414"/>
      <c r="CS203" s="414"/>
      <c r="CT203" s="414"/>
      <c r="CU203" s="414"/>
      <c r="CV203" s="414"/>
      <c r="CW203" s="414"/>
      <c r="CX203" s="414"/>
      <c r="CY203" s="414"/>
      <c r="CZ203" s="414"/>
      <c r="DA203" s="414"/>
      <c r="DB203" s="414"/>
      <c r="DC203" s="414"/>
      <c r="DD203" s="414"/>
      <c r="DE203" s="414"/>
      <c r="DF203" s="414"/>
      <c r="DG203" s="414"/>
      <c r="DH203" s="414"/>
      <c r="DI203" s="414"/>
      <c r="DJ203" s="414"/>
      <c r="DK203" s="414"/>
      <c r="DL203" s="414"/>
      <c r="DM203" s="414"/>
      <c r="DN203" s="414"/>
      <c r="DO203" s="414"/>
      <c r="DP203" s="414"/>
      <c r="DQ203" s="414"/>
      <c r="DR203" s="414"/>
      <c r="DS203" s="414"/>
      <c r="DT203" s="414"/>
      <c r="DU203" s="414"/>
      <c r="DV203" s="414"/>
      <c r="DW203" s="414"/>
      <c r="DX203" s="414"/>
      <c r="DY203" s="414"/>
      <c r="DZ203" s="414"/>
      <c r="EA203" s="414"/>
      <c r="EB203" s="414"/>
      <c r="EC203" s="414"/>
      <c r="ED203" s="414"/>
      <c r="EE203" s="414"/>
      <c r="EF203" s="414"/>
      <c r="EG203" s="414"/>
      <c r="EH203" s="414"/>
      <c r="EI203" s="414"/>
      <c r="EJ203" s="414"/>
      <c r="EK203" s="414"/>
      <c r="EL203" s="414"/>
      <c r="EM203" s="414"/>
      <c r="EN203" s="414"/>
      <c r="EO203" s="414"/>
      <c r="EP203" s="414"/>
      <c r="EQ203" s="414"/>
      <c r="ER203" s="414"/>
      <c r="ES203" s="414"/>
      <c r="ET203" s="414"/>
      <c r="EU203" s="414"/>
    </row>
    <row r="204" spans="1:151" s="424" customFormat="1" ht="45">
      <c r="A204" s="424" t="s">
        <v>2235</v>
      </c>
      <c r="B204" s="424" t="s">
        <v>2147</v>
      </c>
      <c r="C204" s="424" t="s">
        <v>358</v>
      </c>
      <c r="D204" s="424" t="s">
        <v>2236</v>
      </c>
      <c r="E204" s="424" t="s">
        <v>2237</v>
      </c>
      <c r="F204" s="424" t="s">
        <v>1509</v>
      </c>
      <c r="G204" s="424" t="s">
        <v>1509</v>
      </c>
      <c r="H204" s="424" t="s">
        <v>1508</v>
      </c>
      <c r="I204" s="424" t="s">
        <v>1509</v>
      </c>
      <c r="J204" s="425" t="s">
        <v>1510</v>
      </c>
      <c r="K204" s="425" t="s">
        <v>2154</v>
      </c>
      <c r="L204" s="425" t="s">
        <v>967</v>
      </c>
      <c r="M204" s="424" t="s">
        <v>2155</v>
      </c>
      <c r="N204" s="424" t="s">
        <v>1513</v>
      </c>
      <c r="O204" s="424" t="s">
        <v>1509</v>
      </c>
      <c r="P204" s="424" t="s">
        <v>32</v>
      </c>
      <c r="Q204" s="424" t="s">
        <v>32</v>
      </c>
      <c r="R204" s="424" t="s">
        <v>1509</v>
      </c>
      <c r="S204" s="424" t="s">
        <v>1509</v>
      </c>
      <c r="T204" s="424" t="s">
        <v>8</v>
      </c>
      <c r="V204" s="424" t="s">
        <v>1517</v>
      </c>
      <c r="AC204" s="425"/>
      <c r="AF204" s="425"/>
      <c r="AH204" s="424">
        <v>1</v>
      </c>
      <c r="AI204" s="414"/>
      <c r="AJ204" s="414"/>
      <c r="AK204" s="414"/>
      <c r="AL204" s="414"/>
      <c r="AM204" s="414"/>
      <c r="AN204" s="414"/>
      <c r="AO204" s="414"/>
      <c r="AP204" s="414"/>
      <c r="AQ204" s="414"/>
      <c r="AR204" s="414"/>
      <c r="AS204" s="414"/>
      <c r="AT204" s="414"/>
      <c r="AU204" s="414"/>
      <c r="AV204" s="414"/>
      <c r="AW204" s="414"/>
      <c r="AX204" s="414"/>
      <c r="AY204" s="414"/>
      <c r="AZ204" s="414"/>
      <c r="BA204" s="414"/>
      <c r="BB204" s="414"/>
      <c r="BC204" s="414"/>
      <c r="BD204" s="414"/>
      <c r="BE204" s="414"/>
      <c r="BF204" s="414"/>
      <c r="BG204" s="414"/>
      <c r="BH204" s="414"/>
      <c r="BI204" s="414"/>
      <c r="BJ204" s="414"/>
      <c r="BK204" s="414"/>
      <c r="BL204" s="414"/>
      <c r="BM204" s="414"/>
      <c r="BN204" s="414"/>
      <c r="BO204" s="414"/>
      <c r="BP204" s="414"/>
      <c r="BQ204" s="414"/>
      <c r="BR204" s="414"/>
      <c r="BS204" s="414"/>
      <c r="BT204" s="414"/>
      <c r="BU204" s="414"/>
      <c r="BV204" s="414"/>
      <c r="BW204" s="414"/>
      <c r="BX204" s="414"/>
      <c r="BY204" s="414"/>
      <c r="BZ204" s="414"/>
      <c r="CA204" s="414"/>
      <c r="CB204" s="414"/>
      <c r="CC204" s="414"/>
      <c r="CD204" s="414"/>
      <c r="CE204" s="414"/>
      <c r="CF204" s="414"/>
      <c r="CG204" s="414"/>
      <c r="CH204" s="414"/>
      <c r="CI204" s="414"/>
      <c r="CJ204" s="414"/>
      <c r="CK204" s="414"/>
      <c r="CL204" s="414"/>
      <c r="CM204" s="414"/>
      <c r="CN204" s="414"/>
      <c r="CO204" s="414"/>
      <c r="CP204" s="414"/>
      <c r="CQ204" s="414"/>
      <c r="CR204" s="414"/>
      <c r="CS204" s="414"/>
      <c r="CT204" s="414"/>
      <c r="CU204" s="414"/>
      <c r="CV204" s="414"/>
      <c r="CW204" s="414"/>
      <c r="CX204" s="414"/>
      <c r="CY204" s="414"/>
      <c r="CZ204" s="414"/>
      <c r="DA204" s="414"/>
      <c r="DB204" s="414"/>
      <c r="DC204" s="414"/>
      <c r="DD204" s="414"/>
      <c r="DE204" s="414"/>
      <c r="DF204" s="414"/>
      <c r="DG204" s="414"/>
      <c r="DH204" s="414"/>
      <c r="DI204" s="414"/>
      <c r="DJ204" s="414"/>
      <c r="DK204" s="414"/>
      <c r="DL204" s="414"/>
      <c r="DM204" s="414"/>
      <c r="DN204" s="414"/>
      <c r="DO204" s="414"/>
      <c r="DP204" s="414"/>
      <c r="DQ204" s="414"/>
      <c r="DR204" s="414"/>
      <c r="DS204" s="414"/>
      <c r="DT204" s="414"/>
      <c r="DU204" s="414"/>
      <c r="DV204" s="414"/>
      <c r="DW204" s="414"/>
      <c r="DX204" s="414"/>
      <c r="DY204" s="414"/>
      <c r="DZ204" s="414"/>
      <c r="EA204" s="414"/>
      <c r="EB204" s="414"/>
      <c r="EC204" s="414"/>
      <c r="ED204" s="414"/>
      <c r="EE204" s="414"/>
      <c r="EF204" s="414"/>
      <c r="EG204" s="414"/>
      <c r="EH204" s="414"/>
      <c r="EI204" s="414"/>
      <c r="EJ204" s="414"/>
      <c r="EK204" s="414"/>
      <c r="EL204" s="414"/>
      <c r="EM204" s="414"/>
      <c r="EN204" s="414"/>
      <c r="EO204" s="414"/>
      <c r="EP204" s="414"/>
      <c r="EQ204" s="414"/>
      <c r="ER204" s="414"/>
      <c r="ES204" s="414"/>
      <c r="ET204" s="414"/>
      <c r="EU204" s="414"/>
    </row>
    <row r="205" spans="1:151" s="424" customFormat="1" ht="60">
      <c r="A205" s="424" t="s">
        <v>2238</v>
      </c>
      <c r="B205" s="424" t="s">
        <v>2147</v>
      </c>
      <c r="C205" s="424" t="s">
        <v>1625</v>
      </c>
      <c r="D205" s="424" t="s">
        <v>2239</v>
      </c>
      <c r="E205" s="424" t="s">
        <v>2240</v>
      </c>
      <c r="F205" s="424" t="s">
        <v>1509</v>
      </c>
      <c r="G205" s="424" t="s">
        <v>1509</v>
      </c>
      <c r="H205" s="424" t="s">
        <v>1508</v>
      </c>
      <c r="I205" s="424" t="s">
        <v>1509</v>
      </c>
      <c r="J205" s="425" t="s">
        <v>1510</v>
      </c>
      <c r="K205" s="425" t="s">
        <v>2154</v>
      </c>
      <c r="L205" s="425" t="s">
        <v>967</v>
      </c>
      <c r="M205" s="424" t="s">
        <v>1512</v>
      </c>
      <c r="N205" s="424" t="s">
        <v>1513</v>
      </c>
      <c r="O205" s="424" t="s">
        <v>1509</v>
      </c>
      <c r="P205" s="424" t="s">
        <v>32</v>
      </c>
      <c r="Q205" s="424" t="s">
        <v>32</v>
      </c>
      <c r="R205" s="424" t="s">
        <v>1509</v>
      </c>
      <c r="S205" s="424" t="s">
        <v>1509</v>
      </c>
      <c r="T205" s="424" t="s">
        <v>8</v>
      </c>
      <c r="V205" s="424" t="s">
        <v>8</v>
      </c>
      <c r="AC205" s="425"/>
      <c r="AD205" s="425"/>
      <c r="AF205" s="425"/>
      <c r="AH205" s="424">
        <v>1</v>
      </c>
      <c r="AI205" s="414"/>
      <c r="AJ205" s="414"/>
      <c r="AK205" s="414"/>
      <c r="AL205" s="414"/>
      <c r="AM205" s="414"/>
      <c r="AN205" s="414"/>
      <c r="AO205" s="414"/>
      <c r="AP205" s="414"/>
      <c r="AQ205" s="414"/>
      <c r="AR205" s="414"/>
      <c r="AS205" s="414"/>
      <c r="AT205" s="414"/>
      <c r="AU205" s="414"/>
      <c r="AV205" s="414"/>
      <c r="AW205" s="414"/>
      <c r="AX205" s="414"/>
      <c r="AY205" s="414"/>
      <c r="AZ205" s="414"/>
      <c r="BA205" s="414"/>
      <c r="BB205" s="414"/>
      <c r="BC205" s="414"/>
      <c r="BD205" s="414"/>
      <c r="BE205" s="414"/>
      <c r="BF205" s="414"/>
      <c r="BG205" s="414"/>
      <c r="BH205" s="414"/>
      <c r="BI205" s="414"/>
      <c r="BJ205" s="414"/>
      <c r="BK205" s="414"/>
      <c r="BL205" s="414"/>
      <c r="BM205" s="414"/>
      <c r="BN205" s="414"/>
      <c r="BO205" s="414"/>
      <c r="BP205" s="414"/>
      <c r="BQ205" s="414"/>
      <c r="BR205" s="414"/>
      <c r="BS205" s="414"/>
      <c r="BT205" s="414"/>
      <c r="BU205" s="414"/>
      <c r="BV205" s="414"/>
      <c r="BW205" s="414"/>
      <c r="BX205" s="414"/>
      <c r="BY205" s="414"/>
      <c r="BZ205" s="414"/>
      <c r="CA205" s="414"/>
      <c r="CB205" s="414"/>
      <c r="CC205" s="414"/>
      <c r="CD205" s="414"/>
      <c r="CE205" s="414"/>
      <c r="CF205" s="414"/>
      <c r="CG205" s="414"/>
      <c r="CH205" s="414"/>
      <c r="CI205" s="414"/>
      <c r="CJ205" s="414"/>
      <c r="CK205" s="414"/>
      <c r="CL205" s="414"/>
      <c r="CM205" s="414"/>
      <c r="CN205" s="414"/>
      <c r="CO205" s="414"/>
      <c r="CP205" s="414"/>
      <c r="CQ205" s="414"/>
      <c r="CR205" s="414"/>
      <c r="CS205" s="414"/>
      <c r="CT205" s="414"/>
      <c r="CU205" s="414"/>
      <c r="CV205" s="414"/>
      <c r="CW205" s="414"/>
      <c r="CX205" s="414"/>
      <c r="CY205" s="414"/>
      <c r="CZ205" s="414"/>
      <c r="DA205" s="414"/>
      <c r="DB205" s="414"/>
      <c r="DC205" s="414"/>
      <c r="DD205" s="414"/>
      <c r="DE205" s="414"/>
      <c r="DF205" s="414"/>
      <c r="DG205" s="414"/>
      <c r="DH205" s="414"/>
      <c r="DI205" s="414"/>
      <c r="DJ205" s="414"/>
      <c r="DK205" s="414"/>
      <c r="DL205" s="414"/>
      <c r="DM205" s="414"/>
      <c r="DN205" s="414"/>
      <c r="DO205" s="414"/>
      <c r="DP205" s="414"/>
      <c r="DQ205" s="414"/>
      <c r="DR205" s="414"/>
      <c r="DS205" s="414"/>
      <c r="DT205" s="414"/>
      <c r="DU205" s="414"/>
      <c r="DV205" s="414"/>
      <c r="DW205" s="414"/>
      <c r="DX205" s="414"/>
      <c r="DY205" s="414"/>
      <c r="DZ205" s="414"/>
      <c r="EA205" s="414"/>
      <c r="EB205" s="414"/>
      <c r="EC205" s="414"/>
      <c r="ED205" s="414"/>
      <c r="EE205" s="414"/>
      <c r="EF205" s="414"/>
      <c r="EG205" s="414"/>
      <c r="EH205" s="414"/>
      <c r="EI205" s="414"/>
      <c r="EJ205" s="414"/>
      <c r="EK205" s="414"/>
      <c r="EL205" s="414"/>
      <c r="EM205" s="414"/>
      <c r="EN205" s="414"/>
      <c r="EO205" s="414"/>
      <c r="EP205" s="414"/>
      <c r="EQ205" s="414"/>
      <c r="ER205" s="414"/>
      <c r="ES205" s="414"/>
      <c r="ET205" s="414"/>
      <c r="EU205" s="414"/>
    </row>
    <row r="206" spans="1:151" s="424" customFormat="1" ht="45">
      <c r="A206" s="424" t="s">
        <v>2241</v>
      </c>
      <c r="B206" s="424" t="s">
        <v>2147</v>
      </c>
      <c r="C206" s="424" t="s">
        <v>359</v>
      </c>
      <c r="D206" s="424" t="s">
        <v>2242</v>
      </c>
      <c r="E206" s="424" t="s">
        <v>2243</v>
      </c>
      <c r="F206" s="424" t="s">
        <v>1509</v>
      </c>
      <c r="G206" s="424" t="s">
        <v>1509</v>
      </c>
      <c r="H206" s="424" t="s">
        <v>1508</v>
      </c>
      <c r="I206" s="424" t="s">
        <v>1509</v>
      </c>
      <c r="J206" s="425" t="s">
        <v>1552</v>
      </c>
      <c r="K206" s="425" t="s">
        <v>2244</v>
      </c>
      <c r="L206" s="425" t="s">
        <v>967</v>
      </c>
      <c r="M206" s="424" t="s">
        <v>1512</v>
      </c>
      <c r="N206" s="424" t="s">
        <v>1513</v>
      </c>
      <c r="O206" s="424" t="s">
        <v>1509</v>
      </c>
      <c r="P206" s="424" t="s">
        <v>32</v>
      </c>
      <c r="Q206" s="424" t="s">
        <v>32</v>
      </c>
      <c r="R206" s="424" t="s">
        <v>1509</v>
      </c>
      <c r="S206" s="424" t="s">
        <v>1509</v>
      </c>
      <c r="T206" s="424" t="s">
        <v>6</v>
      </c>
      <c r="V206" s="424" t="s">
        <v>6</v>
      </c>
      <c r="AB206" s="425"/>
      <c r="AC206" s="425"/>
      <c r="AF206" s="425"/>
      <c r="AG206" s="425"/>
      <c r="AH206" s="424">
        <v>1</v>
      </c>
      <c r="AI206" s="414"/>
      <c r="AJ206" s="414"/>
      <c r="AK206" s="414"/>
      <c r="AL206" s="414"/>
      <c r="AM206" s="414"/>
      <c r="AN206" s="414"/>
      <c r="AO206" s="414"/>
      <c r="AP206" s="414"/>
      <c r="AQ206" s="414"/>
      <c r="AR206" s="414"/>
      <c r="AS206" s="414"/>
      <c r="AT206" s="414"/>
      <c r="AU206" s="414"/>
      <c r="AV206" s="414"/>
      <c r="AW206" s="414"/>
      <c r="AX206" s="414"/>
      <c r="AY206" s="414"/>
      <c r="AZ206" s="414"/>
      <c r="BA206" s="414"/>
      <c r="BB206" s="414"/>
      <c r="BC206" s="414"/>
      <c r="BD206" s="414"/>
      <c r="BE206" s="414"/>
      <c r="BF206" s="414"/>
      <c r="BG206" s="414"/>
      <c r="BH206" s="414"/>
      <c r="BI206" s="414"/>
      <c r="BJ206" s="414"/>
      <c r="BK206" s="414"/>
      <c r="BL206" s="414"/>
      <c r="BM206" s="414"/>
      <c r="BN206" s="414"/>
      <c r="BO206" s="414"/>
      <c r="BP206" s="414"/>
      <c r="BQ206" s="414"/>
      <c r="BR206" s="414"/>
      <c r="BS206" s="414"/>
      <c r="BT206" s="414"/>
      <c r="BU206" s="414"/>
      <c r="BV206" s="414"/>
      <c r="BW206" s="414"/>
      <c r="BX206" s="414"/>
      <c r="BY206" s="414"/>
      <c r="BZ206" s="414"/>
      <c r="CA206" s="414"/>
      <c r="CB206" s="414"/>
      <c r="CC206" s="414"/>
      <c r="CD206" s="414"/>
      <c r="CE206" s="414"/>
      <c r="CF206" s="414"/>
      <c r="CG206" s="414"/>
      <c r="CH206" s="414"/>
      <c r="CI206" s="414"/>
      <c r="CJ206" s="414"/>
      <c r="CK206" s="414"/>
      <c r="CL206" s="414"/>
      <c r="CM206" s="414"/>
      <c r="CN206" s="414"/>
      <c r="CO206" s="414"/>
      <c r="CP206" s="414"/>
      <c r="CQ206" s="414"/>
      <c r="CR206" s="414"/>
      <c r="CS206" s="414"/>
      <c r="CT206" s="414"/>
      <c r="CU206" s="414"/>
      <c r="CV206" s="414"/>
      <c r="CW206" s="414"/>
      <c r="CX206" s="414"/>
      <c r="CY206" s="414"/>
      <c r="CZ206" s="414"/>
      <c r="DA206" s="414"/>
      <c r="DB206" s="414"/>
      <c r="DC206" s="414"/>
      <c r="DD206" s="414"/>
      <c r="DE206" s="414"/>
      <c r="DF206" s="414"/>
      <c r="DG206" s="414"/>
      <c r="DH206" s="414"/>
      <c r="DI206" s="414"/>
      <c r="DJ206" s="414"/>
      <c r="DK206" s="414"/>
      <c r="DL206" s="414"/>
      <c r="DM206" s="414"/>
      <c r="DN206" s="414"/>
      <c r="DO206" s="414"/>
      <c r="DP206" s="414"/>
      <c r="DQ206" s="414"/>
      <c r="DR206" s="414"/>
      <c r="DS206" s="414"/>
      <c r="DT206" s="414"/>
      <c r="DU206" s="414"/>
      <c r="DV206" s="414"/>
      <c r="DW206" s="414"/>
      <c r="DX206" s="414"/>
      <c r="DY206" s="414"/>
      <c r="DZ206" s="414"/>
      <c r="EA206" s="414"/>
      <c r="EB206" s="414"/>
      <c r="EC206" s="414"/>
      <c r="ED206" s="414"/>
      <c r="EE206" s="414"/>
      <c r="EF206" s="414"/>
      <c r="EG206" s="414"/>
      <c r="EH206" s="414"/>
      <c r="EI206" s="414"/>
      <c r="EJ206" s="414"/>
      <c r="EK206" s="414"/>
      <c r="EL206" s="414"/>
      <c r="EM206" s="414"/>
      <c r="EN206" s="414"/>
      <c r="EO206" s="414"/>
      <c r="EP206" s="414"/>
      <c r="EQ206" s="414"/>
      <c r="ER206" s="414"/>
      <c r="ES206" s="414"/>
      <c r="ET206" s="414"/>
      <c r="EU206" s="414"/>
    </row>
    <row r="207" spans="1:151" s="424" customFormat="1" ht="90">
      <c r="A207" s="424" t="s">
        <v>2245</v>
      </c>
      <c r="B207" s="424" t="s">
        <v>2147</v>
      </c>
      <c r="C207" s="424" t="s">
        <v>359</v>
      </c>
      <c r="D207" s="424" t="s">
        <v>2246</v>
      </c>
      <c r="E207" s="424" t="s">
        <v>2247</v>
      </c>
      <c r="F207" s="424" t="s">
        <v>1509</v>
      </c>
      <c r="G207" s="424" t="s">
        <v>1509</v>
      </c>
      <c r="H207" s="424" t="s">
        <v>1508</v>
      </c>
      <c r="I207" s="424" t="s">
        <v>1509</v>
      </c>
      <c r="J207" s="425" t="s">
        <v>1552</v>
      </c>
      <c r="K207" s="425" t="s">
        <v>2248</v>
      </c>
      <c r="L207" s="425" t="s">
        <v>967</v>
      </c>
      <c r="M207" s="424" t="s">
        <v>1512</v>
      </c>
      <c r="N207" s="424" t="s">
        <v>1513</v>
      </c>
      <c r="O207" s="424" t="s">
        <v>1509</v>
      </c>
      <c r="P207" s="424" t="s">
        <v>32</v>
      </c>
      <c r="Q207" s="424" t="s">
        <v>32</v>
      </c>
      <c r="R207" s="424" t="s">
        <v>1509</v>
      </c>
      <c r="S207" s="424" t="s">
        <v>1509</v>
      </c>
      <c r="T207" s="424" t="s">
        <v>8</v>
      </c>
      <c r="V207" s="424" t="s">
        <v>2131</v>
      </c>
      <c r="X207" s="424" t="s">
        <v>2249</v>
      </c>
      <c r="AC207" s="425"/>
      <c r="AD207" s="425"/>
      <c r="AE207" s="425"/>
      <c r="AF207" s="425"/>
      <c r="AH207" s="424">
        <v>1</v>
      </c>
      <c r="AI207" s="414"/>
      <c r="AJ207" s="414"/>
      <c r="AK207" s="414"/>
      <c r="AL207" s="414"/>
      <c r="AM207" s="414"/>
      <c r="AN207" s="414"/>
      <c r="AO207" s="414"/>
      <c r="AP207" s="414"/>
      <c r="AQ207" s="414"/>
      <c r="AR207" s="414"/>
      <c r="AS207" s="414"/>
      <c r="AT207" s="414"/>
      <c r="AU207" s="414"/>
      <c r="AV207" s="414"/>
      <c r="AW207" s="414"/>
      <c r="AX207" s="414"/>
      <c r="AY207" s="414"/>
      <c r="AZ207" s="414"/>
      <c r="BA207" s="414"/>
      <c r="BB207" s="414"/>
      <c r="BC207" s="414"/>
      <c r="BD207" s="414"/>
      <c r="BE207" s="414"/>
      <c r="BF207" s="414"/>
      <c r="BG207" s="414"/>
      <c r="BH207" s="414"/>
      <c r="BI207" s="414"/>
      <c r="BJ207" s="414"/>
      <c r="BK207" s="414"/>
      <c r="BL207" s="414"/>
      <c r="BM207" s="414"/>
      <c r="BN207" s="414"/>
      <c r="BO207" s="414"/>
      <c r="BP207" s="414"/>
      <c r="BQ207" s="414"/>
      <c r="BR207" s="414"/>
      <c r="BS207" s="414"/>
      <c r="BT207" s="414"/>
      <c r="BU207" s="414"/>
      <c r="BV207" s="414"/>
      <c r="BW207" s="414"/>
      <c r="BX207" s="414"/>
      <c r="BY207" s="414"/>
      <c r="BZ207" s="414"/>
      <c r="CA207" s="414"/>
      <c r="CB207" s="414"/>
      <c r="CC207" s="414"/>
      <c r="CD207" s="414"/>
      <c r="CE207" s="414"/>
      <c r="CF207" s="414"/>
      <c r="CG207" s="414"/>
      <c r="CH207" s="414"/>
      <c r="CI207" s="414"/>
      <c r="CJ207" s="414"/>
      <c r="CK207" s="414"/>
      <c r="CL207" s="414"/>
      <c r="CM207" s="414"/>
      <c r="CN207" s="414"/>
      <c r="CO207" s="414"/>
      <c r="CP207" s="414"/>
      <c r="CQ207" s="414"/>
      <c r="CR207" s="414"/>
      <c r="CS207" s="414"/>
      <c r="CT207" s="414"/>
      <c r="CU207" s="414"/>
      <c r="CV207" s="414"/>
      <c r="CW207" s="414"/>
      <c r="CX207" s="414"/>
      <c r="CY207" s="414"/>
      <c r="CZ207" s="414"/>
      <c r="DA207" s="414"/>
      <c r="DB207" s="414"/>
      <c r="DC207" s="414"/>
      <c r="DD207" s="414"/>
      <c r="DE207" s="414"/>
      <c r="DF207" s="414"/>
      <c r="DG207" s="414"/>
      <c r="DH207" s="414"/>
      <c r="DI207" s="414"/>
      <c r="DJ207" s="414"/>
      <c r="DK207" s="414"/>
      <c r="DL207" s="414"/>
      <c r="DM207" s="414"/>
      <c r="DN207" s="414"/>
      <c r="DO207" s="414"/>
      <c r="DP207" s="414"/>
      <c r="DQ207" s="414"/>
      <c r="DR207" s="414"/>
      <c r="DS207" s="414"/>
      <c r="DT207" s="414"/>
      <c r="DU207" s="414"/>
      <c r="DV207" s="414"/>
      <c r="DW207" s="414"/>
      <c r="DX207" s="414"/>
      <c r="DY207" s="414"/>
      <c r="DZ207" s="414"/>
      <c r="EA207" s="414"/>
      <c r="EB207" s="414"/>
      <c r="EC207" s="414"/>
      <c r="ED207" s="414"/>
      <c r="EE207" s="414"/>
      <c r="EF207" s="414"/>
      <c r="EG207" s="414"/>
      <c r="EH207" s="414"/>
      <c r="EI207" s="414"/>
      <c r="EJ207" s="414"/>
      <c r="EK207" s="414"/>
      <c r="EL207" s="414"/>
      <c r="EM207" s="414"/>
      <c r="EN207" s="414"/>
      <c r="EO207" s="414"/>
      <c r="EP207" s="414"/>
      <c r="EQ207" s="414"/>
      <c r="ER207" s="414"/>
      <c r="ES207" s="414"/>
      <c r="ET207" s="414"/>
      <c r="EU207" s="414"/>
    </row>
    <row r="208" spans="1:151" s="424" customFormat="1" ht="45">
      <c r="A208" s="424" t="s">
        <v>2250</v>
      </c>
      <c r="B208" s="424" t="s">
        <v>2147</v>
      </c>
      <c r="C208" s="424" t="s">
        <v>359</v>
      </c>
      <c r="D208" s="424" t="s">
        <v>2251</v>
      </c>
      <c r="E208" s="424" t="s">
        <v>2252</v>
      </c>
      <c r="F208" s="424" t="s">
        <v>1509</v>
      </c>
      <c r="G208" s="424" t="s">
        <v>1509</v>
      </c>
      <c r="H208" s="424" t="s">
        <v>1508</v>
      </c>
      <c r="I208" s="424" t="s">
        <v>1509</v>
      </c>
      <c r="J208" s="425" t="s">
        <v>1552</v>
      </c>
      <c r="K208" s="425" t="s">
        <v>2244</v>
      </c>
      <c r="L208" s="425" t="s">
        <v>967</v>
      </c>
      <c r="M208" s="424" t="s">
        <v>1512</v>
      </c>
      <c r="N208" s="424" t="s">
        <v>1513</v>
      </c>
      <c r="O208" s="424" t="s">
        <v>1509</v>
      </c>
      <c r="P208" s="424" t="s">
        <v>32</v>
      </c>
      <c r="Q208" s="424" t="s">
        <v>32</v>
      </c>
      <c r="R208" s="424" t="s">
        <v>1509</v>
      </c>
      <c r="S208" s="424" t="s">
        <v>1509</v>
      </c>
      <c r="T208" s="424" t="s">
        <v>8</v>
      </c>
      <c r="V208" s="424" t="s">
        <v>2131</v>
      </c>
      <c r="X208" s="424" t="s">
        <v>2249</v>
      </c>
      <c r="AC208" s="425"/>
      <c r="AD208" s="425"/>
      <c r="AF208" s="425"/>
      <c r="AG208" s="425"/>
      <c r="AH208" s="424">
        <v>1</v>
      </c>
      <c r="AI208" s="414"/>
      <c r="AJ208" s="414"/>
      <c r="AK208" s="414"/>
      <c r="AL208" s="414"/>
      <c r="AM208" s="414"/>
      <c r="AN208" s="414"/>
      <c r="AO208" s="414"/>
      <c r="AP208" s="414"/>
      <c r="AQ208" s="414"/>
      <c r="AR208" s="414"/>
      <c r="AS208" s="414"/>
      <c r="AT208" s="414"/>
      <c r="AU208" s="414"/>
      <c r="AV208" s="414"/>
      <c r="AW208" s="414"/>
      <c r="AX208" s="414"/>
      <c r="AY208" s="414"/>
      <c r="AZ208" s="414"/>
      <c r="BA208" s="414"/>
      <c r="BB208" s="414"/>
      <c r="BC208" s="414"/>
      <c r="BD208" s="414"/>
      <c r="BE208" s="414"/>
      <c r="BF208" s="414"/>
      <c r="BG208" s="414"/>
      <c r="BH208" s="414"/>
      <c r="BI208" s="414"/>
      <c r="BJ208" s="414"/>
      <c r="BK208" s="414"/>
      <c r="BL208" s="414"/>
      <c r="BM208" s="414"/>
      <c r="BN208" s="414"/>
      <c r="BO208" s="414"/>
      <c r="BP208" s="414"/>
      <c r="BQ208" s="414"/>
      <c r="BR208" s="414"/>
      <c r="BS208" s="414"/>
      <c r="BT208" s="414"/>
      <c r="BU208" s="414"/>
      <c r="BV208" s="414"/>
      <c r="BW208" s="414"/>
      <c r="BX208" s="414"/>
      <c r="BY208" s="414"/>
      <c r="BZ208" s="414"/>
      <c r="CA208" s="414"/>
      <c r="CB208" s="414"/>
      <c r="CC208" s="414"/>
      <c r="CD208" s="414"/>
      <c r="CE208" s="414"/>
      <c r="CF208" s="414"/>
      <c r="CG208" s="414"/>
      <c r="CH208" s="414"/>
      <c r="CI208" s="414"/>
      <c r="CJ208" s="414"/>
      <c r="CK208" s="414"/>
      <c r="CL208" s="414"/>
      <c r="CM208" s="414"/>
      <c r="CN208" s="414"/>
      <c r="CO208" s="414"/>
      <c r="CP208" s="414"/>
      <c r="CQ208" s="414"/>
      <c r="CR208" s="414"/>
      <c r="CS208" s="414"/>
      <c r="CT208" s="414"/>
      <c r="CU208" s="414"/>
      <c r="CV208" s="414"/>
      <c r="CW208" s="414"/>
      <c r="CX208" s="414"/>
      <c r="CY208" s="414"/>
      <c r="CZ208" s="414"/>
      <c r="DA208" s="414"/>
      <c r="DB208" s="414"/>
      <c r="DC208" s="414"/>
      <c r="DD208" s="414"/>
      <c r="DE208" s="414"/>
      <c r="DF208" s="414"/>
      <c r="DG208" s="414"/>
      <c r="DH208" s="414"/>
      <c r="DI208" s="414"/>
      <c r="DJ208" s="414"/>
      <c r="DK208" s="414"/>
      <c r="DL208" s="414"/>
      <c r="DM208" s="414"/>
      <c r="DN208" s="414"/>
      <c r="DO208" s="414"/>
      <c r="DP208" s="414"/>
      <c r="DQ208" s="414"/>
      <c r="DR208" s="414"/>
      <c r="DS208" s="414"/>
      <c r="DT208" s="414"/>
      <c r="DU208" s="414"/>
      <c r="DV208" s="414"/>
      <c r="DW208" s="414"/>
      <c r="DX208" s="414"/>
      <c r="DY208" s="414"/>
      <c r="DZ208" s="414"/>
      <c r="EA208" s="414"/>
      <c r="EB208" s="414"/>
      <c r="EC208" s="414"/>
      <c r="ED208" s="414"/>
      <c r="EE208" s="414"/>
      <c r="EF208" s="414"/>
      <c r="EG208" s="414"/>
      <c r="EH208" s="414"/>
      <c r="EI208" s="414"/>
      <c r="EJ208" s="414"/>
      <c r="EK208" s="414"/>
      <c r="EL208" s="414"/>
      <c r="EM208" s="414"/>
      <c r="EN208" s="414"/>
      <c r="EO208" s="414"/>
      <c r="EP208" s="414"/>
      <c r="EQ208" s="414"/>
      <c r="ER208" s="414"/>
      <c r="ES208" s="414"/>
      <c r="ET208" s="414"/>
      <c r="EU208" s="414"/>
    </row>
    <row r="209" spans="1:151" s="424" customFormat="1" ht="45">
      <c r="A209" s="424" t="s">
        <v>2253</v>
      </c>
      <c r="B209" s="424" t="s">
        <v>2147</v>
      </c>
      <c r="C209" s="424" t="s">
        <v>359</v>
      </c>
      <c r="D209" s="424" t="s">
        <v>2254</v>
      </c>
      <c r="E209" s="424" t="s">
        <v>2255</v>
      </c>
      <c r="F209" s="424" t="s">
        <v>1509</v>
      </c>
      <c r="G209" s="424" t="s">
        <v>1509</v>
      </c>
      <c r="H209" s="424" t="s">
        <v>1508</v>
      </c>
      <c r="I209" s="424" t="s">
        <v>1509</v>
      </c>
      <c r="J209" s="425" t="s">
        <v>1552</v>
      </c>
      <c r="K209" s="425" t="s">
        <v>2154</v>
      </c>
      <c r="L209" s="425" t="s">
        <v>967</v>
      </c>
      <c r="M209" s="424" t="s">
        <v>1512</v>
      </c>
      <c r="N209" s="424" t="s">
        <v>1513</v>
      </c>
      <c r="O209" s="424" t="s">
        <v>1509</v>
      </c>
      <c r="P209" s="424" t="s">
        <v>32</v>
      </c>
      <c r="Q209" s="424" t="s">
        <v>32</v>
      </c>
      <c r="R209" s="424" t="s">
        <v>1509</v>
      </c>
      <c r="S209" s="424" t="s">
        <v>1509</v>
      </c>
      <c r="T209" s="424" t="s">
        <v>8</v>
      </c>
      <c r="V209" s="424" t="s">
        <v>2131</v>
      </c>
      <c r="X209" s="424" t="s">
        <v>2249</v>
      </c>
      <c r="AC209" s="425"/>
      <c r="AD209" s="425"/>
      <c r="AF209" s="425"/>
      <c r="AG209" s="425"/>
      <c r="AH209" s="424">
        <v>1</v>
      </c>
      <c r="AI209" s="414"/>
      <c r="AJ209" s="414"/>
      <c r="AK209" s="414"/>
      <c r="AL209" s="414"/>
      <c r="AM209" s="414"/>
      <c r="AN209" s="414"/>
      <c r="AO209" s="414"/>
      <c r="AP209" s="414"/>
      <c r="AQ209" s="414"/>
      <c r="AR209" s="414"/>
      <c r="AS209" s="414"/>
      <c r="AT209" s="414"/>
      <c r="AU209" s="414"/>
      <c r="AV209" s="414"/>
      <c r="AW209" s="414"/>
      <c r="AX209" s="414"/>
      <c r="AY209" s="414"/>
      <c r="AZ209" s="414"/>
      <c r="BA209" s="414"/>
      <c r="BB209" s="414"/>
      <c r="BC209" s="414"/>
      <c r="BD209" s="414"/>
      <c r="BE209" s="414"/>
      <c r="BF209" s="414"/>
      <c r="BG209" s="414"/>
      <c r="BH209" s="414"/>
      <c r="BI209" s="414"/>
      <c r="BJ209" s="414"/>
      <c r="BK209" s="414"/>
      <c r="BL209" s="414"/>
      <c r="BM209" s="414"/>
      <c r="BN209" s="414"/>
      <c r="BO209" s="414"/>
      <c r="BP209" s="414"/>
      <c r="BQ209" s="414"/>
      <c r="BR209" s="414"/>
      <c r="BS209" s="414"/>
      <c r="BT209" s="414"/>
      <c r="BU209" s="414"/>
      <c r="BV209" s="414"/>
      <c r="BW209" s="414"/>
      <c r="BX209" s="414"/>
      <c r="BY209" s="414"/>
      <c r="BZ209" s="414"/>
      <c r="CA209" s="414"/>
      <c r="CB209" s="414"/>
      <c r="CC209" s="414"/>
      <c r="CD209" s="414"/>
      <c r="CE209" s="414"/>
      <c r="CF209" s="414"/>
      <c r="CG209" s="414"/>
      <c r="CH209" s="414"/>
      <c r="CI209" s="414"/>
      <c r="CJ209" s="414"/>
      <c r="CK209" s="414"/>
      <c r="CL209" s="414"/>
      <c r="CM209" s="414"/>
      <c r="CN209" s="414"/>
      <c r="CO209" s="414"/>
      <c r="CP209" s="414"/>
      <c r="CQ209" s="414"/>
      <c r="CR209" s="414"/>
      <c r="CS209" s="414"/>
      <c r="CT209" s="414"/>
      <c r="CU209" s="414"/>
      <c r="CV209" s="414"/>
      <c r="CW209" s="414"/>
      <c r="CX209" s="414"/>
      <c r="CY209" s="414"/>
      <c r="CZ209" s="414"/>
      <c r="DA209" s="414"/>
      <c r="DB209" s="414"/>
      <c r="DC209" s="414"/>
      <c r="DD209" s="414"/>
      <c r="DE209" s="414"/>
      <c r="DF209" s="414"/>
      <c r="DG209" s="414"/>
      <c r="DH209" s="414"/>
      <c r="DI209" s="414"/>
      <c r="DJ209" s="414"/>
      <c r="DK209" s="414"/>
      <c r="DL209" s="414"/>
      <c r="DM209" s="414"/>
      <c r="DN209" s="414"/>
      <c r="DO209" s="414"/>
      <c r="DP209" s="414"/>
      <c r="DQ209" s="414"/>
      <c r="DR209" s="414"/>
      <c r="DS209" s="414"/>
      <c r="DT209" s="414"/>
      <c r="DU209" s="414"/>
      <c r="DV209" s="414"/>
      <c r="DW209" s="414"/>
      <c r="DX209" s="414"/>
      <c r="DY209" s="414"/>
      <c r="DZ209" s="414"/>
      <c r="EA209" s="414"/>
      <c r="EB209" s="414"/>
      <c r="EC209" s="414"/>
      <c r="ED209" s="414"/>
      <c r="EE209" s="414"/>
      <c r="EF209" s="414"/>
      <c r="EG209" s="414"/>
      <c r="EH209" s="414"/>
      <c r="EI209" s="414"/>
      <c r="EJ209" s="414"/>
      <c r="EK209" s="414"/>
      <c r="EL209" s="414"/>
      <c r="EM209" s="414"/>
      <c r="EN209" s="414"/>
      <c r="EO209" s="414"/>
      <c r="EP209" s="414"/>
      <c r="EQ209" s="414"/>
      <c r="ER209" s="414"/>
      <c r="ES209" s="414"/>
      <c r="ET209" s="414"/>
      <c r="EU209" s="414"/>
    </row>
    <row r="210" spans="1:151" s="424" customFormat="1" ht="45">
      <c r="A210" s="424" t="s">
        <v>2256</v>
      </c>
      <c r="B210" s="424" t="s">
        <v>2147</v>
      </c>
      <c r="C210" s="424" t="s">
        <v>1625</v>
      </c>
      <c r="D210" s="424" t="s">
        <v>2257</v>
      </c>
      <c r="E210" s="424" t="s">
        <v>2258</v>
      </c>
      <c r="F210" s="424" t="s">
        <v>1509</v>
      </c>
      <c r="G210" s="424" t="s">
        <v>1509</v>
      </c>
      <c r="H210" s="424" t="s">
        <v>1508</v>
      </c>
      <c r="I210" s="424" t="s">
        <v>1509</v>
      </c>
      <c r="J210" s="425" t="s">
        <v>1552</v>
      </c>
      <c r="K210" s="425" t="s">
        <v>2154</v>
      </c>
      <c r="L210" s="425" t="s">
        <v>967</v>
      </c>
      <c r="M210" s="424" t="s">
        <v>1512</v>
      </c>
      <c r="N210" s="424" t="s">
        <v>1513</v>
      </c>
      <c r="O210" s="424" t="s">
        <v>1509</v>
      </c>
      <c r="P210" s="424" t="s">
        <v>32</v>
      </c>
      <c r="Q210" s="424" t="s">
        <v>32</v>
      </c>
      <c r="R210" s="424" t="s">
        <v>1509</v>
      </c>
      <c r="S210" s="424" t="s">
        <v>1509</v>
      </c>
      <c r="T210" s="424" t="s">
        <v>8</v>
      </c>
      <c r="V210" s="424" t="s">
        <v>2131</v>
      </c>
      <c r="X210" s="424" t="s">
        <v>2249</v>
      </c>
      <c r="AC210" s="425"/>
      <c r="AD210" s="425"/>
      <c r="AF210" s="425"/>
      <c r="AG210" s="425"/>
      <c r="AH210" s="424">
        <v>1</v>
      </c>
      <c r="AI210" s="414"/>
      <c r="AJ210" s="414"/>
      <c r="AK210" s="414"/>
      <c r="AL210" s="414"/>
      <c r="AM210" s="414"/>
      <c r="AN210" s="414"/>
      <c r="AO210" s="414"/>
      <c r="AP210" s="414"/>
      <c r="AQ210" s="414"/>
      <c r="AR210" s="414"/>
      <c r="AS210" s="414"/>
      <c r="AT210" s="414"/>
      <c r="AU210" s="414"/>
      <c r="AV210" s="414"/>
      <c r="AW210" s="414"/>
      <c r="AX210" s="414"/>
      <c r="AY210" s="414"/>
      <c r="AZ210" s="414"/>
      <c r="BA210" s="414"/>
      <c r="BB210" s="414"/>
      <c r="BC210" s="414"/>
      <c r="BD210" s="414"/>
      <c r="BE210" s="414"/>
      <c r="BF210" s="414"/>
      <c r="BG210" s="414"/>
      <c r="BH210" s="414"/>
      <c r="BI210" s="414"/>
      <c r="BJ210" s="414"/>
      <c r="BK210" s="414"/>
      <c r="BL210" s="414"/>
      <c r="BM210" s="414"/>
      <c r="BN210" s="414"/>
      <c r="BO210" s="414"/>
      <c r="BP210" s="414"/>
      <c r="BQ210" s="414"/>
      <c r="BR210" s="414"/>
      <c r="BS210" s="414"/>
      <c r="BT210" s="414"/>
      <c r="BU210" s="414"/>
      <c r="BV210" s="414"/>
      <c r="BW210" s="414"/>
      <c r="BX210" s="414"/>
      <c r="BY210" s="414"/>
      <c r="BZ210" s="414"/>
      <c r="CA210" s="414"/>
      <c r="CB210" s="414"/>
      <c r="CC210" s="414"/>
      <c r="CD210" s="414"/>
      <c r="CE210" s="414"/>
      <c r="CF210" s="414"/>
      <c r="CG210" s="414"/>
      <c r="CH210" s="414"/>
      <c r="CI210" s="414"/>
      <c r="CJ210" s="414"/>
      <c r="CK210" s="414"/>
      <c r="CL210" s="414"/>
      <c r="CM210" s="414"/>
      <c r="CN210" s="414"/>
      <c r="CO210" s="414"/>
      <c r="CP210" s="414"/>
      <c r="CQ210" s="414"/>
      <c r="CR210" s="414"/>
      <c r="CS210" s="414"/>
      <c r="CT210" s="414"/>
      <c r="CU210" s="414"/>
      <c r="CV210" s="414"/>
      <c r="CW210" s="414"/>
      <c r="CX210" s="414"/>
      <c r="CY210" s="414"/>
      <c r="CZ210" s="414"/>
      <c r="DA210" s="414"/>
      <c r="DB210" s="414"/>
      <c r="DC210" s="414"/>
      <c r="DD210" s="414"/>
      <c r="DE210" s="414"/>
      <c r="DF210" s="414"/>
      <c r="DG210" s="414"/>
      <c r="DH210" s="414"/>
      <c r="DI210" s="414"/>
      <c r="DJ210" s="414"/>
      <c r="DK210" s="414"/>
      <c r="DL210" s="414"/>
      <c r="DM210" s="414"/>
      <c r="DN210" s="414"/>
      <c r="DO210" s="414"/>
      <c r="DP210" s="414"/>
      <c r="DQ210" s="414"/>
      <c r="DR210" s="414"/>
      <c r="DS210" s="414"/>
      <c r="DT210" s="414"/>
      <c r="DU210" s="414"/>
      <c r="DV210" s="414"/>
      <c r="DW210" s="414"/>
      <c r="DX210" s="414"/>
      <c r="DY210" s="414"/>
      <c r="DZ210" s="414"/>
      <c r="EA210" s="414"/>
      <c r="EB210" s="414"/>
      <c r="EC210" s="414"/>
      <c r="ED210" s="414"/>
      <c r="EE210" s="414"/>
      <c r="EF210" s="414"/>
      <c r="EG210" s="414"/>
      <c r="EH210" s="414"/>
      <c r="EI210" s="414"/>
      <c r="EJ210" s="414"/>
      <c r="EK210" s="414"/>
      <c r="EL210" s="414"/>
      <c r="EM210" s="414"/>
      <c r="EN210" s="414"/>
      <c r="EO210" s="414"/>
      <c r="EP210" s="414"/>
      <c r="EQ210" s="414"/>
      <c r="ER210" s="414"/>
      <c r="ES210" s="414"/>
      <c r="ET210" s="414"/>
      <c r="EU210" s="414"/>
    </row>
    <row r="211" spans="1:151" s="424" customFormat="1" ht="45" hidden="1">
      <c r="A211" s="424" t="s">
        <v>2259</v>
      </c>
      <c r="B211" s="424" t="s">
        <v>883</v>
      </c>
      <c r="C211" s="424" t="s">
        <v>1625</v>
      </c>
      <c r="D211" s="424" t="s">
        <v>2257</v>
      </c>
      <c r="E211" s="424" t="s">
        <v>2260</v>
      </c>
      <c r="F211" s="424" t="s">
        <v>1509</v>
      </c>
      <c r="G211" s="424" t="s">
        <v>1509</v>
      </c>
      <c r="H211" s="424" t="s">
        <v>1508</v>
      </c>
      <c r="I211" s="424" t="s">
        <v>1509</v>
      </c>
      <c r="J211" s="425" t="s">
        <v>1510</v>
      </c>
      <c r="K211" s="425" t="s">
        <v>2154</v>
      </c>
      <c r="L211" s="425" t="s">
        <v>967</v>
      </c>
      <c r="M211" s="424" t="s">
        <v>2169</v>
      </c>
      <c r="N211" s="424" t="s">
        <v>1523</v>
      </c>
      <c r="O211" s="424" t="s">
        <v>1509</v>
      </c>
      <c r="P211" s="424" t="s">
        <v>32</v>
      </c>
      <c r="Q211" s="424" t="s">
        <v>32</v>
      </c>
      <c r="R211" s="424" t="s">
        <v>1509</v>
      </c>
      <c r="S211" s="424" t="s">
        <v>1509</v>
      </c>
      <c r="T211" s="424" t="s">
        <v>8</v>
      </c>
      <c r="U211" s="424" t="s">
        <v>2131</v>
      </c>
      <c r="V211" s="424" t="s">
        <v>2131</v>
      </c>
      <c r="X211" s="424" t="s">
        <v>2249</v>
      </c>
      <c r="AC211" s="425"/>
      <c r="AD211" s="425"/>
      <c r="AF211" s="425"/>
      <c r="AG211" s="425"/>
      <c r="AH211" s="424">
        <v>1</v>
      </c>
      <c r="AI211" s="414"/>
      <c r="AJ211" s="414"/>
      <c r="AK211" s="414"/>
      <c r="AL211" s="414"/>
      <c r="AM211" s="414"/>
      <c r="AN211" s="414"/>
      <c r="AO211" s="414"/>
      <c r="AP211" s="414"/>
      <c r="AQ211" s="414"/>
      <c r="AR211" s="414"/>
      <c r="AS211" s="414"/>
      <c r="AT211" s="414"/>
      <c r="AU211" s="414"/>
      <c r="AV211" s="414"/>
      <c r="AW211" s="414"/>
      <c r="AX211" s="414"/>
      <c r="AY211" s="414"/>
      <c r="AZ211" s="414"/>
      <c r="BA211" s="414"/>
      <c r="BB211" s="414"/>
      <c r="BC211" s="414"/>
      <c r="BD211" s="414"/>
      <c r="BE211" s="414"/>
      <c r="BF211" s="414"/>
      <c r="BG211" s="414"/>
      <c r="BH211" s="414"/>
      <c r="BI211" s="414"/>
      <c r="BJ211" s="414"/>
      <c r="BK211" s="414"/>
      <c r="BL211" s="414"/>
      <c r="BM211" s="414"/>
      <c r="BN211" s="414"/>
      <c r="BO211" s="414"/>
      <c r="BP211" s="414"/>
      <c r="BQ211" s="414"/>
      <c r="BR211" s="414"/>
      <c r="BS211" s="414"/>
      <c r="BT211" s="414"/>
      <c r="BU211" s="414"/>
      <c r="BV211" s="414"/>
      <c r="BW211" s="414"/>
      <c r="BX211" s="414"/>
      <c r="BY211" s="414"/>
      <c r="BZ211" s="414"/>
      <c r="CA211" s="414"/>
      <c r="CB211" s="414"/>
      <c r="CC211" s="414"/>
      <c r="CD211" s="414"/>
      <c r="CE211" s="414"/>
      <c r="CF211" s="414"/>
      <c r="CG211" s="414"/>
      <c r="CH211" s="414"/>
      <c r="CI211" s="414"/>
      <c r="CJ211" s="414"/>
      <c r="CK211" s="414"/>
      <c r="CL211" s="414"/>
      <c r="CM211" s="414"/>
      <c r="CN211" s="414"/>
      <c r="CO211" s="414"/>
      <c r="CP211" s="414"/>
      <c r="CQ211" s="414"/>
      <c r="CR211" s="414"/>
      <c r="CS211" s="414"/>
      <c r="CT211" s="414"/>
      <c r="CU211" s="414"/>
      <c r="CV211" s="414"/>
      <c r="CW211" s="414"/>
      <c r="CX211" s="414"/>
      <c r="CY211" s="414"/>
      <c r="CZ211" s="414"/>
      <c r="DA211" s="414"/>
      <c r="DB211" s="414"/>
      <c r="DC211" s="414"/>
      <c r="DD211" s="414"/>
      <c r="DE211" s="414"/>
      <c r="DF211" s="414"/>
      <c r="DG211" s="414"/>
      <c r="DH211" s="414"/>
      <c r="DI211" s="414"/>
      <c r="DJ211" s="414"/>
      <c r="DK211" s="414"/>
      <c r="DL211" s="414"/>
      <c r="DM211" s="414"/>
      <c r="DN211" s="414"/>
      <c r="DO211" s="414"/>
      <c r="DP211" s="414"/>
      <c r="DQ211" s="414"/>
      <c r="DR211" s="414"/>
      <c r="DS211" s="414"/>
      <c r="DT211" s="414"/>
      <c r="DU211" s="414"/>
      <c r="DV211" s="414"/>
      <c r="DW211" s="414"/>
      <c r="DX211" s="414"/>
      <c r="DY211" s="414"/>
      <c r="DZ211" s="414"/>
      <c r="EA211" s="414"/>
      <c r="EB211" s="414"/>
      <c r="EC211" s="414"/>
      <c r="ED211" s="414"/>
      <c r="EE211" s="414"/>
      <c r="EF211" s="414"/>
      <c r="EG211" s="414"/>
      <c r="EH211" s="414"/>
      <c r="EI211" s="414"/>
      <c r="EJ211" s="414"/>
      <c r="EK211" s="414"/>
      <c r="EL211" s="414"/>
      <c r="EM211" s="414"/>
      <c r="EN211" s="414"/>
      <c r="EO211" s="414"/>
      <c r="EP211" s="414"/>
      <c r="EQ211" s="414"/>
      <c r="ER211" s="414"/>
      <c r="ES211" s="414"/>
      <c r="ET211" s="414"/>
      <c r="EU211" s="414"/>
    </row>
    <row r="212" spans="1:151" s="424" customFormat="1" ht="60">
      <c r="A212" s="424" t="s">
        <v>2261</v>
      </c>
      <c r="B212" s="424" t="s">
        <v>2147</v>
      </c>
      <c r="C212" s="424" t="s">
        <v>1625</v>
      </c>
      <c r="D212" s="424" t="s">
        <v>2262</v>
      </c>
      <c r="E212" s="424" t="s">
        <v>2263</v>
      </c>
      <c r="F212" s="424" t="s">
        <v>1509</v>
      </c>
      <c r="G212" s="424" t="s">
        <v>1509</v>
      </c>
      <c r="H212" s="424" t="s">
        <v>1508</v>
      </c>
      <c r="I212" s="424" t="s">
        <v>1509</v>
      </c>
      <c r="J212" s="425" t="s">
        <v>1552</v>
      </c>
      <c r="K212" s="425" t="s">
        <v>2244</v>
      </c>
      <c r="L212" s="425" t="s">
        <v>967</v>
      </c>
      <c r="M212" s="424" t="s">
        <v>1512</v>
      </c>
      <c r="N212" s="424" t="s">
        <v>1513</v>
      </c>
      <c r="O212" s="424" t="s">
        <v>1509</v>
      </c>
      <c r="P212" s="424" t="s">
        <v>32</v>
      </c>
      <c r="Q212" s="424" t="s">
        <v>32</v>
      </c>
      <c r="R212" s="424" t="s">
        <v>1509</v>
      </c>
      <c r="S212" s="424" t="s">
        <v>1509</v>
      </c>
      <c r="T212" s="424" t="s">
        <v>8</v>
      </c>
      <c r="V212" s="424" t="s">
        <v>2131</v>
      </c>
      <c r="X212" s="424" t="s">
        <v>2264</v>
      </c>
      <c r="AC212" s="425"/>
      <c r="AD212" s="425"/>
      <c r="AF212" s="425"/>
      <c r="AG212" s="425"/>
      <c r="AH212" s="424">
        <v>1</v>
      </c>
      <c r="AI212" s="414"/>
      <c r="AJ212" s="414"/>
      <c r="AK212" s="414"/>
      <c r="AL212" s="414"/>
      <c r="AM212" s="414"/>
      <c r="AN212" s="414"/>
      <c r="AO212" s="414"/>
      <c r="AP212" s="414"/>
      <c r="AQ212" s="414"/>
      <c r="AR212" s="414"/>
      <c r="AS212" s="414"/>
      <c r="AT212" s="414"/>
      <c r="AU212" s="414"/>
      <c r="AV212" s="414"/>
      <c r="AW212" s="414"/>
      <c r="AX212" s="414"/>
      <c r="AY212" s="414"/>
      <c r="AZ212" s="414"/>
      <c r="BA212" s="414"/>
      <c r="BB212" s="414"/>
      <c r="BC212" s="414"/>
      <c r="BD212" s="414"/>
      <c r="BE212" s="414"/>
      <c r="BF212" s="414"/>
      <c r="BG212" s="414"/>
      <c r="BH212" s="414"/>
      <c r="BI212" s="414"/>
      <c r="BJ212" s="414"/>
      <c r="BK212" s="414"/>
      <c r="BL212" s="414"/>
      <c r="BM212" s="414"/>
      <c r="BN212" s="414"/>
      <c r="BO212" s="414"/>
      <c r="BP212" s="414"/>
      <c r="BQ212" s="414"/>
      <c r="BR212" s="414"/>
      <c r="BS212" s="414"/>
      <c r="BT212" s="414"/>
      <c r="BU212" s="414"/>
      <c r="BV212" s="414"/>
      <c r="BW212" s="414"/>
      <c r="BX212" s="414"/>
      <c r="BY212" s="414"/>
      <c r="BZ212" s="414"/>
      <c r="CA212" s="414"/>
      <c r="CB212" s="414"/>
      <c r="CC212" s="414"/>
      <c r="CD212" s="414"/>
      <c r="CE212" s="414"/>
      <c r="CF212" s="414"/>
      <c r="CG212" s="414"/>
      <c r="CH212" s="414"/>
      <c r="CI212" s="414"/>
      <c r="CJ212" s="414"/>
      <c r="CK212" s="414"/>
      <c r="CL212" s="414"/>
      <c r="CM212" s="414"/>
      <c r="CN212" s="414"/>
      <c r="CO212" s="414"/>
      <c r="CP212" s="414"/>
      <c r="CQ212" s="414"/>
      <c r="CR212" s="414"/>
      <c r="CS212" s="414"/>
      <c r="CT212" s="414"/>
      <c r="CU212" s="414"/>
      <c r="CV212" s="414"/>
      <c r="CW212" s="414"/>
      <c r="CX212" s="414"/>
      <c r="CY212" s="414"/>
      <c r="CZ212" s="414"/>
      <c r="DA212" s="414"/>
      <c r="DB212" s="414"/>
      <c r="DC212" s="414"/>
      <c r="DD212" s="414"/>
      <c r="DE212" s="414"/>
      <c r="DF212" s="414"/>
      <c r="DG212" s="414"/>
      <c r="DH212" s="414"/>
      <c r="DI212" s="414"/>
      <c r="DJ212" s="414"/>
      <c r="DK212" s="414"/>
      <c r="DL212" s="414"/>
      <c r="DM212" s="414"/>
      <c r="DN212" s="414"/>
      <c r="DO212" s="414"/>
      <c r="DP212" s="414"/>
      <c r="DQ212" s="414"/>
      <c r="DR212" s="414"/>
      <c r="DS212" s="414"/>
      <c r="DT212" s="414"/>
      <c r="DU212" s="414"/>
      <c r="DV212" s="414"/>
      <c r="DW212" s="414"/>
      <c r="DX212" s="414"/>
      <c r="DY212" s="414"/>
      <c r="DZ212" s="414"/>
      <c r="EA212" s="414"/>
      <c r="EB212" s="414"/>
      <c r="EC212" s="414"/>
      <c r="ED212" s="414"/>
      <c r="EE212" s="414"/>
      <c r="EF212" s="414"/>
      <c r="EG212" s="414"/>
      <c r="EH212" s="414"/>
      <c r="EI212" s="414"/>
      <c r="EJ212" s="414"/>
      <c r="EK212" s="414"/>
      <c r="EL212" s="414"/>
      <c r="EM212" s="414"/>
      <c r="EN212" s="414"/>
      <c r="EO212" s="414"/>
      <c r="EP212" s="414"/>
      <c r="EQ212" s="414"/>
      <c r="ER212" s="414"/>
      <c r="ES212" s="414"/>
      <c r="ET212" s="414"/>
      <c r="EU212" s="414"/>
    </row>
    <row r="213" spans="1:151" s="424" customFormat="1" ht="45">
      <c r="A213" s="424" t="s">
        <v>2265</v>
      </c>
      <c r="B213" s="424" t="s">
        <v>2147</v>
      </c>
      <c r="C213" s="424" t="s">
        <v>359</v>
      </c>
      <c r="D213" s="424" t="s">
        <v>2266</v>
      </c>
      <c r="E213" s="424" t="s">
        <v>2267</v>
      </c>
      <c r="F213" s="424" t="s">
        <v>1509</v>
      </c>
      <c r="G213" s="424" t="s">
        <v>1509</v>
      </c>
      <c r="H213" s="424" t="s">
        <v>1508</v>
      </c>
      <c r="I213" s="424" t="s">
        <v>1509</v>
      </c>
      <c r="J213" s="425" t="s">
        <v>1552</v>
      </c>
      <c r="K213" s="425" t="s">
        <v>2244</v>
      </c>
      <c r="L213" s="425" t="s">
        <v>967</v>
      </c>
      <c r="M213" s="424" t="s">
        <v>1512</v>
      </c>
      <c r="N213" s="424" t="s">
        <v>1513</v>
      </c>
      <c r="O213" s="424" t="s">
        <v>1509</v>
      </c>
      <c r="P213" s="424" t="s">
        <v>32</v>
      </c>
      <c r="Q213" s="424" t="s">
        <v>32</v>
      </c>
      <c r="R213" s="424" t="s">
        <v>1509</v>
      </c>
      <c r="S213" s="424" t="s">
        <v>1509</v>
      </c>
      <c r="T213" s="424" t="s">
        <v>8</v>
      </c>
      <c r="V213" s="424" t="s">
        <v>2131</v>
      </c>
      <c r="X213" s="424" t="s">
        <v>2268</v>
      </c>
      <c r="AC213" s="425"/>
      <c r="AD213" s="425"/>
      <c r="AF213" s="425"/>
      <c r="AG213" s="425"/>
      <c r="AH213" s="424">
        <v>1</v>
      </c>
      <c r="AI213" s="414"/>
      <c r="AJ213" s="414"/>
      <c r="AK213" s="414"/>
      <c r="AL213" s="414"/>
      <c r="AM213" s="414"/>
      <c r="AN213" s="414"/>
      <c r="AO213" s="414"/>
      <c r="AP213" s="414"/>
      <c r="AQ213" s="414"/>
      <c r="AR213" s="414"/>
      <c r="AS213" s="414"/>
      <c r="AT213" s="414"/>
      <c r="AU213" s="414"/>
      <c r="AV213" s="414"/>
      <c r="AW213" s="414"/>
      <c r="AX213" s="414"/>
      <c r="AY213" s="414"/>
      <c r="AZ213" s="414"/>
      <c r="BA213" s="414"/>
      <c r="BB213" s="414"/>
      <c r="BC213" s="414"/>
      <c r="BD213" s="414"/>
      <c r="BE213" s="414"/>
      <c r="BF213" s="414"/>
      <c r="BG213" s="414"/>
      <c r="BH213" s="414"/>
      <c r="BI213" s="414"/>
      <c r="BJ213" s="414"/>
      <c r="BK213" s="414"/>
      <c r="BL213" s="414"/>
      <c r="BM213" s="414"/>
      <c r="BN213" s="414"/>
      <c r="BO213" s="414"/>
      <c r="BP213" s="414"/>
      <c r="BQ213" s="414"/>
      <c r="BR213" s="414"/>
      <c r="BS213" s="414"/>
      <c r="BT213" s="414"/>
      <c r="BU213" s="414"/>
      <c r="BV213" s="414"/>
      <c r="BW213" s="414"/>
      <c r="BX213" s="414"/>
      <c r="BY213" s="414"/>
      <c r="BZ213" s="414"/>
      <c r="CA213" s="414"/>
      <c r="CB213" s="414"/>
      <c r="CC213" s="414"/>
      <c r="CD213" s="414"/>
      <c r="CE213" s="414"/>
      <c r="CF213" s="414"/>
      <c r="CG213" s="414"/>
      <c r="CH213" s="414"/>
      <c r="CI213" s="414"/>
      <c r="CJ213" s="414"/>
      <c r="CK213" s="414"/>
      <c r="CL213" s="414"/>
      <c r="CM213" s="414"/>
      <c r="CN213" s="414"/>
      <c r="CO213" s="414"/>
      <c r="CP213" s="414"/>
      <c r="CQ213" s="414"/>
      <c r="CR213" s="414"/>
      <c r="CS213" s="414"/>
      <c r="CT213" s="414"/>
      <c r="CU213" s="414"/>
      <c r="CV213" s="414"/>
      <c r="CW213" s="414"/>
      <c r="CX213" s="414"/>
      <c r="CY213" s="414"/>
      <c r="CZ213" s="414"/>
      <c r="DA213" s="414"/>
      <c r="DB213" s="414"/>
      <c r="DC213" s="414"/>
      <c r="DD213" s="414"/>
      <c r="DE213" s="414"/>
      <c r="DF213" s="414"/>
      <c r="DG213" s="414"/>
      <c r="DH213" s="414"/>
      <c r="DI213" s="414"/>
      <c r="DJ213" s="414"/>
      <c r="DK213" s="414"/>
      <c r="DL213" s="414"/>
      <c r="DM213" s="414"/>
      <c r="DN213" s="414"/>
      <c r="DO213" s="414"/>
      <c r="DP213" s="414"/>
      <c r="DQ213" s="414"/>
      <c r="DR213" s="414"/>
      <c r="DS213" s="414"/>
      <c r="DT213" s="414"/>
      <c r="DU213" s="414"/>
      <c r="DV213" s="414"/>
      <c r="DW213" s="414"/>
      <c r="DX213" s="414"/>
      <c r="DY213" s="414"/>
      <c r="DZ213" s="414"/>
      <c r="EA213" s="414"/>
      <c r="EB213" s="414"/>
      <c r="EC213" s="414"/>
      <c r="ED213" s="414"/>
      <c r="EE213" s="414"/>
      <c r="EF213" s="414"/>
      <c r="EG213" s="414"/>
      <c r="EH213" s="414"/>
      <c r="EI213" s="414"/>
      <c r="EJ213" s="414"/>
      <c r="EK213" s="414"/>
      <c r="EL213" s="414"/>
      <c r="EM213" s="414"/>
      <c r="EN213" s="414"/>
      <c r="EO213" s="414"/>
      <c r="EP213" s="414"/>
      <c r="EQ213" s="414"/>
      <c r="ER213" s="414"/>
      <c r="ES213" s="414"/>
      <c r="ET213" s="414"/>
      <c r="EU213" s="414"/>
    </row>
    <row r="214" spans="1:151" s="424" customFormat="1" ht="45">
      <c r="A214" s="424" t="s">
        <v>2269</v>
      </c>
      <c r="B214" s="424" t="s">
        <v>2147</v>
      </c>
      <c r="C214" s="424" t="s">
        <v>359</v>
      </c>
      <c r="D214" s="449" t="s">
        <v>2270</v>
      </c>
      <c r="E214" s="424" t="s">
        <v>2271</v>
      </c>
      <c r="F214" s="424" t="s">
        <v>1509</v>
      </c>
      <c r="G214" s="424" t="s">
        <v>1509</v>
      </c>
      <c r="H214" s="424" t="s">
        <v>1508</v>
      </c>
      <c r="I214" s="424" t="s">
        <v>1509</v>
      </c>
      <c r="J214" s="425" t="s">
        <v>1552</v>
      </c>
      <c r="K214" s="425" t="s">
        <v>2244</v>
      </c>
      <c r="L214" s="425" t="s">
        <v>967</v>
      </c>
      <c r="M214" s="424" t="s">
        <v>1512</v>
      </c>
      <c r="N214" s="424" t="s">
        <v>1513</v>
      </c>
      <c r="O214" s="424" t="s">
        <v>1509</v>
      </c>
      <c r="P214" s="424" t="s">
        <v>32</v>
      </c>
      <c r="Q214" s="424" t="s">
        <v>32</v>
      </c>
      <c r="R214" s="424" t="s">
        <v>1509</v>
      </c>
      <c r="S214" s="424" t="s">
        <v>1509</v>
      </c>
      <c r="T214" s="424" t="s">
        <v>8</v>
      </c>
      <c r="V214" s="424" t="s">
        <v>2131</v>
      </c>
      <c r="X214" s="424" t="s">
        <v>2268</v>
      </c>
      <c r="AC214" s="425"/>
      <c r="AD214" s="425"/>
      <c r="AF214" s="425"/>
      <c r="AG214" s="425"/>
      <c r="AH214" s="424">
        <v>1</v>
      </c>
      <c r="AI214" s="414"/>
      <c r="AJ214" s="414"/>
      <c r="AK214" s="414"/>
      <c r="AL214" s="414"/>
      <c r="AM214" s="414"/>
      <c r="AN214" s="414"/>
      <c r="AO214" s="414"/>
      <c r="AP214" s="414"/>
      <c r="AQ214" s="414"/>
      <c r="AR214" s="414"/>
      <c r="AS214" s="414"/>
      <c r="AT214" s="414"/>
      <c r="AU214" s="414"/>
      <c r="AV214" s="414"/>
      <c r="AW214" s="414"/>
      <c r="AX214" s="414"/>
      <c r="AY214" s="414"/>
      <c r="AZ214" s="414"/>
      <c r="BA214" s="414"/>
      <c r="BB214" s="414"/>
      <c r="BC214" s="414"/>
      <c r="BD214" s="414"/>
      <c r="BE214" s="414"/>
      <c r="BF214" s="414"/>
      <c r="BG214" s="414"/>
      <c r="BH214" s="414"/>
      <c r="BI214" s="414"/>
      <c r="BJ214" s="414"/>
      <c r="BK214" s="414"/>
      <c r="BL214" s="414"/>
      <c r="BM214" s="414"/>
      <c r="BN214" s="414"/>
      <c r="BO214" s="414"/>
      <c r="BP214" s="414"/>
      <c r="BQ214" s="414"/>
      <c r="BR214" s="414"/>
      <c r="BS214" s="414"/>
      <c r="BT214" s="414"/>
      <c r="BU214" s="414"/>
      <c r="BV214" s="414"/>
      <c r="BW214" s="414"/>
      <c r="BX214" s="414"/>
      <c r="BY214" s="414"/>
      <c r="BZ214" s="414"/>
      <c r="CA214" s="414"/>
      <c r="CB214" s="414"/>
      <c r="CC214" s="414"/>
      <c r="CD214" s="414"/>
      <c r="CE214" s="414"/>
      <c r="CF214" s="414"/>
      <c r="CG214" s="414"/>
      <c r="CH214" s="414"/>
      <c r="CI214" s="414"/>
      <c r="CJ214" s="414"/>
      <c r="CK214" s="414"/>
      <c r="CL214" s="414"/>
      <c r="CM214" s="414"/>
      <c r="CN214" s="414"/>
      <c r="CO214" s="414"/>
      <c r="CP214" s="414"/>
      <c r="CQ214" s="414"/>
      <c r="CR214" s="414"/>
      <c r="CS214" s="414"/>
      <c r="CT214" s="414"/>
      <c r="CU214" s="414"/>
      <c r="CV214" s="414"/>
      <c r="CW214" s="414"/>
      <c r="CX214" s="414"/>
      <c r="CY214" s="414"/>
      <c r="CZ214" s="414"/>
      <c r="DA214" s="414"/>
      <c r="DB214" s="414"/>
      <c r="DC214" s="414"/>
      <c r="DD214" s="414"/>
      <c r="DE214" s="414"/>
      <c r="DF214" s="414"/>
      <c r="DG214" s="414"/>
      <c r="DH214" s="414"/>
      <c r="DI214" s="414"/>
      <c r="DJ214" s="414"/>
      <c r="DK214" s="414"/>
      <c r="DL214" s="414"/>
      <c r="DM214" s="414"/>
      <c r="DN214" s="414"/>
      <c r="DO214" s="414"/>
      <c r="DP214" s="414"/>
      <c r="DQ214" s="414"/>
      <c r="DR214" s="414"/>
      <c r="DS214" s="414"/>
      <c r="DT214" s="414"/>
      <c r="DU214" s="414"/>
      <c r="DV214" s="414"/>
      <c r="DW214" s="414"/>
      <c r="DX214" s="414"/>
      <c r="DY214" s="414"/>
      <c r="DZ214" s="414"/>
      <c r="EA214" s="414"/>
      <c r="EB214" s="414"/>
      <c r="EC214" s="414"/>
      <c r="ED214" s="414"/>
      <c r="EE214" s="414"/>
      <c r="EF214" s="414"/>
      <c r="EG214" s="414"/>
      <c r="EH214" s="414"/>
      <c r="EI214" s="414"/>
      <c r="EJ214" s="414"/>
      <c r="EK214" s="414"/>
      <c r="EL214" s="414"/>
      <c r="EM214" s="414"/>
      <c r="EN214" s="414"/>
      <c r="EO214" s="414"/>
      <c r="EP214" s="414"/>
      <c r="EQ214" s="414"/>
      <c r="ER214" s="414"/>
      <c r="ES214" s="414"/>
      <c r="ET214" s="414"/>
      <c r="EU214" s="414"/>
    </row>
    <row r="215" spans="1:151" s="424" customFormat="1" ht="45">
      <c r="A215" s="424" t="s">
        <v>2272</v>
      </c>
      <c r="B215" s="424" t="s">
        <v>2147</v>
      </c>
      <c r="C215" s="424" t="s">
        <v>359</v>
      </c>
      <c r="D215" s="449" t="s">
        <v>2273</v>
      </c>
      <c r="E215" s="424" t="s">
        <v>2274</v>
      </c>
      <c r="F215" s="424" t="s">
        <v>1509</v>
      </c>
      <c r="G215" s="424" t="s">
        <v>1509</v>
      </c>
      <c r="H215" s="424" t="s">
        <v>1508</v>
      </c>
      <c r="I215" s="424" t="s">
        <v>1509</v>
      </c>
      <c r="J215" s="425" t="s">
        <v>1552</v>
      </c>
      <c r="K215" s="425" t="s">
        <v>2275</v>
      </c>
      <c r="L215" s="425" t="s">
        <v>967</v>
      </c>
      <c r="M215" s="424" t="s">
        <v>1512</v>
      </c>
      <c r="N215" s="424" t="s">
        <v>1513</v>
      </c>
      <c r="O215" s="424" t="s">
        <v>1509</v>
      </c>
      <c r="P215" s="424" t="s">
        <v>32</v>
      </c>
      <c r="Q215" s="424" t="s">
        <v>32</v>
      </c>
      <c r="R215" s="424" t="s">
        <v>1509</v>
      </c>
      <c r="S215" s="424" t="s">
        <v>1509</v>
      </c>
      <c r="T215" s="424" t="s">
        <v>8</v>
      </c>
      <c r="V215" s="424" t="s">
        <v>2131</v>
      </c>
      <c r="X215" s="424" t="s">
        <v>2268</v>
      </c>
      <c r="AC215" s="425"/>
      <c r="AD215" s="425"/>
      <c r="AF215" s="425"/>
      <c r="AG215" s="425"/>
      <c r="AH215" s="424">
        <v>1</v>
      </c>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c r="BT215" s="414"/>
      <c r="BU215" s="414"/>
      <c r="BV215" s="414"/>
      <c r="BW215" s="414"/>
      <c r="BX215" s="414"/>
      <c r="BY215" s="414"/>
      <c r="BZ215" s="414"/>
      <c r="CA215" s="414"/>
      <c r="CB215" s="414"/>
      <c r="CC215" s="414"/>
      <c r="CD215" s="414"/>
      <c r="CE215" s="414"/>
      <c r="CF215" s="414"/>
      <c r="CG215" s="414"/>
      <c r="CH215" s="414"/>
      <c r="CI215" s="414"/>
      <c r="CJ215" s="414"/>
      <c r="CK215" s="414"/>
      <c r="CL215" s="414"/>
      <c r="CM215" s="414"/>
      <c r="CN215" s="414"/>
      <c r="CO215" s="414"/>
      <c r="CP215" s="414"/>
      <c r="CQ215" s="414"/>
      <c r="CR215" s="414"/>
      <c r="CS215" s="414"/>
      <c r="CT215" s="414"/>
      <c r="CU215" s="414"/>
      <c r="CV215" s="414"/>
      <c r="CW215" s="414"/>
      <c r="CX215" s="414"/>
      <c r="CY215" s="414"/>
      <c r="CZ215" s="414"/>
      <c r="DA215" s="414"/>
      <c r="DB215" s="414"/>
      <c r="DC215" s="414"/>
      <c r="DD215" s="414"/>
      <c r="DE215" s="414"/>
      <c r="DF215" s="414"/>
      <c r="DG215" s="414"/>
      <c r="DH215" s="414"/>
      <c r="DI215" s="414"/>
      <c r="DJ215" s="414"/>
      <c r="DK215" s="414"/>
      <c r="DL215" s="414"/>
      <c r="DM215" s="414"/>
      <c r="DN215" s="414"/>
      <c r="DO215" s="414"/>
      <c r="DP215" s="414"/>
      <c r="DQ215" s="414"/>
      <c r="DR215" s="414"/>
      <c r="DS215" s="414"/>
      <c r="DT215" s="414"/>
      <c r="DU215" s="414"/>
      <c r="DV215" s="414"/>
      <c r="DW215" s="414"/>
      <c r="DX215" s="414"/>
      <c r="DY215" s="414"/>
      <c r="DZ215" s="414"/>
      <c r="EA215" s="414"/>
      <c r="EB215" s="414"/>
      <c r="EC215" s="414"/>
      <c r="ED215" s="414"/>
      <c r="EE215" s="414"/>
      <c r="EF215" s="414"/>
      <c r="EG215" s="414"/>
      <c r="EH215" s="414"/>
      <c r="EI215" s="414"/>
      <c r="EJ215" s="414"/>
      <c r="EK215" s="414"/>
      <c r="EL215" s="414"/>
      <c r="EM215" s="414"/>
      <c r="EN215" s="414"/>
      <c r="EO215" s="414"/>
      <c r="EP215" s="414"/>
      <c r="EQ215" s="414"/>
      <c r="ER215" s="414"/>
      <c r="ES215" s="414"/>
      <c r="ET215" s="414"/>
      <c r="EU215" s="414"/>
    </row>
    <row r="216" spans="1:151" s="424" customFormat="1" ht="45">
      <c r="A216" s="424" t="s">
        <v>2276</v>
      </c>
      <c r="B216" s="424" t="s">
        <v>2147</v>
      </c>
      <c r="C216" s="424" t="s">
        <v>359</v>
      </c>
      <c r="D216" s="449" t="s">
        <v>2277</v>
      </c>
      <c r="E216" s="424" t="s">
        <v>2278</v>
      </c>
      <c r="F216" s="424" t="s">
        <v>1509</v>
      </c>
      <c r="G216" s="424" t="s">
        <v>1509</v>
      </c>
      <c r="H216" s="424" t="s">
        <v>1508</v>
      </c>
      <c r="I216" s="424" t="s">
        <v>1509</v>
      </c>
      <c r="J216" s="425" t="s">
        <v>1552</v>
      </c>
      <c r="K216" s="425" t="s">
        <v>2244</v>
      </c>
      <c r="L216" s="425" t="s">
        <v>967</v>
      </c>
      <c r="M216" s="424" t="s">
        <v>1512</v>
      </c>
      <c r="N216" s="424" t="s">
        <v>1513</v>
      </c>
      <c r="O216" s="424" t="s">
        <v>1509</v>
      </c>
      <c r="P216" s="424" t="s">
        <v>32</v>
      </c>
      <c r="Q216" s="424" t="s">
        <v>32</v>
      </c>
      <c r="R216" s="424" t="s">
        <v>1509</v>
      </c>
      <c r="S216" s="424" t="s">
        <v>1509</v>
      </c>
      <c r="T216" s="424" t="s">
        <v>8</v>
      </c>
      <c r="V216" s="424" t="s">
        <v>2131</v>
      </c>
      <c r="X216" s="424" t="s">
        <v>2268</v>
      </c>
      <c r="AC216" s="425"/>
      <c r="AD216" s="425"/>
      <c r="AF216" s="425"/>
      <c r="AG216" s="425"/>
      <c r="AH216" s="424">
        <v>1</v>
      </c>
      <c r="AI216" s="414"/>
      <c r="AJ216" s="414"/>
      <c r="AK216" s="414"/>
      <c r="AL216" s="414"/>
      <c r="AM216" s="414"/>
      <c r="AN216" s="414"/>
      <c r="AO216" s="414"/>
      <c r="AP216" s="414"/>
      <c r="AQ216" s="414"/>
      <c r="AR216" s="414"/>
      <c r="AS216" s="414"/>
      <c r="AT216" s="414"/>
      <c r="AU216" s="414"/>
      <c r="AV216" s="414"/>
      <c r="AW216" s="414"/>
      <c r="AX216" s="414"/>
      <c r="AY216" s="414"/>
      <c r="AZ216" s="414"/>
      <c r="BA216" s="414"/>
      <c r="BB216" s="414"/>
      <c r="BC216" s="414"/>
      <c r="BD216" s="414"/>
      <c r="BE216" s="414"/>
      <c r="BF216" s="414"/>
      <c r="BG216" s="414"/>
      <c r="BH216" s="414"/>
      <c r="BI216" s="414"/>
      <c r="BJ216" s="414"/>
      <c r="BK216" s="414"/>
      <c r="BL216" s="414"/>
      <c r="BM216" s="414"/>
      <c r="BN216" s="414"/>
      <c r="BO216" s="414"/>
      <c r="BP216" s="414"/>
      <c r="BQ216" s="414"/>
      <c r="BR216" s="414"/>
      <c r="BS216" s="414"/>
      <c r="BT216" s="414"/>
      <c r="BU216" s="414"/>
      <c r="BV216" s="414"/>
      <c r="BW216" s="414"/>
      <c r="BX216" s="414"/>
      <c r="BY216" s="414"/>
      <c r="BZ216" s="414"/>
      <c r="CA216" s="414"/>
      <c r="CB216" s="414"/>
      <c r="CC216" s="414"/>
      <c r="CD216" s="414"/>
      <c r="CE216" s="414"/>
      <c r="CF216" s="414"/>
      <c r="CG216" s="414"/>
      <c r="CH216" s="414"/>
      <c r="CI216" s="414"/>
      <c r="CJ216" s="414"/>
      <c r="CK216" s="414"/>
      <c r="CL216" s="414"/>
      <c r="CM216" s="414"/>
      <c r="CN216" s="414"/>
      <c r="CO216" s="414"/>
      <c r="CP216" s="414"/>
      <c r="CQ216" s="414"/>
      <c r="CR216" s="414"/>
      <c r="CS216" s="414"/>
      <c r="CT216" s="414"/>
      <c r="CU216" s="414"/>
      <c r="CV216" s="414"/>
      <c r="CW216" s="414"/>
      <c r="CX216" s="414"/>
      <c r="CY216" s="414"/>
      <c r="CZ216" s="414"/>
      <c r="DA216" s="414"/>
      <c r="DB216" s="414"/>
      <c r="DC216" s="414"/>
      <c r="DD216" s="414"/>
      <c r="DE216" s="414"/>
      <c r="DF216" s="414"/>
      <c r="DG216" s="414"/>
      <c r="DH216" s="414"/>
      <c r="DI216" s="414"/>
      <c r="DJ216" s="414"/>
      <c r="DK216" s="414"/>
      <c r="DL216" s="414"/>
      <c r="DM216" s="414"/>
      <c r="DN216" s="414"/>
      <c r="DO216" s="414"/>
      <c r="DP216" s="414"/>
      <c r="DQ216" s="414"/>
      <c r="DR216" s="414"/>
      <c r="DS216" s="414"/>
      <c r="DT216" s="414"/>
      <c r="DU216" s="414"/>
      <c r="DV216" s="414"/>
      <c r="DW216" s="414"/>
      <c r="DX216" s="414"/>
      <c r="DY216" s="414"/>
      <c r="DZ216" s="414"/>
      <c r="EA216" s="414"/>
      <c r="EB216" s="414"/>
      <c r="EC216" s="414"/>
      <c r="ED216" s="414"/>
      <c r="EE216" s="414"/>
      <c r="EF216" s="414"/>
      <c r="EG216" s="414"/>
      <c r="EH216" s="414"/>
      <c r="EI216" s="414"/>
      <c r="EJ216" s="414"/>
      <c r="EK216" s="414"/>
      <c r="EL216" s="414"/>
      <c r="EM216" s="414"/>
      <c r="EN216" s="414"/>
      <c r="EO216" s="414"/>
      <c r="EP216" s="414"/>
      <c r="EQ216" s="414"/>
      <c r="ER216" s="414"/>
      <c r="ES216" s="414"/>
      <c r="ET216" s="414"/>
      <c r="EU216" s="414"/>
    </row>
    <row r="217" spans="1:151" s="424" customFormat="1" ht="45">
      <c r="A217" s="424" t="s">
        <v>2279</v>
      </c>
      <c r="B217" s="424" t="s">
        <v>2147</v>
      </c>
      <c r="C217" s="424" t="s">
        <v>359</v>
      </c>
      <c r="D217" s="424" t="s">
        <v>2280</v>
      </c>
      <c r="E217" s="424" t="s">
        <v>2281</v>
      </c>
      <c r="F217" s="424" t="s">
        <v>1509</v>
      </c>
      <c r="G217" s="424" t="s">
        <v>1509</v>
      </c>
      <c r="H217" s="424" t="s">
        <v>1508</v>
      </c>
      <c r="I217" s="424" t="s">
        <v>1509</v>
      </c>
      <c r="J217" s="425" t="s">
        <v>1510</v>
      </c>
      <c r="K217" s="425" t="s">
        <v>2282</v>
      </c>
      <c r="L217" s="425" t="s">
        <v>967</v>
      </c>
      <c r="M217" s="424" t="s">
        <v>1512</v>
      </c>
      <c r="N217" s="424" t="s">
        <v>1513</v>
      </c>
      <c r="O217" s="424" t="s">
        <v>1509</v>
      </c>
      <c r="P217" s="424" t="s">
        <v>32</v>
      </c>
      <c r="Q217" s="424" t="s">
        <v>32</v>
      </c>
      <c r="R217" s="424" t="s">
        <v>1509</v>
      </c>
      <c r="S217" s="424" t="s">
        <v>1509</v>
      </c>
      <c r="T217" s="424" t="s">
        <v>8</v>
      </c>
      <c r="V217" s="424" t="s">
        <v>2131</v>
      </c>
      <c r="X217" s="424" t="s">
        <v>2249</v>
      </c>
      <c r="AC217" s="425"/>
      <c r="AD217" s="425"/>
      <c r="AF217" s="425"/>
      <c r="AG217" s="425"/>
      <c r="AH217" s="424">
        <v>1</v>
      </c>
      <c r="AI217" s="414"/>
      <c r="AJ217" s="414"/>
      <c r="AK217" s="414"/>
      <c r="AL217" s="414"/>
      <c r="AM217" s="414"/>
      <c r="AN217" s="414"/>
      <c r="AO217" s="414"/>
      <c r="AP217" s="414"/>
      <c r="AQ217" s="414"/>
      <c r="AR217" s="414"/>
      <c r="AS217" s="414"/>
      <c r="AT217" s="414"/>
      <c r="AU217" s="414"/>
      <c r="AV217" s="414"/>
      <c r="AW217" s="414"/>
      <c r="AX217" s="414"/>
      <c r="AY217" s="414"/>
      <c r="AZ217" s="414"/>
      <c r="BA217" s="414"/>
      <c r="BB217" s="414"/>
      <c r="BC217" s="414"/>
      <c r="BD217" s="414"/>
      <c r="BE217" s="414"/>
      <c r="BF217" s="414"/>
      <c r="BG217" s="414"/>
      <c r="BH217" s="414"/>
      <c r="BI217" s="414"/>
      <c r="BJ217" s="414"/>
      <c r="BK217" s="414"/>
      <c r="BL217" s="414"/>
      <c r="BM217" s="414"/>
      <c r="BN217" s="414"/>
      <c r="BO217" s="414"/>
      <c r="BP217" s="414"/>
      <c r="BQ217" s="414"/>
      <c r="BR217" s="414"/>
      <c r="BS217" s="414"/>
      <c r="BT217" s="414"/>
      <c r="BU217" s="414"/>
      <c r="BV217" s="414"/>
      <c r="BW217" s="414"/>
      <c r="BX217" s="414"/>
      <c r="BY217" s="414"/>
      <c r="BZ217" s="414"/>
      <c r="CA217" s="414"/>
      <c r="CB217" s="414"/>
      <c r="CC217" s="414"/>
      <c r="CD217" s="414"/>
      <c r="CE217" s="414"/>
      <c r="CF217" s="414"/>
      <c r="CG217" s="414"/>
      <c r="CH217" s="414"/>
      <c r="CI217" s="414"/>
      <c r="CJ217" s="414"/>
      <c r="CK217" s="414"/>
      <c r="CL217" s="414"/>
      <c r="CM217" s="414"/>
      <c r="CN217" s="414"/>
      <c r="CO217" s="414"/>
      <c r="CP217" s="414"/>
      <c r="CQ217" s="414"/>
      <c r="CR217" s="414"/>
      <c r="CS217" s="414"/>
      <c r="CT217" s="414"/>
      <c r="CU217" s="414"/>
      <c r="CV217" s="414"/>
      <c r="CW217" s="414"/>
      <c r="CX217" s="414"/>
      <c r="CY217" s="414"/>
      <c r="CZ217" s="414"/>
      <c r="DA217" s="414"/>
      <c r="DB217" s="414"/>
      <c r="DC217" s="414"/>
      <c r="DD217" s="414"/>
      <c r="DE217" s="414"/>
      <c r="DF217" s="414"/>
      <c r="DG217" s="414"/>
      <c r="DH217" s="414"/>
      <c r="DI217" s="414"/>
      <c r="DJ217" s="414"/>
      <c r="DK217" s="414"/>
      <c r="DL217" s="414"/>
      <c r="DM217" s="414"/>
      <c r="DN217" s="414"/>
      <c r="DO217" s="414"/>
      <c r="DP217" s="414"/>
      <c r="DQ217" s="414"/>
      <c r="DR217" s="414"/>
      <c r="DS217" s="414"/>
      <c r="DT217" s="414"/>
      <c r="DU217" s="414"/>
      <c r="DV217" s="414"/>
      <c r="DW217" s="414"/>
      <c r="DX217" s="414"/>
      <c r="DY217" s="414"/>
      <c r="DZ217" s="414"/>
      <c r="EA217" s="414"/>
      <c r="EB217" s="414"/>
      <c r="EC217" s="414"/>
      <c r="ED217" s="414"/>
      <c r="EE217" s="414"/>
      <c r="EF217" s="414"/>
      <c r="EG217" s="414"/>
      <c r="EH217" s="414"/>
      <c r="EI217" s="414"/>
      <c r="EJ217" s="414"/>
      <c r="EK217" s="414"/>
      <c r="EL217" s="414"/>
      <c r="EM217" s="414"/>
      <c r="EN217" s="414"/>
      <c r="EO217" s="414"/>
      <c r="EP217" s="414"/>
      <c r="EQ217" s="414"/>
      <c r="ER217" s="414"/>
      <c r="ES217" s="414"/>
      <c r="ET217" s="414"/>
      <c r="EU217" s="414"/>
    </row>
    <row r="218" spans="1:151" s="424" customFormat="1" ht="45">
      <c r="A218" s="424" t="s">
        <v>2283</v>
      </c>
      <c r="B218" s="424" t="s">
        <v>2147</v>
      </c>
      <c r="C218" s="424" t="s">
        <v>1625</v>
      </c>
      <c r="D218" s="424" t="s">
        <v>2284</v>
      </c>
      <c r="E218" s="424" t="s">
        <v>2285</v>
      </c>
      <c r="F218" s="424" t="s">
        <v>1509</v>
      </c>
      <c r="G218" s="424" t="s">
        <v>1509</v>
      </c>
      <c r="H218" s="424" t="s">
        <v>1508</v>
      </c>
      <c r="I218" s="424" t="s">
        <v>1509</v>
      </c>
      <c r="J218" s="425" t="s">
        <v>1552</v>
      </c>
      <c r="K218" s="425" t="s">
        <v>2286</v>
      </c>
      <c r="L218" s="425" t="s">
        <v>967</v>
      </c>
      <c r="M218" s="424" t="s">
        <v>1512</v>
      </c>
      <c r="N218" s="424" t="s">
        <v>1513</v>
      </c>
      <c r="O218" s="424" t="s">
        <v>1509</v>
      </c>
      <c r="P218" s="424" t="s">
        <v>32</v>
      </c>
      <c r="Q218" s="424" t="s">
        <v>32</v>
      </c>
      <c r="R218" s="424" t="s">
        <v>1509</v>
      </c>
      <c r="S218" s="424" t="s">
        <v>1509</v>
      </c>
      <c r="T218" s="424" t="s">
        <v>1516</v>
      </c>
      <c r="V218" s="424" t="s">
        <v>2131</v>
      </c>
      <c r="X218" s="424" t="s">
        <v>2249</v>
      </c>
      <c r="AC218" s="425"/>
      <c r="AD218" s="425"/>
      <c r="AF218" s="425"/>
      <c r="AG218" s="425"/>
      <c r="AH218" s="424">
        <v>1</v>
      </c>
      <c r="AI218" s="414"/>
      <c r="AJ218" s="414"/>
      <c r="AK218" s="414"/>
      <c r="AL218" s="414"/>
      <c r="AM218" s="414"/>
      <c r="AN218" s="414"/>
      <c r="AO218" s="414"/>
      <c r="AP218" s="414"/>
      <c r="AQ218" s="414"/>
      <c r="AR218" s="414"/>
      <c r="AS218" s="414"/>
      <c r="AT218" s="414"/>
      <c r="AU218" s="414"/>
      <c r="AV218" s="414"/>
      <c r="AW218" s="414"/>
      <c r="AX218" s="414"/>
      <c r="AY218" s="414"/>
      <c r="AZ218" s="414"/>
      <c r="BA218" s="414"/>
      <c r="BB218" s="414"/>
      <c r="BC218" s="414"/>
      <c r="BD218" s="414"/>
      <c r="BE218" s="414"/>
      <c r="BF218" s="414"/>
      <c r="BG218" s="414"/>
      <c r="BH218" s="414"/>
      <c r="BI218" s="414"/>
      <c r="BJ218" s="414"/>
      <c r="BK218" s="414"/>
      <c r="BL218" s="414"/>
      <c r="BM218" s="414"/>
      <c r="BN218" s="414"/>
      <c r="BO218" s="414"/>
      <c r="BP218" s="414"/>
      <c r="BQ218" s="414"/>
      <c r="BR218" s="414"/>
      <c r="BS218" s="414"/>
      <c r="BT218" s="414"/>
      <c r="BU218" s="414"/>
      <c r="BV218" s="414"/>
      <c r="BW218" s="414"/>
      <c r="BX218" s="414"/>
      <c r="BY218" s="414"/>
      <c r="BZ218" s="414"/>
      <c r="CA218" s="414"/>
      <c r="CB218" s="414"/>
      <c r="CC218" s="414"/>
      <c r="CD218" s="414"/>
      <c r="CE218" s="414"/>
      <c r="CF218" s="414"/>
      <c r="CG218" s="414"/>
      <c r="CH218" s="414"/>
      <c r="CI218" s="414"/>
      <c r="CJ218" s="414"/>
      <c r="CK218" s="414"/>
      <c r="CL218" s="414"/>
      <c r="CM218" s="414"/>
      <c r="CN218" s="414"/>
      <c r="CO218" s="414"/>
      <c r="CP218" s="414"/>
      <c r="CQ218" s="414"/>
      <c r="CR218" s="414"/>
      <c r="CS218" s="414"/>
      <c r="CT218" s="414"/>
      <c r="CU218" s="414"/>
      <c r="CV218" s="414"/>
      <c r="CW218" s="414"/>
      <c r="CX218" s="414"/>
      <c r="CY218" s="414"/>
      <c r="CZ218" s="414"/>
      <c r="DA218" s="414"/>
      <c r="DB218" s="414"/>
      <c r="DC218" s="414"/>
      <c r="DD218" s="414"/>
      <c r="DE218" s="414"/>
      <c r="DF218" s="414"/>
      <c r="DG218" s="414"/>
      <c r="DH218" s="414"/>
      <c r="DI218" s="414"/>
      <c r="DJ218" s="414"/>
      <c r="DK218" s="414"/>
      <c r="DL218" s="414"/>
      <c r="DM218" s="414"/>
      <c r="DN218" s="414"/>
      <c r="DO218" s="414"/>
      <c r="DP218" s="414"/>
      <c r="DQ218" s="414"/>
      <c r="DR218" s="414"/>
      <c r="DS218" s="414"/>
      <c r="DT218" s="414"/>
      <c r="DU218" s="414"/>
      <c r="DV218" s="414"/>
      <c r="DW218" s="414"/>
      <c r="DX218" s="414"/>
      <c r="DY218" s="414"/>
      <c r="DZ218" s="414"/>
      <c r="EA218" s="414"/>
      <c r="EB218" s="414"/>
      <c r="EC218" s="414"/>
      <c r="ED218" s="414"/>
      <c r="EE218" s="414"/>
      <c r="EF218" s="414"/>
      <c r="EG218" s="414"/>
      <c r="EH218" s="414"/>
      <c r="EI218" s="414"/>
      <c r="EJ218" s="414"/>
      <c r="EK218" s="414"/>
      <c r="EL218" s="414"/>
      <c r="EM218" s="414"/>
      <c r="EN218" s="414"/>
      <c r="EO218" s="414"/>
      <c r="EP218" s="414"/>
      <c r="EQ218" s="414"/>
      <c r="ER218" s="414"/>
      <c r="ES218" s="414"/>
      <c r="ET218" s="414"/>
      <c r="EU218" s="414"/>
    </row>
    <row r="219" spans="1:151" s="424" customFormat="1" ht="45">
      <c r="A219" s="424" t="s">
        <v>2287</v>
      </c>
      <c r="B219" s="424" t="s">
        <v>2147</v>
      </c>
      <c r="C219" s="424" t="s">
        <v>359</v>
      </c>
      <c r="D219" s="449" t="s">
        <v>2288</v>
      </c>
      <c r="E219" s="424" t="s">
        <v>2289</v>
      </c>
      <c r="F219" s="424" t="s">
        <v>1509</v>
      </c>
      <c r="G219" s="424" t="s">
        <v>1509</v>
      </c>
      <c r="H219" s="424" t="s">
        <v>1508</v>
      </c>
      <c r="I219" s="424" t="s">
        <v>1509</v>
      </c>
      <c r="J219" s="425" t="s">
        <v>1066</v>
      </c>
      <c r="K219" s="425" t="s">
        <v>2154</v>
      </c>
      <c r="L219" s="425" t="s">
        <v>967</v>
      </c>
      <c r="M219" s="424" t="s">
        <v>1512</v>
      </c>
      <c r="N219" s="424" t="s">
        <v>1513</v>
      </c>
      <c r="O219" s="424" t="s">
        <v>1509</v>
      </c>
      <c r="P219" s="424" t="s">
        <v>32</v>
      </c>
      <c r="Q219" s="424" t="s">
        <v>32</v>
      </c>
      <c r="R219" s="424" t="s">
        <v>1509</v>
      </c>
      <c r="S219" s="424" t="s">
        <v>1509</v>
      </c>
      <c r="T219" s="424" t="s">
        <v>8</v>
      </c>
      <c r="V219" s="424" t="s">
        <v>2131</v>
      </c>
      <c r="X219" s="424" t="s">
        <v>2249</v>
      </c>
      <c r="AC219" s="425"/>
      <c r="AD219" s="425"/>
      <c r="AF219" s="425"/>
      <c r="AG219" s="425"/>
      <c r="AH219" s="424">
        <v>1</v>
      </c>
      <c r="AI219" s="414"/>
      <c r="AJ219" s="414"/>
      <c r="AK219" s="414"/>
      <c r="AL219" s="414"/>
      <c r="AM219" s="414"/>
      <c r="AN219" s="414"/>
      <c r="AO219" s="414"/>
      <c r="AP219" s="414"/>
      <c r="AQ219" s="414"/>
      <c r="AR219" s="414"/>
      <c r="AS219" s="414"/>
      <c r="AT219" s="414"/>
      <c r="AU219" s="414"/>
      <c r="AV219" s="414"/>
      <c r="AW219" s="414"/>
      <c r="AX219" s="414"/>
      <c r="AY219" s="414"/>
      <c r="AZ219" s="414"/>
      <c r="BA219" s="414"/>
      <c r="BB219" s="414"/>
      <c r="BC219" s="414"/>
      <c r="BD219" s="414"/>
      <c r="BE219" s="414"/>
      <c r="BF219" s="414"/>
      <c r="BG219" s="414"/>
      <c r="BH219" s="414"/>
      <c r="BI219" s="414"/>
      <c r="BJ219" s="414"/>
      <c r="BK219" s="414"/>
      <c r="BL219" s="414"/>
      <c r="BM219" s="414"/>
      <c r="BN219" s="414"/>
      <c r="BO219" s="414"/>
      <c r="BP219" s="414"/>
      <c r="BQ219" s="414"/>
      <c r="BR219" s="414"/>
      <c r="BS219" s="414"/>
      <c r="BT219" s="414"/>
      <c r="BU219" s="414"/>
      <c r="BV219" s="414"/>
      <c r="BW219" s="414"/>
      <c r="BX219" s="414"/>
      <c r="BY219" s="414"/>
      <c r="BZ219" s="414"/>
      <c r="CA219" s="414"/>
      <c r="CB219" s="414"/>
      <c r="CC219" s="414"/>
      <c r="CD219" s="414"/>
      <c r="CE219" s="414"/>
      <c r="CF219" s="414"/>
      <c r="CG219" s="414"/>
      <c r="CH219" s="414"/>
      <c r="CI219" s="414"/>
      <c r="CJ219" s="414"/>
      <c r="CK219" s="414"/>
      <c r="CL219" s="414"/>
      <c r="CM219" s="414"/>
      <c r="CN219" s="414"/>
      <c r="CO219" s="414"/>
      <c r="CP219" s="414"/>
      <c r="CQ219" s="414"/>
      <c r="CR219" s="414"/>
      <c r="CS219" s="414"/>
      <c r="CT219" s="414"/>
      <c r="CU219" s="414"/>
      <c r="CV219" s="414"/>
      <c r="CW219" s="414"/>
      <c r="CX219" s="414"/>
      <c r="CY219" s="414"/>
      <c r="CZ219" s="414"/>
      <c r="DA219" s="414"/>
      <c r="DB219" s="414"/>
      <c r="DC219" s="414"/>
      <c r="DD219" s="414"/>
      <c r="DE219" s="414"/>
      <c r="DF219" s="414"/>
      <c r="DG219" s="414"/>
      <c r="DH219" s="414"/>
      <c r="DI219" s="414"/>
      <c r="DJ219" s="414"/>
      <c r="DK219" s="414"/>
      <c r="DL219" s="414"/>
      <c r="DM219" s="414"/>
      <c r="DN219" s="414"/>
      <c r="DO219" s="414"/>
      <c r="DP219" s="414"/>
      <c r="DQ219" s="414"/>
      <c r="DR219" s="414"/>
      <c r="DS219" s="414"/>
      <c r="DT219" s="414"/>
      <c r="DU219" s="414"/>
      <c r="DV219" s="414"/>
      <c r="DW219" s="414"/>
      <c r="DX219" s="414"/>
      <c r="DY219" s="414"/>
      <c r="DZ219" s="414"/>
      <c r="EA219" s="414"/>
      <c r="EB219" s="414"/>
      <c r="EC219" s="414"/>
      <c r="ED219" s="414"/>
      <c r="EE219" s="414"/>
      <c r="EF219" s="414"/>
      <c r="EG219" s="414"/>
      <c r="EH219" s="414"/>
      <c r="EI219" s="414"/>
      <c r="EJ219" s="414"/>
      <c r="EK219" s="414"/>
      <c r="EL219" s="414"/>
      <c r="EM219" s="414"/>
      <c r="EN219" s="414"/>
      <c r="EO219" s="414"/>
      <c r="EP219" s="414"/>
      <c r="EQ219" s="414"/>
      <c r="ER219" s="414"/>
      <c r="ES219" s="414"/>
      <c r="ET219" s="414"/>
      <c r="EU219" s="414"/>
    </row>
    <row r="220" spans="1:151" s="424" customFormat="1" ht="45">
      <c r="A220" s="424" t="s">
        <v>2290</v>
      </c>
      <c r="B220" s="424" t="s">
        <v>2147</v>
      </c>
      <c r="C220" s="424" t="s">
        <v>359</v>
      </c>
      <c r="D220" s="449" t="s">
        <v>2291</v>
      </c>
      <c r="E220" s="424" t="s">
        <v>2292</v>
      </c>
      <c r="F220" s="424" t="s">
        <v>1509</v>
      </c>
      <c r="G220" s="424" t="s">
        <v>1509</v>
      </c>
      <c r="H220" s="424" t="s">
        <v>1508</v>
      </c>
      <c r="I220" s="424" t="s">
        <v>1509</v>
      </c>
      <c r="J220" s="425" t="s">
        <v>1552</v>
      </c>
      <c r="K220" s="425" t="s">
        <v>2293</v>
      </c>
      <c r="L220" s="425" t="s">
        <v>967</v>
      </c>
      <c r="M220" s="424" t="s">
        <v>1512</v>
      </c>
      <c r="N220" s="424" t="s">
        <v>1513</v>
      </c>
      <c r="O220" s="424" t="s">
        <v>1509</v>
      </c>
      <c r="P220" s="424" t="s">
        <v>32</v>
      </c>
      <c r="Q220" s="424" t="s">
        <v>32</v>
      </c>
      <c r="R220" s="424" t="s">
        <v>1509</v>
      </c>
      <c r="S220" s="424" t="s">
        <v>1509</v>
      </c>
      <c r="T220" s="424" t="s">
        <v>8</v>
      </c>
      <c r="V220" s="424" t="s">
        <v>2131</v>
      </c>
      <c r="X220" s="424" t="s">
        <v>2268</v>
      </c>
      <c r="AC220" s="425"/>
      <c r="AD220" s="425"/>
      <c r="AF220" s="425"/>
      <c r="AG220" s="425"/>
      <c r="AH220" s="424">
        <v>1</v>
      </c>
      <c r="AI220" s="414"/>
      <c r="AJ220" s="414"/>
      <c r="AK220" s="414"/>
      <c r="AL220" s="414"/>
      <c r="AM220" s="414"/>
      <c r="AN220" s="414"/>
      <c r="AO220" s="414"/>
      <c r="AP220" s="414"/>
      <c r="AQ220" s="414"/>
      <c r="AR220" s="414"/>
      <c r="AS220" s="414"/>
      <c r="AT220" s="414"/>
      <c r="AU220" s="414"/>
      <c r="AV220" s="414"/>
      <c r="AW220" s="414"/>
      <c r="AX220" s="414"/>
      <c r="AY220" s="414"/>
      <c r="AZ220" s="414"/>
      <c r="BA220" s="414"/>
      <c r="BB220" s="414"/>
      <c r="BC220" s="414"/>
      <c r="BD220" s="414"/>
      <c r="BE220" s="414"/>
      <c r="BF220" s="414"/>
      <c r="BG220" s="414"/>
      <c r="BH220" s="414"/>
      <c r="BI220" s="414"/>
      <c r="BJ220" s="414"/>
      <c r="BK220" s="414"/>
      <c r="BL220" s="414"/>
      <c r="BM220" s="414"/>
      <c r="BN220" s="414"/>
      <c r="BO220" s="414"/>
      <c r="BP220" s="414"/>
      <c r="BQ220" s="414"/>
      <c r="BR220" s="414"/>
      <c r="BS220" s="414"/>
      <c r="BT220" s="414"/>
      <c r="BU220" s="414"/>
      <c r="BV220" s="414"/>
      <c r="BW220" s="414"/>
      <c r="BX220" s="414"/>
      <c r="BY220" s="414"/>
      <c r="BZ220" s="414"/>
      <c r="CA220" s="414"/>
      <c r="CB220" s="414"/>
      <c r="CC220" s="414"/>
      <c r="CD220" s="414"/>
      <c r="CE220" s="414"/>
      <c r="CF220" s="414"/>
      <c r="CG220" s="414"/>
      <c r="CH220" s="414"/>
      <c r="CI220" s="414"/>
      <c r="CJ220" s="414"/>
      <c r="CK220" s="414"/>
      <c r="CL220" s="414"/>
      <c r="CM220" s="414"/>
      <c r="CN220" s="414"/>
      <c r="CO220" s="414"/>
      <c r="CP220" s="414"/>
      <c r="CQ220" s="414"/>
      <c r="CR220" s="414"/>
      <c r="CS220" s="414"/>
      <c r="CT220" s="414"/>
      <c r="CU220" s="414"/>
      <c r="CV220" s="414"/>
      <c r="CW220" s="414"/>
      <c r="CX220" s="414"/>
      <c r="CY220" s="414"/>
      <c r="CZ220" s="414"/>
      <c r="DA220" s="414"/>
      <c r="DB220" s="414"/>
      <c r="DC220" s="414"/>
      <c r="DD220" s="414"/>
      <c r="DE220" s="414"/>
      <c r="DF220" s="414"/>
      <c r="DG220" s="414"/>
      <c r="DH220" s="414"/>
      <c r="DI220" s="414"/>
      <c r="DJ220" s="414"/>
      <c r="DK220" s="414"/>
      <c r="DL220" s="414"/>
      <c r="DM220" s="414"/>
      <c r="DN220" s="414"/>
      <c r="DO220" s="414"/>
      <c r="DP220" s="414"/>
      <c r="DQ220" s="414"/>
      <c r="DR220" s="414"/>
      <c r="DS220" s="414"/>
      <c r="DT220" s="414"/>
      <c r="DU220" s="414"/>
      <c r="DV220" s="414"/>
      <c r="DW220" s="414"/>
      <c r="DX220" s="414"/>
      <c r="DY220" s="414"/>
      <c r="DZ220" s="414"/>
      <c r="EA220" s="414"/>
      <c r="EB220" s="414"/>
      <c r="EC220" s="414"/>
      <c r="ED220" s="414"/>
      <c r="EE220" s="414"/>
      <c r="EF220" s="414"/>
      <c r="EG220" s="414"/>
      <c r="EH220" s="414"/>
      <c r="EI220" s="414"/>
      <c r="EJ220" s="414"/>
      <c r="EK220" s="414"/>
      <c r="EL220" s="414"/>
      <c r="EM220" s="414"/>
      <c r="EN220" s="414"/>
      <c r="EO220" s="414"/>
      <c r="EP220" s="414"/>
      <c r="EQ220" s="414"/>
      <c r="ER220" s="414"/>
      <c r="ES220" s="414"/>
      <c r="ET220" s="414"/>
      <c r="EU220" s="414"/>
    </row>
    <row r="221" spans="1:151" s="424" customFormat="1" ht="45">
      <c r="A221" s="424" t="s">
        <v>2294</v>
      </c>
      <c r="B221" s="424" t="s">
        <v>2147</v>
      </c>
      <c r="C221" s="424" t="s">
        <v>359</v>
      </c>
      <c r="D221" s="449" t="s">
        <v>2295</v>
      </c>
      <c r="E221" s="424" t="s">
        <v>2296</v>
      </c>
      <c r="F221" s="424" t="s">
        <v>1509</v>
      </c>
      <c r="G221" s="424" t="s">
        <v>1509</v>
      </c>
      <c r="H221" s="424" t="s">
        <v>1508</v>
      </c>
      <c r="I221" s="424" t="s">
        <v>1509</v>
      </c>
      <c r="J221" s="425" t="s">
        <v>1552</v>
      </c>
      <c r="K221" s="425" t="s">
        <v>2154</v>
      </c>
      <c r="L221" s="425" t="s">
        <v>967</v>
      </c>
      <c r="M221" s="424" t="s">
        <v>1512</v>
      </c>
      <c r="N221" s="424" t="s">
        <v>1513</v>
      </c>
      <c r="O221" s="424" t="s">
        <v>1509</v>
      </c>
      <c r="P221" s="424" t="s">
        <v>32</v>
      </c>
      <c r="Q221" s="424" t="s">
        <v>32</v>
      </c>
      <c r="R221" s="424" t="s">
        <v>1509</v>
      </c>
      <c r="S221" s="424" t="s">
        <v>1509</v>
      </c>
      <c r="T221" s="424" t="s">
        <v>8</v>
      </c>
      <c r="V221" s="424" t="s">
        <v>2131</v>
      </c>
      <c r="X221" s="424" t="s">
        <v>2249</v>
      </c>
      <c r="AC221" s="425"/>
      <c r="AD221" s="425"/>
      <c r="AF221" s="425"/>
      <c r="AG221" s="425"/>
      <c r="AH221" s="424">
        <v>1</v>
      </c>
      <c r="AI221" s="414"/>
      <c r="AJ221" s="414"/>
      <c r="AK221" s="414"/>
      <c r="AL221" s="414"/>
      <c r="AM221" s="414"/>
      <c r="AN221" s="414"/>
      <c r="AO221" s="414"/>
      <c r="AP221" s="414"/>
      <c r="AQ221" s="414"/>
      <c r="AR221" s="414"/>
      <c r="AS221" s="414"/>
      <c r="AT221" s="414"/>
      <c r="AU221" s="414"/>
      <c r="AV221" s="414"/>
      <c r="AW221" s="414"/>
      <c r="AX221" s="414"/>
      <c r="AY221" s="414"/>
      <c r="AZ221" s="414"/>
      <c r="BA221" s="414"/>
      <c r="BB221" s="414"/>
      <c r="BC221" s="414"/>
      <c r="BD221" s="414"/>
      <c r="BE221" s="414"/>
      <c r="BF221" s="414"/>
      <c r="BG221" s="414"/>
      <c r="BH221" s="414"/>
      <c r="BI221" s="414"/>
      <c r="BJ221" s="414"/>
      <c r="BK221" s="414"/>
      <c r="BL221" s="414"/>
      <c r="BM221" s="414"/>
      <c r="BN221" s="414"/>
      <c r="BO221" s="414"/>
      <c r="BP221" s="414"/>
      <c r="BQ221" s="414"/>
      <c r="BR221" s="414"/>
      <c r="BS221" s="414"/>
      <c r="BT221" s="414"/>
      <c r="BU221" s="414"/>
      <c r="BV221" s="414"/>
      <c r="BW221" s="414"/>
      <c r="BX221" s="414"/>
      <c r="BY221" s="414"/>
      <c r="BZ221" s="414"/>
      <c r="CA221" s="414"/>
      <c r="CB221" s="414"/>
      <c r="CC221" s="414"/>
      <c r="CD221" s="414"/>
      <c r="CE221" s="414"/>
      <c r="CF221" s="414"/>
      <c r="CG221" s="414"/>
      <c r="CH221" s="414"/>
      <c r="CI221" s="414"/>
      <c r="CJ221" s="414"/>
      <c r="CK221" s="414"/>
      <c r="CL221" s="414"/>
      <c r="CM221" s="414"/>
      <c r="CN221" s="414"/>
      <c r="CO221" s="414"/>
      <c r="CP221" s="414"/>
      <c r="CQ221" s="414"/>
      <c r="CR221" s="414"/>
      <c r="CS221" s="414"/>
      <c r="CT221" s="414"/>
      <c r="CU221" s="414"/>
      <c r="CV221" s="414"/>
      <c r="CW221" s="414"/>
      <c r="CX221" s="414"/>
      <c r="CY221" s="414"/>
      <c r="CZ221" s="414"/>
      <c r="DA221" s="414"/>
      <c r="DB221" s="414"/>
      <c r="DC221" s="414"/>
      <c r="DD221" s="414"/>
      <c r="DE221" s="414"/>
      <c r="DF221" s="414"/>
      <c r="DG221" s="414"/>
      <c r="DH221" s="414"/>
      <c r="DI221" s="414"/>
      <c r="DJ221" s="414"/>
      <c r="DK221" s="414"/>
      <c r="DL221" s="414"/>
      <c r="DM221" s="414"/>
      <c r="DN221" s="414"/>
      <c r="DO221" s="414"/>
      <c r="DP221" s="414"/>
      <c r="DQ221" s="414"/>
      <c r="DR221" s="414"/>
      <c r="DS221" s="414"/>
      <c r="DT221" s="414"/>
      <c r="DU221" s="414"/>
      <c r="DV221" s="414"/>
      <c r="DW221" s="414"/>
      <c r="DX221" s="414"/>
      <c r="DY221" s="414"/>
      <c r="DZ221" s="414"/>
      <c r="EA221" s="414"/>
      <c r="EB221" s="414"/>
      <c r="EC221" s="414"/>
      <c r="ED221" s="414"/>
      <c r="EE221" s="414"/>
      <c r="EF221" s="414"/>
      <c r="EG221" s="414"/>
      <c r="EH221" s="414"/>
      <c r="EI221" s="414"/>
      <c r="EJ221" s="414"/>
      <c r="EK221" s="414"/>
      <c r="EL221" s="414"/>
      <c r="EM221" s="414"/>
      <c r="EN221" s="414"/>
      <c r="EO221" s="414"/>
      <c r="EP221" s="414"/>
      <c r="EQ221" s="414"/>
      <c r="ER221" s="414"/>
      <c r="ES221" s="414"/>
      <c r="ET221" s="414"/>
      <c r="EU221" s="414"/>
    </row>
    <row r="222" spans="1:151" s="424" customFormat="1" ht="45">
      <c r="A222" s="424" t="s">
        <v>2297</v>
      </c>
      <c r="B222" s="424" t="s">
        <v>2147</v>
      </c>
      <c r="C222" s="424" t="s">
        <v>359</v>
      </c>
      <c r="D222" s="449" t="s">
        <v>2298</v>
      </c>
      <c r="E222" s="424" t="s">
        <v>2299</v>
      </c>
      <c r="F222" s="424" t="s">
        <v>1509</v>
      </c>
      <c r="G222" s="424" t="s">
        <v>1509</v>
      </c>
      <c r="H222" s="424" t="s">
        <v>1508</v>
      </c>
      <c r="I222" s="424" t="s">
        <v>1509</v>
      </c>
      <c r="J222" s="425" t="s">
        <v>1510</v>
      </c>
      <c r="K222" s="425" t="s">
        <v>2154</v>
      </c>
      <c r="L222" s="425" t="s">
        <v>967</v>
      </c>
      <c r="M222" s="424" t="s">
        <v>1512</v>
      </c>
      <c r="N222" s="424" t="s">
        <v>1513</v>
      </c>
      <c r="O222" s="424" t="s">
        <v>1509</v>
      </c>
      <c r="P222" s="424" t="s">
        <v>32</v>
      </c>
      <c r="Q222" s="424" t="s">
        <v>32</v>
      </c>
      <c r="R222" s="424" t="s">
        <v>1509</v>
      </c>
      <c r="S222" s="424" t="s">
        <v>1509</v>
      </c>
      <c r="T222" s="424" t="s">
        <v>8</v>
      </c>
      <c r="V222" s="424" t="s">
        <v>2131</v>
      </c>
      <c r="X222" s="424" t="s">
        <v>2249</v>
      </c>
      <c r="AC222" s="425"/>
      <c r="AF222" s="425"/>
      <c r="AG222" s="425"/>
      <c r="AH222" s="424">
        <v>1</v>
      </c>
      <c r="AI222" s="414"/>
      <c r="AJ222" s="414"/>
      <c r="AK222" s="414"/>
      <c r="AL222" s="414"/>
      <c r="AM222" s="414"/>
      <c r="AN222" s="414"/>
      <c r="AO222" s="414"/>
      <c r="AP222" s="414"/>
      <c r="AQ222" s="414"/>
      <c r="AR222" s="414"/>
      <c r="AS222" s="414"/>
      <c r="AT222" s="414"/>
      <c r="AU222" s="414"/>
      <c r="AV222" s="414"/>
      <c r="AW222" s="414"/>
      <c r="AX222" s="414"/>
      <c r="AY222" s="414"/>
      <c r="AZ222" s="414"/>
      <c r="BA222" s="414"/>
      <c r="BB222" s="414"/>
      <c r="BC222" s="414"/>
      <c r="BD222" s="414"/>
      <c r="BE222" s="414"/>
      <c r="BF222" s="414"/>
      <c r="BG222" s="414"/>
      <c r="BH222" s="414"/>
      <c r="BI222" s="414"/>
      <c r="BJ222" s="414"/>
      <c r="BK222" s="414"/>
      <c r="BL222" s="414"/>
      <c r="BM222" s="414"/>
      <c r="BN222" s="414"/>
      <c r="BO222" s="414"/>
      <c r="BP222" s="414"/>
      <c r="BQ222" s="414"/>
      <c r="BR222" s="414"/>
      <c r="BS222" s="414"/>
      <c r="BT222" s="414"/>
      <c r="BU222" s="414"/>
      <c r="BV222" s="414"/>
      <c r="BW222" s="414"/>
      <c r="BX222" s="414"/>
      <c r="BY222" s="414"/>
      <c r="BZ222" s="414"/>
      <c r="CA222" s="414"/>
      <c r="CB222" s="414"/>
      <c r="CC222" s="414"/>
      <c r="CD222" s="414"/>
      <c r="CE222" s="414"/>
      <c r="CF222" s="414"/>
      <c r="CG222" s="414"/>
      <c r="CH222" s="414"/>
      <c r="CI222" s="414"/>
      <c r="CJ222" s="414"/>
      <c r="CK222" s="414"/>
      <c r="CL222" s="414"/>
      <c r="CM222" s="414"/>
      <c r="CN222" s="414"/>
      <c r="CO222" s="414"/>
      <c r="CP222" s="414"/>
      <c r="CQ222" s="414"/>
      <c r="CR222" s="414"/>
      <c r="CS222" s="414"/>
      <c r="CT222" s="414"/>
      <c r="CU222" s="414"/>
      <c r="CV222" s="414"/>
      <c r="CW222" s="414"/>
      <c r="CX222" s="414"/>
      <c r="CY222" s="414"/>
      <c r="CZ222" s="414"/>
      <c r="DA222" s="414"/>
      <c r="DB222" s="414"/>
      <c r="DC222" s="414"/>
      <c r="DD222" s="414"/>
      <c r="DE222" s="414"/>
      <c r="DF222" s="414"/>
      <c r="DG222" s="414"/>
      <c r="DH222" s="414"/>
      <c r="DI222" s="414"/>
      <c r="DJ222" s="414"/>
      <c r="DK222" s="414"/>
      <c r="DL222" s="414"/>
      <c r="DM222" s="414"/>
      <c r="DN222" s="414"/>
      <c r="DO222" s="414"/>
      <c r="DP222" s="414"/>
      <c r="DQ222" s="414"/>
      <c r="DR222" s="414"/>
      <c r="DS222" s="414"/>
      <c r="DT222" s="414"/>
      <c r="DU222" s="414"/>
      <c r="DV222" s="414"/>
      <c r="DW222" s="414"/>
      <c r="DX222" s="414"/>
      <c r="DY222" s="414"/>
      <c r="DZ222" s="414"/>
      <c r="EA222" s="414"/>
      <c r="EB222" s="414"/>
      <c r="EC222" s="414"/>
      <c r="ED222" s="414"/>
      <c r="EE222" s="414"/>
      <c r="EF222" s="414"/>
      <c r="EG222" s="414"/>
      <c r="EH222" s="414"/>
      <c r="EI222" s="414"/>
      <c r="EJ222" s="414"/>
      <c r="EK222" s="414"/>
      <c r="EL222" s="414"/>
      <c r="EM222" s="414"/>
      <c r="EN222" s="414"/>
      <c r="EO222" s="414"/>
      <c r="EP222" s="414"/>
      <c r="EQ222" s="414"/>
      <c r="ER222" s="414"/>
      <c r="ES222" s="414"/>
      <c r="ET222" s="414"/>
      <c r="EU222" s="414"/>
    </row>
    <row r="223" spans="1:151" s="424" customFormat="1" ht="45">
      <c r="A223" s="424" t="s">
        <v>2300</v>
      </c>
      <c r="B223" s="424" t="s">
        <v>2147</v>
      </c>
      <c r="C223" s="424" t="s">
        <v>359</v>
      </c>
      <c r="D223" s="449" t="s">
        <v>2301</v>
      </c>
      <c r="E223" s="424" t="s">
        <v>2302</v>
      </c>
      <c r="F223" s="424" t="s">
        <v>1509</v>
      </c>
      <c r="G223" s="424" t="s">
        <v>1509</v>
      </c>
      <c r="H223" s="424" t="s">
        <v>1508</v>
      </c>
      <c r="I223" s="424" t="s">
        <v>1509</v>
      </c>
      <c r="J223" s="425" t="s">
        <v>1510</v>
      </c>
      <c r="K223" s="425" t="s">
        <v>2154</v>
      </c>
      <c r="L223" s="425" t="s">
        <v>967</v>
      </c>
      <c r="M223" s="424" t="s">
        <v>1512</v>
      </c>
      <c r="N223" s="424" t="s">
        <v>1513</v>
      </c>
      <c r="O223" s="424" t="s">
        <v>1509</v>
      </c>
      <c r="P223" s="424" t="s">
        <v>32</v>
      </c>
      <c r="Q223" s="424" t="s">
        <v>32</v>
      </c>
      <c r="R223" s="424" t="s">
        <v>1509</v>
      </c>
      <c r="S223" s="424" t="s">
        <v>1509</v>
      </c>
      <c r="T223" s="424" t="s">
        <v>8</v>
      </c>
      <c r="V223" s="424" t="s">
        <v>2131</v>
      </c>
      <c r="X223" s="424" t="s">
        <v>2249</v>
      </c>
      <c r="AC223" s="425"/>
      <c r="AF223" s="425"/>
      <c r="AH223" s="424">
        <v>1</v>
      </c>
      <c r="AI223" s="414"/>
      <c r="AJ223" s="414"/>
      <c r="AK223" s="414"/>
      <c r="AL223" s="414"/>
      <c r="AM223" s="414"/>
      <c r="AN223" s="414"/>
      <c r="AO223" s="414"/>
      <c r="AP223" s="414"/>
      <c r="AQ223" s="414"/>
      <c r="AR223" s="414"/>
      <c r="AS223" s="414"/>
      <c r="AT223" s="414"/>
      <c r="AU223" s="414"/>
      <c r="AV223" s="414"/>
      <c r="AW223" s="414"/>
      <c r="AX223" s="414"/>
      <c r="AY223" s="414"/>
      <c r="AZ223" s="414"/>
      <c r="BA223" s="414"/>
      <c r="BB223" s="414"/>
      <c r="BC223" s="414"/>
      <c r="BD223" s="414"/>
      <c r="BE223" s="414"/>
      <c r="BF223" s="414"/>
      <c r="BG223" s="414"/>
      <c r="BH223" s="414"/>
      <c r="BI223" s="414"/>
      <c r="BJ223" s="414"/>
      <c r="BK223" s="414"/>
      <c r="BL223" s="414"/>
      <c r="BM223" s="414"/>
      <c r="BN223" s="414"/>
      <c r="BO223" s="414"/>
      <c r="BP223" s="414"/>
      <c r="BQ223" s="414"/>
      <c r="BR223" s="414"/>
      <c r="BS223" s="414"/>
      <c r="BT223" s="414"/>
      <c r="BU223" s="414"/>
      <c r="BV223" s="414"/>
      <c r="BW223" s="414"/>
      <c r="BX223" s="414"/>
      <c r="BY223" s="414"/>
      <c r="BZ223" s="414"/>
      <c r="CA223" s="414"/>
      <c r="CB223" s="414"/>
      <c r="CC223" s="414"/>
      <c r="CD223" s="414"/>
      <c r="CE223" s="414"/>
      <c r="CF223" s="414"/>
      <c r="CG223" s="414"/>
      <c r="CH223" s="414"/>
      <c r="CI223" s="414"/>
      <c r="CJ223" s="414"/>
      <c r="CK223" s="414"/>
      <c r="CL223" s="414"/>
      <c r="CM223" s="414"/>
      <c r="CN223" s="414"/>
      <c r="CO223" s="414"/>
      <c r="CP223" s="414"/>
      <c r="CQ223" s="414"/>
      <c r="CR223" s="414"/>
      <c r="CS223" s="414"/>
      <c r="CT223" s="414"/>
      <c r="CU223" s="414"/>
      <c r="CV223" s="414"/>
      <c r="CW223" s="414"/>
      <c r="CX223" s="414"/>
      <c r="CY223" s="414"/>
      <c r="CZ223" s="414"/>
      <c r="DA223" s="414"/>
      <c r="DB223" s="414"/>
      <c r="DC223" s="414"/>
      <c r="DD223" s="414"/>
      <c r="DE223" s="414"/>
      <c r="DF223" s="414"/>
      <c r="DG223" s="414"/>
      <c r="DH223" s="414"/>
      <c r="DI223" s="414"/>
      <c r="DJ223" s="414"/>
      <c r="DK223" s="414"/>
      <c r="DL223" s="414"/>
      <c r="DM223" s="414"/>
      <c r="DN223" s="414"/>
      <c r="DO223" s="414"/>
      <c r="DP223" s="414"/>
      <c r="DQ223" s="414"/>
      <c r="DR223" s="414"/>
      <c r="DS223" s="414"/>
      <c r="DT223" s="414"/>
      <c r="DU223" s="414"/>
      <c r="DV223" s="414"/>
      <c r="DW223" s="414"/>
      <c r="DX223" s="414"/>
      <c r="DY223" s="414"/>
      <c r="DZ223" s="414"/>
      <c r="EA223" s="414"/>
      <c r="EB223" s="414"/>
      <c r="EC223" s="414"/>
      <c r="ED223" s="414"/>
      <c r="EE223" s="414"/>
      <c r="EF223" s="414"/>
      <c r="EG223" s="414"/>
      <c r="EH223" s="414"/>
      <c r="EI223" s="414"/>
      <c r="EJ223" s="414"/>
      <c r="EK223" s="414"/>
      <c r="EL223" s="414"/>
      <c r="EM223" s="414"/>
      <c r="EN223" s="414"/>
      <c r="EO223" s="414"/>
      <c r="EP223" s="414"/>
      <c r="EQ223" s="414"/>
      <c r="ER223" s="414"/>
      <c r="ES223" s="414"/>
      <c r="ET223" s="414"/>
      <c r="EU223" s="414"/>
    </row>
    <row r="224" spans="1:151" s="424" customFormat="1" ht="45">
      <c r="A224" s="424" t="s">
        <v>2303</v>
      </c>
      <c r="B224" s="424" t="s">
        <v>2147</v>
      </c>
      <c r="C224" s="424" t="s">
        <v>359</v>
      </c>
      <c r="D224" s="449" t="s">
        <v>2304</v>
      </c>
      <c r="E224" s="424" t="s">
        <v>2305</v>
      </c>
      <c r="F224" s="424" t="s">
        <v>1509</v>
      </c>
      <c r="G224" s="424" t="s">
        <v>1509</v>
      </c>
      <c r="H224" s="424" t="s">
        <v>1508</v>
      </c>
      <c r="I224" s="424" t="s">
        <v>1509</v>
      </c>
      <c r="J224" s="425" t="s">
        <v>1552</v>
      </c>
      <c r="K224" s="425" t="s">
        <v>2275</v>
      </c>
      <c r="L224" s="425" t="s">
        <v>967</v>
      </c>
      <c r="M224" s="424" t="s">
        <v>1512</v>
      </c>
      <c r="N224" s="424" t="s">
        <v>1513</v>
      </c>
      <c r="O224" s="424" t="s">
        <v>1509</v>
      </c>
      <c r="P224" s="424" t="s">
        <v>32</v>
      </c>
      <c r="Q224" s="424" t="s">
        <v>32</v>
      </c>
      <c r="R224" s="424" t="s">
        <v>1509</v>
      </c>
      <c r="S224" s="424" t="s">
        <v>1509</v>
      </c>
      <c r="T224" s="424" t="s">
        <v>8</v>
      </c>
      <c r="V224" s="424" t="s">
        <v>2131</v>
      </c>
      <c r="X224" s="424" t="s">
        <v>2249</v>
      </c>
      <c r="AC224" s="425"/>
      <c r="AF224" s="425"/>
      <c r="AH224" s="424">
        <v>1</v>
      </c>
      <c r="AI224" s="414"/>
      <c r="AJ224" s="414"/>
      <c r="AK224" s="414"/>
      <c r="AL224" s="414"/>
      <c r="AM224" s="414"/>
      <c r="AN224" s="414"/>
      <c r="AO224" s="414"/>
      <c r="AP224" s="414"/>
      <c r="AQ224" s="414"/>
      <c r="AR224" s="414"/>
      <c r="AS224" s="414"/>
      <c r="AT224" s="414"/>
      <c r="AU224" s="414"/>
      <c r="AV224" s="414"/>
      <c r="AW224" s="414"/>
      <c r="AX224" s="414"/>
      <c r="AY224" s="414"/>
      <c r="AZ224" s="414"/>
      <c r="BA224" s="414"/>
      <c r="BB224" s="414"/>
      <c r="BC224" s="414"/>
      <c r="BD224" s="414"/>
      <c r="BE224" s="414"/>
      <c r="BF224" s="414"/>
      <c r="BG224" s="414"/>
      <c r="BH224" s="414"/>
      <c r="BI224" s="414"/>
      <c r="BJ224" s="414"/>
      <c r="BK224" s="414"/>
      <c r="BL224" s="414"/>
      <c r="BM224" s="414"/>
      <c r="BN224" s="414"/>
      <c r="BO224" s="414"/>
      <c r="BP224" s="414"/>
      <c r="BQ224" s="414"/>
      <c r="BR224" s="414"/>
      <c r="BS224" s="414"/>
      <c r="BT224" s="414"/>
      <c r="BU224" s="414"/>
      <c r="BV224" s="414"/>
      <c r="BW224" s="414"/>
      <c r="BX224" s="414"/>
      <c r="BY224" s="414"/>
      <c r="BZ224" s="414"/>
      <c r="CA224" s="414"/>
      <c r="CB224" s="414"/>
      <c r="CC224" s="414"/>
      <c r="CD224" s="414"/>
      <c r="CE224" s="414"/>
      <c r="CF224" s="414"/>
      <c r="CG224" s="414"/>
      <c r="CH224" s="414"/>
      <c r="CI224" s="414"/>
      <c r="CJ224" s="414"/>
      <c r="CK224" s="414"/>
      <c r="CL224" s="414"/>
      <c r="CM224" s="414"/>
      <c r="CN224" s="414"/>
      <c r="CO224" s="414"/>
      <c r="CP224" s="414"/>
      <c r="CQ224" s="414"/>
      <c r="CR224" s="414"/>
      <c r="CS224" s="414"/>
      <c r="CT224" s="414"/>
      <c r="CU224" s="414"/>
      <c r="CV224" s="414"/>
      <c r="CW224" s="414"/>
      <c r="CX224" s="414"/>
      <c r="CY224" s="414"/>
      <c r="CZ224" s="414"/>
      <c r="DA224" s="414"/>
      <c r="DB224" s="414"/>
      <c r="DC224" s="414"/>
      <c r="DD224" s="414"/>
      <c r="DE224" s="414"/>
      <c r="DF224" s="414"/>
      <c r="DG224" s="414"/>
      <c r="DH224" s="414"/>
      <c r="DI224" s="414"/>
      <c r="DJ224" s="414"/>
      <c r="DK224" s="414"/>
      <c r="DL224" s="414"/>
      <c r="DM224" s="414"/>
      <c r="DN224" s="414"/>
      <c r="DO224" s="414"/>
      <c r="DP224" s="414"/>
      <c r="DQ224" s="414"/>
      <c r="DR224" s="414"/>
      <c r="DS224" s="414"/>
      <c r="DT224" s="414"/>
      <c r="DU224" s="414"/>
      <c r="DV224" s="414"/>
      <c r="DW224" s="414"/>
      <c r="DX224" s="414"/>
      <c r="DY224" s="414"/>
      <c r="DZ224" s="414"/>
      <c r="EA224" s="414"/>
      <c r="EB224" s="414"/>
      <c r="EC224" s="414"/>
      <c r="ED224" s="414"/>
      <c r="EE224" s="414"/>
      <c r="EF224" s="414"/>
      <c r="EG224" s="414"/>
      <c r="EH224" s="414"/>
      <c r="EI224" s="414"/>
      <c r="EJ224" s="414"/>
      <c r="EK224" s="414"/>
      <c r="EL224" s="414"/>
      <c r="EM224" s="414"/>
      <c r="EN224" s="414"/>
      <c r="EO224" s="414"/>
      <c r="EP224" s="414"/>
      <c r="EQ224" s="414"/>
      <c r="ER224" s="414"/>
      <c r="ES224" s="414"/>
      <c r="ET224" s="414"/>
      <c r="EU224" s="414"/>
    </row>
    <row r="225" spans="1:151" s="424" customFormat="1" ht="45">
      <c r="A225" s="424" t="s">
        <v>2306</v>
      </c>
      <c r="B225" s="424" t="s">
        <v>2147</v>
      </c>
      <c r="C225" s="424" t="s">
        <v>359</v>
      </c>
      <c r="D225" s="449" t="s">
        <v>2307</v>
      </c>
      <c r="E225" s="424" t="s">
        <v>2308</v>
      </c>
      <c r="F225" s="424" t="s">
        <v>1509</v>
      </c>
      <c r="G225" s="424" t="s">
        <v>1509</v>
      </c>
      <c r="H225" s="424" t="s">
        <v>1508</v>
      </c>
      <c r="I225" s="424" t="s">
        <v>1509</v>
      </c>
      <c r="J225" s="425" t="s">
        <v>2309</v>
      </c>
      <c r="K225" s="425" t="s">
        <v>2244</v>
      </c>
      <c r="L225" s="425" t="s">
        <v>967</v>
      </c>
      <c r="M225" s="424" t="s">
        <v>1512</v>
      </c>
      <c r="N225" s="424" t="s">
        <v>1513</v>
      </c>
      <c r="O225" s="424" t="s">
        <v>1509</v>
      </c>
      <c r="P225" s="424" t="s">
        <v>32</v>
      </c>
      <c r="Q225" s="424" t="s">
        <v>32</v>
      </c>
      <c r="R225" s="424" t="s">
        <v>1509</v>
      </c>
      <c r="S225" s="424" t="s">
        <v>1509</v>
      </c>
      <c r="T225" s="424" t="s">
        <v>8</v>
      </c>
      <c r="V225" s="424" t="s">
        <v>2131</v>
      </c>
      <c r="X225" s="424" t="s">
        <v>113</v>
      </c>
      <c r="AC225" s="425"/>
      <c r="AF225" s="425"/>
      <c r="AH225" s="424">
        <v>1</v>
      </c>
      <c r="AI225" s="414"/>
      <c r="AJ225" s="414"/>
      <c r="AK225" s="414"/>
      <c r="AL225" s="414"/>
      <c r="AM225" s="414"/>
      <c r="AN225" s="414"/>
      <c r="AO225" s="414"/>
      <c r="AP225" s="414"/>
      <c r="AQ225" s="414"/>
      <c r="AR225" s="414"/>
      <c r="AS225" s="414"/>
      <c r="AT225" s="414"/>
      <c r="AU225" s="414"/>
      <c r="AV225" s="414"/>
      <c r="AW225" s="414"/>
      <c r="AX225" s="414"/>
      <c r="AY225" s="414"/>
      <c r="AZ225" s="414"/>
      <c r="BA225" s="414"/>
      <c r="BB225" s="414"/>
      <c r="BC225" s="414"/>
      <c r="BD225" s="414"/>
      <c r="BE225" s="414"/>
      <c r="BF225" s="414"/>
      <c r="BG225" s="414"/>
      <c r="BH225" s="414"/>
      <c r="BI225" s="414"/>
      <c r="BJ225" s="414"/>
      <c r="BK225" s="414"/>
      <c r="BL225" s="414"/>
      <c r="BM225" s="414"/>
      <c r="BN225" s="414"/>
      <c r="BO225" s="414"/>
      <c r="BP225" s="414"/>
      <c r="BQ225" s="414"/>
      <c r="BR225" s="414"/>
      <c r="BS225" s="414"/>
      <c r="BT225" s="414"/>
      <c r="BU225" s="414"/>
      <c r="BV225" s="414"/>
      <c r="BW225" s="414"/>
      <c r="BX225" s="414"/>
      <c r="BY225" s="414"/>
      <c r="BZ225" s="414"/>
      <c r="CA225" s="414"/>
      <c r="CB225" s="414"/>
      <c r="CC225" s="414"/>
      <c r="CD225" s="414"/>
      <c r="CE225" s="414"/>
      <c r="CF225" s="414"/>
      <c r="CG225" s="414"/>
      <c r="CH225" s="414"/>
      <c r="CI225" s="414"/>
      <c r="CJ225" s="414"/>
      <c r="CK225" s="414"/>
      <c r="CL225" s="414"/>
      <c r="CM225" s="414"/>
      <c r="CN225" s="414"/>
      <c r="CO225" s="414"/>
      <c r="CP225" s="414"/>
      <c r="CQ225" s="414"/>
      <c r="CR225" s="414"/>
      <c r="CS225" s="414"/>
      <c r="CT225" s="414"/>
      <c r="CU225" s="414"/>
      <c r="CV225" s="414"/>
      <c r="CW225" s="414"/>
      <c r="CX225" s="414"/>
      <c r="CY225" s="414"/>
      <c r="CZ225" s="414"/>
      <c r="DA225" s="414"/>
      <c r="DB225" s="414"/>
      <c r="DC225" s="414"/>
      <c r="DD225" s="414"/>
      <c r="DE225" s="414"/>
      <c r="DF225" s="414"/>
      <c r="DG225" s="414"/>
      <c r="DH225" s="414"/>
      <c r="DI225" s="414"/>
      <c r="DJ225" s="414"/>
      <c r="DK225" s="414"/>
      <c r="DL225" s="414"/>
      <c r="DM225" s="414"/>
      <c r="DN225" s="414"/>
      <c r="DO225" s="414"/>
      <c r="DP225" s="414"/>
      <c r="DQ225" s="414"/>
      <c r="DR225" s="414"/>
      <c r="DS225" s="414"/>
      <c r="DT225" s="414"/>
      <c r="DU225" s="414"/>
      <c r="DV225" s="414"/>
      <c r="DW225" s="414"/>
      <c r="DX225" s="414"/>
      <c r="DY225" s="414"/>
      <c r="DZ225" s="414"/>
      <c r="EA225" s="414"/>
      <c r="EB225" s="414"/>
      <c r="EC225" s="414"/>
      <c r="ED225" s="414"/>
      <c r="EE225" s="414"/>
      <c r="EF225" s="414"/>
      <c r="EG225" s="414"/>
      <c r="EH225" s="414"/>
      <c r="EI225" s="414"/>
      <c r="EJ225" s="414"/>
      <c r="EK225" s="414"/>
      <c r="EL225" s="414"/>
      <c r="EM225" s="414"/>
      <c r="EN225" s="414"/>
      <c r="EO225" s="414"/>
      <c r="EP225" s="414"/>
      <c r="EQ225" s="414"/>
      <c r="ER225" s="414"/>
      <c r="ES225" s="414"/>
      <c r="ET225" s="414"/>
      <c r="EU225" s="414"/>
    </row>
    <row r="226" spans="1:151" s="424" customFormat="1" ht="45">
      <c r="A226" s="424" t="s">
        <v>2310</v>
      </c>
      <c r="B226" s="424" t="s">
        <v>2147</v>
      </c>
      <c r="C226" s="424" t="s">
        <v>359</v>
      </c>
      <c r="D226" s="449" t="s">
        <v>2311</v>
      </c>
      <c r="E226" s="424" t="s">
        <v>2312</v>
      </c>
      <c r="F226" s="424" t="s">
        <v>1509</v>
      </c>
      <c r="G226" s="424" t="s">
        <v>1509</v>
      </c>
      <c r="H226" s="424" t="s">
        <v>1508</v>
      </c>
      <c r="I226" s="424" t="s">
        <v>1509</v>
      </c>
      <c r="J226" s="425" t="s">
        <v>1552</v>
      </c>
      <c r="K226" s="425" t="s">
        <v>2154</v>
      </c>
      <c r="L226" s="425" t="s">
        <v>967</v>
      </c>
      <c r="M226" s="424" t="s">
        <v>1512</v>
      </c>
      <c r="N226" s="424" t="s">
        <v>1513</v>
      </c>
      <c r="O226" s="424" t="s">
        <v>1509</v>
      </c>
      <c r="P226" s="424" t="s">
        <v>32</v>
      </c>
      <c r="Q226" s="424" t="s">
        <v>32</v>
      </c>
      <c r="R226" s="424" t="s">
        <v>1509</v>
      </c>
      <c r="S226" s="424" t="s">
        <v>1509</v>
      </c>
      <c r="T226" s="424" t="s">
        <v>8</v>
      </c>
      <c r="V226" s="424" t="s">
        <v>2131</v>
      </c>
      <c r="X226" s="424" t="s">
        <v>2249</v>
      </c>
      <c r="AC226" s="425"/>
      <c r="AF226" s="425"/>
      <c r="AH226" s="424">
        <v>1</v>
      </c>
      <c r="AI226" s="414"/>
      <c r="AJ226" s="414"/>
      <c r="AK226" s="414"/>
      <c r="AL226" s="414"/>
      <c r="AM226" s="414"/>
      <c r="AN226" s="414"/>
      <c r="AO226" s="414"/>
      <c r="AP226" s="414"/>
      <c r="AQ226" s="414"/>
      <c r="AR226" s="414"/>
      <c r="AS226" s="414"/>
      <c r="AT226" s="414"/>
      <c r="AU226" s="414"/>
      <c r="AV226" s="414"/>
      <c r="AW226" s="414"/>
      <c r="AX226" s="414"/>
      <c r="AY226" s="414"/>
      <c r="AZ226" s="414"/>
      <c r="BA226" s="414"/>
      <c r="BB226" s="414"/>
      <c r="BC226" s="414"/>
      <c r="BD226" s="414"/>
      <c r="BE226" s="414"/>
      <c r="BF226" s="414"/>
      <c r="BG226" s="414"/>
      <c r="BH226" s="414"/>
      <c r="BI226" s="414"/>
      <c r="BJ226" s="414"/>
      <c r="BK226" s="414"/>
      <c r="BL226" s="414"/>
      <c r="BM226" s="414"/>
      <c r="BN226" s="414"/>
      <c r="BO226" s="414"/>
      <c r="BP226" s="414"/>
      <c r="BQ226" s="414"/>
      <c r="BR226" s="414"/>
      <c r="BS226" s="414"/>
      <c r="BT226" s="414"/>
      <c r="BU226" s="414"/>
      <c r="BV226" s="414"/>
      <c r="BW226" s="414"/>
      <c r="BX226" s="414"/>
      <c r="BY226" s="414"/>
      <c r="BZ226" s="414"/>
      <c r="CA226" s="414"/>
      <c r="CB226" s="414"/>
      <c r="CC226" s="414"/>
      <c r="CD226" s="414"/>
      <c r="CE226" s="414"/>
      <c r="CF226" s="414"/>
      <c r="CG226" s="414"/>
      <c r="CH226" s="414"/>
      <c r="CI226" s="414"/>
      <c r="CJ226" s="414"/>
      <c r="CK226" s="414"/>
      <c r="CL226" s="414"/>
      <c r="CM226" s="414"/>
      <c r="CN226" s="414"/>
      <c r="CO226" s="414"/>
      <c r="CP226" s="414"/>
      <c r="CQ226" s="414"/>
      <c r="CR226" s="414"/>
      <c r="CS226" s="414"/>
      <c r="CT226" s="414"/>
      <c r="CU226" s="414"/>
      <c r="CV226" s="414"/>
      <c r="CW226" s="414"/>
      <c r="CX226" s="414"/>
      <c r="CY226" s="414"/>
      <c r="CZ226" s="414"/>
      <c r="DA226" s="414"/>
      <c r="DB226" s="414"/>
      <c r="DC226" s="414"/>
      <c r="DD226" s="414"/>
      <c r="DE226" s="414"/>
      <c r="DF226" s="414"/>
      <c r="DG226" s="414"/>
      <c r="DH226" s="414"/>
      <c r="DI226" s="414"/>
      <c r="DJ226" s="414"/>
      <c r="DK226" s="414"/>
      <c r="DL226" s="414"/>
      <c r="DM226" s="414"/>
      <c r="DN226" s="414"/>
      <c r="DO226" s="414"/>
      <c r="DP226" s="414"/>
      <c r="DQ226" s="414"/>
      <c r="DR226" s="414"/>
      <c r="DS226" s="414"/>
      <c r="DT226" s="414"/>
      <c r="DU226" s="414"/>
      <c r="DV226" s="414"/>
      <c r="DW226" s="414"/>
      <c r="DX226" s="414"/>
      <c r="DY226" s="414"/>
      <c r="DZ226" s="414"/>
      <c r="EA226" s="414"/>
      <c r="EB226" s="414"/>
      <c r="EC226" s="414"/>
      <c r="ED226" s="414"/>
      <c r="EE226" s="414"/>
      <c r="EF226" s="414"/>
      <c r="EG226" s="414"/>
      <c r="EH226" s="414"/>
      <c r="EI226" s="414"/>
      <c r="EJ226" s="414"/>
      <c r="EK226" s="414"/>
      <c r="EL226" s="414"/>
      <c r="EM226" s="414"/>
      <c r="EN226" s="414"/>
      <c r="EO226" s="414"/>
      <c r="EP226" s="414"/>
      <c r="EQ226" s="414"/>
      <c r="ER226" s="414"/>
      <c r="ES226" s="414"/>
      <c r="ET226" s="414"/>
      <c r="EU226" s="414"/>
    </row>
    <row r="227" spans="1:151" s="424" customFormat="1" ht="75">
      <c r="A227" s="424" t="s">
        <v>2313</v>
      </c>
      <c r="B227" s="424" t="s">
        <v>2147</v>
      </c>
      <c r="C227" s="424" t="s">
        <v>359</v>
      </c>
      <c r="D227" s="424" t="s">
        <v>2314</v>
      </c>
      <c r="E227" s="424" t="s">
        <v>2315</v>
      </c>
      <c r="F227" s="424" t="s">
        <v>1509</v>
      </c>
      <c r="G227" s="424" t="s">
        <v>1509</v>
      </c>
      <c r="H227" s="424" t="s">
        <v>1592</v>
      </c>
      <c r="I227" s="425">
        <v>44069</v>
      </c>
      <c r="J227" s="425" t="s">
        <v>1054</v>
      </c>
      <c r="K227" s="425" t="s">
        <v>2154</v>
      </c>
      <c r="L227" s="425" t="s">
        <v>967</v>
      </c>
      <c r="M227" s="424" t="s">
        <v>1512</v>
      </c>
      <c r="N227" s="424" t="s">
        <v>1513</v>
      </c>
      <c r="O227" s="424" t="s">
        <v>1509</v>
      </c>
      <c r="P227" s="424" t="s">
        <v>32</v>
      </c>
      <c r="Q227" s="424" t="s">
        <v>32</v>
      </c>
      <c r="R227" s="424" t="s">
        <v>1509</v>
      </c>
      <c r="S227" s="424" t="s">
        <v>1509</v>
      </c>
      <c r="T227" s="424" t="s">
        <v>8</v>
      </c>
      <c r="V227" s="424" t="s">
        <v>8</v>
      </c>
      <c r="X227" s="424" t="s">
        <v>33</v>
      </c>
      <c r="AC227" s="425"/>
      <c r="AF227" s="425"/>
      <c r="AH227" s="424">
        <v>1</v>
      </c>
      <c r="AI227" s="414"/>
      <c r="AJ227" s="414"/>
      <c r="AK227" s="414"/>
      <c r="AL227" s="414"/>
      <c r="AM227" s="414"/>
      <c r="AN227" s="414"/>
      <c r="AO227" s="414"/>
      <c r="AP227" s="414"/>
      <c r="AQ227" s="414"/>
      <c r="AR227" s="414"/>
      <c r="AS227" s="414"/>
      <c r="AT227" s="414"/>
      <c r="AU227" s="414"/>
      <c r="AV227" s="414"/>
      <c r="AW227" s="414"/>
      <c r="AX227" s="414"/>
      <c r="AY227" s="414"/>
      <c r="AZ227" s="414"/>
      <c r="BA227" s="414"/>
      <c r="BB227" s="414"/>
      <c r="BC227" s="414"/>
      <c r="BD227" s="414"/>
      <c r="BE227" s="414"/>
      <c r="BF227" s="414"/>
      <c r="BG227" s="414"/>
      <c r="BH227" s="414"/>
      <c r="BI227" s="414"/>
      <c r="BJ227" s="414"/>
      <c r="BK227" s="414"/>
      <c r="BL227" s="414"/>
      <c r="BM227" s="414"/>
      <c r="BN227" s="414"/>
      <c r="BO227" s="414"/>
      <c r="BP227" s="414"/>
      <c r="BQ227" s="414"/>
      <c r="BR227" s="414"/>
      <c r="BS227" s="414"/>
      <c r="BT227" s="414"/>
      <c r="BU227" s="414"/>
      <c r="BV227" s="414"/>
      <c r="BW227" s="414"/>
      <c r="BX227" s="414"/>
      <c r="BY227" s="414"/>
      <c r="BZ227" s="414"/>
      <c r="CA227" s="414"/>
      <c r="CB227" s="414"/>
      <c r="CC227" s="414"/>
      <c r="CD227" s="414"/>
      <c r="CE227" s="414"/>
      <c r="CF227" s="414"/>
      <c r="CG227" s="414"/>
      <c r="CH227" s="414"/>
      <c r="CI227" s="414"/>
      <c r="CJ227" s="414"/>
      <c r="CK227" s="414"/>
      <c r="CL227" s="414"/>
      <c r="CM227" s="414"/>
      <c r="CN227" s="414"/>
      <c r="CO227" s="414"/>
      <c r="CP227" s="414"/>
      <c r="CQ227" s="414"/>
      <c r="CR227" s="414"/>
      <c r="CS227" s="414"/>
      <c r="CT227" s="414"/>
      <c r="CU227" s="414"/>
      <c r="CV227" s="414"/>
      <c r="CW227" s="414"/>
      <c r="CX227" s="414"/>
      <c r="CY227" s="414"/>
      <c r="CZ227" s="414"/>
      <c r="DA227" s="414"/>
      <c r="DB227" s="414"/>
      <c r="DC227" s="414"/>
      <c r="DD227" s="414"/>
      <c r="DE227" s="414"/>
      <c r="DF227" s="414"/>
      <c r="DG227" s="414"/>
      <c r="DH227" s="414"/>
      <c r="DI227" s="414"/>
      <c r="DJ227" s="414"/>
      <c r="DK227" s="414"/>
      <c r="DL227" s="414"/>
      <c r="DM227" s="414"/>
      <c r="DN227" s="414"/>
      <c r="DO227" s="414"/>
      <c r="DP227" s="414"/>
      <c r="DQ227" s="414"/>
      <c r="DR227" s="414"/>
      <c r="DS227" s="414"/>
      <c r="DT227" s="414"/>
      <c r="DU227" s="414"/>
      <c r="DV227" s="414"/>
      <c r="DW227" s="414"/>
      <c r="DX227" s="414"/>
      <c r="DY227" s="414"/>
      <c r="DZ227" s="414"/>
      <c r="EA227" s="414"/>
      <c r="EB227" s="414"/>
      <c r="EC227" s="414"/>
      <c r="ED227" s="414"/>
      <c r="EE227" s="414"/>
      <c r="EF227" s="414"/>
      <c r="EG227" s="414"/>
      <c r="EH227" s="414"/>
      <c r="EI227" s="414"/>
      <c r="EJ227" s="414"/>
      <c r="EK227" s="414"/>
      <c r="EL227" s="414"/>
      <c r="EM227" s="414"/>
      <c r="EN227" s="414"/>
      <c r="EO227" s="414"/>
      <c r="EP227" s="414"/>
      <c r="EQ227" s="414"/>
      <c r="ER227" s="414"/>
      <c r="ES227" s="414"/>
      <c r="ET227" s="414"/>
      <c r="EU227" s="414"/>
    </row>
    <row r="228" spans="1:151" s="424" customFormat="1" ht="60">
      <c r="A228" s="424" t="s">
        <v>2316</v>
      </c>
      <c r="B228" s="424" t="s">
        <v>2147</v>
      </c>
      <c r="C228" s="424" t="s">
        <v>358</v>
      </c>
      <c r="D228" s="424" t="s">
        <v>2317</v>
      </c>
      <c r="E228" s="424" t="s">
        <v>2318</v>
      </c>
      <c r="F228" s="424" t="s">
        <v>1509</v>
      </c>
      <c r="G228" s="424" t="s">
        <v>1509</v>
      </c>
      <c r="H228" s="424" t="s">
        <v>1592</v>
      </c>
      <c r="I228" s="425">
        <v>44312</v>
      </c>
      <c r="J228" s="425" t="s">
        <v>1054</v>
      </c>
      <c r="K228" s="425" t="s">
        <v>2154</v>
      </c>
      <c r="L228" s="425" t="s">
        <v>967</v>
      </c>
      <c r="M228" s="424" t="s">
        <v>1512</v>
      </c>
      <c r="N228" s="424" t="s">
        <v>1513</v>
      </c>
      <c r="O228" s="424" t="s">
        <v>1509</v>
      </c>
      <c r="P228" s="424" t="s">
        <v>32</v>
      </c>
      <c r="Q228" s="424" t="s">
        <v>32</v>
      </c>
      <c r="R228" s="424" t="s">
        <v>1509</v>
      </c>
      <c r="S228" s="424" t="s">
        <v>1509</v>
      </c>
      <c r="T228" s="424" t="s">
        <v>8</v>
      </c>
      <c r="V228" s="424" t="s">
        <v>1517</v>
      </c>
      <c r="AC228" s="425"/>
      <c r="AF228" s="425"/>
      <c r="AH228" s="424">
        <v>1</v>
      </c>
      <c r="AI228" s="414"/>
      <c r="AJ228" s="414"/>
      <c r="AK228" s="414"/>
      <c r="AL228" s="414"/>
      <c r="AM228" s="414"/>
      <c r="AN228" s="414"/>
      <c r="AO228" s="414"/>
      <c r="AP228" s="414"/>
      <c r="AQ228" s="414"/>
      <c r="AR228" s="414"/>
      <c r="AS228" s="414"/>
      <c r="AT228" s="414"/>
      <c r="AU228" s="414"/>
      <c r="AV228" s="414"/>
      <c r="AW228" s="414"/>
      <c r="AX228" s="414"/>
      <c r="AY228" s="414"/>
      <c r="AZ228" s="414"/>
      <c r="BA228" s="414"/>
      <c r="BB228" s="414"/>
      <c r="BC228" s="414"/>
      <c r="BD228" s="414"/>
      <c r="BE228" s="414"/>
      <c r="BF228" s="414"/>
      <c r="BG228" s="414"/>
      <c r="BH228" s="414"/>
      <c r="BI228" s="414"/>
      <c r="BJ228" s="414"/>
      <c r="BK228" s="414"/>
      <c r="BL228" s="414"/>
      <c r="BM228" s="414"/>
      <c r="BN228" s="414"/>
      <c r="BO228" s="414"/>
      <c r="BP228" s="414"/>
      <c r="BQ228" s="414"/>
      <c r="BR228" s="414"/>
      <c r="BS228" s="414"/>
      <c r="BT228" s="414"/>
      <c r="BU228" s="414"/>
      <c r="BV228" s="414"/>
      <c r="BW228" s="414"/>
      <c r="BX228" s="414"/>
      <c r="BY228" s="414"/>
      <c r="BZ228" s="414"/>
      <c r="CA228" s="414"/>
      <c r="CB228" s="414"/>
      <c r="CC228" s="414"/>
      <c r="CD228" s="414"/>
      <c r="CE228" s="414"/>
      <c r="CF228" s="414"/>
      <c r="CG228" s="414"/>
      <c r="CH228" s="414"/>
      <c r="CI228" s="414"/>
      <c r="CJ228" s="414"/>
      <c r="CK228" s="414"/>
      <c r="CL228" s="414"/>
      <c r="CM228" s="414"/>
      <c r="CN228" s="414"/>
      <c r="CO228" s="414"/>
      <c r="CP228" s="414"/>
      <c r="CQ228" s="414"/>
      <c r="CR228" s="414"/>
      <c r="CS228" s="414"/>
      <c r="CT228" s="414"/>
      <c r="CU228" s="414"/>
      <c r="CV228" s="414"/>
      <c r="CW228" s="414"/>
      <c r="CX228" s="414"/>
      <c r="CY228" s="414"/>
      <c r="CZ228" s="414"/>
      <c r="DA228" s="414"/>
      <c r="DB228" s="414"/>
      <c r="DC228" s="414"/>
      <c r="DD228" s="414"/>
      <c r="DE228" s="414"/>
      <c r="DF228" s="414"/>
      <c r="DG228" s="414"/>
      <c r="DH228" s="414"/>
      <c r="DI228" s="414"/>
      <c r="DJ228" s="414"/>
      <c r="DK228" s="414"/>
      <c r="DL228" s="414"/>
      <c r="DM228" s="414"/>
      <c r="DN228" s="414"/>
      <c r="DO228" s="414"/>
      <c r="DP228" s="414"/>
      <c r="DQ228" s="414"/>
      <c r="DR228" s="414"/>
      <c r="DS228" s="414"/>
      <c r="DT228" s="414"/>
      <c r="DU228" s="414"/>
      <c r="DV228" s="414"/>
      <c r="DW228" s="414"/>
      <c r="DX228" s="414"/>
      <c r="DY228" s="414"/>
      <c r="DZ228" s="414"/>
      <c r="EA228" s="414"/>
      <c r="EB228" s="414"/>
      <c r="EC228" s="414"/>
      <c r="ED228" s="414"/>
      <c r="EE228" s="414"/>
      <c r="EF228" s="414"/>
      <c r="EG228" s="414"/>
      <c r="EH228" s="414"/>
      <c r="EI228" s="414"/>
      <c r="EJ228" s="414"/>
      <c r="EK228" s="414"/>
      <c r="EL228" s="414"/>
      <c r="EM228" s="414"/>
      <c r="EN228" s="414"/>
      <c r="EO228" s="414"/>
      <c r="EP228" s="414"/>
      <c r="EQ228" s="414"/>
      <c r="ER228" s="414"/>
      <c r="ES228" s="414"/>
      <c r="ET228" s="414"/>
      <c r="EU228" s="414"/>
    </row>
    <row r="229" spans="1:151" s="424" customFormat="1" ht="45">
      <c r="A229" s="424" t="s">
        <v>2319</v>
      </c>
      <c r="B229" s="424" t="s">
        <v>2147</v>
      </c>
      <c r="C229" s="424" t="s">
        <v>359</v>
      </c>
      <c r="D229" s="424" t="s">
        <v>2320</v>
      </c>
      <c r="E229" s="424" t="s">
        <v>2321</v>
      </c>
      <c r="F229" s="424" t="s">
        <v>1509</v>
      </c>
      <c r="G229" s="424" t="s">
        <v>1509</v>
      </c>
      <c r="H229" s="424" t="s">
        <v>1592</v>
      </c>
      <c r="I229" s="425">
        <v>43971</v>
      </c>
      <c r="J229" s="425" t="s">
        <v>1054</v>
      </c>
      <c r="K229" s="425" t="s">
        <v>2154</v>
      </c>
      <c r="L229" s="425" t="s">
        <v>967</v>
      </c>
      <c r="M229" s="424" t="s">
        <v>1512</v>
      </c>
      <c r="N229" s="424" t="s">
        <v>1513</v>
      </c>
      <c r="O229" s="424" t="s">
        <v>1509</v>
      </c>
      <c r="P229" s="424" t="s">
        <v>32</v>
      </c>
      <c r="Q229" s="424" t="s">
        <v>32</v>
      </c>
      <c r="R229" s="424" t="s">
        <v>1509</v>
      </c>
      <c r="S229" s="424" t="s">
        <v>1509</v>
      </c>
      <c r="T229" s="424" t="s">
        <v>8</v>
      </c>
      <c r="V229" s="424" t="s">
        <v>8</v>
      </c>
      <c r="AC229" s="425"/>
      <c r="AF229" s="425"/>
      <c r="AH229" s="424">
        <v>1</v>
      </c>
      <c r="AI229" s="414"/>
      <c r="AJ229" s="414"/>
      <c r="AK229" s="414"/>
      <c r="AL229" s="414"/>
      <c r="AM229" s="414"/>
      <c r="AN229" s="414"/>
      <c r="AO229" s="414"/>
      <c r="AP229" s="414"/>
      <c r="AQ229" s="414"/>
      <c r="AR229" s="414"/>
      <c r="AS229" s="414"/>
      <c r="AT229" s="414"/>
      <c r="AU229" s="414"/>
      <c r="AV229" s="414"/>
      <c r="AW229" s="414"/>
      <c r="AX229" s="414"/>
      <c r="AY229" s="414"/>
      <c r="AZ229" s="414"/>
      <c r="BA229" s="414"/>
      <c r="BB229" s="414"/>
      <c r="BC229" s="414"/>
      <c r="BD229" s="414"/>
      <c r="BE229" s="414"/>
      <c r="BF229" s="414"/>
      <c r="BG229" s="414"/>
      <c r="BH229" s="414"/>
      <c r="BI229" s="414"/>
      <c r="BJ229" s="414"/>
      <c r="BK229" s="414"/>
      <c r="BL229" s="414"/>
      <c r="BM229" s="414"/>
      <c r="BN229" s="414"/>
      <c r="BO229" s="414"/>
      <c r="BP229" s="414"/>
      <c r="BQ229" s="414"/>
      <c r="BR229" s="414"/>
      <c r="BS229" s="414"/>
      <c r="BT229" s="414"/>
      <c r="BU229" s="414"/>
      <c r="BV229" s="414"/>
      <c r="BW229" s="414"/>
      <c r="BX229" s="414"/>
      <c r="BY229" s="414"/>
      <c r="BZ229" s="414"/>
      <c r="CA229" s="414"/>
      <c r="CB229" s="414"/>
      <c r="CC229" s="414"/>
      <c r="CD229" s="414"/>
      <c r="CE229" s="414"/>
      <c r="CF229" s="414"/>
      <c r="CG229" s="414"/>
      <c r="CH229" s="414"/>
      <c r="CI229" s="414"/>
      <c r="CJ229" s="414"/>
      <c r="CK229" s="414"/>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414"/>
      <c r="DH229" s="414"/>
      <c r="DI229" s="414"/>
      <c r="DJ229" s="414"/>
      <c r="DK229" s="414"/>
      <c r="DL229" s="414"/>
      <c r="DM229" s="414"/>
      <c r="DN229" s="414"/>
      <c r="DO229" s="414"/>
      <c r="DP229" s="414"/>
      <c r="DQ229" s="414"/>
      <c r="DR229" s="414"/>
      <c r="DS229" s="414"/>
      <c r="DT229" s="414"/>
      <c r="DU229" s="414"/>
      <c r="DV229" s="414"/>
      <c r="DW229" s="414"/>
      <c r="DX229" s="414"/>
      <c r="DY229" s="414"/>
      <c r="DZ229" s="414"/>
      <c r="EA229" s="414"/>
      <c r="EB229" s="414"/>
      <c r="EC229" s="414"/>
      <c r="ED229" s="414"/>
      <c r="EE229" s="414"/>
      <c r="EF229" s="414"/>
      <c r="EG229" s="414"/>
      <c r="EH229" s="414"/>
      <c r="EI229" s="414"/>
      <c r="EJ229" s="414"/>
      <c r="EK229" s="414"/>
      <c r="EL229" s="414"/>
      <c r="EM229" s="414"/>
      <c r="EN229" s="414"/>
      <c r="EO229" s="414"/>
      <c r="EP229" s="414"/>
      <c r="EQ229" s="414"/>
      <c r="ER229" s="414"/>
      <c r="ES229" s="414"/>
      <c r="ET229" s="414"/>
      <c r="EU229" s="414"/>
    </row>
    <row r="230" spans="1:151" s="424" customFormat="1" ht="60">
      <c r="A230" s="424" t="s">
        <v>2322</v>
      </c>
      <c r="B230" s="424" t="s">
        <v>2147</v>
      </c>
      <c r="C230" s="424" t="s">
        <v>359</v>
      </c>
      <c r="D230" s="424" t="s">
        <v>2323</v>
      </c>
      <c r="E230" s="424" t="s">
        <v>2324</v>
      </c>
      <c r="F230" s="424" t="s">
        <v>1509</v>
      </c>
      <c r="G230" s="424" t="s">
        <v>1509</v>
      </c>
      <c r="H230" s="424" t="s">
        <v>1592</v>
      </c>
      <c r="I230" s="425">
        <v>43879</v>
      </c>
      <c r="J230" s="425" t="s">
        <v>1054</v>
      </c>
      <c r="K230" s="425" t="s">
        <v>2154</v>
      </c>
      <c r="L230" s="425" t="s">
        <v>967</v>
      </c>
      <c r="M230" s="424" t="s">
        <v>1512</v>
      </c>
      <c r="N230" s="424" t="s">
        <v>1513</v>
      </c>
      <c r="O230" s="424" t="s">
        <v>1509</v>
      </c>
      <c r="P230" s="424" t="s">
        <v>32</v>
      </c>
      <c r="Q230" s="424" t="s">
        <v>32</v>
      </c>
      <c r="R230" s="424" t="s">
        <v>1509</v>
      </c>
      <c r="S230" s="424" t="s">
        <v>1509</v>
      </c>
      <c r="T230" s="424" t="s">
        <v>8</v>
      </c>
      <c r="V230" s="424" t="s">
        <v>1517</v>
      </c>
      <c r="AC230" s="425"/>
      <c r="AF230" s="425"/>
      <c r="AH230" s="424">
        <v>1</v>
      </c>
      <c r="AI230" s="414"/>
      <c r="AJ230" s="414"/>
      <c r="AK230" s="414"/>
      <c r="AL230" s="414"/>
      <c r="AM230" s="414"/>
      <c r="AN230" s="414"/>
      <c r="AO230" s="414"/>
      <c r="AP230" s="414"/>
      <c r="AQ230" s="414"/>
      <c r="AR230" s="414"/>
      <c r="AS230" s="414"/>
      <c r="AT230" s="414"/>
      <c r="AU230" s="414"/>
      <c r="AV230" s="414"/>
      <c r="AW230" s="414"/>
      <c r="AX230" s="414"/>
      <c r="AY230" s="414"/>
      <c r="AZ230" s="414"/>
      <c r="BA230" s="414"/>
      <c r="BB230" s="414"/>
      <c r="BC230" s="414"/>
      <c r="BD230" s="414"/>
      <c r="BE230" s="414"/>
      <c r="BF230" s="414"/>
      <c r="BG230" s="414"/>
      <c r="BH230" s="414"/>
      <c r="BI230" s="414"/>
      <c r="BJ230" s="414"/>
      <c r="BK230" s="414"/>
      <c r="BL230" s="414"/>
      <c r="BM230" s="414"/>
      <c r="BN230" s="414"/>
      <c r="BO230" s="414"/>
      <c r="BP230" s="414"/>
      <c r="BQ230" s="414"/>
      <c r="BR230" s="414"/>
      <c r="BS230" s="414"/>
      <c r="BT230" s="414"/>
      <c r="BU230" s="414"/>
      <c r="BV230" s="414"/>
      <c r="BW230" s="414"/>
      <c r="BX230" s="414"/>
      <c r="BY230" s="414"/>
      <c r="BZ230" s="414"/>
      <c r="CA230" s="414"/>
      <c r="CB230" s="414"/>
      <c r="CC230" s="414"/>
      <c r="CD230" s="414"/>
      <c r="CE230" s="414"/>
      <c r="CF230" s="414"/>
      <c r="CG230" s="414"/>
      <c r="CH230" s="414"/>
      <c r="CI230" s="414"/>
      <c r="CJ230" s="414"/>
      <c r="CK230" s="414"/>
      <c r="CL230" s="414"/>
      <c r="CM230" s="414"/>
      <c r="CN230" s="414"/>
      <c r="CO230" s="414"/>
      <c r="CP230" s="414"/>
      <c r="CQ230" s="414"/>
      <c r="CR230" s="414"/>
      <c r="CS230" s="414"/>
      <c r="CT230" s="414"/>
      <c r="CU230" s="414"/>
      <c r="CV230" s="414"/>
      <c r="CW230" s="414"/>
      <c r="CX230" s="414"/>
      <c r="CY230" s="414"/>
      <c r="CZ230" s="414"/>
      <c r="DA230" s="414"/>
      <c r="DB230" s="414"/>
      <c r="DC230" s="414"/>
      <c r="DD230" s="414"/>
      <c r="DE230" s="414"/>
      <c r="DF230" s="414"/>
      <c r="DG230" s="414"/>
      <c r="DH230" s="414"/>
      <c r="DI230" s="414"/>
      <c r="DJ230" s="414"/>
      <c r="DK230" s="414"/>
      <c r="DL230" s="414"/>
      <c r="DM230" s="414"/>
      <c r="DN230" s="414"/>
      <c r="DO230" s="414"/>
      <c r="DP230" s="414"/>
      <c r="DQ230" s="414"/>
      <c r="DR230" s="414"/>
      <c r="DS230" s="414"/>
      <c r="DT230" s="414"/>
      <c r="DU230" s="414"/>
      <c r="DV230" s="414"/>
      <c r="DW230" s="414"/>
      <c r="DX230" s="414"/>
      <c r="DY230" s="414"/>
      <c r="DZ230" s="414"/>
      <c r="EA230" s="414"/>
      <c r="EB230" s="414"/>
      <c r="EC230" s="414"/>
      <c r="ED230" s="414"/>
      <c r="EE230" s="414"/>
      <c r="EF230" s="414"/>
      <c r="EG230" s="414"/>
      <c r="EH230" s="414"/>
      <c r="EI230" s="414"/>
      <c r="EJ230" s="414"/>
      <c r="EK230" s="414"/>
      <c r="EL230" s="414"/>
      <c r="EM230" s="414"/>
      <c r="EN230" s="414"/>
      <c r="EO230" s="414"/>
      <c r="EP230" s="414"/>
      <c r="EQ230" s="414"/>
      <c r="ER230" s="414"/>
      <c r="ES230" s="414"/>
      <c r="ET230" s="414"/>
      <c r="EU230" s="414"/>
    </row>
    <row r="231" spans="1:151" s="424" customFormat="1" ht="45">
      <c r="A231" s="424" t="s">
        <v>2325</v>
      </c>
      <c r="B231" s="424" t="s">
        <v>2147</v>
      </c>
      <c r="C231" s="424" t="s">
        <v>359</v>
      </c>
      <c r="D231" s="424" t="s">
        <v>2326</v>
      </c>
      <c r="E231" s="424" t="s">
        <v>2327</v>
      </c>
      <c r="F231" s="424" t="s">
        <v>1509</v>
      </c>
      <c r="G231" s="424" t="s">
        <v>1509</v>
      </c>
      <c r="H231" s="424" t="s">
        <v>1592</v>
      </c>
      <c r="I231" s="425">
        <v>44069</v>
      </c>
      <c r="J231" s="425" t="s">
        <v>1054</v>
      </c>
      <c r="K231" s="425" t="s">
        <v>2154</v>
      </c>
      <c r="L231" s="425" t="s">
        <v>967</v>
      </c>
      <c r="M231" s="424" t="s">
        <v>1512</v>
      </c>
      <c r="N231" s="424" t="s">
        <v>1513</v>
      </c>
      <c r="O231" s="424" t="s">
        <v>1509</v>
      </c>
      <c r="P231" s="424" t="s">
        <v>32</v>
      </c>
      <c r="Q231" s="424" t="s">
        <v>32</v>
      </c>
      <c r="R231" s="424" t="s">
        <v>1509</v>
      </c>
      <c r="S231" s="424" t="s">
        <v>1509</v>
      </c>
      <c r="T231" s="424" t="s">
        <v>8</v>
      </c>
      <c r="V231" s="424" t="s">
        <v>8</v>
      </c>
      <c r="X231" s="424" t="s">
        <v>33</v>
      </c>
      <c r="AC231" s="425"/>
      <c r="AF231" s="425"/>
      <c r="AH231" s="424">
        <v>1</v>
      </c>
      <c r="AI231" s="414"/>
      <c r="AJ231" s="414"/>
      <c r="AK231" s="414"/>
      <c r="AL231" s="414"/>
      <c r="AM231" s="414"/>
      <c r="AN231" s="414"/>
      <c r="AO231" s="414"/>
      <c r="AP231" s="414"/>
      <c r="AQ231" s="414"/>
      <c r="AR231" s="414"/>
      <c r="AS231" s="414"/>
      <c r="AT231" s="414"/>
      <c r="AU231" s="414"/>
      <c r="AV231" s="414"/>
      <c r="AW231" s="414"/>
      <c r="AX231" s="414"/>
      <c r="AY231" s="414"/>
      <c r="AZ231" s="414"/>
      <c r="BA231" s="414"/>
      <c r="BB231" s="414"/>
      <c r="BC231" s="414"/>
      <c r="BD231" s="414"/>
      <c r="BE231" s="414"/>
      <c r="BF231" s="414"/>
      <c r="BG231" s="414"/>
      <c r="BH231" s="414"/>
      <c r="BI231" s="414"/>
      <c r="BJ231" s="414"/>
      <c r="BK231" s="414"/>
      <c r="BL231" s="414"/>
      <c r="BM231" s="414"/>
      <c r="BN231" s="414"/>
      <c r="BO231" s="414"/>
      <c r="BP231" s="414"/>
      <c r="BQ231" s="414"/>
      <c r="BR231" s="414"/>
      <c r="BS231" s="414"/>
      <c r="BT231" s="414"/>
      <c r="BU231" s="414"/>
      <c r="BV231" s="414"/>
      <c r="BW231" s="414"/>
      <c r="BX231" s="414"/>
      <c r="BY231" s="414"/>
      <c r="BZ231" s="414"/>
      <c r="CA231" s="414"/>
      <c r="CB231" s="414"/>
      <c r="CC231" s="414"/>
      <c r="CD231" s="414"/>
      <c r="CE231" s="414"/>
      <c r="CF231" s="414"/>
      <c r="CG231" s="414"/>
      <c r="CH231" s="414"/>
      <c r="CI231" s="414"/>
      <c r="CJ231" s="414"/>
      <c r="CK231" s="414"/>
      <c r="CL231" s="414"/>
      <c r="CM231" s="414"/>
      <c r="CN231" s="414"/>
      <c r="CO231" s="414"/>
      <c r="CP231" s="414"/>
      <c r="CQ231" s="414"/>
      <c r="CR231" s="414"/>
      <c r="CS231" s="414"/>
      <c r="CT231" s="414"/>
      <c r="CU231" s="414"/>
      <c r="CV231" s="414"/>
      <c r="CW231" s="414"/>
      <c r="CX231" s="414"/>
      <c r="CY231" s="414"/>
      <c r="CZ231" s="414"/>
      <c r="DA231" s="414"/>
      <c r="DB231" s="414"/>
      <c r="DC231" s="414"/>
      <c r="DD231" s="414"/>
      <c r="DE231" s="414"/>
      <c r="DF231" s="414"/>
      <c r="DG231" s="414"/>
      <c r="DH231" s="414"/>
      <c r="DI231" s="414"/>
      <c r="DJ231" s="414"/>
      <c r="DK231" s="414"/>
      <c r="DL231" s="414"/>
      <c r="DM231" s="414"/>
      <c r="DN231" s="414"/>
      <c r="DO231" s="414"/>
      <c r="DP231" s="414"/>
      <c r="DQ231" s="414"/>
      <c r="DR231" s="414"/>
      <c r="DS231" s="414"/>
      <c r="DT231" s="414"/>
      <c r="DU231" s="414"/>
      <c r="DV231" s="414"/>
      <c r="DW231" s="414"/>
      <c r="DX231" s="414"/>
      <c r="DY231" s="414"/>
      <c r="DZ231" s="414"/>
      <c r="EA231" s="414"/>
      <c r="EB231" s="414"/>
      <c r="EC231" s="414"/>
      <c r="ED231" s="414"/>
      <c r="EE231" s="414"/>
      <c r="EF231" s="414"/>
      <c r="EG231" s="414"/>
      <c r="EH231" s="414"/>
      <c r="EI231" s="414"/>
      <c r="EJ231" s="414"/>
      <c r="EK231" s="414"/>
      <c r="EL231" s="414"/>
      <c r="EM231" s="414"/>
      <c r="EN231" s="414"/>
      <c r="EO231" s="414"/>
      <c r="EP231" s="414"/>
      <c r="EQ231" s="414"/>
      <c r="ER231" s="414"/>
      <c r="ES231" s="414"/>
      <c r="ET231" s="414"/>
      <c r="EU231" s="414"/>
    </row>
    <row r="232" spans="1:151" s="424" customFormat="1" ht="45">
      <c r="A232" s="424" t="s">
        <v>2328</v>
      </c>
      <c r="B232" s="424" t="s">
        <v>2147</v>
      </c>
      <c r="C232" s="424" t="s">
        <v>359</v>
      </c>
      <c r="D232" s="424" t="s">
        <v>2329</v>
      </c>
      <c r="E232" s="424" t="s">
        <v>2330</v>
      </c>
      <c r="F232" s="424" t="s">
        <v>1509</v>
      </c>
      <c r="G232" s="424" t="s">
        <v>1509</v>
      </c>
      <c r="H232" s="424" t="s">
        <v>1592</v>
      </c>
      <c r="I232" s="425">
        <v>44070</v>
      </c>
      <c r="J232" s="425" t="s">
        <v>1054</v>
      </c>
      <c r="K232" s="425" t="s">
        <v>2154</v>
      </c>
      <c r="L232" s="425" t="s">
        <v>967</v>
      </c>
      <c r="M232" s="424" t="s">
        <v>1512</v>
      </c>
      <c r="N232" s="424" t="s">
        <v>1513</v>
      </c>
      <c r="O232" s="424" t="s">
        <v>1509</v>
      </c>
      <c r="P232" s="424" t="s">
        <v>32</v>
      </c>
      <c r="Q232" s="424" t="s">
        <v>32</v>
      </c>
      <c r="R232" s="424" t="s">
        <v>1509</v>
      </c>
      <c r="S232" s="424" t="s">
        <v>1509</v>
      </c>
      <c r="T232" s="424" t="s">
        <v>8</v>
      </c>
      <c r="V232" s="424" t="s">
        <v>8</v>
      </c>
      <c r="X232" s="424" t="s">
        <v>33</v>
      </c>
      <c r="AC232" s="425"/>
      <c r="AD232" s="425"/>
      <c r="AF232" s="425"/>
      <c r="AH232" s="424">
        <v>1</v>
      </c>
      <c r="AI232" s="414"/>
      <c r="AJ232" s="414"/>
      <c r="AK232" s="414"/>
      <c r="AL232" s="414"/>
      <c r="AM232" s="414"/>
      <c r="AN232" s="414"/>
      <c r="AO232" s="414"/>
      <c r="AP232" s="414"/>
      <c r="AQ232" s="414"/>
      <c r="AR232" s="414"/>
      <c r="AS232" s="414"/>
      <c r="AT232" s="414"/>
      <c r="AU232" s="414"/>
      <c r="AV232" s="414"/>
      <c r="AW232" s="414"/>
      <c r="AX232" s="414"/>
      <c r="AY232" s="414"/>
      <c r="AZ232" s="414"/>
      <c r="BA232" s="414"/>
      <c r="BB232" s="414"/>
      <c r="BC232" s="414"/>
      <c r="BD232" s="414"/>
      <c r="BE232" s="414"/>
      <c r="BF232" s="414"/>
      <c r="BG232" s="414"/>
      <c r="BH232" s="414"/>
      <c r="BI232" s="414"/>
      <c r="BJ232" s="414"/>
      <c r="BK232" s="414"/>
      <c r="BL232" s="414"/>
      <c r="BM232" s="414"/>
      <c r="BN232" s="414"/>
      <c r="BO232" s="414"/>
      <c r="BP232" s="414"/>
      <c r="BQ232" s="414"/>
      <c r="BR232" s="414"/>
      <c r="BS232" s="414"/>
      <c r="BT232" s="414"/>
      <c r="BU232" s="414"/>
      <c r="BV232" s="414"/>
      <c r="BW232" s="414"/>
      <c r="BX232" s="414"/>
      <c r="BY232" s="414"/>
      <c r="BZ232" s="414"/>
      <c r="CA232" s="414"/>
      <c r="CB232" s="414"/>
      <c r="CC232" s="414"/>
      <c r="CD232" s="414"/>
      <c r="CE232" s="414"/>
      <c r="CF232" s="414"/>
      <c r="CG232" s="414"/>
      <c r="CH232" s="414"/>
      <c r="CI232" s="414"/>
      <c r="CJ232" s="414"/>
      <c r="CK232" s="414"/>
      <c r="CL232" s="414"/>
      <c r="CM232" s="414"/>
      <c r="CN232" s="414"/>
      <c r="CO232" s="414"/>
      <c r="CP232" s="414"/>
      <c r="CQ232" s="414"/>
      <c r="CR232" s="414"/>
      <c r="CS232" s="414"/>
      <c r="CT232" s="414"/>
      <c r="CU232" s="414"/>
      <c r="CV232" s="414"/>
      <c r="CW232" s="414"/>
      <c r="CX232" s="414"/>
      <c r="CY232" s="414"/>
      <c r="CZ232" s="414"/>
      <c r="DA232" s="414"/>
      <c r="DB232" s="414"/>
      <c r="DC232" s="414"/>
      <c r="DD232" s="414"/>
      <c r="DE232" s="414"/>
      <c r="DF232" s="414"/>
      <c r="DG232" s="414"/>
      <c r="DH232" s="414"/>
      <c r="DI232" s="414"/>
      <c r="DJ232" s="414"/>
      <c r="DK232" s="414"/>
      <c r="DL232" s="414"/>
      <c r="DM232" s="414"/>
      <c r="DN232" s="414"/>
      <c r="DO232" s="414"/>
      <c r="DP232" s="414"/>
      <c r="DQ232" s="414"/>
      <c r="DR232" s="414"/>
      <c r="DS232" s="414"/>
      <c r="DT232" s="414"/>
      <c r="DU232" s="414"/>
      <c r="DV232" s="414"/>
      <c r="DW232" s="414"/>
      <c r="DX232" s="414"/>
      <c r="DY232" s="414"/>
      <c r="DZ232" s="414"/>
      <c r="EA232" s="414"/>
      <c r="EB232" s="414"/>
      <c r="EC232" s="414"/>
      <c r="ED232" s="414"/>
      <c r="EE232" s="414"/>
      <c r="EF232" s="414"/>
      <c r="EG232" s="414"/>
      <c r="EH232" s="414"/>
      <c r="EI232" s="414"/>
      <c r="EJ232" s="414"/>
      <c r="EK232" s="414"/>
      <c r="EL232" s="414"/>
      <c r="EM232" s="414"/>
      <c r="EN232" s="414"/>
      <c r="EO232" s="414"/>
      <c r="EP232" s="414"/>
      <c r="EQ232" s="414"/>
      <c r="ER232" s="414"/>
      <c r="ES232" s="414"/>
      <c r="ET232" s="414"/>
      <c r="EU232" s="414"/>
    </row>
    <row r="233" spans="1:151" s="424" customFormat="1" ht="45">
      <c r="A233" s="424" t="s">
        <v>2331</v>
      </c>
      <c r="B233" s="424" t="s">
        <v>2147</v>
      </c>
      <c r="C233" s="424" t="s">
        <v>359</v>
      </c>
      <c r="D233" s="424" t="s">
        <v>2332</v>
      </c>
      <c r="E233" s="424" t="s">
        <v>2333</v>
      </c>
      <c r="F233" s="424" t="s">
        <v>1509</v>
      </c>
      <c r="G233" s="424" t="s">
        <v>1509</v>
      </c>
      <c r="H233" s="424" t="s">
        <v>1592</v>
      </c>
      <c r="I233" s="425">
        <v>44312</v>
      </c>
      <c r="J233" s="425" t="s">
        <v>1054</v>
      </c>
      <c r="K233" s="425" t="s">
        <v>2154</v>
      </c>
      <c r="L233" s="425" t="s">
        <v>967</v>
      </c>
      <c r="M233" s="424" t="s">
        <v>1512</v>
      </c>
      <c r="N233" s="424" t="s">
        <v>1513</v>
      </c>
      <c r="O233" s="424" t="s">
        <v>1509</v>
      </c>
      <c r="P233" s="424" t="s">
        <v>32</v>
      </c>
      <c r="Q233" s="424" t="s">
        <v>32</v>
      </c>
      <c r="R233" s="424" t="s">
        <v>1509</v>
      </c>
      <c r="S233" s="424" t="s">
        <v>1509</v>
      </c>
      <c r="T233" s="424" t="s">
        <v>8</v>
      </c>
      <c r="V233" s="424" t="s">
        <v>1517</v>
      </c>
      <c r="AC233" s="425"/>
      <c r="AD233" s="425"/>
      <c r="AF233" s="425"/>
      <c r="AG233" s="425"/>
      <c r="AH233" s="424">
        <v>1</v>
      </c>
      <c r="AI233" s="414"/>
      <c r="AJ233" s="414"/>
      <c r="AK233" s="414"/>
      <c r="AL233" s="414"/>
      <c r="AM233" s="414"/>
      <c r="AN233" s="414"/>
      <c r="AO233" s="414"/>
      <c r="AP233" s="414"/>
      <c r="AQ233" s="414"/>
      <c r="AR233" s="414"/>
      <c r="AS233" s="414"/>
      <c r="AT233" s="414"/>
      <c r="AU233" s="414"/>
      <c r="AV233" s="414"/>
      <c r="AW233" s="414"/>
      <c r="AX233" s="414"/>
      <c r="AY233" s="414"/>
      <c r="AZ233" s="414"/>
      <c r="BA233" s="414"/>
      <c r="BB233" s="414"/>
      <c r="BC233" s="414"/>
      <c r="BD233" s="414"/>
      <c r="BE233" s="414"/>
      <c r="BF233" s="414"/>
      <c r="BG233" s="414"/>
      <c r="BH233" s="414"/>
      <c r="BI233" s="414"/>
      <c r="BJ233" s="414"/>
      <c r="BK233" s="414"/>
      <c r="BL233" s="414"/>
      <c r="BM233" s="414"/>
      <c r="BN233" s="414"/>
      <c r="BO233" s="414"/>
      <c r="BP233" s="414"/>
      <c r="BQ233" s="414"/>
      <c r="BR233" s="414"/>
      <c r="BS233" s="414"/>
      <c r="BT233" s="414"/>
      <c r="BU233" s="414"/>
      <c r="BV233" s="414"/>
      <c r="BW233" s="414"/>
      <c r="BX233" s="414"/>
      <c r="BY233" s="414"/>
      <c r="BZ233" s="414"/>
      <c r="CA233" s="414"/>
      <c r="CB233" s="414"/>
      <c r="CC233" s="414"/>
      <c r="CD233" s="414"/>
      <c r="CE233" s="414"/>
      <c r="CF233" s="414"/>
      <c r="CG233" s="414"/>
      <c r="CH233" s="414"/>
      <c r="CI233" s="414"/>
      <c r="CJ233" s="414"/>
      <c r="CK233" s="414"/>
      <c r="CL233" s="414"/>
      <c r="CM233" s="414"/>
      <c r="CN233" s="414"/>
      <c r="CO233" s="414"/>
      <c r="CP233" s="414"/>
      <c r="CQ233" s="414"/>
      <c r="CR233" s="414"/>
      <c r="CS233" s="414"/>
      <c r="CT233" s="414"/>
      <c r="CU233" s="414"/>
      <c r="CV233" s="414"/>
      <c r="CW233" s="414"/>
      <c r="CX233" s="414"/>
      <c r="CY233" s="414"/>
      <c r="CZ233" s="414"/>
      <c r="DA233" s="414"/>
      <c r="DB233" s="414"/>
      <c r="DC233" s="414"/>
      <c r="DD233" s="414"/>
      <c r="DE233" s="414"/>
      <c r="DF233" s="414"/>
      <c r="DG233" s="414"/>
      <c r="DH233" s="414"/>
      <c r="DI233" s="414"/>
      <c r="DJ233" s="414"/>
      <c r="DK233" s="414"/>
      <c r="DL233" s="414"/>
      <c r="DM233" s="414"/>
      <c r="DN233" s="414"/>
      <c r="DO233" s="414"/>
      <c r="DP233" s="414"/>
      <c r="DQ233" s="414"/>
      <c r="DR233" s="414"/>
      <c r="DS233" s="414"/>
      <c r="DT233" s="414"/>
      <c r="DU233" s="414"/>
      <c r="DV233" s="414"/>
      <c r="DW233" s="414"/>
      <c r="DX233" s="414"/>
      <c r="DY233" s="414"/>
      <c r="DZ233" s="414"/>
      <c r="EA233" s="414"/>
      <c r="EB233" s="414"/>
      <c r="EC233" s="414"/>
      <c r="ED233" s="414"/>
      <c r="EE233" s="414"/>
      <c r="EF233" s="414"/>
      <c r="EG233" s="414"/>
      <c r="EH233" s="414"/>
      <c r="EI233" s="414"/>
      <c r="EJ233" s="414"/>
      <c r="EK233" s="414"/>
      <c r="EL233" s="414"/>
      <c r="EM233" s="414"/>
      <c r="EN233" s="414"/>
      <c r="EO233" s="414"/>
      <c r="EP233" s="414"/>
      <c r="EQ233" s="414"/>
      <c r="ER233" s="414"/>
      <c r="ES233" s="414"/>
      <c r="ET233" s="414"/>
      <c r="EU233" s="414"/>
    </row>
    <row r="234" spans="1:151" s="424" customFormat="1" ht="45">
      <c r="A234" s="424" t="s">
        <v>2334</v>
      </c>
      <c r="B234" s="424" t="s">
        <v>2147</v>
      </c>
      <c r="C234" s="424" t="s">
        <v>359</v>
      </c>
      <c r="D234" s="424" t="s">
        <v>2335</v>
      </c>
      <c r="E234" s="424" t="s">
        <v>2336</v>
      </c>
      <c r="F234" s="424" t="s">
        <v>1509</v>
      </c>
      <c r="G234" s="424" t="s">
        <v>1509</v>
      </c>
      <c r="H234" s="424" t="s">
        <v>1592</v>
      </c>
      <c r="I234" s="425">
        <v>43971</v>
      </c>
      <c r="J234" s="425" t="s">
        <v>1054</v>
      </c>
      <c r="K234" s="425" t="s">
        <v>2154</v>
      </c>
      <c r="L234" s="425" t="s">
        <v>967</v>
      </c>
      <c r="M234" s="424" t="s">
        <v>1512</v>
      </c>
      <c r="N234" s="424" t="s">
        <v>1513</v>
      </c>
      <c r="O234" s="424" t="s">
        <v>1509</v>
      </c>
      <c r="P234" s="424" t="s">
        <v>32</v>
      </c>
      <c r="Q234" s="424" t="s">
        <v>32</v>
      </c>
      <c r="R234" s="424" t="s">
        <v>1509</v>
      </c>
      <c r="S234" s="424" t="s">
        <v>1509</v>
      </c>
      <c r="T234" s="424" t="s">
        <v>8</v>
      </c>
      <c r="V234" s="424" t="s">
        <v>8</v>
      </c>
      <c r="AC234" s="425"/>
      <c r="AD234" s="425"/>
      <c r="AF234" s="425"/>
      <c r="AG234" s="425"/>
      <c r="AH234" s="424">
        <v>1</v>
      </c>
      <c r="AI234" s="414"/>
      <c r="AJ234" s="414"/>
      <c r="AK234" s="414"/>
      <c r="AL234" s="414"/>
      <c r="AM234" s="414"/>
      <c r="AN234" s="414"/>
      <c r="AO234" s="414"/>
      <c r="AP234" s="414"/>
      <c r="AQ234" s="414"/>
      <c r="AR234" s="414"/>
      <c r="AS234" s="414"/>
      <c r="AT234" s="414"/>
      <c r="AU234" s="414"/>
      <c r="AV234" s="414"/>
      <c r="AW234" s="414"/>
      <c r="AX234" s="414"/>
      <c r="AY234" s="414"/>
      <c r="AZ234" s="414"/>
      <c r="BA234" s="414"/>
      <c r="BB234" s="414"/>
      <c r="BC234" s="414"/>
      <c r="BD234" s="414"/>
      <c r="BE234" s="414"/>
      <c r="BF234" s="414"/>
      <c r="BG234" s="414"/>
      <c r="BH234" s="414"/>
      <c r="BI234" s="414"/>
      <c r="BJ234" s="414"/>
      <c r="BK234" s="414"/>
      <c r="BL234" s="414"/>
      <c r="BM234" s="414"/>
      <c r="BN234" s="414"/>
      <c r="BO234" s="414"/>
      <c r="BP234" s="414"/>
      <c r="BQ234" s="414"/>
      <c r="BR234" s="414"/>
      <c r="BS234" s="414"/>
      <c r="BT234" s="414"/>
      <c r="BU234" s="414"/>
      <c r="BV234" s="414"/>
      <c r="BW234" s="414"/>
      <c r="BX234" s="414"/>
      <c r="BY234" s="414"/>
      <c r="BZ234" s="414"/>
      <c r="CA234" s="414"/>
      <c r="CB234" s="414"/>
      <c r="CC234" s="414"/>
      <c r="CD234" s="414"/>
      <c r="CE234" s="414"/>
      <c r="CF234" s="414"/>
      <c r="CG234" s="414"/>
      <c r="CH234" s="414"/>
      <c r="CI234" s="414"/>
      <c r="CJ234" s="414"/>
      <c r="CK234" s="414"/>
      <c r="CL234" s="414"/>
      <c r="CM234" s="414"/>
      <c r="CN234" s="414"/>
      <c r="CO234" s="414"/>
      <c r="CP234" s="414"/>
      <c r="CQ234" s="414"/>
      <c r="CR234" s="414"/>
      <c r="CS234" s="414"/>
      <c r="CT234" s="414"/>
      <c r="CU234" s="414"/>
      <c r="CV234" s="414"/>
      <c r="CW234" s="414"/>
      <c r="CX234" s="414"/>
      <c r="CY234" s="414"/>
      <c r="CZ234" s="414"/>
      <c r="DA234" s="414"/>
      <c r="DB234" s="414"/>
      <c r="DC234" s="414"/>
      <c r="DD234" s="414"/>
      <c r="DE234" s="414"/>
      <c r="DF234" s="414"/>
      <c r="DG234" s="414"/>
      <c r="DH234" s="414"/>
      <c r="DI234" s="414"/>
      <c r="DJ234" s="414"/>
      <c r="DK234" s="414"/>
      <c r="DL234" s="414"/>
      <c r="DM234" s="414"/>
      <c r="DN234" s="414"/>
      <c r="DO234" s="414"/>
      <c r="DP234" s="414"/>
      <c r="DQ234" s="414"/>
      <c r="DR234" s="414"/>
      <c r="DS234" s="414"/>
      <c r="DT234" s="414"/>
      <c r="DU234" s="414"/>
      <c r="DV234" s="414"/>
      <c r="DW234" s="414"/>
      <c r="DX234" s="414"/>
      <c r="DY234" s="414"/>
      <c r="DZ234" s="414"/>
      <c r="EA234" s="414"/>
      <c r="EB234" s="414"/>
      <c r="EC234" s="414"/>
      <c r="ED234" s="414"/>
      <c r="EE234" s="414"/>
      <c r="EF234" s="414"/>
      <c r="EG234" s="414"/>
      <c r="EH234" s="414"/>
      <c r="EI234" s="414"/>
      <c r="EJ234" s="414"/>
      <c r="EK234" s="414"/>
      <c r="EL234" s="414"/>
      <c r="EM234" s="414"/>
      <c r="EN234" s="414"/>
      <c r="EO234" s="414"/>
      <c r="EP234" s="414"/>
      <c r="EQ234" s="414"/>
      <c r="ER234" s="414"/>
      <c r="ES234" s="414"/>
      <c r="ET234" s="414"/>
      <c r="EU234" s="414"/>
    </row>
    <row r="235" spans="1:151" s="424" customFormat="1" ht="45">
      <c r="A235" s="424" t="s">
        <v>2337</v>
      </c>
      <c r="B235" s="424" t="s">
        <v>2147</v>
      </c>
      <c r="C235" s="424" t="s">
        <v>359</v>
      </c>
      <c r="D235" s="424" t="s">
        <v>2338</v>
      </c>
      <c r="E235" s="424" t="s">
        <v>2339</v>
      </c>
      <c r="F235" s="424" t="s">
        <v>1509</v>
      </c>
      <c r="G235" s="424" t="s">
        <v>1509</v>
      </c>
      <c r="H235" s="424" t="s">
        <v>1592</v>
      </c>
      <c r="I235" s="425">
        <v>44058</v>
      </c>
      <c r="J235" s="425" t="s">
        <v>1066</v>
      </c>
      <c r="K235" s="425" t="s">
        <v>2154</v>
      </c>
      <c r="L235" s="425" t="s">
        <v>967</v>
      </c>
      <c r="M235" s="424" t="s">
        <v>1512</v>
      </c>
      <c r="N235" s="424" t="s">
        <v>1513</v>
      </c>
      <c r="O235" s="424" t="s">
        <v>1509</v>
      </c>
      <c r="P235" s="424" t="s">
        <v>32</v>
      </c>
      <c r="Q235" s="424" t="s">
        <v>32</v>
      </c>
      <c r="R235" s="424" t="s">
        <v>1509</v>
      </c>
      <c r="S235" s="424" t="s">
        <v>1509</v>
      </c>
      <c r="T235" s="424" t="s">
        <v>8</v>
      </c>
      <c r="V235" s="424" t="s">
        <v>1517</v>
      </c>
      <c r="AC235" s="425"/>
      <c r="AF235" s="425"/>
      <c r="AG235" s="425"/>
      <c r="AH235" s="424">
        <v>1</v>
      </c>
      <c r="AI235" s="414"/>
      <c r="AJ235" s="414"/>
      <c r="AK235" s="414"/>
      <c r="AL235" s="414"/>
      <c r="AM235" s="414"/>
      <c r="AN235" s="414"/>
      <c r="AO235" s="414"/>
      <c r="AP235" s="414"/>
      <c r="AQ235" s="414"/>
      <c r="AR235" s="414"/>
      <c r="AS235" s="414"/>
      <c r="AT235" s="414"/>
      <c r="AU235" s="414"/>
      <c r="AV235" s="414"/>
      <c r="AW235" s="414"/>
      <c r="AX235" s="414"/>
      <c r="AY235" s="414"/>
      <c r="AZ235" s="414"/>
      <c r="BA235" s="414"/>
      <c r="BB235" s="414"/>
      <c r="BC235" s="414"/>
      <c r="BD235" s="414"/>
      <c r="BE235" s="414"/>
      <c r="BF235" s="414"/>
      <c r="BG235" s="414"/>
      <c r="BH235" s="414"/>
      <c r="BI235" s="414"/>
      <c r="BJ235" s="414"/>
      <c r="BK235" s="414"/>
      <c r="BL235" s="414"/>
      <c r="BM235" s="414"/>
      <c r="BN235" s="414"/>
      <c r="BO235" s="414"/>
      <c r="BP235" s="414"/>
      <c r="BQ235" s="414"/>
      <c r="BR235" s="414"/>
      <c r="BS235" s="414"/>
      <c r="BT235" s="414"/>
      <c r="BU235" s="414"/>
      <c r="BV235" s="414"/>
      <c r="BW235" s="414"/>
      <c r="BX235" s="414"/>
      <c r="BY235" s="414"/>
      <c r="BZ235" s="414"/>
      <c r="CA235" s="414"/>
      <c r="CB235" s="414"/>
      <c r="CC235" s="414"/>
      <c r="CD235" s="414"/>
      <c r="CE235" s="414"/>
      <c r="CF235" s="414"/>
      <c r="CG235" s="414"/>
      <c r="CH235" s="414"/>
      <c r="CI235" s="414"/>
      <c r="CJ235" s="414"/>
      <c r="CK235" s="414"/>
      <c r="CL235" s="414"/>
      <c r="CM235" s="414"/>
      <c r="CN235" s="414"/>
      <c r="CO235" s="414"/>
      <c r="CP235" s="414"/>
      <c r="CQ235" s="414"/>
      <c r="CR235" s="414"/>
      <c r="CS235" s="414"/>
      <c r="CT235" s="414"/>
      <c r="CU235" s="414"/>
      <c r="CV235" s="414"/>
      <c r="CW235" s="414"/>
      <c r="CX235" s="414"/>
      <c r="CY235" s="414"/>
      <c r="CZ235" s="414"/>
      <c r="DA235" s="414"/>
      <c r="DB235" s="414"/>
      <c r="DC235" s="414"/>
      <c r="DD235" s="414"/>
      <c r="DE235" s="414"/>
      <c r="DF235" s="414"/>
      <c r="DG235" s="414"/>
      <c r="DH235" s="414"/>
      <c r="DI235" s="414"/>
      <c r="DJ235" s="414"/>
      <c r="DK235" s="414"/>
      <c r="DL235" s="414"/>
      <c r="DM235" s="414"/>
      <c r="DN235" s="414"/>
      <c r="DO235" s="414"/>
      <c r="DP235" s="414"/>
      <c r="DQ235" s="414"/>
      <c r="DR235" s="414"/>
      <c r="DS235" s="414"/>
      <c r="DT235" s="414"/>
      <c r="DU235" s="414"/>
      <c r="DV235" s="414"/>
      <c r="DW235" s="414"/>
      <c r="DX235" s="414"/>
      <c r="DY235" s="414"/>
      <c r="DZ235" s="414"/>
      <c r="EA235" s="414"/>
      <c r="EB235" s="414"/>
      <c r="EC235" s="414"/>
      <c r="ED235" s="414"/>
      <c r="EE235" s="414"/>
      <c r="EF235" s="414"/>
      <c r="EG235" s="414"/>
      <c r="EH235" s="414"/>
      <c r="EI235" s="414"/>
      <c r="EJ235" s="414"/>
      <c r="EK235" s="414"/>
      <c r="EL235" s="414"/>
      <c r="EM235" s="414"/>
      <c r="EN235" s="414"/>
      <c r="EO235" s="414"/>
      <c r="EP235" s="414"/>
      <c r="EQ235" s="414"/>
      <c r="ER235" s="414"/>
      <c r="ES235" s="414"/>
      <c r="ET235" s="414"/>
      <c r="EU235" s="414"/>
    </row>
    <row r="236" spans="1:151" s="424" customFormat="1" ht="45">
      <c r="A236" s="424" t="s">
        <v>2340</v>
      </c>
      <c r="B236" s="424" t="s">
        <v>2147</v>
      </c>
      <c r="C236" s="424" t="s">
        <v>359</v>
      </c>
      <c r="D236" s="424" t="s">
        <v>2341</v>
      </c>
      <c r="E236" s="424" t="s">
        <v>2342</v>
      </c>
      <c r="F236" s="424" t="s">
        <v>1509</v>
      </c>
      <c r="G236" s="424" t="s">
        <v>1509</v>
      </c>
      <c r="H236" s="424" t="s">
        <v>1592</v>
      </c>
      <c r="I236" s="425">
        <v>44362</v>
      </c>
      <c r="J236" s="425" t="s">
        <v>1066</v>
      </c>
      <c r="K236" s="425" t="s">
        <v>2154</v>
      </c>
      <c r="L236" s="425" t="s">
        <v>967</v>
      </c>
      <c r="M236" s="424" t="s">
        <v>1512</v>
      </c>
      <c r="N236" s="424" t="s">
        <v>1513</v>
      </c>
      <c r="O236" s="424" t="s">
        <v>1509</v>
      </c>
      <c r="P236" s="424" t="s">
        <v>32</v>
      </c>
      <c r="Q236" s="424" t="s">
        <v>32</v>
      </c>
      <c r="R236" s="424" t="s">
        <v>1509</v>
      </c>
      <c r="S236" s="424" t="s">
        <v>1509</v>
      </c>
      <c r="T236" s="424" t="s">
        <v>8</v>
      </c>
      <c r="V236" s="424" t="s">
        <v>1517</v>
      </c>
      <c r="AC236" s="425"/>
      <c r="AD236" s="425"/>
      <c r="AF236" s="425"/>
      <c r="AH236" s="424">
        <v>1</v>
      </c>
      <c r="AI236" s="414"/>
      <c r="AJ236" s="414"/>
      <c r="AK236" s="414"/>
      <c r="AL236" s="414"/>
      <c r="AM236" s="414"/>
      <c r="AN236" s="414"/>
      <c r="AO236" s="414"/>
      <c r="AP236" s="414"/>
      <c r="AQ236" s="414"/>
      <c r="AR236" s="414"/>
      <c r="AS236" s="414"/>
      <c r="AT236" s="414"/>
      <c r="AU236" s="414"/>
      <c r="AV236" s="414"/>
      <c r="AW236" s="414"/>
      <c r="AX236" s="414"/>
      <c r="AY236" s="414"/>
      <c r="AZ236" s="414"/>
      <c r="BA236" s="414"/>
      <c r="BB236" s="414"/>
      <c r="BC236" s="414"/>
      <c r="BD236" s="414"/>
      <c r="BE236" s="414"/>
      <c r="BF236" s="414"/>
      <c r="BG236" s="414"/>
      <c r="BH236" s="414"/>
      <c r="BI236" s="414"/>
      <c r="BJ236" s="414"/>
      <c r="BK236" s="414"/>
      <c r="BL236" s="414"/>
      <c r="BM236" s="414"/>
      <c r="BN236" s="414"/>
      <c r="BO236" s="414"/>
      <c r="BP236" s="414"/>
      <c r="BQ236" s="414"/>
      <c r="BR236" s="414"/>
      <c r="BS236" s="414"/>
      <c r="BT236" s="414"/>
      <c r="BU236" s="414"/>
      <c r="BV236" s="414"/>
      <c r="BW236" s="414"/>
      <c r="BX236" s="414"/>
      <c r="BY236" s="414"/>
      <c r="BZ236" s="414"/>
      <c r="CA236" s="414"/>
      <c r="CB236" s="414"/>
      <c r="CC236" s="414"/>
      <c r="CD236" s="414"/>
      <c r="CE236" s="414"/>
      <c r="CF236" s="414"/>
      <c r="CG236" s="414"/>
      <c r="CH236" s="414"/>
      <c r="CI236" s="414"/>
      <c r="CJ236" s="414"/>
      <c r="CK236" s="414"/>
      <c r="CL236" s="414"/>
      <c r="CM236" s="414"/>
      <c r="CN236" s="414"/>
      <c r="CO236" s="414"/>
      <c r="CP236" s="414"/>
      <c r="CQ236" s="414"/>
      <c r="CR236" s="414"/>
      <c r="CS236" s="414"/>
      <c r="CT236" s="414"/>
      <c r="CU236" s="414"/>
      <c r="CV236" s="414"/>
      <c r="CW236" s="414"/>
      <c r="CX236" s="414"/>
      <c r="CY236" s="414"/>
      <c r="CZ236" s="414"/>
      <c r="DA236" s="414"/>
      <c r="DB236" s="414"/>
      <c r="DC236" s="414"/>
      <c r="DD236" s="414"/>
      <c r="DE236" s="414"/>
      <c r="DF236" s="414"/>
      <c r="DG236" s="414"/>
      <c r="DH236" s="414"/>
      <c r="DI236" s="414"/>
      <c r="DJ236" s="414"/>
      <c r="DK236" s="414"/>
      <c r="DL236" s="414"/>
      <c r="DM236" s="414"/>
      <c r="DN236" s="414"/>
      <c r="DO236" s="414"/>
      <c r="DP236" s="414"/>
      <c r="DQ236" s="414"/>
      <c r="DR236" s="414"/>
      <c r="DS236" s="414"/>
      <c r="DT236" s="414"/>
      <c r="DU236" s="414"/>
      <c r="DV236" s="414"/>
      <c r="DW236" s="414"/>
      <c r="DX236" s="414"/>
      <c r="DY236" s="414"/>
      <c r="DZ236" s="414"/>
      <c r="EA236" s="414"/>
      <c r="EB236" s="414"/>
      <c r="EC236" s="414"/>
      <c r="ED236" s="414"/>
      <c r="EE236" s="414"/>
      <c r="EF236" s="414"/>
      <c r="EG236" s="414"/>
      <c r="EH236" s="414"/>
      <c r="EI236" s="414"/>
      <c r="EJ236" s="414"/>
      <c r="EK236" s="414"/>
      <c r="EL236" s="414"/>
      <c r="EM236" s="414"/>
      <c r="EN236" s="414"/>
      <c r="EO236" s="414"/>
      <c r="EP236" s="414"/>
      <c r="EQ236" s="414"/>
      <c r="ER236" s="414"/>
      <c r="ES236" s="414"/>
      <c r="ET236" s="414"/>
      <c r="EU236" s="414"/>
    </row>
    <row r="237" spans="1:151" s="424" customFormat="1" ht="45">
      <c r="A237" s="424" t="s">
        <v>2343</v>
      </c>
      <c r="B237" s="424" t="s">
        <v>2147</v>
      </c>
      <c r="C237" s="424" t="s">
        <v>359</v>
      </c>
      <c r="D237" s="424" t="s">
        <v>2344</v>
      </c>
      <c r="E237" s="424" t="s">
        <v>2342</v>
      </c>
      <c r="F237" s="424" t="s">
        <v>1509</v>
      </c>
      <c r="G237" s="424" t="s">
        <v>1509</v>
      </c>
      <c r="H237" s="424" t="s">
        <v>1592</v>
      </c>
      <c r="I237" s="425">
        <v>44363</v>
      </c>
      <c r="J237" s="425" t="s">
        <v>1066</v>
      </c>
      <c r="K237" s="425" t="s">
        <v>2154</v>
      </c>
      <c r="L237" s="425" t="s">
        <v>967</v>
      </c>
      <c r="M237" s="424" t="s">
        <v>1512</v>
      </c>
      <c r="N237" s="424" t="s">
        <v>1513</v>
      </c>
      <c r="O237" s="424" t="s">
        <v>1509</v>
      </c>
      <c r="P237" s="424" t="s">
        <v>32</v>
      </c>
      <c r="Q237" s="424" t="s">
        <v>32</v>
      </c>
      <c r="R237" s="424" t="s">
        <v>1509</v>
      </c>
      <c r="S237" s="424" t="s">
        <v>1509</v>
      </c>
      <c r="T237" s="424" t="s">
        <v>8</v>
      </c>
      <c r="V237" s="424" t="s">
        <v>1517</v>
      </c>
      <c r="AC237" s="425"/>
      <c r="AF237" s="425"/>
      <c r="AG237" s="425"/>
      <c r="AH237" s="424">
        <v>1</v>
      </c>
      <c r="AI237" s="414"/>
      <c r="AJ237" s="414"/>
      <c r="AK237" s="414"/>
      <c r="AL237" s="414"/>
      <c r="AM237" s="414"/>
      <c r="AN237" s="414"/>
      <c r="AO237" s="414"/>
      <c r="AP237" s="414"/>
      <c r="AQ237" s="414"/>
      <c r="AR237" s="414"/>
      <c r="AS237" s="414"/>
      <c r="AT237" s="414"/>
      <c r="AU237" s="414"/>
      <c r="AV237" s="414"/>
      <c r="AW237" s="414"/>
      <c r="AX237" s="414"/>
      <c r="AY237" s="414"/>
      <c r="AZ237" s="414"/>
      <c r="BA237" s="414"/>
      <c r="BB237" s="414"/>
      <c r="BC237" s="414"/>
      <c r="BD237" s="414"/>
      <c r="BE237" s="414"/>
      <c r="BF237" s="414"/>
      <c r="BG237" s="414"/>
      <c r="BH237" s="414"/>
      <c r="BI237" s="414"/>
      <c r="BJ237" s="414"/>
      <c r="BK237" s="414"/>
      <c r="BL237" s="414"/>
      <c r="BM237" s="414"/>
      <c r="BN237" s="414"/>
      <c r="BO237" s="414"/>
      <c r="BP237" s="414"/>
      <c r="BQ237" s="414"/>
      <c r="BR237" s="414"/>
      <c r="BS237" s="414"/>
      <c r="BT237" s="414"/>
      <c r="BU237" s="414"/>
      <c r="BV237" s="414"/>
      <c r="BW237" s="414"/>
      <c r="BX237" s="414"/>
      <c r="BY237" s="414"/>
      <c r="BZ237" s="414"/>
      <c r="CA237" s="414"/>
      <c r="CB237" s="414"/>
      <c r="CC237" s="414"/>
      <c r="CD237" s="414"/>
      <c r="CE237" s="414"/>
      <c r="CF237" s="414"/>
      <c r="CG237" s="414"/>
      <c r="CH237" s="414"/>
      <c r="CI237" s="414"/>
      <c r="CJ237" s="414"/>
      <c r="CK237" s="414"/>
      <c r="CL237" s="414"/>
      <c r="CM237" s="414"/>
      <c r="CN237" s="414"/>
      <c r="CO237" s="414"/>
      <c r="CP237" s="414"/>
      <c r="CQ237" s="414"/>
      <c r="CR237" s="414"/>
      <c r="CS237" s="414"/>
      <c r="CT237" s="414"/>
      <c r="CU237" s="414"/>
      <c r="CV237" s="414"/>
      <c r="CW237" s="414"/>
      <c r="CX237" s="414"/>
      <c r="CY237" s="414"/>
      <c r="CZ237" s="414"/>
      <c r="DA237" s="414"/>
      <c r="DB237" s="414"/>
      <c r="DC237" s="414"/>
      <c r="DD237" s="414"/>
      <c r="DE237" s="414"/>
      <c r="DF237" s="414"/>
      <c r="DG237" s="414"/>
      <c r="DH237" s="414"/>
      <c r="DI237" s="414"/>
      <c r="DJ237" s="414"/>
      <c r="DK237" s="414"/>
      <c r="DL237" s="414"/>
      <c r="DM237" s="414"/>
      <c r="DN237" s="414"/>
      <c r="DO237" s="414"/>
      <c r="DP237" s="414"/>
      <c r="DQ237" s="414"/>
      <c r="DR237" s="414"/>
      <c r="DS237" s="414"/>
      <c r="DT237" s="414"/>
      <c r="DU237" s="414"/>
      <c r="DV237" s="414"/>
      <c r="DW237" s="414"/>
      <c r="DX237" s="414"/>
      <c r="DY237" s="414"/>
      <c r="DZ237" s="414"/>
      <c r="EA237" s="414"/>
      <c r="EB237" s="414"/>
      <c r="EC237" s="414"/>
      <c r="ED237" s="414"/>
      <c r="EE237" s="414"/>
      <c r="EF237" s="414"/>
      <c r="EG237" s="414"/>
      <c r="EH237" s="414"/>
      <c r="EI237" s="414"/>
      <c r="EJ237" s="414"/>
      <c r="EK237" s="414"/>
      <c r="EL237" s="414"/>
      <c r="EM237" s="414"/>
      <c r="EN237" s="414"/>
      <c r="EO237" s="414"/>
      <c r="EP237" s="414"/>
      <c r="EQ237" s="414"/>
      <c r="ER237" s="414"/>
      <c r="ES237" s="414"/>
      <c r="ET237" s="414"/>
      <c r="EU237" s="414"/>
    </row>
    <row r="238" spans="1:151" s="424" customFormat="1" ht="45">
      <c r="A238" s="424" t="s">
        <v>2345</v>
      </c>
      <c r="B238" s="424" t="s">
        <v>2147</v>
      </c>
      <c r="C238" s="424" t="s">
        <v>359</v>
      </c>
      <c r="D238" s="424" t="s">
        <v>2346</v>
      </c>
      <c r="E238" s="424" t="s">
        <v>2347</v>
      </c>
      <c r="F238" s="424" t="s">
        <v>1509</v>
      </c>
      <c r="G238" s="424" t="s">
        <v>1509</v>
      </c>
      <c r="H238" s="424" t="s">
        <v>1592</v>
      </c>
      <c r="I238" s="425">
        <v>44362</v>
      </c>
      <c r="J238" s="425" t="s">
        <v>1066</v>
      </c>
      <c r="K238" s="425" t="s">
        <v>2154</v>
      </c>
      <c r="L238" s="425" t="s">
        <v>967</v>
      </c>
      <c r="M238" s="424" t="s">
        <v>1512</v>
      </c>
      <c r="N238" s="424" t="s">
        <v>1513</v>
      </c>
      <c r="O238" s="424" t="s">
        <v>1509</v>
      </c>
      <c r="P238" s="424" t="s">
        <v>32</v>
      </c>
      <c r="Q238" s="424" t="s">
        <v>32</v>
      </c>
      <c r="R238" s="424" t="s">
        <v>1509</v>
      </c>
      <c r="S238" s="424" t="s">
        <v>1509</v>
      </c>
      <c r="T238" s="424" t="s">
        <v>8</v>
      </c>
      <c r="V238" s="424" t="s">
        <v>1517</v>
      </c>
      <c r="AC238" s="425"/>
      <c r="AF238" s="425"/>
      <c r="AH238" s="424">
        <v>1</v>
      </c>
      <c r="AI238" s="414"/>
      <c r="AJ238" s="414"/>
      <c r="AK238" s="414"/>
      <c r="AL238" s="414"/>
      <c r="AM238" s="414"/>
      <c r="AN238" s="414"/>
      <c r="AO238" s="414"/>
      <c r="AP238" s="414"/>
      <c r="AQ238" s="414"/>
      <c r="AR238" s="414"/>
      <c r="AS238" s="414"/>
      <c r="AT238" s="414"/>
      <c r="AU238" s="414"/>
      <c r="AV238" s="414"/>
      <c r="AW238" s="414"/>
      <c r="AX238" s="414"/>
      <c r="AY238" s="414"/>
      <c r="AZ238" s="414"/>
      <c r="BA238" s="414"/>
      <c r="BB238" s="414"/>
      <c r="BC238" s="414"/>
      <c r="BD238" s="414"/>
      <c r="BE238" s="414"/>
      <c r="BF238" s="414"/>
      <c r="BG238" s="414"/>
      <c r="BH238" s="414"/>
      <c r="BI238" s="414"/>
      <c r="BJ238" s="414"/>
      <c r="BK238" s="414"/>
      <c r="BL238" s="414"/>
      <c r="BM238" s="414"/>
      <c r="BN238" s="414"/>
      <c r="BO238" s="414"/>
      <c r="BP238" s="414"/>
      <c r="BQ238" s="414"/>
      <c r="BR238" s="414"/>
      <c r="BS238" s="414"/>
      <c r="BT238" s="414"/>
      <c r="BU238" s="414"/>
      <c r="BV238" s="414"/>
      <c r="BW238" s="414"/>
      <c r="BX238" s="414"/>
      <c r="BY238" s="414"/>
      <c r="BZ238" s="414"/>
      <c r="CA238" s="414"/>
      <c r="CB238" s="414"/>
      <c r="CC238" s="414"/>
      <c r="CD238" s="414"/>
      <c r="CE238" s="414"/>
      <c r="CF238" s="414"/>
      <c r="CG238" s="414"/>
      <c r="CH238" s="414"/>
      <c r="CI238" s="414"/>
      <c r="CJ238" s="414"/>
      <c r="CK238" s="414"/>
      <c r="CL238" s="414"/>
      <c r="CM238" s="414"/>
      <c r="CN238" s="414"/>
      <c r="CO238" s="414"/>
      <c r="CP238" s="414"/>
      <c r="CQ238" s="414"/>
      <c r="CR238" s="414"/>
      <c r="CS238" s="414"/>
      <c r="CT238" s="414"/>
      <c r="CU238" s="414"/>
      <c r="CV238" s="414"/>
      <c r="CW238" s="414"/>
      <c r="CX238" s="414"/>
      <c r="CY238" s="414"/>
      <c r="CZ238" s="414"/>
      <c r="DA238" s="414"/>
      <c r="DB238" s="414"/>
      <c r="DC238" s="414"/>
      <c r="DD238" s="414"/>
      <c r="DE238" s="414"/>
      <c r="DF238" s="414"/>
      <c r="DG238" s="414"/>
      <c r="DH238" s="414"/>
      <c r="DI238" s="414"/>
      <c r="DJ238" s="414"/>
      <c r="DK238" s="414"/>
      <c r="DL238" s="414"/>
      <c r="DM238" s="414"/>
      <c r="DN238" s="414"/>
      <c r="DO238" s="414"/>
      <c r="DP238" s="414"/>
      <c r="DQ238" s="414"/>
      <c r="DR238" s="414"/>
      <c r="DS238" s="414"/>
      <c r="DT238" s="414"/>
      <c r="DU238" s="414"/>
      <c r="DV238" s="414"/>
      <c r="DW238" s="414"/>
      <c r="DX238" s="414"/>
      <c r="DY238" s="414"/>
      <c r="DZ238" s="414"/>
      <c r="EA238" s="414"/>
      <c r="EB238" s="414"/>
      <c r="EC238" s="414"/>
      <c r="ED238" s="414"/>
      <c r="EE238" s="414"/>
      <c r="EF238" s="414"/>
      <c r="EG238" s="414"/>
      <c r="EH238" s="414"/>
      <c r="EI238" s="414"/>
      <c r="EJ238" s="414"/>
      <c r="EK238" s="414"/>
      <c r="EL238" s="414"/>
      <c r="EM238" s="414"/>
      <c r="EN238" s="414"/>
      <c r="EO238" s="414"/>
      <c r="EP238" s="414"/>
      <c r="EQ238" s="414"/>
      <c r="ER238" s="414"/>
      <c r="ES238" s="414"/>
      <c r="ET238" s="414"/>
      <c r="EU238" s="414"/>
    </row>
    <row r="239" spans="1:151" s="424" customFormat="1" ht="45">
      <c r="A239" s="424" t="s">
        <v>2348</v>
      </c>
      <c r="B239" s="424" t="s">
        <v>2147</v>
      </c>
      <c r="C239" s="424" t="s">
        <v>359</v>
      </c>
      <c r="D239" s="424" t="s">
        <v>2346</v>
      </c>
      <c r="E239" s="424" t="s">
        <v>2349</v>
      </c>
      <c r="F239" s="424" t="s">
        <v>1509</v>
      </c>
      <c r="G239" s="424" t="s">
        <v>1509</v>
      </c>
      <c r="H239" s="424" t="s">
        <v>1592</v>
      </c>
      <c r="I239" s="425">
        <v>44362</v>
      </c>
      <c r="J239" s="425" t="s">
        <v>1066</v>
      </c>
      <c r="K239" s="425" t="s">
        <v>2154</v>
      </c>
      <c r="L239" s="425" t="s">
        <v>967</v>
      </c>
      <c r="M239" s="424" t="s">
        <v>1512</v>
      </c>
      <c r="N239" s="424" t="s">
        <v>1513</v>
      </c>
      <c r="O239" s="424" t="s">
        <v>1509</v>
      </c>
      <c r="P239" s="424" t="s">
        <v>32</v>
      </c>
      <c r="Q239" s="424" t="s">
        <v>32</v>
      </c>
      <c r="R239" s="424" t="s">
        <v>1509</v>
      </c>
      <c r="S239" s="424" t="s">
        <v>1509</v>
      </c>
      <c r="T239" s="424" t="s">
        <v>8</v>
      </c>
      <c r="V239" s="424" t="s">
        <v>1517</v>
      </c>
      <c r="AC239" s="425"/>
      <c r="AF239" s="425"/>
      <c r="AH239" s="424">
        <v>1</v>
      </c>
      <c r="AI239" s="414"/>
      <c r="AJ239" s="414"/>
      <c r="AK239" s="414"/>
      <c r="AL239" s="414"/>
      <c r="AM239" s="414"/>
      <c r="AN239" s="414"/>
      <c r="AO239" s="414"/>
      <c r="AP239" s="414"/>
      <c r="AQ239" s="414"/>
      <c r="AR239" s="414"/>
      <c r="AS239" s="414"/>
      <c r="AT239" s="414"/>
      <c r="AU239" s="414"/>
      <c r="AV239" s="414"/>
      <c r="AW239" s="414"/>
      <c r="AX239" s="414"/>
      <c r="AY239" s="414"/>
      <c r="AZ239" s="414"/>
      <c r="BA239" s="414"/>
      <c r="BB239" s="414"/>
      <c r="BC239" s="414"/>
      <c r="BD239" s="414"/>
      <c r="BE239" s="414"/>
      <c r="BF239" s="414"/>
      <c r="BG239" s="414"/>
      <c r="BH239" s="414"/>
      <c r="BI239" s="414"/>
      <c r="BJ239" s="414"/>
      <c r="BK239" s="414"/>
      <c r="BL239" s="414"/>
      <c r="BM239" s="414"/>
      <c r="BN239" s="414"/>
      <c r="BO239" s="414"/>
      <c r="BP239" s="414"/>
      <c r="BQ239" s="414"/>
      <c r="BR239" s="414"/>
      <c r="BS239" s="414"/>
      <c r="BT239" s="414"/>
      <c r="BU239" s="414"/>
      <c r="BV239" s="414"/>
      <c r="BW239" s="414"/>
      <c r="BX239" s="414"/>
      <c r="BY239" s="414"/>
      <c r="BZ239" s="414"/>
      <c r="CA239" s="414"/>
      <c r="CB239" s="414"/>
      <c r="CC239" s="414"/>
      <c r="CD239" s="414"/>
      <c r="CE239" s="414"/>
      <c r="CF239" s="414"/>
      <c r="CG239" s="414"/>
      <c r="CH239" s="414"/>
      <c r="CI239" s="414"/>
      <c r="CJ239" s="414"/>
      <c r="CK239" s="414"/>
      <c r="CL239" s="414"/>
      <c r="CM239" s="414"/>
      <c r="CN239" s="414"/>
      <c r="CO239" s="414"/>
      <c r="CP239" s="414"/>
      <c r="CQ239" s="414"/>
      <c r="CR239" s="414"/>
      <c r="CS239" s="414"/>
      <c r="CT239" s="414"/>
      <c r="CU239" s="414"/>
      <c r="CV239" s="414"/>
      <c r="CW239" s="414"/>
      <c r="CX239" s="414"/>
      <c r="CY239" s="414"/>
      <c r="CZ239" s="414"/>
      <c r="DA239" s="414"/>
      <c r="DB239" s="414"/>
      <c r="DC239" s="414"/>
      <c r="DD239" s="414"/>
      <c r="DE239" s="414"/>
      <c r="DF239" s="414"/>
      <c r="DG239" s="414"/>
      <c r="DH239" s="414"/>
      <c r="DI239" s="414"/>
      <c r="DJ239" s="414"/>
      <c r="DK239" s="414"/>
      <c r="DL239" s="414"/>
      <c r="DM239" s="414"/>
      <c r="DN239" s="414"/>
      <c r="DO239" s="414"/>
      <c r="DP239" s="414"/>
      <c r="DQ239" s="414"/>
      <c r="DR239" s="414"/>
      <c r="DS239" s="414"/>
      <c r="DT239" s="414"/>
      <c r="DU239" s="414"/>
      <c r="DV239" s="414"/>
      <c r="DW239" s="414"/>
      <c r="DX239" s="414"/>
      <c r="DY239" s="414"/>
      <c r="DZ239" s="414"/>
      <c r="EA239" s="414"/>
      <c r="EB239" s="414"/>
      <c r="EC239" s="414"/>
      <c r="ED239" s="414"/>
      <c r="EE239" s="414"/>
      <c r="EF239" s="414"/>
      <c r="EG239" s="414"/>
      <c r="EH239" s="414"/>
      <c r="EI239" s="414"/>
      <c r="EJ239" s="414"/>
      <c r="EK239" s="414"/>
      <c r="EL239" s="414"/>
      <c r="EM239" s="414"/>
      <c r="EN239" s="414"/>
      <c r="EO239" s="414"/>
      <c r="EP239" s="414"/>
      <c r="EQ239" s="414"/>
      <c r="ER239" s="414"/>
      <c r="ES239" s="414"/>
      <c r="ET239" s="414"/>
      <c r="EU239" s="414"/>
    </row>
    <row r="240" spans="1:151" s="424" customFormat="1" ht="60">
      <c r="A240" s="424" t="s">
        <v>2350</v>
      </c>
      <c r="B240" s="424" t="s">
        <v>2147</v>
      </c>
      <c r="C240" s="424" t="s">
        <v>359</v>
      </c>
      <c r="D240" s="424" t="s">
        <v>2351</v>
      </c>
      <c r="E240" s="424" t="s">
        <v>2352</v>
      </c>
      <c r="F240" s="424" t="s">
        <v>1509</v>
      </c>
      <c r="G240" s="424" t="s">
        <v>1509</v>
      </c>
      <c r="H240" s="424" t="s">
        <v>1592</v>
      </c>
      <c r="I240" s="425">
        <v>44058</v>
      </c>
      <c r="J240" s="425" t="s">
        <v>1066</v>
      </c>
      <c r="K240" s="425" t="s">
        <v>2154</v>
      </c>
      <c r="L240" s="425" t="s">
        <v>967</v>
      </c>
      <c r="M240" s="424" t="s">
        <v>1512</v>
      </c>
      <c r="N240" s="424" t="s">
        <v>1513</v>
      </c>
      <c r="O240" s="424" t="s">
        <v>1509</v>
      </c>
      <c r="P240" s="424" t="s">
        <v>32</v>
      </c>
      <c r="Q240" s="424" t="s">
        <v>32</v>
      </c>
      <c r="R240" s="424" t="s">
        <v>1509</v>
      </c>
      <c r="S240" s="424" t="s">
        <v>1509</v>
      </c>
      <c r="T240" s="424" t="s">
        <v>8</v>
      </c>
      <c r="V240" s="424" t="s">
        <v>1517</v>
      </c>
      <c r="AC240" s="425"/>
      <c r="AF240" s="425"/>
      <c r="AH240" s="424">
        <v>1</v>
      </c>
      <c r="AI240" s="414"/>
      <c r="AJ240" s="414"/>
      <c r="AK240" s="414"/>
      <c r="AL240" s="414"/>
      <c r="AM240" s="414"/>
      <c r="AN240" s="414"/>
      <c r="AO240" s="414"/>
      <c r="AP240" s="414"/>
      <c r="AQ240" s="414"/>
      <c r="AR240" s="414"/>
      <c r="AS240" s="414"/>
      <c r="AT240" s="414"/>
      <c r="AU240" s="414"/>
      <c r="AV240" s="414"/>
      <c r="AW240" s="414"/>
      <c r="AX240" s="414"/>
      <c r="AY240" s="414"/>
      <c r="AZ240" s="414"/>
      <c r="BA240" s="414"/>
      <c r="BB240" s="414"/>
      <c r="BC240" s="414"/>
      <c r="BD240" s="414"/>
      <c r="BE240" s="414"/>
      <c r="BF240" s="414"/>
      <c r="BG240" s="414"/>
      <c r="BH240" s="414"/>
      <c r="BI240" s="414"/>
      <c r="BJ240" s="414"/>
      <c r="BK240" s="414"/>
      <c r="BL240" s="414"/>
      <c r="BM240" s="414"/>
      <c r="BN240" s="414"/>
      <c r="BO240" s="414"/>
      <c r="BP240" s="414"/>
      <c r="BQ240" s="414"/>
      <c r="BR240" s="414"/>
      <c r="BS240" s="414"/>
      <c r="BT240" s="414"/>
      <c r="BU240" s="414"/>
      <c r="BV240" s="414"/>
      <c r="BW240" s="414"/>
      <c r="BX240" s="414"/>
      <c r="BY240" s="414"/>
      <c r="BZ240" s="414"/>
      <c r="CA240" s="414"/>
      <c r="CB240" s="414"/>
      <c r="CC240" s="414"/>
      <c r="CD240" s="414"/>
      <c r="CE240" s="414"/>
      <c r="CF240" s="414"/>
      <c r="CG240" s="414"/>
      <c r="CH240" s="414"/>
      <c r="CI240" s="414"/>
      <c r="CJ240" s="414"/>
      <c r="CK240" s="414"/>
      <c r="CL240" s="414"/>
      <c r="CM240" s="414"/>
      <c r="CN240" s="414"/>
      <c r="CO240" s="414"/>
      <c r="CP240" s="414"/>
      <c r="CQ240" s="414"/>
      <c r="CR240" s="414"/>
      <c r="CS240" s="414"/>
      <c r="CT240" s="414"/>
      <c r="CU240" s="414"/>
      <c r="CV240" s="414"/>
      <c r="CW240" s="414"/>
      <c r="CX240" s="414"/>
      <c r="CY240" s="414"/>
      <c r="CZ240" s="414"/>
      <c r="DA240" s="414"/>
      <c r="DB240" s="414"/>
      <c r="DC240" s="414"/>
      <c r="DD240" s="414"/>
      <c r="DE240" s="414"/>
      <c r="DF240" s="414"/>
      <c r="DG240" s="414"/>
      <c r="DH240" s="414"/>
      <c r="DI240" s="414"/>
      <c r="DJ240" s="414"/>
      <c r="DK240" s="414"/>
      <c r="DL240" s="414"/>
      <c r="DM240" s="414"/>
      <c r="DN240" s="414"/>
      <c r="DO240" s="414"/>
      <c r="DP240" s="414"/>
      <c r="DQ240" s="414"/>
      <c r="DR240" s="414"/>
      <c r="DS240" s="414"/>
      <c r="DT240" s="414"/>
      <c r="DU240" s="414"/>
      <c r="DV240" s="414"/>
      <c r="DW240" s="414"/>
      <c r="DX240" s="414"/>
      <c r="DY240" s="414"/>
      <c r="DZ240" s="414"/>
      <c r="EA240" s="414"/>
      <c r="EB240" s="414"/>
      <c r="EC240" s="414"/>
      <c r="ED240" s="414"/>
      <c r="EE240" s="414"/>
      <c r="EF240" s="414"/>
      <c r="EG240" s="414"/>
      <c r="EH240" s="414"/>
      <c r="EI240" s="414"/>
      <c r="EJ240" s="414"/>
      <c r="EK240" s="414"/>
      <c r="EL240" s="414"/>
      <c r="EM240" s="414"/>
      <c r="EN240" s="414"/>
      <c r="EO240" s="414"/>
      <c r="EP240" s="414"/>
      <c r="EQ240" s="414"/>
      <c r="ER240" s="414"/>
      <c r="ES240" s="414"/>
      <c r="ET240" s="414"/>
      <c r="EU240" s="414"/>
    </row>
    <row r="241" spans="1:151" s="424" customFormat="1" ht="45">
      <c r="A241" s="424" t="s">
        <v>2353</v>
      </c>
      <c r="B241" s="424" t="s">
        <v>2147</v>
      </c>
      <c r="C241" s="424" t="s">
        <v>359</v>
      </c>
      <c r="D241" s="424" t="s">
        <v>2354</v>
      </c>
      <c r="E241" s="424" t="s">
        <v>2355</v>
      </c>
      <c r="F241" s="424" t="s">
        <v>1509</v>
      </c>
      <c r="G241" s="424" t="s">
        <v>1509</v>
      </c>
      <c r="H241" s="424" t="s">
        <v>1592</v>
      </c>
      <c r="I241" s="425">
        <v>44058</v>
      </c>
      <c r="J241" s="425" t="s">
        <v>1066</v>
      </c>
      <c r="K241" s="425" t="s">
        <v>2154</v>
      </c>
      <c r="L241" s="425" t="s">
        <v>967</v>
      </c>
      <c r="M241" s="424" t="s">
        <v>1512</v>
      </c>
      <c r="N241" s="424" t="s">
        <v>1513</v>
      </c>
      <c r="O241" s="424" t="s">
        <v>1509</v>
      </c>
      <c r="P241" s="424" t="s">
        <v>32</v>
      </c>
      <c r="Q241" s="424" t="s">
        <v>32</v>
      </c>
      <c r="R241" s="424" t="s">
        <v>1509</v>
      </c>
      <c r="S241" s="424" t="s">
        <v>1509</v>
      </c>
      <c r="T241" s="424" t="s">
        <v>8</v>
      </c>
      <c r="V241" s="424" t="s">
        <v>1517</v>
      </c>
      <c r="AC241" s="425"/>
      <c r="AF241" s="425"/>
      <c r="AH241" s="424">
        <v>1</v>
      </c>
      <c r="AI241" s="414"/>
      <c r="AJ241" s="414"/>
      <c r="AK241" s="414"/>
      <c r="AL241" s="414"/>
      <c r="AM241" s="414"/>
      <c r="AN241" s="414"/>
      <c r="AO241" s="414"/>
      <c r="AP241" s="414"/>
      <c r="AQ241" s="414"/>
      <c r="AR241" s="414"/>
      <c r="AS241" s="414"/>
      <c r="AT241" s="414"/>
      <c r="AU241" s="414"/>
      <c r="AV241" s="414"/>
      <c r="AW241" s="414"/>
      <c r="AX241" s="414"/>
      <c r="AY241" s="414"/>
      <c r="AZ241" s="414"/>
      <c r="BA241" s="414"/>
      <c r="BB241" s="414"/>
      <c r="BC241" s="414"/>
      <c r="BD241" s="414"/>
      <c r="BE241" s="414"/>
      <c r="BF241" s="414"/>
      <c r="BG241" s="414"/>
      <c r="BH241" s="414"/>
      <c r="BI241" s="414"/>
      <c r="BJ241" s="414"/>
      <c r="BK241" s="414"/>
      <c r="BL241" s="414"/>
      <c r="BM241" s="414"/>
      <c r="BN241" s="414"/>
      <c r="BO241" s="414"/>
      <c r="BP241" s="414"/>
      <c r="BQ241" s="414"/>
      <c r="BR241" s="414"/>
      <c r="BS241" s="414"/>
      <c r="BT241" s="414"/>
      <c r="BU241" s="414"/>
      <c r="BV241" s="414"/>
      <c r="BW241" s="414"/>
      <c r="BX241" s="414"/>
      <c r="BY241" s="414"/>
      <c r="BZ241" s="414"/>
      <c r="CA241" s="414"/>
      <c r="CB241" s="414"/>
      <c r="CC241" s="414"/>
      <c r="CD241" s="414"/>
      <c r="CE241" s="414"/>
      <c r="CF241" s="414"/>
      <c r="CG241" s="414"/>
      <c r="CH241" s="414"/>
      <c r="CI241" s="414"/>
      <c r="CJ241" s="414"/>
      <c r="CK241" s="414"/>
      <c r="CL241" s="414"/>
      <c r="CM241" s="414"/>
      <c r="CN241" s="414"/>
      <c r="CO241" s="414"/>
      <c r="CP241" s="414"/>
      <c r="CQ241" s="414"/>
      <c r="CR241" s="414"/>
      <c r="CS241" s="414"/>
      <c r="CT241" s="414"/>
      <c r="CU241" s="414"/>
      <c r="CV241" s="414"/>
      <c r="CW241" s="414"/>
      <c r="CX241" s="414"/>
      <c r="CY241" s="414"/>
      <c r="CZ241" s="414"/>
      <c r="DA241" s="414"/>
      <c r="DB241" s="414"/>
      <c r="DC241" s="414"/>
      <c r="DD241" s="414"/>
      <c r="DE241" s="414"/>
      <c r="DF241" s="414"/>
      <c r="DG241" s="414"/>
      <c r="DH241" s="414"/>
      <c r="DI241" s="414"/>
      <c r="DJ241" s="414"/>
      <c r="DK241" s="414"/>
      <c r="DL241" s="414"/>
      <c r="DM241" s="414"/>
      <c r="DN241" s="414"/>
      <c r="DO241" s="414"/>
      <c r="DP241" s="414"/>
      <c r="DQ241" s="414"/>
      <c r="DR241" s="414"/>
      <c r="DS241" s="414"/>
      <c r="DT241" s="414"/>
      <c r="DU241" s="414"/>
      <c r="DV241" s="414"/>
      <c r="DW241" s="414"/>
      <c r="DX241" s="414"/>
      <c r="DY241" s="414"/>
      <c r="DZ241" s="414"/>
      <c r="EA241" s="414"/>
      <c r="EB241" s="414"/>
      <c r="EC241" s="414"/>
      <c r="ED241" s="414"/>
      <c r="EE241" s="414"/>
      <c r="EF241" s="414"/>
      <c r="EG241" s="414"/>
      <c r="EH241" s="414"/>
      <c r="EI241" s="414"/>
      <c r="EJ241" s="414"/>
      <c r="EK241" s="414"/>
      <c r="EL241" s="414"/>
      <c r="EM241" s="414"/>
      <c r="EN241" s="414"/>
      <c r="EO241" s="414"/>
      <c r="EP241" s="414"/>
      <c r="EQ241" s="414"/>
      <c r="ER241" s="414"/>
      <c r="ES241" s="414"/>
      <c r="ET241" s="414"/>
      <c r="EU241" s="414"/>
    </row>
    <row r="242" spans="1:151" s="424" customFormat="1" ht="60">
      <c r="A242" s="424" t="s">
        <v>2356</v>
      </c>
      <c r="B242" s="424" t="s">
        <v>2147</v>
      </c>
      <c r="C242" s="424" t="s">
        <v>1625</v>
      </c>
      <c r="D242" s="424" t="s">
        <v>2357</v>
      </c>
      <c r="E242" s="424" t="s">
        <v>2358</v>
      </c>
      <c r="F242" s="424" t="s">
        <v>1509</v>
      </c>
      <c r="G242" s="424" t="s">
        <v>1509</v>
      </c>
      <c r="H242" s="424" t="s">
        <v>1508</v>
      </c>
      <c r="I242" s="424" t="s">
        <v>1509</v>
      </c>
      <c r="J242" s="425" t="s">
        <v>1510</v>
      </c>
      <c r="K242" s="425" t="s">
        <v>2154</v>
      </c>
      <c r="L242" s="425" t="s">
        <v>967</v>
      </c>
      <c r="M242" s="424" t="s">
        <v>1512</v>
      </c>
      <c r="N242" s="424" t="s">
        <v>1514</v>
      </c>
      <c r="O242" s="424" t="s">
        <v>1514</v>
      </c>
      <c r="P242" s="424" t="s">
        <v>32</v>
      </c>
      <c r="Q242" s="424" t="s">
        <v>32</v>
      </c>
      <c r="R242" s="424" t="s">
        <v>1509</v>
      </c>
      <c r="S242" s="424" t="s">
        <v>1509</v>
      </c>
      <c r="T242" s="424" t="s">
        <v>8</v>
      </c>
      <c r="V242" s="424" t="s">
        <v>1517</v>
      </c>
      <c r="AC242" s="425"/>
      <c r="AF242" s="425"/>
      <c r="AH242" s="424">
        <v>1</v>
      </c>
      <c r="AI242" s="414"/>
      <c r="AJ242" s="414"/>
      <c r="AK242" s="414"/>
      <c r="AL242" s="414"/>
      <c r="AM242" s="414"/>
      <c r="AN242" s="414"/>
      <c r="AO242" s="414"/>
      <c r="AP242" s="414"/>
      <c r="AQ242" s="414"/>
      <c r="AR242" s="414"/>
      <c r="AS242" s="414"/>
      <c r="AT242" s="414"/>
      <c r="AU242" s="414"/>
      <c r="AV242" s="414"/>
      <c r="AW242" s="414"/>
      <c r="AX242" s="414"/>
      <c r="AY242" s="414"/>
      <c r="AZ242" s="414"/>
      <c r="BA242" s="414"/>
      <c r="BB242" s="414"/>
      <c r="BC242" s="414"/>
      <c r="BD242" s="414"/>
      <c r="BE242" s="414"/>
      <c r="BF242" s="414"/>
      <c r="BG242" s="414"/>
      <c r="BH242" s="414"/>
      <c r="BI242" s="414"/>
      <c r="BJ242" s="414"/>
      <c r="BK242" s="414"/>
      <c r="BL242" s="414"/>
      <c r="BM242" s="414"/>
      <c r="BN242" s="414"/>
      <c r="BO242" s="414"/>
      <c r="BP242" s="414"/>
      <c r="BQ242" s="414"/>
      <c r="BR242" s="414"/>
      <c r="BS242" s="414"/>
      <c r="BT242" s="414"/>
      <c r="BU242" s="414"/>
      <c r="BV242" s="414"/>
      <c r="BW242" s="414"/>
      <c r="BX242" s="414"/>
      <c r="BY242" s="414"/>
      <c r="BZ242" s="414"/>
      <c r="CA242" s="414"/>
      <c r="CB242" s="414"/>
      <c r="CC242" s="414"/>
      <c r="CD242" s="414"/>
      <c r="CE242" s="414"/>
      <c r="CF242" s="414"/>
      <c r="CG242" s="414"/>
      <c r="CH242" s="414"/>
      <c r="CI242" s="414"/>
      <c r="CJ242" s="414"/>
      <c r="CK242" s="414"/>
      <c r="CL242" s="414"/>
      <c r="CM242" s="414"/>
      <c r="CN242" s="414"/>
      <c r="CO242" s="414"/>
      <c r="CP242" s="414"/>
      <c r="CQ242" s="414"/>
      <c r="CR242" s="414"/>
      <c r="CS242" s="414"/>
      <c r="CT242" s="414"/>
      <c r="CU242" s="414"/>
      <c r="CV242" s="414"/>
      <c r="CW242" s="414"/>
      <c r="CX242" s="414"/>
      <c r="CY242" s="414"/>
      <c r="CZ242" s="414"/>
      <c r="DA242" s="414"/>
      <c r="DB242" s="414"/>
      <c r="DC242" s="414"/>
      <c r="DD242" s="414"/>
      <c r="DE242" s="414"/>
      <c r="DF242" s="414"/>
      <c r="DG242" s="414"/>
      <c r="DH242" s="414"/>
      <c r="DI242" s="414"/>
      <c r="DJ242" s="414"/>
      <c r="DK242" s="414"/>
      <c r="DL242" s="414"/>
      <c r="DM242" s="414"/>
      <c r="DN242" s="414"/>
      <c r="DO242" s="414"/>
      <c r="DP242" s="414"/>
      <c r="DQ242" s="414"/>
      <c r="DR242" s="414"/>
      <c r="DS242" s="414"/>
      <c r="DT242" s="414"/>
      <c r="DU242" s="414"/>
      <c r="DV242" s="414"/>
      <c r="DW242" s="414"/>
      <c r="DX242" s="414"/>
      <c r="DY242" s="414"/>
      <c r="DZ242" s="414"/>
      <c r="EA242" s="414"/>
      <c r="EB242" s="414"/>
      <c r="EC242" s="414"/>
      <c r="ED242" s="414"/>
      <c r="EE242" s="414"/>
      <c r="EF242" s="414"/>
      <c r="EG242" s="414"/>
      <c r="EH242" s="414"/>
      <c r="EI242" s="414"/>
      <c r="EJ242" s="414"/>
      <c r="EK242" s="414"/>
      <c r="EL242" s="414"/>
      <c r="EM242" s="414"/>
      <c r="EN242" s="414"/>
      <c r="EO242" s="414"/>
      <c r="EP242" s="414"/>
      <c r="EQ242" s="414"/>
      <c r="ER242" s="414"/>
      <c r="ES242" s="414"/>
      <c r="ET242" s="414"/>
      <c r="EU242" s="414"/>
    </row>
    <row r="243" spans="1:151" s="424" customFormat="1" ht="45">
      <c r="A243" s="424" t="s">
        <v>2359</v>
      </c>
      <c r="B243" s="424" t="s">
        <v>2147</v>
      </c>
      <c r="C243" s="424" t="s">
        <v>1625</v>
      </c>
      <c r="D243" s="424" t="s">
        <v>2360</v>
      </c>
      <c r="E243" s="424" t="s">
        <v>2361</v>
      </c>
      <c r="F243" s="424" t="s">
        <v>1509</v>
      </c>
      <c r="G243" s="424" t="s">
        <v>1509</v>
      </c>
      <c r="H243" s="424" t="s">
        <v>1508</v>
      </c>
      <c r="I243" s="424" t="s">
        <v>1509</v>
      </c>
      <c r="J243" s="425" t="s">
        <v>1510</v>
      </c>
      <c r="K243" s="425" t="s">
        <v>2154</v>
      </c>
      <c r="L243" s="425" t="s">
        <v>967</v>
      </c>
      <c r="M243" s="424" t="s">
        <v>1512</v>
      </c>
      <c r="N243" s="424" t="s">
        <v>1513</v>
      </c>
      <c r="O243" s="424" t="s">
        <v>1509</v>
      </c>
      <c r="P243" s="424" t="s">
        <v>32</v>
      </c>
      <c r="Q243" s="424" t="s">
        <v>32</v>
      </c>
      <c r="R243" s="424" t="s">
        <v>1509</v>
      </c>
      <c r="S243" s="424" t="s">
        <v>1509</v>
      </c>
      <c r="T243" s="424" t="s">
        <v>8</v>
      </c>
      <c r="V243" s="424" t="s">
        <v>8</v>
      </c>
      <c r="AC243" s="425"/>
      <c r="AF243" s="425"/>
      <c r="AH243" s="424">
        <v>1</v>
      </c>
      <c r="AI243" s="414"/>
      <c r="AJ243" s="414"/>
      <c r="AK243" s="414"/>
      <c r="AL243" s="414"/>
      <c r="AM243" s="414"/>
      <c r="AN243" s="414"/>
      <c r="AO243" s="414"/>
      <c r="AP243" s="414"/>
      <c r="AQ243" s="414"/>
      <c r="AR243" s="414"/>
      <c r="AS243" s="414"/>
      <c r="AT243" s="414"/>
      <c r="AU243" s="414"/>
      <c r="AV243" s="414"/>
      <c r="AW243" s="414"/>
      <c r="AX243" s="414"/>
      <c r="AY243" s="414"/>
      <c r="AZ243" s="414"/>
      <c r="BA243" s="414"/>
      <c r="BB243" s="414"/>
      <c r="BC243" s="414"/>
      <c r="BD243" s="414"/>
      <c r="BE243" s="414"/>
      <c r="BF243" s="414"/>
      <c r="BG243" s="414"/>
      <c r="BH243" s="414"/>
      <c r="BI243" s="414"/>
      <c r="BJ243" s="414"/>
      <c r="BK243" s="414"/>
      <c r="BL243" s="414"/>
      <c r="BM243" s="414"/>
      <c r="BN243" s="414"/>
      <c r="BO243" s="414"/>
      <c r="BP243" s="414"/>
      <c r="BQ243" s="414"/>
      <c r="BR243" s="414"/>
      <c r="BS243" s="414"/>
      <c r="BT243" s="414"/>
      <c r="BU243" s="414"/>
      <c r="BV243" s="414"/>
      <c r="BW243" s="414"/>
      <c r="BX243" s="414"/>
      <c r="BY243" s="414"/>
      <c r="BZ243" s="414"/>
      <c r="CA243" s="414"/>
      <c r="CB243" s="414"/>
      <c r="CC243" s="414"/>
      <c r="CD243" s="414"/>
      <c r="CE243" s="414"/>
      <c r="CF243" s="414"/>
      <c r="CG243" s="414"/>
      <c r="CH243" s="414"/>
      <c r="CI243" s="414"/>
      <c r="CJ243" s="414"/>
      <c r="CK243" s="414"/>
      <c r="CL243" s="414"/>
      <c r="CM243" s="414"/>
      <c r="CN243" s="414"/>
      <c r="CO243" s="414"/>
      <c r="CP243" s="414"/>
      <c r="CQ243" s="414"/>
      <c r="CR243" s="414"/>
      <c r="CS243" s="414"/>
      <c r="CT243" s="414"/>
      <c r="CU243" s="414"/>
      <c r="CV243" s="414"/>
      <c r="CW243" s="414"/>
      <c r="CX243" s="414"/>
      <c r="CY243" s="414"/>
      <c r="CZ243" s="414"/>
      <c r="DA243" s="414"/>
      <c r="DB243" s="414"/>
      <c r="DC243" s="414"/>
      <c r="DD243" s="414"/>
      <c r="DE243" s="414"/>
      <c r="DF243" s="414"/>
      <c r="DG243" s="414"/>
      <c r="DH243" s="414"/>
      <c r="DI243" s="414"/>
      <c r="DJ243" s="414"/>
      <c r="DK243" s="414"/>
      <c r="DL243" s="414"/>
      <c r="DM243" s="414"/>
      <c r="DN243" s="414"/>
      <c r="DO243" s="414"/>
      <c r="DP243" s="414"/>
      <c r="DQ243" s="414"/>
      <c r="DR243" s="414"/>
      <c r="DS243" s="414"/>
      <c r="DT243" s="414"/>
      <c r="DU243" s="414"/>
      <c r="DV243" s="414"/>
      <c r="DW243" s="414"/>
      <c r="DX243" s="414"/>
      <c r="DY243" s="414"/>
      <c r="DZ243" s="414"/>
      <c r="EA243" s="414"/>
      <c r="EB243" s="414"/>
      <c r="EC243" s="414"/>
      <c r="ED243" s="414"/>
      <c r="EE243" s="414"/>
      <c r="EF243" s="414"/>
      <c r="EG243" s="414"/>
      <c r="EH243" s="414"/>
      <c r="EI243" s="414"/>
      <c r="EJ243" s="414"/>
      <c r="EK243" s="414"/>
      <c r="EL243" s="414"/>
      <c r="EM243" s="414"/>
      <c r="EN243" s="414"/>
      <c r="EO243" s="414"/>
      <c r="EP243" s="414"/>
      <c r="EQ243" s="414"/>
      <c r="ER243" s="414"/>
      <c r="ES243" s="414"/>
      <c r="ET243" s="414"/>
      <c r="EU243" s="414"/>
    </row>
    <row r="244" spans="1:151" s="424" customFormat="1" ht="45">
      <c r="A244" s="424" t="s">
        <v>2362</v>
      </c>
      <c r="B244" s="424" t="s">
        <v>2147</v>
      </c>
      <c r="C244" s="424" t="s">
        <v>1625</v>
      </c>
      <c r="D244" s="424" t="s">
        <v>2360</v>
      </c>
      <c r="E244" s="424" t="s">
        <v>2361</v>
      </c>
      <c r="F244" s="424" t="s">
        <v>1509</v>
      </c>
      <c r="G244" s="424" t="s">
        <v>1509</v>
      </c>
      <c r="H244" s="424" t="s">
        <v>1508</v>
      </c>
      <c r="I244" s="425"/>
      <c r="J244" s="425" t="s">
        <v>1510</v>
      </c>
      <c r="K244" s="425" t="s">
        <v>2154</v>
      </c>
      <c r="L244" s="425" t="s">
        <v>967</v>
      </c>
      <c r="M244" s="424" t="s">
        <v>1512</v>
      </c>
      <c r="N244" s="424" t="s">
        <v>1513</v>
      </c>
      <c r="O244" s="424" t="s">
        <v>1581</v>
      </c>
      <c r="P244" s="424" t="s">
        <v>33</v>
      </c>
      <c r="Q244" s="424" t="s">
        <v>32</v>
      </c>
      <c r="S244" s="451" t="s">
        <v>2363</v>
      </c>
      <c r="T244" s="424" t="s">
        <v>1818</v>
      </c>
      <c r="V244" s="424" t="s">
        <v>8</v>
      </c>
      <c r="X244" s="424" t="s">
        <v>8</v>
      </c>
      <c r="AF244" s="425"/>
      <c r="AH244" s="424">
        <v>1</v>
      </c>
      <c r="AI244" s="414"/>
      <c r="AJ244" s="414"/>
      <c r="AK244" s="414"/>
      <c r="AL244" s="414"/>
      <c r="AM244" s="414"/>
      <c r="AN244" s="414"/>
      <c r="AO244" s="414"/>
      <c r="AP244" s="414"/>
      <c r="AQ244" s="414"/>
      <c r="AR244" s="414"/>
      <c r="AS244" s="414"/>
      <c r="AT244" s="414"/>
      <c r="AU244" s="414"/>
      <c r="AV244" s="414"/>
      <c r="AW244" s="414"/>
      <c r="AX244" s="414"/>
      <c r="AY244" s="414"/>
      <c r="AZ244" s="414"/>
      <c r="BA244" s="414"/>
      <c r="BB244" s="414"/>
      <c r="BC244" s="414"/>
      <c r="BD244" s="414"/>
      <c r="BE244" s="414"/>
      <c r="BF244" s="414"/>
      <c r="BG244" s="414"/>
      <c r="BH244" s="414"/>
      <c r="BI244" s="414"/>
      <c r="BJ244" s="414"/>
      <c r="BK244" s="414"/>
      <c r="BL244" s="414"/>
      <c r="BM244" s="414"/>
      <c r="BN244" s="414"/>
      <c r="BO244" s="414"/>
      <c r="BP244" s="414"/>
      <c r="BQ244" s="414"/>
      <c r="BR244" s="414"/>
      <c r="BS244" s="414"/>
      <c r="BT244" s="414"/>
      <c r="BU244" s="414"/>
      <c r="BV244" s="414"/>
      <c r="BW244" s="414"/>
      <c r="BX244" s="414"/>
      <c r="BY244" s="414"/>
      <c r="BZ244" s="414"/>
      <c r="CA244" s="414"/>
      <c r="CB244" s="414"/>
      <c r="CC244" s="414"/>
      <c r="CD244" s="414"/>
      <c r="CE244" s="414"/>
      <c r="CF244" s="414"/>
      <c r="CG244" s="414"/>
      <c r="CH244" s="414"/>
      <c r="CI244" s="414"/>
      <c r="CJ244" s="414"/>
      <c r="CK244" s="414"/>
      <c r="CL244" s="414"/>
      <c r="CM244" s="414"/>
      <c r="CN244" s="414"/>
      <c r="CO244" s="414"/>
      <c r="CP244" s="414"/>
      <c r="CQ244" s="414"/>
      <c r="CR244" s="414"/>
      <c r="CS244" s="414"/>
      <c r="CT244" s="414"/>
      <c r="CU244" s="414"/>
      <c r="CV244" s="414"/>
      <c r="CW244" s="414"/>
      <c r="CX244" s="414"/>
      <c r="CY244" s="414"/>
      <c r="CZ244" s="414"/>
      <c r="DA244" s="414"/>
      <c r="DB244" s="414"/>
      <c r="DC244" s="414"/>
      <c r="DD244" s="414"/>
      <c r="DE244" s="414"/>
      <c r="DF244" s="414"/>
      <c r="DG244" s="414"/>
      <c r="DH244" s="414"/>
      <c r="DI244" s="414"/>
      <c r="DJ244" s="414"/>
      <c r="DK244" s="414"/>
      <c r="DL244" s="414"/>
      <c r="DM244" s="414"/>
      <c r="DN244" s="414"/>
      <c r="DO244" s="414"/>
      <c r="DP244" s="414"/>
      <c r="DQ244" s="414"/>
      <c r="DR244" s="414"/>
      <c r="DS244" s="414"/>
      <c r="DT244" s="414"/>
      <c r="DU244" s="414"/>
      <c r="DV244" s="414"/>
      <c r="DW244" s="414"/>
      <c r="DX244" s="414"/>
      <c r="DY244" s="414"/>
      <c r="DZ244" s="414"/>
      <c r="EA244" s="414"/>
      <c r="EB244" s="414"/>
      <c r="EC244" s="414"/>
      <c r="ED244" s="414"/>
      <c r="EE244" s="414"/>
      <c r="EF244" s="414"/>
      <c r="EG244" s="414"/>
      <c r="EH244" s="414"/>
      <c r="EI244" s="414"/>
      <c r="EJ244" s="414"/>
      <c r="EK244" s="414"/>
      <c r="EL244" s="414"/>
      <c r="EM244" s="414"/>
      <c r="EN244" s="414"/>
      <c r="EO244" s="414"/>
      <c r="EP244" s="414"/>
      <c r="EQ244" s="414"/>
      <c r="ER244" s="414"/>
      <c r="ES244" s="414"/>
      <c r="ET244" s="414"/>
      <c r="EU244" s="414"/>
    </row>
    <row r="245" spans="1:151" s="424" customFormat="1" ht="71.25">
      <c r="A245" s="424" t="s">
        <v>2364</v>
      </c>
      <c r="B245" s="424" t="s">
        <v>2147</v>
      </c>
      <c r="C245" s="424" t="s">
        <v>361</v>
      </c>
      <c r="D245" s="424" t="s">
        <v>2365</v>
      </c>
      <c r="E245" s="424" t="s">
        <v>2366</v>
      </c>
      <c r="F245" s="424" t="s">
        <v>32</v>
      </c>
      <c r="G245" s="424" t="s">
        <v>1509</v>
      </c>
      <c r="H245" s="424" t="s">
        <v>1508</v>
      </c>
      <c r="I245" s="425">
        <v>44099</v>
      </c>
      <c r="J245" s="425" t="s">
        <v>1066</v>
      </c>
      <c r="K245" s="425" t="s">
        <v>2154</v>
      </c>
      <c r="L245" s="425" t="s">
        <v>967</v>
      </c>
      <c r="M245" s="424" t="s">
        <v>1512</v>
      </c>
      <c r="N245" s="424" t="s">
        <v>1513</v>
      </c>
      <c r="O245" s="424" t="s">
        <v>1581</v>
      </c>
      <c r="P245" s="424" t="s">
        <v>33</v>
      </c>
      <c r="Q245" s="424" t="s">
        <v>33</v>
      </c>
      <c r="R245" s="424" t="s">
        <v>1509</v>
      </c>
      <c r="S245" s="452" t="s">
        <v>2367</v>
      </c>
      <c r="T245" s="424" t="s">
        <v>1516</v>
      </c>
      <c r="V245" s="424" t="s">
        <v>8</v>
      </c>
      <c r="X245" s="424" t="s">
        <v>8</v>
      </c>
      <c r="AA245" s="424" t="s">
        <v>1509</v>
      </c>
      <c r="AB245" s="424" t="s">
        <v>1509</v>
      </c>
      <c r="AC245" s="424" t="s">
        <v>1509</v>
      </c>
      <c r="AD245" s="424" t="s">
        <v>1509</v>
      </c>
      <c r="AE245" s="424" t="s">
        <v>1509</v>
      </c>
      <c r="AF245" s="425">
        <v>44530</v>
      </c>
      <c r="AG245" s="424" t="s">
        <v>1509</v>
      </c>
      <c r="AH245" s="424">
        <v>1</v>
      </c>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DS245" s="414"/>
      <c r="DT245" s="414"/>
      <c r="DU245" s="414"/>
      <c r="DV245" s="414"/>
      <c r="DW245" s="414"/>
      <c r="DX245" s="414"/>
      <c r="DY245" s="414"/>
      <c r="DZ245" s="414"/>
      <c r="EA245" s="414"/>
      <c r="EB245" s="414"/>
      <c r="EC245" s="414"/>
      <c r="ED245" s="414"/>
      <c r="EE245" s="414"/>
      <c r="EF245" s="414"/>
      <c r="EG245" s="414"/>
      <c r="EH245" s="414"/>
      <c r="EI245" s="414"/>
      <c r="EJ245" s="414"/>
      <c r="EK245" s="414"/>
      <c r="EL245" s="414"/>
      <c r="EM245" s="414"/>
      <c r="EN245" s="414"/>
      <c r="EO245" s="414"/>
      <c r="EP245" s="414"/>
      <c r="EQ245" s="414"/>
      <c r="ER245" s="414"/>
      <c r="ES245" s="414"/>
      <c r="ET245" s="414"/>
      <c r="EU245" s="414"/>
    </row>
    <row r="246" spans="1:151" s="424" customFormat="1" ht="75">
      <c r="A246" s="424" t="s">
        <v>2368</v>
      </c>
      <c r="B246" s="424" t="s">
        <v>2147</v>
      </c>
      <c r="C246" s="424" t="s">
        <v>361</v>
      </c>
      <c r="D246" s="424" t="s">
        <v>2369</v>
      </c>
      <c r="E246" s="424" t="s">
        <v>2370</v>
      </c>
      <c r="F246" s="424" t="s">
        <v>1509</v>
      </c>
      <c r="G246" s="424" t="s">
        <v>1509</v>
      </c>
      <c r="H246" s="424" t="s">
        <v>1508</v>
      </c>
      <c r="I246" s="425">
        <v>44223</v>
      </c>
      <c r="J246" s="425" t="s">
        <v>1066</v>
      </c>
      <c r="K246" s="425" t="s">
        <v>2154</v>
      </c>
      <c r="L246" s="425" t="s">
        <v>967</v>
      </c>
      <c r="M246" s="424" t="s">
        <v>1512</v>
      </c>
      <c r="N246" s="424" t="s">
        <v>1513</v>
      </c>
      <c r="O246" s="424" t="s">
        <v>1581</v>
      </c>
      <c r="P246" s="424" t="s">
        <v>33</v>
      </c>
      <c r="Q246" s="424" t="s">
        <v>33</v>
      </c>
      <c r="R246" s="424" t="s">
        <v>1509</v>
      </c>
      <c r="S246" s="424" t="s">
        <v>2371</v>
      </c>
      <c r="T246" s="424" t="s">
        <v>1516</v>
      </c>
      <c r="V246" s="424" t="s">
        <v>8</v>
      </c>
      <c r="X246" s="424" t="s">
        <v>8</v>
      </c>
      <c r="AA246" s="424" t="s">
        <v>1509</v>
      </c>
      <c r="AB246" s="424" t="s">
        <v>1509</v>
      </c>
      <c r="AC246" s="424" t="s">
        <v>1509</v>
      </c>
      <c r="AD246" s="424" t="s">
        <v>1509</v>
      </c>
      <c r="AE246" s="424" t="s">
        <v>1509</v>
      </c>
      <c r="AF246" s="425">
        <v>44530</v>
      </c>
      <c r="AG246" s="424" t="s">
        <v>1509</v>
      </c>
      <c r="AH246" s="424">
        <v>1</v>
      </c>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DS246" s="414"/>
      <c r="DT246" s="414"/>
      <c r="DU246" s="414"/>
      <c r="DV246" s="414"/>
      <c r="DW246" s="414"/>
      <c r="DX246" s="414"/>
      <c r="DY246" s="414"/>
      <c r="DZ246" s="414"/>
      <c r="EA246" s="414"/>
      <c r="EB246" s="414"/>
      <c r="EC246" s="414"/>
      <c r="ED246" s="414"/>
      <c r="EE246" s="414"/>
      <c r="EF246" s="414"/>
      <c r="EG246" s="414"/>
      <c r="EH246" s="414"/>
      <c r="EI246" s="414"/>
      <c r="EJ246" s="414"/>
      <c r="EK246" s="414"/>
      <c r="EL246" s="414"/>
      <c r="EM246" s="414"/>
      <c r="EN246" s="414"/>
      <c r="EO246" s="414"/>
      <c r="EP246" s="414"/>
      <c r="EQ246" s="414"/>
      <c r="ER246" s="414"/>
      <c r="ES246" s="414"/>
      <c r="ET246" s="414"/>
      <c r="EU246" s="414"/>
    </row>
    <row r="247" spans="1:151" s="424" customFormat="1" ht="105">
      <c r="A247" s="424" t="s">
        <v>2372</v>
      </c>
      <c r="B247" s="424" t="s">
        <v>2147</v>
      </c>
      <c r="C247" s="424" t="s">
        <v>361</v>
      </c>
      <c r="D247" s="424" t="s">
        <v>2373</v>
      </c>
      <c r="E247" s="424" t="s">
        <v>2374</v>
      </c>
      <c r="F247" s="424" t="s">
        <v>1509</v>
      </c>
      <c r="G247" s="424" t="s">
        <v>1509</v>
      </c>
      <c r="H247" s="424" t="s">
        <v>1508</v>
      </c>
      <c r="I247" s="425">
        <v>43859</v>
      </c>
      <c r="J247" s="425" t="s">
        <v>1066</v>
      </c>
      <c r="K247" s="425" t="s">
        <v>2154</v>
      </c>
      <c r="L247" s="425" t="s">
        <v>967</v>
      </c>
      <c r="M247" s="424" t="s">
        <v>1512</v>
      </c>
      <c r="N247" s="424" t="s">
        <v>1513</v>
      </c>
      <c r="O247" s="424" t="s">
        <v>1581</v>
      </c>
      <c r="P247" s="424" t="s">
        <v>33</v>
      </c>
      <c r="Q247" s="424" t="s">
        <v>33</v>
      </c>
      <c r="R247" s="424" t="s">
        <v>1509</v>
      </c>
      <c r="S247" s="424" t="s">
        <v>2375</v>
      </c>
      <c r="T247" s="424" t="s">
        <v>1516</v>
      </c>
      <c r="V247" s="424" t="s">
        <v>8</v>
      </c>
      <c r="X247" s="424" t="s">
        <v>8</v>
      </c>
      <c r="AA247" s="424" t="s">
        <v>1509</v>
      </c>
      <c r="AB247" s="424" t="s">
        <v>1509</v>
      </c>
      <c r="AC247" s="424" t="s">
        <v>1509</v>
      </c>
      <c r="AD247" s="424" t="s">
        <v>1509</v>
      </c>
      <c r="AE247" s="424" t="s">
        <v>1509</v>
      </c>
      <c r="AF247" s="425">
        <v>44530</v>
      </c>
      <c r="AG247" s="424" t="s">
        <v>1509</v>
      </c>
      <c r="AH247" s="424">
        <v>1</v>
      </c>
      <c r="AI247" s="414"/>
      <c r="AJ247" s="414"/>
      <c r="AK247" s="414"/>
      <c r="AL247" s="414"/>
      <c r="AM247" s="414"/>
      <c r="AN247" s="414"/>
      <c r="AO247" s="414"/>
      <c r="AP247" s="414"/>
      <c r="AQ247" s="414"/>
      <c r="AR247" s="414"/>
      <c r="AS247" s="414"/>
      <c r="AT247" s="414"/>
      <c r="AU247" s="414"/>
      <c r="AV247" s="414"/>
      <c r="AW247" s="414"/>
      <c r="AX247" s="414"/>
      <c r="AY247" s="414"/>
      <c r="AZ247" s="414"/>
      <c r="BA247" s="414"/>
      <c r="BB247" s="414"/>
      <c r="BC247" s="414"/>
      <c r="BD247" s="414"/>
      <c r="BE247" s="414"/>
      <c r="BF247" s="414"/>
      <c r="BG247" s="414"/>
      <c r="BH247" s="414"/>
      <c r="BI247" s="414"/>
      <c r="BJ247" s="414"/>
      <c r="BK247" s="414"/>
      <c r="BL247" s="414"/>
      <c r="BM247" s="414"/>
      <c r="BN247" s="414"/>
      <c r="BO247" s="414"/>
      <c r="BP247" s="414"/>
      <c r="BQ247" s="414"/>
      <c r="BR247" s="414"/>
      <c r="BS247" s="414"/>
      <c r="BT247" s="414"/>
      <c r="BU247" s="414"/>
      <c r="BV247" s="414"/>
      <c r="BW247" s="414"/>
      <c r="BX247" s="414"/>
      <c r="BY247" s="414"/>
      <c r="BZ247" s="414"/>
      <c r="CA247" s="414"/>
      <c r="CB247" s="414"/>
      <c r="CC247" s="414"/>
      <c r="CD247" s="414"/>
      <c r="CE247" s="414"/>
      <c r="CF247" s="414"/>
      <c r="CG247" s="414"/>
      <c r="CH247" s="414"/>
      <c r="CI247" s="414"/>
      <c r="CJ247" s="414"/>
      <c r="CK247" s="414"/>
      <c r="CL247" s="414"/>
      <c r="CM247" s="414"/>
      <c r="CN247" s="414"/>
      <c r="CO247" s="414"/>
      <c r="CP247" s="414"/>
      <c r="CQ247" s="414"/>
      <c r="CR247" s="414"/>
      <c r="CS247" s="414"/>
      <c r="CT247" s="414"/>
      <c r="CU247" s="414"/>
      <c r="CV247" s="414"/>
      <c r="CW247" s="414"/>
      <c r="CX247" s="414"/>
      <c r="CY247" s="414"/>
      <c r="CZ247" s="414"/>
      <c r="DA247" s="414"/>
      <c r="DB247" s="414"/>
      <c r="DC247" s="414"/>
      <c r="DD247" s="414"/>
      <c r="DE247" s="414"/>
      <c r="DF247" s="414"/>
      <c r="DG247" s="414"/>
      <c r="DH247" s="414"/>
      <c r="DI247" s="414"/>
      <c r="DJ247" s="414"/>
      <c r="DK247" s="414"/>
      <c r="DL247" s="414"/>
      <c r="DM247" s="414"/>
      <c r="DN247" s="414"/>
      <c r="DO247" s="414"/>
      <c r="DP247" s="414"/>
      <c r="DQ247" s="414"/>
      <c r="DR247" s="414"/>
      <c r="DS247" s="414"/>
      <c r="DT247" s="414"/>
      <c r="DU247" s="414"/>
      <c r="DV247" s="414"/>
      <c r="DW247" s="414"/>
      <c r="DX247" s="414"/>
      <c r="DY247" s="414"/>
      <c r="DZ247" s="414"/>
      <c r="EA247" s="414"/>
      <c r="EB247" s="414"/>
      <c r="EC247" s="414"/>
      <c r="ED247" s="414"/>
      <c r="EE247" s="414"/>
      <c r="EF247" s="414"/>
      <c r="EG247" s="414"/>
      <c r="EH247" s="414"/>
      <c r="EI247" s="414"/>
      <c r="EJ247" s="414"/>
      <c r="EK247" s="414"/>
      <c r="EL247" s="414"/>
      <c r="EM247" s="414"/>
      <c r="EN247" s="414"/>
      <c r="EO247" s="414"/>
      <c r="EP247" s="414"/>
      <c r="EQ247" s="414"/>
      <c r="ER247" s="414"/>
      <c r="ES247" s="414"/>
      <c r="ET247" s="414"/>
      <c r="EU247" s="414"/>
    </row>
    <row r="248" spans="1:151" s="424" customFormat="1" ht="75">
      <c r="A248" s="424" t="s">
        <v>2376</v>
      </c>
      <c r="B248" s="424" t="s">
        <v>2147</v>
      </c>
      <c r="C248" s="424" t="s">
        <v>361</v>
      </c>
      <c r="D248" s="424" t="s">
        <v>2377</v>
      </c>
      <c r="E248" s="424" t="s">
        <v>2378</v>
      </c>
      <c r="F248" s="424" t="s">
        <v>1509</v>
      </c>
      <c r="G248" s="424" t="s">
        <v>1509</v>
      </c>
      <c r="H248" s="424" t="s">
        <v>1508</v>
      </c>
      <c r="I248" s="425">
        <v>44377</v>
      </c>
      <c r="J248" s="425" t="s">
        <v>1066</v>
      </c>
      <c r="K248" s="425" t="s">
        <v>2154</v>
      </c>
      <c r="L248" s="425" t="s">
        <v>967</v>
      </c>
      <c r="M248" s="424" t="s">
        <v>1512</v>
      </c>
      <c r="N248" s="424" t="s">
        <v>1513</v>
      </c>
      <c r="O248" s="424" t="s">
        <v>1581</v>
      </c>
      <c r="P248" s="424" t="s">
        <v>33</v>
      </c>
      <c r="Q248" s="424" t="s">
        <v>32</v>
      </c>
      <c r="R248" s="424" t="s">
        <v>1509</v>
      </c>
      <c r="S248" s="424" t="s">
        <v>2379</v>
      </c>
      <c r="T248" s="424" t="s">
        <v>1516</v>
      </c>
      <c r="V248" s="424" t="s">
        <v>8</v>
      </c>
      <c r="X248" s="424" t="s">
        <v>8</v>
      </c>
      <c r="AA248" s="424" t="s">
        <v>1509</v>
      </c>
      <c r="AB248" s="424" t="s">
        <v>1509</v>
      </c>
      <c r="AC248" s="424" t="s">
        <v>1509</v>
      </c>
      <c r="AD248" s="424" t="s">
        <v>1509</v>
      </c>
      <c r="AE248" s="424" t="s">
        <v>1509</v>
      </c>
      <c r="AF248" s="425">
        <v>44530</v>
      </c>
      <c r="AG248" s="424" t="s">
        <v>1509</v>
      </c>
      <c r="AH248" s="424">
        <v>1</v>
      </c>
      <c r="AI248" s="414"/>
      <c r="AJ248" s="414"/>
      <c r="AK248" s="414"/>
      <c r="AL248" s="414"/>
      <c r="AM248" s="414"/>
      <c r="AN248" s="414"/>
      <c r="AO248" s="414"/>
      <c r="AP248" s="414"/>
      <c r="AQ248" s="414"/>
      <c r="AR248" s="414"/>
      <c r="AS248" s="414"/>
      <c r="AT248" s="414"/>
      <c r="AU248" s="414"/>
      <c r="AV248" s="414"/>
      <c r="AW248" s="414"/>
      <c r="AX248" s="414"/>
      <c r="AY248" s="414"/>
      <c r="AZ248" s="414"/>
      <c r="BA248" s="414"/>
      <c r="BB248" s="414"/>
      <c r="BC248" s="414"/>
      <c r="BD248" s="414"/>
      <c r="BE248" s="414"/>
      <c r="BF248" s="414"/>
      <c r="BG248" s="414"/>
      <c r="BH248" s="414"/>
      <c r="BI248" s="414"/>
      <c r="BJ248" s="414"/>
      <c r="BK248" s="414"/>
      <c r="BL248" s="414"/>
      <c r="BM248" s="414"/>
      <c r="BN248" s="414"/>
      <c r="BO248" s="414"/>
      <c r="BP248" s="414"/>
      <c r="BQ248" s="414"/>
      <c r="BR248" s="414"/>
      <c r="BS248" s="414"/>
      <c r="BT248" s="414"/>
      <c r="BU248" s="414"/>
      <c r="BV248" s="414"/>
      <c r="BW248" s="414"/>
      <c r="BX248" s="414"/>
      <c r="BY248" s="414"/>
      <c r="BZ248" s="414"/>
      <c r="CA248" s="414"/>
      <c r="CB248" s="414"/>
      <c r="CC248" s="414"/>
      <c r="CD248" s="414"/>
      <c r="CE248" s="414"/>
      <c r="CF248" s="414"/>
      <c r="CG248" s="414"/>
      <c r="CH248" s="414"/>
      <c r="CI248" s="414"/>
      <c r="CJ248" s="414"/>
      <c r="CK248" s="414"/>
      <c r="CL248" s="414"/>
      <c r="CM248" s="414"/>
      <c r="CN248" s="414"/>
      <c r="CO248" s="414"/>
      <c r="CP248" s="414"/>
      <c r="CQ248" s="414"/>
      <c r="CR248" s="414"/>
      <c r="CS248" s="414"/>
      <c r="CT248" s="414"/>
      <c r="CU248" s="414"/>
      <c r="CV248" s="414"/>
      <c r="CW248" s="414"/>
      <c r="CX248" s="414"/>
      <c r="CY248" s="414"/>
      <c r="CZ248" s="414"/>
      <c r="DA248" s="414"/>
      <c r="DB248" s="414"/>
      <c r="DC248" s="414"/>
      <c r="DD248" s="414"/>
      <c r="DE248" s="414"/>
      <c r="DF248" s="414"/>
      <c r="DG248" s="414"/>
      <c r="DH248" s="414"/>
      <c r="DI248" s="414"/>
      <c r="DJ248" s="414"/>
      <c r="DK248" s="414"/>
      <c r="DL248" s="414"/>
      <c r="DM248" s="414"/>
      <c r="DN248" s="414"/>
      <c r="DO248" s="414"/>
      <c r="DP248" s="414"/>
      <c r="DQ248" s="414"/>
      <c r="DR248" s="414"/>
      <c r="DS248" s="414"/>
      <c r="DT248" s="414"/>
      <c r="DU248" s="414"/>
      <c r="DV248" s="414"/>
      <c r="DW248" s="414"/>
      <c r="DX248" s="414"/>
      <c r="DY248" s="414"/>
      <c r="DZ248" s="414"/>
      <c r="EA248" s="414"/>
      <c r="EB248" s="414"/>
      <c r="EC248" s="414"/>
      <c r="ED248" s="414"/>
      <c r="EE248" s="414"/>
      <c r="EF248" s="414"/>
      <c r="EG248" s="414"/>
      <c r="EH248" s="414"/>
      <c r="EI248" s="414"/>
      <c r="EJ248" s="414"/>
      <c r="EK248" s="414"/>
      <c r="EL248" s="414"/>
      <c r="EM248" s="414"/>
      <c r="EN248" s="414"/>
      <c r="EO248" s="414"/>
      <c r="EP248" s="414"/>
      <c r="EQ248" s="414"/>
      <c r="ER248" s="414"/>
      <c r="ES248" s="414"/>
      <c r="ET248" s="414"/>
      <c r="EU248" s="414"/>
    </row>
    <row r="249" spans="1:151" s="424" customFormat="1" ht="90">
      <c r="A249" s="424" t="s">
        <v>2380</v>
      </c>
      <c r="B249" s="424" t="s">
        <v>2147</v>
      </c>
      <c r="C249" s="424" t="s">
        <v>361</v>
      </c>
      <c r="D249" s="424" t="s">
        <v>2381</v>
      </c>
      <c r="E249" s="424" t="s">
        <v>2382</v>
      </c>
      <c r="F249" s="424" t="s">
        <v>1509</v>
      </c>
      <c r="G249" s="424" t="s">
        <v>1509</v>
      </c>
      <c r="H249" s="424" t="s">
        <v>1508</v>
      </c>
      <c r="I249" s="453">
        <v>44194</v>
      </c>
      <c r="J249" s="425" t="s">
        <v>1066</v>
      </c>
      <c r="K249" s="425" t="s">
        <v>2154</v>
      </c>
      <c r="L249" s="425" t="s">
        <v>967</v>
      </c>
      <c r="M249" s="424" t="s">
        <v>1512</v>
      </c>
      <c r="N249" s="424" t="s">
        <v>1513</v>
      </c>
      <c r="O249" s="424" t="s">
        <v>1581</v>
      </c>
      <c r="P249" s="424" t="s">
        <v>33</v>
      </c>
      <c r="Q249" s="424" t="s">
        <v>33</v>
      </c>
      <c r="R249" s="424" t="s">
        <v>1509</v>
      </c>
      <c r="S249" s="424" t="s">
        <v>2383</v>
      </c>
      <c r="T249" s="424" t="s">
        <v>1516</v>
      </c>
      <c r="V249" s="424" t="s">
        <v>8</v>
      </c>
      <c r="X249" s="424" t="s">
        <v>8</v>
      </c>
      <c r="AA249" s="424" t="s">
        <v>1509</v>
      </c>
      <c r="AB249" s="424" t="s">
        <v>1509</v>
      </c>
      <c r="AC249" s="424" t="s">
        <v>1509</v>
      </c>
      <c r="AD249" s="424" t="s">
        <v>1509</v>
      </c>
      <c r="AE249" s="424" t="s">
        <v>1509</v>
      </c>
      <c r="AF249" s="425">
        <v>44530</v>
      </c>
      <c r="AG249" s="424" t="s">
        <v>1509</v>
      </c>
      <c r="AH249" s="424">
        <v>1</v>
      </c>
      <c r="AI249" s="414"/>
      <c r="AJ249" s="414"/>
      <c r="AK249" s="414"/>
      <c r="AL249" s="414"/>
      <c r="AM249" s="414"/>
      <c r="AN249" s="414"/>
      <c r="AO249" s="414"/>
      <c r="AP249" s="414"/>
      <c r="AQ249" s="414"/>
      <c r="AR249" s="414"/>
      <c r="AS249" s="414"/>
      <c r="AT249" s="414"/>
      <c r="AU249" s="414"/>
      <c r="AV249" s="414"/>
      <c r="AW249" s="414"/>
      <c r="AX249" s="414"/>
      <c r="AY249" s="414"/>
      <c r="AZ249" s="414"/>
      <c r="BA249" s="414"/>
      <c r="BB249" s="414"/>
      <c r="BC249" s="414"/>
      <c r="BD249" s="414"/>
      <c r="BE249" s="414"/>
      <c r="BF249" s="414"/>
      <c r="BG249" s="414"/>
      <c r="BH249" s="414"/>
      <c r="BI249" s="414"/>
      <c r="BJ249" s="414"/>
      <c r="BK249" s="414"/>
      <c r="BL249" s="414"/>
      <c r="BM249" s="414"/>
      <c r="BN249" s="414"/>
      <c r="BO249" s="414"/>
      <c r="BP249" s="414"/>
      <c r="BQ249" s="414"/>
      <c r="BR249" s="414"/>
      <c r="BS249" s="414"/>
      <c r="BT249" s="414"/>
      <c r="BU249" s="414"/>
      <c r="BV249" s="414"/>
      <c r="BW249" s="414"/>
      <c r="BX249" s="414"/>
      <c r="BY249" s="414"/>
      <c r="BZ249" s="414"/>
      <c r="CA249" s="414"/>
      <c r="CB249" s="414"/>
      <c r="CC249" s="414"/>
      <c r="CD249" s="414"/>
      <c r="CE249" s="414"/>
      <c r="CF249" s="414"/>
      <c r="CG249" s="414"/>
      <c r="CH249" s="414"/>
      <c r="CI249" s="414"/>
      <c r="CJ249" s="414"/>
      <c r="CK249" s="414"/>
      <c r="CL249" s="414"/>
      <c r="CM249" s="414"/>
      <c r="CN249" s="414"/>
      <c r="CO249" s="414"/>
      <c r="CP249" s="414"/>
      <c r="CQ249" s="414"/>
      <c r="CR249" s="414"/>
      <c r="CS249" s="414"/>
      <c r="CT249" s="414"/>
      <c r="CU249" s="414"/>
      <c r="CV249" s="414"/>
      <c r="CW249" s="414"/>
      <c r="CX249" s="414"/>
      <c r="CY249" s="414"/>
      <c r="CZ249" s="414"/>
      <c r="DA249" s="414"/>
      <c r="DB249" s="414"/>
      <c r="DC249" s="414"/>
      <c r="DD249" s="414"/>
      <c r="DE249" s="414"/>
      <c r="DF249" s="414"/>
      <c r="DG249" s="414"/>
      <c r="DH249" s="414"/>
      <c r="DI249" s="414"/>
      <c r="DJ249" s="414"/>
      <c r="DK249" s="414"/>
      <c r="DL249" s="414"/>
      <c r="DM249" s="414"/>
      <c r="DN249" s="414"/>
      <c r="DO249" s="414"/>
      <c r="DP249" s="414"/>
      <c r="DQ249" s="414"/>
      <c r="DR249" s="414"/>
      <c r="DS249" s="414"/>
      <c r="DT249" s="414"/>
      <c r="DU249" s="414"/>
      <c r="DV249" s="414"/>
      <c r="DW249" s="414"/>
      <c r="DX249" s="414"/>
      <c r="DY249" s="414"/>
      <c r="DZ249" s="414"/>
      <c r="EA249" s="414"/>
      <c r="EB249" s="414"/>
      <c r="EC249" s="414"/>
      <c r="ED249" s="414"/>
      <c r="EE249" s="414"/>
      <c r="EF249" s="414"/>
      <c r="EG249" s="414"/>
      <c r="EH249" s="414"/>
      <c r="EI249" s="414"/>
      <c r="EJ249" s="414"/>
      <c r="EK249" s="414"/>
      <c r="EL249" s="414"/>
      <c r="EM249" s="414"/>
      <c r="EN249" s="414"/>
      <c r="EO249" s="414"/>
      <c r="EP249" s="414"/>
      <c r="EQ249" s="414"/>
      <c r="ER249" s="414"/>
      <c r="ES249" s="414"/>
      <c r="ET249" s="414"/>
      <c r="EU249" s="414"/>
    </row>
    <row r="250" spans="1:151" s="424" customFormat="1" ht="45" hidden="1">
      <c r="A250" s="424" t="s">
        <v>2384</v>
      </c>
      <c r="B250" s="424" t="s">
        <v>884</v>
      </c>
      <c r="C250" s="424" t="s">
        <v>361</v>
      </c>
      <c r="D250" s="424" t="s">
        <v>2385</v>
      </c>
      <c r="E250" s="424" t="s">
        <v>2386</v>
      </c>
      <c r="F250" s="424" t="s">
        <v>33</v>
      </c>
      <c r="G250" s="424" t="s">
        <v>2387</v>
      </c>
      <c r="H250" s="424" t="s">
        <v>1592</v>
      </c>
      <c r="I250" s="424" t="s">
        <v>1509</v>
      </c>
      <c r="J250" s="425" t="s">
        <v>1510</v>
      </c>
      <c r="K250" s="425" t="s">
        <v>962</v>
      </c>
      <c r="L250" s="425" t="s">
        <v>962</v>
      </c>
      <c r="M250" s="424" t="s">
        <v>1512</v>
      </c>
      <c r="N250" s="424" t="s">
        <v>1523</v>
      </c>
      <c r="O250" s="424" t="s">
        <v>1581</v>
      </c>
      <c r="P250" s="424" t="s">
        <v>33</v>
      </c>
      <c r="Q250" s="424" t="s">
        <v>32</v>
      </c>
      <c r="R250" s="425" t="str">
        <f t="shared" ref="R250:R255" si="0">+L250</f>
        <v>Oficina Asesora Jurídica</v>
      </c>
      <c r="S250" s="424" t="s">
        <v>1509</v>
      </c>
      <c r="T250" s="424" t="s">
        <v>1516</v>
      </c>
      <c r="V250" s="424" t="s">
        <v>6</v>
      </c>
      <c r="X250" s="424" t="s">
        <v>1517</v>
      </c>
      <c r="AA250" s="424" t="s">
        <v>1509</v>
      </c>
      <c r="AB250" s="424" t="s">
        <v>1509</v>
      </c>
      <c r="AC250" s="424" t="s">
        <v>1509</v>
      </c>
      <c r="AD250" s="424" t="s">
        <v>1509</v>
      </c>
      <c r="AE250" s="424" t="s">
        <v>1509</v>
      </c>
      <c r="AF250" s="425">
        <v>44530</v>
      </c>
      <c r="AG250" s="424" t="s">
        <v>1509</v>
      </c>
      <c r="AH250" s="424">
        <v>1</v>
      </c>
      <c r="AI250" s="414"/>
      <c r="AJ250" s="414"/>
      <c r="AK250" s="414"/>
      <c r="AL250" s="414"/>
      <c r="AM250" s="414"/>
      <c r="AN250" s="414"/>
      <c r="AO250" s="414"/>
      <c r="AP250" s="414"/>
      <c r="AQ250" s="414"/>
      <c r="AR250" s="414"/>
      <c r="AS250" s="414"/>
      <c r="AT250" s="414"/>
      <c r="AU250" s="414"/>
      <c r="AV250" s="414"/>
      <c r="AW250" s="414"/>
      <c r="AX250" s="414"/>
      <c r="AY250" s="414"/>
      <c r="AZ250" s="414"/>
      <c r="BA250" s="414"/>
      <c r="BB250" s="414"/>
      <c r="BC250" s="414"/>
      <c r="BD250" s="414"/>
      <c r="BE250" s="414"/>
      <c r="BF250" s="414"/>
      <c r="BG250" s="414"/>
      <c r="BH250" s="414"/>
      <c r="BI250" s="414"/>
      <c r="BJ250" s="414"/>
      <c r="BK250" s="414"/>
      <c r="BL250" s="414"/>
      <c r="BM250" s="414"/>
      <c r="BN250" s="414"/>
      <c r="BO250" s="414"/>
      <c r="BP250" s="414"/>
      <c r="BQ250" s="414"/>
      <c r="BR250" s="414"/>
      <c r="BS250" s="414"/>
      <c r="BT250" s="414"/>
      <c r="BU250" s="414"/>
      <c r="BV250" s="414"/>
      <c r="BW250" s="414"/>
      <c r="BX250" s="414"/>
      <c r="BY250" s="414"/>
      <c r="BZ250" s="414"/>
      <c r="CA250" s="414"/>
      <c r="CB250" s="414"/>
      <c r="CC250" s="414"/>
      <c r="CD250" s="414"/>
      <c r="CE250" s="414"/>
      <c r="CF250" s="414"/>
      <c r="CG250" s="414"/>
      <c r="CH250" s="414"/>
      <c r="CI250" s="414"/>
      <c r="CJ250" s="414"/>
      <c r="CK250" s="414"/>
      <c r="CL250" s="414"/>
      <c r="CM250" s="414"/>
      <c r="CN250" s="414"/>
      <c r="CO250" s="414"/>
      <c r="CP250" s="414"/>
      <c r="CQ250" s="414"/>
      <c r="CR250" s="414"/>
      <c r="CS250" s="414"/>
      <c r="CT250" s="414"/>
      <c r="CU250" s="414"/>
      <c r="CV250" s="414"/>
      <c r="CW250" s="414"/>
      <c r="CX250" s="414"/>
      <c r="CY250" s="414"/>
      <c r="CZ250" s="414"/>
      <c r="DA250" s="414"/>
      <c r="DB250" s="414"/>
      <c r="DC250" s="414"/>
      <c r="DD250" s="414"/>
      <c r="DE250" s="414"/>
      <c r="DF250" s="414"/>
      <c r="DG250" s="414"/>
      <c r="DH250" s="414"/>
      <c r="DI250" s="414"/>
      <c r="DJ250" s="414"/>
      <c r="DK250" s="414"/>
      <c r="DL250" s="414"/>
      <c r="DM250" s="414"/>
      <c r="DN250" s="414"/>
      <c r="DO250" s="414"/>
      <c r="DP250" s="414"/>
      <c r="DQ250" s="414"/>
      <c r="DR250" s="414"/>
      <c r="DS250" s="414"/>
      <c r="DT250" s="414"/>
      <c r="DU250" s="414"/>
      <c r="DV250" s="414"/>
      <c r="DW250" s="414"/>
      <c r="DX250" s="414"/>
      <c r="DY250" s="414"/>
      <c r="DZ250" s="414"/>
      <c r="EA250" s="414"/>
      <c r="EB250" s="414"/>
      <c r="EC250" s="414"/>
      <c r="ED250" s="414"/>
      <c r="EE250" s="414"/>
      <c r="EF250" s="414"/>
      <c r="EG250" s="414"/>
      <c r="EH250" s="414"/>
      <c r="EI250" s="414"/>
      <c r="EJ250" s="414"/>
      <c r="EK250" s="414"/>
      <c r="EL250" s="414"/>
      <c r="EM250" s="414"/>
      <c r="EN250" s="414"/>
      <c r="EO250" s="414"/>
      <c r="EP250" s="414"/>
      <c r="EQ250" s="414"/>
      <c r="ER250" s="414"/>
      <c r="ES250" s="414"/>
      <c r="ET250" s="414"/>
      <c r="EU250" s="414"/>
    </row>
    <row r="251" spans="1:151" s="424" customFormat="1" ht="60" hidden="1">
      <c r="A251" s="424" t="s">
        <v>2388</v>
      </c>
      <c r="B251" s="424" t="s">
        <v>884</v>
      </c>
      <c r="C251" s="424" t="s">
        <v>361</v>
      </c>
      <c r="D251" s="424" t="s">
        <v>2389</v>
      </c>
      <c r="E251" s="424" t="s">
        <v>2390</v>
      </c>
      <c r="F251" s="424" t="s">
        <v>33</v>
      </c>
      <c r="G251" s="424" t="s">
        <v>2387</v>
      </c>
      <c r="H251" s="424" t="s">
        <v>1592</v>
      </c>
      <c r="I251" s="424" t="s">
        <v>1509</v>
      </c>
      <c r="J251" s="425" t="s">
        <v>1510</v>
      </c>
      <c r="K251" s="425" t="s">
        <v>962</v>
      </c>
      <c r="L251" s="425" t="s">
        <v>962</v>
      </c>
      <c r="M251" s="424" t="s">
        <v>1512</v>
      </c>
      <c r="N251" s="424" t="s">
        <v>1523</v>
      </c>
      <c r="O251" s="424" t="s">
        <v>1581</v>
      </c>
      <c r="P251" s="424" t="s">
        <v>33</v>
      </c>
      <c r="Q251" s="424" t="s">
        <v>32</v>
      </c>
      <c r="R251" s="425" t="str">
        <f t="shared" si="0"/>
        <v>Oficina Asesora Jurídica</v>
      </c>
      <c r="S251" s="424" t="s">
        <v>1509</v>
      </c>
      <c r="T251" s="424" t="s">
        <v>1516</v>
      </c>
      <c r="V251" s="424" t="s">
        <v>6</v>
      </c>
      <c r="X251" s="424" t="s">
        <v>1517</v>
      </c>
      <c r="AA251" s="424" t="s">
        <v>1509</v>
      </c>
      <c r="AB251" s="424" t="s">
        <v>1509</v>
      </c>
      <c r="AC251" s="424" t="s">
        <v>1509</v>
      </c>
      <c r="AD251" s="424" t="s">
        <v>1509</v>
      </c>
      <c r="AE251" s="424" t="s">
        <v>1509</v>
      </c>
      <c r="AF251" s="425">
        <v>44530</v>
      </c>
      <c r="AG251" s="424" t="s">
        <v>1509</v>
      </c>
      <c r="AH251" s="424">
        <v>1</v>
      </c>
      <c r="AI251" s="414"/>
      <c r="AJ251" s="414"/>
      <c r="AK251" s="414"/>
      <c r="AL251" s="414"/>
      <c r="AM251" s="414"/>
      <c r="AN251" s="414"/>
      <c r="AO251" s="414"/>
      <c r="AP251" s="414"/>
      <c r="AQ251" s="414"/>
      <c r="AR251" s="414"/>
      <c r="AS251" s="414"/>
      <c r="AT251" s="414"/>
      <c r="AU251" s="414"/>
      <c r="AV251" s="414"/>
      <c r="AW251" s="414"/>
      <c r="AX251" s="414"/>
      <c r="AY251" s="414"/>
      <c r="AZ251" s="414"/>
      <c r="BA251" s="414"/>
      <c r="BB251" s="414"/>
      <c r="BC251" s="414"/>
      <c r="BD251" s="414"/>
      <c r="BE251" s="414"/>
      <c r="BF251" s="414"/>
      <c r="BG251" s="414"/>
      <c r="BH251" s="414"/>
      <c r="BI251" s="414"/>
      <c r="BJ251" s="414"/>
      <c r="BK251" s="414"/>
      <c r="BL251" s="414"/>
      <c r="BM251" s="414"/>
      <c r="BN251" s="414"/>
      <c r="BO251" s="414"/>
      <c r="BP251" s="414"/>
      <c r="BQ251" s="414"/>
      <c r="BR251" s="414"/>
      <c r="BS251" s="414"/>
      <c r="BT251" s="414"/>
      <c r="BU251" s="414"/>
      <c r="BV251" s="414"/>
      <c r="BW251" s="414"/>
      <c r="BX251" s="414"/>
      <c r="BY251" s="414"/>
      <c r="BZ251" s="414"/>
      <c r="CA251" s="414"/>
      <c r="CB251" s="414"/>
      <c r="CC251" s="414"/>
      <c r="CD251" s="414"/>
      <c r="CE251" s="414"/>
      <c r="CF251" s="414"/>
      <c r="CG251" s="414"/>
      <c r="CH251" s="414"/>
      <c r="CI251" s="414"/>
      <c r="CJ251" s="414"/>
      <c r="CK251" s="414"/>
      <c r="CL251" s="414"/>
      <c r="CM251" s="414"/>
      <c r="CN251" s="414"/>
      <c r="CO251" s="414"/>
      <c r="CP251" s="414"/>
      <c r="CQ251" s="414"/>
      <c r="CR251" s="414"/>
      <c r="CS251" s="414"/>
      <c r="CT251" s="414"/>
      <c r="CU251" s="414"/>
      <c r="CV251" s="414"/>
      <c r="CW251" s="414"/>
      <c r="CX251" s="414"/>
      <c r="CY251" s="414"/>
      <c r="CZ251" s="414"/>
      <c r="DA251" s="414"/>
      <c r="DB251" s="414"/>
      <c r="DC251" s="414"/>
      <c r="DD251" s="414"/>
      <c r="DE251" s="414"/>
      <c r="DF251" s="414"/>
      <c r="DG251" s="414"/>
      <c r="DH251" s="414"/>
      <c r="DI251" s="414"/>
      <c r="DJ251" s="414"/>
      <c r="DK251" s="414"/>
      <c r="DL251" s="414"/>
      <c r="DM251" s="414"/>
      <c r="DN251" s="414"/>
      <c r="DO251" s="414"/>
      <c r="DP251" s="414"/>
      <c r="DQ251" s="414"/>
      <c r="DR251" s="414"/>
      <c r="DS251" s="414"/>
      <c r="DT251" s="414"/>
      <c r="DU251" s="414"/>
      <c r="DV251" s="414"/>
      <c r="DW251" s="414"/>
      <c r="DX251" s="414"/>
      <c r="DY251" s="414"/>
      <c r="DZ251" s="414"/>
      <c r="EA251" s="414"/>
      <c r="EB251" s="414"/>
      <c r="EC251" s="414"/>
      <c r="ED251" s="414"/>
      <c r="EE251" s="414"/>
      <c r="EF251" s="414"/>
      <c r="EG251" s="414"/>
      <c r="EH251" s="414"/>
      <c r="EI251" s="414"/>
      <c r="EJ251" s="414"/>
      <c r="EK251" s="414"/>
      <c r="EL251" s="414"/>
      <c r="EM251" s="414"/>
      <c r="EN251" s="414"/>
      <c r="EO251" s="414"/>
      <c r="EP251" s="414"/>
      <c r="EQ251" s="414"/>
      <c r="ER251" s="414"/>
      <c r="ES251" s="414"/>
      <c r="ET251" s="414"/>
      <c r="EU251" s="414"/>
    </row>
    <row r="252" spans="1:151" s="424" customFormat="1" ht="120" hidden="1">
      <c r="A252" s="424" t="s">
        <v>2391</v>
      </c>
      <c r="B252" s="424" t="s">
        <v>884</v>
      </c>
      <c r="C252" s="424" t="s">
        <v>361</v>
      </c>
      <c r="D252" s="424" t="s">
        <v>2392</v>
      </c>
      <c r="E252" s="424" t="s">
        <v>2393</v>
      </c>
      <c r="F252" s="424" t="s">
        <v>33</v>
      </c>
      <c r="G252" s="424" t="s">
        <v>2387</v>
      </c>
      <c r="H252" s="424" t="s">
        <v>1592</v>
      </c>
      <c r="I252" s="424" t="s">
        <v>1509</v>
      </c>
      <c r="J252" s="425" t="s">
        <v>1510</v>
      </c>
      <c r="K252" s="425" t="s">
        <v>962</v>
      </c>
      <c r="L252" s="425" t="s">
        <v>962</v>
      </c>
      <c r="M252" s="424" t="s">
        <v>1512</v>
      </c>
      <c r="N252" s="424" t="s">
        <v>1523</v>
      </c>
      <c r="O252" s="424" t="s">
        <v>1581</v>
      </c>
      <c r="P252" s="424" t="s">
        <v>33</v>
      </c>
      <c r="Q252" s="424" t="s">
        <v>32</v>
      </c>
      <c r="R252" s="425" t="str">
        <f t="shared" si="0"/>
        <v>Oficina Asesora Jurídica</v>
      </c>
      <c r="S252" s="424" t="s">
        <v>1509</v>
      </c>
      <c r="T252" s="424" t="s">
        <v>1516</v>
      </c>
      <c r="V252" s="424" t="s">
        <v>6</v>
      </c>
      <c r="X252" s="424" t="s">
        <v>1517</v>
      </c>
      <c r="AA252" s="424" t="s">
        <v>1509</v>
      </c>
      <c r="AB252" s="424" t="s">
        <v>1509</v>
      </c>
      <c r="AC252" s="424" t="s">
        <v>1509</v>
      </c>
      <c r="AD252" s="424" t="s">
        <v>1509</v>
      </c>
      <c r="AE252" s="424" t="s">
        <v>1509</v>
      </c>
      <c r="AF252" s="425">
        <v>44530</v>
      </c>
      <c r="AG252" s="424" t="s">
        <v>1509</v>
      </c>
      <c r="AH252" s="424">
        <v>1</v>
      </c>
      <c r="AI252" s="414"/>
      <c r="AJ252" s="414"/>
      <c r="AK252" s="414"/>
      <c r="AL252" s="414"/>
      <c r="AM252" s="414"/>
      <c r="AN252" s="414"/>
      <c r="AO252" s="414"/>
      <c r="AP252" s="414"/>
      <c r="AQ252" s="414"/>
      <c r="AR252" s="414"/>
      <c r="AS252" s="414"/>
      <c r="AT252" s="414"/>
      <c r="AU252" s="414"/>
      <c r="AV252" s="414"/>
      <c r="AW252" s="414"/>
      <c r="AX252" s="414"/>
      <c r="AY252" s="414"/>
      <c r="AZ252" s="414"/>
      <c r="BA252" s="414"/>
      <c r="BB252" s="414"/>
      <c r="BC252" s="414"/>
      <c r="BD252" s="414"/>
      <c r="BE252" s="414"/>
      <c r="BF252" s="414"/>
      <c r="BG252" s="414"/>
      <c r="BH252" s="414"/>
      <c r="BI252" s="414"/>
      <c r="BJ252" s="414"/>
      <c r="BK252" s="414"/>
      <c r="BL252" s="414"/>
      <c r="BM252" s="414"/>
      <c r="BN252" s="414"/>
      <c r="BO252" s="414"/>
      <c r="BP252" s="414"/>
      <c r="BQ252" s="414"/>
      <c r="BR252" s="414"/>
      <c r="BS252" s="414"/>
      <c r="BT252" s="414"/>
      <c r="BU252" s="414"/>
      <c r="BV252" s="414"/>
      <c r="BW252" s="414"/>
      <c r="BX252" s="414"/>
      <c r="BY252" s="414"/>
      <c r="BZ252" s="414"/>
      <c r="CA252" s="414"/>
      <c r="CB252" s="414"/>
      <c r="CC252" s="414"/>
      <c r="CD252" s="414"/>
      <c r="CE252" s="414"/>
      <c r="CF252" s="414"/>
      <c r="CG252" s="414"/>
      <c r="CH252" s="414"/>
      <c r="CI252" s="414"/>
      <c r="CJ252" s="414"/>
      <c r="CK252" s="414"/>
      <c r="CL252" s="414"/>
      <c r="CM252" s="414"/>
      <c r="CN252" s="414"/>
      <c r="CO252" s="414"/>
      <c r="CP252" s="414"/>
      <c r="CQ252" s="414"/>
      <c r="CR252" s="414"/>
      <c r="CS252" s="414"/>
      <c r="CT252" s="414"/>
      <c r="CU252" s="414"/>
      <c r="CV252" s="414"/>
      <c r="CW252" s="414"/>
      <c r="CX252" s="414"/>
      <c r="CY252" s="414"/>
      <c r="CZ252" s="414"/>
      <c r="DA252" s="414"/>
      <c r="DB252" s="414"/>
      <c r="DC252" s="414"/>
      <c r="DD252" s="414"/>
      <c r="DE252" s="414"/>
      <c r="DF252" s="414"/>
      <c r="DG252" s="414"/>
      <c r="DH252" s="414"/>
      <c r="DI252" s="414"/>
      <c r="DJ252" s="414"/>
      <c r="DK252" s="414"/>
      <c r="DL252" s="414"/>
      <c r="DM252" s="414"/>
      <c r="DN252" s="414"/>
      <c r="DO252" s="414"/>
      <c r="DP252" s="414"/>
      <c r="DQ252" s="414"/>
      <c r="DR252" s="414"/>
      <c r="DS252" s="414"/>
      <c r="DT252" s="414"/>
      <c r="DU252" s="414"/>
      <c r="DV252" s="414"/>
      <c r="DW252" s="414"/>
      <c r="DX252" s="414"/>
      <c r="DY252" s="414"/>
      <c r="DZ252" s="414"/>
      <c r="EA252" s="414"/>
      <c r="EB252" s="414"/>
      <c r="EC252" s="414"/>
      <c r="ED252" s="414"/>
      <c r="EE252" s="414"/>
      <c r="EF252" s="414"/>
      <c r="EG252" s="414"/>
      <c r="EH252" s="414"/>
      <c r="EI252" s="414"/>
      <c r="EJ252" s="414"/>
      <c r="EK252" s="414"/>
      <c r="EL252" s="414"/>
      <c r="EM252" s="414"/>
      <c r="EN252" s="414"/>
      <c r="EO252" s="414"/>
      <c r="EP252" s="414"/>
      <c r="EQ252" s="414"/>
      <c r="ER252" s="414"/>
      <c r="ES252" s="414"/>
      <c r="ET252" s="414"/>
      <c r="EU252" s="414"/>
    </row>
    <row r="253" spans="1:151" s="424" customFormat="1" ht="60" hidden="1">
      <c r="A253" s="424" t="s">
        <v>2394</v>
      </c>
      <c r="B253" s="424" t="s">
        <v>884</v>
      </c>
      <c r="C253" s="424" t="s">
        <v>361</v>
      </c>
      <c r="D253" s="424" t="s">
        <v>2395</v>
      </c>
      <c r="E253" s="424" t="s">
        <v>2396</v>
      </c>
      <c r="F253" s="424" t="s">
        <v>33</v>
      </c>
      <c r="G253" s="424" t="s">
        <v>2397</v>
      </c>
      <c r="H253" s="424" t="s">
        <v>1592</v>
      </c>
      <c r="I253" s="424" t="s">
        <v>1509</v>
      </c>
      <c r="J253" s="425" t="s">
        <v>1510</v>
      </c>
      <c r="K253" s="425" t="s">
        <v>962</v>
      </c>
      <c r="L253" s="425" t="s">
        <v>962</v>
      </c>
      <c r="M253" s="424" t="s">
        <v>1512</v>
      </c>
      <c r="N253" s="424" t="s">
        <v>1514</v>
      </c>
      <c r="O253" s="424" t="s">
        <v>1581</v>
      </c>
      <c r="P253" s="424" t="s">
        <v>33</v>
      </c>
      <c r="Q253" s="424" t="s">
        <v>32</v>
      </c>
      <c r="R253" s="425" t="str">
        <f t="shared" si="0"/>
        <v>Oficina Asesora Jurídica</v>
      </c>
      <c r="S253" s="424" t="s">
        <v>1509</v>
      </c>
      <c r="T253" s="424" t="s">
        <v>1516</v>
      </c>
      <c r="V253" s="424" t="s">
        <v>6</v>
      </c>
      <c r="X253" s="424" t="s">
        <v>1517</v>
      </c>
      <c r="AA253" s="424" t="s">
        <v>1509</v>
      </c>
      <c r="AB253" s="424" t="s">
        <v>1509</v>
      </c>
      <c r="AC253" s="424" t="s">
        <v>1509</v>
      </c>
      <c r="AD253" s="424" t="s">
        <v>1509</v>
      </c>
      <c r="AE253" s="424" t="s">
        <v>1509</v>
      </c>
      <c r="AF253" s="425">
        <v>44530</v>
      </c>
      <c r="AG253" s="424" t="s">
        <v>1509</v>
      </c>
      <c r="AH253" s="424">
        <v>1</v>
      </c>
      <c r="AI253" s="414"/>
      <c r="AJ253" s="414"/>
      <c r="AK253" s="414"/>
      <c r="AL253" s="414"/>
      <c r="AM253" s="414"/>
      <c r="AN253" s="414"/>
      <c r="AO253" s="414"/>
      <c r="AP253" s="414"/>
      <c r="AQ253" s="414"/>
      <c r="AR253" s="414"/>
      <c r="AS253" s="414"/>
      <c r="AT253" s="414"/>
      <c r="AU253" s="414"/>
      <c r="AV253" s="414"/>
      <c r="AW253" s="414"/>
      <c r="AX253" s="414"/>
      <c r="AY253" s="414"/>
      <c r="AZ253" s="414"/>
      <c r="BA253" s="414"/>
      <c r="BB253" s="414"/>
      <c r="BC253" s="414"/>
      <c r="BD253" s="414"/>
      <c r="BE253" s="414"/>
      <c r="BF253" s="414"/>
      <c r="BG253" s="414"/>
      <c r="BH253" s="414"/>
      <c r="BI253" s="414"/>
      <c r="BJ253" s="414"/>
      <c r="BK253" s="414"/>
      <c r="BL253" s="414"/>
      <c r="BM253" s="414"/>
      <c r="BN253" s="414"/>
      <c r="BO253" s="414"/>
      <c r="BP253" s="414"/>
      <c r="BQ253" s="414"/>
      <c r="BR253" s="414"/>
      <c r="BS253" s="414"/>
      <c r="BT253" s="414"/>
      <c r="BU253" s="414"/>
      <c r="BV253" s="414"/>
      <c r="BW253" s="414"/>
      <c r="BX253" s="414"/>
      <c r="BY253" s="414"/>
      <c r="BZ253" s="414"/>
      <c r="CA253" s="414"/>
      <c r="CB253" s="414"/>
      <c r="CC253" s="414"/>
      <c r="CD253" s="414"/>
      <c r="CE253" s="414"/>
      <c r="CF253" s="414"/>
      <c r="CG253" s="414"/>
      <c r="CH253" s="414"/>
      <c r="CI253" s="414"/>
      <c r="CJ253" s="414"/>
      <c r="CK253" s="414"/>
      <c r="CL253" s="414"/>
      <c r="CM253" s="414"/>
      <c r="CN253" s="414"/>
      <c r="CO253" s="414"/>
      <c r="CP253" s="414"/>
      <c r="CQ253" s="414"/>
      <c r="CR253" s="414"/>
      <c r="CS253" s="414"/>
      <c r="CT253" s="414"/>
      <c r="CU253" s="414"/>
      <c r="CV253" s="414"/>
      <c r="CW253" s="414"/>
      <c r="CX253" s="414"/>
      <c r="CY253" s="414"/>
      <c r="CZ253" s="414"/>
      <c r="DA253" s="414"/>
      <c r="DB253" s="414"/>
      <c r="DC253" s="414"/>
      <c r="DD253" s="414"/>
      <c r="DE253" s="414"/>
      <c r="DF253" s="414"/>
      <c r="DG253" s="414"/>
      <c r="DH253" s="414"/>
      <c r="DI253" s="414"/>
      <c r="DJ253" s="414"/>
      <c r="DK253" s="414"/>
      <c r="DL253" s="414"/>
      <c r="DM253" s="414"/>
      <c r="DN253" s="414"/>
      <c r="DO253" s="414"/>
      <c r="DP253" s="414"/>
      <c r="DQ253" s="414"/>
      <c r="DR253" s="414"/>
      <c r="DS253" s="414"/>
      <c r="DT253" s="414"/>
      <c r="DU253" s="414"/>
      <c r="DV253" s="414"/>
      <c r="DW253" s="414"/>
      <c r="DX253" s="414"/>
      <c r="DY253" s="414"/>
      <c r="DZ253" s="414"/>
      <c r="EA253" s="414"/>
      <c r="EB253" s="414"/>
      <c r="EC253" s="414"/>
      <c r="ED253" s="414"/>
      <c r="EE253" s="414"/>
      <c r="EF253" s="414"/>
      <c r="EG253" s="414"/>
      <c r="EH253" s="414"/>
      <c r="EI253" s="414"/>
      <c r="EJ253" s="414"/>
      <c r="EK253" s="414"/>
      <c r="EL253" s="414"/>
      <c r="EM253" s="414"/>
      <c r="EN253" s="414"/>
      <c r="EO253" s="414"/>
      <c r="EP253" s="414"/>
      <c r="EQ253" s="414"/>
      <c r="ER253" s="414"/>
      <c r="ES253" s="414"/>
      <c r="ET253" s="414"/>
      <c r="EU253" s="414"/>
    </row>
    <row r="254" spans="1:151" s="424" customFormat="1" ht="60" hidden="1">
      <c r="A254" s="424" t="s">
        <v>2398</v>
      </c>
      <c r="B254" s="424" t="s">
        <v>884</v>
      </c>
      <c r="C254" s="424" t="s">
        <v>361</v>
      </c>
      <c r="D254" s="424" t="s">
        <v>2395</v>
      </c>
      <c r="E254" s="424" t="s">
        <v>2399</v>
      </c>
      <c r="F254" s="424" t="s">
        <v>33</v>
      </c>
      <c r="G254" s="424" t="s">
        <v>2397</v>
      </c>
      <c r="H254" s="424" t="s">
        <v>1508</v>
      </c>
      <c r="I254" s="424" t="s">
        <v>1509</v>
      </c>
      <c r="J254" s="425" t="s">
        <v>1510</v>
      </c>
      <c r="K254" s="425" t="s">
        <v>962</v>
      </c>
      <c r="L254" s="425" t="s">
        <v>962</v>
      </c>
      <c r="M254" s="424" t="s">
        <v>1512</v>
      </c>
      <c r="N254" s="424" t="s">
        <v>1514</v>
      </c>
      <c r="O254" s="424" t="s">
        <v>1581</v>
      </c>
      <c r="P254" s="424" t="s">
        <v>33</v>
      </c>
      <c r="Q254" s="424" t="s">
        <v>32</v>
      </c>
      <c r="R254" s="425" t="str">
        <f t="shared" si="0"/>
        <v>Oficina Asesora Jurídica</v>
      </c>
      <c r="S254" s="424" t="s">
        <v>1509</v>
      </c>
      <c r="T254" s="424" t="s">
        <v>1516</v>
      </c>
      <c r="V254" s="424" t="s">
        <v>6</v>
      </c>
      <c r="X254" s="424" t="s">
        <v>1517</v>
      </c>
      <c r="AA254" s="424" t="s">
        <v>1509</v>
      </c>
      <c r="AB254" s="424" t="s">
        <v>1509</v>
      </c>
      <c r="AC254" s="424" t="s">
        <v>1509</v>
      </c>
      <c r="AD254" s="424" t="s">
        <v>1509</v>
      </c>
      <c r="AE254" s="424" t="s">
        <v>1509</v>
      </c>
      <c r="AF254" s="425">
        <v>44530</v>
      </c>
      <c r="AG254" s="424" t="s">
        <v>1509</v>
      </c>
      <c r="AH254" s="424">
        <v>1</v>
      </c>
      <c r="AI254" s="414"/>
      <c r="AJ254" s="414"/>
      <c r="AK254" s="414"/>
      <c r="AL254" s="414"/>
      <c r="AM254" s="414"/>
      <c r="AN254" s="414"/>
      <c r="AO254" s="414"/>
      <c r="AP254" s="414"/>
      <c r="AQ254" s="414"/>
      <c r="AR254" s="414"/>
      <c r="AS254" s="414"/>
      <c r="AT254" s="414"/>
      <c r="AU254" s="414"/>
      <c r="AV254" s="414"/>
      <c r="AW254" s="414"/>
      <c r="AX254" s="414"/>
      <c r="AY254" s="414"/>
      <c r="AZ254" s="414"/>
      <c r="BA254" s="414"/>
      <c r="BB254" s="414"/>
      <c r="BC254" s="414"/>
      <c r="BD254" s="414"/>
      <c r="BE254" s="414"/>
      <c r="BF254" s="414"/>
      <c r="BG254" s="414"/>
      <c r="BH254" s="414"/>
      <c r="BI254" s="414"/>
      <c r="BJ254" s="414"/>
      <c r="BK254" s="414"/>
      <c r="BL254" s="414"/>
      <c r="BM254" s="414"/>
      <c r="BN254" s="414"/>
      <c r="BO254" s="414"/>
      <c r="BP254" s="414"/>
      <c r="BQ254" s="414"/>
      <c r="BR254" s="414"/>
      <c r="BS254" s="414"/>
      <c r="BT254" s="414"/>
      <c r="BU254" s="414"/>
      <c r="BV254" s="414"/>
      <c r="BW254" s="414"/>
      <c r="BX254" s="414"/>
      <c r="BY254" s="414"/>
      <c r="BZ254" s="414"/>
      <c r="CA254" s="414"/>
      <c r="CB254" s="414"/>
      <c r="CC254" s="414"/>
      <c r="CD254" s="414"/>
      <c r="CE254" s="414"/>
      <c r="CF254" s="414"/>
      <c r="CG254" s="414"/>
      <c r="CH254" s="414"/>
      <c r="CI254" s="414"/>
      <c r="CJ254" s="414"/>
      <c r="CK254" s="414"/>
      <c r="CL254" s="414"/>
      <c r="CM254" s="414"/>
      <c r="CN254" s="414"/>
      <c r="CO254" s="414"/>
      <c r="CP254" s="414"/>
      <c r="CQ254" s="414"/>
      <c r="CR254" s="414"/>
      <c r="CS254" s="414"/>
      <c r="CT254" s="414"/>
      <c r="CU254" s="414"/>
      <c r="CV254" s="414"/>
      <c r="CW254" s="414"/>
      <c r="CX254" s="414"/>
      <c r="CY254" s="414"/>
      <c r="CZ254" s="414"/>
      <c r="DA254" s="414"/>
      <c r="DB254" s="414"/>
      <c r="DC254" s="414"/>
      <c r="DD254" s="414"/>
      <c r="DE254" s="414"/>
      <c r="DF254" s="414"/>
      <c r="DG254" s="414"/>
      <c r="DH254" s="414"/>
      <c r="DI254" s="414"/>
      <c r="DJ254" s="414"/>
      <c r="DK254" s="414"/>
      <c r="DL254" s="414"/>
      <c r="DM254" s="414"/>
      <c r="DN254" s="414"/>
      <c r="DO254" s="414"/>
      <c r="DP254" s="414"/>
      <c r="DQ254" s="414"/>
      <c r="DR254" s="414"/>
      <c r="DS254" s="414"/>
      <c r="DT254" s="414"/>
      <c r="DU254" s="414"/>
      <c r="DV254" s="414"/>
      <c r="DW254" s="414"/>
      <c r="DX254" s="414"/>
      <c r="DY254" s="414"/>
      <c r="DZ254" s="414"/>
      <c r="EA254" s="414"/>
      <c r="EB254" s="414"/>
      <c r="EC254" s="414"/>
      <c r="ED254" s="414"/>
      <c r="EE254" s="414"/>
      <c r="EF254" s="414"/>
      <c r="EG254" s="414"/>
      <c r="EH254" s="414"/>
      <c r="EI254" s="414"/>
      <c r="EJ254" s="414"/>
      <c r="EK254" s="414"/>
      <c r="EL254" s="414"/>
      <c r="EM254" s="414"/>
      <c r="EN254" s="414"/>
      <c r="EO254" s="414"/>
      <c r="EP254" s="414"/>
      <c r="EQ254" s="414"/>
      <c r="ER254" s="414"/>
      <c r="ES254" s="414"/>
      <c r="ET254" s="414"/>
      <c r="EU254" s="414"/>
    </row>
    <row r="255" spans="1:151" s="424" customFormat="1" ht="75" hidden="1">
      <c r="A255" s="424" t="s">
        <v>2400</v>
      </c>
      <c r="B255" s="424" t="s">
        <v>884</v>
      </c>
      <c r="C255" s="424" t="s">
        <v>361</v>
      </c>
      <c r="D255" s="424" t="s">
        <v>2401</v>
      </c>
      <c r="E255" s="424" t="s">
        <v>2402</v>
      </c>
      <c r="F255" s="424" t="s">
        <v>33</v>
      </c>
      <c r="G255" s="424" t="s">
        <v>2397</v>
      </c>
      <c r="H255" s="424" t="s">
        <v>1508</v>
      </c>
      <c r="I255" s="424" t="s">
        <v>1509</v>
      </c>
      <c r="J255" s="425" t="s">
        <v>1510</v>
      </c>
      <c r="K255" s="425" t="s">
        <v>962</v>
      </c>
      <c r="L255" s="425" t="s">
        <v>962</v>
      </c>
      <c r="M255" s="424" t="s">
        <v>1512</v>
      </c>
      <c r="N255" s="424" t="s">
        <v>1514</v>
      </c>
      <c r="O255" s="424" t="s">
        <v>1581</v>
      </c>
      <c r="P255" s="424" t="s">
        <v>33</v>
      </c>
      <c r="Q255" s="424" t="s">
        <v>32</v>
      </c>
      <c r="R255" s="425" t="str">
        <f t="shared" si="0"/>
        <v>Oficina Asesora Jurídica</v>
      </c>
      <c r="S255" s="424" t="s">
        <v>1509</v>
      </c>
      <c r="T255" s="424" t="s">
        <v>1516</v>
      </c>
      <c r="V255" s="424" t="s">
        <v>6</v>
      </c>
      <c r="X255" s="424" t="s">
        <v>1517</v>
      </c>
      <c r="AA255" s="424" t="s">
        <v>1509</v>
      </c>
      <c r="AB255" s="424" t="s">
        <v>1509</v>
      </c>
      <c r="AC255" s="424" t="s">
        <v>1509</v>
      </c>
      <c r="AD255" s="424" t="s">
        <v>1509</v>
      </c>
      <c r="AE255" s="424" t="s">
        <v>1509</v>
      </c>
      <c r="AF255" s="425">
        <v>44530</v>
      </c>
      <c r="AG255" s="424" t="s">
        <v>1509</v>
      </c>
      <c r="AH255" s="424">
        <v>1</v>
      </c>
      <c r="AI255" s="414"/>
      <c r="AJ255" s="414"/>
      <c r="AK255" s="414"/>
      <c r="AL255" s="414"/>
      <c r="AM255" s="414"/>
      <c r="AN255" s="414"/>
      <c r="AO255" s="414"/>
      <c r="AP255" s="414"/>
      <c r="AQ255" s="414"/>
      <c r="AR255" s="414"/>
      <c r="AS255" s="414"/>
      <c r="AT255" s="414"/>
      <c r="AU255" s="414"/>
      <c r="AV255" s="414"/>
      <c r="AW255" s="414"/>
      <c r="AX255" s="414"/>
      <c r="AY255" s="414"/>
      <c r="AZ255" s="414"/>
      <c r="BA255" s="414"/>
      <c r="BB255" s="414"/>
      <c r="BC255" s="414"/>
      <c r="BD255" s="414"/>
      <c r="BE255" s="414"/>
      <c r="BF255" s="414"/>
      <c r="BG255" s="414"/>
      <c r="BH255" s="414"/>
      <c r="BI255" s="414"/>
      <c r="BJ255" s="414"/>
      <c r="BK255" s="414"/>
      <c r="BL255" s="414"/>
      <c r="BM255" s="414"/>
      <c r="BN255" s="414"/>
      <c r="BO255" s="414"/>
      <c r="BP255" s="414"/>
      <c r="BQ255" s="414"/>
      <c r="BR255" s="414"/>
      <c r="BS255" s="414"/>
      <c r="BT255" s="414"/>
      <c r="BU255" s="414"/>
      <c r="BV255" s="414"/>
      <c r="BW255" s="414"/>
      <c r="BX255" s="414"/>
      <c r="BY255" s="414"/>
      <c r="BZ255" s="414"/>
      <c r="CA255" s="414"/>
      <c r="CB255" s="414"/>
      <c r="CC255" s="414"/>
      <c r="CD255" s="414"/>
      <c r="CE255" s="414"/>
      <c r="CF255" s="414"/>
      <c r="CG255" s="414"/>
      <c r="CH255" s="414"/>
      <c r="CI255" s="414"/>
      <c r="CJ255" s="414"/>
      <c r="CK255" s="414"/>
      <c r="CL255" s="414"/>
      <c r="CM255" s="414"/>
      <c r="CN255" s="414"/>
      <c r="CO255" s="414"/>
      <c r="CP255" s="414"/>
      <c r="CQ255" s="414"/>
      <c r="CR255" s="414"/>
      <c r="CS255" s="414"/>
      <c r="CT255" s="414"/>
      <c r="CU255" s="414"/>
      <c r="CV255" s="414"/>
      <c r="CW255" s="414"/>
      <c r="CX255" s="414"/>
      <c r="CY255" s="414"/>
      <c r="CZ255" s="414"/>
      <c r="DA255" s="414"/>
      <c r="DB255" s="414"/>
      <c r="DC255" s="414"/>
      <c r="DD255" s="414"/>
      <c r="DE255" s="414"/>
      <c r="DF255" s="414"/>
      <c r="DG255" s="414"/>
      <c r="DH255" s="414"/>
      <c r="DI255" s="414"/>
      <c r="DJ255" s="414"/>
      <c r="DK255" s="414"/>
      <c r="DL255" s="414"/>
      <c r="DM255" s="414"/>
      <c r="DN255" s="414"/>
      <c r="DO255" s="414"/>
      <c r="DP255" s="414"/>
      <c r="DQ255" s="414"/>
      <c r="DR255" s="414"/>
      <c r="DS255" s="414"/>
      <c r="DT255" s="414"/>
      <c r="DU255" s="414"/>
      <c r="DV255" s="414"/>
      <c r="DW255" s="414"/>
      <c r="DX255" s="414"/>
      <c r="DY255" s="414"/>
      <c r="DZ255" s="414"/>
      <c r="EA255" s="414"/>
      <c r="EB255" s="414"/>
      <c r="EC255" s="414"/>
      <c r="ED255" s="414"/>
      <c r="EE255" s="414"/>
      <c r="EF255" s="414"/>
      <c r="EG255" s="414"/>
      <c r="EH255" s="414"/>
      <c r="EI255" s="414"/>
      <c r="EJ255" s="414"/>
      <c r="EK255" s="414"/>
      <c r="EL255" s="414"/>
      <c r="EM255" s="414"/>
      <c r="EN255" s="414"/>
      <c r="EO255" s="414"/>
      <c r="EP255" s="414"/>
      <c r="EQ255" s="414"/>
      <c r="ER255" s="414"/>
      <c r="ES255" s="414"/>
      <c r="ET255" s="414"/>
      <c r="EU255" s="414"/>
    </row>
    <row r="256" spans="1:151" s="424" customFormat="1" ht="150" hidden="1">
      <c r="A256" s="424" t="s">
        <v>2403</v>
      </c>
      <c r="B256" s="424" t="s">
        <v>884</v>
      </c>
      <c r="C256" s="454" t="s">
        <v>361</v>
      </c>
      <c r="D256" s="424" t="s">
        <v>2404</v>
      </c>
      <c r="E256" s="427" t="s">
        <v>2405</v>
      </c>
      <c r="F256" s="424" t="s">
        <v>33</v>
      </c>
      <c r="G256" s="424" t="s">
        <v>2387</v>
      </c>
      <c r="H256" s="424" t="s">
        <v>1508</v>
      </c>
      <c r="I256" s="424" t="s">
        <v>1509</v>
      </c>
      <c r="J256" s="425" t="s">
        <v>1510</v>
      </c>
      <c r="K256" s="425" t="s">
        <v>962</v>
      </c>
      <c r="L256" s="425" t="s">
        <v>962</v>
      </c>
      <c r="M256" s="424" t="s">
        <v>1512</v>
      </c>
      <c r="N256" s="424" t="s">
        <v>1514</v>
      </c>
      <c r="O256" s="424" t="s">
        <v>1581</v>
      </c>
      <c r="P256" s="424" t="s">
        <v>33</v>
      </c>
      <c r="Q256" s="424" t="s">
        <v>32</v>
      </c>
      <c r="R256" s="424" t="s">
        <v>962</v>
      </c>
      <c r="S256" s="424" t="s">
        <v>1509</v>
      </c>
      <c r="T256" s="424" t="s">
        <v>1516</v>
      </c>
      <c r="V256" s="424" t="s">
        <v>6</v>
      </c>
      <c r="X256" s="424" t="s">
        <v>6</v>
      </c>
      <c r="AA256" s="424" t="s">
        <v>1509</v>
      </c>
      <c r="AB256" s="424" t="s">
        <v>1509</v>
      </c>
      <c r="AC256" s="424" t="s">
        <v>1509</v>
      </c>
      <c r="AD256" s="424" t="s">
        <v>1509</v>
      </c>
      <c r="AE256" s="424" t="s">
        <v>1509</v>
      </c>
      <c r="AF256" s="425">
        <v>44530</v>
      </c>
      <c r="AG256" s="424" t="s">
        <v>1509</v>
      </c>
      <c r="AH256" s="424">
        <v>1</v>
      </c>
      <c r="AI256" s="414"/>
      <c r="AJ256" s="414"/>
      <c r="AK256" s="414"/>
      <c r="AL256" s="414"/>
      <c r="AM256" s="414"/>
      <c r="AN256" s="414"/>
      <c r="AO256" s="414"/>
      <c r="AP256" s="414"/>
      <c r="AQ256" s="414"/>
      <c r="AR256" s="414"/>
      <c r="AS256" s="414"/>
      <c r="AT256" s="414"/>
      <c r="AU256" s="414"/>
      <c r="AV256" s="414"/>
      <c r="AW256" s="414"/>
      <c r="AX256" s="414"/>
      <c r="AY256" s="414"/>
      <c r="AZ256" s="414"/>
      <c r="BA256" s="414"/>
      <c r="BB256" s="414"/>
      <c r="BC256" s="414"/>
      <c r="BD256" s="414"/>
      <c r="BE256" s="414"/>
      <c r="BF256" s="414"/>
      <c r="BG256" s="414"/>
      <c r="BH256" s="414"/>
      <c r="BI256" s="414"/>
      <c r="BJ256" s="414"/>
      <c r="BK256" s="414"/>
      <c r="BL256" s="414"/>
      <c r="BM256" s="414"/>
      <c r="BN256" s="414"/>
      <c r="BO256" s="414"/>
      <c r="BP256" s="414"/>
      <c r="BQ256" s="414"/>
      <c r="BR256" s="414"/>
      <c r="BS256" s="414"/>
      <c r="BT256" s="414"/>
      <c r="BU256" s="414"/>
      <c r="BV256" s="414"/>
      <c r="BW256" s="414"/>
      <c r="BX256" s="414"/>
      <c r="BY256" s="414"/>
      <c r="BZ256" s="414"/>
      <c r="CA256" s="414"/>
      <c r="CB256" s="414"/>
      <c r="CC256" s="414"/>
      <c r="CD256" s="414"/>
      <c r="CE256" s="414"/>
      <c r="CF256" s="414"/>
      <c r="CG256" s="414"/>
      <c r="CH256" s="414"/>
      <c r="CI256" s="414"/>
      <c r="CJ256" s="414"/>
      <c r="CK256" s="414"/>
      <c r="CL256" s="414"/>
      <c r="CM256" s="414"/>
      <c r="CN256" s="414"/>
      <c r="CO256" s="414"/>
      <c r="CP256" s="414"/>
      <c r="CQ256" s="414"/>
      <c r="CR256" s="414"/>
      <c r="CS256" s="414"/>
      <c r="CT256" s="414"/>
      <c r="CU256" s="414"/>
      <c r="CV256" s="414"/>
      <c r="CW256" s="414"/>
      <c r="CX256" s="414"/>
      <c r="CY256" s="414"/>
      <c r="CZ256" s="414"/>
      <c r="DA256" s="414"/>
      <c r="DB256" s="414"/>
      <c r="DC256" s="414"/>
      <c r="DD256" s="414"/>
      <c r="DE256" s="414"/>
      <c r="DF256" s="414"/>
      <c r="DG256" s="414"/>
      <c r="DH256" s="414"/>
      <c r="DI256" s="414"/>
      <c r="DJ256" s="414"/>
      <c r="DK256" s="414"/>
      <c r="DL256" s="414"/>
      <c r="DM256" s="414"/>
      <c r="DN256" s="414"/>
      <c r="DO256" s="414"/>
      <c r="DP256" s="414"/>
      <c r="DQ256" s="414"/>
      <c r="DR256" s="414"/>
      <c r="DS256" s="414"/>
      <c r="DT256" s="414"/>
      <c r="DU256" s="414"/>
      <c r="DV256" s="414"/>
      <c r="DW256" s="414"/>
      <c r="DX256" s="414"/>
      <c r="DY256" s="414"/>
      <c r="DZ256" s="414"/>
      <c r="EA256" s="414"/>
      <c r="EB256" s="414"/>
      <c r="EC256" s="414"/>
      <c r="ED256" s="414"/>
      <c r="EE256" s="414"/>
      <c r="EF256" s="414"/>
      <c r="EG256" s="414"/>
      <c r="EH256" s="414"/>
      <c r="EI256" s="414"/>
      <c r="EJ256" s="414"/>
      <c r="EK256" s="414"/>
      <c r="EL256" s="414"/>
      <c r="EM256" s="414"/>
      <c r="EN256" s="414"/>
      <c r="EO256" s="414"/>
      <c r="EP256" s="414"/>
      <c r="EQ256" s="414"/>
      <c r="ER256" s="414"/>
      <c r="ES256" s="414"/>
      <c r="ET256" s="414"/>
      <c r="EU256" s="414"/>
    </row>
    <row r="257" spans="1:151" s="424" customFormat="1" ht="30" hidden="1">
      <c r="A257" s="424" t="s">
        <v>2406</v>
      </c>
      <c r="B257" s="424" t="s">
        <v>884</v>
      </c>
      <c r="C257" s="454" t="s">
        <v>361</v>
      </c>
      <c r="D257" s="424" t="s">
        <v>2407</v>
      </c>
      <c r="E257" s="424" t="s">
        <v>2408</v>
      </c>
      <c r="F257" s="424" t="s">
        <v>33</v>
      </c>
      <c r="G257" s="424" t="s">
        <v>2409</v>
      </c>
      <c r="H257" s="424" t="s">
        <v>1508</v>
      </c>
      <c r="I257" s="424" t="s">
        <v>1509</v>
      </c>
      <c r="J257" s="425" t="s">
        <v>1510</v>
      </c>
      <c r="K257" s="425" t="s">
        <v>962</v>
      </c>
      <c r="L257" s="425" t="s">
        <v>962</v>
      </c>
      <c r="M257" s="424" t="s">
        <v>1512</v>
      </c>
      <c r="N257" s="424" t="s">
        <v>1523</v>
      </c>
      <c r="O257" s="424" t="s">
        <v>1581</v>
      </c>
      <c r="P257" s="424" t="s">
        <v>33</v>
      </c>
      <c r="Q257" s="424" t="s">
        <v>32</v>
      </c>
      <c r="R257" s="424" t="s">
        <v>962</v>
      </c>
      <c r="S257" s="424" t="s">
        <v>1509</v>
      </c>
      <c r="T257" s="424" t="s">
        <v>1516</v>
      </c>
      <c r="V257" s="424" t="s">
        <v>6</v>
      </c>
      <c r="X257" s="424" t="s">
        <v>6</v>
      </c>
      <c r="AA257" s="424" t="s">
        <v>1509</v>
      </c>
      <c r="AB257" s="424" t="s">
        <v>1509</v>
      </c>
      <c r="AC257" s="424" t="s">
        <v>1509</v>
      </c>
      <c r="AD257" s="424" t="s">
        <v>1509</v>
      </c>
      <c r="AE257" s="424" t="s">
        <v>1509</v>
      </c>
      <c r="AF257" s="425">
        <v>44530</v>
      </c>
      <c r="AG257" s="424" t="s">
        <v>1509</v>
      </c>
      <c r="AH257" s="424">
        <v>1</v>
      </c>
      <c r="AI257" s="414"/>
      <c r="AJ257" s="414"/>
      <c r="AK257" s="414"/>
      <c r="AL257" s="414"/>
      <c r="AM257" s="414"/>
      <c r="AN257" s="414"/>
      <c r="AO257" s="414"/>
      <c r="AP257" s="414"/>
      <c r="AQ257" s="414"/>
      <c r="AR257" s="414"/>
      <c r="AS257" s="414"/>
      <c r="AT257" s="414"/>
      <c r="AU257" s="414"/>
      <c r="AV257" s="414"/>
      <c r="AW257" s="414"/>
      <c r="AX257" s="414"/>
      <c r="AY257" s="414"/>
      <c r="AZ257" s="414"/>
      <c r="BA257" s="414"/>
      <c r="BB257" s="414"/>
      <c r="BC257" s="414"/>
      <c r="BD257" s="414"/>
      <c r="BE257" s="414"/>
      <c r="BF257" s="414"/>
      <c r="BG257" s="414"/>
      <c r="BH257" s="414"/>
      <c r="BI257" s="414"/>
      <c r="BJ257" s="414"/>
      <c r="BK257" s="414"/>
      <c r="BL257" s="414"/>
      <c r="BM257" s="414"/>
      <c r="BN257" s="414"/>
      <c r="BO257" s="414"/>
      <c r="BP257" s="414"/>
      <c r="BQ257" s="414"/>
      <c r="BR257" s="414"/>
      <c r="BS257" s="414"/>
      <c r="BT257" s="414"/>
      <c r="BU257" s="414"/>
      <c r="BV257" s="414"/>
      <c r="BW257" s="414"/>
      <c r="BX257" s="414"/>
      <c r="BY257" s="414"/>
      <c r="BZ257" s="414"/>
      <c r="CA257" s="414"/>
      <c r="CB257" s="414"/>
      <c r="CC257" s="414"/>
      <c r="CD257" s="414"/>
      <c r="CE257" s="414"/>
      <c r="CF257" s="414"/>
      <c r="CG257" s="414"/>
      <c r="CH257" s="414"/>
      <c r="CI257" s="414"/>
      <c r="CJ257" s="414"/>
      <c r="CK257" s="414"/>
      <c r="CL257" s="414"/>
      <c r="CM257" s="414"/>
      <c r="CN257" s="414"/>
      <c r="CO257" s="414"/>
      <c r="CP257" s="414"/>
      <c r="CQ257" s="414"/>
      <c r="CR257" s="414"/>
      <c r="CS257" s="414"/>
      <c r="CT257" s="414"/>
      <c r="CU257" s="414"/>
      <c r="CV257" s="414"/>
      <c r="CW257" s="414"/>
      <c r="CX257" s="414"/>
      <c r="CY257" s="414"/>
      <c r="CZ257" s="414"/>
      <c r="DA257" s="414"/>
      <c r="DB257" s="414"/>
      <c r="DC257" s="414"/>
      <c r="DD257" s="414"/>
      <c r="DE257" s="414"/>
      <c r="DF257" s="414"/>
      <c r="DG257" s="414"/>
      <c r="DH257" s="414"/>
      <c r="DI257" s="414"/>
      <c r="DJ257" s="414"/>
      <c r="DK257" s="414"/>
      <c r="DL257" s="414"/>
      <c r="DM257" s="414"/>
      <c r="DN257" s="414"/>
      <c r="DO257" s="414"/>
      <c r="DP257" s="414"/>
      <c r="DQ257" s="414"/>
      <c r="DR257" s="414"/>
      <c r="DS257" s="414"/>
      <c r="DT257" s="414"/>
      <c r="DU257" s="414"/>
      <c r="DV257" s="414"/>
      <c r="DW257" s="414"/>
      <c r="DX257" s="414"/>
      <c r="DY257" s="414"/>
      <c r="DZ257" s="414"/>
      <c r="EA257" s="414"/>
      <c r="EB257" s="414"/>
      <c r="EC257" s="414"/>
      <c r="ED257" s="414"/>
      <c r="EE257" s="414"/>
      <c r="EF257" s="414"/>
      <c r="EG257" s="414"/>
      <c r="EH257" s="414"/>
      <c r="EI257" s="414"/>
      <c r="EJ257" s="414"/>
      <c r="EK257" s="414"/>
      <c r="EL257" s="414"/>
      <c r="EM257" s="414"/>
      <c r="EN257" s="414"/>
      <c r="EO257" s="414"/>
      <c r="EP257" s="414"/>
      <c r="EQ257" s="414"/>
      <c r="ER257" s="414"/>
      <c r="ES257" s="414"/>
      <c r="ET257" s="414"/>
      <c r="EU257" s="414"/>
    </row>
    <row r="258" spans="1:151" s="424" customFormat="1" ht="30" hidden="1">
      <c r="A258" s="424" t="s">
        <v>2410</v>
      </c>
      <c r="B258" s="424" t="s">
        <v>884</v>
      </c>
      <c r="C258" s="454" t="s">
        <v>361</v>
      </c>
      <c r="D258" s="424" t="s">
        <v>2411</v>
      </c>
      <c r="E258" s="424" t="s">
        <v>2412</v>
      </c>
      <c r="F258" s="424" t="s">
        <v>33</v>
      </c>
      <c r="G258" s="424" t="s">
        <v>2409</v>
      </c>
      <c r="H258" s="424" t="s">
        <v>1508</v>
      </c>
      <c r="I258" s="424" t="s">
        <v>1509</v>
      </c>
      <c r="J258" s="425" t="s">
        <v>1510</v>
      </c>
      <c r="K258" s="425" t="s">
        <v>962</v>
      </c>
      <c r="L258" s="425" t="s">
        <v>962</v>
      </c>
      <c r="M258" s="424" t="s">
        <v>1512</v>
      </c>
      <c r="N258" s="424" t="s">
        <v>1523</v>
      </c>
      <c r="O258" s="424" t="s">
        <v>1581</v>
      </c>
      <c r="P258" s="424" t="s">
        <v>33</v>
      </c>
      <c r="Q258" s="424" t="s">
        <v>32</v>
      </c>
      <c r="R258" s="424" t="s">
        <v>962</v>
      </c>
      <c r="S258" s="424" t="s">
        <v>1509</v>
      </c>
      <c r="T258" s="424" t="s">
        <v>1516</v>
      </c>
      <c r="V258" s="424" t="s">
        <v>6</v>
      </c>
      <c r="X258" s="424" t="s">
        <v>6</v>
      </c>
      <c r="AA258" s="424" t="s">
        <v>1509</v>
      </c>
      <c r="AB258" s="424" t="s">
        <v>1509</v>
      </c>
      <c r="AC258" s="424" t="s">
        <v>1509</v>
      </c>
      <c r="AD258" s="424" t="s">
        <v>1509</v>
      </c>
      <c r="AE258" s="424" t="s">
        <v>1509</v>
      </c>
      <c r="AF258" s="425">
        <v>44530</v>
      </c>
      <c r="AG258" s="424" t="s">
        <v>1509</v>
      </c>
      <c r="AH258" s="424">
        <v>1</v>
      </c>
      <c r="AI258" s="414"/>
      <c r="AJ258" s="414"/>
      <c r="AK258" s="414"/>
      <c r="AL258" s="414"/>
      <c r="AM258" s="414"/>
      <c r="AN258" s="414"/>
      <c r="AO258" s="414"/>
      <c r="AP258" s="414"/>
      <c r="AQ258" s="414"/>
      <c r="AR258" s="414"/>
      <c r="AS258" s="414"/>
      <c r="AT258" s="414"/>
      <c r="AU258" s="414"/>
      <c r="AV258" s="414"/>
      <c r="AW258" s="414"/>
      <c r="AX258" s="414"/>
      <c r="AY258" s="414"/>
      <c r="AZ258" s="414"/>
      <c r="BA258" s="414"/>
      <c r="BB258" s="414"/>
      <c r="BC258" s="414"/>
      <c r="BD258" s="414"/>
      <c r="BE258" s="414"/>
      <c r="BF258" s="414"/>
      <c r="BG258" s="414"/>
      <c r="BH258" s="414"/>
      <c r="BI258" s="414"/>
      <c r="BJ258" s="414"/>
      <c r="BK258" s="414"/>
      <c r="BL258" s="414"/>
      <c r="BM258" s="414"/>
      <c r="BN258" s="414"/>
      <c r="BO258" s="414"/>
      <c r="BP258" s="414"/>
      <c r="BQ258" s="414"/>
      <c r="BR258" s="414"/>
      <c r="BS258" s="414"/>
      <c r="BT258" s="414"/>
      <c r="BU258" s="414"/>
      <c r="BV258" s="414"/>
      <c r="BW258" s="414"/>
      <c r="BX258" s="414"/>
      <c r="BY258" s="414"/>
      <c r="BZ258" s="414"/>
      <c r="CA258" s="414"/>
      <c r="CB258" s="414"/>
      <c r="CC258" s="414"/>
      <c r="CD258" s="414"/>
      <c r="CE258" s="414"/>
      <c r="CF258" s="414"/>
      <c r="CG258" s="414"/>
      <c r="CH258" s="414"/>
      <c r="CI258" s="414"/>
      <c r="CJ258" s="414"/>
      <c r="CK258" s="414"/>
      <c r="CL258" s="414"/>
      <c r="CM258" s="414"/>
      <c r="CN258" s="414"/>
      <c r="CO258" s="414"/>
      <c r="CP258" s="414"/>
      <c r="CQ258" s="414"/>
      <c r="CR258" s="414"/>
      <c r="CS258" s="414"/>
      <c r="CT258" s="414"/>
      <c r="CU258" s="414"/>
      <c r="CV258" s="414"/>
      <c r="CW258" s="414"/>
      <c r="CX258" s="414"/>
      <c r="CY258" s="414"/>
      <c r="CZ258" s="414"/>
      <c r="DA258" s="414"/>
      <c r="DB258" s="414"/>
      <c r="DC258" s="414"/>
      <c r="DD258" s="414"/>
      <c r="DE258" s="414"/>
      <c r="DF258" s="414"/>
      <c r="DG258" s="414"/>
      <c r="DH258" s="414"/>
      <c r="DI258" s="414"/>
      <c r="DJ258" s="414"/>
      <c r="DK258" s="414"/>
      <c r="DL258" s="414"/>
      <c r="DM258" s="414"/>
      <c r="DN258" s="414"/>
      <c r="DO258" s="414"/>
      <c r="DP258" s="414"/>
      <c r="DQ258" s="414"/>
      <c r="DR258" s="414"/>
      <c r="DS258" s="414"/>
      <c r="DT258" s="414"/>
      <c r="DU258" s="414"/>
      <c r="DV258" s="414"/>
      <c r="DW258" s="414"/>
      <c r="DX258" s="414"/>
      <c r="DY258" s="414"/>
      <c r="DZ258" s="414"/>
      <c r="EA258" s="414"/>
      <c r="EB258" s="414"/>
      <c r="EC258" s="414"/>
      <c r="ED258" s="414"/>
      <c r="EE258" s="414"/>
      <c r="EF258" s="414"/>
      <c r="EG258" s="414"/>
      <c r="EH258" s="414"/>
      <c r="EI258" s="414"/>
      <c r="EJ258" s="414"/>
      <c r="EK258" s="414"/>
      <c r="EL258" s="414"/>
      <c r="EM258" s="414"/>
      <c r="EN258" s="414"/>
      <c r="EO258" s="414"/>
      <c r="EP258" s="414"/>
      <c r="EQ258" s="414"/>
      <c r="ER258" s="414"/>
      <c r="ES258" s="414"/>
      <c r="ET258" s="414"/>
      <c r="EU258" s="414"/>
    </row>
    <row r="259" spans="1:151" s="424" customFormat="1" ht="45" hidden="1">
      <c r="A259" s="424" t="s">
        <v>2413</v>
      </c>
      <c r="B259" s="424" t="s">
        <v>884</v>
      </c>
      <c r="C259" s="454" t="s">
        <v>361</v>
      </c>
      <c r="D259" s="424" t="s">
        <v>2414</v>
      </c>
      <c r="E259" s="424" t="s">
        <v>2415</v>
      </c>
      <c r="F259" s="424" t="s">
        <v>33</v>
      </c>
      <c r="G259" s="424" t="s">
        <v>2409</v>
      </c>
      <c r="H259" s="424" t="s">
        <v>1508</v>
      </c>
      <c r="I259" s="424" t="s">
        <v>1509</v>
      </c>
      <c r="J259" s="425" t="s">
        <v>1510</v>
      </c>
      <c r="K259" s="425" t="s">
        <v>962</v>
      </c>
      <c r="L259" s="425" t="s">
        <v>962</v>
      </c>
      <c r="M259" s="424" t="s">
        <v>1512</v>
      </c>
      <c r="N259" s="424" t="s">
        <v>1523</v>
      </c>
      <c r="O259" s="424" t="s">
        <v>1581</v>
      </c>
      <c r="P259" s="424" t="s">
        <v>33</v>
      </c>
      <c r="Q259" s="424" t="s">
        <v>32</v>
      </c>
      <c r="R259" s="424" t="s">
        <v>962</v>
      </c>
      <c r="S259" s="424" t="s">
        <v>1509</v>
      </c>
      <c r="T259" s="424" t="s">
        <v>1516</v>
      </c>
      <c r="V259" s="424" t="s">
        <v>6</v>
      </c>
      <c r="X259" s="424" t="s">
        <v>6</v>
      </c>
      <c r="AA259" s="424" t="s">
        <v>1509</v>
      </c>
      <c r="AB259" s="424" t="s">
        <v>1509</v>
      </c>
      <c r="AC259" s="424" t="s">
        <v>1509</v>
      </c>
      <c r="AD259" s="424" t="s">
        <v>1509</v>
      </c>
      <c r="AE259" s="424" t="s">
        <v>1509</v>
      </c>
      <c r="AF259" s="425">
        <v>44530</v>
      </c>
      <c r="AG259" s="424" t="s">
        <v>1509</v>
      </c>
      <c r="AH259" s="424">
        <v>1</v>
      </c>
      <c r="AI259" s="414"/>
      <c r="AJ259" s="414"/>
      <c r="AK259" s="414"/>
      <c r="AL259" s="414"/>
      <c r="AM259" s="414"/>
      <c r="AN259" s="414"/>
      <c r="AO259" s="414"/>
      <c r="AP259" s="414"/>
      <c r="AQ259" s="414"/>
      <c r="AR259" s="414"/>
      <c r="AS259" s="414"/>
      <c r="AT259" s="414"/>
      <c r="AU259" s="414"/>
      <c r="AV259" s="414"/>
      <c r="AW259" s="414"/>
      <c r="AX259" s="414"/>
      <c r="AY259" s="414"/>
      <c r="AZ259" s="414"/>
      <c r="BA259" s="414"/>
      <c r="BB259" s="414"/>
      <c r="BC259" s="414"/>
      <c r="BD259" s="414"/>
      <c r="BE259" s="414"/>
      <c r="BF259" s="414"/>
      <c r="BG259" s="414"/>
      <c r="BH259" s="414"/>
      <c r="BI259" s="414"/>
      <c r="BJ259" s="414"/>
      <c r="BK259" s="414"/>
      <c r="BL259" s="414"/>
      <c r="BM259" s="414"/>
      <c r="BN259" s="414"/>
      <c r="BO259" s="414"/>
      <c r="BP259" s="414"/>
      <c r="BQ259" s="414"/>
      <c r="BR259" s="414"/>
      <c r="BS259" s="414"/>
      <c r="BT259" s="414"/>
      <c r="BU259" s="414"/>
      <c r="BV259" s="414"/>
      <c r="BW259" s="414"/>
      <c r="BX259" s="414"/>
      <c r="BY259" s="414"/>
      <c r="BZ259" s="414"/>
      <c r="CA259" s="414"/>
      <c r="CB259" s="414"/>
      <c r="CC259" s="414"/>
      <c r="CD259" s="414"/>
      <c r="CE259" s="414"/>
      <c r="CF259" s="414"/>
      <c r="CG259" s="414"/>
      <c r="CH259" s="414"/>
      <c r="CI259" s="414"/>
      <c r="CJ259" s="414"/>
      <c r="CK259" s="414"/>
      <c r="CL259" s="414"/>
      <c r="CM259" s="414"/>
      <c r="CN259" s="414"/>
      <c r="CO259" s="414"/>
      <c r="CP259" s="414"/>
      <c r="CQ259" s="414"/>
      <c r="CR259" s="414"/>
      <c r="CS259" s="414"/>
      <c r="CT259" s="414"/>
      <c r="CU259" s="414"/>
      <c r="CV259" s="414"/>
      <c r="CW259" s="414"/>
      <c r="CX259" s="414"/>
      <c r="CY259" s="414"/>
      <c r="CZ259" s="414"/>
      <c r="DA259" s="414"/>
      <c r="DB259" s="414"/>
      <c r="DC259" s="414"/>
      <c r="DD259" s="414"/>
      <c r="DE259" s="414"/>
      <c r="DF259" s="414"/>
      <c r="DG259" s="414"/>
      <c r="DH259" s="414"/>
      <c r="DI259" s="414"/>
      <c r="DJ259" s="414"/>
      <c r="DK259" s="414"/>
      <c r="DL259" s="414"/>
      <c r="DM259" s="414"/>
      <c r="DN259" s="414"/>
      <c r="DO259" s="414"/>
      <c r="DP259" s="414"/>
      <c r="DQ259" s="414"/>
      <c r="DR259" s="414"/>
      <c r="DS259" s="414"/>
      <c r="DT259" s="414"/>
      <c r="DU259" s="414"/>
      <c r="DV259" s="414"/>
      <c r="DW259" s="414"/>
      <c r="DX259" s="414"/>
      <c r="DY259" s="414"/>
      <c r="DZ259" s="414"/>
      <c r="EA259" s="414"/>
      <c r="EB259" s="414"/>
      <c r="EC259" s="414"/>
      <c r="ED259" s="414"/>
      <c r="EE259" s="414"/>
      <c r="EF259" s="414"/>
      <c r="EG259" s="414"/>
      <c r="EH259" s="414"/>
      <c r="EI259" s="414"/>
      <c r="EJ259" s="414"/>
      <c r="EK259" s="414"/>
      <c r="EL259" s="414"/>
      <c r="EM259" s="414"/>
      <c r="EN259" s="414"/>
      <c r="EO259" s="414"/>
      <c r="EP259" s="414"/>
      <c r="EQ259" s="414"/>
      <c r="ER259" s="414"/>
      <c r="ES259" s="414"/>
      <c r="ET259" s="414"/>
      <c r="EU259" s="414"/>
    </row>
    <row r="260" spans="1:151" s="424" customFormat="1" ht="58.5" hidden="1" customHeight="1">
      <c r="A260" s="424" t="s">
        <v>2416</v>
      </c>
      <c r="B260" s="424" t="s">
        <v>884</v>
      </c>
      <c r="C260" s="454" t="s">
        <v>361</v>
      </c>
      <c r="D260" s="424" t="s">
        <v>2417</v>
      </c>
      <c r="E260" s="424" t="s">
        <v>2418</v>
      </c>
      <c r="F260" s="424" t="s">
        <v>33</v>
      </c>
      <c r="G260" s="424" t="s">
        <v>2409</v>
      </c>
      <c r="H260" s="424" t="s">
        <v>1508</v>
      </c>
      <c r="I260" s="424" t="s">
        <v>1509</v>
      </c>
      <c r="J260" s="425" t="s">
        <v>1510</v>
      </c>
      <c r="K260" s="425" t="s">
        <v>962</v>
      </c>
      <c r="L260" s="425" t="s">
        <v>962</v>
      </c>
      <c r="M260" s="424" t="s">
        <v>1512</v>
      </c>
      <c r="N260" s="424" t="s">
        <v>1523</v>
      </c>
      <c r="O260" s="424" t="s">
        <v>1581</v>
      </c>
      <c r="P260" s="424" t="s">
        <v>33</v>
      </c>
      <c r="Q260" s="424" t="s">
        <v>32</v>
      </c>
      <c r="R260" s="424" t="s">
        <v>962</v>
      </c>
      <c r="S260" s="424" t="s">
        <v>1509</v>
      </c>
      <c r="T260" s="424" t="s">
        <v>1516</v>
      </c>
      <c r="V260" s="424" t="s">
        <v>6</v>
      </c>
      <c r="X260" s="424" t="s">
        <v>6</v>
      </c>
      <c r="AA260" s="424" t="s">
        <v>1509</v>
      </c>
      <c r="AB260" s="424" t="s">
        <v>1509</v>
      </c>
      <c r="AC260" s="424" t="s">
        <v>1509</v>
      </c>
      <c r="AD260" s="424" t="s">
        <v>1509</v>
      </c>
      <c r="AE260" s="424" t="s">
        <v>1509</v>
      </c>
      <c r="AF260" s="425">
        <v>44530</v>
      </c>
      <c r="AG260" s="424" t="s">
        <v>1509</v>
      </c>
      <c r="AH260" s="424">
        <v>1</v>
      </c>
      <c r="AI260" s="414"/>
      <c r="AJ260" s="414"/>
      <c r="AK260" s="414"/>
      <c r="AL260" s="414"/>
      <c r="AM260" s="414"/>
      <c r="AN260" s="414"/>
      <c r="AO260" s="414"/>
      <c r="AP260" s="414"/>
      <c r="AQ260" s="414"/>
      <c r="AR260" s="414"/>
      <c r="AS260" s="414"/>
      <c r="AT260" s="414"/>
      <c r="AU260" s="414"/>
      <c r="AV260" s="414"/>
      <c r="AW260" s="414"/>
      <c r="AX260" s="414"/>
      <c r="AY260" s="414"/>
      <c r="AZ260" s="414"/>
      <c r="BA260" s="414"/>
      <c r="BB260" s="414"/>
      <c r="BC260" s="414"/>
      <c r="BD260" s="414"/>
      <c r="BE260" s="414"/>
      <c r="BF260" s="414"/>
      <c r="BG260" s="414"/>
      <c r="BH260" s="414"/>
      <c r="BI260" s="414"/>
      <c r="BJ260" s="414"/>
      <c r="BK260" s="414"/>
      <c r="BL260" s="414"/>
      <c r="BM260" s="414"/>
      <c r="BN260" s="414"/>
      <c r="BO260" s="414"/>
      <c r="BP260" s="414"/>
      <c r="BQ260" s="414"/>
      <c r="BR260" s="414"/>
      <c r="BS260" s="414"/>
      <c r="BT260" s="414"/>
      <c r="BU260" s="414"/>
      <c r="BV260" s="414"/>
      <c r="BW260" s="414"/>
      <c r="BX260" s="414"/>
      <c r="BY260" s="414"/>
      <c r="BZ260" s="414"/>
      <c r="CA260" s="414"/>
      <c r="CB260" s="414"/>
      <c r="CC260" s="414"/>
      <c r="CD260" s="414"/>
      <c r="CE260" s="414"/>
      <c r="CF260" s="414"/>
      <c r="CG260" s="414"/>
      <c r="CH260" s="414"/>
      <c r="CI260" s="414"/>
      <c r="CJ260" s="414"/>
      <c r="CK260" s="414"/>
      <c r="CL260" s="414"/>
      <c r="CM260" s="414"/>
      <c r="CN260" s="414"/>
      <c r="CO260" s="414"/>
      <c r="CP260" s="414"/>
      <c r="CQ260" s="414"/>
      <c r="CR260" s="414"/>
      <c r="CS260" s="414"/>
      <c r="CT260" s="414"/>
      <c r="CU260" s="414"/>
      <c r="CV260" s="414"/>
      <c r="CW260" s="414"/>
      <c r="CX260" s="414"/>
      <c r="CY260" s="414"/>
      <c r="CZ260" s="414"/>
      <c r="DA260" s="414"/>
      <c r="DB260" s="414"/>
      <c r="DC260" s="414"/>
      <c r="DD260" s="414"/>
      <c r="DE260" s="414"/>
      <c r="DF260" s="414"/>
      <c r="DG260" s="414"/>
      <c r="DH260" s="414"/>
      <c r="DI260" s="414"/>
      <c r="DJ260" s="414"/>
      <c r="DK260" s="414"/>
      <c r="DL260" s="414"/>
      <c r="DM260" s="414"/>
      <c r="DN260" s="414"/>
      <c r="DO260" s="414"/>
      <c r="DP260" s="414"/>
      <c r="DQ260" s="414"/>
      <c r="DR260" s="414"/>
      <c r="DS260" s="414"/>
      <c r="DT260" s="414"/>
      <c r="DU260" s="414"/>
      <c r="DV260" s="414"/>
      <c r="DW260" s="414"/>
      <c r="DX260" s="414"/>
      <c r="DY260" s="414"/>
      <c r="DZ260" s="414"/>
      <c r="EA260" s="414"/>
      <c r="EB260" s="414"/>
      <c r="EC260" s="414"/>
      <c r="ED260" s="414"/>
      <c r="EE260" s="414"/>
      <c r="EF260" s="414"/>
      <c r="EG260" s="414"/>
      <c r="EH260" s="414"/>
      <c r="EI260" s="414"/>
      <c r="EJ260" s="414"/>
      <c r="EK260" s="414"/>
      <c r="EL260" s="414"/>
      <c r="EM260" s="414"/>
      <c r="EN260" s="414"/>
      <c r="EO260" s="414"/>
      <c r="EP260" s="414"/>
      <c r="EQ260" s="414"/>
      <c r="ER260" s="414"/>
      <c r="ES260" s="414"/>
      <c r="ET260" s="414"/>
      <c r="EU260" s="414"/>
    </row>
    <row r="261" spans="1:151" s="424" customFormat="1" ht="45" hidden="1">
      <c r="A261" s="424" t="s">
        <v>2419</v>
      </c>
      <c r="B261" s="424" t="s">
        <v>884</v>
      </c>
      <c r="C261" s="454" t="s">
        <v>361</v>
      </c>
      <c r="D261" s="424" t="s">
        <v>2420</v>
      </c>
      <c r="E261" s="424" t="s">
        <v>2421</v>
      </c>
      <c r="F261" s="424" t="s">
        <v>33</v>
      </c>
      <c r="G261" s="424" t="s">
        <v>2409</v>
      </c>
      <c r="H261" s="424" t="s">
        <v>1508</v>
      </c>
      <c r="I261" s="424" t="s">
        <v>1509</v>
      </c>
      <c r="J261" s="425" t="s">
        <v>1510</v>
      </c>
      <c r="K261" s="425" t="s">
        <v>962</v>
      </c>
      <c r="L261" s="425" t="s">
        <v>962</v>
      </c>
      <c r="M261" s="424" t="s">
        <v>1512</v>
      </c>
      <c r="N261" s="424" t="s">
        <v>1523</v>
      </c>
      <c r="O261" s="424" t="s">
        <v>1581</v>
      </c>
      <c r="P261" s="424" t="s">
        <v>33</v>
      </c>
      <c r="Q261" s="424" t="s">
        <v>32</v>
      </c>
      <c r="R261" s="424" t="s">
        <v>962</v>
      </c>
      <c r="S261" s="424" t="s">
        <v>1509</v>
      </c>
      <c r="T261" s="424" t="s">
        <v>1516</v>
      </c>
      <c r="V261" s="424" t="s">
        <v>6</v>
      </c>
      <c r="X261" s="424" t="s">
        <v>6</v>
      </c>
      <c r="AA261" s="424" t="s">
        <v>1509</v>
      </c>
      <c r="AB261" s="424" t="s">
        <v>1509</v>
      </c>
      <c r="AC261" s="424" t="s">
        <v>1509</v>
      </c>
      <c r="AD261" s="424" t="s">
        <v>1509</v>
      </c>
      <c r="AE261" s="424" t="s">
        <v>1509</v>
      </c>
      <c r="AF261" s="425">
        <v>44530</v>
      </c>
      <c r="AG261" s="424" t="s">
        <v>1509</v>
      </c>
      <c r="AH261" s="424">
        <v>1</v>
      </c>
      <c r="AI261" s="414"/>
      <c r="AJ261" s="414"/>
      <c r="AK261" s="414"/>
      <c r="AL261" s="414"/>
      <c r="AM261" s="414"/>
      <c r="AN261" s="414"/>
      <c r="AO261" s="414"/>
      <c r="AP261" s="414"/>
      <c r="AQ261" s="414"/>
      <c r="AR261" s="414"/>
      <c r="AS261" s="414"/>
      <c r="AT261" s="414"/>
      <c r="AU261" s="414"/>
      <c r="AV261" s="414"/>
      <c r="AW261" s="414"/>
      <c r="AX261" s="414"/>
      <c r="AY261" s="414"/>
      <c r="AZ261" s="414"/>
      <c r="BA261" s="414"/>
      <c r="BB261" s="414"/>
      <c r="BC261" s="414"/>
      <c r="BD261" s="414"/>
      <c r="BE261" s="414"/>
      <c r="BF261" s="414"/>
      <c r="BG261" s="414"/>
      <c r="BH261" s="414"/>
      <c r="BI261" s="414"/>
      <c r="BJ261" s="414"/>
      <c r="BK261" s="414"/>
      <c r="BL261" s="414"/>
      <c r="BM261" s="414"/>
      <c r="BN261" s="414"/>
      <c r="BO261" s="414"/>
      <c r="BP261" s="414"/>
      <c r="BQ261" s="414"/>
      <c r="BR261" s="414"/>
      <c r="BS261" s="414"/>
      <c r="BT261" s="414"/>
      <c r="BU261" s="414"/>
      <c r="BV261" s="414"/>
      <c r="BW261" s="414"/>
      <c r="BX261" s="414"/>
      <c r="BY261" s="414"/>
      <c r="BZ261" s="414"/>
      <c r="CA261" s="414"/>
      <c r="CB261" s="414"/>
      <c r="CC261" s="414"/>
      <c r="CD261" s="414"/>
      <c r="CE261" s="414"/>
      <c r="CF261" s="414"/>
      <c r="CG261" s="414"/>
      <c r="CH261" s="414"/>
      <c r="CI261" s="414"/>
      <c r="CJ261" s="414"/>
      <c r="CK261" s="414"/>
      <c r="CL261" s="414"/>
      <c r="CM261" s="414"/>
      <c r="CN261" s="414"/>
      <c r="CO261" s="414"/>
      <c r="CP261" s="414"/>
      <c r="CQ261" s="414"/>
      <c r="CR261" s="414"/>
      <c r="CS261" s="414"/>
      <c r="CT261" s="414"/>
      <c r="CU261" s="414"/>
      <c r="CV261" s="414"/>
      <c r="CW261" s="414"/>
      <c r="CX261" s="414"/>
      <c r="CY261" s="414"/>
      <c r="CZ261" s="414"/>
      <c r="DA261" s="414"/>
      <c r="DB261" s="414"/>
      <c r="DC261" s="414"/>
      <c r="DD261" s="414"/>
      <c r="DE261" s="414"/>
      <c r="DF261" s="414"/>
      <c r="DG261" s="414"/>
      <c r="DH261" s="414"/>
      <c r="DI261" s="414"/>
      <c r="DJ261" s="414"/>
      <c r="DK261" s="414"/>
      <c r="DL261" s="414"/>
      <c r="DM261" s="414"/>
      <c r="DN261" s="414"/>
      <c r="DO261" s="414"/>
      <c r="DP261" s="414"/>
      <c r="DQ261" s="414"/>
      <c r="DR261" s="414"/>
      <c r="DS261" s="414"/>
      <c r="DT261" s="414"/>
      <c r="DU261" s="414"/>
      <c r="DV261" s="414"/>
      <c r="DW261" s="414"/>
      <c r="DX261" s="414"/>
      <c r="DY261" s="414"/>
      <c r="DZ261" s="414"/>
      <c r="EA261" s="414"/>
      <c r="EB261" s="414"/>
      <c r="EC261" s="414"/>
      <c r="ED261" s="414"/>
      <c r="EE261" s="414"/>
      <c r="EF261" s="414"/>
      <c r="EG261" s="414"/>
      <c r="EH261" s="414"/>
      <c r="EI261" s="414"/>
      <c r="EJ261" s="414"/>
      <c r="EK261" s="414"/>
      <c r="EL261" s="414"/>
      <c r="EM261" s="414"/>
      <c r="EN261" s="414"/>
      <c r="EO261" s="414"/>
      <c r="EP261" s="414"/>
      <c r="EQ261" s="414"/>
      <c r="ER261" s="414"/>
      <c r="ES261" s="414"/>
      <c r="ET261" s="414"/>
      <c r="EU261" s="414"/>
    </row>
    <row r="262" spans="1:151" s="424" customFormat="1" ht="30" hidden="1">
      <c r="A262" s="424" t="s">
        <v>2422</v>
      </c>
      <c r="B262" s="424" t="s">
        <v>884</v>
      </c>
      <c r="C262" s="454" t="s">
        <v>361</v>
      </c>
      <c r="D262" s="424" t="s">
        <v>2423</v>
      </c>
      <c r="E262" s="424" t="s">
        <v>2424</v>
      </c>
      <c r="F262" s="424" t="s">
        <v>33</v>
      </c>
      <c r="G262" s="424" t="s">
        <v>2425</v>
      </c>
      <c r="H262" s="424" t="s">
        <v>1508</v>
      </c>
      <c r="I262" s="424" t="s">
        <v>1509</v>
      </c>
      <c r="J262" s="425" t="s">
        <v>1510</v>
      </c>
      <c r="K262" s="425" t="s">
        <v>962</v>
      </c>
      <c r="L262" s="425" t="s">
        <v>962</v>
      </c>
      <c r="M262" s="424" t="s">
        <v>1512</v>
      </c>
      <c r="N262" s="424" t="s">
        <v>1523</v>
      </c>
      <c r="O262" s="424" t="s">
        <v>1581</v>
      </c>
      <c r="P262" s="424" t="s">
        <v>33</v>
      </c>
      <c r="Q262" s="424" t="s">
        <v>32</v>
      </c>
      <c r="R262" s="424" t="s">
        <v>962</v>
      </c>
      <c r="S262" s="424" t="s">
        <v>1509</v>
      </c>
      <c r="T262" s="424" t="s">
        <v>1516</v>
      </c>
      <c r="V262" s="424" t="s">
        <v>6</v>
      </c>
      <c r="X262" s="424" t="s">
        <v>6</v>
      </c>
      <c r="AA262" s="424" t="s">
        <v>1509</v>
      </c>
      <c r="AB262" s="424" t="s">
        <v>1509</v>
      </c>
      <c r="AC262" s="424" t="s">
        <v>1509</v>
      </c>
      <c r="AD262" s="424" t="s">
        <v>1509</v>
      </c>
      <c r="AE262" s="424" t="s">
        <v>1509</v>
      </c>
      <c r="AF262" s="425">
        <v>44530</v>
      </c>
      <c r="AG262" s="424" t="s">
        <v>1509</v>
      </c>
      <c r="AH262" s="424">
        <v>1</v>
      </c>
      <c r="AI262" s="414"/>
      <c r="AJ262" s="414"/>
      <c r="AK262" s="414"/>
      <c r="AL262" s="414"/>
      <c r="AM262" s="414"/>
      <c r="AN262" s="414"/>
      <c r="AO262" s="414"/>
      <c r="AP262" s="414"/>
      <c r="AQ262" s="414"/>
      <c r="AR262" s="414"/>
      <c r="AS262" s="414"/>
      <c r="AT262" s="414"/>
      <c r="AU262" s="414"/>
      <c r="AV262" s="414"/>
      <c r="AW262" s="414"/>
      <c r="AX262" s="414"/>
      <c r="AY262" s="414"/>
      <c r="AZ262" s="414"/>
      <c r="BA262" s="414"/>
      <c r="BB262" s="414"/>
      <c r="BC262" s="414"/>
      <c r="BD262" s="414"/>
      <c r="BE262" s="414"/>
      <c r="BF262" s="414"/>
      <c r="BG262" s="414"/>
      <c r="BH262" s="414"/>
      <c r="BI262" s="414"/>
      <c r="BJ262" s="414"/>
      <c r="BK262" s="414"/>
      <c r="BL262" s="414"/>
      <c r="BM262" s="414"/>
      <c r="BN262" s="414"/>
      <c r="BO262" s="414"/>
      <c r="BP262" s="414"/>
      <c r="BQ262" s="414"/>
      <c r="BR262" s="414"/>
      <c r="BS262" s="414"/>
      <c r="BT262" s="414"/>
      <c r="BU262" s="414"/>
      <c r="BV262" s="414"/>
      <c r="BW262" s="414"/>
      <c r="BX262" s="414"/>
      <c r="BY262" s="414"/>
      <c r="BZ262" s="414"/>
      <c r="CA262" s="414"/>
      <c r="CB262" s="414"/>
      <c r="CC262" s="414"/>
      <c r="CD262" s="414"/>
      <c r="CE262" s="414"/>
      <c r="CF262" s="414"/>
      <c r="CG262" s="414"/>
      <c r="CH262" s="414"/>
      <c r="CI262" s="414"/>
      <c r="CJ262" s="414"/>
      <c r="CK262" s="414"/>
      <c r="CL262" s="414"/>
      <c r="CM262" s="414"/>
      <c r="CN262" s="414"/>
      <c r="CO262" s="414"/>
      <c r="CP262" s="414"/>
      <c r="CQ262" s="414"/>
      <c r="CR262" s="414"/>
      <c r="CS262" s="414"/>
      <c r="CT262" s="414"/>
      <c r="CU262" s="414"/>
      <c r="CV262" s="414"/>
      <c r="CW262" s="414"/>
      <c r="CX262" s="414"/>
      <c r="CY262" s="414"/>
      <c r="CZ262" s="414"/>
      <c r="DA262" s="414"/>
      <c r="DB262" s="414"/>
      <c r="DC262" s="414"/>
      <c r="DD262" s="414"/>
      <c r="DE262" s="414"/>
      <c r="DF262" s="414"/>
      <c r="DG262" s="414"/>
      <c r="DH262" s="414"/>
      <c r="DI262" s="414"/>
      <c r="DJ262" s="414"/>
      <c r="DK262" s="414"/>
      <c r="DL262" s="414"/>
      <c r="DM262" s="414"/>
      <c r="DN262" s="414"/>
      <c r="DO262" s="414"/>
      <c r="DP262" s="414"/>
      <c r="DQ262" s="414"/>
      <c r="DR262" s="414"/>
      <c r="DS262" s="414"/>
      <c r="DT262" s="414"/>
      <c r="DU262" s="414"/>
      <c r="DV262" s="414"/>
      <c r="DW262" s="414"/>
      <c r="DX262" s="414"/>
      <c r="DY262" s="414"/>
      <c r="DZ262" s="414"/>
      <c r="EA262" s="414"/>
      <c r="EB262" s="414"/>
      <c r="EC262" s="414"/>
      <c r="ED262" s="414"/>
      <c r="EE262" s="414"/>
      <c r="EF262" s="414"/>
      <c r="EG262" s="414"/>
      <c r="EH262" s="414"/>
      <c r="EI262" s="414"/>
      <c r="EJ262" s="414"/>
      <c r="EK262" s="414"/>
      <c r="EL262" s="414"/>
      <c r="EM262" s="414"/>
      <c r="EN262" s="414"/>
      <c r="EO262" s="414"/>
      <c r="EP262" s="414"/>
      <c r="EQ262" s="414"/>
      <c r="ER262" s="414"/>
      <c r="ES262" s="414"/>
      <c r="ET262" s="414"/>
      <c r="EU262" s="414"/>
    </row>
    <row r="263" spans="1:151" s="424" customFormat="1" ht="30" hidden="1">
      <c r="A263" s="424" t="s">
        <v>2426</v>
      </c>
      <c r="B263" s="424" t="s">
        <v>884</v>
      </c>
      <c r="C263" s="454" t="s">
        <v>361</v>
      </c>
      <c r="D263" s="424" t="s">
        <v>2427</v>
      </c>
      <c r="E263" s="424" t="s">
        <v>2428</v>
      </c>
      <c r="F263" s="424" t="s">
        <v>33</v>
      </c>
      <c r="G263" s="424" t="s">
        <v>2425</v>
      </c>
      <c r="H263" s="424" t="s">
        <v>1508</v>
      </c>
      <c r="I263" s="424" t="s">
        <v>1509</v>
      </c>
      <c r="J263" s="425" t="s">
        <v>1510</v>
      </c>
      <c r="K263" s="425" t="s">
        <v>962</v>
      </c>
      <c r="L263" s="425" t="s">
        <v>962</v>
      </c>
      <c r="M263" s="424" t="s">
        <v>1512</v>
      </c>
      <c r="N263" s="424" t="s">
        <v>1523</v>
      </c>
      <c r="O263" s="424" t="s">
        <v>1581</v>
      </c>
      <c r="P263" s="424" t="s">
        <v>33</v>
      </c>
      <c r="Q263" s="424" t="s">
        <v>32</v>
      </c>
      <c r="R263" s="424" t="s">
        <v>962</v>
      </c>
      <c r="S263" s="424" t="s">
        <v>1509</v>
      </c>
      <c r="T263" s="424" t="s">
        <v>1516</v>
      </c>
      <c r="V263" s="424" t="s">
        <v>6</v>
      </c>
      <c r="X263" s="424" t="s">
        <v>6</v>
      </c>
      <c r="AA263" s="424" t="s">
        <v>1509</v>
      </c>
      <c r="AB263" s="424" t="s">
        <v>1509</v>
      </c>
      <c r="AC263" s="424" t="s">
        <v>1509</v>
      </c>
      <c r="AD263" s="424" t="s">
        <v>1509</v>
      </c>
      <c r="AE263" s="424" t="s">
        <v>1509</v>
      </c>
      <c r="AF263" s="425">
        <v>44530</v>
      </c>
      <c r="AG263" s="424" t="s">
        <v>1509</v>
      </c>
      <c r="AH263" s="424">
        <v>1</v>
      </c>
      <c r="AI263" s="414"/>
      <c r="AJ263" s="414"/>
      <c r="AK263" s="414"/>
      <c r="AL263" s="414"/>
      <c r="AM263" s="414"/>
      <c r="AN263" s="414"/>
      <c r="AO263" s="414"/>
      <c r="AP263" s="414"/>
      <c r="AQ263" s="414"/>
      <c r="AR263" s="414"/>
      <c r="AS263" s="414"/>
      <c r="AT263" s="414"/>
      <c r="AU263" s="414"/>
      <c r="AV263" s="414"/>
      <c r="AW263" s="414"/>
      <c r="AX263" s="414"/>
      <c r="AY263" s="414"/>
      <c r="AZ263" s="414"/>
      <c r="BA263" s="414"/>
      <c r="BB263" s="414"/>
      <c r="BC263" s="414"/>
      <c r="BD263" s="414"/>
      <c r="BE263" s="414"/>
      <c r="BF263" s="414"/>
      <c r="BG263" s="414"/>
      <c r="BH263" s="414"/>
      <c r="BI263" s="414"/>
      <c r="BJ263" s="414"/>
      <c r="BK263" s="414"/>
      <c r="BL263" s="414"/>
      <c r="BM263" s="414"/>
      <c r="BN263" s="414"/>
      <c r="BO263" s="414"/>
      <c r="BP263" s="414"/>
      <c r="BQ263" s="414"/>
      <c r="BR263" s="414"/>
      <c r="BS263" s="414"/>
      <c r="BT263" s="414"/>
      <c r="BU263" s="414"/>
      <c r="BV263" s="414"/>
      <c r="BW263" s="414"/>
      <c r="BX263" s="414"/>
      <c r="BY263" s="414"/>
      <c r="BZ263" s="414"/>
      <c r="CA263" s="414"/>
      <c r="CB263" s="414"/>
      <c r="CC263" s="414"/>
      <c r="CD263" s="414"/>
      <c r="CE263" s="414"/>
      <c r="CF263" s="414"/>
      <c r="CG263" s="414"/>
      <c r="CH263" s="414"/>
      <c r="CI263" s="414"/>
      <c r="CJ263" s="414"/>
      <c r="CK263" s="414"/>
      <c r="CL263" s="414"/>
      <c r="CM263" s="414"/>
      <c r="CN263" s="414"/>
      <c r="CO263" s="414"/>
      <c r="CP263" s="414"/>
      <c r="CQ263" s="414"/>
      <c r="CR263" s="414"/>
      <c r="CS263" s="414"/>
      <c r="CT263" s="414"/>
      <c r="CU263" s="414"/>
      <c r="CV263" s="414"/>
      <c r="CW263" s="414"/>
      <c r="CX263" s="414"/>
      <c r="CY263" s="414"/>
      <c r="CZ263" s="414"/>
      <c r="DA263" s="414"/>
      <c r="DB263" s="414"/>
      <c r="DC263" s="414"/>
      <c r="DD263" s="414"/>
      <c r="DE263" s="414"/>
      <c r="DF263" s="414"/>
      <c r="DG263" s="414"/>
      <c r="DH263" s="414"/>
      <c r="DI263" s="414"/>
      <c r="DJ263" s="414"/>
      <c r="DK263" s="414"/>
      <c r="DL263" s="414"/>
      <c r="DM263" s="414"/>
      <c r="DN263" s="414"/>
      <c r="DO263" s="414"/>
      <c r="DP263" s="414"/>
      <c r="DQ263" s="414"/>
      <c r="DR263" s="414"/>
      <c r="DS263" s="414"/>
      <c r="DT263" s="414"/>
      <c r="DU263" s="414"/>
      <c r="DV263" s="414"/>
      <c r="DW263" s="414"/>
      <c r="DX263" s="414"/>
      <c r="DY263" s="414"/>
      <c r="DZ263" s="414"/>
      <c r="EA263" s="414"/>
      <c r="EB263" s="414"/>
      <c r="EC263" s="414"/>
      <c r="ED263" s="414"/>
      <c r="EE263" s="414"/>
      <c r="EF263" s="414"/>
      <c r="EG263" s="414"/>
      <c r="EH263" s="414"/>
      <c r="EI263" s="414"/>
      <c r="EJ263" s="414"/>
      <c r="EK263" s="414"/>
      <c r="EL263" s="414"/>
      <c r="EM263" s="414"/>
      <c r="EN263" s="414"/>
      <c r="EO263" s="414"/>
      <c r="EP263" s="414"/>
      <c r="EQ263" s="414"/>
      <c r="ER263" s="414"/>
      <c r="ES263" s="414"/>
      <c r="ET263" s="414"/>
      <c r="EU263" s="414"/>
    </row>
    <row r="264" spans="1:151" s="424" customFormat="1" ht="45" hidden="1">
      <c r="A264" s="424" t="s">
        <v>2429</v>
      </c>
      <c r="B264" s="424" t="s">
        <v>884</v>
      </c>
      <c r="C264" s="454" t="s">
        <v>361</v>
      </c>
      <c r="D264" s="424" t="s">
        <v>2430</v>
      </c>
      <c r="E264" s="424" t="s">
        <v>2431</v>
      </c>
      <c r="F264" s="424" t="s">
        <v>33</v>
      </c>
      <c r="G264" s="424" t="s">
        <v>2425</v>
      </c>
      <c r="H264" s="424" t="s">
        <v>1508</v>
      </c>
      <c r="I264" s="424" t="s">
        <v>1509</v>
      </c>
      <c r="J264" s="425" t="s">
        <v>1510</v>
      </c>
      <c r="K264" s="425" t="s">
        <v>962</v>
      </c>
      <c r="L264" s="425" t="s">
        <v>962</v>
      </c>
      <c r="M264" s="424" t="s">
        <v>1512</v>
      </c>
      <c r="N264" s="424" t="s">
        <v>1523</v>
      </c>
      <c r="O264" s="424" t="s">
        <v>1581</v>
      </c>
      <c r="P264" s="424" t="s">
        <v>33</v>
      </c>
      <c r="Q264" s="424" t="s">
        <v>32</v>
      </c>
      <c r="R264" s="424" t="s">
        <v>962</v>
      </c>
      <c r="S264" s="424" t="s">
        <v>1509</v>
      </c>
      <c r="T264" s="424" t="s">
        <v>1516</v>
      </c>
      <c r="V264" s="424" t="s">
        <v>6</v>
      </c>
      <c r="X264" s="424" t="s">
        <v>6</v>
      </c>
      <c r="AA264" s="424" t="s">
        <v>1509</v>
      </c>
      <c r="AB264" s="424" t="s">
        <v>1509</v>
      </c>
      <c r="AC264" s="424" t="s">
        <v>1509</v>
      </c>
      <c r="AD264" s="424" t="s">
        <v>1509</v>
      </c>
      <c r="AE264" s="424" t="s">
        <v>1509</v>
      </c>
      <c r="AF264" s="425">
        <v>44530</v>
      </c>
      <c r="AG264" s="424" t="s">
        <v>1509</v>
      </c>
      <c r="AH264" s="424">
        <v>1</v>
      </c>
      <c r="AI264" s="414"/>
      <c r="AJ264" s="414"/>
      <c r="AK264" s="414"/>
      <c r="AL264" s="414"/>
      <c r="AM264" s="414"/>
      <c r="AN264" s="414"/>
      <c r="AO264" s="414"/>
      <c r="AP264" s="414"/>
      <c r="AQ264" s="414"/>
      <c r="AR264" s="414"/>
      <c r="AS264" s="414"/>
      <c r="AT264" s="414"/>
      <c r="AU264" s="414"/>
      <c r="AV264" s="414"/>
      <c r="AW264" s="414"/>
      <c r="AX264" s="414"/>
      <c r="AY264" s="414"/>
      <c r="AZ264" s="414"/>
      <c r="BA264" s="414"/>
      <c r="BB264" s="414"/>
      <c r="BC264" s="414"/>
      <c r="BD264" s="414"/>
      <c r="BE264" s="414"/>
      <c r="BF264" s="414"/>
      <c r="BG264" s="414"/>
      <c r="BH264" s="414"/>
      <c r="BI264" s="414"/>
      <c r="BJ264" s="414"/>
      <c r="BK264" s="414"/>
      <c r="BL264" s="414"/>
      <c r="BM264" s="414"/>
      <c r="BN264" s="414"/>
      <c r="BO264" s="414"/>
      <c r="BP264" s="414"/>
      <c r="BQ264" s="414"/>
      <c r="BR264" s="414"/>
      <c r="BS264" s="414"/>
      <c r="BT264" s="414"/>
      <c r="BU264" s="414"/>
      <c r="BV264" s="414"/>
      <c r="BW264" s="414"/>
      <c r="BX264" s="414"/>
      <c r="BY264" s="414"/>
      <c r="BZ264" s="414"/>
      <c r="CA264" s="414"/>
      <c r="CB264" s="414"/>
      <c r="CC264" s="414"/>
      <c r="CD264" s="414"/>
      <c r="CE264" s="414"/>
      <c r="CF264" s="414"/>
      <c r="CG264" s="414"/>
      <c r="CH264" s="414"/>
      <c r="CI264" s="414"/>
      <c r="CJ264" s="414"/>
      <c r="CK264" s="414"/>
      <c r="CL264" s="414"/>
      <c r="CM264" s="414"/>
      <c r="CN264" s="414"/>
      <c r="CO264" s="414"/>
      <c r="CP264" s="414"/>
      <c r="CQ264" s="414"/>
      <c r="CR264" s="414"/>
      <c r="CS264" s="414"/>
      <c r="CT264" s="414"/>
      <c r="CU264" s="414"/>
      <c r="CV264" s="414"/>
      <c r="CW264" s="414"/>
      <c r="CX264" s="414"/>
      <c r="CY264" s="414"/>
      <c r="CZ264" s="414"/>
      <c r="DA264" s="414"/>
      <c r="DB264" s="414"/>
      <c r="DC264" s="414"/>
      <c r="DD264" s="414"/>
      <c r="DE264" s="414"/>
      <c r="DF264" s="414"/>
      <c r="DG264" s="414"/>
      <c r="DH264" s="414"/>
      <c r="DI264" s="414"/>
      <c r="DJ264" s="414"/>
      <c r="DK264" s="414"/>
      <c r="DL264" s="414"/>
      <c r="DM264" s="414"/>
      <c r="DN264" s="414"/>
      <c r="DO264" s="414"/>
      <c r="DP264" s="414"/>
      <c r="DQ264" s="414"/>
      <c r="DR264" s="414"/>
      <c r="DS264" s="414"/>
      <c r="DT264" s="414"/>
      <c r="DU264" s="414"/>
      <c r="DV264" s="414"/>
      <c r="DW264" s="414"/>
      <c r="DX264" s="414"/>
      <c r="DY264" s="414"/>
      <c r="DZ264" s="414"/>
      <c r="EA264" s="414"/>
      <c r="EB264" s="414"/>
      <c r="EC264" s="414"/>
      <c r="ED264" s="414"/>
      <c r="EE264" s="414"/>
      <c r="EF264" s="414"/>
      <c r="EG264" s="414"/>
      <c r="EH264" s="414"/>
      <c r="EI264" s="414"/>
      <c r="EJ264" s="414"/>
      <c r="EK264" s="414"/>
      <c r="EL264" s="414"/>
      <c r="EM264" s="414"/>
      <c r="EN264" s="414"/>
      <c r="EO264" s="414"/>
      <c r="EP264" s="414"/>
      <c r="EQ264" s="414"/>
      <c r="ER264" s="414"/>
      <c r="ES264" s="414"/>
      <c r="ET264" s="414"/>
      <c r="EU264" s="414"/>
    </row>
    <row r="265" spans="1:151" s="424" customFormat="1" ht="45" hidden="1">
      <c r="A265" s="424" t="s">
        <v>2432</v>
      </c>
      <c r="B265" s="424" t="s">
        <v>884</v>
      </c>
      <c r="C265" s="454" t="s">
        <v>361</v>
      </c>
      <c r="D265" s="424" t="s">
        <v>2433</v>
      </c>
      <c r="E265" s="424" t="s">
        <v>2434</v>
      </c>
      <c r="F265" s="424" t="s">
        <v>33</v>
      </c>
      <c r="G265" s="424" t="s">
        <v>2425</v>
      </c>
      <c r="H265" s="424" t="s">
        <v>1508</v>
      </c>
      <c r="I265" s="424" t="s">
        <v>1509</v>
      </c>
      <c r="J265" s="425" t="s">
        <v>1510</v>
      </c>
      <c r="K265" s="425" t="s">
        <v>962</v>
      </c>
      <c r="L265" s="425" t="s">
        <v>962</v>
      </c>
      <c r="M265" s="424" t="s">
        <v>1512</v>
      </c>
      <c r="N265" s="424" t="s">
        <v>1523</v>
      </c>
      <c r="O265" s="424" t="s">
        <v>1581</v>
      </c>
      <c r="P265" s="424" t="s">
        <v>33</v>
      </c>
      <c r="Q265" s="424" t="s">
        <v>32</v>
      </c>
      <c r="R265" s="424" t="s">
        <v>962</v>
      </c>
      <c r="S265" s="424" t="s">
        <v>1509</v>
      </c>
      <c r="T265" s="424" t="s">
        <v>1516</v>
      </c>
      <c r="V265" s="424" t="s">
        <v>6</v>
      </c>
      <c r="X265" s="424" t="s">
        <v>6</v>
      </c>
      <c r="AA265" s="424" t="s">
        <v>1509</v>
      </c>
      <c r="AB265" s="424" t="s">
        <v>1509</v>
      </c>
      <c r="AC265" s="424" t="s">
        <v>1509</v>
      </c>
      <c r="AD265" s="424" t="s">
        <v>1509</v>
      </c>
      <c r="AE265" s="424" t="s">
        <v>1509</v>
      </c>
      <c r="AF265" s="425">
        <v>44530</v>
      </c>
      <c r="AG265" s="424" t="s">
        <v>1509</v>
      </c>
      <c r="AH265" s="424">
        <v>1</v>
      </c>
      <c r="AI265" s="414"/>
      <c r="AJ265" s="414"/>
      <c r="AK265" s="414"/>
      <c r="AL265" s="414"/>
      <c r="AM265" s="414"/>
      <c r="AN265" s="414"/>
      <c r="AO265" s="414"/>
      <c r="AP265" s="414"/>
      <c r="AQ265" s="414"/>
      <c r="AR265" s="414"/>
      <c r="AS265" s="414"/>
      <c r="AT265" s="414"/>
      <c r="AU265" s="414"/>
      <c r="AV265" s="414"/>
      <c r="AW265" s="414"/>
      <c r="AX265" s="414"/>
      <c r="AY265" s="414"/>
      <c r="AZ265" s="414"/>
      <c r="BA265" s="414"/>
      <c r="BB265" s="414"/>
      <c r="BC265" s="414"/>
      <c r="BD265" s="414"/>
      <c r="BE265" s="414"/>
      <c r="BF265" s="414"/>
      <c r="BG265" s="414"/>
      <c r="BH265" s="414"/>
      <c r="BI265" s="414"/>
      <c r="BJ265" s="414"/>
      <c r="BK265" s="414"/>
      <c r="BL265" s="414"/>
      <c r="BM265" s="414"/>
      <c r="BN265" s="414"/>
      <c r="BO265" s="414"/>
      <c r="BP265" s="414"/>
      <c r="BQ265" s="414"/>
      <c r="BR265" s="414"/>
      <c r="BS265" s="414"/>
      <c r="BT265" s="414"/>
      <c r="BU265" s="414"/>
      <c r="BV265" s="414"/>
      <c r="BW265" s="414"/>
      <c r="BX265" s="414"/>
      <c r="BY265" s="414"/>
      <c r="BZ265" s="414"/>
      <c r="CA265" s="414"/>
      <c r="CB265" s="414"/>
      <c r="CC265" s="414"/>
      <c r="CD265" s="414"/>
      <c r="CE265" s="414"/>
      <c r="CF265" s="414"/>
      <c r="CG265" s="414"/>
      <c r="CH265" s="414"/>
      <c r="CI265" s="414"/>
      <c r="CJ265" s="414"/>
      <c r="CK265" s="414"/>
      <c r="CL265" s="414"/>
      <c r="CM265" s="414"/>
      <c r="CN265" s="414"/>
      <c r="CO265" s="414"/>
      <c r="CP265" s="414"/>
      <c r="CQ265" s="414"/>
      <c r="CR265" s="414"/>
      <c r="CS265" s="414"/>
      <c r="CT265" s="414"/>
      <c r="CU265" s="414"/>
      <c r="CV265" s="414"/>
      <c r="CW265" s="414"/>
      <c r="CX265" s="414"/>
      <c r="CY265" s="414"/>
      <c r="CZ265" s="414"/>
      <c r="DA265" s="414"/>
      <c r="DB265" s="414"/>
      <c r="DC265" s="414"/>
      <c r="DD265" s="414"/>
      <c r="DE265" s="414"/>
      <c r="DF265" s="414"/>
      <c r="DG265" s="414"/>
      <c r="DH265" s="414"/>
      <c r="DI265" s="414"/>
      <c r="DJ265" s="414"/>
      <c r="DK265" s="414"/>
      <c r="DL265" s="414"/>
      <c r="DM265" s="414"/>
      <c r="DN265" s="414"/>
      <c r="DO265" s="414"/>
      <c r="DP265" s="414"/>
      <c r="DQ265" s="414"/>
      <c r="DR265" s="414"/>
      <c r="DS265" s="414"/>
      <c r="DT265" s="414"/>
      <c r="DU265" s="414"/>
      <c r="DV265" s="414"/>
      <c r="DW265" s="414"/>
      <c r="DX265" s="414"/>
      <c r="DY265" s="414"/>
      <c r="DZ265" s="414"/>
      <c r="EA265" s="414"/>
      <c r="EB265" s="414"/>
      <c r="EC265" s="414"/>
      <c r="ED265" s="414"/>
      <c r="EE265" s="414"/>
      <c r="EF265" s="414"/>
      <c r="EG265" s="414"/>
      <c r="EH265" s="414"/>
      <c r="EI265" s="414"/>
      <c r="EJ265" s="414"/>
      <c r="EK265" s="414"/>
      <c r="EL265" s="414"/>
      <c r="EM265" s="414"/>
      <c r="EN265" s="414"/>
      <c r="EO265" s="414"/>
      <c r="EP265" s="414"/>
      <c r="EQ265" s="414"/>
      <c r="ER265" s="414"/>
      <c r="ES265" s="414"/>
      <c r="ET265" s="414"/>
      <c r="EU265" s="414"/>
    </row>
    <row r="266" spans="1:151" s="424" customFormat="1" ht="75" hidden="1">
      <c r="A266" s="424" t="s">
        <v>2435</v>
      </c>
      <c r="B266" s="424" t="s">
        <v>884</v>
      </c>
      <c r="C266" s="454" t="s">
        <v>361</v>
      </c>
      <c r="D266" s="424" t="s">
        <v>2436</v>
      </c>
      <c r="E266" s="424" t="s">
        <v>2437</v>
      </c>
      <c r="F266" s="424" t="s">
        <v>33</v>
      </c>
      <c r="G266" s="424" t="s">
        <v>2425</v>
      </c>
      <c r="H266" s="424" t="s">
        <v>1508</v>
      </c>
      <c r="I266" s="424" t="s">
        <v>1509</v>
      </c>
      <c r="J266" s="425" t="s">
        <v>1510</v>
      </c>
      <c r="K266" s="425" t="s">
        <v>962</v>
      </c>
      <c r="L266" s="425" t="s">
        <v>962</v>
      </c>
      <c r="M266" s="424" t="s">
        <v>1512</v>
      </c>
      <c r="N266" s="424" t="s">
        <v>1523</v>
      </c>
      <c r="O266" s="424" t="s">
        <v>1581</v>
      </c>
      <c r="P266" s="424" t="s">
        <v>33</v>
      </c>
      <c r="Q266" s="424" t="s">
        <v>32</v>
      </c>
      <c r="R266" s="424" t="s">
        <v>962</v>
      </c>
      <c r="S266" s="424" t="s">
        <v>1509</v>
      </c>
      <c r="T266" s="424" t="s">
        <v>1516</v>
      </c>
      <c r="V266" s="424" t="s">
        <v>6</v>
      </c>
      <c r="X266" s="424" t="s">
        <v>6</v>
      </c>
      <c r="AA266" s="424" t="s">
        <v>1509</v>
      </c>
      <c r="AB266" s="424" t="s">
        <v>1509</v>
      </c>
      <c r="AC266" s="424" t="s">
        <v>1509</v>
      </c>
      <c r="AD266" s="424" t="s">
        <v>1509</v>
      </c>
      <c r="AE266" s="424" t="s">
        <v>1509</v>
      </c>
      <c r="AF266" s="425">
        <v>44530</v>
      </c>
      <c r="AG266" s="424" t="s">
        <v>1509</v>
      </c>
      <c r="AH266" s="424">
        <v>1</v>
      </c>
      <c r="AI266" s="414"/>
      <c r="AJ266" s="414"/>
      <c r="AK266" s="414"/>
      <c r="AL266" s="414"/>
      <c r="AM266" s="414"/>
      <c r="AN266" s="414"/>
      <c r="AO266" s="414"/>
      <c r="AP266" s="414"/>
      <c r="AQ266" s="414"/>
      <c r="AR266" s="414"/>
      <c r="AS266" s="414"/>
      <c r="AT266" s="414"/>
      <c r="AU266" s="414"/>
      <c r="AV266" s="414"/>
      <c r="AW266" s="414"/>
      <c r="AX266" s="414"/>
      <c r="AY266" s="414"/>
      <c r="AZ266" s="414"/>
      <c r="BA266" s="414"/>
      <c r="BB266" s="414"/>
      <c r="BC266" s="414"/>
      <c r="BD266" s="414"/>
      <c r="BE266" s="414"/>
      <c r="BF266" s="414"/>
      <c r="BG266" s="414"/>
      <c r="BH266" s="414"/>
      <c r="BI266" s="414"/>
      <c r="BJ266" s="414"/>
      <c r="BK266" s="414"/>
      <c r="BL266" s="414"/>
      <c r="BM266" s="414"/>
      <c r="BN266" s="414"/>
      <c r="BO266" s="414"/>
      <c r="BP266" s="414"/>
      <c r="BQ266" s="414"/>
      <c r="BR266" s="414"/>
      <c r="BS266" s="414"/>
      <c r="BT266" s="414"/>
      <c r="BU266" s="414"/>
      <c r="BV266" s="414"/>
      <c r="BW266" s="414"/>
      <c r="BX266" s="414"/>
      <c r="BY266" s="414"/>
      <c r="BZ266" s="414"/>
      <c r="CA266" s="414"/>
      <c r="CB266" s="414"/>
      <c r="CC266" s="414"/>
      <c r="CD266" s="414"/>
      <c r="CE266" s="414"/>
      <c r="CF266" s="414"/>
      <c r="CG266" s="414"/>
      <c r="CH266" s="414"/>
      <c r="CI266" s="414"/>
      <c r="CJ266" s="414"/>
      <c r="CK266" s="414"/>
      <c r="CL266" s="414"/>
      <c r="CM266" s="414"/>
      <c r="CN266" s="414"/>
      <c r="CO266" s="414"/>
      <c r="CP266" s="414"/>
      <c r="CQ266" s="414"/>
      <c r="CR266" s="414"/>
      <c r="CS266" s="414"/>
      <c r="CT266" s="414"/>
      <c r="CU266" s="414"/>
      <c r="CV266" s="414"/>
      <c r="CW266" s="414"/>
      <c r="CX266" s="414"/>
      <c r="CY266" s="414"/>
      <c r="CZ266" s="414"/>
      <c r="DA266" s="414"/>
      <c r="DB266" s="414"/>
      <c r="DC266" s="414"/>
      <c r="DD266" s="414"/>
      <c r="DE266" s="414"/>
      <c r="DF266" s="414"/>
      <c r="DG266" s="414"/>
      <c r="DH266" s="414"/>
      <c r="DI266" s="414"/>
      <c r="DJ266" s="414"/>
      <c r="DK266" s="414"/>
      <c r="DL266" s="414"/>
      <c r="DM266" s="414"/>
      <c r="DN266" s="414"/>
      <c r="DO266" s="414"/>
      <c r="DP266" s="414"/>
      <c r="DQ266" s="414"/>
      <c r="DR266" s="414"/>
      <c r="DS266" s="414"/>
      <c r="DT266" s="414"/>
      <c r="DU266" s="414"/>
      <c r="DV266" s="414"/>
      <c r="DW266" s="414"/>
      <c r="DX266" s="414"/>
      <c r="DY266" s="414"/>
      <c r="DZ266" s="414"/>
      <c r="EA266" s="414"/>
      <c r="EB266" s="414"/>
      <c r="EC266" s="414"/>
      <c r="ED266" s="414"/>
      <c r="EE266" s="414"/>
      <c r="EF266" s="414"/>
      <c r="EG266" s="414"/>
      <c r="EH266" s="414"/>
      <c r="EI266" s="414"/>
      <c r="EJ266" s="414"/>
      <c r="EK266" s="414"/>
      <c r="EL266" s="414"/>
      <c r="EM266" s="414"/>
      <c r="EN266" s="414"/>
      <c r="EO266" s="414"/>
      <c r="EP266" s="414"/>
      <c r="EQ266" s="414"/>
      <c r="ER266" s="414"/>
      <c r="ES266" s="414"/>
      <c r="ET266" s="414"/>
      <c r="EU266" s="414"/>
    </row>
    <row r="267" spans="1:151" s="424" customFormat="1" ht="30" hidden="1">
      <c r="A267" s="424" t="s">
        <v>2438</v>
      </c>
      <c r="B267" s="424" t="s">
        <v>884</v>
      </c>
      <c r="C267" s="454" t="s">
        <v>361</v>
      </c>
      <c r="D267" s="424" t="s">
        <v>2439</v>
      </c>
      <c r="E267" s="424" t="s">
        <v>2440</v>
      </c>
      <c r="F267" s="424" t="s">
        <v>33</v>
      </c>
      <c r="G267" s="424" t="s">
        <v>2425</v>
      </c>
      <c r="H267" s="424" t="s">
        <v>1508</v>
      </c>
      <c r="I267" s="424" t="s">
        <v>1509</v>
      </c>
      <c r="J267" s="425" t="s">
        <v>1510</v>
      </c>
      <c r="K267" s="425" t="s">
        <v>962</v>
      </c>
      <c r="L267" s="425" t="s">
        <v>962</v>
      </c>
      <c r="M267" s="424" t="s">
        <v>1512</v>
      </c>
      <c r="N267" s="424" t="s">
        <v>1523</v>
      </c>
      <c r="O267" s="424" t="s">
        <v>1581</v>
      </c>
      <c r="P267" s="424" t="s">
        <v>33</v>
      </c>
      <c r="Q267" s="424" t="s">
        <v>32</v>
      </c>
      <c r="R267" s="424" t="s">
        <v>962</v>
      </c>
      <c r="S267" s="424" t="s">
        <v>1509</v>
      </c>
      <c r="T267" s="424" t="s">
        <v>1516</v>
      </c>
      <c r="V267" s="424" t="s">
        <v>6</v>
      </c>
      <c r="X267" s="424" t="s">
        <v>6</v>
      </c>
      <c r="AA267" s="424" t="s">
        <v>1509</v>
      </c>
      <c r="AB267" s="424" t="s">
        <v>1509</v>
      </c>
      <c r="AC267" s="424" t="s">
        <v>1509</v>
      </c>
      <c r="AD267" s="424" t="s">
        <v>1509</v>
      </c>
      <c r="AE267" s="424" t="s">
        <v>1509</v>
      </c>
      <c r="AF267" s="425">
        <v>44530</v>
      </c>
      <c r="AG267" s="424" t="s">
        <v>1509</v>
      </c>
      <c r="AH267" s="424">
        <v>1</v>
      </c>
      <c r="AI267" s="414"/>
      <c r="AJ267" s="414"/>
      <c r="AK267" s="414"/>
      <c r="AL267" s="414"/>
      <c r="AM267" s="414"/>
      <c r="AN267" s="414"/>
      <c r="AO267" s="414"/>
      <c r="AP267" s="414"/>
      <c r="AQ267" s="414"/>
      <c r="AR267" s="414"/>
      <c r="AS267" s="414"/>
      <c r="AT267" s="414"/>
      <c r="AU267" s="414"/>
      <c r="AV267" s="414"/>
      <c r="AW267" s="414"/>
      <c r="AX267" s="414"/>
      <c r="AY267" s="414"/>
      <c r="AZ267" s="414"/>
      <c r="BA267" s="414"/>
      <c r="BB267" s="414"/>
      <c r="BC267" s="414"/>
      <c r="BD267" s="414"/>
      <c r="BE267" s="414"/>
      <c r="BF267" s="414"/>
      <c r="BG267" s="414"/>
      <c r="BH267" s="414"/>
      <c r="BI267" s="414"/>
      <c r="BJ267" s="414"/>
      <c r="BK267" s="414"/>
      <c r="BL267" s="414"/>
      <c r="BM267" s="414"/>
      <c r="BN267" s="414"/>
      <c r="BO267" s="414"/>
      <c r="BP267" s="414"/>
      <c r="BQ267" s="414"/>
      <c r="BR267" s="414"/>
      <c r="BS267" s="414"/>
      <c r="BT267" s="414"/>
      <c r="BU267" s="414"/>
      <c r="BV267" s="414"/>
      <c r="BW267" s="414"/>
      <c r="BX267" s="414"/>
      <c r="BY267" s="414"/>
      <c r="BZ267" s="414"/>
      <c r="CA267" s="414"/>
      <c r="CB267" s="414"/>
      <c r="CC267" s="414"/>
      <c r="CD267" s="414"/>
      <c r="CE267" s="414"/>
      <c r="CF267" s="414"/>
      <c r="CG267" s="414"/>
      <c r="CH267" s="414"/>
      <c r="CI267" s="414"/>
      <c r="CJ267" s="414"/>
      <c r="CK267" s="414"/>
      <c r="CL267" s="414"/>
      <c r="CM267" s="414"/>
      <c r="CN267" s="414"/>
      <c r="CO267" s="414"/>
      <c r="CP267" s="414"/>
      <c r="CQ267" s="414"/>
      <c r="CR267" s="414"/>
      <c r="CS267" s="414"/>
      <c r="CT267" s="414"/>
      <c r="CU267" s="414"/>
      <c r="CV267" s="414"/>
      <c r="CW267" s="414"/>
      <c r="CX267" s="414"/>
      <c r="CY267" s="414"/>
      <c r="CZ267" s="414"/>
      <c r="DA267" s="414"/>
      <c r="DB267" s="414"/>
      <c r="DC267" s="414"/>
      <c r="DD267" s="414"/>
      <c r="DE267" s="414"/>
      <c r="DF267" s="414"/>
      <c r="DG267" s="414"/>
      <c r="DH267" s="414"/>
      <c r="DI267" s="414"/>
      <c r="DJ267" s="414"/>
      <c r="DK267" s="414"/>
      <c r="DL267" s="414"/>
      <c r="DM267" s="414"/>
      <c r="DN267" s="414"/>
      <c r="DO267" s="414"/>
      <c r="DP267" s="414"/>
      <c r="DQ267" s="414"/>
      <c r="DR267" s="414"/>
      <c r="DS267" s="414"/>
      <c r="DT267" s="414"/>
      <c r="DU267" s="414"/>
      <c r="DV267" s="414"/>
      <c r="DW267" s="414"/>
      <c r="DX267" s="414"/>
      <c r="DY267" s="414"/>
      <c r="DZ267" s="414"/>
      <c r="EA267" s="414"/>
      <c r="EB267" s="414"/>
      <c r="EC267" s="414"/>
      <c r="ED267" s="414"/>
      <c r="EE267" s="414"/>
      <c r="EF267" s="414"/>
      <c r="EG267" s="414"/>
      <c r="EH267" s="414"/>
      <c r="EI267" s="414"/>
      <c r="EJ267" s="414"/>
      <c r="EK267" s="414"/>
      <c r="EL267" s="414"/>
      <c r="EM267" s="414"/>
      <c r="EN267" s="414"/>
      <c r="EO267" s="414"/>
      <c r="EP267" s="414"/>
      <c r="EQ267" s="414"/>
      <c r="ER267" s="414"/>
      <c r="ES267" s="414"/>
      <c r="ET267" s="414"/>
      <c r="EU267" s="414"/>
    </row>
    <row r="268" spans="1:151" s="424" customFormat="1" ht="45" hidden="1">
      <c r="A268" s="424" t="s">
        <v>2441</v>
      </c>
      <c r="B268" s="424" t="s">
        <v>884</v>
      </c>
      <c r="C268" s="454" t="s">
        <v>361</v>
      </c>
      <c r="D268" s="424" t="s">
        <v>2442</v>
      </c>
      <c r="E268" s="424" t="s">
        <v>2412</v>
      </c>
      <c r="F268" s="424" t="s">
        <v>33</v>
      </c>
      <c r="G268" s="424" t="s">
        <v>2443</v>
      </c>
      <c r="H268" s="424" t="s">
        <v>1508</v>
      </c>
      <c r="I268" s="424" t="s">
        <v>1509</v>
      </c>
      <c r="J268" s="425" t="s">
        <v>1510</v>
      </c>
      <c r="K268" s="425" t="s">
        <v>962</v>
      </c>
      <c r="L268" s="425" t="s">
        <v>962</v>
      </c>
      <c r="M268" s="424" t="s">
        <v>1512</v>
      </c>
      <c r="N268" s="424" t="s">
        <v>1523</v>
      </c>
      <c r="O268" s="424" t="s">
        <v>1581</v>
      </c>
      <c r="P268" s="424" t="s">
        <v>33</v>
      </c>
      <c r="Q268" s="424" t="s">
        <v>32</v>
      </c>
      <c r="R268" s="424" t="s">
        <v>962</v>
      </c>
      <c r="S268" s="424" t="s">
        <v>1509</v>
      </c>
      <c r="T268" s="424" t="s">
        <v>1516</v>
      </c>
      <c r="V268" s="424" t="s">
        <v>6</v>
      </c>
      <c r="X268" s="424" t="s">
        <v>6</v>
      </c>
      <c r="AA268" s="424" t="s">
        <v>1509</v>
      </c>
      <c r="AB268" s="424" t="s">
        <v>1509</v>
      </c>
      <c r="AC268" s="424" t="s">
        <v>1509</v>
      </c>
      <c r="AD268" s="424" t="s">
        <v>1509</v>
      </c>
      <c r="AE268" s="424" t="s">
        <v>1509</v>
      </c>
      <c r="AF268" s="425">
        <v>44530</v>
      </c>
      <c r="AG268" s="424" t="s">
        <v>1509</v>
      </c>
      <c r="AH268" s="424">
        <v>1</v>
      </c>
      <c r="AI268" s="414"/>
      <c r="AJ268" s="414"/>
      <c r="AK268" s="414"/>
      <c r="AL268" s="414"/>
      <c r="AM268" s="414"/>
      <c r="AN268" s="414"/>
      <c r="AO268" s="414"/>
      <c r="AP268" s="414"/>
      <c r="AQ268" s="414"/>
      <c r="AR268" s="414"/>
      <c r="AS268" s="414"/>
      <c r="AT268" s="414"/>
      <c r="AU268" s="414"/>
      <c r="AV268" s="414"/>
      <c r="AW268" s="414"/>
      <c r="AX268" s="414"/>
      <c r="AY268" s="414"/>
      <c r="AZ268" s="414"/>
      <c r="BA268" s="414"/>
      <c r="BB268" s="414"/>
      <c r="BC268" s="414"/>
      <c r="BD268" s="414"/>
      <c r="BE268" s="414"/>
      <c r="BF268" s="414"/>
      <c r="BG268" s="414"/>
      <c r="BH268" s="414"/>
      <c r="BI268" s="414"/>
      <c r="BJ268" s="414"/>
      <c r="BK268" s="414"/>
      <c r="BL268" s="414"/>
      <c r="BM268" s="414"/>
      <c r="BN268" s="414"/>
      <c r="BO268" s="414"/>
      <c r="BP268" s="414"/>
      <c r="BQ268" s="414"/>
      <c r="BR268" s="414"/>
      <c r="BS268" s="414"/>
      <c r="BT268" s="414"/>
      <c r="BU268" s="414"/>
      <c r="BV268" s="414"/>
      <c r="BW268" s="414"/>
      <c r="BX268" s="414"/>
      <c r="BY268" s="414"/>
      <c r="BZ268" s="414"/>
      <c r="CA268" s="414"/>
      <c r="CB268" s="414"/>
      <c r="CC268" s="414"/>
      <c r="CD268" s="414"/>
      <c r="CE268" s="414"/>
      <c r="CF268" s="414"/>
      <c r="CG268" s="414"/>
      <c r="CH268" s="414"/>
      <c r="CI268" s="414"/>
      <c r="CJ268" s="414"/>
      <c r="CK268" s="414"/>
      <c r="CL268" s="414"/>
      <c r="CM268" s="414"/>
      <c r="CN268" s="414"/>
      <c r="CO268" s="414"/>
      <c r="CP268" s="414"/>
      <c r="CQ268" s="414"/>
      <c r="CR268" s="414"/>
      <c r="CS268" s="414"/>
      <c r="CT268" s="414"/>
      <c r="CU268" s="414"/>
      <c r="CV268" s="414"/>
      <c r="CW268" s="414"/>
      <c r="CX268" s="414"/>
      <c r="CY268" s="414"/>
      <c r="CZ268" s="414"/>
      <c r="DA268" s="414"/>
      <c r="DB268" s="414"/>
      <c r="DC268" s="414"/>
      <c r="DD268" s="414"/>
      <c r="DE268" s="414"/>
      <c r="DF268" s="414"/>
      <c r="DG268" s="414"/>
      <c r="DH268" s="414"/>
      <c r="DI268" s="414"/>
      <c r="DJ268" s="414"/>
      <c r="DK268" s="414"/>
      <c r="DL268" s="414"/>
      <c r="DM268" s="414"/>
      <c r="DN268" s="414"/>
      <c r="DO268" s="414"/>
      <c r="DP268" s="414"/>
      <c r="DQ268" s="414"/>
      <c r="DR268" s="414"/>
      <c r="DS268" s="414"/>
      <c r="DT268" s="414"/>
      <c r="DU268" s="414"/>
      <c r="DV268" s="414"/>
      <c r="DW268" s="414"/>
      <c r="DX268" s="414"/>
      <c r="DY268" s="414"/>
      <c r="DZ268" s="414"/>
      <c r="EA268" s="414"/>
      <c r="EB268" s="414"/>
      <c r="EC268" s="414"/>
      <c r="ED268" s="414"/>
      <c r="EE268" s="414"/>
      <c r="EF268" s="414"/>
      <c r="EG268" s="414"/>
      <c r="EH268" s="414"/>
      <c r="EI268" s="414"/>
      <c r="EJ268" s="414"/>
      <c r="EK268" s="414"/>
      <c r="EL268" s="414"/>
      <c r="EM268" s="414"/>
      <c r="EN268" s="414"/>
      <c r="EO268" s="414"/>
      <c r="EP268" s="414"/>
      <c r="EQ268" s="414"/>
      <c r="ER268" s="414"/>
      <c r="ES268" s="414"/>
      <c r="ET268" s="414"/>
      <c r="EU268" s="414"/>
    </row>
    <row r="269" spans="1:151" s="424" customFormat="1" ht="45" hidden="1">
      <c r="A269" s="424" t="s">
        <v>2444</v>
      </c>
      <c r="B269" s="424" t="s">
        <v>884</v>
      </c>
      <c r="C269" s="454" t="s">
        <v>361</v>
      </c>
      <c r="D269" s="424" t="s">
        <v>2445</v>
      </c>
      <c r="E269" s="424" t="s">
        <v>2408</v>
      </c>
      <c r="F269" s="424" t="s">
        <v>33</v>
      </c>
      <c r="G269" s="424" t="s">
        <v>2443</v>
      </c>
      <c r="H269" s="424" t="s">
        <v>1508</v>
      </c>
      <c r="I269" s="424" t="s">
        <v>1509</v>
      </c>
      <c r="J269" s="425" t="s">
        <v>1510</v>
      </c>
      <c r="K269" s="425" t="s">
        <v>962</v>
      </c>
      <c r="L269" s="425" t="s">
        <v>962</v>
      </c>
      <c r="M269" s="424" t="s">
        <v>1512</v>
      </c>
      <c r="N269" s="424" t="s">
        <v>1523</v>
      </c>
      <c r="O269" s="424" t="s">
        <v>1581</v>
      </c>
      <c r="P269" s="424" t="s">
        <v>33</v>
      </c>
      <c r="Q269" s="424" t="s">
        <v>32</v>
      </c>
      <c r="R269" s="424" t="s">
        <v>962</v>
      </c>
      <c r="S269" s="424" t="s">
        <v>1509</v>
      </c>
      <c r="T269" s="424" t="s">
        <v>1516</v>
      </c>
      <c r="V269" s="424" t="s">
        <v>6</v>
      </c>
      <c r="X269" s="424" t="s">
        <v>6</v>
      </c>
      <c r="AA269" s="424" t="s">
        <v>1509</v>
      </c>
      <c r="AB269" s="424" t="s">
        <v>1509</v>
      </c>
      <c r="AC269" s="424" t="s">
        <v>1509</v>
      </c>
      <c r="AD269" s="424" t="s">
        <v>1509</v>
      </c>
      <c r="AE269" s="424" t="s">
        <v>1509</v>
      </c>
      <c r="AF269" s="425">
        <v>44530</v>
      </c>
      <c r="AG269" s="424" t="s">
        <v>1509</v>
      </c>
      <c r="AH269" s="424">
        <v>1</v>
      </c>
      <c r="AI269" s="414"/>
      <c r="AJ269" s="414"/>
      <c r="AK269" s="414"/>
      <c r="AL269" s="414"/>
      <c r="AM269" s="414"/>
      <c r="AN269" s="414"/>
      <c r="AO269" s="414"/>
      <c r="AP269" s="414"/>
      <c r="AQ269" s="414"/>
      <c r="AR269" s="414"/>
      <c r="AS269" s="414"/>
      <c r="AT269" s="414"/>
      <c r="AU269" s="414"/>
      <c r="AV269" s="414"/>
      <c r="AW269" s="414"/>
      <c r="AX269" s="414"/>
      <c r="AY269" s="414"/>
      <c r="AZ269" s="414"/>
      <c r="BA269" s="414"/>
      <c r="BB269" s="414"/>
      <c r="BC269" s="414"/>
      <c r="BD269" s="414"/>
      <c r="BE269" s="414"/>
      <c r="BF269" s="414"/>
      <c r="BG269" s="414"/>
      <c r="BH269" s="414"/>
      <c r="BI269" s="414"/>
      <c r="BJ269" s="414"/>
      <c r="BK269" s="414"/>
      <c r="BL269" s="414"/>
      <c r="BM269" s="414"/>
      <c r="BN269" s="414"/>
      <c r="BO269" s="414"/>
      <c r="BP269" s="414"/>
      <c r="BQ269" s="414"/>
      <c r="BR269" s="414"/>
      <c r="BS269" s="414"/>
      <c r="BT269" s="414"/>
      <c r="BU269" s="414"/>
      <c r="BV269" s="414"/>
      <c r="BW269" s="414"/>
      <c r="BX269" s="414"/>
      <c r="BY269" s="414"/>
      <c r="BZ269" s="414"/>
      <c r="CA269" s="414"/>
      <c r="CB269" s="414"/>
      <c r="CC269" s="414"/>
      <c r="CD269" s="414"/>
      <c r="CE269" s="414"/>
      <c r="CF269" s="414"/>
      <c r="CG269" s="414"/>
      <c r="CH269" s="414"/>
      <c r="CI269" s="414"/>
      <c r="CJ269" s="414"/>
      <c r="CK269" s="414"/>
      <c r="CL269" s="414"/>
      <c r="CM269" s="414"/>
      <c r="CN269" s="414"/>
      <c r="CO269" s="414"/>
      <c r="CP269" s="414"/>
      <c r="CQ269" s="414"/>
      <c r="CR269" s="414"/>
      <c r="CS269" s="414"/>
      <c r="CT269" s="414"/>
      <c r="CU269" s="414"/>
      <c r="CV269" s="414"/>
      <c r="CW269" s="414"/>
      <c r="CX269" s="414"/>
      <c r="CY269" s="414"/>
      <c r="CZ269" s="414"/>
      <c r="DA269" s="414"/>
      <c r="DB269" s="414"/>
      <c r="DC269" s="414"/>
      <c r="DD269" s="414"/>
      <c r="DE269" s="414"/>
      <c r="DF269" s="414"/>
      <c r="DG269" s="414"/>
      <c r="DH269" s="414"/>
      <c r="DI269" s="414"/>
      <c r="DJ269" s="414"/>
      <c r="DK269" s="414"/>
      <c r="DL269" s="414"/>
      <c r="DM269" s="414"/>
      <c r="DN269" s="414"/>
      <c r="DO269" s="414"/>
      <c r="DP269" s="414"/>
      <c r="DQ269" s="414"/>
      <c r="DR269" s="414"/>
      <c r="DS269" s="414"/>
      <c r="DT269" s="414"/>
      <c r="DU269" s="414"/>
      <c r="DV269" s="414"/>
      <c r="DW269" s="414"/>
      <c r="DX269" s="414"/>
      <c r="DY269" s="414"/>
      <c r="DZ269" s="414"/>
      <c r="EA269" s="414"/>
      <c r="EB269" s="414"/>
      <c r="EC269" s="414"/>
      <c r="ED269" s="414"/>
      <c r="EE269" s="414"/>
      <c r="EF269" s="414"/>
      <c r="EG269" s="414"/>
      <c r="EH269" s="414"/>
      <c r="EI269" s="414"/>
      <c r="EJ269" s="414"/>
      <c r="EK269" s="414"/>
      <c r="EL269" s="414"/>
      <c r="EM269" s="414"/>
      <c r="EN269" s="414"/>
      <c r="EO269" s="414"/>
      <c r="EP269" s="414"/>
      <c r="EQ269" s="414"/>
      <c r="ER269" s="414"/>
      <c r="ES269" s="414"/>
      <c r="ET269" s="414"/>
      <c r="EU269" s="414"/>
    </row>
    <row r="270" spans="1:151" s="424" customFormat="1" ht="60" hidden="1">
      <c r="A270" s="424" t="s">
        <v>2446</v>
      </c>
      <c r="B270" s="424" t="s">
        <v>884</v>
      </c>
      <c r="C270" s="454" t="s">
        <v>361</v>
      </c>
      <c r="D270" s="424" t="s">
        <v>2447</v>
      </c>
      <c r="E270" s="424" t="s">
        <v>2448</v>
      </c>
      <c r="F270" s="424" t="s">
        <v>33</v>
      </c>
      <c r="G270" s="424" t="s">
        <v>2443</v>
      </c>
      <c r="H270" s="424" t="s">
        <v>1508</v>
      </c>
      <c r="I270" s="424" t="s">
        <v>1509</v>
      </c>
      <c r="J270" s="425" t="s">
        <v>1510</v>
      </c>
      <c r="K270" s="425" t="s">
        <v>962</v>
      </c>
      <c r="L270" s="425" t="s">
        <v>962</v>
      </c>
      <c r="M270" s="424" t="s">
        <v>1512</v>
      </c>
      <c r="N270" s="424" t="s">
        <v>1523</v>
      </c>
      <c r="O270" s="424" t="s">
        <v>1581</v>
      </c>
      <c r="P270" s="424" t="s">
        <v>33</v>
      </c>
      <c r="Q270" s="424" t="s">
        <v>32</v>
      </c>
      <c r="R270" s="424" t="s">
        <v>962</v>
      </c>
      <c r="S270" s="424" t="s">
        <v>1509</v>
      </c>
      <c r="T270" s="424" t="s">
        <v>1516</v>
      </c>
      <c r="V270" s="424" t="s">
        <v>6</v>
      </c>
      <c r="X270" s="424" t="s">
        <v>6</v>
      </c>
      <c r="AA270" s="424" t="s">
        <v>1509</v>
      </c>
      <c r="AB270" s="424" t="s">
        <v>1509</v>
      </c>
      <c r="AC270" s="424" t="s">
        <v>1509</v>
      </c>
      <c r="AD270" s="424" t="s">
        <v>1509</v>
      </c>
      <c r="AE270" s="424" t="s">
        <v>1509</v>
      </c>
      <c r="AF270" s="425">
        <v>44530</v>
      </c>
      <c r="AG270" s="424" t="s">
        <v>1509</v>
      </c>
      <c r="AH270" s="424">
        <v>1</v>
      </c>
      <c r="AI270" s="414"/>
      <c r="AJ270" s="414"/>
      <c r="AK270" s="414"/>
      <c r="AL270" s="414"/>
      <c r="AM270" s="414"/>
      <c r="AN270" s="414"/>
      <c r="AO270" s="414"/>
      <c r="AP270" s="414"/>
      <c r="AQ270" s="414"/>
      <c r="AR270" s="414"/>
      <c r="AS270" s="414"/>
      <c r="AT270" s="414"/>
      <c r="AU270" s="414"/>
      <c r="AV270" s="414"/>
      <c r="AW270" s="414"/>
      <c r="AX270" s="414"/>
      <c r="AY270" s="414"/>
      <c r="AZ270" s="414"/>
      <c r="BA270" s="414"/>
      <c r="BB270" s="414"/>
      <c r="BC270" s="414"/>
      <c r="BD270" s="414"/>
      <c r="BE270" s="414"/>
      <c r="BF270" s="414"/>
      <c r="BG270" s="414"/>
      <c r="BH270" s="414"/>
      <c r="BI270" s="414"/>
      <c r="BJ270" s="414"/>
      <c r="BK270" s="414"/>
      <c r="BL270" s="414"/>
      <c r="BM270" s="414"/>
      <c r="BN270" s="414"/>
      <c r="BO270" s="414"/>
      <c r="BP270" s="414"/>
      <c r="BQ270" s="414"/>
      <c r="BR270" s="414"/>
      <c r="BS270" s="414"/>
      <c r="BT270" s="414"/>
      <c r="BU270" s="414"/>
      <c r="BV270" s="414"/>
      <c r="BW270" s="414"/>
      <c r="BX270" s="414"/>
      <c r="BY270" s="414"/>
      <c r="BZ270" s="414"/>
      <c r="CA270" s="414"/>
      <c r="CB270" s="414"/>
      <c r="CC270" s="414"/>
      <c r="CD270" s="414"/>
      <c r="CE270" s="414"/>
      <c r="CF270" s="414"/>
      <c r="CG270" s="414"/>
      <c r="CH270" s="414"/>
      <c r="CI270" s="414"/>
      <c r="CJ270" s="414"/>
      <c r="CK270" s="414"/>
      <c r="CL270" s="414"/>
      <c r="CM270" s="414"/>
      <c r="CN270" s="414"/>
      <c r="CO270" s="414"/>
      <c r="CP270" s="414"/>
      <c r="CQ270" s="414"/>
      <c r="CR270" s="414"/>
      <c r="CS270" s="414"/>
      <c r="CT270" s="414"/>
      <c r="CU270" s="414"/>
      <c r="CV270" s="414"/>
      <c r="CW270" s="414"/>
      <c r="CX270" s="414"/>
      <c r="CY270" s="414"/>
      <c r="CZ270" s="414"/>
      <c r="DA270" s="414"/>
      <c r="DB270" s="414"/>
      <c r="DC270" s="414"/>
      <c r="DD270" s="414"/>
      <c r="DE270" s="414"/>
      <c r="DF270" s="414"/>
      <c r="DG270" s="414"/>
      <c r="DH270" s="414"/>
      <c r="DI270" s="414"/>
      <c r="DJ270" s="414"/>
      <c r="DK270" s="414"/>
      <c r="DL270" s="414"/>
      <c r="DM270" s="414"/>
      <c r="DN270" s="414"/>
      <c r="DO270" s="414"/>
      <c r="DP270" s="414"/>
      <c r="DQ270" s="414"/>
      <c r="DR270" s="414"/>
      <c r="DS270" s="414"/>
      <c r="DT270" s="414"/>
      <c r="DU270" s="414"/>
      <c r="DV270" s="414"/>
      <c r="DW270" s="414"/>
      <c r="DX270" s="414"/>
      <c r="DY270" s="414"/>
      <c r="DZ270" s="414"/>
      <c r="EA270" s="414"/>
      <c r="EB270" s="414"/>
      <c r="EC270" s="414"/>
      <c r="ED270" s="414"/>
      <c r="EE270" s="414"/>
      <c r="EF270" s="414"/>
      <c r="EG270" s="414"/>
      <c r="EH270" s="414"/>
      <c r="EI270" s="414"/>
      <c r="EJ270" s="414"/>
      <c r="EK270" s="414"/>
      <c r="EL270" s="414"/>
      <c r="EM270" s="414"/>
      <c r="EN270" s="414"/>
      <c r="EO270" s="414"/>
      <c r="EP270" s="414"/>
      <c r="EQ270" s="414"/>
      <c r="ER270" s="414"/>
      <c r="ES270" s="414"/>
      <c r="ET270" s="414"/>
      <c r="EU270" s="414"/>
    </row>
    <row r="271" spans="1:151" s="424" customFormat="1" ht="75" hidden="1">
      <c r="A271" s="424" t="s">
        <v>2449</v>
      </c>
      <c r="B271" s="424" t="s">
        <v>884</v>
      </c>
      <c r="C271" s="454" t="s">
        <v>361</v>
      </c>
      <c r="D271" s="424" t="s">
        <v>2450</v>
      </c>
      <c r="E271" s="424" t="s">
        <v>2415</v>
      </c>
      <c r="F271" s="424" t="s">
        <v>33</v>
      </c>
      <c r="G271" s="424" t="s">
        <v>2443</v>
      </c>
      <c r="H271" s="424" t="s">
        <v>1508</v>
      </c>
      <c r="I271" s="424" t="s">
        <v>1509</v>
      </c>
      <c r="J271" s="425" t="s">
        <v>1510</v>
      </c>
      <c r="K271" s="425" t="s">
        <v>962</v>
      </c>
      <c r="L271" s="425" t="s">
        <v>962</v>
      </c>
      <c r="M271" s="424" t="s">
        <v>1512</v>
      </c>
      <c r="N271" s="424" t="s">
        <v>1523</v>
      </c>
      <c r="O271" s="424" t="s">
        <v>1581</v>
      </c>
      <c r="P271" s="424" t="s">
        <v>33</v>
      </c>
      <c r="Q271" s="424" t="s">
        <v>32</v>
      </c>
      <c r="R271" s="424" t="s">
        <v>962</v>
      </c>
      <c r="S271" s="424" t="s">
        <v>1509</v>
      </c>
      <c r="T271" s="424" t="s">
        <v>1516</v>
      </c>
      <c r="V271" s="424" t="s">
        <v>6</v>
      </c>
      <c r="X271" s="424" t="s">
        <v>6</v>
      </c>
      <c r="AA271" s="424" t="s">
        <v>1509</v>
      </c>
      <c r="AB271" s="424" t="s">
        <v>1509</v>
      </c>
      <c r="AC271" s="424" t="s">
        <v>1509</v>
      </c>
      <c r="AD271" s="424" t="s">
        <v>1509</v>
      </c>
      <c r="AE271" s="424" t="s">
        <v>1509</v>
      </c>
      <c r="AF271" s="425">
        <v>44530</v>
      </c>
      <c r="AG271" s="424" t="s">
        <v>1509</v>
      </c>
      <c r="AH271" s="424">
        <v>1</v>
      </c>
      <c r="AI271" s="414"/>
      <c r="AJ271" s="414"/>
      <c r="AK271" s="414"/>
      <c r="AL271" s="414"/>
      <c r="AM271" s="414"/>
      <c r="AN271" s="414"/>
      <c r="AO271" s="414"/>
      <c r="AP271" s="414"/>
      <c r="AQ271" s="414"/>
      <c r="AR271" s="414"/>
      <c r="AS271" s="414"/>
      <c r="AT271" s="414"/>
      <c r="AU271" s="414"/>
      <c r="AV271" s="414"/>
      <c r="AW271" s="414"/>
      <c r="AX271" s="414"/>
      <c r="AY271" s="414"/>
      <c r="AZ271" s="414"/>
      <c r="BA271" s="414"/>
      <c r="BB271" s="414"/>
      <c r="BC271" s="414"/>
      <c r="BD271" s="414"/>
      <c r="BE271" s="414"/>
      <c r="BF271" s="414"/>
      <c r="BG271" s="414"/>
      <c r="BH271" s="414"/>
      <c r="BI271" s="414"/>
      <c r="BJ271" s="414"/>
      <c r="BK271" s="414"/>
      <c r="BL271" s="414"/>
      <c r="BM271" s="414"/>
      <c r="BN271" s="414"/>
      <c r="BO271" s="414"/>
      <c r="BP271" s="414"/>
      <c r="BQ271" s="414"/>
      <c r="BR271" s="414"/>
      <c r="BS271" s="414"/>
      <c r="BT271" s="414"/>
      <c r="BU271" s="414"/>
      <c r="BV271" s="414"/>
      <c r="BW271" s="414"/>
      <c r="BX271" s="414"/>
      <c r="BY271" s="414"/>
      <c r="BZ271" s="414"/>
      <c r="CA271" s="414"/>
      <c r="CB271" s="414"/>
      <c r="CC271" s="414"/>
      <c r="CD271" s="414"/>
      <c r="CE271" s="414"/>
      <c r="CF271" s="414"/>
      <c r="CG271" s="414"/>
      <c r="CH271" s="414"/>
      <c r="CI271" s="414"/>
      <c r="CJ271" s="414"/>
      <c r="CK271" s="414"/>
      <c r="CL271" s="414"/>
      <c r="CM271" s="414"/>
      <c r="CN271" s="414"/>
      <c r="CO271" s="414"/>
      <c r="CP271" s="414"/>
      <c r="CQ271" s="414"/>
      <c r="CR271" s="414"/>
      <c r="CS271" s="414"/>
      <c r="CT271" s="414"/>
      <c r="CU271" s="414"/>
      <c r="CV271" s="414"/>
      <c r="CW271" s="414"/>
      <c r="CX271" s="414"/>
      <c r="CY271" s="414"/>
      <c r="CZ271" s="414"/>
      <c r="DA271" s="414"/>
      <c r="DB271" s="414"/>
      <c r="DC271" s="414"/>
      <c r="DD271" s="414"/>
      <c r="DE271" s="414"/>
      <c r="DF271" s="414"/>
      <c r="DG271" s="414"/>
      <c r="DH271" s="414"/>
      <c r="DI271" s="414"/>
      <c r="DJ271" s="414"/>
      <c r="DK271" s="414"/>
      <c r="DL271" s="414"/>
      <c r="DM271" s="414"/>
      <c r="DN271" s="414"/>
      <c r="DO271" s="414"/>
      <c r="DP271" s="414"/>
      <c r="DQ271" s="414"/>
      <c r="DR271" s="414"/>
      <c r="DS271" s="414"/>
      <c r="DT271" s="414"/>
      <c r="DU271" s="414"/>
      <c r="DV271" s="414"/>
      <c r="DW271" s="414"/>
      <c r="DX271" s="414"/>
      <c r="DY271" s="414"/>
      <c r="DZ271" s="414"/>
      <c r="EA271" s="414"/>
      <c r="EB271" s="414"/>
      <c r="EC271" s="414"/>
      <c r="ED271" s="414"/>
      <c r="EE271" s="414"/>
      <c r="EF271" s="414"/>
      <c r="EG271" s="414"/>
      <c r="EH271" s="414"/>
      <c r="EI271" s="414"/>
      <c r="EJ271" s="414"/>
      <c r="EK271" s="414"/>
      <c r="EL271" s="414"/>
      <c r="EM271" s="414"/>
      <c r="EN271" s="414"/>
      <c r="EO271" s="414"/>
      <c r="EP271" s="414"/>
      <c r="EQ271" s="414"/>
      <c r="ER271" s="414"/>
      <c r="ES271" s="414"/>
      <c r="ET271" s="414"/>
      <c r="EU271" s="414"/>
    </row>
    <row r="272" spans="1:151" s="424" customFormat="1" ht="60" hidden="1">
      <c r="A272" s="424" t="s">
        <v>2451</v>
      </c>
      <c r="B272" s="424" t="s">
        <v>884</v>
      </c>
      <c r="C272" s="454" t="s">
        <v>361</v>
      </c>
      <c r="D272" s="424" t="s">
        <v>2452</v>
      </c>
      <c r="E272" s="424" t="s">
        <v>2418</v>
      </c>
      <c r="F272" s="424" t="s">
        <v>33</v>
      </c>
      <c r="G272" s="424" t="s">
        <v>2443</v>
      </c>
      <c r="H272" s="424" t="s">
        <v>1508</v>
      </c>
      <c r="I272" s="424" t="s">
        <v>1509</v>
      </c>
      <c r="J272" s="425" t="s">
        <v>1510</v>
      </c>
      <c r="K272" s="425" t="s">
        <v>962</v>
      </c>
      <c r="L272" s="425" t="s">
        <v>962</v>
      </c>
      <c r="M272" s="424" t="s">
        <v>1512</v>
      </c>
      <c r="N272" s="424" t="s">
        <v>1523</v>
      </c>
      <c r="O272" s="424" t="s">
        <v>1581</v>
      </c>
      <c r="P272" s="424" t="s">
        <v>33</v>
      </c>
      <c r="Q272" s="424" t="s">
        <v>32</v>
      </c>
      <c r="R272" s="424" t="s">
        <v>962</v>
      </c>
      <c r="S272" s="424" t="s">
        <v>1509</v>
      </c>
      <c r="T272" s="424" t="s">
        <v>1516</v>
      </c>
      <c r="V272" s="424" t="s">
        <v>6</v>
      </c>
      <c r="X272" s="424" t="s">
        <v>6</v>
      </c>
      <c r="AA272" s="424" t="s">
        <v>1509</v>
      </c>
      <c r="AB272" s="424" t="s">
        <v>1509</v>
      </c>
      <c r="AC272" s="424" t="s">
        <v>1509</v>
      </c>
      <c r="AD272" s="424" t="s">
        <v>1509</v>
      </c>
      <c r="AE272" s="424" t="s">
        <v>1509</v>
      </c>
      <c r="AF272" s="425">
        <v>44530</v>
      </c>
      <c r="AG272" s="424" t="s">
        <v>1509</v>
      </c>
      <c r="AH272" s="424">
        <v>1</v>
      </c>
      <c r="AI272" s="414"/>
      <c r="AJ272" s="414"/>
      <c r="AK272" s="414"/>
      <c r="AL272" s="414"/>
      <c r="AM272" s="414"/>
      <c r="AN272" s="414"/>
      <c r="AO272" s="414"/>
      <c r="AP272" s="414"/>
      <c r="AQ272" s="414"/>
      <c r="AR272" s="414"/>
      <c r="AS272" s="414"/>
      <c r="AT272" s="414"/>
      <c r="AU272" s="414"/>
      <c r="AV272" s="414"/>
      <c r="AW272" s="414"/>
      <c r="AX272" s="414"/>
      <c r="AY272" s="414"/>
      <c r="AZ272" s="414"/>
      <c r="BA272" s="414"/>
      <c r="BB272" s="414"/>
      <c r="BC272" s="414"/>
      <c r="BD272" s="414"/>
      <c r="BE272" s="414"/>
      <c r="BF272" s="414"/>
      <c r="BG272" s="414"/>
      <c r="BH272" s="414"/>
      <c r="BI272" s="414"/>
      <c r="BJ272" s="414"/>
      <c r="BK272" s="414"/>
      <c r="BL272" s="414"/>
      <c r="BM272" s="414"/>
      <c r="BN272" s="414"/>
      <c r="BO272" s="414"/>
      <c r="BP272" s="414"/>
      <c r="BQ272" s="414"/>
      <c r="BR272" s="414"/>
      <c r="BS272" s="414"/>
      <c r="BT272" s="414"/>
      <c r="BU272" s="414"/>
      <c r="BV272" s="414"/>
      <c r="BW272" s="414"/>
      <c r="BX272" s="414"/>
      <c r="BY272" s="414"/>
      <c r="BZ272" s="414"/>
      <c r="CA272" s="414"/>
      <c r="CB272" s="414"/>
      <c r="CC272" s="414"/>
      <c r="CD272" s="414"/>
      <c r="CE272" s="414"/>
      <c r="CF272" s="414"/>
      <c r="CG272" s="414"/>
      <c r="CH272" s="414"/>
      <c r="CI272" s="414"/>
      <c r="CJ272" s="414"/>
      <c r="CK272" s="414"/>
      <c r="CL272" s="414"/>
      <c r="CM272" s="414"/>
      <c r="CN272" s="414"/>
      <c r="CO272" s="414"/>
      <c r="CP272" s="414"/>
      <c r="CQ272" s="414"/>
      <c r="CR272" s="414"/>
      <c r="CS272" s="414"/>
      <c r="CT272" s="414"/>
      <c r="CU272" s="414"/>
      <c r="CV272" s="414"/>
      <c r="CW272" s="414"/>
      <c r="CX272" s="414"/>
      <c r="CY272" s="414"/>
      <c r="CZ272" s="414"/>
      <c r="DA272" s="414"/>
      <c r="DB272" s="414"/>
      <c r="DC272" s="414"/>
      <c r="DD272" s="414"/>
      <c r="DE272" s="414"/>
      <c r="DF272" s="414"/>
      <c r="DG272" s="414"/>
      <c r="DH272" s="414"/>
      <c r="DI272" s="414"/>
      <c r="DJ272" s="414"/>
      <c r="DK272" s="414"/>
      <c r="DL272" s="414"/>
      <c r="DM272" s="414"/>
      <c r="DN272" s="414"/>
      <c r="DO272" s="414"/>
      <c r="DP272" s="414"/>
      <c r="DQ272" s="414"/>
      <c r="DR272" s="414"/>
      <c r="DS272" s="414"/>
      <c r="DT272" s="414"/>
      <c r="DU272" s="414"/>
      <c r="DV272" s="414"/>
      <c r="DW272" s="414"/>
      <c r="DX272" s="414"/>
      <c r="DY272" s="414"/>
      <c r="DZ272" s="414"/>
      <c r="EA272" s="414"/>
      <c r="EB272" s="414"/>
      <c r="EC272" s="414"/>
      <c r="ED272" s="414"/>
      <c r="EE272" s="414"/>
      <c r="EF272" s="414"/>
      <c r="EG272" s="414"/>
      <c r="EH272" s="414"/>
      <c r="EI272" s="414"/>
      <c r="EJ272" s="414"/>
      <c r="EK272" s="414"/>
      <c r="EL272" s="414"/>
      <c r="EM272" s="414"/>
      <c r="EN272" s="414"/>
      <c r="EO272" s="414"/>
      <c r="EP272" s="414"/>
      <c r="EQ272" s="414"/>
      <c r="ER272" s="414"/>
      <c r="ES272" s="414"/>
      <c r="ET272" s="414"/>
      <c r="EU272" s="414"/>
    </row>
    <row r="273" spans="1:151" s="424" customFormat="1" ht="90" hidden="1">
      <c r="A273" s="424" t="s">
        <v>2453</v>
      </c>
      <c r="B273" s="424" t="s">
        <v>884</v>
      </c>
      <c r="C273" s="454" t="s">
        <v>361</v>
      </c>
      <c r="D273" s="424" t="s">
        <v>2454</v>
      </c>
      <c r="E273" s="424" t="s">
        <v>2455</v>
      </c>
      <c r="F273" s="424" t="s">
        <v>33</v>
      </c>
      <c r="G273" s="424" t="s">
        <v>2443</v>
      </c>
      <c r="H273" s="424" t="s">
        <v>1508</v>
      </c>
      <c r="I273" s="424" t="s">
        <v>1509</v>
      </c>
      <c r="J273" s="425" t="s">
        <v>1510</v>
      </c>
      <c r="K273" s="425" t="s">
        <v>962</v>
      </c>
      <c r="L273" s="425" t="s">
        <v>962</v>
      </c>
      <c r="M273" s="424" t="s">
        <v>1512</v>
      </c>
      <c r="N273" s="424" t="s">
        <v>1523</v>
      </c>
      <c r="O273" s="424" t="s">
        <v>1581</v>
      </c>
      <c r="P273" s="424" t="s">
        <v>33</v>
      </c>
      <c r="Q273" s="424" t="s">
        <v>32</v>
      </c>
      <c r="R273" s="424" t="s">
        <v>962</v>
      </c>
      <c r="S273" s="424" t="s">
        <v>1509</v>
      </c>
      <c r="T273" s="424" t="s">
        <v>1516</v>
      </c>
      <c r="V273" s="424" t="s">
        <v>6</v>
      </c>
      <c r="X273" s="424" t="s">
        <v>6</v>
      </c>
      <c r="AA273" s="424" t="s">
        <v>1509</v>
      </c>
      <c r="AB273" s="424" t="s">
        <v>1509</v>
      </c>
      <c r="AC273" s="424" t="s">
        <v>1509</v>
      </c>
      <c r="AD273" s="424" t="s">
        <v>1509</v>
      </c>
      <c r="AE273" s="424" t="s">
        <v>1509</v>
      </c>
      <c r="AF273" s="425">
        <v>44530</v>
      </c>
      <c r="AG273" s="424" t="s">
        <v>1509</v>
      </c>
      <c r="AH273" s="424">
        <v>1</v>
      </c>
      <c r="AI273" s="414"/>
      <c r="AJ273" s="414"/>
      <c r="AK273" s="414"/>
      <c r="AL273" s="414"/>
      <c r="AM273" s="414"/>
      <c r="AN273" s="414"/>
      <c r="AO273" s="414"/>
      <c r="AP273" s="414"/>
      <c r="AQ273" s="414"/>
      <c r="AR273" s="414"/>
      <c r="AS273" s="414"/>
      <c r="AT273" s="414"/>
      <c r="AU273" s="414"/>
      <c r="AV273" s="414"/>
      <c r="AW273" s="414"/>
      <c r="AX273" s="414"/>
      <c r="AY273" s="414"/>
      <c r="AZ273" s="414"/>
      <c r="BA273" s="414"/>
      <c r="BB273" s="414"/>
      <c r="BC273" s="414"/>
      <c r="BD273" s="414"/>
      <c r="BE273" s="414"/>
      <c r="BF273" s="414"/>
      <c r="BG273" s="414"/>
      <c r="BH273" s="414"/>
      <c r="BI273" s="414"/>
      <c r="BJ273" s="414"/>
      <c r="BK273" s="414"/>
      <c r="BL273" s="414"/>
      <c r="BM273" s="414"/>
      <c r="BN273" s="414"/>
      <c r="BO273" s="414"/>
      <c r="BP273" s="414"/>
      <c r="BQ273" s="414"/>
      <c r="BR273" s="414"/>
      <c r="BS273" s="414"/>
      <c r="BT273" s="414"/>
      <c r="BU273" s="414"/>
      <c r="BV273" s="414"/>
      <c r="BW273" s="414"/>
      <c r="BX273" s="414"/>
      <c r="BY273" s="414"/>
      <c r="BZ273" s="414"/>
      <c r="CA273" s="414"/>
      <c r="CB273" s="414"/>
      <c r="CC273" s="414"/>
      <c r="CD273" s="414"/>
      <c r="CE273" s="414"/>
      <c r="CF273" s="414"/>
      <c r="CG273" s="414"/>
      <c r="CH273" s="414"/>
      <c r="CI273" s="414"/>
      <c r="CJ273" s="414"/>
      <c r="CK273" s="414"/>
      <c r="CL273" s="414"/>
      <c r="CM273" s="414"/>
      <c r="CN273" s="414"/>
      <c r="CO273" s="414"/>
      <c r="CP273" s="414"/>
      <c r="CQ273" s="414"/>
      <c r="CR273" s="414"/>
      <c r="CS273" s="414"/>
      <c r="CT273" s="414"/>
      <c r="CU273" s="414"/>
      <c r="CV273" s="414"/>
      <c r="CW273" s="414"/>
      <c r="CX273" s="414"/>
      <c r="CY273" s="414"/>
      <c r="CZ273" s="414"/>
      <c r="DA273" s="414"/>
      <c r="DB273" s="414"/>
      <c r="DC273" s="414"/>
      <c r="DD273" s="414"/>
      <c r="DE273" s="414"/>
      <c r="DF273" s="414"/>
      <c r="DG273" s="414"/>
      <c r="DH273" s="414"/>
      <c r="DI273" s="414"/>
      <c r="DJ273" s="414"/>
      <c r="DK273" s="414"/>
      <c r="DL273" s="414"/>
      <c r="DM273" s="414"/>
      <c r="DN273" s="414"/>
      <c r="DO273" s="414"/>
      <c r="DP273" s="414"/>
      <c r="DQ273" s="414"/>
      <c r="DR273" s="414"/>
      <c r="DS273" s="414"/>
      <c r="DT273" s="414"/>
      <c r="DU273" s="414"/>
      <c r="DV273" s="414"/>
      <c r="DW273" s="414"/>
      <c r="DX273" s="414"/>
      <c r="DY273" s="414"/>
      <c r="DZ273" s="414"/>
      <c r="EA273" s="414"/>
      <c r="EB273" s="414"/>
      <c r="EC273" s="414"/>
      <c r="ED273" s="414"/>
      <c r="EE273" s="414"/>
      <c r="EF273" s="414"/>
      <c r="EG273" s="414"/>
      <c r="EH273" s="414"/>
      <c r="EI273" s="414"/>
      <c r="EJ273" s="414"/>
      <c r="EK273" s="414"/>
      <c r="EL273" s="414"/>
      <c r="EM273" s="414"/>
      <c r="EN273" s="414"/>
      <c r="EO273" s="414"/>
      <c r="EP273" s="414"/>
      <c r="EQ273" s="414"/>
      <c r="ER273" s="414"/>
      <c r="ES273" s="414"/>
      <c r="ET273" s="414"/>
      <c r="EU273" s="414"/>
    </row>
    <row r="274" spans="1:151" s="424" customFormat="1" ht="60" hidden="1">
      <c r="A274" s="424" t="s">
        <v>2456</v>
      </c>
      <c r="B274" s="424" t="s">
        <v>884</v>
      </c>
      <c r="C274" s="454" t="s">
        <v>361</v>
      </c>
      <c r="D274" s="424" t="s">
        <v>2457</v>
      </c>
      <c r="E274" s="424" t="s">
        <v>2421</v>
      </c>
      <c r="F274" s="424" t="s">
        <v>33</v>
      </c>
      <c r="G274" s="424" t="s">
        <v>2443</v>
      </c>
      <c r="H274" s="424" t="s">
        <v>1508</v>
      </c>
      <c r="I274" s="424" t="s">
        <v>1509</v>
      </c>
      <c r="J274" s="425" t="s">
        <v>1510</v>
      </c>
      <c r="K274" s="425" t="s">
        <v>962</v>
      </c>
      <c r="L274" s="425" t="s">
        <v>962</v>
      </c>
      <c r="M274" s="424" t="s">
        <v>1512</v>
      </c>
      <c r="N274" s="424" t="s">
        <v>1523</v>
      </c>
      <c r="O274" s="424" t="s">
        <v>1581</v>
      </c>
      <c r="P274" s="424" t="s">
        <v>33</v>
      </c>
      <c r="Q274" s="424" t="s">
        <v>32</v>
      </c>
      <c r="R274" s="424" t="s">
        <v>962</v>
      </c>
      <c r="S274" s="424" t="s">
        <v>1509</v>
      </c>
      <c r="T274" s="424" t="s">
        <v>1516</v>
      </c>
      <c r="V274" s="424" t="s">
        <v>6</v>
      </c>
      <c r="X274" s="424" t="s">
        <v>6</v>
      </c>
      <c r="AA274" s="424" t="s">
        <v>1509</v>
      </c>
      <c r="AB274" s="424" t="s">
        <v>1509</v>
      </c>
      <c r="AC274" s="424" t="s">
        <v>1509</v>
      </c>
      <c r="AD274" s="424" t="s">
        <v>1509</v>
      </c>
      <c r="AE274" s="424" t="s">
        <v>1509</v>
      </c>
      <c r="AF274" s="425">
        <v>44530</v>
      </c>
      <c r="AG274" s="424" t="s">
        <v>1509</v>
      </c>
      <c r="AH274" s="424">
        <v>1</v>
      </c>
      <c r="AI274" s="414"/>
      <c r="AJ274" s="414"/>
      <c r="AK274" s="414"/>
      <c r="AL274" s="414"/>
      <c r="AM274" s="414"/>
      <c r="AN274" s="414"/>
      <c r="AO274" s="414"/>
      <c r="AP274" s="414"/>
      <c r="AQ274" s="414"/>
      <c r="AR274" s="414"/>
      <c r="AS274" s="414"/>
      <c r="AT274" s="414"/>
      <c r="AU274" s="414"/>
      <c r="AV274" s="414"/>
      <c r="AW274" s="414"/>
      <c r="AX274" s="414"/>
      <c r="AY274" s="414"/>
      <c r="AZ274" s="414"/>
      <c r="BA274" s="414"/>
      <c r="BB274" s="414"/>
      <c r="BC274" s="414"/>
      <c r="BD274" s="414"/>
      <c r="BE274" s="414"/>
      <c r="BF274" s="414"/>
      <c r="BG274" s="414"/>
      <c r="BH274" s="414"/>
      <c r="BI274" s="414"/>
      <c r="BJ274" s="414"/>
      <c r="BK274" s="414"/>
      <c r="BL274" s="414"/>
      <c r="BM274" s="414"/>
      <c r="BN274" s="414"/>
      <c r="BO274" s="414"/>
      <c r="BP274" s="414"/>
      <c r="BQ274" s="414"/>
      <c r="BR274" s="414"/>
      <c r="BS274" s="414"/>
      <c r="BT274" s="414"/>
      <c r="BU274" s="414"/>
      <c r="BV274" s="414"/>
      <c r="BW274" s="414"/>
      <c r="BX274" s="414"/>
      <c r="BY274" s="414"/>
      <c r="BZ274" s="414"/>
      <c r="CA274" s="414"/>
      <c r="CB274" s="414"/>
      <c r="CC274" s="414"/>
      <c r="CD274" s="414"/>
      <c r="CE274" s="414"/>
      <c r="CF274" s="414"/>
      <c r="CG274" s="414"/>
      <c r="CH274" s="414"/>
      <c r="CI274" s="414"/>
      <c r="CJ274" s="414"/>
      <c r="CK274" s="414"/>
      <c r="CL274" s="414"/>
      <c r="CM274" s="414"/>
      <c r="CN274" s="414"/>
      <c r="CO274" s="414"/>
      <c r="CP274" s="414"/>
      <c r="CQ274" s="414"/>
      <c r="CR274" s="414"/>
      <c r="CS274" s="414"/>
      <c r="CT274" s="414"/>
      <c r="CU274" s="414"/>
      <c r="CV274" s="414"/>
      <c r="CW274" s="414"/>
      <c r="CX274" s="414"/>
      <c r="CY274" s="414"/>
      <c r="CZ274" s="414"/>
      <c r="DA274" s="414"/>
      <c r="DB274" s="414"/>
      <c r="DC274" s="414"/>
      <c r="DD274" s="414"/>
      <c r="DE274" s="414"/>
      <c r="DF274" s="414"/>
      <c r="DG274" s="414"/>
      <c r="DH274" s="414"/>
      <c r="DI274" s="414"/>
      <c r="DJ274" s="414"/>
      <c r="DK274" s="414"/>
      <c r="DL274" s="414"/>
      <c r="DM274" s="414"/>
      <c r="DN274" s="414"/>
      <c r="DO274" s="414"/>
      <c r="DP274" s="414"/>
      <c r="DQ274" s="414"/>
      <c r="DR274" s="414"/>
      <c r="DS274" s="414"/>
      <c r="DT274" s="414"/>
      <c r="DU274" s="414"/>
      <c r="DV274" s="414"/>
      <c r="DW274" s="414"/>
      <c r="DX274" s="414"/>
      <c r="DY274" s="414"/>
      <c r="DZ274" s="414"/>
      <c r="EA274" s="414"/>
      <c r="EB274" s="414"/>
      <c r="EC274" s="414"/>
      <c r="ED274" s="414"/>
      <c r="EE274" s="414"/>
      <c r="EF274" s="414"/>
      <c r="EG274" s="414"/>
      <c r="EH274" s="414"/>
      <c r="EI274" s="414"/>
      <c r="EJ274" s="414"/>
      <c r="EK274" s="414"/>
      <c r="EL274" s="414"/>
      <c r="EM274" s="414"/>
      <c r="EN274" s="414"/>
      <c r="EO274" s="414"/>
      <c r="EP274" s="414"/>
      <c r="EQ274" s="414"/>
      <c r="ER274" s="414"/>
      <c r="ES274" s="414"/>
      <c r="ET274" s="414"/>
      <c r="EU274" s="414"/>
    </row>
    <row r="275" spans="1:151" s="424" customFormat="1" ht="30" hidden="1">
      <c r="A275" s="424" t="s">
        <v>2458</v>
      </c>
      <c r="B275" s="424" t="s">
        <v>884</v>
      </c>
      <c r="C275" s="454" t="s">
        <v>361</v>
      </c>
      <c r="D275" s="424" t="s">
        <v>2459</v>
      </c>
      <c r="E275" s="424" t="s">
        <v>2412</v>
      </c>
      <c r="F275" s="424" t="s">
        <v>33</v>
      </c>
      <c r="G275" s="424" t="s">
        <v>2460</v>
      </c>
      <c r="H275" s="424" t="s">
        <v>1508</v>
      </c>
      <c r="I275" s="424" t="s">
        <v>1509</v>
      </c>
      <c r="J275" s="425" t="s">
        <v>1510</v>
      </c>
      <c r="K275" s="425" t="s">
        <v>962</v>
      </c>
      <c r="L275" s="425" t="s">
        <v>962</v>
      </c>
      <c r="M275" s="424" t="s">
        <v>1512</v>
      </c>
      <c r="N275" s="424" t="s">
        <v>1523</v>
      </c>
      <c r="O275" s="424" t="s">
        <v>1581</v>
      </c>
      <c r="P275" s="424" t="s">
        <v>33</v>
      </c>
      <c r="Q275" s="424" t="s">
        <v>32</v>
      </c>
      <c r="R275" s="424" t="s">
        <v>962</v>
      </c>
      <c r="S275" s="424" t="s">
        <v>1509</v>
      </c>
      <c r="T275" s="424" t="s">
        <v>1516</v>
      </c>
      <c r="V275" s="424" t="s">
        <v>6</v>
      </c>
      <c r="X275" s="424" t="s">
        <v>6</v>
      </c>
      <c r="AA275" s="424" t="s">
        <v>1509</v>
      </c>
      <c r="AB275" s="424" t="s">
        <v>1509</v>
      </c>
      <c r="AC275" s="424" t="s">
        <v>1509</v>
      </c>
      <c r="AD275" s="424" t="s">
        <v>1509</v>
      </c>
      <c r="AE275" s="424" t="s">
        <v>1509</v>
      </c>
      <c r="AF275" s="425">
        <v>44530</v>
      </c>
      <c r="AG275" s="424" t="s">
        <v>1509</v>
      </c>
      <c r="AH275" s="424">
        <v>1</v>
      </c>
      <c r="AI275" s="414"/>
      <c r="AJ275" s="414"/>
      <c r="AK275" s="414"/>
      <c r="AL275" s="414"/>
      <c r="AM275" s="414"/>
      <c r="AN275" s="414"/>
      <c r="AO275" s="414"/>
      <c r="AP275" s="414"/>
      <c r="AQ275" s="414"/>
      <c r="AR275" s="414"/>
      <c r="AS275" s="414"/>
      <c r="AT275" s="414"/>
      <c r="AU275" s="414"/>
      <c r="AV275" s="414"/>
      <c r="AW275" s="414"/>
      <c r="AX275" s="414"/>
      <c r="AY275" s="414"/>
      <c r="AZ275" s="414"/>
      <c r="BA275" s="414"/>
      <c r="BB275" s="414"/>
      <c r="BC275" s="414"/>
      <c r="BD275" s="414"/>
      <c r="BE275" s="414"/>
      <c r="BF275" s="414"/>
      <c r="BG275" s="414"/>
      <c r="BH275" s="414"/>
      <c r="BI275" s="414"/>
      <c r="BJ275" s="414"/>
      <c r="BK275" s="414"/>
      <c r="BL275" s="414"/>
      <c r="BM275" s="414"/>
      <c r="BN275" s="414"/>
      <c r="BO275" s="414"/>
      <c r="BP275" s="414"/>
      <c r="BQ275" s="414"/>
      <c r="BR275" s="414"/>
      <c r="BS275" s="414"/>
      <c r="BT275" s="414"/>
      <c r="BU275" s="414"/>
      <c r="BV275" s="414"/>
      <c r="BW275" s="414"/>
      <c r="BX275" s="414"/>
      <c r="BY275" s="414"/>
      <c r="BZ275" s="414"/>
      <c r="CA275" s="414"/>
      <c r="CB275" s="414"/>
      <c r="CC275" s="414"/>
      <c r="CD275" s="414"/>
      <c r="CE275" s="414"/>
      <c r="CF275" s="414"/>
      <c r="CG275" s="414"/>
      <c r="CH275" s="414"/>
      <c r="CI275" s="414"/>
      <c r="CJ275" s="414"/>
      <c r="CK275" s="414"/>
      <c r="CL275" s="414"/>
      <c r="CM275" s="414"/>
      <c r="CN275" s="414"/>
      <c r="CO275" s="414"/>
      <c r="CP275" s="414"/>
      <c r="CQ275" s="414"/>
      <c r="CR275" s="414"/>
      <c r="CS275" s="414"/>
      <c r="CT275" s="414"/>
      <c r="CU275" s="414"/>
      <c r="CV275" s="414"/>
      <c r="CW275" s="414"/>
      <c r="CX275" s="414"/>
      <c r="CY275" s="414"/>
      <c r="CZ275" s="414"/>
      <c r="DA275" s="414"/>
      <c r="DB275" s="414"/>
      <c r="DC275" s="414"/>
      <c r="DD275" s="414"/>
      <c r="DE275" s="414"/>
      <c r="DF275" s="414"/>
      <c r="DG275" s="414"/>
      <c r="DH275" s="414"/>
      <c r="DI275" s="414"/>
      <c r="DJ275" s="414"/>
      <c r="DK275" s="414"/>
      <c r="DL275" s="414"/>
      <c r="DM275" s="414"/>
      <c r="DN275" s="414"/>
      <c r="DO275" s="414"/>
      <c r="DP275" s="414"/>
      <c r="DQ275" s="414"/>
      <c r="DR275" s="414"/>
      <c r="DS275" s="414"/>
      <c r="DT275" s="414"/>
      <c r="DU275" s="414"/>
      <c r="DV275" s="414"/>
      <c r="DW275" s="414"/>
      <c r="DX275" s="414"/>
      <c r="DY275" s="414"/>
      <c r="DZ275" s="414"/>
      <c r="EA275" s="414"/>
      <c r="EB275" s="414"/>
      <c r="EC275" s="414"/>
      <c r="ED275" s="414"/>
      <c r="EE275" s="414"/>
      <c r="EF275" s="414"/>
      <c r="EG275" s="414"/>
      <c r="EH275" s="414"/>
      <c r="EI275" s="414"/>
      <c r="EJ275" s="414"/>
      <c r="EK275" s="414"/>
      <c r="EL275" s="414"/>
      <c r="EM275" s="414"/>
      <c r="EN275" s="414"/>
      <c r="EO275" s="414"/>
      <c r="EP275" s="414"/>
      <c r="EQ275" s="414"/>
      <c r="ER275" s="414"/>
      <c r="ES275" s="414"/>
      <c r="ET275" s="414"/>
      <c r="EU275" s="414"/>
    </row>
    <row r="276" spans="1:151" s="424" customFormat="1" ht="30" hidden="1">
      <c r="A276" s="424" t="s">
        <v>2461</v>
      </c>
      <c r="B276" s="424" t="s">
        <v>884</v>
      </c>
      <c r="C276" s="454" t="s">
        <v>361</v>
      </c>
      <c r="D276" s="424" t="s">
        <v>2462</v>
      </c>
      <c r="E276" s="424" t="s">
        <v>2408</v>
      </c>
      <c r="F276" s="424" t="s">
        <v>33</v>
      </c>
      <c r="G276" s="424" t="s">
        <v>2460</v>
      </c>
      <c r="H276" s="424" t="s">
        <v>1508</v>
      </c>
      <c r="I276" s="424" t="s">
        <v>1509</v>
      </c>
      <c r="J276" s="425" t="s">
        <v>1510</v>
      </c>
      <c r="K276" s="425" t="s">
        <v>962</v>
      </c>
      <c r="L276" s="425" t="s">
        <v>962</v>
      </c>
      <c r="M276" s="424" t="s">
        <v>1512</v>
      </c>
      <c r="N276" s="424" t="s">
        <v>1523</v>
      </c>
      <c r="O276" s="424" t="s">
        <v>1581</v>
      </c>
      <c r="P276" s="424" t="s">
        <v>33</v>
      </c>
      <c r="Q276" s="424" t="s">
        <v>32</v>
      </c>
      <c r="R276" s="424" t="s">
        <v>962</v>
      </c>
      <c r="S276" s="424" t="s">
        <v>1509</v>
      </c>
      <c r="T276" s="424" t="s">
        <v>1516</v>
      </c>
      <c r="V276" s="424" t="s">
        <v>6</v>
      </c>
      <c r="X276" s="424" t="s">
        <v>6</v>
      </c>
      <c r="AA276" s="424" t="s">
        <v>1509</v>
      </c>
      <c r="AB276" s="424" t="s">
        <v>1509</v>
      </c>
      <c r="AC276" s="424" t="s">
        <v>1509</v>
      </c>
      <c r="AD276" s="424" t="s">
        <v>1509</v>
      </c>
      <c r="AE276" s="424" t="s">
        <v>1509</v>
      </c>
      <c r="AF276" s="425">
        <v>44530</v>
      </c>
      <c r="AG276" s="424" t="s">
        <v>1509</v>
      </c>
      <c r="AH276" s="424">
        <v>1</v>
      </c>
      <c r="AI276" s="414"/>
      <c r="AJ276" s="414"/>
      <c r="AK276" s="414"/>
      <c r="AL276" s="414"/>
      <c r="AM276" s="414"/>
      <c r="AN276" s="414"/>
      <c r="AO276" s="414"/>
      <c r="AP276" s="414"/>
      <c r="AQ276" s="414"/>
      <c r="AR276" s="414"/>
      <c r="AS276" s="414"/>
      <c r="AT276" s="414"/>
      <c r="AU276" s="414"/>
      <c r="AV276" s="414"/>
      <c r="AW276" s="414"/>
      <c r="AX276" s="414"/>
      <c r="AY276" s="414"/>
      <c r="AZ276" s="414"/>
      <c r="BA276" s="414"/>
      <c r="BB276" s="414"/>
      <c r="BC276" s="414"/>
      <c r="BD276" s="414"/>
      <c r="BE276" s="414"/>
      <c r="BF276" s="414"/>
      <c r="BG276" s="414"/>
      <c r="BH276" s="414"/>
      <c r="BI276" s="414"/>
      <c r="BJ276" s="414"/>
      <c r="BK276" s="414"/>
      <c r="BL276" s="414"/>
      <c r="BM276" s="414"/>
      <c r="BN276" s="414"/>
      <c r="BO276" s="414"/>
      <c r="BP276" s="414"/>
      <c r="BQ276" s="414"/>
      <c r="BR276" s="414"/>
      <c r="BS276" s="414"/>
      <c r="BT276" s="414"/>
      <c r="BU276" s="414"/>
      <c r="BV276" s="414"/>
      <c r="BW276" s="414"/>
      <c r="BX276" s="414"/>
      <c r="BY276" s="414"/>
      <c r="BZ276" s="414"/>
      <c r="CA276" s="414"/>
      <c r="CB276" s="414"/>
      <c r="CC276" s="414"/>
      <c r="CD276" s="414"/>
      <c r="CE276" s="414"/>
      <c r="CF276" s="414"/>
      <c r="CG276" s="414"/>
      <c r="CH276" s="414"/>
      <c r="CI276" s="414"/>
      <c r="CJ276" s="414"/>
      <c r="CK276" s="414"/>
      <c r="CL276" s="414"/>
      <c r="CM276" s="414"/>
      <c r="CN276" s="414"/>
      <c r="CO276" s="414"/>
      <c r="CP276" s="414"/>
      <c r="CQ276" s="414"/>
      <c r="CR276" s="414"/>
      <c r="CS276" s="414"/>
      <c r="CT276" s="414"/>
      <c r="CU276" s="414"/>
      <c r="CV276" s="414"/>
      <c r="CW276" s="414"/>
      <c r="CX276" s="414"/>
      <c r="CY276" s="414"/>
      <c r="CZ276" s="414"/>
      <c r="DA276" s="414"/>
      <c r="DB276" s="414"/>
      <c r="DC276" s="414"/>
      <c r="DD276" s="414"/>
      <c r="DE276" s="414"/>
      <c r="DF276" s="414"/>
      <c r="DG276" s="414"/>
      <c r="DH276" s="414"/>
      <c r="DI276" s="414"/>
      <c r="DJ276" s="414"/>
      <c r="DK276" s="414"/>
      <c r="DL276" s="414"/>
      <c r="DM276" s="414"/>
      <c r="DN276" s="414"/>
      <c r="DO276" s="414"/>
      <c r="DP276" s="414"/>
      <c r="DQ276" s="414"/>
      <c r="DR276" s="414"/>
      <c r="DS276" s="414"/>
      <c r="DT276" s="414"/>
      <c r="DU276" s="414"/>
      <c r="DV276" s="414"/>
      <c r="DW276" s="414"/>
      <c r="DX276" s="414"/>
      <c r="DY276" s="414"/>
      <c r="DZ276" s="414"/>
      <c r="EA276" s="414"/>
      <c r="EB276" s="414"/>
      <c r="EC276" s="414"/>
      <c r="ED276" s="414"/>
      <c r="EE276" s="414"/>
      <c r="EF276" s="414"/>
      <c r="EG276" s="414"/>
      <c r="EH276" s="414"/>
      <c r="EI276" s="414"/>
      <c r="EJ276" s="414"/>
      <c r="EK276" s="414"/>
      <c r="EL276" s="414"/>
      <c r="EM276" s="414"/>
      <c r="EN276" s="414"/>
      <c r="EO276" s="414"/>
      <c r="EP276" s="414"/>
      <c r="EQ276" s="414"/>
      <c r="ER276" s="414"/>
      <c r="ES276" s="414"/>
      <c r="ET276" s="414"/>
      <c r="EU276" s="414"/>
    </row>
    <row r="277" spans="1:151" s="424" customFormat="1" ht="45" hidden="1">
      <c r="A277" s="424" t="s">
        <v>2463</v>
      </c>
      <c r="B277" s="424" t="s">
        <v>884</v>
      </c>
      <c r="C277" s="454" t="s">
        <v>361</v>
      </c>
      <c r="D277" s="424" t="s">
        <v>2464</v>
      </c>
      <c r="E277" s="424" t="s">
        <v>2448</v>
      </c>
      <c r="F277" s="424" t="s">
        <v>33</v>
      </c>
      <c r="G277" s="424" t="s">
        <v>2460</v>
      </c>
      <c r="H277" s="424" t="s">
        <v>1508</v>
      </c>
      <c r="I277" s="424" t="s">
        <v>1509</v>
      </c>
      <c r="J277" s="425" t="s">
        <v>1510</v>
      </c>
      <c r="K277" s="425" t="s">
        <v>962</v>
      </c>
      <c r="L277" s="425" t="s">
        <v>962</v>
      </c>
      <c r="M277" s="424" t="s">
        <v>1512</v>
      </c>
      <c r="N277" s="424" t="s">
        <v>1523</v>
      </c>
      <c r="O277" s="424" t="s">
        <v>1581</v>
      </c>
      <c r="P277" s="424" t="s">
        <v>33</v>
      </c>
      <c r="Q277" s="424" t="s">
        <v>32</v>
      </c>
      <c r="R277" s="424" t="s">
        <v>962</v>
      </c>
      <c r="S277" s="424" t="s">
        <v>1509</v>
      </c>
      <c r="T277" s="424" t="s">
        <v>1516</v>
      </c>
      <c r="V277" s="424" t="s">
        <v>6</v>
      </c>
      <c r="X277" s="424" t="s">
        <v>6</v>
      </c>
      <c r="AA277" s="424" t="s">
        <v>1509</v>
      </c>
      <c r="AB277" s="424" t="s">
        <v>1509</v>
      </c>
      <c r="AC277" s="424" t="s">
        <v>1509</v>
      </c>
      <c r="AD277" s="424" t="s">
        <v>1509</v>
      </c>
      <c r="AE277" s="424" t="s">
        <v>1509</v>
      </c>
      <c r="AF277" s="425">
        <v>44530</v>
      </c>
      <c r="AG277" s="424" t="s">
        <v>1509</v>
      </c>
      <c r="AH277" s="424">
        <v>1</v>
      </c>
      <c r="AI277" s="414"/>
      <c r="AJ277" s="414"/>
      <c r="AK277" s="414"/>
      <c r="AL277" s="414"/>
      <c r="AM277" s="414"/>
      <c r="AN277" s="414"/>
      <c r="AO277" s="414"/>
      <c r="AP277" s="414"/>
      <c r="AQ277" s="414"/>
      <c r="AR277" s="414"/>
      <c r="AS277" s="414"/>
      <c r="AT277" s="414"/>
      <c r="AU277" s="414"/>
      <c r="AV277" s="414"/>
      <c r="AW277" s="414"/>
      <c r="AX277" s="414"/>
      <c r="AY277" s="414"/>
      <c r="AZ277" s="414"/>
      <c r="BA277" s="414"/>
      <c r="BB277" s="414"/>
      <c r="BC277" s="414"/>
      <c r="BD277" s="414"/>
      <c r="BE277" s="414"/>
      <c r="BF277" s="414"/>
      <c r="BG277" s="414"/>
      <c r="BH277" s="414"/>
      <c r="BI277" s="414"/>
      <c r="BJ277" s="414"/>
      <c r="BK277" s="414"/>
      <c r="BL277" s="414"/>
      <c r="BM277" s="414"/>
      <c r="BN277" s="414"/>
      <c r="BO277" s="414"/>
      <c r="BP277" s="414"/>
      <c r="BQ277" s="414"/>
      <c r="BR277" s="414"/>
      <c r="BS277" s="414"/>
      <c r="BT277" s="414"/>
      <c r="BU277" s="414"/>
      <c r="BV277" s="414"/>
      <c r="BW277" s="414"/>
      <c r="BX277" s="414"/>
      <c r="BY277" s="414"/>
      <c r="BZ277" s="414"/>
      <c r="CA277" s="414"/>
      <c r="CB277" s="414"/>
      <c r="CC277" s="414"/>
      <c r="CD277" s="414"/>
      <c r="CE277" s="414"/>
      <c r="CF277" s="414"/>
      <c r="CG277" s="414"/>
      <c r="CH277" s="414"/>
      <c r="CI277" s="414"/>
      <c r="CJ277" s="414"/>
      <c r="CK277" s="414"/>
      <c r="CL277" s="414"/>
      <c r="CM277" s="414"/>
      <c r="CN277" s="414"/>
      <c r="CO277" s="414"/>
      <c r="CP277" s="414"/>
      <c r="CQ277" s="414"/>
      <c r="CR277" s="414"/>
      <c r="CS277" s="414"/>
      <c r="CT277" s="414"/>
      <c r="CU277" s="414"/>
      <c r="CV277" s="414"/>
      <c r="CW277" s="414"/>
      <c r="CX277" s="414"/>
      <c r="CY277" s="414"/>
      <c r="CZ277" s="414"/>
      <c r="DA277" s="414"/>
      <c r="DB277" s="414"/>
      <c r="DC277" s="414"/>
      <c r="DD277" s="414"/>
      <c r="DE277" s="414"/>
      <c r="DF277" s="414"/>
      <c r="DG277" s="414"/>
      <c r="DH277" s="414"/>
      <c r="DI277" s="414"/>
      <c r="DJ277" s="414"/>
      <c r="DK277" s="414"/>
      <c r="DL277" s="414"/>
      <c r="DM277" s="414"/>
      <c r="DN277" s="414"/>
      <c r="DO277" s="414"/>
      <c r="DP277" s="414"/>
      <c r="DQ277" s="414"/>
      <c r="DR277" s="414"/>
      <c r="DS277" s="414"/>
      <c r="DT277" s="414"/>
      <c r="DU277" s="414"/>
      <c r="DV277" s="414"/>
      <c r="DW277" s="414"/>
      <c r="DX277" s="414"/>
      <c r="DY277" s="414"/>
      <c r="DZ277" s="414"/>
      <c r="EA277" s="414"/>
      <c r="EB277" s="414"/>
      <c r="EC277" s="414"/>
      <c r="ED277" s="414"/>
      <c r="EE277" s="414"/>
      <c r="EF277" s="414"/>
      <c r="EG277" s="414"/>
      <c r="EH277" s="414"/>
      <c r="EI277" s="414"/>
      <c r="EJ277" s="414"/>
      <c r="EK277" s="414"/>
      <c r="EL277" s="414"/>
      <c r="EM277" s="414"/>
      <c r="EN277" s="414"/>
      <c r="EO277" s="414"/>
      <c r="EP277" s="414"/>
      <c r="EQ277" s="414"/>
      <c r="ER277" s="414"/>
      <c r="ES277" s="414"/>
      <c r="ET277" s="414"/>
      <c r="EU277" s="414"/>
    </row>
    <row r="278" spans="1:151" s="424" customFormat="1" ht="45" hidden="1">
      <c r="A278" s="424" t="s">
        <v>2465</v>
      </c>
      <c r="B278" s="424" t="s">
        <v>884</v>
      </c>
      <c r="C278" s="454" t="s">
        <v>361</v>
      </c>
      <c r="D278" s="424" t="s">
        <v>2466</v>
      </c>
      <c r="E278" s="424" t="s">
        <v>2415</v>
      </c>
      <c r="F278" s="424" t="s">
        <v>33</v>
      </c>
      <c r="G278" s="424" t="s">
        <v>2460</v>
      </c>
      <c r="H278" s="424" t="s">
        <v>1508</v>
      </c>
      <c r="I278" s="424" t="s">
        <v>1509</v>
      </c>
      <c r="J278" s="425" t="s">
        <v>1510</v>
      </c>
      <c r="K278" s="425" t="s">
        <v>962</v>
      </c>
      <c r="L278" s="425" t="s">
        <v>962</v>
      </c>
      <c r="M278" s="424" t="s">
        <v>1512</v>
      </c>
      <c r="N278" s="424" t="s">
        <v>1523</v>
      </c>
      <c r="O278" s="424" t="s">
        <v>1581</v>
      </c>
      <c r="P278" s="424" t="s">
        <v>33</v>
      </c>
      <c r="Q278" s="424" t="s">
        <v>32</v>
      </c>
      <c r="R278" s="424" t="s">
        <v>962</v>
      </c>
      <c r="S278" s="424" t="s">
        <v>1509</v>
      </c>
      <c r="T278" s="424" t="s">
        <v>1516</v>
      </c>
      <c r="V278" s="424" t="s">
        <v>6</v>
      </c>
      <c r="X278" s="424" t="s">
        <v>6</v>
      </c>
      <c r="AA278" s="424" t="s">
        <v>1509</v>
      </c>
      <c r="AB278" s="424" t="s">
        <v>1509</v>
      </c>
      <c r="AC278" s="424" t="s">
        <v>1509</v>
      </c>
      <c r="AD278" s="424" t="s">
        <v>1509</v>
      </c>
      <c r="AE278" s="424" t="s">
        <v>1509</v>
      </c>
      <c r="AF278" s="425">
        <v>44530</v>
      </c>
      <c r="AG278" s="424" t="s">
        <v>1509</v>
      </c>
      <c r="AH278" s="424">
        <v>1</v>
      </c>
      <c r="AI278" s="414"/>
      <c r="AJ278" s="414"/>
      <c r="AK278" s="414"/>
      <c r="AL278" s="414"/>
      <c r="AM278" s="414"/>
      <c r="AN278" s="414"/>
      <c r="AO278" s="414"/>
      <c r="AP278" s="414"/>
      <c r="AQ278" s="414"/>
      <c r="AR278" s="414"/>
      <c r="AS278" s="414"/>
      <c r="AT278" s="414"/>
      <c r="AU278" s="414"/>
      <c r="AV278" s="414"/>
      <c r="AW278" s="414"/>
      <c r="AX278" s="414"/>
      <c r="AY278" s="414"/>
      <c r="AZ278" s="414"/>
      <c r="BA278" s="414"/>
      <c r="BB278" s="414"/>
      <c r="BC278" s="414"/>
      <c r="BD278" s="414"/>
      <c r="BE278" s="414"/>
      <c r="BF278" s="414"/>
      <c r="BG278" s="414"/>
      <c r="BH278" s="414"/>
      <c r="BI278" s="414"/>
      <c r="BJ278" s="414"/>
      <c r="BK278" s="414"/>
      <c r="BL278" s="414"/>
      <c r="BM278" s="414"/>
      <c r="BN278" s="414"/>
      <c r="BO278" s="414"/>
      <c r="BP278" s="414"/>
      <c r="BQ278" s="414"/>
      <c r="BR278" s="414"/>
      <c r="BS278" s="414"/>
      <c r="BT278" s="414"/>
      <c r="BU278" s="414"/>
      <c r="BV278" s="414"/>
      <c r="BW278" s="414"/>
      <c r="BX278" s="414"/>
      <c r="BY278" s="414"/>
      <c r="BZ278" s="414"/>
      <c r="CA278" s="414"/>
      <c r="CB278" s="414"/>
      <c r="CC278" s="414"/>
      <c r="CD278" s="414"/>
      <c r="CE278" s="414"/>
      <c r="CF278" s="414"/>
      <c r="CG278" s="414"/>
      <c r="CH278" s="414"/>
      <c r="CI278" s="414"/>
      <c r="CJ278" s="414"/>
      <c r="CK278" s="414"/>
      <c r="CL278" s="414"/>
      <c r="CM278" s="414"/>
      <c r="CN278" s="414"/>
      <c r="CO278" s="414"/>
      <c r="CP278" s="414"/>
      <c r="CQ278" s="414"/>
      <c r="CR278" s="414"/>
      <c r="CS278" s="414"/>
      <c r="CT278" s="414"/>
      <c r="CU278" s="414"/>
      <c r="CV278" s="414"/>
      <c r="CW278" s="414"/>
      <c r="CX278" s="414"/>
      <c r="CY278" s="414"/>
      <c r="CZ278" s="414"/>
      <c r="DA278" s="414"/>
      <c r="DB278" s="414"/>
      <c r="DC278" s="414"/>
      <c r="DD278" s="414"/>
      <c r="DE278" s="414"/>
      <c r="DF278" s="414"/>
      <c r="DG278" s="414"/>
      <c r="DH278" s="414"/>
      <c r="DI278" s="414"/>
      <c r="DJ278" s="414"/>
      <c r="DK278" s="414"/>
      <c r="DL278" s="414"/>
      <c r="DM278" s="414"/>
      <c r="DN278" s="414"/>
      <c r="DO278" s="414"/>
      <c r="DP278" s="414"/>
      <c r="DQ278" s="414"/>
      <c r="DR278" s="414"/>
      <c r="DS278" s="414"/>
      <c r="DT278" s="414"/>
      <c r="DU278" s="414"/>
      <c r="DV278" s="414"/>
      <c r="DW278" s="414"/>
      <c r="DX278" s="414"/>
      <c r="DY278" s="414"/>
      <c r="DZ278" s="414"/>
      <c r="EA278" s="414"/>
      <c r="EB278" s="414"/>
      <c r="EC278" s="414"/>
      <c r="ED278" s="414"/>
      <c r="EE278" s="414"/>
      <c r="EF278" s="414"/>
      <c r="EG278" s="414"/>
      <c r="EH278" s="414"/>
      <c r="EI278" s="414"/>
      <c r="EJ278" s="414"/>
      <c r="EK278" s="414"/>
      <c r="EL278" s="414"/>
      <c r="EM278" s="414"/>
      <c r="EN278" s="414"/>
      <c r="EO278" s="414"/>
      <c r="EP278" s="414"/>
      <c r="EQ278" s="414"/>
      <c r="ER278" s="414"/>
      <c r="ES278" s="414"/>
      <c r="ET278" s="414"/>
      <c r="EU278" s="414"/>
    </row>
    <row r="279" spans="1:151" s="424" customFormat="1" ht="60" hidden="1">
      <c r="A279" s="424" t="s">
        <v>2467</v>
      </c>
      <c r="B279" s="424" t="s">
        <v>884</v>
      </c>
      <c r="C279" s="454" t="s">
        <v>361</v>
      </c>
      <c r="D279" s="424" t="s">
        <v>2468</v>
      </c>
      <c r="E279" s="424" t="s">
        <v>2455</v>
      </c>
      <c r="F279" s="424" t="s">
        <v>33</v>
      </c>
      <c r="G279" s="424" t="s">
        <v>2460</v>
      </c>
      <c r="H279" s="424" t="s">
        <v>1508</v>
      </c>
      <c r="I279" s="424" t="s">
        <v>1509</v>
      </c>
      <c r="J279" s="425" t="s">
        <v>1510</v>
      </c>
      <c r="K279" s="425" t="s">
        <v>962</v>
      </c>
      <c r="L279" s="425" t="s">
        <v>962</v>
      </c>
      <c r="M279" s="424" t="s">
        <v>1512</v>
      </c>
      <c r="N279" s="424" t="s">
        <v>1523</v>
      </c>
      <c r="O279" s="424" t="s">
        <v>1581</v>
      </c>
      <c r="P279" s="424" t="s">
        <v>33</v>
      </c>
      <c r="Q279" s="424" t="s">
        <v>32</v>
      </c>
      <c r="R279" s="424" t="s">
        <v>962</v>
      </c>
      <c r="S279" s="424" t="s">
        <v>1509</v>
      </c>
      <c r="T279" s="424" t="s">
        <v>1516</v>
      </c>
      <c r="V279" s="424" t="s">
        <v>6</v>
      </c>
      <c r="X279" s="424" t="s">
        <v>6</v>
      </c>
      <c r="AA279" s="424" t="s">
        <v>1509</v>
      </c>
      <c r="AB279" s="424" t="s">
        <v>1509</v>
      </c>
      <c r="AC279" s="424" t="s">
        <v>1509</v>
      </c>
      <c r="AD279" s="424" t="s">
        <v>1509</v>
      </c>
      <c r="AE279" s="424" t="s">
        <v>1509</v>
      </c>
      <c r="AF279" s="425">
        <v>44530</v>
      </c>
      <c r="AG279" s="424" t="s">
        <v>1509</v>
      </c>
      <c r="AH279" s="424">
        <v>1</v>
      </c>
      <c r="AI279" s="414"/>
      <c r="AJ279" s="414"/>
      <c r="AK279" s="414"/>
      <c r="AL279" s="414"/>
      <c r="AM279" s="414"/>
      <c r="AN279" s="414"/>
      <c r="AO279" s="414"/>
      <c r="AP279" s="414"/>
      <c r="AQ279" s="414"/>
      <c r="AR279" s="414"/>
      <c r="AS279" s="414"/>
      <c r="AT279" s="414"/>
      <c r="AU279" s="414"/>
      <c r="AV279" s="414"/>
      <c r="AW279" s="414"/>
      <c r="AX279" s="414"/>
      <c r="AY279" s="414"/>
      <c r="AZ279" s="414"/>
      <c r="BA279" s="414"/>
      <c r="BB279" s="414"/>
      <c r="BC279" s="414"/>
      <c r="BD279" s="414"/>
      <c r="BE279" s="414"/>
      <c r="BF279" s="414"/>
      <c r="BG279" s="414"/>
      <c r="BH279" s="414"/>
      <c r="BI279" s="414"/>
      <c r="BJ279" s="414"/>
      <c r="BK279" s="414"/>
      <c r="BL279" s="414"/>
      <c r="BM279" s="414"/>
      <c r="BN279" s="414"/>
      <c r="BO279" s="414"/>
      <c r="BP279" s="414"/>
      <c r="BQ279" s="414"/>
      <c r="BR279" s="414"/>
      <c r="BS279" s="414"/>
      <c r="BT279" s="414"/>
      <c r="BU279" s="414"/>
      <c r="BV279" s="414"/>
      <c r="BW279" s="414"/>
      <c r="BX279" s="414"/>
      <c r="BY279" s="414"/>
      <c r="BZ279" s="414"/>
      <c r="CA279" s="414"/>
      <c r="CB279" s="414"/>
      <c r="CC279" s="414"/>
      <c r="CD279" s="414"/>
      <c r="CE279" s="414"/>
      <c r="CF279" s="414"/>
      <c r="CG279" s="414"/>
      <c r="CH279" s="414"/>
      <c r="CI279" s="414"/>
      <c r="CJ279" s="414"/>
      <c r="CK279" s="414"/>
      <c r="CL279" s="414"/>
      <c r="CM279" s="414"/>
      <c r="CN279" s="414"/>
      <c r="CO279" s="414"/>
      <c r="CP279" s="414"/>
      <c r="CQ279" s="414"/>
      <c r="CR279" s="414"/>
      <c r="CS279" s="414"/>
      <c r="CT279" s="414"/>
      <c r="CU279" s="414"/>
      <c r="CV279" s="414"/>
      <c r="CW279" s="414"/>
      <c r="CX279" s="414"/>
      <c r="CY279" s="414"/>
      <c r="CZ279" s="414"/>
      <c r="DA279" s="414"/>
      <c r="DB279" s="414"/>
      <c r="DC279" s="414"/>
      <c r="DD279" s="414"/>
      <c r="DE279" s="414"/>
      <c r="DF279" s="414"/>
      <c r="DG279" s="414"/>
      <c r="DH279" s="414"/>
      <c r="DI279" s="414"/>
      <c r="DJ279" s="414"/>
      <c r="DK279" s="414"/>
      <c r="DL279" s="414"/>
      <c r="DM279" s="414"/>
      <c r="DN279" s="414"/>
      <c r="DO279" s="414"/>
      <c r="DP279" s="414"/>
      <c r="DQ279" s="414"/>
      <c r="DR279" s="414"/>
      <c r="DS279" s="414"/>
      <c r="DT279" s="414"/>
      <c r="DU279" s="414"/>
      <c r="DV279" s="414"/>
      <c r="DW279" s="414"/>
      <c r="DX279" s="414"/>
      <c r="DY279" s="414"/>
      <c r="DZ279" s="414"/>
      <c r="EA279" s="414"/>
      <c r="EB279" s="414"/>
      <c r="EC279" s="414"/>
      <c r="ED279" s="414"/>
      <c r="EE279" s="414"/>
      <c r="EF279" s="414"/>
      <c r="EG279" s="414"/>
      <c r="EH279" s="414"/>
      <c r="EI279" s="414"/>
      <c r="EJ279" s="414"/>
      <c r="EK279" s="414"/>
      <c r="EL279" s="414"/>
      <c r="EM279" s="414"/>
      <c r="EN279" s="414"/>
      <c r="EO279" s="414"/>
      <c r="EP279" s="414"/>
      <c r="EQ279" s="414"/>
      <c r="ER279" s="414"/>
      <c r="ES279" s="414"/>
      <c r="ET279" s="414"/>
      <c r="EU279" s="414"/>
    </row>
    <row r="280" spans="1:151" s="424" customFormat="1" ht="30" hidden="1">
      <c r="A280" s="424" t="s">
        <v>2469</v>
      </c>
      <c r="B280" s="424" t="s">
        <v>884</v>
      </c>
      <c r="C280" s="454" t="s">
        <v>361</v>
      </c>
      <c r="D280" s="424" t="s">
        <v>2470</v>
      </c>
      <c r="E280" s="424" t="s">
        <v>2418</v>
      </c>
      <c r="F280" s="424" t="s">
        <v>33</v>
      </c>
      <c r="G280" s="424" t="s">
        <v>2460</v>
      </c>
      <c r="H280" s="424" t="s">
        <v>1508</v>
      </c>
      <c r="I280" s="424" t="s">
        <v>1509</v>
      </c>
      <c r="J280" s="425" t="s">
        <v>1510</v>
      </c>
      <c r="K280" s="425" t="s">
        <v>962</v>
      </c>
      <c r="L280" s="425" t="s">
        <v>962</v>
      </c>
      <c r="M280" s="424" t="s">
        <v>1512</v>
      </c>
      <c r="N280" s="424" t="s">
        <v>1523</v>
      </c>
      <c r="O280" s="424" t="s">
        <v>1581</v>
      </c>
      <c r="P280" s="424" t="s">
        <v>33</v>
      </c>
      <c r="Q280" s="424" t="s">
        <v>32</v>
      </c>
      <c r="R280" s="424" t="s">
        <v>962</v>
      </c>
      <c r="S280" s="424" t="s">
        <v>1509</v>
      </c>
      <c r="T280" s="424" t="s">
        <v>1516</v>
      </c>
      <c r="V280" s="424" t="s">
        <v>6</v>
      </c>
      <c r="X280" s="424" t="s">
        <v>6</v>
      </c>
      <c r="AA280" s="424" t="s">
        <v>1509</v>
      </c>
      <c r="AB280" s="424" t="s">
        <v>1509</v>
      </c>
      <c r="AC280" s="424" t="s">
        <v>1509</v>
      </c>
      <c r="AD280" s="424" t="s">
        <v>1509</v>
      </c>
      <c r="AE280" s="424" t="s">
        <v>1509</v>
      </c>
      <c r="AF280" s="425">
        <v>44530</v>
      </c>
      <c r="AG280" s="424" t="s">
        <v>1509</v>
      </c>
      <c r="AH280" s="424">
        <v>1</v>
      </c>
      <c r="AI280" s="414"/>
      <c r="AJ280" s="414"/>
      <c r="AK280" s="414"/>
      <c r="AL280" s="414"/>
      <c r="AM280" s="414"/>
      <c r="AN280" s="414"/>
      <c r="AO280" s="414"/>
      <c r="AP280" s="414"/>
      <c r="AQ280" s="414"/>
      <c r="AR280" s="414"/>
      <c r="AS280" s="414"/>
      <c r="AT280" s="414"/>
      <c r="AU280" s="414"/>
      <c r="AV280" s="414"/>
      <c r="AW280" s="414"/>
      <c r="AX280" s="414"/>
      <c r="AY280" s="414"/>
      <c r="AZ280" s="414"/>
      <c r="BA280" s="414"/>
      <c r="BB280" s="414"/>
      <c r="BC280" s="414"/>
      <c r="BD280" s="414"/>
      <c r="BE280" s="414"/>
      <c r="BF280" s="414"/>
      <c r="BG280" s="414"/>
      <c r="BH280" s="414"/>
      <c r="BI280" s="414"/>
      <c r="BJ280" s="414"/>
      <c r="BK280" s="414"/>
      <c r="BL280" s="414"/>
      <c r="BM280" s="414"/>
      <c r="BN280" s="414"/>
      <c r="BO280" s="414"/>
      <c r="BP280" s="414"/>
      <c r="BQ280" s="414"/>
      <c r="BR280" s="414"/>
      <c r="BS280" s="414"/>
      <c r="BT280" s="414"/>
      <c r="BU280" s="414"/>
      <c r="BV280" s="414"/>
      <c r="BW280" s="414"/>
      <c r="BX280" s="414"/>
      <c r="BY280" s="414"/>
      <c r="BZ280" s="414"/>
      <c r="CA280" s="414"/>
      <c r="CB280" s="414"/>
      <c r="CC280" s="414"/>
      <c r="CD280" s="414"/>
      <c r="CE280" s="414"/>
      <c r="CF280" s="414"/>
      <c r="CG280" s="414"/>
      <c r="CH280" s="414"/>
      <c r="CI280" s="414"/>
      <c r="CJ280" s="414"/>
      <c r="CK280" s="414"/>
      <c r="CL280" s="414"/>
      <c r="CM280" s="414"/>
      <c r="CN280" s="414"/>
      <c r="CO280" s="414"/>
      <c r="CP280" s="414"/>
      <c r="CQ280" s="414"/>
      <c r="CR280" s="414"/>
      <c r="CS280" s="414"/>
      <c r="CT280" s="414"/>
      <c r="CU280" s="414"/>
      <c r="CV280" s="414"/>
      <c r="CW280" s="414"/>
      <c r="CX280" s="414"/>
      <c r="CY280" s="414"/>
      <c r="CZ280" s="414"/>
      <c r="DA280" s="414"/>
      <c r="DB280" s="414"/>
      <c r="DC280" s="414"/>
      <c r="DD280" s="414"/>
      <c r="DE280" s="414"/>
      <c r="DF280" s="414"/>
      <c r="DG280" s="414"/>
      <c r="DH280" s="414"/>
      <c r="DI280" s="414"/>
      <c r="DJ280" s="414"/>
      <c r="DK280" s="414"/>
      <c r="DL280" s="414"/>
      <c r="DM280" s="414"/>
      <c r="DN280" s="414"/>
      <c r="DO280" s="414"/>
      <c r="DP280" s="414"/>
      <c r="DQ280" s="414"/>
      <c r="DR280" s="414"/>
      <c r="DS280" s="414"/>
      <c r="DT280" s="414"/>
      <c r="DU280" s="414"/>
      <c r="DV280" s="414"/>
      <c r="DW280" s="414"/>
      <c r="DX280" s="414"/>
      <c r="DY280" s="414"/>
      <c r="DZ280" s="414"/>
      <c r="EA280" s="414"/>
      <c r="EB280" s="414"/>
      <c r="EC280" s="414"/>
      <c r="ED280" s="414"/>
      <c r="EE280" s="414"/>
      <c r="EF280" s="414"/>
      <c r="EG280" s="414"/>
      <c r="EH280" s="414"/>
      <c r="EI280" s="414"/>
      <c r="EJ280" s="414"/>
      <c r="EK280" s="414"/>
      <c r="EL280" s="414"/>
      <c r="EM280" s="414"/>
      <c r="EN280" s="414"/>
      <c r="EO280" s="414"/>
      <c r="EP280" s="414"/>
      <c r="EQ280" s="414"/>
      <c r="ER280" s="414"/>
      <c r="ES280" s="414"/>
      <c r="ET280" s="414"/>
      <c r="EU280" s="414"/>
    </row>
    <row r="281" spans="1:151" s="424" customFormat="1" ht="45" hidden="1">
      <c r="A281" s="424" t="s">
        <v>2471</v>
      </c>
      <c r="B281" s="424" t="s">
        <v>884</v>
      </c>
      <c r="C281" s="454" t="s">
        <v>361</v>
      </c>
      <c r="D281" s="424" t="s">
        <v>2472</v>
      </c>
      <c r="E281" s="424" t="s">
        <v>2473</v>
      </c>
      <c r="F281" s="424" t="s">
        <v>33</v>
      </c>
      <c r="G281" s="424" t="s">
        <v>2460</v>
      </c>
      <c r="H281" s="424" t="s">
        <v>1508</v>
      </c>
      <c r="I281" s="424" t="s">
        <v>1509</v>
      </c>
      <c r="J281" s="425" t="s">
        <v>1510</v>
      </c>
      <c r="K281" s="425" t="s">
        <v>962</v>
      </c>
      <c r="L281" s="425" t="s">
        <v>962</v>
      </c>
      <c r="M281" s="424" t="s">
        <v>1512</v>
      </c>
      <c r="N281" s="424" t="s">
        <v>1523</v>
      </c>
      <c r="O281" s="424" t="s">
        <v>1581</v>
      </c>
      <c r="P281" s="424" t="s">
        <v>33</v>
      </c>
      <c r="Q281" s="424" t="s">
        <v>32</v>
      </c>
      <c r="R281" s="424" t="s">
        <v>962</v>
      </c>
      <c r="S281" s="424" t="s">
        <v>1509</v>
      </c>
      <c r="T281" s="424" t="s">
        <v>1516</v>
      </c>
      <c r="V281" s="424" t="s">
        <v>6</v>
      </c>
      <c r="X281" s="424" t="s">
        <v>6</v>
      </c>
      <c r="AA281" s="424" t="s">
        <v>1509</v>
      </c>
      <c r="AB281" s="424" t="s">
        <v>1509</v>
      </c>
      <c r="AC281" s="424" t="s">
        <v>1509</v>
      </c>
      <c r="AD281" s="424" t="s">
        <v>1509</v>
      </c>
      <c r="AE281" s="424" t="s">
        <v>1509</v>
      </c>
      <c r="AF281" s="425">
        <v>44530</v>
      </c>
      <c r="AG281" s="424" t="s">
        <v>1509</v>
      </c>
      <c r="AH281" s="424">
        <v>1</v>
      </c>
      <c r="AI281" s="414"/>
      <c r="AJ281" s="414"/>
      <c r="AK281" s="414"/>
      <c r="AL281" s="414"/>
      <c r="AM281" s="414"/>
      <c r="AN281" s="414"/>
      <c r="AO281" s="414"/>
      <c r="AP281" s="414"/>
      <c r="AQ281" s="414"/>
      <c r="AR281" s="414"/>
      <c r="AS281" s="414"/>
      <c r="AT281" s="414"/>
      <c r="AU281" s="414"/>
      <c r="AV281" s="414"/>
      <c r="AW281" s="414"/>
      <c r="AX281" s="414"/>
      <c r="AY281" s="414"/>
      <c r="AZ281" s="414"/>
      <c r="BA281" s="414"/>
      <c r="BB281" s="414"/>
      <c r="BC281" s="414"/>
      <c r="BD281" s="414"/>
      <c r="BE281" s="414"/>
      <c r="BF281" s="414"/>
      <c r="BG281" s="414"/>
      <c r="BH281" s="414"/>
      <c r="BI281" s="414"/>
      <c r="BJ281" s="414"/>
      <c r="BK281" s="414"/>
      <c r="BL281" s="414"/>
      <c r="BM281" s="414"/>
      <c r="BN281" s="414"/>
      <c r="BO281" s="414"/>
      <c r="BP281" s="414"/>
      <c r="BQ281" s="414"/>
      <c r="BR281" s="414"/>
      <c r="BS281" s="414"/>
      <c r="BT281" s="414"/>
      <c r="BU281" s="414"/>
      <c r="BV281" s="414"/>
      <c r="BW281" s="414"/>
      <c r="BX281" s="414"/>
      <c r="BY281" s="414"/>
      <c r="BZ281" s="414"/>
      <c r="CA281" s="414"/>
      <c r="CB281" s="414"/>
      <c r="CC281" s="414"/>
      <c r="CD281" s="414"/>
      <c r="CE281" s="414"/>
      <c r="CF281" s="414"/>
      <c r="CG281" s="414"/>
      <c r="CH281" s="414"/>
      <c r="CI281" s="414"/>
      <c r="CJ281" s="414"/>
      <c r="CK281" s="414"/>
      <c r="CL281" s="414"/>
      <c r="CM281" s="414"/>
      <c r="CN281" s="414"/>
      <c r="CO281" s="414"/>
      <c r="CP281" s="414"/>
      <c r="CQ281" s="414"/>
      <c r="CR281" s="414"/>
      <c r="CS281" s="414"/>
      <c r="CT281" s="414"/>
      <c r="CU281" s="414"/>
      <c r="CV281" s="414"/>
      <c r="CW281" s="414"/>
      <c r="CX281" s="414"/>
      <c r="CY281" s="414"/>
      <c r="CZ281" s="414"/>
      <c r="DA281" s="414"/>
      <c r="DB281" s="414"/>
      <c r="DC281" s="414"/>
      <c r="DD281" s="414"/>
      <c r="DE281" s="414"/>
      <c r="DF281" s="414"/>
      <c r="DG281" s="414"/>
      <c r="DH281" s="414"/>
      <c r="DI281" s="414"/>
      <c r="DJ281" s="414"/>
      <c r="DK281" s="414"/>
      <c r="DL281" s="414"/>
      <c r="DM281" s="414"/>
      <c r="DN281" s="414"/>
      <c r="DO281" s="414"/>
      <c r="DP281" s="414"/>
      <c r="DQ281" s="414"/>
      <c r="DR281" s="414"/>
      <c r="DS281" s="414"/>
      <c r="DT281" s="414"/>
      <c r="DU281" s="414"/>
      <c r="DV281" s="414"/>
      <c r="DW281" s="414"/>
      <c r="DX281" s="414"/>
      <c r="DY281" s="414"/>
      <c r="DZ281" s="414"/>
      <c r="EA281" s="414"/>
      <c r="EB281" s="414"/>
      <c r="EC281" s="414"/>
      <c r="ED281" s="414"/>
      <c r="EE281" s="414"/>
      <c r="EF281" s="414"/>
      <c r="EG281" s="414"/>
      <c r="EH281" s="414"/>
      <c r="EI281" s="414"/>
      <c r="EJ281" s="414"/>
      <c r="EK281" s="414"/>
      <c r="EL281" s="414"/>
      <c r="EM281" s="414"/>
      <c r="EN281" s="414"/>
      <c r="EO281" s="414"/>
      <c r="EP281" s="414"/>
      <c r="EQ281" s="414"/>
      <c r="ER281" s="414"/>
      <c r="ES281" s="414"/>
      <c r="ET281" s="414"/>
      <c r="EU281" s="414"/>
    </row>
    <row r="282" spans="1:151" s="424" customFormat="1" ht="60" hidden="1">
      <c r="A282" s="424" t="s">
        <v>2474</v>
      </c>
      <c r="B282" s="424" t="s">
        <v>884</v>
      </c>
      <c r="C282" s="454" t="s">
        <v>361</v>
      </c>
      <c r="D282" s="424" t="s">
        <v>2475</v>
      </c>
      <c r="E282" s="424" t="s">
        <v>2476</v>
      </c>
      <c r="F282" s="424" t="s">
        <v>33</v>
      </c>
      <c r="G282" s="424" t="s">
        <v>2460</v>
      </c>
      <c r="H282" s="424" t="s">
        <v>1508</v>
      </c>
      <c r="I282" s="424" t="s">
        <v>1509</v>
      </c>
      <c r="J282" s="425" t="s">
        <v>1510</v>
      </c>
      <c r="K282" s="425" t="s">
        <v>962</v>
      </c>
      <c r="L282" s="425" t="s">
        <v>962</v>
      </c>
      <c r="M282" s="424" t="s">
        <v>1512</v>
      </c>
      <c r="N282" s="424" t="s">
        <v>1523</v>
      </c>
      <c r="O282" s="424" t="s">
        <v>1581</v>
      </c>
      <c r="P282" s="424" t="s">
        <v>33</v>
      </c>
      <c r="Q282" s="424" t="s">
        <v>32</v>
      </c>
      <c r="R282" s="424" t="s">
        <v>962</v>
      </c>
      <c r="S282" s="424" t="s">
        <v>1509</v>
      </c>
      <c r="T282" s="424" t="s">
        <v>1516</v>
      </c>
      <c r="V282" s="424" t="s">
        <v>6</v>
      </c>
      <c r="X282" s="424" t="s">
        <v>6</v>
      </c>
      <c r="AA282" s="424" t="s">
        <v>1509</v>
      </c>
      <c r="AB282" s="424" t="s">
        <v>1509</v>
      </c>
      <c r="AC282" s="424" t="s">
        <v>1509</v>
      </c>
      <c r="AD282" s="424" t="s">
        <v>1509</v>
      </c>
      <c r="AE282" s="424" t="s">
        <v>1509</v>
      </c>
      <c r="AF282" s="425">
        <v>44530</v>
      </c>
      <c r="AG282" s="424" t="s">
        <v>1509</v>
      </c>
      <c r="AH282" s="424">
        <v>1</v>
      </c>
      <c r="AI282" s="414"/>
      <c r="AJ282" s="414"/>
      <c r="AK282" s="414"/>
      <c r="AL282" s="414"/>
      <c r="AM282" s="414"/>
      <c r="AN282" s="414"/>
      <c r="AO282" s="414"/>
      <c r="AP282" s="414"/>
      <c r="AQ282" s="414"/>
      <c r="AR282" s="414"/>
      <c r="AS282" s="414"/>
      <c r="AT282" s="414"/>
      <c r="AU282" s="414"/>
      <c r="AV282" s="414"/>
      <c r="AW282" s="414"/>
      <c r="AX282" s="414"/>
      <c r="AY282" s="414"/>
      <c r="AZ282" s="414"/>
      <c r="BA282" s="414"/>
      <c r="BB282" s="414"/>
      <c r="BC282" s="414"/>
      <c r="BD282" s="414"/>
      <c r="BE282" s="414"/>
      <c r="BF282" s="414"/>
      <c r="BG282" s="414"/>
      <c r="BH282" s="414"/>
      <c r="BI282" s="414"/>
      <c r="BJ282" s="414"/>
      <c r="BK282" s="414"/>
      <c r="BL282" s="414"/>
      <c r="BM282" s="414"/>
      <c r="BN282" s="414"/>
      <c r="BO282" s="414"/>
      <c r="BP282" s="414"/>
      <c r="BQ282" s="414"/>
      <c r="BR282" s="414"/>
      <c r="BS282" s="414"/>
      <c r="BT282" s="414"/>
      <c r="BU282" s="414"/>
      <c r="BV282" s="414"/>
      <c r="BW282" s="414"/>
      <c r="BX282" s="414"/>
      <c r="BY282" s="414"/>
      <c r="BZ282" s="414"/>
      <c r="CA282" s="414"/>
      <c r="CB282" s="414"/>
      <c r="CC282" s="414"/>
      <c r="CD282" s="414"/>
      <c r="CE282" s="414"/>
      <c r="CF282" s="414"/>
      <c r="CG282" s="414"/>
      <c r="CH282" s="414"/>
      <c r="CI282" s="414"/>
      <c r="CJ282" s="414"/>
      <c r="CK282" s="414"/>
      <c r="CL282" s="414"/>
      <c r="CM282" s="414"/>
      <c r="CN282" s="414"/>
      <c r="CO282" s="414"/>
      <c r="CP282" s="414"/>
      <c r="CQ282" s="414"/>
      <c r="CR282" s="414"/>
      <c r="CS282" s="414"/>
      <c r="CT282" s="414"/>
      <c r="CU282" s="414"/>
      <c r="CV282" s="414"/>
      <c r="CW282" s="414"/>
      <c r="CX282" s="414"/>
      <c r="CY282" s="414"/>
      <c r="CZ282" s="414"/>
      <c r="DA282" s="414"/>
      <c r="DB282" s="414"/>
      <c r="DC282" s="414"/>
      <c r="DD282" s="414"/>
      <c r="DE282" s="414"/>
      <c r="DF282" s="414"/>
      <c r="DG282" s="414"/>
      <c r="DH282" s="414"/>
      <c r="DI282" s="414"/>
      <c r="DJ282" s="414"/>
      <c r="DK282" s="414"/>
      <c r="DL282" s="414"/>
      <c r="DM282" s="414"/>
      <c r="DN282" s="414"/>
      <c r="DO282" s="414"/>
      <c r="DP282" s="414"/>
      <c r="DQ282" s="414"/>
      <c r="DR282" s="414"/>
      <c r="DS282" s="414"/>
      <c r="DT282" s="414"/>
      <c r="DU282" s="414"/>
      <c r="DV282" s="414"/>
      <c r="DW282" s="414"/>
      <c r="DX282" s="414"/>
      <c r="DY282" s="414"/>
      <c r="DZ282" s="414"/>
      <c r="EA282" s="414"/>
      <c r="EB282" s="414"/>
      <c r="EC282" s="414"/>
      <c r="ED282" s="414"/>
      <c r="EE282" s="414"/>
      <c r="EF282" s="414"/>
      <c r="EG282" s="414"/>
      <c r="EH282" s="414"/>
      <c r="EI282" s="414"/>
      <c r="EJ282" s="414"/>
      <c r="EK282" s="414"/>
      <c r="EL282" s="414"/>
      <c r="EM282" s="414"/>
      <c r="EN282" s="414"/>
      <c r="EO282" s="414"/>
      <c r="EP282" s="414"/>
      <c r="EQ282" s="414"/>
      <c r="ER282" s="414"/>
      <c r="ES282" s="414"/>
      <c r="ET282" s="414"/>
      <c r="EU282" s="414"/>
    </row>
    <row r="283" spans="1:151" s="424" customFormat="1" ht="45" hidden="1">
      <c r="A283" s="424" t="s">
        <v>2477</v>
      </c>
      <c r="B283" s="424" t="s">
        <v>884</v>
      </c>
      <c r="C283" s="454" t="s">
        <v>361</v>
      </c>
      <c r="D283" s="424" t="s">
        <v>2478</v>
      </c>
      <c r="E283" s="424" t="s">
        <v>2479</v>
      </c>
      <c r="F283" s="424" t="s">
        <v>33</v>
      </c>
      <c r="G283" s="424" t="s">
        <v>2460</v>
      </c>
      <c r="H283" s="424" t="s">
        <v>1508</v>
      </c>
      <c r="I283" s="424" t="s">
        <v>1509</v>
      </c>
      <c r="J283" s="425" t="s">
        <v>1510</v>
      </c>
      <c r="K283" s="425" t="s">
        <v>962</v>
      </c>
      <c r="L283" s="425" t="s">
        <v>962</v>
      </c>
      <c r="M283" s="424" t="s">
        <v>1512</v>
      </c>
      <c r="N283" s="424" t="s">
        <v>1523</v>
      </c>
      <c r="O283" s="424" t="s">
        <v>1581</v>
      </c>
      <c r="P283" s="424" t="s">
        <v>33</v>
      </c>
      <c r="Q283" s="424" t="s">
        <v>32</v>
      </c>
      <c r="R283" s="424" t="s">
        <v>962</v>
      </c>
      <c r="S283" s="424" t="s">
        <v>1509</v>
      </c>
      <c r="T283" s="424" t="s">
        <v>1516</v>
      </c>
      <c r="V283" s="424" t="s">
        <v>6</v>
      </c>
      <c r="X283" s="424" t="s">
        <v>6</v>
      </c>
      <c r="AA283" s="424" t="s">
        <v>1509</v>
      </c>
      <c r="AB283" s="424" t="s">
        <v>1509</v>
      </c>
      <c r="AC283" s="424" t="s">
        <v>1509</v>
      </c>
      <c r="AD283" s="424" t="s">
        <v>1509</v>
      </c>
      <c r="AE283" s="424" t="s">
        <v>1509</v>
      </c>
      <c r="AF283" s="425">
        <v>44530</v>
      </c>
      <c r="AG283" s="424" t="s">
        <v>1509</v>
      </c>
      <c r="AH283" s="424">
        <v>1</v>
      </c>
      <c r="AI283" s="414"/>
      <c r="AJ283" s="414"/>
      <c r="AK283" s="414"/>
      <c r="AL283" s="414"/>
      <c r="AM283" s="414"/>
      <c r="AN283" s="414"/>
      <c r="AO283" s="414"/>
      <c r="AP283" s="414"/>
      <c r="AQ283" s="414"/>
      <c r="AR283" s="414"/>
      <c r="AS283" s="414"/>
      <c r="AT283" s="414"/>
      <c r="AU283" s="414"/>
      <c r="AV283" s="414"/>
      <c r="AW283" s="414"/>
      <c r="AX283" s="414"/>
      <c r="AY283" s="414"/>
      <c r="AZ283" s="414"/>
      <c r="BA283" s="414"/>
      <c r="BB283" s="414"/>
      <c r="BC283" s="414"/>
      <c r="BD283" s="414"/>
      <c r="BE283" s="414"/>
      <c r="BF283" s="414"/>
      <c r="BG283" s="414"/>
      <c r="BH283" s="414"/>
      <c r="BI283" s="414"/>
      <c r="BJ283" s="414"/>
      <c r="BK283" s="414"/>
      <c r="BL283" s="414"/>
      <c r="BM283" s="414"/>
      <c r="BN283" s="414"/>
      <c r="BO283" s="414"/>
      <c r="BP283" s="414"/>
      <c r="BQ283" s="414"/>
      <c r="BR283" s="414"/>
      <c r="BS283" s="414"/>
      <c r="BT283" s="414"/>
      <c r="BU283" s="414"/>
      <c r="BV283" s="414"/>
      <c r="BW283" s="414"/>
      <c r="BX283" s="414"/>
      <c r="BY283" s="414"/>
      <c r="BZ283" s="414"/>
      <c r="CA283" s="414"/>
      <c r="CB283" s="414"/>
      <c r="CC283" s="414"/>
      <c r="CD283" s="414"/>
      <c r="CE283" s="414"/>
      <c r="CF283" s="414"/>
      <c r="CG283" s="414"/>
      <c r="CH283" s="414"/>
      <c r="CI283" s="414"/>
      <c r="CJ283" s="414"/>
      <c r="CK283" s="414"/>
      <c r="CL283" s="414"/>
      <c r="CM283" s="414"/>
      <c r="CN283" s="414"/>
      <c r="CO283" s="414"/>
      <c r="CP283" s="414"/>
      <c r="CQ283" s="414"/>
      <c r="CR283" s="414"/>
      <c r="CS283" s="414"/>
      <c r="CT283" s="414"/>
      <c r="CU283" s="414"/>
      <c r="CV283" s="414"/>
      <c r="CW283" s="414"/>
      <c r="CX283" s="414"/>
      <c r="CY283" s="414"/>
      <c r="CZ283" s="414"/>
      <c r="DA283" s="414"/>
      <c r="DB283" s="414"/>
      <c r="DC283" s="414"/>
      <c r="DD283" s="414"/>
      <c r="DE283" s="414"/>
      <c r="DF283" s="414"/>
      <c r="DG283" s="414"/>
      <c r="DH283" s="414"/>
      <c r="DI283" s="414"/>
      <c r="DJ283" s="414"/>
      <c r="DK283" s="414"/>
      <c r="DL283" s="414"/>
      <c r="DM283" s="414"/>
      <c r="DN283" s="414"/>
      <c r="DO283" s="414"/>
      <c r="DP283" s="414"/>
      <c r="DQ283" s="414"/>
      <c r="DR283" s="414"/>
      <c r="DS283" s="414"/>
      <c r="DT283" s="414"/>
      <c r="DU283" s="414"/>
      <c r="DV283" s="414"/>
      <c r="DW283" s="414"/>
      <c r="DX283" s="414"/>
      <c r="DY283" s="414"/>
      <c r="DZ283" s="414"/>
      <c r="EA283" s="414"/>
      <c r="EB283" s="414"/>
      <c r="EC283" s="414"/>
      <c r="ED283" s="414"/>
      <c r="EE283" s="414"/>
      <c r="EF283" s="414"/>
      <c r="EG283" s="414"/>
      <c r="EH283" s="414"/>
      <c r="EI283" s="414"/>
      <c r="EJ283" s="414"/>
      <c r="EK283" s="414"/>
      <c r="EL283" s="414"/>
      <c r="EM283" s="414"/>
      <c r="EN283" s="414"/>
      <c r="EO283" s="414"/>
      <c r="EP283" s="414"/>
      <c r="EQ283" s="414"/>
      <c r="ER283" s="414"/>
      <c r="ES283" s="414"/>
      <c r="ET283" s="414"/>
      <c r="EU283" s="414"/>
    </row>
    <row r="284" spans="1:151" s="424" customFormat="1" ht="45" hidden="1">
      <c r="A284" s="424" t="s">
        <v>2480</v>
      </c>
      <c r="B284" s="424" t="s">
        <v>884</v>
      </c>
      <c r="C284" s="454" t="s">
        <v>361</v>
      </c>
      <c r="D284" s="424" t="s">
        <v>2481</v>
      </c>
      <c r="E284" s="424" t="s">
        <v>2421</v>
      </c>
      <c r="F284" s="424" t="s">
        <v>33</v>
      </c>
      <c r="G284" s="424" t="s">
        <v>2460</v>
      </c>
      <c r="H284" s="424" t="s">
        <v>1508</v>
      </c>
      <c r="I284" s="424" t="s">
        <v>1509</v>
      </c>
      <c r="J284" s="425" t="s">
        <v>1510</v>
      </c>
      <c r="K284" s="425" t="s">
        <v>962</v>
      </c>
      <c r="L284" s="425" t="s">
        <v>962</v>
      </c>
      <c r="M284" s="424" t="s">
        <v>1512</v>
      </c>
      <c r="N284" s="424" t="s">
        <v>1523</v>
      </c>
      <c r="O284" s="424" t="s">
        <v>1581</v>
      </c>
      <c r="P284" s="424" t="s">
        <v>33</v>
      </c>
      <c r="Q284" s="424" t="s">
        <v>32</v>
      </c>
      <c r="R284" s="424" t="s">
        <v>962</v>
      </c>
      <c r="S284" s="424" t="s">
        <v>1509</v>
      </c>
      <c r="T284" s="424" t="s">
        <v>1516</v>
      </c>
      <c r="V284" s="424" t="s">
        <v>6</v>
      </c>
      <c r="X284" s="424" t="s">
        <v>6</v>
      </c>
      <c r="AA284" s="424" t="s">
        <v>1509</v>
      </c>
      <c r="AB284" s="424" t="s">
        <v>1509</v>
      </c>
      <c r="AC284" s="424" t="s">
        <v>1509</v>
      </c>
      <c r="AD284" s="424" t="s">
        <v>1509</v>
      </c>
      <c r="AE284" s="424" t="s">
        <v>1509</v>
      </c>
      <c r="AF284" s="425">
        <v>44530</v>
      </c>
      <c r="AG284" s="424" t="s">
        <v>1509</v>
      </c>
      <c r="AH284" s="424">
        <v>1</v>
      </c>
      <c r="AI284" s="414"/>
      <c r="AJ284" s="414"/>
      <c r="AK284" s="414"/>
      <c r="AL284" s="414"/>
      <c r="AM284" s="414"/>
      <c r="AN284" s="414"/>
      <c r="AO284" s="414"/>
      <c r="AP284" s="414"/>
      <c r="AQ284" s="414"/>
      <c r="AR284" s="414"/>
      <c r="AS284" s="414"/>
      <c r="AT284" s="414"/>
      <c r="AU284" s="414"/>
      <c r="AV284" s="414"/>
      <c r="AW284" s="414"/>
      <c r="AX284" s="414"/>
      <c r="AY284" s="414"/>
      <c r="AZ284" s="414"/>
      <c r="BA284" s="414"/>
      <c r="BB284" s="414"/>
      <c r="BC284" s="414"/>
      <c r="BD284" s="414"/>
      <c r="BE284" s="414"/>
      <c r="BF284" s="414"/>
      <c r="BG284" s="414"/>
      <c r="BH284" s="414"/>
      <c r="BI284" s="414"/>
      <c r="BJ284" s="414"/>
      <c r="BK284" s="414"/>
      <c r="BL284" s="414"/>
      <c r="BM284" s="414"/>
      <c r="BN284" s="414"/>
      <c r="BO284" s="414"/>
      <c r="BP284" s="414"/>
      <c r="BQ284" s="414"/>
      <c r="BR284" s="414"/>
      <c r="BS284" s="414"/>
      <c r="BT284" s="414"/>
      <c r="BU284" s="414"/>
      <c r="BV284" s="414"/>
      <c r="BW284" s="414"/>
      <c r="BX284" s="414"/>
      <c r="BY284" s="414"/>
      <c r="BZ284" s="414"/>
      <c r="CA284" s="414"/>
      <c r="CB284" s="414"/>
      <c r="CC284" s="414"/>
      <c r="CD284" s="414"/>
      <c r="CE284" s="414"/>
      <c r="CF284" s="414"/>
      <c r="CG284" s="414"/>
      <c r="CH284" s="414"/>
      <c r="CI284" s="414"/>
      <c r="CJ284" s="414"/>
      <c r="CK284" s="414"/>
      <c r="CL284" s="414"/>
      <c r="CM284" s="414"/>
      <c r="CN284" s="414"/>
      <c r="CO284" s="414"/>
      <c r="CP284" s="414"/>
      <c r="CQ284" s="414"/>
      <c r="CR284" s="414"/>
      <c r="CS284" s="414"/>
      <c r="CT284" s="414"/>
      <c r="CU284" s="414"/>
      <c r="CV284" s="414"/>
      <c r="CW284" s="414"/>
      <c r="CX284" s="414"/>
      <c r="CY284" s="414"/>
      <c r="CZ284" s="414"/>
      <c r="DA284" s="414"/>
      <c r="DB284" s="414"/>
      <c r="DC284" s="414"/>
      <c r="DD284" s="414"/>
      <c r="DE284" s="414"/>
      <c r="DF284" s="414"/>
      <c r="DG284" s="414"/>
      <c r="DH284" s="414"/>
      <c r="DI284" s="414"/>
      <c r="DJ284" s="414"/>
      <c r="DK284" s="414"/>
      <c r="DL284" s="414"/>
      <c r="DM284" s="414"/>
      <c r="DN284" s="414"/>
      <c r="DO284" s="414"/>
      <c r="DP284" s="414"/>
      <c r="DQ284" s="414"/>
      <c r="DR284" s="414"/>
      <c r="DS284" s="414"/>
      <c r="DT284" s="414"/>
      <c r="DU284" s="414"/>
      <c r="DV284" s="414"/>
      <c r="DW284" s="414"/>
      <c r="DX284" s="414"/>
      <c r="DY284" s="414"/>
      <c r="DZ284" s="414"/>
      <c r="EA284" s="414"/>
      <c r="EB284" s="414"/>
      <c r="EC284" s="414"/>
      <c r="ED284" s="414"/>
      <c r="EE284" s="414"/>
      <c r="EF284" s="414"/>
      <c r="EG284" s="414"/>
      <c r="EH284" s="414"/>
      <c r="EI284" s="414"/>
      <c r="EJ284" s="414"/>
      <c r="EK284" s="414"/>
      <c r="EL284" s="414"/>
      <c r="EM284" s="414"/>
      <c r="EN284" s="414"/>
      <c r="EO284" s="414"/>
      <c r="EP284" s="414"/>
      <c r="EQ284" s="414"/>
      <c r="ER284" s="414"/>
      <c r="ES284" s="414"/>
      <c r="ET284" s="414"/>
      <c r="EU284" s="414"/>
    </row>
    <row r="285" spans="1:151" s="424" customFormat="1" ht="30" hidden="1">
      <c r="A285" s="424" t="s">
        <v>2482</v>
      </c>
      <c r="B285" s="424" t="s">
        <v>884</v>
      </c>
      <c r="C285" s="454" t="s">
        <v>361</v>
      </c>
      <c r="D285" s="424" t="s">
        <v>2483</v>
      </c>
      <c r="E285" s="424" t="s">
        <v>2412</v>
      </c>
      <c r="F285" s="424" t="s">
        <v>33</v>
      </c>
      <c r="G285" s="424" t="s">
        <v>2484</v>
      </c>
      <c r="H285" s="424" t="s">
        <v>1508</v>
      </c>
      <c r="I285" s="424" t="s">
        <v>1509</v>
      </c>
      <c r="J285" s="425" t="s">
        <v>1510</v>
      </c>
      <c r="K285" s="425" t="s">
        <v>962</v>
      </c>
      <c r="L285" s="425" t="s">
        <v>962</v>
      </c>
      <c r="M285" s="424" t="s">
        <v>1512</v>
      </c>
      <c r="N285" s="424" t="s">
        <v>1523</v>
      </c>
      <c r="O285" s="424" t="s">
        <v>1581</v>
      </c>
      <c r="P285" s="424" t="s">
        <v>33</v>
      </c>
      <c r="Q285" s="424" t="s">
        <v>32</v>
      </c>
      <c r="R285" s="424" t="s">
        <v>962</v>
      </c>
      <c r="S285" s="424" t="s">
        <v>1509</v>
      </c>
      <c r="T285" s="424" t="s">
        <v>1516</v>
      </c>
      <c r="V285" s="424" t="s">
        <v>6</v>
      </c>
      <c r="X285" s="424" t="s">
        <v>6</v>
      </c>
      <c r="AA285" s="424" t="s">
        <v>1509</v>
      </c>
      <c r="AB285" s="424" t="s">
        <v>1509</v>
      </c>
      <c r="AC285" s="424" t="s">
        <v>1509</v>
      </c>
      <c r="AD285" s="424" t="s">
        <v>1509</v>
      </c>
      <c r="AE285" s="424" t="s">
        <v>1509</v>
      </c>
      <c r="AF285" s="425">
        <v>44530</v>
      </c>
      <c r="AG285" s="424" t="s">
        <v>1509</v>
      </c>
      <c r="AH285" s="424">
        <v>1</v>
      </c>
      <c r="AI285" s="414"/>
      <c r="AJ285" s="414"/>
      <c r="AK285" s="414"/>
      <c r="AL285" s="414"/>
      <c r="AM285" s="414"/>
      <c r="AN285" s="414"/>
      <c r="AO285" s="414"/>
      <c r="AP285" s="414"/>
      <c r="AQ285" s="414"/>
      <c r="AR285" s="414"/>
      <c r="AS285" s="414"/>
      <c r="AT285" s="414"/>
      <c r="AU285" s="414"/>
      <c r="AV285" s="414"/>
      <c r="AW285" s="414"/>
      <c r="AX285" s="414"/>
      <c r="AY285" s="414"/>
      <c r="AZ285" s="414"/>
      <c r="BA285" s="414"/>
      <c r="BB285" s="414"/>
      <c r="BC285" s="414"/>
      <c r="BD285" s="414"/>
      <c r="BE285" s="414"/>
      <c r="BF285" s="414"/>
      <c r="BG285" s="414"/>
      <c r="BH285" s="414"/>
      <c r="BI285" s="414"/>
      <c r="BJ285" s="414"/>
      <c r="BK285" s="414"/>
      <c r="BL285" s="414"/>
      <c r="BM285" s="414"/>
      <c r="BN285" s="414"/>
      <c r="BO285" s="414"/>
      <c r="BP285" s="414"/>
      <c r="BQ285" s="414"/>
      <c r="BR285" s="414"/>
      <c r="BS285" s="414"/>
      <c r="BT285" s="414"/>
      <c r="BU285" s="414"/>
      <c r="BV285" s="414"/>
      <c r="BW285" s="414"/>
      <c r="BX285" s="414"/>
      <c r="BY285" s="414"/>
      <c r="BZ285" s="414"/>
      <c r="CA285" s="414"/>
      <c r="CB285" s="414"/>
      <c r="CC285" s="414"/>
      <c r="CD285" s="414"/>
      <c r="CE285" s="414"/>
      <c r="CF285" s="414"/>
      <c r="CG285" s="414"/>
      <c r="CH285" s="414"/>
      <c r="CI285" s="414"/>
      <c r="CJ285" s="414"/>
      <c r="CK285" s="414"/>
      <c r="CL285" s="414"/>
      <c r="CM285" s="414"/>
      <c r="CN285" s="414"/>
      <c r="CO285" s="414"/>
      <c r="CP285" s="414"/>
      <c r="CQ285" s="414"/>
      <c r="CR285" s="414"/>
      <c r="CS285" s="414"/>
      <c r="CT285" s="414"/>
      <c r="CU285" s="414"/>
      <c r="CV285" s="414"/>
      <c r="CW285" s="414"/>
      <c r="CX285" s="414"/>
      <c r="CY285" s="414"/>
      <c r="CZ285" s="414"/>
      <c r="DA285" s="414"/>
      <c r="DB285" s="414"/>
      <c r="DC285" s="414"/>
      <c r="DD285" s="414"/>
      <c r="DE285" s="414"/>
      <c r="DF285" s="414"/>
      <c r="DG285" s="414"/>
      <c r="DH285" s="414"/>
      <c r="DI285" s="414"/>
      <c r="DJ285" s="414"/>
      <c r="DK285" s="414"/>
      <c r="DL285" s="414"/>
      <c r="DM285" s="414"/>
      <c r="DN285" s="414"/>
      <c r="DO285" s="414"/>
      <c r="DP285" s="414"/>
      <c r="DQ285" s="414"/>
      <c r="DR285" s="414"/>
      <c r="DS285" s="414"/>
      <c r="DT285" s="414"/>
      <c r="DU285" s="414"/>
      <c r="DV285" s="414"/>
      <c r="DW285" s="414"/>
      <c r="DX285" s="414"/>
      <c r="DY285" s="414"/>
      <c r="DZ285" s="414"/>
      <c r="EA285" s="414"/>
      <c r="EB285" s="414"/>
      <c r="EC285" s="414"/>
      <c r="ED285" s="414"/>
      <c r="EE285" s="414"/>
      <c r="EF285" s="414"/>
      <c r="EG285" s="414"/>
      <c r="EH285" s="414"/>
      <c r="EI285" s="414"/>
      <c r="EJ285" s="414"/>
      <c r="EK285" s="414"/>
      <c r="EL285" s="414"/>
      <c r="EM285" s="414"/>
      <c r="EN285" s="414"/>
      <c r="EO285" s="414"/>
      <c r="EP285" s="414"/>
      <c r="EQ285" s="414"/>
      <c r="ER285" s="414"/>
      <c r="ES285" s="414"/>
      <c r="ET285" s="414"/>
      <c r="EU285" s="414"/>
    </row>
    <row r="286" spans="1:151" s="424" customFormat="1" ht="30" hidden="1">
      <c r="A286" s="424" t="s">
        <v>2485</v>
      </c>
      <c r="B286" s="424" t="s">
        <v>884</v>
      </c>
      <c r="C286" s="454" t="s">
        <v>361</v>
      </c>
      <c r="D286" s="424" t="s">
        <v>2486</v>
      </c>
      <c r="E286" s="424" t="s">
        <v>2408</v>
      </c>
      <c r="F286" s="424" t="s">
        <v>33</v>
      </c>
      <c r="G286" s="424" t="s">
        <v>2484</v>
      </c>
      <c r="H286" s="424" t="s">
        <v>1508</v>
      </c>
      <c r="I286" s="424" t="s">
        <v>1509</v>
      </c>
      <c r="J286" s="425" t="s">
        <v>1510</v>
      </c>
      <c r="K286" s="425" t="s">
        <v>962</v>
      </c>
      <c r="L286" s="425" t="s">
        <v>962</v>
      </c>
      <c r="M286" s="424" t="s">
        <v>1512</v>
      </c>
      <c r="N286" s="424" t="s">
        <v>1523</v>
      </c>
      <c r="O286" s="424" t="s">
        <v>1581</v>
      </c>
      <c r="P286" s="424" t="s">
        <v>33</v>
      </c>
      <c r="Q286" s="424" t="s">
        <v>32</v>
      </c>
      <c r="R286" s="424" t="s">
        <v>962</v>
      </c>
      <c r="S286" s="424" t="s">
        <v>1509</v>
      </c>
      <c r="T286" s="424" t="s">
        <v>1516</v>
      </c>
      <c r="V286" s="424" t="s">
        <v>6</v>
      </c>
      <c r="X286" s="424" t="s">
        <v>6</v>
      </c>
      <c r="AA286" s="424" t="s">
        <v>1509</v>
      </c>
      <c r="AB286" s="424" t="s">
        <v>1509</v>
      </c>
      <c r="AC286" s="424" t="s">
        <v>1509</v>
      </c>
      <c r="AD286" s="424" t="s">
        <v>1509</v>
      </c>
      <c r="AE286" s="424" t="s">
        <v>1509</v>
      </c>
      <c r="AF286" s="425">
        <v>44530</v>
      </c>
      <c r="AG286" s="424" t="s">
        <v>1509</v>
      </c>
      <c r="AH286" s="424">
        <v>1</v>
      </c>
      <c r="AI286" s="414"/>
      <c r="AJ286" s="414"/>
      <c r="AK286" s="414"/>
      <c r="AL286" s="414"/>
      <c r="AM286" s="414"/>
      <c r="AN286" s="414"/>
      <c r="AO286" s="414"/>
      <c r="AP286" s="414"/>
      <c r="AQ286" s="414"/>
      <c r="AR286" s="414"/>
      <c r="AS286" s="414"/>
      <c r="AT286" s="414"/>
      <c r="AU286" s="414"/>
      <c r="AV286" s="414"/>
      <c r="AW286" s="414"/>
      <c r="AX286" s="414"/>
      <c r="AY286" s="414"/>
      <c r="AZ286" s="414"/>
      <c r="BA286" s="414"/>
      <c r="BB286" s="414"/>
      <c r="BC286" s="414"/>
      <c r="BD286" s="414"/>
      <c r="BE286" s="414"/>
      <c r="BF286" s="414"/>
      <c r="BG286" s="414"/>
      <c r="BH286" s="414"/>
      <c r="BI286" s="414"/>
      <c r="BJ286" s="414"/>
      <c r="BK286" s="414"/>
      <c r="BL286" s="414"/>
      <c r="BM286" s="414"/>
      <c r="BN286" s="414"/>
      <c r="BO286" s="414"/>
      <c r="BP286" s="414"/>
      <c r="BQ286" s="414"/>
      <c r="BR286" s="414"/>
      <c r="BS286" s="414"/>
      <c r="BT286" s="414"/>
      <c r="BU286" s="414"/>
      <c r="BV286" s="414"/>
      <c r="BW286" s="414"/>
      <c r="BX286" s="414"/>
      <c r="BY286" s="414"/>
      <c r="BZ286" s="414"/>
      <c r="CA286" s="414"/>
      <c r="CB286" s="414"/>
      <c r="CC286" s="414"/>
      <c r="CD286" s="414"/>
      <c r="CE286" s="414"/>
      <c r="CF286" s="414"/>
      <c r="CG286" s="414"/>
      <c r="CH286" s="414"/>
      <c r="CI286" s="414"/>
      <c r="CJ286" s="414"/>
      <c r="CK286" s="414"/>
      <c r="CL286" s="414"/>
      <c r="CM286" s="414"/>
      <c r="CN286" s="414"/>
      <c r="CO286" s="414"/>
      <c r="CP286" s="414"/>
      <c r="CQ286" s="414"/>
      <c r="CR286" s="414"/>
      <c r="CS286" s="414"/>
      <c r="CT286" s="414"/>
      <c r="CU286" s="414"/>
      <c r="CV286" s="414"/>
      <c r="CW286" s="414"/>
      <c r="CX286" s="414"/>
      <c r="CY286" s="414"/>
      <c r="CZ286" s="414"/>
      <c r="DA286" s="414"/>
      <c r="DB286" s="414"/>
      <c r="DC286" s="414"/>
      <c r="DD286" s="414"/>
      <c r="DE286" s="414"/>
      <c r="DF286" s="414"/>
      <c r="DG286" s="414"/>
      <c r="DH286" s="414"/>
      <c r="DI286" s="414"/>
      <c r="DJ286" s="414"/>
      <c r="DK286" s="414"/>
      <c r="DL286" s="414"/>
      <c r="DM286" s="414"/>
      <c r="DN286" s="414"/>
      <c r="DO286" s="414"/>
      <c r="DP286" s="414"/>
      <c r="DQ286" s="414"/>
      <c r="DR286" s="414"/>
      <c r="DS286" s="414"/>
      <c r="DT286" s="414"/>
      <c r="DU286" s="414"/>
      <c r="DV286" s="414"/>
      <c r="DW286" s="414"/>
      <c r="DX286" s="414"/>
      <c r="DY286" s="414"/>
      <c r="DZ286" s="414"/>
      <c r="EA286" s="414"/>
      <c r="EB286" s="414"/>
      <c r="EC286" s="414"/>
      <c r="ED286" s="414"/>
      <c r="EE286" s="414"/>
      <c r="EF286" s="414"/>
      <c r="EG286" s="414"/>
      <c r="EH286" s="414"/>
      <c r="EI286" s="414"/>
      <c r="EJ286" s="414"/>
      <c r="EK286" s="414"/>
      <c r="EL286" s="414"/>
      <c r="EM286" s="414"/>
      <c r="EN286" s="414"/>
      <c r="EO286" s="414"/>
      <c r="EP286" s="414"/>
      <c r="EQ286" s="414"/>
      <c r="ER286" s="414"/>
      <c r="ES286" s="414"/>
      <c r="ET286" s="414"/>
      <c r="EU286" s="414"/>
    </row>
    <row r="287" spans="1:151" s="424" customFormat="1" ht="45" hidden="1">
      <c r="A287" s="424" t="s">
        <v>2487</v>
      </c>
      <c r="B287" s="424" t="s">
        <v>884</v>
      </c>
      <c r="C287" s="454" t="s">
        <v>361</v>
      </c>
      <c r="D287" s="424" t="s">
        <v>2488</v>
      </c>
      <c r="E287" s="424" t="s">
        <v>2448</v>
      </c>
      <c r="F287" s="424" t="s">
        <v>33</v>
      </c>
      <c r="G287" s="424" t="s">
        <v>2484</v>
      </c>
      <c r="H287" s="424" t="s">
        <v>1508</v>
      </c>
      <c r="I287" s="424" t="s">
        <v>1509</v>
      </c>
      <c r="J287" s="425" t="s">
        <v>1510</v>
      </c>
      <c r="K287" s="425" t="s">
        <v>962</v>
      </c>
      <c r="L287" s="425" t="s">
        <v>962</v>
      </c>
      <c r="M287" s="424" t="s">
        <v>1512</v>
      </c>
      <c r="N287" s="424" t="s">
        <v>1523</v>
      </c>
      <c r="O287" s="424" t="s">
        <v>1581</v>
      </c>
      <c r="P287" s="424" t="s">
        <v>33</v>
      </c>
      <c r="Q287" s="424" t="s">
        <v>32</v>
      </c>
      <c r="R287" s="424" t="s">
        <v>962</v>
      </c>
      <c r="S287" s="424" t="s">
        <v>1509</v>
      </c>
      <c r="T287" s="424" t="s">
        <v>1516</v>
      </c>
      <c r="V287" s="424" t="s">
        <v>6</v>
      </c>
      <c r="X287" s="424" t="s">
        <v>6</v>
      </c>
      <c r="AA287" s="424" t="s">
        <v>1509</v>
      </c>
      <c r="AB287" s="424" t="s">
        <v>1509</v>
      </c>
      <c r="AC287" s="424" t="s">
        <v>1509</v>
      </c>
      <c r="AD287" s="424" t="s">
        <v>1509</v>
      </c>
      <c r="AE287" s="424" t="s">
        <v>1509</v>
      </c>
      <c r="AF287" s="425">
        <v>44530</v>
      </c>
      <c r="AG287" s="424" t="s">
        <v>1509</v>
      </c>
      <c r="AH287" s="424">
        <v>1</v>
      </c>
      <c r="AI287" s="414"/>
      <c r="AJ287" s="414"/>
      <c r="AK287" s="414"/>
      <c r="AL287" s="414"/>
      <c r="AM287" s="414"/>
      <c r="AN287" s="414"/>
      <c r="AO287" s="414"/>
      <c r="AP287" s="414"/>
      <c r="AQ287" s="414"/>
      <c r="AR287" s="414"/>
      <c r="AS287" s="414"/>
      <c r="AT287" s="414"/>
      <c r="AU287" s="414"/>
      <c r="AV287" s="414"/>
      <c r="AW287" s="414"/>
      <c r="AX287" s="414"/>
      <c r="AY287" s="414"/>
      <c r="AZ287" s="414"/>
      <c r="BA287" s="414"/>
      <c r="BB287" s="414"/>
      <c r="BC287" s="414"/>
      <c r="BD287" s="414"/>
      <c r="BE287" s="414"/>
      <c r="BF287" s="414"/>
      <c r="BG287" s="414"/>
      <c r="BH287" s="414"/>
      <c r="BI287" s="414"/>
      <c r="BJ287" s="414"/>
      <c r="BK287" s="414"/>
      <c r="BL287" s="414"/>
      <c r="BM287" s="414"/>
      <c r="BN287" s="414"/>
      <c r="BO287" s="414"/>
      <c r="BP287" s="414"/>
      <c r="BQ287" s="414"/>
      <c r="BR287" s="414"/>
      <c r="BS287" s="414"/>
      <c r="BT287" s="414"/>
      <c r="BU287" s="414"/>
      <c r="BV287" s="414"/>
      <c r="BW287" s="414"/>
      <c r="BX287" s="414"/>
      <c r="BY287" s="414"/>
      <c r="BZ287" s="414"/>
      <c r="CA287" s="414"/>
      <c r="CB287" s="414"/>
      <c r="CC287" s="414"/>
      <c r="CD287" s="414"/>
      <c r="CE287" s="414"/>
      <c r="CF287" s="414"/>
      <c r="CG287" s="414"/>
      <c r="CH287" s="414"/>
      <c r="CI287" s="414"/>
      <c r="CJ287" s="414"/>
      <c r="CK287" s="414"/>
      <c r="CL287" s="414"/>
      <c r="CM287" s="414"/>
      <c r="CN287" s="414"/>
      <c r="CO287" s="414"/>
      <c r="CP287" s="414"/>
      <c r="CQ287" s="414"/>
      <c r="CR287" s="414"/>
      <c r="CS287" s="414"/>
      <c r="CT287" s="414"/>
      <c r="CU287" s="414"/>
      <c r="CV287" s="414"/>
      <c r="CW287" s="414"/>
      <c r="CX287" s="414"/>
      <c r="CY287" s="414"/>
      <c r="CZ287" s="414"/>
      <c r="DA287" s="414"/>
      <c r="DB287" s="414"/>
      <c r="DC287" s="414"/>
      <c r="DD287" s="414"/>
      <c r="DE287" s="414"/>
      <c r="DF287" s="414"/>
      <c r="DG287" s="414"/>
      <c r="DH287" s="414"/>
      <c r="DI287" s="414"/>
      <c r="DJ287" s="414"/>
      <c r="DK287" s="414"/>
      <c r="DL287" s="414"/>
      <c r="DM287" s="414"/>
      <c r="DN287" s="414"/>
      <c r="DO287" s="414"/>
      <c r="DP287" s="414"/>
      <c r="DQ287" s="414"/>
      <c r="DR287" s="414"/>
      <c r="DS287" s="414"/>
      <c r="DT287" s="414"/>
      <c r="DU287" s="414"/>
      <c r="DV287" s="414"/>
      <c r="DW287" s="414"/>
      <c r="DX287" s="414"/>
      <c r="DY287" s="414"/>
      <c r="DZ287" s="414"/>
      <c r="EA287" s="414"/>
      <c r="EB287" s="414"/>
      <c r="EC287" s="414"/>
      <c r="ED287" s="414"/>
      <c r="EE287" s="414"/>
      <c r="EF287" s="414"/>
      <c r="EG287" s="414"/>
      <c r="EH287" s="414"/>
      <c r="EI287" s="414"/>
      <c r="EJ287" s="414"/>
      <c r="EK287" s="414"/>
      <c r="EL287" s="414"/>
      <c r="EM287" s="414"/>
      <c r="EN287" s="414"/>
      <c r="EO287" s="414"/>
      <c r="EP287" s="414"/>
      <c r="EQ287" s="414"/>
      <c r="ER287" s="414"/>
      <c r="ES287" s="414"/>
      <c r="ET287" s="414"/>
      <c r="EU287" s="414"/>
    </row>
    <row r="288" spans="1:151" s="424" customFormat="1" ht="45" hidden="1">
      <c r="A288" s="424" t="s">
        <v>2489</v>
      </c>
      <c r="B288" s="424" t="s">
        <v>884</v>
      </c>
      <c r="C288" s="454" t="s">
        <v>361</v>
      </c>
      <c r="D288" s="424" t="s">
        <v>2490</v>
      </c>
      <c r="E288" s="424" t="s">
        <v>2415</v>
      </c>
      <c r="F288" s="424" t="s">
        <v>33</v>
      </c>
      <c r="G288" s="424" t="s">
        <v>2484</v>
      </c>
      <c r="H288" s="424" t="s">
        <v>1508</v>
      </c>
      <c r="I288" s="424" t="s">
        <v>1509</v>
      </c>
      <c r="J288" s="425" t="s">
        <v>1510</v>
      </c>
      <c r="K288" s="425" t="s">
        <v>962</v>
      </c>
      <c r="L288" s="425" t="s">
        <v>962</v>
      </c>
      <c r="M288" s="424" t="s">
        <v>1512</v>
      </c>
      <c r="N288" s="424" t="s">
        <v>1523</v>
      </c>
      <c r="O288" s="424" t="s">
        <v>1581</v>
      </c>
      <c r="P288" s="424" t="s">
        <v>33</v>
      </c>
      <c r="Q288" s="424" t="s">
        <v>32</v>
      </c>
      <c r="R288" s="424" t="s">
        <v>962</v>
      </c>
      <c r="S288" s="424" t="s">
        <v>1509</v>
      </c>
      <c r="T288" s="424" t="s">
        <v>1516</v>
      </c>
      <c r="V288" s="424" t="s">
        <v>6</v>
      </c>
      <c r="X288" s="424" t="s">
        <v>6</v>
      </c>
      <c r="AA288" s="424" t="s">
        <v>1509</v>
      </c>
      <c r="AB288" s="424" t="s">
        <v>1509</v>
      </c>
      <c r="AC288" s="424" t="s">
        <v>1509</v>
      </c>
      <c r="AD288" s="424" t="s">
        <v>1509</v>
      </c>
      <c r="AE288" s="424" t="s">
        <v>1509</v>
      </c>
      <c r="AF288" s="425">
        <v>44530</v>
      </c>
      <c r="AG288" s="424" t="s">
        <v>1509</v>
      </c>
      <c r="AH288" s="424">
        <v>1</v>
      </c>
      <c r="AI288" s="414"/>
      <c r="AJ288" s="414"/>
      <c r="AK288" s="414"/>
      <c r="AL288" s="414"/>
      <c r="AM288" s="414"/>
      <c r="AN288" s="414"/>
      <c r="AO288" s="414"/>
      <c r="AP288" s="414"/>
      <c r="AQ288" s="414"/>
      <c r="AR288" s="414"/>
      <c r="AS288" s="414"/>
      <c r="AT288" s="414"/>
      <c r="AU288" s="414"/>
      <c r="AV288" s="414"/>
      <c r="AW288" s="414"/>
      <c r="AX288" s="414"/>
      <c r="AY288" s="414"/>
      <c r="AZ288" s="414"/>
      <c r="BA288" s="414"/>
      <c r="BB288" s="414"/>
      <c r="BC288" s="414"/>
      <c r="BD288" s="414"/>
      <c r="BE288" s="414"/>
      <c r="BF288" s="414"/>
      <c r="BG288" s="414"/>
      <c r="BH288" s="414"/>
      <c r="BI288" s="414"/>
      <c r="BJ288" s="414"/>
      <c r="BK288" s="414"/>
      <c r="BL288" s="414"/>
      <c r="BM288" s="414"/>
      <c r="BN288" s="414"/>
      <c r="BO288" s="414"/>
      <c r="BP288" s="414"/>
      <c r="BQ288" s="414"/>
      <c r="BR288" s="414"/>
      <c r="BS288" s="414"/>
      <c r="BT288" s="414"/>
      <c r="BU288" s="414"/>
      <c r="BV288" s="414"/>
      <c r="BW288" s="414"/>
      <c r="BX288" s="414"/>
      <c r="BY288" s="414"/>
      <c r="BZ288" s="414"/>
      <c r="CA288" s="414"/>
      <c r="CB288" s="414"/>
      <c r="CC288" s="414"/>
      <c r="CD288" s="414"/>
      <c r="CE288" s="414"/>
      <c r="CF288" s="414"/>
      <c r="CG288" s="414"/>
      <c r="CH288" s="414"/>
      <c r="CI288" s="414"/>
      <c r="CJ288" s="414"/>
      <c r="CK288" s="414"/>
      <c r="CL288" s="414"/>
      <c r="CM288" s="414"/>
      <c r="CN288" s="414"/>
      <c r="CO288" s="414"/>
      <c r="CP288" s="414"/>
      <c r="CQ288" s="414"/>
      <c r="CR288" s="414"/>
      <c r="CS288" s="414"/>
      <c r="CT288" s="414"/>
      <c r="CU288" s="414"/>
      <c r="CV288" s="414"/>
      <c r="CW288" s="414"/>
      <c r="CX288" s="414"/>
      <c r="CY288" s="414"/>
      <c r="CZ288" s="414"/>
      <c r="DA288" s="414"/>
      <c r="DB288" s="414"/>
      <c r="DC288" s="414"/>
      <c r="DD288" s="414"/>
      <c r="DE288" s="414"/>
      <c r="DF288" s="414"/>
      <c r="DG288" s="414"/>
      <c r="DH288" s="414"/>
      <c r="DI288" s="414"/>
      <c r="DJ288" s="414"/>
      <c r="DK288" s="414"/>
      <c r="DL288" s="414"/>
      <c r="DM288" s="414"/>
      <c r="DN288" s="414"/>
      <c r="DO288" s="414"/>
      <c r="DP288" s="414"/>
      <c r="DQ288" s="414"/>
      <c r="DR288" s="414"/>
      <c r="DS288" s="414"/>
      <c r="DT288" s="414"/>
      <c r="DU288" s="414"/>
      <c r="DV288" s="414"/>
      <c r="DW288" s="414"/>
      <c r="DX288" s="414"/>
      <c r="DY288" s="414"/>
      <c r="DZ288" s="414"/>
      <c r="EA288" s="414"/>
      <c r="EB288" s="414"/>
      <c r="EC288" s="414"/>
      <c r="ED288" s="414"/>
      <c r="EE288" s="414"/>
      <c r="EF288" s="414"/>
      <c r="EG288" s="414"/>
      <c r="EH288" s="414"/>
      <c r="EI288" s="414"/>
      <c r="EJ288" s="414"/>
      <c r="EK288" s="414"/>
      <c r="EL288" s="414"/>
      <c r="EM288" s="414"/>
      <c r="EN288" s="414"/>
      <c r="EO288" s="414"/>
      <c r="EP288" s="414"/>
      <c r="EQ288" s="414"/>
      <c r="ER288" s="414"/>
      <c r="ES288" s="414"/>
      <c r="ET288" s="414"/>
      <c r="EU288" s="414"/>
    </row>
    <row r="289" spans="1:151" s="424" customFormat="1" ht="75" hidden="1">
      <c r="A289" s="424" t="s">
        <v>2491</v>
      </c>
      <c r="B289" s="424" t="s">
        <v>884</v>
      </c>
      <c r="C289" s="454" t="s">
        <v>361</v>
      </c>
      <c r="D289" s="424" t="s">
        <v>2492</v>
      </c>
      <c r="E289" s="424" t="s">
        <v>2455</v>
      </c>
      <c r="F289" s="424" t="s">
        <v>33</v>
      </c>
      <c r="G289" s="424" t="s">
        <v>2484</v>
      </c>
      <c r="H289" s="424" t="s">
        <v>1508</v>
      </c>
      <c r="I289" s="424" t="s">
        <v>1509</v>
      </c>
      <c r="J289" s="425" t="s">
        <v>1510</v>
      </c>
      <c r="K289" s="425" t="s">
        <v>962</v>
      </c>
      <c r="L289" s="425" t="s">
        <v>962</v>
      </c>
      <c r="M289" s="424" t="s">
        <v>1512</v>
      </c>
      <c r="N289" s="424" t="s">
        <v>1523</v>
      </c>
      <c r="O289" s="424" t="s">
        <v>1581</v>
      </c>
      <c r="P289" s="424" t="s">
        <v>33</v>
      </c>
      <c r="Q289" s="424" t="s">
        <v>32</v>
      </c>
      <c r="R289" s="424" t="s">
        <v>962</v>
      </c>
      <c r="S289" s="424" t="s">
        <v>1509</v>
      </c>
      <c r="T289" s="424" t="s">
        <v>1516</v>
      </c>
      <c r="V289" s="424" t="s">
        <v>6</v>
      </c>
      <c r="X289" s="424" t="s">
        <v>6</v>
      </c>
      <c r="AA289" s="424" t="s">
        <v>1509</v>
      </c>
      <c r="AB289" s="424" t="s">
        <v>1509</v>
      </c>
      <c r="AC289" s="424" t="s">
        <v>1509</v>
      </c>
      <c r="AD289" s="424" t="s">
        <v>1509</v>
      </c>
      <c r="AE289" s="424" t="s">
        <v>1509</v>
      </c>
      <c r="AF289" s="425">
        <v>44530</v>
      </c>
      <c r="AG289" s="424" t="s">
        <v>1509</v>
      </c>
      <c r="AH289" s="424">
        <v>1</v>
      </c>
      <c r="AI289" s="414"/>
      <c r="AJ289" s="414"/>
      <c r="AK289" s="414"/>
      <c r="AL289" s="414"/>
      <c r="AM289" s="414"/>
      <c r="AN289" s="414"/>
      <c r="AO289" s="414"/>
      <c r="AP289" s="414"/>
      <c r="AQ289" s="414"/>
      <c r="AR289" s="414"/>
      <c r="AS289" s="414"/>
      <c r="AT289" s="414"/>
      <c r="AU289" s="414"/>
      <c r="AV289" s="414"/>
      <c r="AW289" s="414"/>
      <c r="AX289" s="414"/>
      <c r="AY289" s="414"/>
      <c r="AZ289" s="414"/>
      <c r="BA289" s="414"/>
      <c r="BB289" s="414"/>
      <c r="BC289" s="414"/>
      <c r="BD289" s="414"/>
      <c r="BE289" s="414"/>
      <c r="BF289" s="414"/>
      <c r="BG289" s="414"/>
      <c r="BH289" s="414"/>
      <c r="BI289" s="414"/>
      <c r="BJ289" s="414"/>
      <c r="BK289" s="414"/>
      <c r="BL289" s="414"/>
      <c r="BM289" s="414"/>
      <c r="BN289" s="414"/>
      <c r="BO289" s="414"/>
      <c r="BP289" s="414"/>
      <c r="BQ289" s="414"/>
      <c r="BR289" s="414"/>
      <c r="BS289" s="414"/>
      <c r="BT289" s="414"/>
      <c r="BU289" s="414"/>
      <c r="BV289" s="414"/>
      <c r="BW289" s="414"/>
      <c r="BX289" s="414"/>
      <c r="BY289" s="414"/>
      <c r="BZ289" s="414"/>
      <c r="CA289" s="414"/>
      <c r="CB289" s="414"/>
      <c r="CC289" s="414"/>
      <c r="CD289" s="414"/>
      <c r="CE289" s="414"/>
      <c r="CF289" s="414"/>
      <c r="CG289" s="414"/>
      <c r="CH289" s="414"/>
      <c r="CI289" s="414"/>
      <c r="CJ289" s="414"/>
      <c r="CK289" s="414"/>
      <c r="CL289" s="414"/>
      <c r="CM289" s="414"/>
      <c r="CN289" s="414"/>
      <c r="CO289" s="414"/>
      <c r="CP289" s="414"/>
      <c r="CQ289" s="414"/>
      <c r="CR289" s="414"/>
      <c r="CS289" s="414"/>
      <c r="CT289" s="414"/>
      <c r="CU289" s="414"/>
      <c r="CV289" s="414"/>
      <c r="CW289" s="414"/>
      <c r="CX289" s="414"/>
      <c r="CY289" s="414"/>
      <c r="CZ289" s="414"/>
      <c r="DA289" s="414"/>
      <c r="DB289" s="414"/>
      <c r="DC289" s="414"/>
      <c r="DD289" s="414"/>
      <c r="DE289" s="414"/>
      <c r="DF289" s="414"/>
      <c r="DG289" s="414"/>
      <c r="DH289" s="414"/>
      <c r="DI289" s="414"/>
      <c r="DJ289" s="414"/>
      <c r="DK289" s="414"/>
      <c r="DL289" s="414"/>
      <c r="DM289" s="414"/>
      <c r="DN289" s="414"/>
      <c r="DO289" s="414"/>
      <c r="DP289" s="414"/>
      <c r="DQ289" s="414"/>
      <c r="DR289" s="414"/>
      <c r="DS289" s="414"/>
      <c r="DT289" s="414"/>
      <c r="DU289" s="414"/>
      <c r="DV289" s="414"/>
      <c r="DW289" s="414"/>
      <c r="DX289" s="414"/>
      <c r="DY289" s="414"/>
      <c r="DZ289" s="414"/>
      <c r="EA289" s="414"/>
      <c r="EB289" s="414"/>
      <c r="EC289" s="414"/>
      <c r="ED289" s="414"/>
      <c r="EE289" s="414"/>
      <c r="EF289" s="414"/>
      <c r="EG289" s="414"/>
      <c r="EH289" s="414"/>
      <c r="EI289" s="414"/>
      <c r="EJ289" s="414"/>
      <c r="EK289" s="414"/>
      <c r="EL289" s="414"/>
      <c r="EM289" s="414"/>
      <c r="EN289" s="414"/>
      <c r="EO289" s="414"/>
      <c r="EP289" s="414"/>
      <c r="EQ289" s="414"/>
      <c r="ER289" s="414"/>
      <c r="ES289" s="414"/>
      <c r="ET289" s="414"/>
      <c r="EU289" s="414"/>
    </row>
    <row r="290" spans="1:151" s="424" customFormat="1" ht="60" hidden="1">
      <c r="A290" s="424" t="s">
        <v>2493</v>
      </c>
      <c r="B290" s="424" t="s">
        <v>884</v>
      </c>
      <c r="C290" s="454" t="s">
        <v>361</v>
      </c>
      <c r="D290" s="424" t="s">
        <v>2494</v>
      </c>
      <c r="E290" s="424" t="s">
        <v>2495</v>
      </c>
      <c r="F290" s="424" t="s">
        <v>33</v>
      </c>
      <c r="G290" s="424" t="s">
        <v>2484</v>
      </c>
      <c r="H290" s="424" t="s">
        <v>1508</v>
      </c>
      <c r="I290" s="424" t="s">
        <v>1509</v>
      </c>
      <c r="J290" s="425" t="s">
        <v>1510</v>
      </c>
      <c r="K290" s="425" t="s">
        <v>962</v>
      </c>
      <c r="L290" s="425" t="s">
        <v>962</v>
      </c>
      <c r="M290" s="424" t="s">
        <v>1512</v>
      </c>
      <c r="N290" s="424" t="s">
        <v>1523</v>
      </c>
      <c r="O290" s="424" t="s">
        <v>1581</v>
      </c>
      <c r="P290" s="424" t="s">
        <v>33</v>
      </c>
      <c r="Q290" s="424" t="s">
        <v>32</v>
      </c>
      <c r="R290" s="424" t="s">
        <v>962</v>
      </c>
      <c r="S290" s="424" t="s">
        <v>1509</v>
      </c>
      <c r="T290" s="424" t="s">
        <v>1516</v>
      </c>
      <c r="V290" s="424" t="s">
        <v>6</v>
      </c>
      <c r="X290" s="424" t="s">
        <v>6</v>
      </c>
      <c r="AA290" s="424" t="s">
        <v>1509</v>
      </c>
      <c r="AB290" s="424" t="s">
        <v>1509</v>
      </c>
      <c r="AC290" s="424" t="s">
        <v>1509</v>
      </c>
      <c r="AD290" s="424" t="s">
        <v>1509</v>
      </c>
      <c r="AE290" s="424" t="s">
        <v>1509</v>
      </c>
      <c r="AF290" s="425">
        <v>44530</v>
      </c>
      <c r="AG290" s="424" t="s">
        <v>1509</v>
      </c>
      <c r="AH290" s="424">
        <v>1</v>
      </c>
      <c r="AI290" s="414"/>
      <c r="AJ290" s="414"/>
      <c r="AK290" s="414"/>
      <c r="AL290" s="414"/>
      <c r="AM290" s="414"/>
      <c r="AN290" s="414"/>
      <c r="AO290" s="414"/>
      <c r="AP290" s="414"/>
      <c r="AQ290" s="414"/>
      <c r="AR290" s="414"/>
      <c r="AS290" s="414"/>
      <c r="AT290" s="414"/>
      <c r="AU290" s="414"/>
      <c r="AV290" s="414"/>
      <c r="AW290" s="414"/>
      <c r="AX290" s="414"/>
      <c r="AY290" s="414"/>
      <c r="AZ290" s="414"/>
      <c r="BA290" s="414"/>
      <c r="BB290" s="414"/>
      <c r="BC290" s="414"/>
      <c r="BD290" s="414"/>
      <c r="BE290" s="414"/>
      <c r="BF290" s="414"/>
      <c r="BG290" s="414"/>
      <c r="BH290" s="414"/>
      <c r="BI290" s="414"/>
      <c r="BJ290" s="414"/>
      <c r="BK290" s="414"/>
      <c r="BL290" s="414"/>
      <c r="BM290" s="414"/>
      <c r="BN290" s="414"/>
      <c r="BO290" s="414"/>
      <c r="BP290" s="414"/>
      <c r="BQ290" s="414"/>
      <c r="BR290" s="414"/>
      <c r="BS290" s="414"/>
      <c r="BT290" s="414"/>
      <c r="BU290" s="414"/>
      <c r="BV290" s="414"/>
      <c r="BW290" s="414"/>
      <c r="BX290" s="414"/>
      <c r="BY290" s="414"/>
      <c r="BZ290" s="414"/>
      <c r="CA290" s="414"/>
      <c r="CB290" s="414"/>
      <c r="CC290" s="414"/>
      <c r="CD290" s="414"/>
      <c r="CE290" s="414"/>
      <c r="CF290" s="414"/>
      <c r="CG290" s="414"/>
      <c r="CH290" s="414"/>
      <c r="CI290" s="414"/>
      <c r="CJ290" s="414"/>
      <c r="CK290" s="414"/>
      <c r="CL290" s="414"/>
      <c r="CM290" s="414"/>
      <c r="CN290" s="414"/>
      <c r="CO290" s="414"/>
      <c r="CP290" s="414"/>
      <c r="CQ290" s="414"/>
      <c r="CR290" s="414"/>
      <c r="CS290" s="414"/>
      <c r="CT290" s="414"/>
      <c r="CU290" s="414"/>
      <c r="CV290" s="414"/>
      <c r="CW290" s="414"/>
      <c r="CX290" s="414"/>
      <c r="CY290" s="414"/>
      <c r="CZ290" s="414"/>
      <c r="DA290" s="414"/>
      <c r="DB290" s="414"/>
      <c r="DC290" s="414"/>
      <c r="DD290" s="414"/>
      <c r="DE290" s="414"/>
      <c r="DF290" s="414"/>
      <c r="DG290" s="414"/>
      <c r="DH290" s="414"/>
      <c r="DI290" s="414"/>
      <c r="DJ290" s="414"/>
      <c r="DK290" s="414"/>
      <c r="DL290" s="414"/>
      <c r="DM290" s="414"/>
      <c r="DN290" s="414"/>
      <c r="DO290" s="414"/>
      <c r="DP290" s="414"/>
      <c r="DQ290" s="414"/>
      <c r="DR290" s="414"/>
      <c r="DS290" s="414"/>
      <c r="DT290" s="414"/>
      <c r="DU290" s="414"/>
      <c r="DV290" s="414"/>
      <c r="DW290" s="414"/>
      <c r="DX290" s="414"/>
      <c r="DY290" s="414"/>
      <c r="DZ290" s="414"/>
      <c r="EA290" s="414"/>
      <c r="EB290" s="414"/>
      <c r="EC290" s="414"/>
      <c r="ED290" s="414"/>
      <c r="EE290" s="414"/>
      <c r="EF290" s="414"/>
      <c r="EG290" s="414"/>
      <c r="EH290" s="414"/>
      <c r="EI290" s="414"/>
      <c r="EJ290" s="414"/>
      <c r="EK290" s="414"/>
      <c r="EL290" s="414"/>
      <c r="EM290" s="414"/>
      <c r="EN290" s="414"/>
      <c r="EO290" s="414"/>
      <c r="EP290" s="414"/>
      <c r="EQ290" s="414"/>
      <c r="ER290" s="414"/>
      <c r="ES290" s="414"/>
      <c r="ET290" s="414"/>
      <c r="EU290" s="414"/>
    </row>
    <row r="291" spans="1:151" s="424" customFormat="1" ht="45" hidden="1">
      <c r="A291" s="424" t="s">
        <v>2496</v>
      </c>
      <c r="B291" s="424" t="s">
        <v>884</v>
      </c>
      <c r="C291" s="454" t="s">
        <v>361</v>
      </c>
      <c r="D291" s="424" t="s">
        <v>2497</v>
      </c>
      <c r="E291" s="424" t="s">
        <v>2421</v>
      </c>
      <c r="F291" s="424" t="s">
        <v>33</v>
      </c>
      <c r="G291" s="424" t="s">
        <v>2484</v>
      </c>
      <c r="H291" s="424" t="s">
        <v>1508</v>
      </c>
      <c r="I291" s="424" t="s">
        <v>1509</v>
      </c>
      <c r="J291" s="425" t="s">
        <v>1510</v>
      </c>
      <c r="K291" s="425" t="s">
        <v>962</v>
      </c>
      <c r="L291" s="425" t="s">
        <v>962</v>
      </c>
      <c r="M291" s="424" t="s">
        <v>1512</v>
      </c>
      <c r="N291" s="424" t="s">
        <v>1523</v>
      </c>
      <c r="O291" s="424" t="s">
        <v>1581</v>
      </c>
      <c r="P291" s="424" t="s">
        <v>33</v>
      </c>
      <c r="Q291" s="424" t="s">
        <v>32</v>
      </c>
      <c r="R291" s="424" t="s">
        <v>962</v>
      </c>
      <c r="S291" s="424" t="s">
        <v>1509</v>
      </c>
      <c r="T291" s="424" t="s">
        <v>1516</v>
      </c>
      <c r="V291" s="424" t="s">
        <v>6</v>
      </c>
      <c r="X291" s="424" t="s">
        <v>6</v>
      </c>
      <c r="AA291" s="424" t="s">
        <v>1509</v>
      </c>
      <c r="AB291" s="424" t="s">
        <v>1509</v>
      </c>
      <c r="AC291" s="424" t="s">
        <v>1509</v>
      </c>
      <c r="AD291" s="424" t="s">
        <v>1509</v>
      </c>
      <c r="AE291" s="424" t="s">
        <v>1509</v>
      </c>
      <c r="AF291" s="425">
        <v>44530</v>
      </c>
      <c r="AG291" s="424" t="s">
        <v>1509</v>
      </c>
      <c r="AH291" s="424">
        <v>1</v>
      </c>
      <c r="AI291" s="414"/>
      <c r="AJ291" s="414"/>
      <c r="AK291" s="414"/>
      <c r="AL291" s="414"/>
      <c r="AM291" s="414"/>
      <c r="AN291" s="414"/>
      <c r="AO291" s="414"/>
      <c r="AP291" s="414"/>
      <c r="AQ291" s="414"/>
      <c r="AR291" s="414"/>
      <c r="AS291" s="414"/>
      <c r="AT291" s="414"/>
      <c r="AU291" s="414"/>
      <c r="AV291" s="414"/>
      <c r="AW291" s="414"/>
      <c r="AX291" s="414"/>
      <c r="AY291" s="414"/>
      <c r="AZ291" s="414"/>
      <c r="BA291" s="414"/>
      <c r="BB291" s="414"/>
      <c r="BC291" s="414"/>
      <c r="BD291" s="414"/>
      <c r="BE291" s="414"/>
      <c r="BF291" s="414"/>
      <c r="BG291" s="414"/>
      <c r="BH291" s="414"/>
      <c r="BI291" s="414"/>
      <c r="BJ291" s="414"/>
      <c r="BK291" s="414"/>
      <c r="BL291" s="414"/>
      <c r="BM291" s="414"/>
      <c r="BN291" s="414"/>
      <c r="BO291" s="414"/>
      <c r="BP291" s="414"/>
      <c r="BQ291" s="414"/>
      <c r="BR291" s="414"/>
      <c r="BS291" s="414"/>
      <c r="BT291" s="414"/>
      <c r="BU291" s="414"/>
      <c r="BV291" s="414"/>
      <c r="BW291" s="414"/>
      <c r="BX291" s="414"/>
      <c r="BY291" s="414"/>
      <c r="BZ291" s="414"/>
      <c r="CA291" s="414"/>
      <c r="CB291" s="414"/>
      <c r="CC291" s="414"/>
      <c r="CD291" s="414"/>
      <c r="CE291" s="414"/>
      <c r="CF291" s="414"/>
      <c r="CG291" s="414"/>
      <c r="CH291" s="414"/>
      <c r="CI291" s="414"/>
      <c r="CJ291" s="414"/>
      <c r="CK291" s="414"/>
      <c r="CL291" s="414"/>
      <c r="CM291" s="414"/>
      <c r="CN291" s="414"/>
      <c r="CO291" s="414"/>
      <c r="CP291" s="414"/>
      <c r="CQ291" s="414"/>
      <c r="CR291" s="414"/>
      <c r="CS291" s="414"/>
      <c r="CT291" s="414"/>
      <c r="CU291" s="414"/>
      <c r="CV291" s="414"/>
      <c r="CW291" s="414"/>
      <c r="CX291" s="414"/>
      <c r="CY291" s="414"/>
      <c r="CZ291" s="414"/>
      <c r="DA291" s="414"/>
      <c r="DB291" s="414"/>
      <c r="DC291" s="414"/>
      <c r="DD291" s="414"/>
      <c r="DE291" s="414"/>
      <c r="DF291" s="414"/>
      <c r="DG291" s="414"/>
      <c r="DH291" s="414"/>
      <c r="DI291" s="414"/>
      <c r="DJ291" s="414"/>
      <c r="DK291" s="414"/>
      <c r="DL291" s="414"/>
      <c r="DM291" s="414"/>
      <c r="DN291" s="414"/>
      <c r="DO291" s="414"/>
      <c r="DP291" s="414"/>
      <c r="DQ291" s="414"/>
      <c r="DR291" s="414"/>
      <c r="DS291" s="414"/>
      <c r="DT291" s="414"/>
      <c r="DU291" s="414"/>
      <c r="DV291" s="414"/>
      <c r="DW291" s="414"/>
      <c r="DX291" s="414"/>
      <c r="DY291" s="414"/>
      <c r="DZ291" s="414"/>
      <c r="EA291" s="414"/>
      <c r="EB291" s="414"/>
      <c r="EC291" s="414"/>
      <c r="ED291" s="414"/>
      <c r="EE291" s="414"/>
      <c r="EF291" s="414"/>
      <c r="EG291" s="414"/>
      <c r="EH291" s="414"/>
      <c r="EI291" s="414"/>
      <c r="EJ291" s="414"/>
      <c r="EK291" s="414"/>
      <c r="EL291" s="414"/>
      <c r="EM291" s="414"/>
      <c r="EN291" s="414"/>
      <c r="EO291" s="414"/>
      <c r="EP291" s="414"/>
      <c r="EQ291" s="414"/>
      <c r="ER291" s="414"/>
      <c r="ES291" s="414"/>
      <c r="ET291" s="414"/>
      <c r="EU291" s="414"/>
    </row>
    <row r="292" spans="1:151" s="424" customFormat="1" ht="45" hidden="1">
      <c r="A292" s="424" t="s">
        <v>2498</v>
      </c>
      <c r="B292" s="424" t="s">
        <v>884</v>
      </c>
      <c r="C292" s="454" t="s">
        <v>361</v>
      </c>
      <c r="D292" s="424" t="s">
        <v>2499</v>
      </c>
      <c r="E292" s="424" t="s">
        <v>2473</v>
      </c>
      <c r="F292" s="424" t="s">
        <v>33</v>
      </c>
      <c r="G292" s="455" t="s">
        <v>2500</v>
      </c>
      <c r="H292" s="424" t="s">
        <v>1508</v>
      </c>
      <c r="I292" s="424" t="s">
        <v>1509</v>
      </c>
      <c r="J292" s="425" t="s">
        <v>1510</v>
      </c>
      <c r="K292" s="425" t="s">
        <v>962</v>
      </c>
      <c r="L292" s="425" t="s">
        <v>962</v>
      </c>
      <c r="M292" s="424" t="s">
        <v>1512</v>
      </c>
      <c r="N292" s="424" t="s">
        <v>1523</v>
      </c>
      <c r="O292" s="424" t="s">
        <v>1581</v>
      </c>
      <c r="P292" s="424" t="s">
        <v>33</v>
      </c>
      <c r="Q292" s="424" t="s">
        <v>32</v>
      </c>
      <c r="R292" s="424" t="s">
        <v>962</v>
      </c>
      <c r="S292" s="424" t="s">
        <v>1509</v>
      </c>
      <c r="T292" s="424" t="s">
        <v>1516</v>
      </c>
      <c r="V292" s="424" t="s">
        <v>6</v>
      </c>
      <c r="X292" s="424" t="s">
        <v>1517</v>
      </c>
      <c r="AA292" s="424" t="s">
        <v>1509</v>
      </c>
      <c r="AB292" s="424" t="s">
        <v>1509</v>
      </c>
      <c r="AC292" s="424" t="s">
        <v>1509</v>
      </c>
      <c r="AD292" s="424" t="s">
        <v>1509</v>
      </c>
      <c r="AE292" s="424" t="s">
        <v>1509</v>
      </c>
      <c r="AF292" s="425">
        <v>44530</v>
      </c>
      <c r="AG292" s="424" t="s">
        <v>1509</v>
      </c>
      <c r="AH292" s="424">
        <v>1</v>
      </c>
      <c r="AI292" s="414"/>
      <c r="AJ292" s="414"/>
      <c r="AK292" s="414"/>
      <c r="AL292" s="414"/>
      <c r="AM292" s="414"/>
      <c r="AN292" s="414"/>
      <c r="AO292" s="414"/>
      <c r="AP292" s="414"/>
      <c r="AQ292" s="414"/>
      <c r="AR292" s="414"/>
      <c r="AS292" s="414"/>
      <c r="AT292" s="414"/>
      <c r="AU292" s="414"/>
      <c r="AV292" s="414"/>
      <c r="AW292" s="414"/>
      <c r="AX292" s="414"/>
      <c r="AY292" s="414"/>
      <c r="AZ292" s="414"/>
      <c r="BA292" s="414"/>
      <c r="BB292" s="414"/>
      <c r="BC292" s="414"/>
      <c r="BD292" s="414"/>
      <c r="BE292" s="414"/>
      <c r="BF292" s="414"/>
      <c r="BG292" s="414"/>
      <c r="BH292" s="414"/>
      <c r="BI292" s="414"/>
      <c r="BJ292" s="414"/>
      <c r="BK292" s="414"/>
      <c r="BL292" s="414"/>
      <c r="BM292" s="414"/>
      <c r="BN292" s="414"/>
      <c r="BO292" s="414"/>
      <c r="BP292" s="414"/>
      <c r="BQ292" s="414"/>
      <c r="BR292" s="414"/>
      <c r="BS292" s="414"/>
      <c r="BT292" s="414"/>
      <c r="BU292" s="414"/>
      <c r="BV292" s="414"/>
      <c r="BW292" s="414"/>
      <c r="BX292" s="414"/>
      <c r="BY292" s="414"/>
      <c r="BZ292" s="414"/>
      <c r="CA292" s="414"/>
      <c r="CB292" s="414"/>
      <c r="CC292" s="414"/>
      <c r="CD292" s="414"/>
      <c r="CE292" s="414"/>
      <c r="CF292" s="414"/>
      <c r="CG292" s="414"/>
      <c r="CH292" s="414"/>
      <c r="CI292" s="414"/>
      <c r="CJ292" s="414"/>
      <c r="CK292" s="414"/>
      <c r="CL292" s="414"/>
      <c r="CM292" s="414"/>
      <c r="CN292" s="414"/>
      <c r="CO292" s="414"/>
      <c r="CP292" s="414"/>
      <c r="CQ292" s="414"/>
      <c r="CR292" s="414"/>
      <c r="CS292" s="414"/>
      <c r="CT292" s="414"/>
      <c r="CU292" s="414"/>
      <c r="CV292" s="414"/>
      <c r="CW292" s="414"/>
      <c r="CX292" s="414"/>
      <c r="CY292" s="414"/>
      <c r="CZ292" s="414"/>
      <c r="DA292" s="414"/>
      <c r="DB292" s="414"/>
      <c r="DC292" s="414"/>
      <c r="DD292" s="414"/>
      <c r="DE292" s="414"/>
      <c r="DF292" s="414"/>
      <c r="DG292" s="414"/>
      <c r="DH292" s="414"/>
      <c r="DI292" s="414"/>
      <c r="DJ292" s="414"/>
      <c r="DK292" s="414"/>
      <c r="DL292" s="414"/>
      <c r="DM292" s="414"/>
      <c r="DN292" s="414"/>
      <c r="DO292" s="414"/>
      <c r="DP292" s="414"/>
      <c r="DQ292" s="414"/>
      <c r="DR292" s="414"/>
      <c r="DS292" s="414"/>
      <c r="DT292" s="414"/>
      <c r="DU292" s="414"/>
      <c r="DV292" s="414"/>
      <c r="DW292" s="414"/>
      <c r="DX292" s="414"/>
      <c r="DY292" s="414"/>
      <c r="DZ292" s="414"/>
      <c r="EA292" s="414"/>
      <c r="EB292" s="414"/>
      <c r="EC292" s="414"/>
      <c r="ED292" s="414"/>
      <c r="EE292" s="414"/>
      <c r="EF292" s="414"/>
      <c r="EG292" s="414"/>
      <c r="EH292" s="414"/>
      <c r="EI292" s="414"/>
      <c r="EJ292" s="414"/>
      <c r="EK292" s="414"/>
      <c r="EL292" s="414"/>
      <c r="EM292" s="414"/>
      <c r="EN292" s="414"/>
      <c r="EO292" s="414"/>
      <c r="EP292" s="414"/>
      <c r="EQ292" s="414"/>
      <c r="ER292" s="414"/>
      <c r="ES292" s="414"/>
      <c r="ET292" s="414"/>
      <c r="EU292" s="414"/>
    </row>
    <row r="293" spans="1:151" s="424" customFormat="1" ht="30" hidden="1">
      <c r="A293" s="424" t="s">
        <v>2501</v>
      </c>
      <c r="B293" s="424" t="s">
        <v>884</v>
      </c>
      <c r="C293" s="454" t="s">
        <v>361</v>
      </c>
      <c r="D293" s="424" t="s">
        <v>2502</v>
      </c>
      <c r="E293" s="424" t="s">
        <v>2408</v>
      </c>
      <c r="F293" s="424" t="s">
        <v>33</v>
      </c>
      <c r="G293" s="455" t="s">
        <v>2500</v>
      </c>
      <c r="H293" s="424" t="s">
        <v>1508</v>
      </c>
      <c r="I293" s="424" t="s">
        <v>1509</v>
      </c>
      <c r="J293" s="425" t="s">
        <v>1510</v>
      </c>
      <c r="K293" s="425" t="s">
        <v>962</v>
      </c>
      <c r="L293" s="425" t="s">
        <v>962</v>
      </c>
      <c r="M293" s="424" t="s">
        <v>1512</v>
      </c>
      <c r="N293" s="424" t="s">
        <v>1523</v>
      </c>
      <c r="O293" s="424" t="s">
        <v>1581</v>
      </c>
      <c r="P293" s="424" t="s">
        <v>33</v>
      </c>
      <c r="Q293" s="424" t="s">
        <v>32</v>
      </c>
      <c r="R293" s="424" t="s">
        <v>962</v>
      </c>
      <c r="S293" s="424" t="s">
        <v>1509</v>
      </c>
      <c r="T293" s="424" t="s">
        <v>1516</v>
      </c>
      <c r="V293" s="424" t="s">
        <v>6</v>
      </c>
      <c r="X293" s="424" t="s">
        <v>1517</v>
      </c>
      <c r="AA293" s="424" t="s">
        <v>1509</v>
      </c>
      <c r="AB293" s="424" t="s">
        <v>1509</v>
      </c>
      <c r="AC293" s="424" t="s">
        <v>1509</v>
      </c>
      <c r="AD293" s="424" t="s">
        <v>1509</v>
      </c>
      <c r="AE293" s="424" t="s">
        <v>1509</v>
      </c>
      <c r="AF293" s="425">
        <v>44530</v>
      </c>
      <c r="AG293" s="424" t="s">
        <v>1509</v>
      </c>
      <c r="AH293" s="424">
        <v>1</v>
      </c>
      <c r="AI293" s="414"/>
      <c r="AJ293" s="414"/>
      <c r="AK293" s="414"/>
      <c r="AL293" s="414"/>
      <c r="AM293" s="414"/>
      <c r="AN293" s="414"/>
      <c r="AO293" s="414"/>
      <c r="AP293" s="414"/>
      <c r="AQ293" s="414"/>
      <c r="AR293" s="414"/>
      <c r="AS293" s="414"/>
      <c r="AT293" s="414"/>
      <c r="AU293" s="414"/>
      <c r="AV293" s="414"/>
      <c r="AW293" s="414"/>
      <c r="AX293" s="414"/>
      <c r="AY293" s="414"/>
      <c r="AZ293" s="414"/>
      <c r="BA293" s="414"/>
      <c r="BB293" s="414"/>
      <c r="BC293" s="414"/>
      <c r="BD293" s="414"/>
      <c r="BE293" s="414"/>
      <c r="BF293" s="414"/>
      <c r="BG293" s="414"/>
      <c r="BH293" s="414"/>
      <c r="BI293" s="414"/>
      <c r="BJ293" s="414"/>
      <c r="BK293" s="414"/>
      <c r="BL293" s="414"/>
      <c r="BM293" s="414"/>
      <c r="BN293" s="414"/>
      <c r="BO293" s="414"/>
      <c r="BP293" s="414"/>
      <c r="BQ293" s="414"/>
      <c r="BR293" s="414"/>
      <c r="BS293" s="414"/>
      <c r="BT293" s="414"/>
      <c r="BU293" s="414"/>
      <c r="BV293" s="414"/>
      <c r="BW293" s="414"/>
      <c r="BX293" s="414"/>
      <c r="BY293" s="414"/>
      <c r="BZ293" s="414"/>
      <c r="CA293" s="414"/>
      <c r="CB293" s="414"/>
      <c r="CC293" s="414"/>
      <c r="CD293" s="414"/>
      <c r="CE293" s="414"/>
      <c r="CF293" s="414"/>
      <c r="CG293" s="414"/>
      <c r="CH293" s="414"/>
      <c r="CI293" s="414"/>
      <c r="CJ293" s="414"/>
      <c r="CK293" s="414"/>
      <c r="CL293" s="414"/>
      <c r="CM293" s="414"/>
      <c r="CN293" s="414"/>
      <c r="CO293" s="414"/>
      <c r="CP293" s="414"/>
      <c r="CQ293" s="414"/>
      <c r="CR293" s="414"/>
      <c r="CS293" s="414"/>
      <c r="CT293" s="414"/>
      <c r="CU293" s="414"/>
      <c r="CV293" s="414"/>
      <c r="CW293" s="414"/>
      <c r="CX293" s="414"/>
      <c r="CY293" s="414"/>
      <c r="CZ293" s="414"/>
      <c r="DA293" s="414"/>
      <c r="DB293" s="414"/>
      <c r="DC293" s="414"/>
      <c r="DD293" s="414"/>
      <c r="DE293" s="414"/>
      <c r="DF293" s="414"/>
      <c r="DG293" s="414"/>
      <c r="DH293" s="414"/>
      <c r="DI293" s="414"/>
      <c r="DJ293" s="414"/>
      <c r="DK293" s="414"/>
      <c r="DL293" s="414"/>
      <c r="DM293" s="414"/>
      <c r="DN293" s="414"/>
      <c r="DO293" s="414"/>
      <c r="DP293" s="414"/>
      <c r="DQ293" s="414"/>
      <c r="DR293" s="414"/>
      <c r="DS293" s="414"/>
      <c r="DT293" s="414"/>
      <c r="DU293" s="414"/>
      <c r="DV293" s="414"/>
      <c r="DW293" s="414"/>
      <c r="DX293" s="414"/>
      <c r="DY293" s="414"/>
      <c r="DZ293" s="414"/>
      <c r="EA293" s="414"/>
      <c r="EB293" s="414"/>
      <c r="EC293" s="414"/>
      <c r="ED293" s="414"/>
      <c r="EE293" s="414"/>
      <c r="EF293" s="414"/>
      <c r="EG293" s="414"/>
      <c r="EH293" s="414"/>
      <c r="EI293" s="414"/>
      <c r="EJ293" s="414"/>
      <c r="EK293" s="414"/>
      <c r="EL293" s="414"/>
      <c r="EM293" s="414"/>
      <c r="EN293" s="414"/>
      <c r="EO293" s="414"/>
      <c r="EP293" s="414"/>
      <c r="EQ293" s="414"/>
      <c r="ER293" s="414"/>
      <c r="ES293" s="414"/>
      <c r="ET293" s="414"/>
      <c r="EU293" s="414"/>
    </row>
    <row r="294" spans="1:151" s="424" customFormat="1" ht="60" hidden="1">
      <c r="A294" s="424" t="s">
        <v>2503</v>
      </c>
      <c r="B294" s="424" t="s">
        <v>884</v>
      </c>
      <c r="C294" s="454" t="s">
        <v>361</v>
      </c>
      <c r="D294" s="424" t="s">
        <v>2504</v>
      </c>
      <c r="E294" s="424" t="s">
        <v>2415</v>
      </c>
      <c r="F294" s="424" t="s">
        <v>33</v>
      </c>
      <c r="G294" s="455" t="s">
        <v>2500</v>
      </c>
      <c r="H294" s="424" t="s">
        <v>1508</v>
      </c>
      <c r="I294" s="424" t="s">
        <v>1509</v>
      </c>
      <c r="J294" s="425" t="s">
        <v>1510</v>
      </c>
      <c r="K294" s="425" t="s">
        <v>962</v>
      </c>
      <c r="L294" s="425" t="s">
        <v>962</v>
      </c>
      <c r="M294" s="424" t="s">
        <v>1512</v>
      </c>
      <c r="N294" s="424" t="s">
        <v>1523</v>
      </c>
      <c r="O294" s="424" t="s">
        <v>1581</v>
      </c>
      <c r="P294" s="424" t="s">
        <v>33</v>
      </c>
      <c r="Q294" s="424" t="s">
        <v>32</v>
      </c>
      <c r="R294" s="424" t="s">
        <v>962</v>
      </c>
      <c r="S294" s="424" t="s">
        <v>1509</v>
      </c>
      <c r="T294" s="424" t="s">
        <v>1516</v>
      </c>
      <c r="V294" s="424" t="s">
        <v>6</v>
      </c>
      <c r="X294" s="424" t="s">
        <v>1517</v>
      </c>
      <c r="AA294" s="424" t="s">
        <v>1509</v>
      </c>
      <c r="AB294" s="424" t="s">
        <v>1509</v>
      </c>
      <c r="AC294" s="424" t="s">
        <v>1509</v>
      </c>
      <c r="AD294" s="424" t="s">
        <v>1509</v>
      </c>
      <c r="AE294" s="424" t="s">
        <v>1509</v>
      </c>
      <c r="AF294" s="425">
        <v>44530</v>
      </c>
      <c r="AG294" s="424" t="s">
        <v>1509</v>
      </c>
      <c r="AH294" s="424">
        <v>1</v>
      </c>
      <c r="AI294" s="414"/>
      <c r="AJ294" s="414"/>
      <c r="AK294" s="414"/>
      <c r="AL294" s="414"/>
      <c r="AM294" s="414"/>
      <c r="AN294" s="414"/>
      <c r="AO294" s="414"/>
      <c r="AP294" s="414"/>
      <c r="AQ294" s="414"/>
      <c r="AR294" s="414"/>
      <c r="AS294" s="414"/>
      <c r="AT294" s="414"/>
      <c r="AU294" s="414"/>
      <c r="AV294" s="414"/>
      <c r="AW294" s="414"/>
      <c r="AX294" s="414"/>
      <c r="AY294" s="414"/>
      <c r="AZ294" s="414"/>
      <c r="BA294" s="414"/>
      <c r="BB294" s="414"/>
      <c r="BC294" s="414"/>
      <c r="BD294" s="414"/>
      <c r="BE294" s="414"/>
      <c r="BF294" s="414"/>
      <c r="BG294" s="414"/>
      <c r="BH294" s="414"/>
      <c r="BI294" s="414"/>
      <c r="BJ294" s="414"/>
      <c r="BK294" s="414"/>
      <c r="BL294" s="414"/>
      <c r="BM294" s="414"/>
      <c r="BN294" s="414"/>
      <c r="BO294" s="414"/>
      <c r="BP294" s="414"/>
      <c r="BQ294" s="414"/>
      <c r="BR294" s="414"/>
      <c r="BS294" s="414"/>
      <c r="BT294" s="414"/>
      <c r="BU294" s="414"/>
      <c r="BV294" s="414"/>
      <c r="BW294" s="414"/>
      <c r="BX294" s="414"/>
      <c r="BY294" s="414"/>
      <c r="BZ294" s="414"/>
      <c r="CA294" s="414"/>
      <c r="CB294" s="414"/>
      <c r="CC294" s="414"/>
      <c r="CD294" s="414"/>
      <c r="CE294" s="414"/>
      <c r="CF294" s="414"/>
      <c r="CG294" s="414"/>
      <c r="CH294" s="414"/>
      <c r="CI294" s="414"/>
      <c r="CJ294" s="414"/>
      <c r="CK294" s="414"/>
      <c r="CL294" s="414"/>
      <c r="CM294" s="414"/>
      <c r="CN294" s="414"/>
      <c r="CO294" s="414"/>
      <c r="CP294" s="414"/>
      <c r="CQ294" s="414"/>
      <c r="CR294" s="414"/>
      <c r="CS294" s="414"/>
      <c r="CT294" s="414"/>
      <c r="CU294" s="414"/>
      <c r="CV294" s="414"/>
      <c r="CW294" s="414"/>
      <c r="CX294" s="414"/>
      <c r="CY294" s="414"/>
      <c r="CZ294" s="414"/>
      <c r="DA294" s="414"/>
      <c r="DB294" s="414"/>
      <c r="DC294" s="414"/>
      <c r="DD294" s="414"/>
      <c r="DE294" s="414"/>
      <c r="DF294" s="414"/>
      <c r="DG294" s="414"/>
      <c r="DH294" s="414"/>
      <c r="DI294" s="414"/>
      <c r="DJ294" s="414"/>
      <c r="DK294" s="414"/>
      <c r="DL294" s="414"/>
      <c r="DM294" s="414"/>
      <c r="DN294" s="414"/>
      <c r="DO294" s="414"/>
      <c r="DP294" s="414"/>
      <c r="DQ294" s="414"/>
      <c r="DR294" s="414"/>
      <c r="DS294" s="414"/>
      <c r="DT294" s="414"/>
      <c r="DU294" s="414"/>
      <c r="DV294" s="414"/>
      <c r="DW294" s="414"/>
      <c r="DX294" s="414"/>
      <c r="DY294" s="414"/>
      <c r="DZ294" s="414"/>
      <c r="EA294" s="414"/>
      <c r="EB294" s="414"/>
      <c r="EC294" s="414"/>
      <c r="ED294" s="414"/>
      <c r="EE294" s="414"/>
      <c r="EF294" s="414"/>
      <c r="EG294" s="414"/>
      <c r="EH294" s="414"/>
      <c r="EI294" s="414"/>
      <c r="EJ294" s="414"/>
      <c r="EK294" s="414"/>
      <c r="EL294" s="414"/>
      <c r="EM294" s="414"/>
      <c r="EN294" s="414"/>
      <c r="EO294" s="414"/>
      <c r="EP294" s="414"/>
      <c r="EQ294" s="414"/>
      <c r="ER294" s="414"/>
      <c r="ES294" s="414"/>
      <c r="ET294" s="414"/>
      <c r="EU294" s="414"/>
    </row>
    <row r="295" spans="1:151" s="424" customFormat="1" ht="75" hidden="1">
      <c r="A295" s="424" t="s">
        <v>2505</v>
      </c>
      <c r="B295" s="424" t="s">
        <v>884</v>
      </c>
      <c r="C295" s="454" t="s">
        <v>361</v>
      </c>
      <c r="D295" s="424" t="s">
        <v>2506</v>
      </c>
      <c r="E295" s="424" t="s">
        <v>2455</v>
      </c>
      <c r="F295" s="424" t="s">
        <v>33</v>
      </c>
      <c r="G295" s="455" t="s">
        <v>2500</v>
      </c>
      <c r="H295" s="424" t="s">
        <v>1508</v>
      </c>
      <c r="I295" s="424" t="s">
        <v>1509</v>
      </c>
      <c r="J295" s="425" t="s">
        <v>1510</v>
      </c>
      <c r="K295" s="425" t="s">
        <v>962</v>
      </c>
      <c r="L295" s="425" t="s">
        <v>962</v>
      </c>
      <c r="M295" s="424" t="s">
        <v>1512</v>
      </c>
      <c r="N295" s="424" t="s">
        <v>1523</v>
      </c>
      <c r="O295" s="424" t="s">
        <v>1581</v>
      </c>
      <c r="P295" s="424" t="s">
        <v>33</v>
      </c>
      <c r="Q295" s="424" t="s">
        <v>32</v>
      </c>
      <c r="R295" s="424" t="s">
        <v>962</v>
      </c>
      <c r="S295" s="424" t="s">
        <v>1509</v>
      </c>
      <c r="T295" s="424" t="s">
        <v>1516</v>
      </c>
      <c r="V295" s="424" t="s">
        <v>6</v>
      </c>
      <c r="X295" s="424" t="s">
        <v>1517</v>
      </c>
      <c r="AA295" s="424" t="s">
        <v>1509</v>
      </c>
      <c r="AB295" s="424" t="s">
        <v>1509</v>
      </c>
      <c r="AC295" s="424" t="s">
        <v>1509</v>
      </c>
      <c r="AD295" s="424" t="s">
        <v>1509</v>
      </c>
      <c r="AE295" s="424" t="s">
        <v>1509</v>
      </c>
      <c r="AF295" s="425">
        <v>44530</v>
      </c>
      <c r="AG295" s="424" t="s">
        <v>1509</v>
      </c>
      <c r="AH295" s="424">
        <v>1</v>
      </c>
      <c r="AI295" s="414"/>
      <c r="AJ295" s="414"/>
      <c r="AK295" s="414"/>
      <c r="AL295" s="414"/>
      <c r="AM295" s="414"/>
      <c r="AN295" s="414"/>
      <c r="AO295" s="414"/>
      <c r="AP295" s="414"/>
      <c r="AQ295" s="414"/>
      <c r="AR295" s="414"/>
      <c r="AS295" s="414"/>
      <c r="AT295" s="414"/>
      <c r="AU295" s="414"/>
      <c r="AV295" s="414"/>
      <c r="AW295" s="414"/>
      <c r="AX295" s="414"/>
      <c r="AY295" s="414"/>
      <c r="AZ295" s="414"/>
      <c r="BA295" s="414"/>
      <c r="BB295" s="414"/>
      <c r="BC295" s="414"/>
      <c r="BD295" s="414"/>
      <c r="BE295" s="414"/>
      <c r="BF295" s="414"/>
      <c r="BG295" s="414"/>
      <c r="BH295" s="414"/>
      <c r="BI295" s="414"/>
      <c r="BJ295" s="414"/>
      <c r="BK295" s="414"/>
      <c r="BL295" s="414"/>
      <c r="BM295" s="414"/>
      <c r="BN295" s="414"/>
      <c r="BO295" s="414"/>
      <c r="BP295" s="414"/>
      <c r="BQ295" s="414"/>
      <c r="BR295" s="414"/>
      <c r="BS295" s="414"/>
      <c r="BT295" s="414"/>
      <c r="BU295" s="414"/>
      <c r="BV295" s="414"/>
      <c r="BW295" s="414"/>
      <c r="BX295" s="414"/>
      <c r="BY295" s="414"/>
      <c r="BZ295" s="414"/>
      <c r="CA295" s="414"/>
      <c r="CB295" s="414"/>
      <c r="CC295" s="414"/>
      <c r="CD295" s="414"/>
      <c r="CE295" s="414"/>
      <c r="CF295" s="414"/>
      <c r="CG295" s="414"/>
      <c r="CH295" s="414"/>
      <c r="CI295" s="414"/>
      <c r="CJ295" s="414"/>
      <c r="CK295" s="414"/>
      <c r="CL295" s="414"/>
      <c r="CM295" s="414"/>
      <c r="CN295" s="414"/>
      <c r="CO295" s="414"/>
      <c r="CP295" s="414"/>
      <c r="CQ295" s="414"/>
      <c r="CR295" s="414"/>
      <c r="CS295" s="414"/>
      <c r="CT295" s="414"/>
      <c r="CU295" s="414"/>
      <c r="CV295" s="414"/>
      <c r="CW295" s="414"/>
      <c r="CX295" s="414"/>
      <c r="CY295" s="414"/>
      <c r="CZ295" s="414"/>
      <c r="DA295" s="414"/>
      <c r="DB295" s="414"/>
      <c r="DC295" s="414"/>
      <c r="DD295" s="414"/>
      <c r="DE295" s="414"/>
      <c r="DF295" s="414"/>
      <c r="DG295" s="414"/>
      <c r="DH295" s="414"/>
      <c r="DI295" s="414"/>
      <c r="DJ295" s="414"/>
      <c r="DK295" s="414"/>
      <c r="DL295" s="414"/>
      <c r="DM295" s="414"/>
      <c r="DN295" s="414"/>
      <c r="DO295" s="414"/>
      <c r="DP295" s="414"/>
      <c r="DQ295" s="414"/>
      <c r="DR295" s="414"/>
      <c r="DS295" s="414"/>
      <c r="DT295" s="414"/>
      <c r="DU295" s="414"/>
      <c r="DV295" s="414"/>
      <c r="DW295" s="414"/>
      <c r="DX295" s="414"/>
      <c r="DY295" s="414"/>
      <c r="DZ295" s="414"/>
      <c r="EA295" s="414"/>
      <c r="EB295" s="414"/>
      <c r="EC295" s="414"/>
      <c r="ED295" s="414"/>
      <c r="EE295" s="414"/>
      <c r="EF295" s="414"/>
      <c r="EG295" s="414"/>
      <c r="EH295" s="414"/>
      <c r="EI295" s="414"/>
      <c r="EJ295" s="414"/>
      <c r="EK295" s="414"/>
      <c r="EL295" s="414"/>
      <c r="EM295" s="414"/>
      <c r="EN295" s="414"/>
      <c r="EO295" s="414"/>
      <c r="EP295" s="414"/>
      <c r="EQ295" s="414"/>
      <c r="ER295" s="414"/>
      <c r="ES295" s="414"/>
      <c r="ET295" s="414"/>
      <c r="EU295" s="414"/>
    </row>
    <row r="296" spans="1:151" s="424" customFormat="1" ht="45" hidden="1">
      <c r="A296" s="424" t="s">
        <v>2507</v>
      </c>
      <c r="B296" s="424" t="s">
        <v>884</v>
      </c>
      <c r="C296" s="454" t="s">
        <v>361</v>
      </c>
      <c r="D296" s="424" t="s">
        <v>2508</v>
      </c>
      <c r="E296" s="424" t="s">
        <v>2421</v>
      </c>
      <c r="F296" s="424" t="s">
        <v>33</v>
      </c>
      <c r="G296" s="455" t="s">
        <v>2500</v>
      </c>
      <c r="H296" s="424" t="s">
        <v>1508</v>
      </c>
      <c r="I296" s="424" t="s">
        <v>1509</v>
      </c>
      <c r="J296" s="425" t="s">
        <v>1510</v>
      </c>
      <c r="K296" s="425" t="s">
        <v>962</v>
      </c>
      <c r="L296" s="425" t="s">
        <v>962</v>
      </c>
      <c r="M296" s="424" t="s">
        <v>1512</v>
      </c>
      <c r="N296" s="424" t="s">
        <v>1523</v>
      </c>
      <c r="O296" s="424" t="s">
        <v>1581</v>
      </c>
      <c r="P296" s="424" t="s">
        <v>33</v>
      </c>
      <c r="Q296" s="424" t="s">
        <v>32</v>
      </c>
      <c r="R296" s="424" t="s">
        <v>962</v>
      </c>
      <c r="S296" s="424" t="s">
        <v>1509</v>
      </c>
      <c r="T296" s="424" t="s">
        <v>1516</v>
      </c>
      <c r="V296" s="424" t="s">
        <v>6</v>
      </c>
      <c r="X296" s="424" t="s">
        <v>1517</v>
      </c>
      <c r="AA296" s="424" t="s">
        <v>1509</v>
      </c>
      <c r="AB296" s="424" t="s">
        <v>1509</v>
      </c>
      <c r="AC296" s="424" t="s">
        <v>1509</v>
      </c>
      <c r="AD296" s="424" t="s">
        <v>1509</v>
      </c>
      <c r="AE296" s="424" t="s">
        <v>1509</v>
      </c>
      <c r="AF296" s="425">
        <v>44530</v>
      </c>
      <c r="AG296" s="424" t="s">
        <v>1509</v>
      </c>
      <c r="AH296" s="424">
        <v>1</v>
      </c>
      <c r="AI296" s="414"/>
      <c r="AJ296" s="414"/>
      <c r="AK296" s="414"/>
      <c r="AL296" s="414"/>
      <c r="AM296" s="414"/>
      <c r="AN296" s="414"/>
      <c r="AO296" s="414"/>
      <c r="AP296" s="414"/>
      <c r="AQ296" s="414"/>
      <c r="AR296" s="414"/>
      <c r="AS296" s="414"/>
      <c r="AT296" s="414"/>
      <c r="AU296" s="414"/>
      <c r="AV296" s="414"/>
      <c r="AW296" s="414"/>
      <c r="AX296" s="414"/>
      <c r="AY296" s="414"/>
      <c r="AZ296" s="414"/>
      <c r="BA296" s="414"/>
      <c r="BB296" s="414"/>
      <c r="BC296" s="414"/>
      <c r="BD296" s="414"/>
      <c r="BE296" s="414"/>
      <c r="BF296" s="414"/>
      <c r="BG296" s="414"/>
      <c r="BH296" s="414"/>
      <c r="BI296" s="414"/>
      <c r="BJ296" s="414"/>
      <c r="BK296" s="414"/>
      <c r="BL296" s="414"/>
      <c r="BM296" s="414"/>
      <c r="BN296" s="414"/>
      <c r="BO296" s="414"/>
      <c r="BP296" s="414"/>
      <c r="BQ296" s="414"/>
      <c r="BR296" s="414"/>
      <c r="BS296" s="414"/>
      <c r="BT296" s="414"/>
      <c r="BU296" s="414"/>
      <c r="BV296" s="414"/>
      <c r="BW296" s="414"/>
      <c r="BX296" s="414"/>
      <c r="BY296" s="414"/>
      <c r="BZ296" s="414"/>
      <c r="CA296" s="414"/>
      <c r="CB296" s="414"/>
      <c r="CC296" s="414"/>
      <c r="CD296" s="414"/>
      <c r="CE296" s="414"/>
      <c r="CF296" s="414"/>
      <c r="CG296" s="414"/>
      <c r="CH296" s="414"/>
      <c r="CI296" s="414"/>
      <c r="CJ296" s="414"/>
      <c r="CK296" s="414"/>
      <c r="CL296" s="414"/>
      <c r="CM296" s="414"/>
      <c r="CN296" s="414"/>
      <c r="CO296" s="414"/>
      <c r="CP296" s="414"/>
      <c r="CQ296" s="414"/>
      <c r="CR296" s="414"/>
      <c r="CS296" s="414"/>
      <c r="CT296" s="414"/>
      <c r="CU296" s="414"/>
      <c r="CV296" s="414"/>
      <c r="CW296" s="414"/>
      <c r="CX296" s="414"/>
      <c r="CY296" s="414"/>
      <c r="CZ296" s="414"/>
      <c r="DA296" s="414"/>
      <c r="DB296" s="414"/>
      <c r="DC296" s="414"/>
      <c r="DD296" s="414"/>
      <c r="DE296" s="414"/>
      <c r="DF296" s="414"/>
      <c r="DG296" s="414"/>
      <c r="DH296" s="414"/>
      <c r="DI296" s="414"/>
      <c r="DJ296" s="414"/>
      <c r="DK296" s="414"/>
      <c r="DL296" s="414"/>
      <c r="DM296" s="414"/>
      <c r="DN296" s="414"/>
      <c r="DO296" s="414"/>
      <c r="DP296" s="414"/>
      <c r="DQ296" s="414"/>
      <c r="DR296" s="414"/>
      <c r="DS296" s="414"/>
      <c r="DT296" s="414"/>
      <c r="DU296" s="414"/>
      <c r="DV296" s="414"/>
      <c r="DW296" s="414"/>
      <c r="DX296" s="414"/>
      <c r="DY296" s="414"/>
      <c r="DZ296" s="414"/>
      <c r="EA296" s="414"/>
      <c r="EB296" s="414"/>
      <c r="EC296" s="414"/>
      <c r="ED296" s="414"/>
      <c r="EE296" s="414"/>
      <c r="EF296" s="414"/>
      <c r="EG296" s="414"/>
      <c r="EH296" s="414"/>
      <c r="EI296" s="414"/>
      <c r="EJ296" s="414"/>
      <c r="EK296" s="414"/>
      <c r="EL296" s="414"/>
      <c r="EM296" s="414"/>
      <c r="EN296" s="414"/>
      <c r="EO296" s="414"/>
      <c r="EP296" s="414"/>
      <c r="EQ296" s="414"/>
      <c r="ER296" s="414"/>
      <c r="ES296" s="414"/>
      <c r="ET296" s="414"/>
      <c r="EU296" s="414"/>
    </row>
    <row r="297" spans="1:151" s="424" customFormat="1" ht="60" hidden="1">
      <c r="A297" s="424" t="s">
        <v>2509</v>
      </c>
      <c r="B297" s="424" t="s">
        <v>884</v>
      </c>
      <c r="C297" s="454" t="s">
        <v>361</v>
      </c>
      <c r="D297" s="424" t="s">
        <v>2510</v>
      </c>
      <c r="E297" s="424" t="s">
        <v>2511</v>
      </c>
      <c r="F297" s="424" t="s">
        <v>33</v>
      </c>
      <c r="G297" s="455" t="s">
        <v>2500</v>
      </c>
      <c r="H297" s="424" t="s">
        <v>1508</v>
      </c>
      <c r="I297" s="424" t="s">
        <v>1509</v>
      </c>
      <c r="J297" s="425" t="s">
        <v>1510</v>
      </c>
      <c r="K297" s="425" t="s">
        <v>962</v>
      </c>
      <c r="L297" s="425" t="s">
        <v>962</v>
      </c>
      <c r="M297" s="424" t="s">
        <v>1512</v>
      </c>
      <c r="N297" s="424" t="s">
        <v>1523</v>
      </c>
      <c r="O297" s="424" t="s">
        <v>1581</v>
      </c>
      <c r="P297" s="424" t="s">
        <v>33</v>
      </c>
      <c r="Q297" s="424" t="s">
        <v>32</v>
      </c>
      <c r="R297" s="424" t="s">
        <v>962</v>
      </c>
      <c r="S297" s="424" t="s">
        <v>1509</v>
      </c>
      <c r="T297" s="424" t="s">
        <v>1516</v>
      </c>
      <c r="V297" s="424" t="s">
        <v>6</v>
      </c>
      <c r="X297" s="424" t="s">
        <v>1517</v>
      </c>
      <c r="AA297" s="424" t="s">
        <v>1509</v>
      </c>
      <c r="AB297" s="424" t="s">
        <v>1509</v>
      </c>
      <c r="AC297" s="424" t="s">
        <v>1509</v>
      </c>
      <c r="AD297" s="424" t="s">
        <v>1509</v>
      </c>
      <c r="AE297" s="424" t="s">
        <v>1509</v>
      </c>
      <c r="AF297" s="425">
        <v>44530</v>
      </c>
      <c r="AG297" s="424" t="s">
        <v>1509</v>
      </c>
      <c r="AH297" s="424">
        <v>1</v>
      </c>
      <c r="AI297" s="414"/>
      <c r="AJ297" s="414"/>
      <c r="AK297" s="414"/>
      <c r="AL297" s="414"/>
      <c r="AM297" s="414"/>
      <c r="AN297" s="414"/>
      <c r="AO297" s="414"/>
      <c r="AP297" s="414"/>
      <c r="AQ297" s="414"/>
      <c r="AR297" s="414"/>
      <c r="AS297" s="414"/>
      <c r="AT297" s="414"/>
      <c r="AU297" s="414"/>
      <c r="AV297" s="414"/>
      <c r="AW297" s="414"/>
      <c r="AX297" s="414"/>
      <c r="AY297" s="414"/>
      <c r="AZ297" s="414"/>
      <c r="BA297" s="414"/>
      <c r="BB297" s="414"/>
      <c r="BC297" s="414"/>
      <c r="BD297" s="414"/>
      <c r="BE297" s="414"/>
      <c r="BF297" s="414"/>
      <c r="BG297" s="414"/>
      <c r="BH297" s="414"/>
      <c r="BI297" s="414"/>
      <c r="BJ297" s="414"/>
      <c r="BK297" s="414"/>
      <c r="BL297" s="414"/>
      <c r="BM297" s="414"/>
      <c r="BN297" s="414"/>
      <c r="BO297" s="414"/>
      <c r="BP297" s="414"/>
      <c r="BQ297" s="414"/>
      <c r="BR297" s="414"/>
      <c r="BS297" s="414"/>
      <c r="BT297" s="414"/>
      <c r="BU297" s="414"/>
      <c r="BV297" s="414"/>
      <c r="BW297" s="414"/>
      <c r="BX297" s="414"/>
      <c r="BY297" s="414"/>
      <c r="BZ297" s="414"/>
      <c r="CA297" s="414"/>
      <c r="CB297" s="414"/>
      <c r="CC297" s="414"/>
      <c r="CD297" s="414"/>
      <c r="CE297" s="414"/>
      <c r="CF297" s="414"/>
      <c r="CG297" s="414"/>
      <c r="CH297" s="414"/>
      <c r="CI297" s="414"/>
      <c r="CJ297" s="414"/>
      <c r="CK297" s="414"/>
      <c r="CL297" s="414"/>
      <c r="CM297" s="414"/>
      <c r="CN297" s="414"/>
      <c r="CO297" s="414"/>
      <c r="CP297" s="414"/>
      <c r="CQ297" s="414"/>
      <c r="CR297" s="414"/>
      <c r="CS297" s="414"/>
      <c r="CT297" s="414"/>
      <c r="CU297" s="414"/>
      <c r="CV297" s="414"/>
      <c r="CW297" s="414"/>
      <c r="CX297" s="414"/>
      <c r="CY297" s="414"/>
      <c r="CZ297" s="414"/>
      <c r="DA297" s="414"/>
      <c r="DB297" s="414"/>
      <c r="DC297" s="414"/>
      <c r="DD297" s="414"/>
      <c r="DE297" s="414"/>
      <c r="DF297" s="414"/>
      <c r="DG297" s="414"/>
      <c r="DH297" s="414"/>
      <c r="DI297" s="414"/>
      <c r="DJ297" s="414"/>
      <c r="DK297" s="414"/>
      <c r="DL297" s="414"/>
      <c r="DM297" s="414"/>
      <c r="DN297" s="414"/>
      <c r="DO297" s="414"/>
      <c r="DP297" s="414"/>
      <c r="DQ297" s="414"/>
      <c r="DR297" s="414"/>
      <c r="DS297" s="414"/>
      <c r="DT297" s="414"/>
      <c r="DU297" s="414"/>
      <c r="DV297" s="414"/>
      <c r="DW297" s="414"/>
      <c r="DX297" s="414"/>
      <c r="DY297" s="414"/>
      <c r="DZ297" s="414"/>
      <c r="EA297" s="414"/>
      <c r="EB297" s="414"/>
      <c r="EC297" s="414"/>
      <c r="ED297" s="414"/>
      <c r="EE297" s="414"/>
      <c r="EF297" s="414"/>
      <c r="EG297" s="414"/>
      <c r="EH297" s="414"/>
      <c r="EI297" s="414"/>
      <c r="EJ297" s="414"/>
      <c r="EK297" s="414"/>
      <c r="EL297" s="414"/>
      <c r="EM297" s="414"/>
      <c r="EN297" s="414"/>
      <c r="EO297" s="414"/>
      <c r="EP297" s="414"/>
      <c r="EQ297" s="414"/>
      <c r="ER297" s="414"/>
      <c r="ES297" s="414"/>
      <c r="ET297" s="414"/>
      <c r="EU297" s="414"/>
    </row>
    <row r="298" spans="1:151" s="424" customFormat="1" ht="45" hidden="1">
      <c r="A298" s="424" t="s">
        <v>2512</v>
      </c>
      <c r="B298" s="424" t="s">
        <v>884</v>
      </c>
      <c r="C298" s="454" t="s">
        <v>361</v>
      </c>
      <c r="D298" s="424" t="s">
        <v>2513</v>
      </c>
      <c r="E298" s="424" t="s">
        <v>2514</v>
      </c>
      <c r="F298" s="424" t="s">
        <v>33</v>
      </c>
      <c r="G298" s="455" t="s">
        <v>2500</v>
      </c>
      <c r="H298" s="424" t="s">
        <v>1508</v>
      </c>
      <c r="I298" s="424" t="s">
        <v>1509</v>
      </c>
      <c r="J298" s="425" t="s">
        <v>1510</v>
      </c>
      <c r="K298" s="425" t="s">
        <v>962</v>
      </c>
      <c r="L298" s="425" t="s">
        <v>962</v>
      </c>
      <c r="M298" s="424" t="s">
        <v>1512</v>
      </c>
      <c r="N298" s="424" t="s">
        <v>1523</v>
      </c>
      <c r="O298" s="424" t="s">
        <v>1581</v>
      </c>
      <c r="P298" s="424" t="s">
        <v>33</v>
      </c>
      <c r="Q298" s="424" t="s">
        <v>32</v>
      </c>
      <c r="R298" s="424" t="s">
        <v>962</v>
      </c>
      <c r="S298" s="424" t="s">
        <v>1509</v>
      </c>
      <c r="T298" s="424" t="s">
        <v>1516</v>
      </c>
      <c r="V298" s="424" t="s">
        <v>6</v>
      </c>
      <c r="X298" s="424" t="s">
        <v>1517</v>
      </c>
      <c r="AA298" s="424" t="s">
        <v>1509</v>
      </c>
      <c r="AB298" s="424" t="s">
        <v>1509</v>
      </c>
      <c r="AC298" s="424" t="s">
        <v>1509</v>
      </c>
      <c r="AD298" s="424" t="s">
        <v>1509</v>
      </c>
      <c r="AE298" s="424" t="s">
        <v>1509</v>
      </c>
      <c r="AF298" s="425">
        <v>44530</v>
      </c>
      <c r="AG298" s="424" t="s">
        <v>1509</v>
      </c>
      <c r="AH298" s="424">
        <v>1</v>
      </c>
      <c r="AI298" s="414"/>
      <c r="AJ298" s="414"/>
      <c r="AK298" s="414"/>
      <c r="AL298" s="414"/>
      <c r="AM298" s="414"/>
      <c r="AN298" s="414"/>
      <c r="AO298" s="414"/>
      <c r="AP298" s="414"/>
      <c r="AQ298" s="414"/>
      <c r="AR298" s="414"/>
      <c r="AS298" s="414"/>
      <c r="AT298" s="414"/>
      <c r="AU298" s="414"/>
      <c r="AV298" s="414"/>
      <c r="AW298" s="414"/>
      <c r="AX298" s="414"/>
      <c r="AY298" s="414"/>
      <c r="AZ298" s="414"/>
      <c r="BA298" s="414"/>
      <c r="BB298" s="414"/>
      <c r="BC298" s="414"/>
      <c r="BD298" s="414"/>
      <c r="BE298" s="414"/>
      <c r="BF298" s="414"/>
      <c r="BG298" s="414"/>
      <c r="BH298" s="414"/>
      <c r="BI298" s="414"/>
      <c r="BJ298" s="414"/>
      <c r="BK298" s="414"/>
      <c r="BL298" s="414"/>
      <c r="BM298" s="414"/>
      <c r="BN298" s="414"/>
      <c r="BO298" s="414"/>
      <c r="BP298" s="414"/>
      <c r="BQ298" s="414"/>
      <c r="BR298" s="414"/>
      <c r="BS298" s="414"/>
      <c r="BT298" s="414"/>
      <c r="BU298" s="414"/>
      <c r="BV298" s="414"/>
      <c r="BW298" s="414"/>
      <c r="BX298" s="414"/>
      <c r="BY298" s="414"/>
      <c r="BZ298" s="414"/>
      <c r="CA298" s="414"/>
      <c r="CB298" s="414"/>
      <c r="CC298" s="414"/>
      <c r="CD298" s="414"/>
      <c r="CE298" s="414"/>
      <c r="CF298" s="414"/>
      <c r="CG298" s="414"/>
      <c r="CH298" s="414"/>
      <c r="CI298" s="414"/>
      <c r="CJ298" s="414"/>
      <c r="CK298" s="414"/>
      <c r="CL298" s="414"/>
      <c r="CM298" s="414"/>
      <c r="CN298" s="414"/>
      <c r="CO298" s="414"/>
      <c r="CP298" s="414"/>
      <c r="CQ298" s="414"/>
      <c r="CR298" s="414"/>
      <c r="CS298" s="414"/>
      <c r="CT298" s="414"/>
      <c r="CU298" s="414"/>
      <c r="CV298" s="414"/>
      <c r="CW298" s="414"/>
      <c r="CX298" s="414"/>
      <c r="CY298" s="414"/>
      <c r="CZ298" s="414"/>
      <c r="DA298" s="414"/>
      <c r="DB298" s="414"/>
      <c r="DC298" s="414"/>
      <c r="DD298" s="414"/>
      <c r="DE298" s="414"/>
      <c r="DF298" s="414"/>
      <c r="DG298" s="414"/>
      <c r="DH298" s="414"/>
      <c r="DI298" s="414"/>
      <c r="DJ298" s="414"/>
      <c r="DK298" s="414"/>
      <c r="DL298" s="414"/>
      <c r="DM298" s="414"/>
      <c r="DN298" s="414"/>
      <c r="DO298" s="414"/>
      <c r="DP298" s="414"/>
      <c r="DQ298" s="414"/>
      <c r="DR298" s="414"/>
      <c r="DS298" s="414"/>
      <c r="DT298" s="414"/>
      <c r="DU298" s="414"/>
      <c r="DV298" s="414"/>
      <c r="DW298" s="414"/>
      <c r="DX298" s="414"/>
      <c r="DY298" s="414"/>
      <c r="DZ298" s="414"/>
      <c r="EA298" s="414"/>
      <c r="EB298" s="414"/>
      <c r="EC298" s="414"/>
      <c r="ED298" s="414"/>
      <c r="EE298" s="414"/>
      <c r="EF298" s="414"/>
      <c r="EG298" s="414"/>
      <c r="EH298" s="414"/>
      <c r="EI298" s="414"/>
      <c r="EJ298" s="414"/>
      <c r="EK298" s="414"/>
      <c r="EL298" s="414"/>
      <c r="EM298" s="414"/>
      <c r="EN298" s="414"/>
      <c r="EO298" s="414"/>
      <c r="EP298" s="414"/>
      <c r="EQ298" s="414"/>
      <c r="ER298" s="414"/>
      <c r="ES298" s="414"/>
      <c r="ET298" s="414"/>
      <c r="EU298" s="414"/>
    </row>
    <row r="299" spans="1:151" s="424" customFormat="1" ht="45" hidden="1">
      <c r="A299" s="424" t="s">
        <v>2515</v>
      </c>
      <c r="B299" s="424" t="s">
        <v>884</v>
      </c>
      <c r="C299" s="454" t="s">
        <v>361</v>
      </c>
      <c r="D299" s="424" t="s">
        <v>2516</v>
      </c>
      <c r="E299" s="424" t="s">
        <v>2448</v>
      </c>
      <c r="F299" s="424" t="s">
        <v>33</v>
      </c>
      <c r="G299" s="455" t="s">
        <v>2500</v>
      </c>
      <c r="H299" s="424" t="s">
        <v>1508</v>
      </c>
      <c r="I299" s="424" t="s">
        <v>1509</v>
      </c>
      <c r="J299" s="425" t="s">
        <v>1510</v>
      </c>
      <c r="K299" s="425" t="s">
        <v>962</v>
      </c>
      <c r="L299" s="425" t="s">
        <v>962</v>
      </c>
      <c r="M299" s="424" t="s">
        <v>1512</v>
      </c>
      <c r="N299" s="424" t="s">
        <v>1523</v>
      </c>
      <c r="O299" s="424" t="s">
        <v>1581</v>
      </c>
      <c r="P299" s="424" t="s">
        <v>33</v>
      </c>
      <c r="Q299" s="424" t="s">
        <v>32</v>
      </c>
      <c r="R299" s="424" t="s">
        <v>962</v>
      </c>
      <c r="S299" s="424" t="s">
        <v>1509</v>
      </c>
      <c r="T299" s="424" t="s">
        <v>1516</v>
      </c>
      <c r="V299" s="424" t="s">
        <v>6</v>
      </c>
      <c r="X299" s="424" t="s">
        <v>1517</v>
      </c>
      <c r="AA299" s="424" t="s">
        <v>1509</v>
      </c>
      <c r="AB299" s="424" t="s">
        <v>1509</v>
      </c>
      <c r="AC299" s="424" t="s">
        <v>1509</v>
      </c>
      <c r="AD299" s="424" t="s">
        <v>1509</v>
      </c>
      <c r="AE299" s="424" t="s">
        <v>1509</v>
      </c>
      <c r="AF299" s="425">
        <v>44530</v>
      </c>
      <c r="AG299" s="424" t="s">
        <v>1509</v>
      </c>
      <c r="AH299" s="424">
        <v>1</v>
      </c>
      <c r="AI299" s="414"/>
      <c r="AJ299" s="414"/>
      <c r="AK299" s="414"/>
      <c r="AL299" s="414"/>
      <c r="AM299" s="414"/>
      <c r="AN299" s="414"/>
      <c r="AO299" s="414"/>
      <c r="AP299" s="414"/>
      <c r="AQ299" s="414"/>
      <c r="AR299" s="414"/>
      <c r="AS299" s="414"/>
      <c r="AT299" s="414"/>
      <c r="AU299" s="414"/>
      <c r="AV299" s="414"/>
      <c r="AW299" s="414"/>
      <c r="AX299" s="414"/>
      <c r="AY299" s="414"/>
      <c r="AZ299" s="414"/>
      <c r="BA299" s="414"/>
      <c r="BB299" s="414"/>
      <c r="BC299" s="414"/>
      <c r="BD299" s="414"/>
      <c r="BE299" s="414"/>
      <c r="BF299" s="414"/>
      <c r="BG299" s="414"/>
      <c r="BH299" s="414"/>
      <c r="BI299" s="414"/>
      <c r="BJ299" s="414"/>
      <c r="BK299" s="414"/>
      <c r="BL299" s="414"/>
      <c r="BM299" s="414"/>
      <c r="BN299" s="414"/>
      <c r="BO299" s="414"/>
      <c r="BP299" s="414"/>
      <c r="BQ299" s="414"/>
      <c r="BR299" s="414"/>
      <c r="BS299" s="414"/>
      <c r="BT299" s="414"/>
      <c r="BU299" s="414"/>
      <c r="BV299" s="414"/>
      <c r="BW299" s="414"/>
      <c r="BX299" s="414"/>
      <c r="BY299" s="414"/>
      <c r="BZ299" s="414"/>
      <c r="CA299" s="414"/>
      <c r="CB299" s="414"/>
      <c r="CC299" s="414"/>
      <c r="CD299" s="414"/>
      <c r="CE299" s="414"/>
      <c r="CF299" s="414"/>
      <c r="CG299" s="414"/>
      <c r="CH299" s="414"/>
      <c r="CI299" s="414"/>
      <c r="CJ299" s="414"/>
      <c r="CK299" s="414"/>
      <c r="CL299" s="414"/>
      <c r="CM299" s="414"/>
      <c r="CN299" s="414"/>
      <c r="CO299" s="414"/>
      <c r="CP299" s="414"/>
      <c r="CQ299" s="414"/>
      <c r="CR299" s="414"/>
      <c r="CS299" s="414"/>
      <c r="CT299" s="414"/>
      <c r="CU299" s="414"/>
      <c r="CV299" s="414"/>
      <c r="CW299" s="414"/>
      <c r="CX299" s="414"/>
      <c r="CY299" s="414"/>
      <c r="CZ299" s="414"/>
      <c r="DA299" s="414"/>
      <c r="DB299" s="414"/>
      <c r="DC299" s="414"/>
      <c r="DD299" s="414"/>
      <c r="DE299" s="414"/>
      <c r="DF299" s="414"/>
      <c r="DG299" s="414"/>
      <c r="DH299" s="414"/>
      <c r="DI299" s="414"/>
      <c r="DJ299" s="414"/>
      <c r="DK299" s="414"/>
      <c r="DL299" s="414"/>
      <c r="DM299" s="414"/>
      <c r="DN299" s="414"/>
      <c r="DO299" s="414"/>
      <c r="DP299" s="414"/>
      <c r="DQ299" s="414"/>
      <c r="DR299" s="414"/>
      <c r="DS299" s="414"/>
      <c r="DT299" s="414"/>
      <c r="DU299" s="414"/>
      <c r="DV299" s="414"/>
      <c r="DW299" s="414"/>
      <c r="DX299" s="414"/>
      <c r="DY299" s="414"/>
      <c r="DZ299" s="414"/>
      <c r="EA299" s="414"/>
      <c r="EB299" s="414"/>
      <c r="EC299" s="414"/>
      <c r="ED299" s="414"/>
      <c r="EE299" s="414"/>
      <c r="EF299" s="414"/>
      <c r="EG299" s="414"/>
      <c r="EH299" s="414"/>
      <c r="EI299" s="414"/>
      <c r="EJ299" s="414"/>
      <c r="EK299" s="414"/>
      <c r="EL299" s="414"/>
      <c r="EM299" s="414"/>
      <c r="EN299" s="414"/>
      <c r="EO299" s="414"/>
      <c r="EP299" s="414"/>
      <c r="EQ299" s="414"/>
      <c r="ER299" s="414"/>
      <c r="ES299" s="414"/>
      <c r="ET299" s="414"/>
      <c r="EU299" s="414"/>
    </row>
    <row r="300" spans="1:151" s="424" customFormat="1" ht="45" hidden="1">
      <c r="A300" s="424" t="s">
        <v>2517</v>
      </c>
      <c r="B300" s="424" t="s">
        <v>884</v>
      </c>
      <c r="C300" s="454" t="s">
        <v>361</v>
      </c>
      <c r="D300" s="424" t="s">
        <v>2518</v>
      </c>
      <c r="E300" s="424" t="s">
        <v>2519</v>
      </c>
      <c r="F300" s="424" t="s">
        <v>33</v>
      </c>
      <c r="G300" s="455" t="s">
        <v>2500</v>
      </c>
      <c r="H300" s="424" t="s">
        <v>1508</v>
      </c>
      <c r="I300" s="424" t="s">
        <v>1509</v>
      </c>
      <c r="J300" s="425" t="s">
        <v>1510</v>
      </c>
      <c r="K300" s="425" t="s">
        <v>962</v>
      </c>
      <c r="L300" s="425" t="s">
        <v>962</v>
      </c>
      <c r="M300" s="424" t="s">
        <v>1512</v>
      </c>
      <c r="N300" s="424" t="s">
        <v>1523</v>
      </c>
      <c r="O300" s="424" t="s">
        <v>1581</v>
      </c>
      <c r="P300" s="424" t="s">
        <v>33</v>
      </c>
      <c r="Q300" s="424" t="s">
        <v>32</v>
      </c>
      <c r="R300" s="424" t="s">
        <v>962</v>
      </c>
      <c r="S300" s="424" t="s">
        <v>1509</v>
      </c>
      <c r="T300" s="424" t="s">
        <v>1516</v>
      </c>
      <c r="V300" s="424" t="s">
        <v>6</v>
      </c>
      <c r="X300" s="424" t="s">
        <v>1517</v>
      </c>
      <c r="AA300" s="424" t="s">
        <v>1509</v>
      </c>
      <c r="AB300" s="424" t="s">
        <v>1509</v>
      </c>
      <c r="AC300" s="424" t="s">
        <v>1509</v>
      </c>
      <c r="AD300" s="424" t="s">
        <v>1509</v>
      </c>
      <c r="AE300" s="424" t="s">
        <v>1509</v>
      </c>
      <c r="AF300" s="425">
        <v>44530</v>
      </c>
      <c r="AG300" s="424" t="s">
        <v>1509</v>
      </c>
      <c r="AH300" s="424">
        <v>1</v>
      </c>
      <c r="AI300" s="414"/>
      <c r="AJ300" s="414"/>
      <c r="AK300" s="414"/>
      <c r="AL300" s="414"/>
      <c r="AM300" s="414"/>
      <c r="AN300" s="414"/>
      <c r="AO300" s="414"/>
      <c r="AP300" s="414"/>
      <c r="AQ300" s="414"/>
      <c r="AR300" s="414"/>
      <c r="AS300" s="414"/>
      <c r="AT300" s="414"/>
      <c r="AU300" s="414"/>
      <c r="AV300" s="414"/>
      <c r="AW300" s="414"/>
      <c r="AX300" s="414"/>
      <c r="AY300" s="414"/>
      <c r="AZ300" s="414"/>
      <c r="BA300" s="414"/>
      <c r="BB300" s="414"/>
      <c r="BC300" s="414"/>
      <c r="BD300" s="414"/>
      <c r="BE300" s="414"/>
      <c r="BF300" s="414"/>
      <c r="BG300" s="414"/>
      <c r="BH300" s="414"/>
      <c r="BI300" s="414"/>
      <c r="BJ300" s="414"/>
      <c r="BK300" s="414"/>
      <c r="BL300" s="414"/>
      <c r="BM300" s="414"/>
      <c r="BN300" s="414"/>
      <c r="BO300" s="414"/>
      <c r="BP300" s="414"/>
      <c r="BQ300" s="414"/>
      <c r="BR300" s="414"/>
      <c r="BS300" s="414"/>
      <c r="BT300" s="414"/>
      <c r="BU300" s="414"/>
      <c r="BV300" s="414"/>
      <c r="BW300" s="414"/>
      <c r="BX300" s="414"/>
      <c r="BY300" s="414"/>
      <c r="BZ300" s="414"/>
      <c r="CA300" s="414"/>
      <c r="CB300" s="414"/>
      <c r="CC300" s="414"/>
      <c r="CD300" s="414"/>
      <c r="CE300" s="414"/>
      <c r="CF300" s="414"/>
      <c r="CG300" s="414"/>
      <c r="CH300" s="414"/>
      <c r="CI300" s="414"/>
      <c r="CJ300" s="414"/>
      <c r="CK300" s="414"/>
      <c r="CL300" s="414"/>
      <c r="CM300" s="414"/>
      <c r="CN300" s="414"/>
      <c r="CO300" s="414"/>
      <c r="CP300" s="414"/>
      <c r="CQ300" s="414"/>
      <c r="CR300" s="414"/>
      <c r="CS300" s="414"/>
      <c r="CT300" s="414"/>
      <c r="CU300" s="414"/>
      <c r="CV300" s="414"/>
      <c r="CW300" s="414"/>
      <c r="CX300" s="414"/>
      <c r="CY300" s="414"/>
      <c r="CZ300" s="414"/>
      <c r="DA300" s="414"/>
      <c r="DB300" s="414"/>
      <c r="DC300" s="414"/>
      <c r="DD300" s="414"/>
      <c r="DE300" s="414"/>
      <c r="DF300" s="414"/>
      <c r="DG300" s="414"/>
      <c r="DH300" s="414"/>
      <c r="DI300" s="414"/>
      <c r="DJ300" s="414"/>
      <c r="DK300" s="414"/>
      <c r="DL300" s="414"/>
      <c r="DM300" s="414"/>
      <c r="DN300" s="414"/>
      <c r="DO300" s="414"/>
      <c r="DP300" s="414"/>
      <c r="DQ300" s="414"/>
      <c r="DR300" s="414"/>
      <c r="DS300" s="414"/>
      <c r="DT300" s="414"/>
      <c r="DU300" s="414"/>
      <c r="DV300" s="414"/>
      <c r="DW300" s="414"/>
      <c r="DX300" s="414"/>
      <c r="DY300" s="414"/>
      <c r="DZ300" s="414"/>
      <c r="EA300" s="414"/>
      <c r="EB300" s="414"/>
      <c r="EC300" s="414"/>
      <c r="ED300" s="414"/>
      <c r="EE300" s="414"/>
      <c r="EF300" s="414"/>
      <c r="EG300" s="414"/>
      <c r="EH300" s="414"/>
      <c r="EI300" s="414"/>
      <c r="EJ300" s="414"/>
      <c r="EK300" s="414"/>
      <c r="EL300" s="414"/>
      <c r="EM300" s="414"/>
      <c r="EN300" s="414"/>
      <c r="EO300" s="414"/>
      <c r="EP300" s="414"/>
      <c r="EQ300" s="414"/>
      <c r="ER300" s="414"/>
      <c r="ES300" s="414"/>
      <c r="ET300" s="414"/>
      <c r="EU300" s="414"/>
    </row>
    <row r="301" spans="1:151" s="424" customFormat="1" ht="45" hidden="1">
      <c r="A301" s="424" t="s">
        <v>2520</v>
      </c>
      <c r="B301" s="424" t="s">
        <v>884</v>
      </c>
      <c r="C301" s="454" t="s">
        <v>361</v>
      </c>
      <c r="D301" s="424" t="s">
        <v>2521</v>
      </c>
      <c r="E301" s="424" t="s">
        <v>2473</v>
      </c>
      <c r="F301" s="424" t="s">
        <v>33</v>
      </c>
      <c r="G301" s="455" t="s">
        <v>2522</v>
      </c>
      <c r="H301" s="424" t="s">
        <v>1508</v>
      </c>
      <c r="I301" s="424" t="s">
        <v>1509</v>
      </c>
      <c r="J301" s="425" t="s">
        <v>1510</v>
      </c>
      <c r="K301" s="425" t="s">
        <v>962</v>
      </c>
      <c r="L301" s="425" t="s">
        <v>962</v>
      </c>
      <c r="M301" s="424" t="s">
        <v>1512</v>
      </c>
      <c r="N301" s="424" t="s">
        <v>1523</v>
      </c>
      <c r="O301" s="424" t="s">
        <v>1581</v>
      </c>
      <c r="P301" s="424" t="s">
        <v>33</v>
      </c>
      <c r="Q301" s="424" t="s">
        <v>32</v>
      </c>
      <c r="R301" s="424" t="s">
        <v>962</v>
      </c>
      <c r="S301" s="424" t="s">
        <v>1509</v>
      </c>
      <c r="T301" s="424" t="s">
        <v>1516</v>
      </c>
      <c r="V301" s="424" t="s">
        <v>6</v>
      </c>
      <c r="X301" s="424" t="s">
        <v>1517</v>
      </c>
      <c r="AA301" s="424" t="s">
        <v>1509</v>
      </c>
      <c r="AB301" s="424" t="s">
        <v>1509</v>
      </c>
      <c r="AC301" s="424" t="s">
        <v>1509</v>
      </c>
      <c r="AD301" s="424" t="s">
        <v>1509</v>
      </c>
      <c r="AE301" s="424" t="s">
        <v>1509</v>
      </c>
      <c r="AF301" s="425">
        <v>44530</v>
      </c>
      <c r="AG301" s="424" t="s">
        <v>1509</v>
      </c>
      <c r="AH301" s="424">
        <v>1</v>
      </c>
      <c r="AI301" s="414"/>
      <c r="AJ301" s="414"/>
      <c r="AK301" s="414"/>
      <c r="AL301" s="414"/>
      <c r="AM301" s="414"/>
      <c r="AN301" s="414"/>
      <c r="AO301" s="414"/>
      <c r="AP301" s="414"/>
      <c r="AQ301" s="414"/>
      <c r="AR301" s="414"/>
      <c r="AS301" s="414"/>
      <c r="AT301" s="414"/>
      <c r="AU301" s="414"/>
      <c r="AV301" s="414"/>
      <c r="AW301" s="414"/>
      <c r="AX301" s="414"/>
      <c r="AY301" s="414"/>
      <c r="AZ301" s="414"/>
      <c r="BA301" s="414"/>
      <c r="BB301" s="414"/>
      <c r="BC301" s="414"/>
      <c r="BD301" s="414"/>
      <c r="BE301" s="414"/>
      <c r="BF301" s="414"/>
      <c r="BG301" s="414"/>
      <c r="BH301" s="414"/>
      <c r="BI301" s="414"/>
      <c r="BJ301" s="414"/>
      <c r="BK301" s="414"/>
      <c r="BL301" s="414"/>
      <c r="BM301" s="414"/>
      <c r="BN301" s="414"/>
      <c r="BO301" s="414"/>
      <c r="BP301" s="414"/>
      <c r="BQ301" s="414"/>
      <c r="BR301" s="414"/>
      <c r="BS301" s="414"/>
      <c r="BT301" s="414"/>
      <c r="BU301" s="414"/>
      <c r="BV301" s="414"/>
      <c r="BW301" s="414"/>
      <c r="BX301" s="414"/>
      <c r="BY301" s="414"/>
      <c r="BZ301" s="414"/>
      <c r="CA301" s="414"/>
      <c r="CB301" s="414"/>
      <c r="CC301" s="414"/>
      <c r="CD301" s="414"/>
      <c r="CE301" s="414"/>
      <c r="CF301" s="414"/>
      <c r="CG301" s="414"/>
      <c r="CH301" s="414"/>
      <c r="CI301" s="414"/>
      <c r="CJ301" s="414"/>
      <c r="CK301" s="414"/>
      <c r="CL301" s="414"/>
      <c r="CM301" s="414"/>
      <c r="CN301" s="414"/>
      <c r="CO301" s="414"/>
      <c r="CP301" s="414"/>
      <c r="CQ301" s="414"/>
      <c r="CR301" s="414"/>
      <c r="CS301" s="414"/>
      <c r="CT301" s="414"/>
      <c r="CU301" s="414"/>
      <c r="CV301" s="414"/>
      <c r="CW301" s="414"/>
      <c r="CX301" s="414"/>
      <c r="CY301" s="414"/>
      <c r="CZ301" s="414"/>
      <c r="DA301" s="414"/>
      <c r="DB301" s="414"/>
      <c r="DC301" s="414"/>
      <c r="DD301" s="414"/>
      <c r="DE301" s="414"/>
      <c r="DF301" s="414"/>
      <c r="DG301" s="414"/>
      <c r="DH301" s="414"/>
      <c r="DI301" s="414"/>
      <c r="DJ301" s="414"/>
      <c r="DK301" s="414"/>
      <c r="DL301" s="414"/>
      <c r="DM301" s="414"/>
      <c r="DN301" s="414"/>
      <c r="DO301" s="414"/>
      <c r="DP301" s="414"/>
      <c r="DQ301" s="414"/>
      <c r="DR301" s="414"/>
      <c r="DS301" s="414"/>
      <c r="DT301" s="414"/>
      <c r="DU301" s="414"/>
      <c r="DV301" s="414"/>
      <c r="DW301" s="414"/>
      <c r="DX301" s="414"/>
      <c r="DY301" s="414"/>
      <c r="DZ301" s="414"/>
      <c r="EA301" s="414"/>
      <c r="EB301" s="414"/>
      <c r="EC301" s="414"/>
      <c r="ED301" s="414"/>
      <c r="EE301" s="414"/>
      <c r="EF301" s="414"/>
      <c r="EG301" s="414"/>
      <c r="EH301" s="414"/>
      <c r="EI301" s="414"/>
      <c r="EJ301" s="414"/>
      <c r="EK301" s="414"/>
      <c r="EL301" s="414"/>
      <c r="EM301" s="414"/>
      <c r="EN301" s="414"/>
      <c r="EO301" s="414"/>
      <c r="EP301" s="414"/>
      <c r="EQ301" s="414"/>
      <c r="ER301" s="414"/>
      <c r="ES301" s="414"/>
      <c r="ET301" s="414"/>
      <c r="EU301" s="414"/>
    </row>
    <row r="302" spans="1:151" s="424" customFormat="1" ht="30" hidden="1">
      <c r="A302" s="424" t="s">
        <v>2523</v>
      </c>
      <c r="B302" s="424" t="s">
        <v>884</v>
      </c>
      <c r="C302" s="454" t="s">
        <v>361</v>
      </c>
      <c r="D302" s="424" t="s">
        <v>2524</v>
      </c>
      <c r="E302" s="424" t="s">
        <v>2408</v>
      </c>
      <c r="F302" s="424" t="s">
        <v>33</v>
      </c>
      <c r="G302" s="455" t="s">
        <v>2522</v>
      </c>
      <c r="H302" s="424" t="s">
        <v>1508</v>
      </c>
      <c r="I302" s="424" t="s">
        <v>1509</v>
      </c>
      <c r="J302" s="425" t="s">
        <v>1510</v>
      </c>
      <c r="K302" s="425" t="s">
        <v>962</v>
      </c>
      <c r="L302" s="425" t="s">
        <v>962</v>
      </c>
      <c r="M302" s="424" t="s">
        <v>1512</v>
      </c>
      <c r="N302" s="424" t="s">
        <v>1523</v>
      </c>
      <c r="O302" s="424" t="s">
        <v>1581</v>
      </c>
      <c r="P302" s="424" t="s">
        <v>33</v>
      </c>
      <c r="Q302" s="424" t="s">
        <v>32</v>
      </c>
      <c r="R302" s="424" t="s">
        <v>962</v>
      </c>
      <c r="S302" s="424" t="s">
        <v>1509</v>
      </c>
      <c r="T302" s="424" t="s">
        <v>1516</v>
      </c>
      <c r="V302" s="424" t="s">
        <v>6</v>
      </c>
      <c r="X302" s="424" t="s">
        <v>1517</v>
      </c>
      <c r="AA302" s="424" t="s">
        <v>1509</v>
      </c>
      <c r="AB302" s="424" t="s">
        <v>1509</v>
      </c>
      <c r="AC302" s="424" t="s">
        <v>1509</v>
      </c>
      <c r="AD302" s="424" t="s">
        <v>1509</v>
      </c>
      <c r="AE302" s="424" t="s">
        <v>1509</v>
      </c>
      <c r="AF302" s="425">
        <v>44530</v>
      </c>
      <c r="AG302" s="424" t="s">
        <v>1509</v>
      </c>
      <c r="AH302" s="424">
        <v>1</v>
      </c>
      <c r="AI302" s="414"/>
      <c r="AJ302" s="414"/>
      <c r="AK302" s="414"/>
      <c r="AL302" s="414"/>
      <c r="AM302" s="414"/>
      <c r="AN302" s="414"/>
      <c r="AO302" s="414"/>
      <c r="AP302" s="414"/>
      <c r="AQ302" s="414"/>
      <c r="AR302" s="414"/>
      <c r="AS302" s="414"/>
      <c r="AT302" s="414"/>
      <c r="AU302" s="414"/>
      <c r="AV302" s="414"/>
      <c r="AW302" s="414"/>
      <c r="AX302" s="414"/>
      <c r="AY302" s="414"/>
      <c r="AZ302" s="414"/>
      <c r="BA302" s="414"/>
      <c r="BB302" s="414"/>
      <c r="BC302" s="414"/>
      <c r="BD302" s="414"/>
      <c r="BE302" s="414"/>
      <c r="BF302" s="414"/>
      <c r="BG302" s="414"/>
      <c r="BH302" s="414"/>
      <c r="BI302" s="414"/>
      <c r="BJ302" s="414"/>
      <c r="BK302" s="414"/>
      <c r="BL302" s="414"/>
      <c r="BM302" s="414"/>
      <c r="BN302" s="414"/>
      <c r="BO302" s="414"/>
      <c r="BP302" s="414"/>
      <c r="BQ302" s="414"/>
      <c r="BR302" s="414"/>
      <c r="BS302" s="414"/>
      <c r="BT302" s="414"/>
      <c r="BU302" s="414"/>
      <c r="BV302" s="414"/>
      <c r="BW302" s="414"/>
      <c r="BX302" s="414"/>
      <c r="BY302" s="414"/>
      <c r="BZ302" s="414"/>
      <c r="CA302" s="414"/>
      <c r="CB302" s="414"/>
      <c r="CC302" s="414"/>
      <c r="CD302" s="414"/>
      <c r="CE302" s="414"/>
      <c r="CF302" s="414"/>
      <c r="CG302" s="414"/>
      <c r="CH302" s="414"/>
      <c r="CI302" s="414"/>
      <c r="CJ302" s="414"/>
      <c r="CK302" s="414"/>
      <c r="CL302" s="414"/>
      <c r="CM302" s="414"/>
      <c r="CN302" s="414"/>
      <c r="CO302" s="414"/>
      <c r="CP302" s="414"/>
      <c r="CQ302" s="414"/>
      <c r="CR302" s="414"/>
      <c r="CS302" s="414"/>
      <c r="CT302" s="414"/>
      <c r="CU302" s="414"/>
      <c r="CV302" s="414"/>
      <c r="CW302" s="414"/>
      <c r="CX302" s="414"/>
      <c r="CY302" s="414"/>
      <c r="CZ302" s="414"/>
      <c r="DA302" s="414"/>
      <c r="DB302" s="414"/>
      <c r="DC302" s="414"/>
      <c r="DD302" s="414"/>
      <c r="DE302" s="414"/>
      <c r="DF302" s="414"/>
      <c r="DG302" s="414"/>
      <c r="DH302" s="414"/>
      <c r="DI302" s="414"/>
      <c r="DJ302" s="414"/>
      <c r="DK302" s="414"/>
      <c r="DL302" s="414"/>
      <c r="DM302" s="414"/>
      <c r="DN302" s="414"/>
      <c r="DO302" s="414"/>
      <c r="DP302" s="414"/>
      <c r="DQ302" s="414"/>
      <c r="DR302" s="414"/>
      <c r="DS302" s="414"/>
      <c r="DT302" s="414"/>
      <c r="DU302" s="414"/>
      <c r="DV302" s="414"/>
      <c r="DW302" s="414"/>
      <c r="DX302" s="414"/>
      <c r="DY302" s="414"/>
      <c r="DZ302" s="414"/>
      <c r="EA302" s="414"/>
      <c r="EB302" s="414"/>
      <c r="EC302" s="414"/>
      <c r="ED302" s="414"/>
      <c r="EE302" s="414"/>
      <c r="EF302" s="414"/>
      <c r="EG302" s="414"/>
      <c r="EH302" s="414"/>
      <c r="EI302" s="414"/>
      <c r="EJ302" s="414"/>
      <c r="EK302" s="414"/>
      <c r="EL302" s="414"/>
      <c r="EM302" s="414"/>
      <c r="EN302" s="414"/>
      <c r="EO302" s="414"/>
      <c r="EP302" s="414"/>
      <c r="EQ302" s="414"/>
      <c r="ER302" s="414"/>
      <c r="ES302" s="414"/>
      <c r="ET302" s="414"/>
      <c r="EU302" s="414"/>
    </row>
    <row r="303" spans="1:151" s="424" customFormat="1" ht="45" hidden="1">
      <c r="A303" s="424" t="s">
        <v>2525</v>
      </c>
      <c r="B303" s="424" t="s">
        <v>884</v>
      </c>
      <c r="C303" s="454" t="s">
        <v>361</v>
      </c>
      <c r="D303" s="424" t="s">
        <v>2526</v>
      </c>
      <c r="E303" s="424" t="s">
        <v>2448</v>
      </c>
      <c r="F303" s="424" t="s">
        <v>33</v>
      </c>
      <c r="G303" s="455" t="s">
        <v>2522</v>
      </c>
      <c r="H303" s="424" t="s">
        <v>1508</v>
      </c>
      <c r="I303" s="424" t="s">
        <v>1509</v>
      </c>
      <c r="J303" s="425" t="s">
        <v>1510</v>
      </c>
      <c r="K303" s="425" t="s">
        <v>962</v>
      </c>
      <c r="L303" s="425" t="s">
        <v>962</v>
      </c>
      <c r="M303" s="424" t="s">
        <v>1512</v>
      </c>
      <c r="N303" s="424" t="s">
        <v>1523</v>
      </c>
      <c r="O303" s="424" t="s">
        <v>1581</v>
      </c>
      <c r="P303" s="424" t="s">
        <v>33</v>
      </c>
      <c r="Q303" s="424" t="s">
        <v>32</v>
      </c>
      <c r="R303" s="424" t="s">
        <v>962</v>
      </c>
      <c r="S303" s="424" t="s">
        <v>1509</v>
      </c>
      <c r="T303" s="424" t="s">
        <v>1516</v>
      </c>
      <c r="V303" s="424" t="s">
        <v>6</v>
      </c>
      <c r="X303" s="424" t="s">
        <v>1517</v>
      </c>
      <c r="AA303" s="424" t="s">
        <v>1509</v>
      </c>
      <c r="AB303" s="424" t="s">
        <v>1509</v>
      </c>
      <c r="AC303" s="424" t="s">
        <v>1509</v>
      </c>
      <c r="AD303" s="424" t="s">
        <v>1509</v>
      </c>
      <c r="AE303" s="424" t="s">
        <v>1509</v>
      </c>
      <c r="AF303" s="425">
        <v>44530</v>
      </c>
      <c r="AG303" s="424" t="s">
        <v>1509</v>
      </c>
      <c r="AH303" s="424">
        <v>1</v>
      </c>
      <c r="AI303" s="414"/>
      <c r="AJ303" s="414"/>
      <c r="AK303" s="414"/>
      <c r="AL303" s="414"/>
      <c r="AM303" s="414"/>
      <c r="AN303" s="414"/>
      <c r="AO303" s="414"/>
      <c r="AP303" s="414"/>
      <c r="AQ303" s="414"/>
      <c r="AR303" s="414"/>
      <c r="AS303" s="414"/>
      <c r="AT303" s="414"/>
      <c r="AU303" s="414"/>
      <c r="AV303" s="414"/>
      <c r="AW303" s="414"/>
      <c r="AX303" s="414"/>
      <c r="AY303" s="414"/>
      <c r="AZ303" s="414"/>
      <c r="BA303" s="414"/>
      <c r="BB303" s="414"/>
      <c r="BC303" s="414"/>
      <c r="BD303" s="414"/>
      <c r="BE303" s="414"/>
      <c r="BF303" s="414"/>
      <c r="BG303" s="414"/>
      <c r="BH303" s="414"/>
      <c r="BI303" s="414"/>
      <c r="BJ303" s="414"/>
      <c r="BK303" s="414"/>
      <c r="BL303" s="414"/>
      <c r="BM303" s="414"/>
      <c r="BN303" s="414"/>
      <c r="BO303" s="414"/>
      <c r="BP303" s="414"/>
      <c r="BQ303" s="414"/>
      <c r="BR303" s="414"/>
      <c r="BS303" s="414"/>
      <c r="BT303" s="414"/>
      <c r="BU303" s="414"/>
      <c r="BV303" s="414"/>
      <c r="BW303" s="414"/>
      <c r="BX303" s="414"/>
      <c r="BY303" s="414"/>
      <c r="BZ303" s="414"/>
      <c r="CA303" s="414"/>
      <c r="CB303" s="414"/>
      <c r="CC303" s="414"/>
      <c r="CD303" s="414"/>
      <c r="CE303" s="414"/>
      <c r="CF303" s="414"/>
      <c r="CG303" s="414"/>
      <c r="CH303" s="414"/>
      <c r="CI303" s="414"/>
      <c r="CJ303" s="414"/>
      <c r="CK303" s="414"/>
      <c r="CL303" s="414"/>
      <c r="CM303" s="414"/>
      <c r="CN303" s="414"/>
      <c r="CO303" s="414"/>
      <c r="CP303" s="414"/>
      <c r="CQ303" s="414"/>
      <c r="CR303" s="414"/>
      <c r="CS303" s="414"/>
      <c r="CT303" s="414"/>
      <c r="CU303" s="414"/>
      <c r="CV303" s="414"/>
      <c r="CW303" s="414"/>
      <c r="CX303" s="414"/>
      <c r="CY303" s="414"/>
      <c r="CZ303" s="414"/>
      <c r="DA303" s="414"/>
      <c r="DB303" s="414"/>
      <c r="DC303" s="414"/>
      <c r="DD303" s="414"/>
      <c r="DE303" s="414"/>
      <c r="DF303" s="414"/>
      <c r="DG303" s="414"/>
      <c r="DH303" s="414"/>
      <c r="DI303" s="414"/>
      <c r="DJ303" s="414"/>
      <c r="DK303" s="414"/>
      <c r="DL303" s="414"/>
      <c r="DM303" s="414"/>
      <c r="DN303" s="414"/>
      <c r="DO303" s="414"/>
      <c r="DP303" s="414"/>
      <c r="DQ303" s="414"/>
      <c r="DR303" s="414"/>
      <c r="DS303" s="414"/>
      <c r="DT303" s="414"/>
      <c r="DU303" s="414"/>
      <c r="DV303" s="414"/>
      <c r="DW303" s="414"/>
      <c r="DX303" s="414"/>
      <c r="DY303" s="414"/>
      <c r="DZ303" s="414"/>
      <c r="EA303" s="414"/>
      <c r="EB303" s="414"/>
      <c r="EC303" s="414"/>
      <c r="ED303" s="414"/>
      <c r="EE303" s="414"/>
      <c r="EF303" s="414"/>
      <c r="EG303" s="414"/>
      <c r="EH303" s="414"/>
      <c r="EI303" s="414"/>
      <c r="EJ303" s="414"/>
      <c r="EK303" s="414"/>
      <c r="EL303" s="414"/>
      <c r="EM303" s="414"/>
      <c r="EN303" s="414"/>
      <c r="EO303" s="414"/>
      <c r="EP303" s="414"/>
      <c r="EQ303" s="414"/>
      <c r="ER303" s="414"/>
      <c r="ES303" s="414"/>
      <c r="ET303" s="414"/>
      <c r="EU303" s="414"/>
    </row>
    <row r="304" spans="1:151" s="424" customFormat="1" ht="45" hidden="1">
      <c r="A304" s="424" t="s">
        <v>2527</v>
      </c>
      <c r="B304" s="424" t="s">
        <v>884</v>
      </c>
      <c r="C304" s="454" t="s">
        <v>361</v>
      </c>
      <c r="D304" s="424" t="s">
        <v>2528</v>
      </c>
      <c r="E304" s="424" t="s">
        <v>2415</v>
      </c>
      <c r="F304" s="424" t="s">
        <v>33</v>
      </c>
      <c r="G304" s="455" t="s">
        <v>2522</v>
      </c>
      <c r="H304" s="424" t="s">
        <v>1508</v>
      </c>
      <c r="I304" s="424" t="s">
        <v>1509</v>
      </c>
      <c r="J304" s="425" t="s">
        <v>1510</v>
      </c>
      <c r="K304" s="425" t="s">
        <v>962</v>
      </c>
      <c r="L304" s="425" t="s">
        <v>962</v>
      </c>
      <c r="M304" s="424" t="s">
        <v>1512</v>
      </c>
      <c r="N304" s="424" t="s">
        <v>1523</v>
      </c>
      <c r="O304" s="424" t="s">
        <v>1581</v>
      </c>
      <c r="P304" s="424" t="s">
        <v>33</v>
      </c>
      <c r="Q304" s="424" t="s">
        <v>32</v>
      </c>
      <c r="R304" s="424" t="s">
        <v>962</v>
      </c>
      <c r="S304" s="424" t="s">
        <v>1509</v>
      </c>
      <c r="T304" s="424" t="s">
        <v>1516</v>
      </c>
      <c r="V304" s="424" t="s">
        <v>6</v>
      </c>
      <c r="X304" s="424" t="s">
        <v>1517</v>
      </c>
      <c r="AA304" s="424" t="s">
        <v>1509</v>
      </c>
      <c r="AB304" s="424" t="s">
        <v>1509</v>
      </c>
      <c r="AC304" s="424" t="s">
        <v>1509</v>
      </c>
      <c r="AD304" s="424" t="s">
        <v>1509</v>
      </c>
      <c r="AE304" s="424" t="s">
        <v>1509</v>
      </c>
      <c r="AF304" s="425">
        <v>44530</v>
      </c>
      <c r="AG304" s="424" t="s">
        <v>1509</v>
      </c>
      <c r="AH304" s="424">
        <v>1</v>
      </c>
      <c r="AI304" s="414"/>
      <c r="AJ304" s="414"/>
      <c r="AK304" s="414"/>
      <c r="AL304" s="414"/>
      <c r="AM304" s="414"/>
      <c r="AN304" s="414"/>
      <c r="AO304" s="414"/>
      <c r="AP304" s="414"/>
      <c r="AQ304" s="414"/>
      <c r="AR304" s="414"/>
      <c r="AS304" s="414"/>
      <c r="AT304" s="414"/>
      <c r="AU304" s="414"/>
      <c r="AV304" s="414"/>
      <c r="AW304" s="414"/>
      <c r="AX304" s="414"/>
      <c r="AY304" s="414"/>
      <c r="AZ304" s="414"/>
      <c r="BA304" s="414"/>
      <c r="BB304" s="414"/>
      <c r="BC304" s="414"/>
      <c r="BD304" s="414"/>
      <c r="BE304" s="414"/>
      <c r="BF304" s="414"/>
      <c r="BG304" s="414"/>
      <c r="BH304" s="414"/>
      <c r="BI304" s="414"/>
      <c r="BJ304" s="414"/>
      <c r="BK304" s="414"/>
      <c r="BL304" s="414"/>
      <c r="BM304" s="414"/>
      <c r="BN304" s="414"/>
      <c r="BO304" s="414"/>
      <c r="BP304" s="414"/>
      <c r="BQ304" s="414"/>
      <c r="BR304" s="414"/>
      <c r="BS304" s="414"/>
      <c r="BT304" s="414"/>
      <c r="BU304" s="414"/>
      <c r="BV304" s="414"/>
      <c r="BW304" s="414"/>
      <c r="BX304" s="414"/>
      <c r="BY304" s="414"/>
      <c r="BZ304" s="414"/>
      <c r="CA304" s="414"/>
      <c r="CB304" s="414"/>
      <c r="CC304" s="414"/>
      <c r="CD304" s="414"/>
      <c r="CE304" s="414"/>
      <c r="CF304" s="414"/>
      <c r="CG304" s="414"/>
      <c r="CH304" s="414"/>
      <c r="CI304" s="414"/>
      <c r="CJ304" s="414"/>
      <c r="CK304" s="414"/>
      <c r="CL304" s="414"/>
      <c r="CM304" s="414"/>
      <c r="CN304" s="414"/>
      <c r="CO304" s="414"/>
      <c r="CP304" s="414"/>
      <c r="CQ304" s="414"/>
      <c r="CR304" s="414"/>
      <c r="CS304" s="414"/>
      <c r="CT304" s="414"/>
      <c r="CU304" s="414"/>
      <c r="CV304" s="414"/>
      <c r="CW304" s="414"/>
      <c r="CX304" s="414"/>
      <c r="CY304" s="414"/>
      <c r="CZ304" s="414"/>
      <c r="DA304" s="414"/>
      <c r="DB304" s="414"/>
      <c r="DC304" s="414"/>
      <c r="DD304" s="414"/>
      <c r="DE304" s="414"/>
      <c r="DF304" s="414"/>
      <c r="DG304" s="414"/>
      <c r="DH304" s="414"/>
      <c r="DI304" s="414"/>
      <c r="DJ304" s="414"/>
      <c r="DK304" s="414"/>
      <c r="DL304" s="414"/>
      <c r="DM304" s="414"/>
      <c r="DN304" s="414"/>
      <c r="DO304" s="414"/>
      <c r="DP304" s="414"/>
      <c r="DQ304" s="414"/>
      <c r="DR304" s="414"/>
      <c r="DS304" s="414"/>
      <c r="DT304" s="414"/>
      <c r="DU304" s="414"/>
      <c r="DV304" s="414"/>
      <c r="DW304" s="414"/>
      <c r="DX304" s="414"/>
      <c r="DY304" s="414"/>
      <c r="DZ304" s="414"/>
      <c r="EA304" s="414"/>
      <c r="EB304" s="414"/>
      <c r="EC304" s="414"/>
      <c r="ED304" s="414"/>
      <c r="EE304" s="414"/>
      <c r="EF304" s="414"/>
      <c r="EG304" s="414"/>
      <c r="EH304" s="414"/>
      <c r="EI304" s="414"/>
      <c r="EJ304" s="414"/>
      <c r="EK304" s="414"/>
      <c r="EL304" s="414"/>
      <c r="EM304" s="414"/>
      <c r="EN304" s="414"/>
      <c r="EO304" s="414"/>
      <c r="EP304" s="414"/>
      <c r="EQ304" s="414"/>
      <c r="ER304" s="414"/>
      <c r="ES304" s="414"/>
      <c r="ET304" s="414"/>
      <c r="EU304" s="414"/>
    </row>
    <row r="305" spans="1:151" s="424" customFormat="1" ht="75" hidden="1">
      <c r="A305" s="424" t="s">
        <v>2529</v>
      </c>
      <c r="B305" s="424" t="s">
        <v>884</v>
      </c>
      <c r="C305" s="454" t="s">
        <v>361</v>
      </c>
      <c r="D305" s="424" t="s">
        <v>2530</v>
      </c>
      <c r="E305" s="424" t="s">
        <v>2455</v>
      </c>
      <c r="F305" s="424" t="s">
        <v>33</v>
      </c>
      <c r="G305" s="455" t="s">
        <v>2522</v>
      </c>
      <c r="H305" s="424" t="s">
        <v>1508</v>
      </c>
      <c r="I305" s="424" t="s">
        <v>1509</v>
      </c>
      <c r="J305" s="425" t="s">
        <v>1510</v>
      </c>
      <c r="K305" s="425" t="s">
        <v>962</v>
      </c>
      <c r="L305" s="425" t="s">
        <v>962</v>
      </c>
      <c r="M305" s="424" t="s">
        <v>1512</v>
      </c>
      <c r="N305" s="424" t="s">
        <v>1523</v>
      </c>
      <c r="O305" s="424" t="s">
        <v>1581</v>
      </c>
      <c r="P305" s="424" t="s">
        <v>33</v>
      </c>
      <c r="Q305" s="424" t="s">
        <v>32</v>
      </c>
      <c r="R305" s="424" t="s">
        <v>962</v>
      </c>
      <c r="S305" s="424" t="s">
        <v>1509</v>
      </c>
      <c r="T305" s="424" t="s">
        <v>1516</v>
      </c>
      <c r="V305" s="424" t="s">
        <v>6</v>
      </c>
      <c r="X305" s="424" t="s">
        <v>1517</v>
      </c>
      <c r="AA305" s="424" t="s">
        <v>1509</v>
      </c>
      <c r="AB305" s="424" t="s">
        <v>1509</v>
      </c>
      <c r="AC305" s="424" t="s">
        <v>1509</v>
      </c>
      <c r="AD305" s="424" t="s">
        <v>1509</v>
      </c>
      <c r="AE305" s="424" t="s">
        <v>1509</v>
      </c>
      <c r="AF305" s="425">
        <v>44530</v>
      </c>
      <c r="AG305" s="424" t="s">
        <v>1509</v>
      </c>
      <c r="AH305" s="424">
        <v>1</v>
      </c>
      <c r="AI305" s="414"/>
      <c r="AJ305" s="414"/>
      <c r="AK305" s="414"/>
      <c r="AL305" s="414"/>
      <c r="AM305" s="414"/>
      <c r="AN305" s="414"/>
      <c r="AO305" s="414"/>
      <c r="AP305" s="414"/>
      <c r="AQ305" s="414"/>
      <c r="AR305" s="414"/>
      <c r="AS305" s="414"/>
      <c r="AT305" s="414"/>
      <c r="AU305" s="414"/>
      <c r="AV305" s="414"/>
      <c r="AW305" s="414"/>
      <c r="AX305" s="414"/>
      <c r="AY305" s="414"/>
      <c r="AZ305" s="414"/>
      <c r="BA305" s="414"/>
      <c r="BB305" s="414"/>
      <c r="BC305" s="414"/>
      <c r="BD305" s="414"/>
      <c r="BE305" s="414"/>
      <c r="BF305" s="414"/>
      <c r="BG305" s="414"/>
      <c r="BH305" s="414"/>
      <c r="BI305" s="414"/>
      <c r="BJ305" s="414"/>
      <c r="BK305" s="414"/>
      <c r="BL305" s="414"/>
      <c r="BM305" s="414"/>
      <c r="BN305" s="414"/>
      <c r="BO305" s="414"/>
      <c r="BP305" s="414"/>
      <c r="BQ305" s="414"/>
      <c r="BR305" s="414"/>
      <c r="BS305" s="414"/>
      <c r="BT305" s="414"/>
      <c r="BU305" s="414"/>
      <c r="BV305" s="414"/>
      <c r="BW305" s="414"/>
      <c r="BX305" s="414"/>
      <c r="BY305" s="414"/>
      <c r="BZ305" s="414"/>
      <c r="CA305" s="414"/>
      <c r="CB305" s="414"/>
      <c r="CC305" s="414"/>
      <c r="CD305" s="414"/>
      <c r="CE305" s="414"/>
      <c r="CF305" s="414"/>
      <c r="CG305" s="414"/>
      <c r="CH305" s="414"/>
      <c r="CI305" s="414"/>
      <c r="CJ305" s="414"/>
      <c r="CK305" s="414"/>
      <c r="CL305" s="414"/>
      <c r="CM305" s="414"/>
      <c r="CN305" s="414"/>
      <c r="CO305" s="414"/>
      <c r="CP305" s="414"/>
      <c r="CQ305" s="414"/>
      <c r="CR305" s="414"/>
      <c r="CS305" s="414"/>
      <c r="CT305" s="414"/>
      <c r="CU305" s="414"/>
      <c r="CV305" s="414"/>
      <c r="CW305" s="414"/>
      <c r="CX305" s="414"/>
      <c r="CY305" s="414"/>
      <c r="CZ305" s="414"/>
      <c r="DA305" s="414"/>
      <c r="DB305" s="414"/>
      <c r="DC305" s="414"/>
      <c r="DD305" s="414"/>
      <c r="DE305" s="414"/>
      <c r="DF305" s="414"/>
      <c r="DG305" s="414"/>
      <c r="DH305" s="414"/>
      <c r="DI305" s="414"/>
      <c r="DJ305" s="414"/>
      <c r="DK305" s="414"/>
      <c r="DL305" s="414"/>
      <c r="DM305" s="414"/>
      <c r="DN305" s="414"/>
      <c r="DO305" s="414"/>
      <c r="DP305" s="414"/>
      <c r="DQ305" s="414"/>
      <c r="DR305" s="414"/>
      <c r="DS305" s="414"/>
      <c r="DT305" s="414"/>
      <c r="DU305" s="414"/>
      <c r="DV305" s="414"/>
      <c r="DW305" s="414"/>
      <c r="DX305" s="414"/>
      <c r="DY305" s="414"/>
      <c r="DZ305" s="414"/>
      <c r="EA305" s="414"/>
      <c r="EB305" s="414"/>
      <c r="EC305" s="414"/>
      <c r="ED305" s="414"/>
      <c r="EE305" s="414"/>
      <c r="EF305" s="414"/>
      <c r="EG305" s="414"/>
      <c r="EH305" s="414"/>
      <c r="EI305" s="414"/>
      <c r="EJ305" s="414"/>
      <c r="EK305" s="414"/>
      <c r="EL305" s="414"/>
      <c r="EM305" s="414"/>
      <c r="EN305" s="414"/>
      <c r="EO305" s="414"/>
      <c r="EP305" s="414"/>
      <c r="EQ305" s="414"/>
      <c r="ER305" s="414"/>
      <c r="ES305" s="414"/>
      <c r="ET305" s="414"/>
      <c r="EU305" s="414"/>
    </row>
    <row r="306" spans="1:151" s="424" customFormat="1" ht="45" hidden="1">
      <c r="A306" s="424" t="s">
        <v>2531</v>
      </c>
      <c r="B306" s="424" t="s">
        <v>884</v>
      </c>
      <c r="C306" s="454" t="s">
        <v>361</v>
      </c>
      <c r="D306" s="424" t="s">
        <v>2532</v>
      </c>
      <c r="E306" s="424" t="s">
        <v>2421</v>
      </c>
      <c r="F306" s="424" t="s">
        <v>33</v>
      </c>
      <c r="G306" s="455" t="s">
        <v>2522</v>
      </c>
      <c r="H306" s="424" t="s">
        <v>1508</v>
      </c>
      <c r="I306" s="424" t="s">
        <v>1509</v>
      </c>
      <c r="J306" s="425" t="s">
        <v>1510</v>
      </c>
      <c r="K306" s="425" t="s">
        <v>962</v>
      </c>
      <c r="L306" s="425" t="s">
        <v>962</v>
      </c>
      <c r="M306" s="424" t="s">
        <v>1512</v>
      </c>
      <c r="N306" s="424" t="s">
        <v>1523</v>
      </c>
      <c r="O306" s="424" t="s">
        <v>1581</v>
      </c>
      <c r="P306" s="424" t="s">
        <v>33</v>
      </c>
      <c r="Q306" s="424" t="s">
        <v>32</v>
      </c>
      <c r="R306" s="424" t="s">
        <v>962</v>
      </c>
      <c r="S306" s="424" t="s">
        <v>1509</v>
      </c>
      <c r="T306" s="424" t="s">
        <v>1516</v>
      </c>
      <c r="V306" s="424" t="s">
        <v>6</v>
      </c>
      <c r="X306" s="424" t="s">
        <v>1517</v>
      </c>
      <c r="AA306" s="424" t="s">
        <v>1509</v>
      </c>
      <c r="AB306" s="424" t="s">
        <v>1509</v>
      </c>
      <c r="AC306" s="424" t="s">
        <v>1509</v>
      </c>
      <c r="AD306" s="424" t="s">
        <v>1509</v>
      </c>
      <c r="AE306" s="424" t="s">
        <v>1509</v>
      </c>
      <c r="AF306" s="425">
        <v>44530</v>
      </c>
      <c r="AG306" s="424" t="s">
        <v>1509</v>
      </c>
      <c r="AH306" s="424">
        <v>1</v>
      </c>
      <c r="AI306" s="414"/>
      <c r="AJ306" s="414"/>
      <c r="AK306" s="414"/>
      <c r="AL306" s="414"/>
      <c r="AM306" s="414"/>
      <c r="AN306" s="414"/>
      <c r="AO306" s="414"/>
      <c r="AP306" s="414"/>
      <c r="AQ306" s="414"/>
      <c r="AR306" s="414"/>
      <c r="AS306" s="414"/>
      <c r="AT306" s="414"/>
      <c r="AU306" s="414"/>
      <c r="AV306" s="414"/>
      <c r="AW306" s="414"/>
      <c r="AX306" s="414"/>
      <c r="AY306" s="414"/>
      <c r="AZ306" s="414"/>
      <c r="BA306" s="414"/>
      <c r="BB306" s="414"/>
      <c r="BC306" s="414"/>
      <c r="BD306" s="414"/>
      <c r="BE306" s="414"/>
      <c r="BF306" s="414"/>
      <c r="BG306" s="414"/>
      <c r="BH306" s="414"/>
      <c r="BI306" s="414"/>
      <c r="BJ306" s="414"/>
      <c r="BK306" s="414"/>
      <c r="BL306" s="414"/>
      <c r="BM306" s="414"/>
      <c r="BN306" s="414"/>
      <c r="BO306" s="414"/>
      <c r="BP306" s="414"/>
      <c r="BQ306" s="414"/>
      <c r="BR306" s="414"/>
      <c r="BS306" s="414"/>
      <c r="BT306" s="414"/>
      <c r="BU306" s="414"/>
      <c r="BV306" s="414"/>
      <c r="BW306" s="414"/>
      <c r="BX306" s="414"/>
      <c r="BY306" s="414"/>
      <c r="BZ306" s="414"/>
      <c r="CA306" s="414"/>
      <c r="CB306" s="414"/>
      <c r="CC306" s="414"/>
      <c r="CD306" s="414"/>
      <c r="CE306" s="414"/>
      <c r="CF306" s="414"/>
      <c r="CG306" s="414"/>
      <c r="CH306" s="414"/>
      <c r="CI306" s="414"/>
      <c r="CJ306" s="414"/>
      <c r="CK306" s="414"/>
      <c r="CL306" s="414"/>
      <c r="CM306" s="414"/>
      <c r="CN306" s="414"/>
      <c r="CO306" s="414"/>
      <c r="CP306" s="414"/>
      <c r="CQ306" s="414"/>
      <c r="CR306" s="414"/>
      <c r="CS306" s="414"/>
      <c r="CT306" s="414"/>
      <c r="CU306" s="414"/>
      <c r="CV306" s="414"/>
      <c r="CW306" s="414"/>
      <c r="CX306" s="414"/>
      <c r="CY306" s="414"/>
      <c r="CZ306" s="414"/>
      <c r="DA306" s="414"/>
      <c r="DB306" s="414"/>
      <c r="DC306" s="414"/>
      <c r="DD306" s="414"/>
      <c r="DE306" s="414"/>
      <c r="DF306" s="414"/>
      <c r="DG306" s="414"/>
      <c r="DH306" s="414"/>
      <c r="DI306" s="414"/>
      <c r="DJ306" s="414"/>
      <c r="DK306" s="414"/>
      <c r="DL306" s="414"/>
      <c r="DM306" s="414"/>
      <c r="DN306" s="414"/>
      <c r="DO306" s="414"/>
      <c r="DP306" s="414"/>
      <c r="DQ306" s="414"/>
      <c r="DR306" s="414"/>
      <c r="DS306" s="414"/>
      <c r="DT306" s="414"/>
      <c r="DU306" s="414"/>
      <c r="DV306" s="414"/>
      <c r="DW306" s="414"/>
      <c r="DX306" s="414"/>
      <c r="DY306" s="414"/>
      <c r="DZ306" s="414"/>
      <c r="EA306" s="414"/>
      <c r="EB306" s="414"/>
      <c r="EC306" s="414"/>
      <c r="ED306" s="414"/>
      <c r="EE306" s="414"/>
      <c r="EF306" s="414"/>
      <c r="EG306" s="414"/>
      <c r="EH306" s="414"/>
      <c r="EI306" s="414"/>
      <c r="EJ306" s="414"/>
      <c r="EK306" s="414"/>
      <c r="EL306" s="414"/>
      <c r="EM306" s="414"/>
      <c r="EN306" s="414"/>
      <c r="EO306" s="414"/>
      <c r="EP306" s="414"/>
      <c r="EQ306" s="414"/>
      <c r="ER306" s="414"/>
      <c r="ES306" s="414"/>
      <c r="ET306" s="414"/>
      <c r="EU306" s="414"/>
    </row>
    <row r="307" spans="1:151" s="424" customFormat="1" ht="60" hidden="1">
      <c r="A307" s="424" t="s">
        <v>2533</v>
      </c>
      <c r="B307" s="424" t="s">
        <v>884</v>
      </c>
      <c r="C307" s="454" t="s">
        <v>361</v>
      </c>
      <c r="D307" s="424" t="s">
        <v>2534</v>
      </c>
      <c r="E307" s="424" t="s">
        <v>2535</v>
      </c>
      <c r="F307" s="424" t="s">
        <v>33</v>
      </c>
      <c r="G307" s="455" t="s">
        <v>2522</v>
      </c>
      <c r="H307" s="424" t="s">
        <v>1508</v>
      </c>
      <c r="I307" s="424" t="s">
        <v>1509</v>
      </c>
      <c r="J307" s="425" t="s">
        <v>1510</v>
      </c>
      <c r="K307" s="425" t="s">
        <v>962</v>
      </c>
      <c r="L307" s="425" t="s">
        <v>962</v>
      </c>
      <c r="M307" s="424" t="s">
        <v>1512</v>
      </c>
      <c r="N307" s="424" t="s">
        <v>1523</v>
      </c>
      <c r="O307" s="424" t="s">
        <v>1581</v>
      </c>
      <c r="P307" s="424" t="s">
        <v>33</v>
      </c>
      <c r="Q307" s="424" t="s">
        <v>32</v>
      </c>
      <c r="R307" s="424" t="s">
        <v>962</v>
      </c>
      <c r="S307" s="424" t="s">
        <v>1509</v>
      </c>
      <c r="T307" s="424" t="s">
        <v>1516</v>
      </c>
      <c r="V307" s="424" t="s">
        <v>6</v>
      </c>
      <c r="X307" s="424" t="s">
        <v>1517</v>
      </c>
      <c r="AA307" s="424" t="s">
        <v>1509</v>
      </c>
      <c r="AB307" s="424" t="s">
        <v>1509</v>
      </c>
      <c r="AC307" s="424" t="s">
        <v>1509</v>
      </c>
      <c r="AD307" s="424" t="s">
        <v>1509</v>
      </c>
      <c r="AE307" s="424" t="s">
        <v>1509</v>
      </c>
      <c r="AF307" s="425">
        <v>44530</v>
      </c>
      <c r="AG307" s="424" t="s">
        <v>1509</v>
      </c>
      <c r="AH307" s="424">
        <v>1</v>
      </c>
      <c r="AI307" s="414"/>
      <c r="AJ307" s="414"/>
      <c r="AK307" s="414"/>
      <c r="AL307" s="414"/>
      <c r="AM307" s="414"/>
      <c r="AN307" s="414"/>
      <c r="AO307" s="414"/>
      <c r="AP307" s="414"/>
      <c r="AQ307" s="414"/>
      <c r="AR307" s="414"/>
      <c r="AS307" s="414"/>
      <c r="AT307" s="414"/>
      <c r="AU307" s="414"/>
      <c r="AV307" s="414"/>
      <c r="AW307" s="414"/>
      <c r="AX307" s="414"/>
      <c r="AY307" s="414"/>
      <c r="AZ307" s="414"/>
      <c r="BA307" s="414"/>
      <c r="BB307" s="414"/>
      <c r="BC307" s="414"/>
      <c r="BD307" s="414"/>
      <c r="BE307" s="414"/>
      <c r="BF307" s="414"/>
      <c r="BG307" s="414"/>
      <c r="BH307" s="414"/>
      <c r="BI307" s="414"/>
      <c r="BJ307" s="414"/>
      <c r="BK307" s="414"/>
      <c r="BL307" s="414"/>
      <c r="BM307" s="414"/>
      <c r="BN307" s="414"/>
      <c r="BO307" s="414"/>
      <c r="BP307" s="414"/>
      <c r="BQ307" s="414"/>
      <c r="BR307" s="414"/>
      <c r="BS307" s="414"/>
      <c r="BT307" s="414"/>
      <c r="BU307" s="414"/>
      <c r="BV307" s="414"/>
      <c r="BW307" s="414"/>
      <c r="BX307" s="414"/>
      <c r="BY307" s="414"/>
      <c r="BZ307" s="414"/>
      <c r="CA307" s="414"/>
      <c r="CB307" s="414"/>
      <c r="CC307" s="414"/>
      <c r="CD307" s="414"/>
      <c r="CE307" s="414"/>
      <c r="CF307" s="414"/>
      <c r="CG307" s="414"/>
      <c r="CH307" s="414"/>
      <c r="CI307" s="414"/>
      <c r="CJ307" s="414"/>
      <c r="CK307" s="414"/>
      <c r="CL307" s="414"/>
      <c r="CM307" s="414"/>
      <c r="CN307" s="414"/>
      <c r="CO307" s="414"/>
      <c r="CP307" s="414"/>
      <c r="CQ307" s="414"/>
      <c r="CR307" s="414"/>
      <c r="CS307" s="414"/>
      <c r="CT307" s="414"/>
      <c r="CU307" s="414"/>
      <c r="CV307" s="414"/>
      <c r="CW307" s="414"/>
      <c r="CX307" s="414"/>
      <c r="CY307" s="414"/>
      <c r="CZ307" s="414"/>
      <c r="DA307" s="414"/>
      <c r="DB307" s="414"/>
      <c r="DC307" s="414"/>
      <c r="DD307" s="414"/>
      <c r="DE307" s="414"/>
      <c r="DF307" s="414"/>
      <c r="DG307" s="414"/>
      <c r="DH307" s="414"/>
      <c r="DI307" s="414"/>
      <c r="DJ307" s="414"/>
      <c r="DK307" s="414"/>
      <c r="DL307" s="414"/>
      <c r="DM307" s="414"/>
      <c r="DN307" s="414"/>
      <c r="DO307" s="414"/>
      <c r="DP307" s="414"/>
      <c r="DQ307" s="414"/>
      <c r="DR307" s="414"/>
      <c r="DS307" s="414"/>
      <c r="DT307" s="414"/>
      <c r="DU307" s="414"/>
      <c r="DV307" s="414"/>
      <c r="DW307" s="414"/>
      <c r="DX307" s="414"/>
      <c r="DY307" s="414"/>
      <c r="DZ307" s="414"/>
      <c r="EA307" s="414"/>
      <c r="EB307" s="414"/>
      <c r="EC307" s="414"/>
      <c r="ED307" s="414"/>
      <c r="EE307" s="414"/>
      <c r="EF307" s="414"/>
      <c r="EG307" s="414"/>
      <c r="EH307" s="414"/>
      <c r="EI307" s="414"/>
      <c r="EJ307" s="414"/>
      <c r="EK307" s="414"/>
      <c r="EL307" s="414"/>
      <c r="EM307" s="414"/>
      <c r="EN307" s="414"/>
      <c r="EO307" s="414"/>
      <c r="EP307" s="414"/>
      <c r="EQ307" s="414"/>
      <c r="ER307" s="414"/>
      <c r="ES307" s="414"/>
      <c r="ET307" s="414"/>
      <c r="EU307" s="414"/>
    </row>
    <row r="308" spans="1:151" s="424" customFormat="1" ht="45" hidden="1">
      <c r="A308" s="424" t="s">
        <v>2536</v>
      </c>
      <c r="B308" s="424" t="s">
        <v>884</v>
      </c>
      <c r="C308" s="454" t="s">
        <v>361</v>
      </c>
      <c r="D308" s="424" t="s">
        <v>2537</v>
      </c>
      <c r="E308" s="424" t="s">
        <v>2495</v>
      </c>
      <c r="F308" s="424" t="s">
        <v>33</v>
      </c>
      <c r="G308" s="455" t="s">
        <v>2522</v>
      </c>
      <c r="H308" s="424" t="s">
        <v>1508</v>
      </c>
      <c r="I308" s="424" t="s">
        <v>1509</v>
      </c>
      <c r="J308" s="425" t="s">
        <v>1510</v>
      </c>
      <c r="K308" s="425" t="s">
        <v>962</v>
      </c>
      <c r="L308" s="425" t="s">
        <v>962</v>
      </c>
      <c r="M308" s="424" t="s">
        <v>1512</v>
      </c>
      <c r="N308" s="424" t="s">
        <v>1523</v>
      </c>
      <c r="O308" s="424" t="s">
        <v>1581</v>
      </c>
      <c r="P308" s="424" t="s">
        <v>33</v>
      </c>
      <c r="Q308" s="424" t="s">
        <v>32</v>
      </c>
      <c r="R308" s="424" t="s">
        <v>962</v>
      </c>
      <c r="S308" s="424" t="s">
        <v>1509</v>
      </c>
      <c r="T308" s="424" t="s">
        <v>1516</v>
      </c>
      <c r="V308" s="424" t="s">
        <v>6</v>
      </c>
      <c r="X308" s="424" t="s">
        <v>1517</v>
      </c>
      <c r="AA308" s="424" t="s">
        <v>1509</v>
      </c>
      <c r="AB308" s="424" t="s">
        <v>1509</v>
      </c>
      <c r="AC308" s="424" t="s">
        <v>1509</v>
      </c>
      <c r="AD308" s="424" t="s">
        <v>1509</v>
      </c>
      <c r="AE308" s="424" t="s">
        <v>1509</v>
      </c>
      <c r="AF308" s="425">
        <v>44530</v>
      </c>
      <c r="AG308" s="424" t="s">
        <v>1509</v>
      </c>
      <c r="AH308" s="424">
        <v>1</v>
      </c>
      <c r="AI308" s="414"/>
      <c r="AJ308" s="414"/>
      <c r="AK308" s="414"/>
      <c r="AL308" s="414"/>
      <c r="AM308" s="414"/>
      <c r="AN308" s="414"/>
      <c r="AO308" s="414"/>
      <c r="AP308" s="414"/>
      <c r="AQ308" s="414"/>
      <c r="AR308" s="414"/>
      <c r="AS308" s="414"/>
      <c r="AT308" s="414"/>
      <c r="AU308" s="414"/>
      <c r="AV308" s="414"/>
      <c r="AW308" s="414"/>
      <c r="AX308" s="414"/>
      <c r="AY308" s="414"/>
      <c r="AZ308" s="414"/>
      <c r="BA308" s="414"/>
      <c r="BB308" s="414"/>
      <c r="BC308" s="414"/>
      <c r="BD308" s="414"/>
      <c r="BE308" s="414"/>
      <c r="BF308" s="414"/>
      <c r="BG308" s="414"/>
      <c r="BH308" s="414"/>
      <c r="BI308" s="414"/>
      <c r="BJ308" s="414"/>
      <c r="BK308" s="414"/>
      <c r="BL308" s="414"/>
      <c r="BM308" s="414"/>
      <c r="BN308" s="414"/>
      <c r="BO308" s="414"/>
      <c r="BP308" s="414"/>
      <c r="BQ308" s="414"/>
      <c r="BR308" s="414"/>
      <c r="BS308" s="414"/>
      <c r="BT308" s="414"/>
      <c r="BU308" s="414"/>
      <c r="BV308" s="414"/>
      <c r="BW308" s="414"/>
      <c r="BX308" s="414"/>
      <c r="BY308" s="414"/>
      <c r="BZ308" s="414"/>
      <c r="CA308" s="414"/>
      <c r="CB308" s="414"/>
      <c r="CC308" s="414"/>
      <c r="CD308" s="414"/>
      <c r="CE308" s="414"/>
      <c r="CF308" s="414"/>
      <c r="CG308" s="414"/>
      <c r="CH308" s="414"/>
      <c r="CI308" s="414"/>
      <c r="CJ308" s="414"/>
      <c r="CK308" s="414"/>
      <c r="CL308" s="414"/>
      <c r="CM308" s="414"/>
      <c r="CN308" s="414"/>
      <c r="CO308" s="414"/>
      <c r="CP308" s="414"/>
      <c r="CQ308" s="414"/>
      <c r="CR308" s="414"/>
      <c r="CS308" s="414"/>
      <c r="CT308" s="414"/>
      <c r="CU308" s="414"/>
      <c r="CV308" s="414"/>
      <c r="CW308" s="414"/>
      <c r="CX308" s="414"/>
      <c r="CY308" s="414"/>
      <c r="CZ308" s="414"/>
      <c r="DA308" s="414"/>
      <c r="DB308" s="414"/>
      <c r="DC308" s="414"/>
      <c r="DD308" s="414"/>
      <c r="DE308" s="414"/>
      <c r="DF308" s="414"/>
      <c r="DG308" s="414"/>
      <c r="DH308" s="414"/>
      <c r="DI308" s="414"/>
      <c r="DJ308" s="414"/>
      <c r="DK308" s="414"/>
      <c r="DL308" s="414"/>
      <c r="DM308" s="414"/>
      <c r="DN308" s="414"/>
      <c r="DO308" s="414"/>
      <c r="DP308" s="414"/>
      <c r="DQ308" s="414"/>
      <c r="DR308" s="414"/>
      <c r="DS308" s="414"/>
      <c r="DT308" s="414"/>
      <c r="DU308" s="414"/>
      <c r="DV308" s="414"/>
      <c r="DW308" s="414"/>
      <c r="DX308" s="414"/>
      <c r="DY308" s="414"/>
      <c r="DZ308" s="414"/>
      <c r="EA308" s="414"/>
      <c r="EB308" s="414"/>
      <c r="EC308" s="414"/>
      <c r="ED308" s="414"/>
      <c r="EE308" s="414"/>
      <c r="EF308" s="414"/>
      <c r="EG308" s="414"/>
      <c r="EH308" s="414"/>
      <c r="EI308" s="414"/>
      <c r="EJ308" s="414"/>
      <c r="EK308" s="414"/>
      <c r="EL308" s="414"/>
      <c r="EM308" s="414"/>
      <c r="EN308" s="414"/>
      <c r="EO308" s="414"/>
      <c r="EP308" s="414"/>
      <c r="EQ308" s="414"/>
      <c r="ER308" s="414"/>
      <c r="ES308" s="414"/>
      <c r="ET308" s="414"/>
      <c r="EU308" s="414"/>
    </row>
    <row r="309" spans="1:151" s="424" customFormat="1" ht="45" hidden="1">
      <c r="A309" s="424" t="s">
        <v>2538</v>
      </c>
      <c r="B309" s="424" t="s">
        <v>884</v>
      </c>
      <c r="C309" s="454" t="s">
        <v>361</v>
      </c>
      <c r="D309" s="424" t="s">
        <v>2539</v>
      </c>
      <c r="E309" s="424" t="s">
        <v>2473</v>
      </c>
      <c r="F309" s="424" t="s">
        <v>33</v>
      </c>
      <c r="G309" s="455" t="s">
        <v>2540</v>
      </c>
      <c r="H309" s="424" t="s">
        <v>1508</v>
      </c>
      <c r="I309" s="424" t="s">
        <v>1509</v>
      </c>
      <c r="J309" s="425" t="s">
        <v>1510</v>
      </c>
      <c r="K309" s="425" t="s">
        <v>962</v>
      </c>
      <c r="L309" s="425" t="s">
        <v>962</v>
      </c>
      <c r="M309" s="424" t="s">
        <v>1512</v>
      </c>
      <c r="N309" s="424" t="s">
        <v>1523</v>
      </c>
      <c r="O309" s="424" t="s">
        <v>1581</v>
      </c>
      <c r="P309" s="424" t="s">
        <v>33</v>
      </c>
      <c r="Q309" s="424" t="s">
        <v>32</v>
      </c>
      <c r="R309" s="424" t="s">
        <v>962</v>
      </c>
      <c r="S309" s="424" t="s">
        <v>1509</v>
      </c>
      <c r="T309" s="424" t="s">
        <v>1516</v>
      </c>
      <c r="V309" s="424" t="s">
        <v>6</v>
      </c>
      <c r="X309" s="424" t="s">
        <v>1517</v>
      </c>
      <c r="AA309" s="424" t="s">
        <v>1509</v>
      </c>
      <c r="AB309" s="424" t="s">
        <v>1509</v>
      </c>
      <c r="AC309" s="424" t="s">
        <v>1509</v>
      </c>
      <c r="AD309" s="424" t="s">
        <v>1509</v>
      </c>
      <c r="AE309" s="424" t="s">
        <v>1509</v>
      </c>
      <c r="AF309" s="425">
        <v>44530</v>
      </c>
      <c r="AG309" s="424" t="s">
        <v>1509</v>
      </c>
      <c r="AH309" s="424">
        <v>1</v>
      </c>
      <c r="AI309" s="414"/>
      <c r="AJ309" s="414"/>
      <c r="AK309" s="414"/>
      <c r="AL309" s="414"/>
      <c r="AM309" s="414"/>
      <c r="AN309" s="414"/>
      <c r="AO309" s="414"/>
      <c r="AP309" s="414"/>
      <c r="AQ309" s="414"/>
      <c r="AR309" s="414"/>
      <c r="AS309" s="414"/>
      <c r="AT309" s="414"/>
      <c r="AU309" s="414"/>
      <c r="AV309" s="414"/>
      <c r="AW309" s="414"/>
      <c r="AX309" s="414"/>
      <c r="AY309" s="414"/>
      <c r="AZ309" s="414"/>
      <c r="BA309" s="414"/>
      <c r="BB309" s="414"/>
      <c r="BC309" s="414"/>
      <c r="BD309" s="414"/>
      <c r="BE309" s="414"/>
      <c r="BF309" s="414"/>
      <c r="BG309" s="414"/>
      <c r="BH309" s="414"/>
      <c r="BI309" s="414"/>
      <c r="BJ309" s="414"/>
      <c r="BK309" s="414"/>
      <c r="BL309" s="414"/>
      <c r="BM309" s="414"/>
      <c r="BN309" s="414"/>
      <c r="BO309" s="414"/>
      <c r="BP309" s="414"/>
      <c r="BQ309" s="414"/>
      <c r="BR309" s="414"/>
      <c r="BS309" s="414"/>
      <c r="BT309" s="414"/>
      <c r="BU309" s="414"/>
      <c r="BV309" s="414"/>
      <c r="BW309" s="414"/>
      <c r="BX309" s="414"/>
      <c r="BY309" s="414"/>
      <c r="BZ309" s="414"/>
      <c r="CA309" s="414"/>
      <c r="CB309" s="414"/>
      <c r="CC309" s="414"/>
      <c r="CD309" s="414"/>
      <c r="CE309" s="414"/>
      <c r="CF309" s="414"/>
      <c r="CG309" s="414"/>
      <c r="CH309" s="414"/>
      <c r="CI309" s="414"/>
      <c r="CJ309" s="414"/>
      <c r="CK309" s="414"/>
      <c r="CL309" s="414"/>
      <c r="CM309" s="414"/>
      <c r="CN309" s="414"/>
      <c r="CO309" s="414"/>
      <c r="CP309" s="414"/>
      <c r="CQ309" s="414"/>
      <c r="CR309" s="414"/>
      <c r="CS309" s="414"/>
      <c r="CT309" s="414"/>
      <c r="CU309" s="414"/>
      <c r="CV309" s="414"/>
      <c r="CW309" s="414"/>
      <c r="CX309" s="414"/>
      <c r="CY309" s="414"/>
      <c r="CZ309" s="414"/>
      <c r="DA309" s="414"/>
      <c r="DB309" s="414"/>
      <c r="DC309" s="414"/>
      <c r="DD309" s="414"/>
      <c r="DE309" s="414"/>
      <c r="DF309" s="414"/>
      <c r="DG309" s="414"/>
      <c r="DH309" s="414"/>
      <c r="DI309" s="414"/>
      <c r="DJ309" s="414"/>
      <c r="DK309" s="414"/>
      <c r="DL309" s="414"/>
      <c r="DM309" s="414"/>
      <c r="DN309" s="414"/>
      <c r="DO309" s="414"/>
      <c r="DP309" s="414"/>
      <c r="DQ309" s="414"/>
      <c r="DR309" s="414"/>
      <c r="DS309" s="414"/>
      <c r="DT309" s="414"/>
      <c r="DU309" s="414"/>
      <c r="DV309" s="414"/>
      <c r="DW309" s="414"/>
      <c r="DX309" s="414"/>
      <c r="DY309" s="414"/>
      <c r="DZ309" s="414"/>
      <c r="EA309" s="414"/>
      <c r="EB309" s="414"/>
      <c r="EC309" s="414"/>
      <c r="ED309" s="414"/>
      <c r="EE309" s="414"/>
      <c r="EF309" s="414"/>
      <c r="EG309" s="414"/>
      <c r="EH309" s="414"/>
      <c r="EI309" s="414"/>
      <c r="EJ309" s="414"/>
      <c r="EK309" s="414"/>
      <c r="EL309" s="414"/>
      <c r="EM309" s="414"/>
      <c r="EN309" s="414"/>
      <c r="EO309" s="414"/>
      <c r="EP309" s="414"/>
      <c r="EQ309" s="414"/>
      <c r="ER309" s="414"/>
      <c r="ES309" s="414"/>
      <c r="ET309" s="414"/>
      <c r="EU309" s="414"/>
    </row>
    <row r="310" spans="1:151" s="424" customFormat="1" ht="30" hidden="1">
      <c r="A310" s="424" t="s">
        <v>2541</v>
      </c>
      <c r="B310" s="424" t="s">
        <v>884</v>
      </c>
      <c r="C310" s="454" t="s">
        <v>361</v>
      </c>
      <c r="D310" s="424" t="s">
        <v>2542</v>
      </c>
      <c r="E310" s="424" t="s">
        <v>2408</v>
      </c>
      <c r="F310" s="424" t="s">
        <v>33</v>
      </c>
      <c r="G310" s="455" t="s">
        <v>2540</v>
      </c>
      <c r="H310" s="424" t="s">
        <v>1508</v>
      </c>
      <c r="I310" s="424" t="s">
        <v>1509</v>
      </c>
      <c r="J310" s="425" t="s">
        <v>1510</v>
      </c>
      <c r="K310" s="425" t="s">
        <v>962</v>
      </c>
      <c r="L310" s="425" t="s">
        <v>962</v>
      </c>
      <c r="M310" s="424" t="s">
        <v>1512</v>
      </c>
      <c r="N310" s="424" t="s">
        <v>1523</v>
      </c>
      <c r="O310" s="424" t="s">
        <v>1581</v>
      </c>
      <c r="P310" s="424" t="s">
        <v>33</v>
      </c>
      <c r="Q310" s="424" t="s">
        <v>32</v>
      </c>
      <c r="R310" s="424" t="s">
        <v>962</v>
      </c>
      <c r="S310" s="424" t="s">
        <v>1509</v>
      </c>
      <c r="T310" s="424" t="s">
        <v>1516</v>
      </c>
      <c r="V310" s="424" t="s">
        <v>6</v>
      </c>
      <c r="X310" s="424" t="s">
        <v>1517</v>
      </c>
      <c r="AA310" s="424" t="s">
        <v>1509</v>
      </c>
      <c r="AB310" s="424" t="s">
        <v>1509</v>
      </c>
      <c r="AC310" s="424" t="s">
        <v>1509</v>
      </c>
      <c r="AD310" s="424" t="s">
        <v>1509</v>
      </c>
      <c r="AE310" s="424" t="s">
        <v>1509</v>
      </c>
      <c r="AF310" s="425">
        <v>44530</v>
      </c>
      <c r="AG310" s="424" t="s">
        <v>1509</v>
      </c>
      <c r="AH310" s="424">
        <v>1</v>
      </c>
      <c r="AI310" s="414"/>
      <c r="AJ310" s="414"/>
      <c r="AK310" s="414"/>
      <c r="AL310" s="414"/>
      <c r="AM310" s="414"/>
      <c r="AN310" s="414"/>
      <c r="AO310" s="414"/>
      <c r="AP310" s="414"/>
      <c r="AQ310" s="414"/>
      <c r="AR310" s="414"/>
      <c r="AS310" s="414"/>
      <c r="AT310" s="414"/>
      <c r="AU310" s="414"/>
      <c r="AV310" s="414"/>
      <c r="AW310" s="414"/>
      <c r="AX310" s="414"/>
      <c r="AY310" s="414"/>
      <c r="AZ310" s="414"/>
      <c r="BA310" s="414"/>
      <c r="BB310" s="414"/>
      <c r="BC310" s="414"/>
      <c r="BD310" s="414"/>
      <c r="BE310" s="414"/>
      <c r="BF310" s="414"/>
      <c r="BG310" s="414"/>
      <c r="BH310" s="414"/>
      <c r="BI310" s="414"/>
      <c r="BJ310" s="414"/>
      <c r="BK310" s="414"/>
      <c r="BL310" s="414"/>
      <c r="BM310" s="414"/>
      <c r="BN310" s="414"/>
      <c r="BO310" s="414"/>
      <c r="BP310" s="414"/>
      <c r="BQ310" s="414"/>
      <c r="BR310" s="414"/>
      <c r="BS310" s="414"/>
      <c r="BT310" s="414"/>
      <c r="BU310" s="414"/>
      <c r="BV310" s="414"/>
      <c r="BW310" s="414"/>
      <c r="BX310" s="414"/>
      <c r="BY310" s="414"/>
      <c r="BZ310" s="414"/>
      <c r="CA310" s="414"/>
      <c r="CB310" s="414"/>
      <c r="CC310" s="414"/>
      <c r="CD310" s="414"/>
      <c r="CE310" s="414"/>
      <c r="CF310" s="414"/>
      <c r="CG310" s="414"/>
      <c r="CH310" s="414"/>
      <c r="CI310" s="414"/>
      <c r="CJ310" s="414"/>
      <c r="CK310" s="414"/>
      <c r="CL310" s="414"/>
      <c r="CM310" s="414"/>
      <c r="CN310" s="414"/>
      <c r="CO310" s="414"/>
      <c r="CP310" s="414"/>
      <c r="CQ310" s="414"/>
      <c r="CR310" s="414"/>
      <c r="CS310" s="414"/>
      <c r="CT310" s="414"/>
      <c r="CU310" s="414"/>
      <c r="CV310" s="414"/>
      <c r="CW310" s="414"/>
      <c r="CX310" s="414"/>
      <c r="CY310" s="414"/>
      <c r="CZ310" s="414"/>
      <c r="DA310" s="414"/>
      <c r="DB310" s="414"/>
      <c r="DC310" s="414"/>
      <c r="DD310" s="414"/>
      <c r="DE310" s="414"/>
      <c r="DF310" s="414"/>
      <c r="DG310" s="414"/>
      <c r="DH310" s="414"/>
      <c r="DI310" s="414"/>
      <c r="DJ310" s="414"/>
      <c r="DK310" s="414"/>
      <c r="DL310" s="414"/>
      <c r="DM310" s="414"/>
      <c r="DN310" s="414"/>
      <c r="DO310" s="414"/>
      <c r="DP310" s="414"/>
      <c r="DQ310" s="414"/>
      <c r="DR310" s="414"/>
      <c r="DS310" s="414"/>
      <c r="DT310" s="414"/>
      <c r="DU310" s="414"/>
      <c r="DV310" s="414"/>
      <c r="DW310" s="414"/>
      <c r="DX310" s="414"/>
      <c r="DY310" s="414"/>
      <c r="DZ310" s="414"/>
      <c r="EA310" s="414"/>
      <c r="EB310" s="414"/>
      <c r="EC310" s="414"/>
      <c r="ED310" s="414"/>
      <c r="EE310" s="414"/>
      <c r="EF310" s="414"/>
      <c r="EG310" s="414"/>
      <c r="EH310" s="414"/>
      <c r="EI310" s="414"/>
      <c r="EJ310" s="414"/>
      <c r="EK310" s="414"/>
      <c r="EL310" s="414"/>
      <c r="EM310" s="414"/>
      <c r="EN310" s="414"/>
      <c r="EO310" s="414"/>
      <c r="EP310" s="414"/>
      <c r="EQ310" s="414"/>
      <c r="ER310" s="414"/>
      <c r="ES310" s="414"/>
      <c r="ET310" s="414"/>
      <c r="EU310" s="414"/>
    </row>
    <row r="311" spans="1:151" s="424" customFormat="1" ht="45" hidden="1">
      <c r="A311" s="424" t="s">
        <v>2543</v>
      </c>
      <c r="B311" s="424" t="s">
        <v>884</v>
      </c>
      <c r="C311" s="454" t="s">
        <v>361</v>
      </c>
      <c r="D311" s="424" t="s">
        <v>2544</v>
      </c>
      <c r="E311" s="424" t="s">
        <v>2448</v>
      </c>
      <c r="F311" s="424" t="s">
        <v>33</v>
      </c>
      <c r="G311" s="455" t="s">
        <v>2540</v>
      </c>
      <c r="H311" s="424" t="s">
        <v>1508</v>
      </c>
      <c r="I311" s="424" t="s">
        <v>1509</v>
      </c>
      <c r="J311" s="425" t="s">
        <v>1510</v>
      </c>
      <c r="K311" s="425" t="s">
        <v>962</v>
      </c>
      <c r="L311" s="425" t="s">
        <v>962</v>
      </c>
      <c r="M311" s="424" t="s">
        <v>1512</v>
      </c>
      <c r="N311" s="424" t="s">
        <v>1523</v>
      </c>
      <c r="O311" s="424" t="s">
        <v>1581</v>
      </c>
      <c r="P311" s="424" t="s">
        <v>33</v>
      </c>
      <c r="Q311" s="424" t="s">
        <v>32</v>
      </c>
      <c r="R311" s="424" t="s">
        <v>962</v>
      </c>
      <c r="S311" s="424" t="s">
        <v>1509</v>
      </c>
      <c r="T311" s="424" t="s">
        <v>1516</v>
      </c>
      <c r="V311" s="424" t="s">
        <v>6</v>
      </c>
      <c r="X311" s="424" t="s">
        <v>1517</v>
      </c>
      <c r="AA311" s="424" t="s">
        <v>1509</v>
      </c>
      <c r="AB311" s="424" t="s">
        <v>1509</v>
      </c>
      <c r="AC311" s="424" t="s">
        <v>1509</v>
      </c>
      <c r="AD311" s="424" t="s">
        <v>1509</v>
      </c>
      <c r="AE311" s="424" t="s">
        <v>1509</v>
      </c>
      <c r="AF311" s="425">
        <v>44530</v>
      </c>
      <c r="AG311" s="424" t="s">
        <v>1509</v>
      </c>
      <c r="AH311" s="424">
        <v>1</v>
      </c>
      <c r="AI311" s="414"/>
      <c r="AJ311" s="414"/>
      <c r="AK311" s="414"/>
      <c r="AL311" s="414"/>
      <c r="AM311" s="414"/>
      <c r="AN311" s="414"/>
      <c r="AO311" s="414"/>
      <c r="AP311" s="414"/>
      <c r="AQ311" s="414"/>
      <c r="AR311" s="414"/>
      <c r="AS311" s="414"/>
      <c r="AT311" s="414"/>
      <c r="AU311" s="414"/>
      <c r="AV311" s="414"/>
      <c r="AW311" s="414"/>
      <c r="AX311" s="414"/>
      <c r="AY311" s="414"/>
      <c r="AZ311" s="414"/>
      <c r="BA311" s="414"/>
      <c r="BB311" s="414"/>
      <c r="BC311" s="414"/>
      <c r="BD311" s="414"/>
      <c r="BE311" s="414"/>
      <c r="BF311" s="414"/>
      <c r="BG311" s="414"/>
      <c r="BH311" s="414"/>
      <c r="BI311" s="414"/>
      <c r="BJ311" s="414"/>
      <c r="BK311" s="414"/>
      <c r="BL311" s="414"/>
      <c r="BM311" s="414"/>
      <c r="BN311" s="414"/>
      <c r="BO311" s="414"/>
      <c r="BP311" s="414"/>
      <c r="BQ311" s="414"/>
      <c r="BR311" s="414"/>
      <c r="BS311" s="414"/>
      <c r="BT311" s="414"/>
      <c r="BU311" s="414"/>
      <c r="BV311" s="414"/>
      <c r="BW311" s="414"/>
      <c r="BX311" s="414"/>
      <c r="BY311" s="414"/>
      <c r="BZ311" s="414"/>
      <c r="CA311" s="414"/>
      <c r="CB311" s="414"/>
      <c r="CC311" s="414"/>
      <c r="CD311" s="414"/>
      <c r="CE311" s="414"/>
      <c r="CF311" s="414"/>
      <c r="CG311" s="414"/>
      <c r="CH311" s="414"/>
      <c r="CI311" s="414"/>
      <c r="CJ311" s="414"/>
      <c r="CK311" s="414"/>
      <c r="CL311" s="414"/>
      <c r="CM311" s="414"/>
      <c r="CN311" s="414"/>
      <c r="CO311" s="414"/>
      <c r="CP311" s="414"/>
      <c r="CQ311" s="414"/>
      <c r="CR311" s="414"/>
      <c r="CS311" s="414"/>
      <c r="CT311" s="414"/>
      <c r="CU311" s="414"/>
      <c r="CV311" s="414"/>
      <c r="CW311" s="414"/>
      <c r="CX311" s="414"/>
      <c r="CY311" s="414"/>
      <c r="CZ311" s="414"/>
      <c r="DA311" s="414"/>
      <c r="DB311" s="414"/>
      <c r="DC311" s="414"/>
      <c r="DD311" s="414"/>
      <c r="DE311" s="414"/>
      <c r="DF311" s="414"/>
      <c r="DG311" s="414"/>
      <c r="DH311" s="414"/>
      <c r="DI311" s="414"/>
      <c r="DJ311" s="414"/>
      <c r="DK311" s="414"/>
      <c r="DL311" s="414"/>
      <c r="DM311" s="414"/>
      <c r="DN311" s="414"/>
      <c r="DO311" s="414"/>
      <c r="DP311" s="414"/>
      <c r="DQ311" s="414"/>
      <c r="DR311" s="414"/>
      <c r="DS311" s="414"/>
      <c r="DT311" s="414"/>
      <c r="DU311" s="414"/>
      <c r="DV311" s="414"/>
      <c r="DW311" s="414"/>
      <c r="DX311" s="414"/>
      <c r="DY311" s="414"/>
      <c r="DZ311" s="414"/>
      <c r="EA311" s="414"/>
      <c r="EB311" s="414"/>
      <c r="EC311" s="414"/>
      <c r="ED311" s="414"/>
      <c r="EE311" s="414"/>
      <c r="EF311" s="414"/>
      <c r="EG311" s="414"/>
      <c r="EH311" s="414"/>
      <c r="EI311" s="414"/>
      <c r="EJ311" s="414"/>
      <c r="EK311" s="414"/>
      <c r="EL311" s="414"/>
      <c r="EM311" s="414"/>
      <c r="EN311" s="414"/>
      <c r="EO311" s="414"/>
      <c r="EP311" s="414"/>
      <c r="EQ311" s="414"/>
      <c r="ER311" s="414"/>
      <c r="ES311" s="414"/>
      <c r="ET311" s="414"/>
      <c r="EU311" s="414"/>
    </row>
    <row r="312" spans="1:151" s="424" customFormat="1" ht="45" hidden="1">
      <c r="A312" s="424" t="s">
        <v>2545</v>
      </c>
      <c r="B312" s="424" t="s">
        <v>884</v>
      </c>
      <c r="C312" s="454" t="s">
        <v>361</v>
      </c>
      <c r="D312" s="424" t="s">
        <v>2546</v>
      </c>
      <c r="E312" s="424" t="s">
        <v>2415</v>
      </c>
      <c r="F312" s="424" t="s">
        <v>33</v>
      </c>
      <c r="G312" s="455" t="s">
        <v>2540</v>
      </c>
      <c r="H312" s="424" t="s">
        <v>1508</v>
      </c>
      <c r="I312" s="424" t="s">
        <v>1509</v>
      </c>
      <c r="J312" s="425" t="s">
        <v>1510</v>
      </c>
      <c r="K312" s="425" t="s">
        <v>962</v>
      </c>
      <c r="L312" s="425" t="s">
        <v>962</v>
      </c>
      <c r="M312" s="424" t="s">
        <v>1512</v>
      </c>
      <c r="N312" s="424" t="s">
        <v>1523</v>
      </c>
      <c r="O312" s="424" t="s">
        <v>1581</v>
      </c>
      <c r="P312" s="424" t="s">
        <v>33</v>
      </c>
      <c r="Q312" s="424" t="s">
        <v>32</v>
      </c>
      <c r="R312" s="424" t="s">
        <v>962</v>
      </c>
      <c r="S312" s="424" t="s">
        <v>1509</v>
      </c>
      <c r="T312" s="424" t="s">
        <v>1516</v>
      </c>
      <c r="V312" s="424" t="s">
        <v>6</v>
      </c>
      <c r="X312" s="424" t="s">
        <v>1517</v>
      </c>
      <c r="AA312" s="424" t="s">
        <v>1509</v>
      </c>
      <c r="AB312" s="424" t="s">
        <v>1509</v>
      </c>
      <c r="AC312" s="424" t="s">
        <v>1509</v>
      </c>
      <c r="AD312" s="424" t="s">
        <v>1509</v>
      </c>
      <c r="AE312" s="424" t="s">
        <v>1509</v>
      </c>
      <c r="AF312" s="425">
        <v>44530</v>
      </c>
      <c r="AG312" s="424" t="s">
        <v>1509</v>
      </c>
      <c r="AH312" s="424">
        <v>1</v>
      </c>
      <c r="AI312" s="414"/>
      <c r="AJ312" s="414"/>
      <c r="AK312" s="414"/>
      <c r="AL312" s="414"/>
      <c r="AM312" s="414"/>
      <c r="AN312" s="414"/>
      <c r="AO312" s="414"/>
      <c r="AP312" s="414"/>
      <c r="AQ312" s="414"/>
      <c r="AR312" s="414"/>
      <c r="AS312" s="414"/>
      <c r="AT312" s="414"/>
      <c r="AU312" s="414"/>
      <c r="AV312" s="414"/>
      <c r="AW312" s="414"/>
      <c r="AX312" s="414"/>
      <c r="AY312" s="414"/>
      <c r="AZ312" s="414"/>
      <c r="BA312" s="414"/>
      <c r="BB312" s="414"/>
      <c r="BC312" s="414"/>
      <c r="BD312" s="414"/>
      <c r="BE312" s="414"/>
      <c r="BF312" s="414"/>
      <c r="BG312" s="414"/>
      <c r="BH312" s="414"/>
      <c r="BI312" s="414"/>
      <c r="BJ312" s="414"/>
      <c r="BK312" s="414"/>
      <c r="BL312" s="414"/>
      <c r="BM312" s="414"/>
      <c r="BN312" s="414"/>
      <c r="BO312" s="414"/>
      <c r="BP312" s="414"/>
      <c r="BQ312" s="414"/>
      <c r="BR312" s="414"/>
      <c r="BS312" s="414"/>
      <c r="BT312" s="414"/>
      <c r="BU312" s="414"/>
      <c r="BV312" s="414"/>
      <c r="BW312" s="414"/>
      <c r="BX312" s="414"/>
      <c r="BY312" s="414"/>
      <c r="BZ312" s="414"/>
      <c r="CA312" s="414"/>
      <c r="CB312" s="414"/>
      <c r="CC312" s="414"/>
      <c r="CD312" s="414"/>
      <c r="CE312" s="414"/>
      <c r="CF312" s="414"/>
      <c r="CG312" s="414"/>
      <c r="CH312" s="414"/>
      <c r="CI312" s="414"/>
      <c r="CJ312" s="414"/>
      <c r="CK312" s="414"/>
      <c r="CL312" s="414"/>
      <c r="CM312" s="414"/>
      <c r="CN312" s="414"/>
      <c r="CO312" s="414"/>
      <c r="CP312" s="414"/>
      <c r="CQ312" s="414"/>
      <c r="CR312" s="414"/>
      <c r="CS312" s="414"/>
      <c r="CT312" s="414"/>
      <c r="CU312" s="414"/>
      <c r="CV312" s="414"/>
      <c r="CW312" s="414"/>
      <c r="CX312" s="414"/>
      <c r="CY312" s="414"/>
      <c r="CZ312" s="414"/>
      <c r="DA312" s="414"/>
      <c r="DB312" s="414"/>
      <c r="DC312" s="414"/>
      <c r="DD312" s="414"/>
      <c r="DE312" s="414"/>
      <c r="DF312" s="414"/>
      <c r="DG312" s="414"/>
      <c r="DH312" s="414"/>
      <c r="DI312" s="414"/>
      <c r="DJ312" s="414"/>
      <c r="DK312" s="414"/>
      <c r="DL312" s="414"/>
      <c r="DM312" s="414"/>
      <c r="DN312" s="414"/>
      <c r="DO312" s="414"/>
      <c r="DP312" s="414"/>
      <c r="DQ312" s="414"/>
      <c r="DR312" s="414"/>
      <c r="DS312" s="414"/>
      <c r="DT312" s="414"/>
      <c r="DU312" s="414"/>
      <c r="DV312" s="414"/>
      <c r="DW312" s="414"/>
      <c r="DX312" s="414"/>
      <c r="DY312" s="414"/>
      <c r="DZ312" s="414"/>
      <c r="EA312" s="414"/>
      <c r="EB312" s="414"/>
      <c r="EC312" s="414"/>
      <c r="ED312" s="414"/>
      <c r="EE312" s="414"/>
      <c r="EF312" s="414"/>
      <c r="EG312" s="414"/>
      <c r="EH312" s="414"/>
      <c r="EI312" s="414"/>
      <c r="EJ312" s="414"/>
      <c r="EK312" s="414"/>
      <c r="EL312" s="414"/>
      <c r="EM312" s="414"/>
      <c r="EN312" s="414"/>
      <c r="EO312" s="414"/>
      <c r="EP312" s="414"/>
      <c r="EQ312" s="414"/>
      <c r="ER312" s="414"/>
      <c r="ES312" s="414"/>
      <c r="ET312" s="414"/>
      <c r="EU312" s="414"/>
    </row>
    <row r="313" spans="1:151" s="424" customFormat="1" ht="75" hidden="1">
      <c r="A313" s="424" t="s">
        <v>2547</v>
      </c>
      <c r="B313" s="424" t="s">
        <v>884</v>
      </c>
      <c r="C313" s="454" t="s">
        <v>361</v>
      </c>
      <c r="D313" s="424" t="s">
        <v>2548</v>
      </c>
      <c r="E313" s="424" t="s">
        <v>2455</v>
      </c>
      <c r="F313" s="424" t="s">
        <v>33</v>
      </c>
      <c r="G313" s="455" t="s">
        <v>2540</v>
      </c>
      <c r="H313" s="424" t="s">
        <v>1508</v>
      </c>
      <c r="I313" s="424" t="s">
        <v>1509</v>
      </c>
      <c r="J313" s="425" t="s">
        <v>1510</v>
      </c>
      <c r="K313" s="425" t="s">
        <v>962</v>
      </c>
      <c r="L313" s="425" t="s">
        <v>962</v>
      </c>
      <c r="M313" s="424" t="s">
        <v>1512</v>
      </c>
      <c r="N313" s="424" t="s">
        <v>1523</v>
      </c>
      <c r="O313" s="424" t="s">
        <v>1581</v>
      </c>
      <c r="P313" s="424" t="s">
        <v>33</v>
      </c>
      <c r="Q313" s="424" t="s">
        <v>32</v>
      </c>
      <c r="R313" s="424" t="s">
        <v>962</v>
      </c>
      <c r="S313" s="424" t="s">
        <v>1509</v>
      </c>
      <c r="T313" s="424" t="s">
        <v>1516</v>
      </c>
      <c r="V313" s="424" t="s">
        <v>6</v>
      </c>
      <c r="X313" s="424" t="s">
        <v>1517</v>
      </c>
      <c r="AA313" s="424" t="s">
        <v>1509</v>
      </c>
      <c r="AB313" s="424" t="s">
        <v>1509</v>
      </c>
      <c r="AC313" s="424" t="s">
        <v>1509</v>
      </c>
      <c r="AD313" s="424" t="s">
        <v>1509</v>
      </c>
      <c r="AE313" s="424" t="s">
        <v>1509</v>
      </c>
      <c r="AF313" s="425">
        <v>44530</v>
      </c>
      <c r="AG313" s="424" t="s">
        <v>1509</v>
      </c>
      <c r="AH313" s="424">
        <v>1</v>
      </c>
      <c r="AI313" s="414"/>
      <c r="AJ313" s="414"/>
      <c r="AK313" s="414"/>
      <c r="AL313" s="414"/>
      <c r="AM313" s="414"/>
      <c r="AN313" s="414"/>
      <c r="AO313" s="414"/>
      <c r="AP313" s="414"/>
      <c r="AQ313" s="414"/>
      <c r="AR313" s="414"/>
      <c r="AS313" s="414"/>
      <c r="AT313" s="414"/>
      <c r="AU313" s="414"/>
      <c r="AV313" s="414"/>
      <c r="AW313" s="414"/>
      <c r="AX313" s="414"/>
      <c r="AY313" s="414"/>
      <c r="AZ313" s="414"/>
      <c r="BA313" s="414"/>
      <c r="BB313" s="414"/>
      <c r="BC313" s="414"/>
      <c r="BD313" s="414"/>
      <c r="BE313" s="414"/>
      <c r="BF313" s="414"/>
      <c r="BG313" s="414"/>
      <c r="BH313" s="414"/>
      <c r="BI313" s="414"/>
      <c r="BJ313" s="414"/>
      <c r="BK313" s="414"/>
      <c r="BL313" s="414"/>
      <c r="BM313" s="414"/>
      <c r="BN313" s="414"/>
      <c r="BO313" s="414"/>
      <c r="BP313" s="414"/>
      <c r="BQ313" s="414"/>
      <c r="BR313" s="414"/>
      <c r="BS313" s="414"/>
      <c r="BT313" s="414"/>
      <c r="BU313" s="414"/>
      <c r="BV313" s="414"/>
      <c r="BW313" s="414"/>
      <c r="BX313" s="414"/>
      <c r="BY313" s="414"/>
      <c r="BZ313" s="414"/>
      <c r="CA313" s="414"/>
      <c r="CB313" s="414"/>
      <c r="CC313" s="414"/>
      <c r="CD313" s="414"/>
      <c r="CE313" s="414"/>
      <c r="CF313" s="414"/>
      <c r="CG313" s="414"/>
      <c r="CH313" s="414"/>
      <c r="CI313" s="414"/>
      <c r="CJ313" s="414"/>
      <c r="CK313" s="414"/>
      <c r="CL313" s="414"/>
      <c r="CM313" s="414"/>
      <c r="CN313" s="414"/>
      <c r="CO313" s="414"/>
      <c r="CP313" s="414"/>
      <c r="CQ313" s="414"/>
      <c r="CR313" s="414"/>
      <c r="CS313" s="414"/>
      <c r="CT313" s="414"/>
      <c r="CU313" s="414"/>
      <c r="CV313" s="414"/>
      <c r="CW313" s="414"/>
      <c r="CX313" s="414"/>
      <c r="CY313" s="414"/>
      <c r="CZ313" s="414"/>
      <c r="DA313" s="414"/>
      <c r="DB313" s="414"/>
      <c r="DC313" s="414"/>
      <c r="DD313" s="414"/>
      <c r="DE313" s="414"/>
      <c r="DF313" s="414"/>
      <c r="DG313" s="414"/>
      <c r="DH313" s="414"/>
      <c r="DI313" s="414"/>
      <c r="DJ313" s="414"/>
      <c r="DK313" s="414"/>
      <c r="DL313" s="414"/>
      <c r="DM313" s="414"/>
      <c r="DN313" s="414"/>
      <c r="DO313" s="414"/>
      <c r="DP313" s="414"/>
      <c r="DQ313" s="414"/>
      <c r="DR313" s="414"/>
      <c r="DS313" s="414"/>
      <c r="DT313" s="414"/>
      <c r="DU313" s="414"/>
      <c r="DV313" s="414"/>
      <c r="DW313" s="414"/>
      <c r="DX313" s="414"/>
      <c r="DY313" s="414"/>
      <c r="DZ313" s="414"/>
      <c r="EA313" s="414"/>
      <c r="EB313" s="414"/>
      <c r="EC313" s="414"/>
      <c r="ED313" s="414"/>
      <c r="EE313" s="414"/>
      <c r="EF313" s="414"/>
      <c r="EG313" s="414"/>
      <c r="EH313" s="414"/>
      <c r="EI313" s="414"/>
      <c r="EJ313" s="414"/>
      <c r="EK313" s="414"/>
      <c r="EL313" s="414"/>
      <c r="EM313" s="414"/>
      <c r="EN313" s="414"/>
      <c r="EO313" s="414"/>
      <c r="EP313" s="414"/>
      <c r="EQ313" s="414"/>
      <c r="ER313" s="414"/>
      <c r="ES313" s="414"/>
      <c r="ET313" s="414"/>
      <c r="EU313" s="414"/>
    </row>
    <row r="314" spans="1:151" s="424" customFormat="1" ht="45" hidden="1">
      <c r="A314" s="424" t="s">
        <v>2549</v>
      </c>
      <c r="B314" s="424" t="s">
        <v>884</v>
      </c>
      <c r="C314" s="454" t="s">
        <v>361</v>
      </c>
      <c r="D314" s="424" t="s">
        <v>2550</v>
      </c>
      <c r="E314" s="424" t="s">
        <v>2421</v>
      </c>
      <c r="F314" s="424" t="s">
        <v>33</v>
      </c>
      <c r="G314" s="455" t="s">
        <v>2540</v>
      </c>
      <c r="H314" s="424" t="s">
        <v>1508</v>
      </c>
      <c r="I314" s="424" t="s">
        <v>1509</v>
      </c>
      <c r="J314" s="425" t="s">
        <v>1510</v>
      </c>
      <c r="K314" s="425" t="s">
        <v>962</v>
      </c>
      <c r="L314" s="425" t="s">
        <v>962</v>
      </c>
      <c r="M314" s="424" t="s">
        <v>1512</v>
      </c>
      <c r="N314" s="424" t="s">
        <v>1523</v>
      </c>
      <c r="O314" s="424" t="s">
        <v>1581</v>
      </c>
      <c r="P314" s="424" t="s">
        <v>33</v>
      </c>
      <c r="Q314" s="424" t="s">
        <v>32</v>
      </c>
      <c r="R314" s="424" t="s">
        <v>962</v>
      </c>
      <c r="S314" s="424" t="s">
        <v>1509</v>
      </c>
      <c r="T314" s="424" t="s">
        <v>1516</v>
      </c>
      <c r="V314" s="424" t="s">
        <v>6</v>
      </c>
      <c r="X314" s="424" t="s">
        <v>1517</v>
      </c>
      <c r="AA314" s="424" t="s">
        <v>1509</v>
      </c>
      <c r="AB314" s="424" t="s">
        <v>1509</v>
      </c>
      <c r="AC314" s="424" t="s">
        <v>1509</v>
      </c>
      <c r="AD314" s="424" t="s">
        <v>1509</v>
      </c>
      <c r="AE314" s="424" t="s">
        <v>1509</v>
      </c>
      <c r="AF314" s="425">
        <v>44530</v>
      </c>
      <c r="AG314" s="424" t="s">
        <v>1509</v>
      </c>
      <c r="AH314" s="424">
        <v>1</v>
      </c>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4"/>
      <c r="BR314" s="414"/>
      <c r="BS314" s="414"/>
      <c r="BT314" s="414"/>
      <c r="BU314" s="414"/>
      <c r="BV314" s="414"/>
      <c r="BW314" s="414"/>
      <c r="BX314" s="414"/>
      <c r="BY314" s="414"/>
      <c r="BZ314" s="414"/>
      <c r="CA314" s="414"/>
      <c r="CB314" s="414"/>
      <c r="CC314" s="414"/>
      <c r="CD314" s="414"/>
      <c r="CE314" s="414"/>
      <c r="CF314" s="414"/>
      <c r="CG314" s="414"/>
      <c r="CH314" s="414"/>
      <c r="CI314" s="414"/>
      <c r="CJ314" s="414"/>
      <c r="CK314" s="414"/>
      <c r="CL314" s="414"/>
      <c r="CM314" s="414"/>
      <c r="CN314" s="414"/>
      <c r="CO314" s="414"/>
      <c r="CP314" s="414"/>
      <c r="CQ314" s="414"/>
      <c r="CR314" s="414"/>
      <c r="CS314" s="414"/>
      <c r="CT314" s="414"/>
      <c r="CU314" s="414"/>
      <c r="CV314" s="414"/>
      <c r="CW314" s="414"/>
      <c r="CX314" s="414"/>
      <c r="CY314" s="414"/>
      <c r="CZ314" s="414"/>
      <c r="DA314" s="414"/>
      <c r="DB314" s="414"/>
      <c r="DC314" s="414"/>
      <c r="DD314" s="414"/>
      <c r="DE314" s="414"/>
      <c r="DF314" s="414"/>
      <c r="DG314" s="414"/>
      <c r="DH314" s="414"/>
      <c r="DI314" s="414"/>
      <c r="DJ314" s="414"/>
      <c r="DK314" s="414"/>
      <c r="DL314" s="414"/>
      <c r="DM314" s="414"/>
      <c r="DN314" s="414"/>
      <c r="DO314" s="414"/>
      <c r="DP314" s="414"/>
      <c r="DQ314" s="414"/>
      <c r="DR314" s="414"/>
      <c r="DS314" s="414"/>
      <c r="DT314" s="414"/>
      <c r="DU314" s="414"/>
      <c r="DV314" s="414"/>
      <c r="DW314" s="414"/>
      <c r="DX314" s="414"/>
      <c r="DY314" s="414"/>
      <c r="DZ314" s="414"/>
      <c r="EA314" s="414"/>
      <c r="EB314" s="414"/>
      <c r="EC314" s="414"/>
      <c r="ED314" s="414"/>
      <c r="EE314" s="414"/>
      <c r="EF314" s="414"/>
      <c r="EG314" s="414"/>
      <c r="EH314" s="414"/>
      <c r="EI314" s="414"/>
      <c r="EJ314" s="414"/>
      <c r="EK314" s="414"/>
      <c r="EL314" s="414"/>
      <c r="EM314" s="414"/>
      <c r="EN314" s="414"/>
      <c r="EO314" s="414"/>
      <c r="EP314" s="414"/>
      <c r="EQ314" s="414"/>
      <c r="ER314" s="414"/>
      <c r="ES314" s="414"/>
      <c r="ET314" s="414"/>
      <c r="EU314" s="414"/>
    </row>
    <row r="315" spans="1:151" s="424" customFormat="1" ht="60" hidden="1">
      <c r="A315" s="424" t="s">
        <v>2551</v>
      </c>
      <c r="B315" s="424" t="s">
        <v>884</v>
      </c>
      <c r="C315" s="454" t="s">
        <v>361</v>
      </c>
      <c r="D315" s="424" t="s">
        <v>2552</v>
      </c>
      <c r="E315" s="424" t="s">
        <v>2511</v>
      </c>
      <c r="F315" s="424" t="s">
        <v>33</v>
      </c>
      <c r="G315" s="455" t="s">
        <v>2540</v>
      </c>
      <c r="H315" s="424" t="s">
        <v>1508</v>
      </c>
      <c r="I315" s="424" t="s">
        <v>1509</v>
      </c>
      <c r="J315" s="425" t="s">
        <v>1510</v>
      </c>
      <c r="K315" s="425" t="s">
        <v>962</v>
      </c>
      <c r="L315" s="425" t="s">
        <v>962</v>
      </c>
      <c r="M315" s="424" t="s">
        <v>1512</v>
      </c>
      <c r="N315" s="424" t="s">
        <v>1523</v>
      </c>
      <c r="O315" s="424" t="s">
        <v>1581</v>
      </c>
      <c r="P315" s="424" t="s">
        <v>33</v>
      </c>
      <c r="Q315" s="424" t="s">
        <v>32</v>
      </c>
      <c r="R315" s="424" t="s">
        <v>962</v>
      </c>
      <c r="S315" s="424" t="s">
        <v>1509</v>
      </c>
      <c r="T315" s="424" t="s">
        <v>1516</v>
      </c>
      <c r="V315" s="424" t="s">
        <v>6</v>
      </c>
      <c r="X315" s="424" t="s">
        <v>1517</v>
      </c>
      <c r="AA315" s="424" t="s">
        <v>1509</v>
      </c>
      <c r="AB315" s="424" t="s">
        <v>1509</v>
      </c>
      <c r="AC315" s="424" t="s">
        <v>1509</v>
      </c>
      <c r="AD315" s="424" t="s">
        <v>1509</v>
      </c>
      <c r="AE315" s="424" t="s">
        <v>1509</v>
      </c>
      <c r="AF315" s="425">
        <v>44530</v>
      </c>
      <c r="AG315" s="424" t="s">
        <v>1509</v>
      </c>
      <c r="AH315" s="424">
        <v>1</v>
      </c>
      <c r="AI315" s="414"/>
      <c r="AJ315" s="414"/>
      <c r="AK315" s="414"/>
      <c r="AL315" s="414"/>
      <c r="AM315" s="414"/>
      <c r="AN315" s="414"/>
      <c r="AO315" s="414"/>
      <c r="AP315" s="414"/>
      <c r="AQ315" s="414"/>
      <c r="AR315" s="414"/>
      <c r="AS315" s="414"/>
      <c r="AT315" s="414"/>
      <c r="AU315" s="414"/>
      <c r="AV315" s="414"/>
      <c r="AW315" s="414"/>
      <c r="AX315" s="414"/>
      <c r="AY315" s="414"/>
      <c r="AZ315" s="414"/>
      <c r="BA315" s="414"/>
      <c r="BB315" s="414"/>
      <c r="BC315" s="414"/>
      <c r="BD315" s="414"/>
      <c r="BE315" s="414"/>
      <c r="BF315" s="414"/>
      <c r="BG315" s="414"/>
      <c r="BH315" s="414"/>
      <c r="BI315" s="414"/>
      <c r="BJ315" s="414"/>
      <c r="BK315" s="414"/>
      <c r="BL315" s="414"/>
      <c r="BM315" s="414"/>
      <c r="BN315" s="414"/>
      <c r="BO315" s="414"/>
      <c r="BP315" s="414"/>
      <c r="BQ315" s="414"/>
      <c r="BR315" s="414"/>
      <c r="BS315" s="414"/>
      <c r="BT315" s="414"/>
      <c r="BU315" s="414"/>
      <c r="BV315" s="414"/>
      <c r="BW315" s="414"/>
      <c r="BX315" s="414"/>
      <c r="BY315" s="414"/>
      <c r="BZ315" s="414"/>
      <c r="CA315" s="414"/>
      <c r="CB315" s="414"/>
      <c r="CC315" s="414"/>
      <c r="CD315" s="414"/>
      <c r="CE315" s="414"/>
      <c r="CF315" s="414"/>
      <c r="CG315" s="414"/>
      <c r="CH315" s="414"/>
      <c r="CI315" s="414"/>
      <c r="CJ315" s="414"/>
      <c r="CK315" s="414"/>
      <c r="CL315" s="414"/>
      <c r="CM315" s="414"/>
      <c r="CN315" s="414"/>
      <c r="CO315" s="414"/>
      <c r="CP315" s="414"/>
      <c r="CQ315" s="414"/>
      <c r="CR315" s="414"/>
      <c r="CS315" s="414"/>
      <c r="CT315" s="414"/>
      <c r="CU315" s="414"/>
      <c r="CV315" s="414"/>
      <c r="CW315" s="414"/>
      <c r="CX315" s="414"/>
      <c r="CY315" s="414"/>
      <c r="CZ315" s="414"/>
      <c r="DA315" s="414"/>
      <c r="DB315" s="414"/>
      <c r="DC315" s="414"/>
      <c r="DD315" s="414"/>
      <c r="DE315" s="414"/>
      <c r="DF315" s="414"/>
      <c r="DG315" s="414"/>
      <c r="DH315" s="414"/>
      <c r="DI315" s="414"/>
      <c r="DJ315" s="414"/>
      <c r="DK315" s="414"/>
      <c r="DL315" s="414"/>
      <c r="DM315" s="414"/>
      <c r="DN315" s="414"/>
      <c r="DO315" s="414"/>
      <c r="DP315" s="414"/>
      <c r="DQ315" s="414"/>
      <c r="DR315" s="414"/>
      <c r="DS315" s="414"/>
      <c r="DT315" s="414"/>
      <c r="DU315" s="414"/>
      <c r="DV315" s="414"/>
      <c r="DW315" s="414"/>
      <c r="DX315" s="414"/>
      <c r="DY315" s="414"/>
      <c r="DZ315" s="414"/>
      <c r="EA315" s="414"/>
      <c r="EB315" s="414"/>
      <c r="EC315" s="414"/>
      <c r="ED315" s="414"/>
      <c r="EE315" s="414"/>
      <c r="EF315" s="414"/>
      <c r="EG315" s="414"/>
      <c r="EH315" s="414"/>
      <c r="EI315" s="414"/>
      <c r="EJ315" s="414"/>
      <c r="EK315" s="414"/>
      <c r="EL315" s="414"/>
      <c r="EM315" s="414"/>
      <c r="EN315" s="414"/>
      <c r="EO315" s="414"/>
      <c r="EP315" s="414"/>
      <c r="EQ315" s="414"/>
      <c r="ER315" s="414"/>
      <c r="ES315" s="414"/>
      <c r="ET315" s="414"/>
      <c r="EU315" s="414"/>
    </row>
    <row r="316" spans="1:151" s="424" customFormat="1" ht="45" hidden="1">
      <c r="A316" s="424" t="s">
        <v>2553</v>
      </c>
      <c r="B316" s="424" t="s">
        <v>884</v>
      </c>
      <c r="C316" s="454" t="s">
        <v>361</v>
      </c>
      <c r="D316" s="424" t="s">
        <v>2544</v>
      </c>
      <c r="E316" s="424" t="s">
        <v>2448</v>
      </c>
      <c r="F316" s="424" t="s">
        <v>33</v>
      </c>
      <c r="G316" s="455" t="s">
        <v>2540</v>
      </c>
      <c r="H316" s="424" t="s">
        <v>1508</v>
      </c>
      <c r="I316" s="424" t="s">
        <v>1509</v>
      </c>
      <c r="J316" s="425" t="s">
        <v>1510</v>
      </c>
      <c r="K316" s="425" t="s">
        <v>962</v>
      </c>
      <c r="L316" s="425" t="s">
        <v>962</v>
      </c>
      <c r="M316" s="424" t="s">
        <v>1512</v>
      </c>
      <c r="N316" s="424" t="s">
        <v>1523</v>
      </c>
      <c r="O316" s="424" t="s">
        <v>1581</v>
      </c>
      <c r="P316" s="424" t="s">
        <v>33</v>
      </c>
      <c r="Q316" s="424" t="s">
        <v>32</v>
      </c>
      <c r="R316" s="424" t="s">
        <v>962</v>
      </c>
      <c r="S316" s="424" t="s">
        <v>1509</v>
      </c>
      <c r="T316" s="424" t="s">
        <v>1516</v>
      </c>
      <c r="V316" s="424" t="s">
        <v>6</v>
      </c>
      <c r="X316" s="424" t="s">
        <v>1517</v>
      </c>
      <c r="AA316" s="424" t="s">
        <v>1509</v>
      </c>
      <c r="AB316" s="424" t="s">
        <v>1509</v>
      </c>
      <c r="AC316" s="424" t="s">
        <v>1509</v>
      </c>
      <c r="AD316" s="424" t="s">
        <v>1509</v>
      </c>
      <c r="AE316" s="424" t="s">
        <v>1509</v>
      </c>
      <c r="AF316" s="425">
        <v>44530</v>
      </c>
      <c r="AG316" s="424" t="s">
        <v>1509</v>
      </c>
      <c r="AH316" s="424">
        <v>1</v>
      </c>
      <c r="AI316" s="414"/>
      <c r="AJ316" s="414"/>
      <c r="AK316" s="414"/>
      <c r="AL316" s="414"/>
      <c r="AM316" s="414"/>
      <c r="AN316" s="414"/>
      <c r="AO316" s="414"/>
      <c r="AP316" s="414"/>
      <c r="AQ316" s="414"/>
      <c r="AR316" s="414"/>
      <c r="AS316" s="414"/>
      <c r="AT316" s="414"/>
      <c r="AU316" s="414"/>
      <c r="AV316" s="414"/>
      <c r="AW316" s="414"/>
      <c r="AX316" s="414"/>
      <c r="AY316" s="414"/>
      <c r="AZ316" s="414"/>
      <c r="BA316" s="414"/>
      <c r="BB316" s="414"/>
      <c r="BC316" s="414"/>
      <c r="BD316" s="414"/>
      <c r="BE316" s="414"/>
      <c r="BF316" s="414"/>
      <c r="BG316" s="414"/>
      <c r="BH316" s="414"/>
      <c r="BI316" s="414"/>
      <c r="BJ316" s="414"/>
      <c r="BK316" s="414"/>
      <c r="BL316" s="414"/>
      <c r="BM316" s="414"/>
      <c r="BN316" s="414"/>
      <c r="BO316" s="414"/>
      <c r="BP316" s="414"/>
      <c r="BQ316" s="414"/>
      <c r="BR316" s="414"/>
      <c r="BS316" s="414"/>
      <c r="BT316" s="414"/>
      <c r="BU316" s="414"/>
      <c r="BV316" s="414"/>
      <c r="BW316" s="414"/>
      <c r="BX316" s="414"/>
      <c r="BY316" s="414"/>
      <c r="BZ316" s="414"/>
      <c r="CA316" s="414"/>
      <c r="CB316" s="414"/>
      <c r="CC316" s="414"/>
      <c r="CD316" s="414"/>
      <c r="CE316" s="414"/>
      <c r="CF316" s="414"/>
      <c r="CG316" s="414"/>
      <c r="CH316" s="414"/>
      <c r="CI316" s="414"/>
      <c r="CJ316" s="414"/>
      <c r="CK316" s="414"/>
      <c r="CL316" s="414"/>
      <c r="CM316" s="414"/>
      <c r="CN316" s="414"/>
      <c r="CO316" s="414"/>
      <c r="CP316" s="414"/>
      <c r="CQ316" s="414"/>
      <c r="CR316" s="414"/>
      <c r="CS316" s="414"/>
      <c r="CT316" s="414"/>
      <c r="CU316" s="414"/>
      <c r="CV316" s="414"/>
      <c r="CW316" s="414"/>
      <c r="CX316" s="414"/>
      <c r="CY316" s="414"/>
      <c r="CZ316" s="414"/>
      <c r="DA316" s="414"/>
      <c r="DB316" s="414"/>
      <c r="DC316" s="414"/>
      <c r="DD316" s="414"/>
      <c r="DE316" s="414"/>
      <c r="DF316" s="414"/>
      <c r="DG316" s="414"/>
      <c r="DH316" s="414"/>
      <c r="DI316" s="414"/>
      <c r="DJ316" s="414"/>
      <c r="DK316" s="414"/>
      <c r="DL316" s="414"/>
      <c r="DM316" s="414"/>
      <c r="DN316" s="414"/>
      <c r="DO316" s="414"/>
      <c r="DP316" s="414"/>
      <c r="DQ316" s="414"/>
      <c r="DR316" s="414"/>
      <c r="DS316" s="414"/>
      <c r="DT316" s="414"/>
      <c r="DU316" s="414"/>
      <c r="DV316" s="414"/>
      <c r="DW316" s="414"/>
      <c r="DX316" s="414"/>
      <c r="DY316" s="414"/>
      <c r="DZ316" s="414"/>
      <c r="EA316" s="414"/>
      <c r="EB316" s="414"/>
      <c r="EC316" s="414"/>
      <c r="ED316" s="414"/>
      <c r="EE316" s="414"/>
      <c r="EF316" s="414"/>
      <c r="EG316" s="414"/>
      <c r="EH316" s="414"/>
      <c r="EI316" s="414"/>
      <c r="EJ316" s="414"/>
      <c r="EK316" s="414"/>
      <c r="EL316" s="414"/>
      <c r="EM316" s="414"/>
      <c r="EN316" s="414"/>
      <c r="EO316" s="414"/>
      <c r="EP316" s="414"/>
      <c r="EQ316" s="414"/>
      <c r="ER316" s="414"/>
      <c r="ES316" s="414"/>
      <c r="ET316" s="414"/>
      <c r="EU316" s="414"/>
    </row>
    <row r="317" spans="1:151" s="424" customFormat="1" ht="45" hidden="1">
      <c r="A317" s="424" t="s">
        <v>2554</v>
      </c>
      <c r="B317" s="424" t="s">
        <v>884</v>
      </c>
      <c r="C317" s="454" t="s">
        <v>361</v>
      </c>
      <c r="D317" s="424" t="s">
        <v>2555</v>
      </c>
      <c r="E317" s="424" t="s">
        <v>2535</v>
      </c>
      <c r="F317" s="424" t="s">
        <v>33</v>
      </c>
      <c r="G317" s="455" t="s">
        <v>2540</v>
      </c>
      <c r="H317" s="424" t="s">
        <v>1508</v>
      </c>
      <c r="I317" s="424" t="s">
        <v>1509</v>
      </c>
      <c r="J317" s="425" t="s">
        <v>1510</v>
      </c>
      <c r="K317" s="425" t="s">
        <v>962</v>
      </c>
      <c r="L317" s="425" t="s">
        <v>962</v>
      </c>
      <c r="M317" s="424" t="s">
        <v>1512</v>
      </c>
      <c r="N317" s="424" t="s">
        <v>1523</v>
      </c>
      <c r="O317" s="424" t="s">
        <v>1581</v>
      </c>
      <c r="P317" s="424" t="s">
        <v>33</v>
      </c>
      <c r="Q317" s="424" t="s">
        <v>32</v>
      </c>
      <c r="R317" s="424" t="s">
        <v>962</v>
      </c>
      <c r="S317" s="424" t="s">
        <v>1509</v>
      </c>
      <c r="T317" s="424" t="s">
        <v>1516</v>
      </c>
      <c r="V317" s="424" t="s">
        <v>6</v>
      </c>
      <c r="X317" s="424" t="s">
        <v>1517</v>
      </c>
      <c r="AA317" s="424" t="s">
        <v>1509</v>
      </c>
      <c r="AB317" s="424" t="s">
        <v>1509</v>
      </c>
      <c r="AC317" s="424" t="s">
        <v>1509</v>
      </c>
      <c r="AD317" s="424" t="s">
        <v>1509</v>
      </c>
      <c r="AE317" s="424" t="s">
        <v>1509</v>
      </c>
      <c r="AF317" s="425">
        <v>44530</v>
      </c>
      <c r="AG317" s="424" t="s">
        <v>1509</v>
      </c>
      <c r="AH317" s="424">
        <v>1</v>
      </c>
      <c r="AI317" s="414"/>
      <c r="AJ317" s="414"/>
      <c r="AK317" s="414"/>
      <c r="AL317" s="414"/>
      <c r="AM317" s="414"/>
      <c r="AN317" s="414"/>
      <c r="AO317" s="414"/>
      <c r="AP317" s="414"/>
      <c r="AQ317" s="414"/>
      <c r="AR317" s="414"/>
      <c r="AS317" s="414"/>
      <c r="AT317" s="414"/>
      <c r="AU317" s="414"/>
      <c r="AV317" s="414"/>
      <c r="AW317" s="414"/>
      <c r="AX317" s="414"/>
      <c r="AY317" s="414"/>
      <c r="AZ317" s="414"/>
      <c r="BA317" s="414"/>
      <c r="BB317" s="414"/>
      <c r="BC317" s="414"/>
      <c r="BD317" s="414"/>
      <c r="BE317" s="414"/>
      <c r="BF317" s="414"/>
      <c r="BG317" s="414"/>
      <c r="BH317" s="414"/>
      <c r="BI317" s="414"/>
      <c r="BJ317" s="414"/>
      <c r="BK317" s="414"/>
      <c r="BL317" s="414"/>
      <c r="BM317" s="414"/>
      <c r="BN317" s="414"/>
      <c r="BO317" s="414"/>
      <c r="BP317" s="414"/>
      <c r="BQ317" s="414"/>
      <c r="BR317" s="414"/>
      <c r="BS317" s="414"/>
      <c r="BT317" s="414"/>
      <c r="BU317" s="414"/>
      <c r="BV317" s="414"/>
      <c r="BW317" s="414"/>
      <c r="BX317" s="414"/>
      <c r="BY317" s="414"/>
      <c r="BZ317" s="414"/>
      <c r="CA317" s="414"/>
      <c r="CB317" s="414"/>
      <c r="CC317" s="414"/>
      <c r="CD317" s="414"/>
      <c r="CE317" s="414"/>
      <c r="CF317" s="414"/>
      <c r="CG317" s="414"/>
      <c r="CH317" s="414"/>
      <c r="CI317" s="414"/>
      <c r="CJ317" s="414"/>
      <c r="CK317" s="414"/>
      <c r="CL317" s="414"/>
      <c r="CM317" s="414"/>
      <c r="CN317" s="414"/>
      <c r="CO317" s="414"/>
      <c r="CP317" s="414"/>
      <c r="CQ317" s="414"/>
      <c r="CR317" s="414"/>
      <c r="CS317" s="414"/>
      <c r="CT317" s="414"/>
      <c r="CU317" s="414"/>
      <c r="CV317" s="414"/>
      <c r="CW317" s="414"/>
      <c r="CX317" s="414"/>
      <c r="CY317" s="414"/>
      <c r="CZ317" s="414"/>
      <c r="DA317" s="414"/>
      <c r="DB317" s="414"/>
      <c r="DC317" s="414"/>
      <c r="DD317" s="414"/>
      <c r="DE317" s="414"/>
      <c r="DF317" s="414"/>
      <c r="DG317" s="414"/>
      <c r="DH317" s="414"/>
      <c r="DI317" s="414"/>
      <c r="DJ317" s="414"/>
      <c r="DK317" s="414"/>
      <c r="DL317" s="414"/>
      <c r="DM317" s="414"/>
      <c r="DN317" s="414"/>
      <c r="DO317" s="414"/>
      <c r="DP317" s="414"/>
      <c r="DQ317" s="414"/>
      <c r="DR317" s="414"/>
      <c r="DS317" s="414"/>
      <c r="DT317" s="414"/>
      <c r="DU317" s="414"/>
      <c r="DV317" s="414"/>
      <c r="DW317" s="414"/>
      <c r="DX317" s="414"/>
      <c r="DY317" s="414"/>
      <c r="DZ317" s="414"/>
      <c r="EA317" s="414"/>
      <c r="EB317" s="414"/>
      <c r="EC317" s="414"/>
      <c r="ED317" s="414"/>
      <c r="EE317" s="414"/>
      <c r="EF317" s="414"/>
      <c r="EG317" s="414"/>
      <c r="EH317" s="414"/>
      <c r="EI317" s="414"/>
      <c r="EJ317" s="414"/>
      <c r="EK317" s="414"/>
      <c r="EL317" s="414"/>
      <c r="EM317" s="414"/>
      <c r="EN317" s="414"/>
      <c r="EO317" s="414"/>
      <c r="EP317" s="414"/>
      <c r="EQ317" s="414"/>
      <c r="ER317" s="414"/>
      <c r="ES317" s="414"/>
      <c r="ET317" s="414"/>
      <c r="EU317" s="414"/>
    </row>
    <row r="318" spans="1:151" s="424" customFormat="1" ht="60" hidden="1">
      <c r="A318" s="424" t="s">
        <v>2556</v>
      </c>
      <c r="B318" s="424" t="s">
        <v>884</v>
      </c>
      <c r="C318" s="454" t="s">
        <v>361</v>
      </c>
      <c r="D318" s="424" t="s">
        <v>2557</v>
      </c>
      <c r="E318" s="424" t="s">
        <v>2495</v>
      </c>
      <c r="F318" s="424" t="s">
        <v>33</v>
      </c>
      <c r="G318" s="455" t="s">
        <v>2540</v>
      </c>
      <c r="H318" s="424" t="s">
        <v>1508</v>
      </c>
      <c r="I318" s="424" t="s">
        <v>1509</v>
      </c>
      <c r="J318" s="425" t="s">
        <v>1510</v>
      </c>
      <c r="K318" s="425" t="s">
        <v>962</v>
      </c>
      <c r="L318" s="425" t="s">
        <v>962</v>
      </c>
      <c r="M318" s="424" t="s">
        <v>1512</v>
      </c>
      <c r="N318" s="424" t="s">
        <v>1523</v>
      </c>
      <c r="O318" s="424" t="s">
        <v>1581</v>
      </c>
      <c r="P318" s="424" t="s">
        <v>33</v>
      </c>
      <c r="Q318" s="424" t="s">
        <v>32</v>
      </c>
      <c r="R318" s="424" t="s">
        <v>962</v>
      </c>
      <c r="S318" s="424" t="s">
        <v>1509</v>
      </c>
      <c r="T318" s="424" t="s">
        <v>1516</v>
      </c>
      <c r="V318" s="424" t="s">
        <v>6</v>
      </c>
      <c r="X318" s="424" t="s">
        <v>1517</v>
      </c>
      <c r="AA318" s="424" t="s">
        <v>1509</v>
      </c>
      <c r="AB318" s="424" t="s">
        <v>1509</v>
      </c>
      <c r="AC318" s="424" t="s">
        <v>1509</v>
      </c>
      <c r="AD318" s="424" t="s">
        <v>1509</v>
      </c>
      <c r="AE318" s="424" t="s">
        <v>1509</v>
      </c>
      <c r="AF318" s="425">
        <v>44530</v>
      </c>
      <c r="AG318" s="424" t="s">
        <v>1509</v>
      </c>
      <c r="AH318" s="424">
        <v>1</v>
      </c>
      <c r="AI318" s="414"/>
      <c r="AJ318" s="414"/>
      <c r="AK318" s="414"/>
      <c r="AL318" s="414"/>
      <c r="AM318" s="414"/>
      <c r="AN318" s="414"/>
      <c r="AO318" s="414"/>
      <c r="AP318" s="414"/>
      <c r="AQ318" s="414"/>
      <c r="AR318" s="414"/>
      <c r="AS318" s="414"/>
      <c r="AT318" s="414"/>
      <c r="AU318" s="414"/>
      <c r="AV318" s="414"/>
      <c r="AW318" s="414"/>
      <c r="AX318" s="414"/>
      <c r="AY318" s="414"/>
      <c r="AZ318" s="414"/>
      <c r="BA318" s="414"/>
      <c r="BB318" s="414"/>
      <c r="BC318" s="414"/>
      <c r="BD318" s="414"/>
      <c r="BE318" s="414"/>
      <c r="BF318" s="414"/>
      <c r="BG318" s="414"/>
      <c r="BH318" s="414"/>
      <c r="BI318" s="414"/>
      <c r="BJ318" s="414"/>
      <c r="BK318" s="414"/>
      <c r="BL318" s="414"/>
      <c r="BM318" s="414"/>
      <c r="BN318" s="414"/>
      <c r="BO318" s="414"/>
      <c r="BP318" s="414"/>
      <c r="BQ318" s="414"/>
      <c r="BR318" s="414"/>
      <c r="BS318" s="414"/>
      <c r="BT318" s="414"/>
      <c r="BU318" s="414"/>
      <c r="BV318" s="414"/>
      <c r="BW318" s="414"/>
      <c r="BX318" s="414"/>
      <c r="BY318" s="414"/>
      <c r="BZ318" s="414"/>
      <c r="CA318" s="414"/>
      <c r="CB318" s="414"/>
      <c r="CC318" s="414"/>
      <c r="CD318" s="414"/>
      <c r="CE318" s="414"/>
      <c r="CF318" s="414"/>
      <c r="CG318" s="414"/>
      <c r="CH318" s="414"/>
      <c r="CI318" s="414"/>
      <c r="CJ318" s="414"/>
      <c r="CK318" s="414"/>
      <c r="CL318" s="414"/>
      <c r="CM318" s="414"/>
      <c r="CN318" s="414"/>
      <c r="CO318" s="414"/>
      <c r="CP318" s="414"/>
      <c r="CQ318" s="414"/>
      <c r="CR318" s="414"/>
      <c r="CS318" s="414"/>
      <c r="CT318" s="414"/>
      <c r="CU318" s="414"/>
      <c r="CV318" s="414"/>
      <c r="CW318" s="414"/>
      <c r="CX318" s="414"/>
      <c r="CY318" s="414"/>
      <c r="CZ318" s="414"/>
      <c r="DA318" s="414"/>
      <c r="DB318" s="414"/>
      <c r="DC318" s="414"/>
      <c r="DD318" s="414"/>
      <c r="DE318" s="414"/>
      <c r="DF318" s="414"/>
      <c r="DG318" s="414"/>
      <c r="DH318" s="414"/>
      <c r="DI318" s="414"/>
      <c r="DJ318" s="414"/>
      <c r="DK318" s="414"/>
      <c r="DL318" s="414"/>
      <c r="DM318" s="414"/>
      <c r="DN318" s="414"/>
      <c r="DO318" s="414"/>
      <c r="DP318" s="414"/>
      <c r="DQ318" s="414"/>
      <c r="DR318" s="414"/>
      <c r="DS318" s="414"/>
      <c r="DT318" s="414"/>
      <c r="DU318" s="414"/>
      <c r="DV318" s="414"/>
      <c r="DW318" s="414"/>
      <c r="DX318" s="414"/>
      <c r="DY318" s="414"/>
      <c r="DZ318" s="414"/>
      <c r="EA318" s="414"/>
      <c r="EB318" s="414"/>
      <c r="EC318" s="414"/>
      <c r="ED318" s="414"/>
      <c r="EE318" s="414"/>
      <c r="EF318" s="414"/>
      <c r="EG318" s="414"/>
      <c r="EH318" s="414"/>
      <c r="EI318" s="414"/>
      <c r="EJ318" s="414"/>
      <c r="EK318" s="414"/>
      <c r="EL318" s="414"/>
      <c r="EM318" s="414"/>
      <c r="EN318" s="414"/>
      <c r="EO318" s="414"/>
      <c r="EP318" s="414"/>
      <c r="EQ318" s="414"/>
      <c r="ER318" s="414"/>
      <c r="ES318" s="414"/>
      <c r="ET318" s="414"/>
      <c r="EU318" s="414"/>
    </row>
    <row r="319" spans="1:151" s="424" customFormat="1" ht="75" hidden="1">
      <c r="A319" s="424" t="s">
        <v>2558</v>
      </c>
      <c r="B319" s="424" t="s">
        <v>884</v>
      </c>
      <c r="C319" s="454" t="s">
        <v>361</v>
      </c>
      <c r="D319" s="424" t="s">
        <v>2559</v>
      </c>
      <c r="E319" s="424" t="s">
        <v>2511</v>
      </c>
      <c r="F319" s="424" t="s">
        <v>33</v>
      </c>
      <c r="G319" s="455" t="s">
        <v>2540</v>
      </c>
      <c r="H319" s="424" t="s">
        <v>1508</v>
      </c>
      <c r="I319" s="424" t="s">
        <v>1509</v>
      </c>
      <c r="J319" s="425" t="s">
        <v>1510</v>
      </c>
      <c r="K319" s="425" t="s">
        <v>962</v>
      </c>
      <c r="L319" s="425" t="s">
        <v>962</v>
      </c>
      <c r="M319" s="424" t="s">
        <v>1512</v>
      </c>
      <c r="N319" s="424" t="s">
        <v>1523</v>
      </c>
      <c r="O319" s="424" t="s">
        <v>1581</v>
      </c>
      <c r="P319" s="424" t="s">
        <v>33</v>
      </c>
      <c r="Q319" s="424" t="s">
        <v>32</v>
      </c>
      <c r="R319" s="424" t="s">
        <v>962</v>
      </c>
      <c r="S319" s="424" t="s">
        <v>1509</v>
      </c>
      <c r="T319" s="424" t="s">
        <v>1516</v>
      </c>
      <c r="V319" s="424" t="s">
        <v>6</v>
      </c>
      <c r="X319" s="424" t="s">
        <v>1517</v>
      </c>
      <c r="AA319" s="424" t="s">
        <v>1509</v>
      </c>
      <c r="AB319" s="424" t="s">
        <v>1509</v>
      </c>
      <c r="AC319" s="424" t="s">
        <v>1509</v>
      </c>
      <c r="AD319" s="424" t="s">
        <v>1509</v>
      </c>
      <c r="AE319" s="424" t="s">
        <v>1509</v>
      </c>
      <c r="AF319" s="425">
        <v>44530</v>
      </c>
      <c r="AG319" s="424" t="s">
        <v>1509</v>
      </c>
      <c r="AH319" s="424">
        <v>1</v>
      </c>
      <c r="AI319" s="414"/>
      <c r="AJ319" s="414"/>
      <c r="AK319" s="414"/>
      <c r="AL319" s="414"/>
      <c r="AM319" s="414"/>
      <c r="AN319" s="414"/>
      <c r="AO319" s="414"/>
      <c r="AP319" s="414"/>
      <c r="AQ319" s="414"/>
      <c r="AR319" s="414"/>
      <c r="AS319" s="414"/>
      <c r="AT319" s="414"/>
      <c r="AU319" s="414"/>
      <c r="AV319" s="414"/>
      <c r="AW319" s="414"/>
      <c r="AX319" s="414"/>
      <c r="AY319" s="414"/>
      <c r="AZ319" s="414"/>
      <c r="BA319" s="414"/>
      <c r="BB319" s="414"/>
      <c r="BC319" s="414"/>
      <c r="BD319" s="414"/>
      <c r="BE319" s="414"/>
      <c r="BF319" s="414"/>
      <c r="BG319" s="414"/>
      <c r="BH319" s="414"/>
      <c r="BI319" s="414"/>
      <c r="BJ319" s="414"/>
      <c r="BK319" s="414"/>
      <c r="BL319" s="414"/>
      <c r="BM319" s="414"/>
      <c r="BN319" s="414"/>
      <c r="BO319" s="414"/>
      <c r="BP319" s="414"/>
      <c r="BQ319" s="414"/>
      <c r="BR319" s="414"/>
      <c r="BS319" s="414"/>
      <c r="BT319" s="414"/>
      <c r="BU319" s="414"/>
      <c r="BV319" s="414"/>
      <c r="BW319" s="414"/>
      <c r="BX319" s="414"/>
      <c r="BY319" s="414"/>
      <c r="BZ319" s="414"/>
      <c r="CA319" s="414"/>
      <c r="CB319" s="414"/>
      <c r="CC319" s="414"/>
      <c r="CD319" s="414"/>
      <c r="CE319" s="414"/>
      <c r="CF319" s="414"/>
      <c r="CG319" s="414"/>
      <c r="CH319" s="414"/>
      <c r="CI319" s="414"/>
      <c r="CJ319" s="414"/>
      <c r="CK319" s="414"/>
      <c r="CL319" s="414"/>
      <c r="CM319" s="414"/>
      <c r="CN319" s="414"/>
      <c r="CO319" s="414"/>
      <c r="CP319" s="414"/>
      <c r="CQ319" s="414"/>
      <c r="CR319" s="414"/>
      <c r="CS319" s="414"/>
      <c r="CT319" s="414"/>
      <c r="CU319" s="414"/>
      <c r="CV319" s="414"/>
      <c r="CW319" s="414"/>
      <c r="CX319" s="414"/>
      <c r="CY319" s="414"/>
      <c r="CZ319" s="414"/>
      <c r="DA319" s="414"/>
      <c r="DB319" s="414"/>
      <c r="DC319" s="414"/>
      <c r="DD319" s="414"/>
      <c r="DE319" s="414"/>
      <c r="DF319" s="414"/>
      <c r="DG319" s="414"/>
      <c r="DH319" s="414"/>
      <c r="DI319" s="414"/>
      <c r="DJ319" s="414"/>
      <c r="DK319" s="414"/>
      <c r="DL319" s="414"/>
      <c r="DM319" s="414"/>
      <c r="DN319" s="414"/>
      <c r="DO319" s="414"/>
      <c r="DP319" s="414"/>
      <c r="DQ319" s="414"/>
      <c r="DR319" s="414"/>
      <c r="DS319" s="414"/>
      <c r="DT319" s="414"/>
      <c r="DU319" s="414"/>
      <c r="DV319" s="414"/>
      <c r="DW319" s="414"/>
      <c r="DX319" s="414"/>
      <c r="DY319" s="414"/>
      <c r="DZ319" s="414"/>
      <c r="EA319" s="414"/>
      <c r="EB319" s="414"/>
      <c r="EC319" s="414"/>
      <c r="ED319" s="414"/>
      <c r="EE319" s="414"/>
      <c r="EF319" s="414"/>
      <c r="EG319" s="414"/>
      <c r="EH319" s="414"/>
      <c r="EI319" s="414"/>
      <c r="EJ319" s="414"/>
      <c r="EK319" s="414"/>
      <c r="EL319" s="414"/>
      <c r="EM319" s="414"/>
      <c r="EN319" s="414"/>
      <c r="EO319" s="414"/>
      <c r="EP319" s="414"/>
      <c r="EQ319" s="414"/>
      <c r="ER319" s="414"/>
      <c r="ES319" s="414"/>
      <c r="ET319" s="414"/>
      <c r="EU319" s="414"/>
    </row>
    <row r="320" spans="1:151" s="424" customFormat="1" ht="45" hidden="1">
      <c r="A320" s="424" t="s">
        <v>2560</v>
      </c>
      <c r="B320" s="424" t="s">
        <v>884</v>
      </c>
      <c r="C320" s="454" t="s">
        <v>361</v>
      </c>
      <c r="D320" s="424" t="s">
        <v>2561</v>
      </c>
      <c r="E320" s="424" t="s">
        <v>2562</v>
      </c>
      <c r="F320" s="424" t="s">
        <v>33</v>
      </c>
      <c r="G320" s="455" t="s">
        <v>2540</v>
      </c>
      <c r="H320" s="424" t="s">
        <v>1508</v>
      </c>
      <c r="I320" s="424" t="s">
        <v>1509</v>
      </c>
      <c r="J320" s="425" t="s">
        <v>1510</v>
      </c>
      <c r="K320" s="425" t="s">
        <v>962</v>
      </c>
      <c r="L320" s="425" t="s">
        <v>962</v>
      </c>
      <c r="M320" s="424" t="s">
        <v>1512</v>
      </c>
      <c r="N320" s="424" t="s">
        <v>1523</v>
      </c>
      <c r="O320" s="424" t="s">
        <v>1581</v>
      </c>
      <c r="P320" s="424" t="s">
        <v>33</v>
      </c>
      <c r="Q320" s="424" t="s">
        <v>32</v>
      </c>
      <c r="R320" s="424" t="s">
        <v>962</v>
      </c>
      <c r="S320" s="424" t="s">
        <v>1509</v>
      </c>
      <c r="T320" s="424" t="s">
        <v>1516</v>
      </c>
      <c r="V320" s="424" t="s">
        <v>6</v>
      </c>
      <c r="X320" s="424" t="s">
        <v>1517</v>
      </c>
      <c r="AA320" s="424" t="s">
        <v>1509</v>
      </c>
      <c r="AB320" s="424" t="s">
        <v>1509</v>
      </c>
      <c r="AC320" s="424" t="s">
        <v>1509</v>
      </c>
      <c r="AD320" s="424" t="s">
        <v>1509</v>
      </c>
      <c r="AE320" s="424" t="s">
        <v>1509</v>
      </c>
      <c r="AF320" s="425">
        <v>44530</v>
      </c>
      <c r="AG320" s="424" t="s">
        <v>1509</v>
      </c>
      <c r="AH320" s="424">
        <v>1</v>
      </c>
      <c r="AI320" s="414"/>
      <c r="AJ320" s="414"/>
      <c r="AK320" s="414"/>
      <c r="AL320" s="414"/>
      <c r="AM320" s="414"/>
      <c r="AN320" s="414"/>
      <c r="AO320" s="414"/>
      <c r="AP320" s="414"/>
      <c r="AQ320" s="414"/>
      <c r="AR320" s="414"/>
      <c r="AS320" s="414"/>
      <c r="AT320" s="414"/>
      <c r="AU320" s="414"/>
      <c r="AV320" s="414"/>
      <c r="AW320" s="414"/>
      <c r="AX320" s="414"/>
      <c r="AY320" s="414"/>
      <c r="AZ320" s="414"/>
      <c r="BA320" s="414"/>
      <c r="BB320" s="414"/>
      <c r="BC320" s="414"/>
      <c r="BD320" s="414"/>
      <c r="BE320" s="414"/>
      <c r="BF320" s="414"/>
      <c r="BG320" s="414"/>
      <c r="BH320" s="414"/>
      <c r="BI320" s="414"/>
      <c r="BJ320" s="414"/>
      <c r="BK320" s="414"/>
      <c r="BL320" s="414"/>
      <c r="BM320" s="414"/>
      <c r="BN320" s="414"/>
      <c r="BO320" s="414"/>
      <c r="BP320" s="414"/>
      <c r="BQ320" s="414"/>
      <c r="BR320" s="414"/>
      <c r="BS320" s="414"/>
      <c r="BT320" s="414"/>
      <c r="BU320" s="414"/>
      <c r="BV320" s="414"/>
      <c r="BW320" s="414"/>
      <c r="BX320" s="414"/>
      <c r="BY320" s="414"/>
      <c r="BZ320" s="414"/>
      <c r="CA320" s="414"/>
      <c r="CB320" s="414"/>
      <c r="CC320" s="414"/>
      <c r="CD320" s="414"/>
      <c r="CE320" s="414"/>
      <c r="CF320" s="414"/>
      <c r="CG320" s="414"/>
      <c r="CH320" s="414"/>
      <c r="CI320" s="414"/>
      <c r="CJ320" s="414"/>
      <c r="CK320" s="414"/>
      <c r="CL320" s="414"/>
      <c r="CM320" s="414"/>
      <c r="CN320" s="414"/>
      <c r="CO320" s="414"/>
      <c r="CP320" s="414"/>
      <c r="CQ320" s="414"/>
      <c r="CR320" s="414"/>
      <c r="CS320" s="414"/>
      <c r="CT320" s="414"/>
      <c r="CU320" s="414"/>
      <c r="CV320" s="414"/>
      <c r="CW320" s="414"/>
      <c r="CX320" s="414"/>
      <c r="CY320" s="414"/>
      <c r="CZ320" s="414"/>
      <c r="DA320" s="414"/>
      <c r="DB320" s="414"/>
      <c r="DC320" s="414"/>
      <c r="DD320" s="414"/>
      <c r="DE320" s="414"/>
      <c r="DF320" s="414"/>
      <c r="DG320" s="414"/>
      <c r="DH320" s="414"/>
      <c r="DI320" s="414"/>
      <c r="DJ320" s="414"/>
      <c r="DK320" s="414"/>
      <c r="DL320" s="414"/>
      <c r="DM320" s="414"/>
      <c r="DN320" s="414"/>
      <c r="DO320" s="414"/>
      <c r="DP320" s="414"/>
      <c r="DQ320" s="414"/>
      <c r="DR320" s="414"/>
      <c r="DS320" s="414"/>
      <c r="DT320" s="414"/>
      <c r="DU320" s="414"/>
      <c r="DV320" s="414"/>
      <c r="DW320" s="414"/>
      <c r="DX320" s="414"/>
      <c r="DY320" s="414"/>
      <c r="DZ320" s="414"/>
      <c r="EA320" s="414"/>
      <c r="EB320" s="414"/>
      <c r="EC320" s="414"/>
      <c r="ED320" s="414"/>
      <c r="EE320" s="414"/>
      <c r="EF320" s="414"/>
      <c r="EG320" s="414"/>
      <c r="EH320" s="414"/>
      <c r="EI320" s="414"/>
      <c r="EJ320" s="414"/>
      <c r="EK320" s="414"/>
      <c r="EL320" s="414"/>
      <c r="EM320" s="414"/>
      <c r="EN320" s="414"/>
      <c r="EO320" s="414"/>
      <c r="EP320" s="414"/>
      <c r="EQ320" s="414"/>
      <c r="ER320" s="414"/>
      <c r="ES320" s="414"/>
      <c r="ET320" s="414"/>
      <c r="EU320" s="414"/>
    </row>
    <row r="321" spans="1:151" s="424" customFormat="1" ht="90" hidden="1">
      <c r="A321" s="424" t="s">
        <v>2563</v>
      </c>
      <c r="B321" s="424" t="s">
        <v>884</v>
      </c>
      <c r="C321" s="454" t="s">
        <v>361</v>
      </c>
      <c r="D321" s="424" t="s">
        <v>2564</v>
      </c>
      <c r="E321" s="424" t="s">
        <v>2565</v>
      </c>
      <c r="F321" s="424" t="s">
        <v>33</v>
      </c>
      <c r="G321" s="455" t="s">
        <v>2566</v>
      </c>
      <c r="H321" s="424" t="s">
        <v>1508</v>
      </c>
      <c r="I321" s="424" t="s">
        <v>1509</v>
      </c>
      <c r="J321" s="425" t="s">
        <v>1510</v>
      </c>
      <c r="K321" s="425" t="s">
        <v>962</v>
      </c>
      <c r="L321" s="425" t="s">
        <v>962</v>
      </c>
      <c r="M321" s="424" t="s">
        <v>1512</v>
      </c>
      <c r="N321" s="424" t="s">
        <v>1523</v>
      </c>
      <c r="O321" s="424" t="s">
        <v>1581</v>
      </c>
      <c r="P321" s="424" t="s">
        <v>33</v>
      </c>
      <c r="Q321" s="424" t="s">
        <v>32</v>
      </c>
      <c r="R321" s="424" t="s">
        <v>962</v>
      </c>
      <c r="S321" s="424" t="s">
        <v>1509</v>
      </c>
      <c r="T321" s="424" t="s">
        <v>1516</v>
      </c>
      <c r="V321" s="424" t="s">
        <v>6</v>
      </c>
      <c r="X321" s="424" t="s">
        <v>1517</v>
      </c>
      <c r="AA321" s="424" t="s">
        <v>1509</v>
      </c>
      <c r="AB321" s="424" t="s">
        <v>1509</v>
      </c>
      <c r="AC321" s="424" t="s">
        <v>1509</v>
      </c>
      <c r="AD321" s="424" t="s">
        <v>1509</v>
      </c>
      <c r="AE321" s="424" t="s">
        <v>1509</v>
      </c>
      <c r="AF321" s="425">
        <v>44530</v>
      </c>
      <c r="AG321" s="424" t="s">
        <v>1509</v>
      </c>
      <c r="AH321" s="424">
        <v>1</v>
      </c>
      <c r="AI321" s="414"/>
      <c r="AJ321" s="414"/>
      <c r="AK321" s="414"/>
      <c r="AL321" s="414"/>
      <c r="AM321" s="414"/>
      <c r="AN321" s="414"/>
      <c r="AO321" s="414"/>
      <c r="AP321" s="414"/>
      <c r="AQ321" s="414"/>
      <c r="AR321" s="414"/>
      <c r="AS321" s="414"/>
      <c r="AT321" s="414"/>
      <c r="AU321" s="414"/>
      <c r="AV321" s="414"/>
      <c r="AW321" s="414"/>
      <c r="AX321" s="414"/>
      <c r="AY321" s="414"/>
      <c r="AZ321" s="414"/>
      <c r="BA321" s="414"/>
      <c r="BB321" s="414"/>
      <c r="BC321" s="414"/>
      <c r="BD321" s="414"/>
      <c r="BE321" s="414"/>
      <c r="BF321" s="414"/>
      <c r="BG321" s="414"/>
      <c r="BH321" s="414"/>
      <c r="BI321" s="414"/>
      <c r="BJ321" s="414"/>
      <c r="BK321" s="414"/>
      <c r="BL321" s="414"/>
      <c r="BM321" s="414"/>
      <c r="BN321" s="414"/>
      <c r="BO321" s="414"/>
      <c r="BP321" s="414"/>
      <c r="BQ321" s="414"/>
      <c r="BR321" s="414"/>
      <c r="BS321" s="414"/>
      <c r="BT321" s="414"/>
      <c r="BU321" s="414"/>
      <c r="BV321" s="414"/>
      <c r="BW321" s="414"/>
      <c r="BX321" s="414"/>
      <c r="BY321" s="414"/>
      <c r="BZ321" s="414"/>
      <c r="CA321" s="414"/>
      <c r="CB321" s="414"/>
      <c r="CC321" s="414"/>
      <c r="CD321" s="414"/>
      <c r="CE321" s="414"/>
      <c r="CF321" s="414"/>
      <c r="CG321" s="414"/>
      <c r="CH321" s="414"/>
      <c r="CI321" s="414"/>
      <c r="CJ321" s="414"/>
      <c r="CK321" s="414"/>
      <c r="CL321" s="414"/>
      <c r="CM321" s="414"/>
      <c r="CN321" s="414"/>
      <c r="CO321" s="414"/>
      <c r="CP321" s="414"/>
      <c r="CQ321" s="414"/>
      <c r="CR321" s="414"/>
      <c r="CS321" s="414"/>
      <c r="CT321" s="414"/>
      <c r="CU321" s="414"/>
      <c r="CV321" s="414"/>
      <c r="CW321" s="414"/>
      <c r="CX321" s="414"/>
      <c r="CY321" s="414"/>
      <c r="CZ321" s="414"/>
      <c r="DA321" s="414"/>
      <c r="DB321" s="414"/>
      <c r="DC321" s="414"/>
      <c r="DD321" s="414"/>
      <c r="DE321" s="414"/>
      <c r="DF321" s="414"/>
      <c r="DG321" s="414"/>
      <c r="DH321" s="414"/>
      <c r="DI321" s="414"/>
      <c r="DJ321" s="414"/>
      <c r="DK321" s="414"/>
      <c r="DL321" s="414"/>
      <c r="DM321" s="414"/>
      <c r="DN321" s="414"/>
      <c r="DO321" s="414"/>
      <c r="DP321" s="414"/>
      <c r="DQ321" s="414"/>
      <c r="DR321" s="414"/>
      <c r="DS321" s="414"/>
      <c r="DT321" s="414"/>
      <c r="DU321" s="414"/>
      <c r="DV321" s="414"/>
      <c r="DW321" s="414"/>
      <c r="DX321" s="414"/>
      <c r="DY321" s="414"/>
      <c r="DZ321" s="414"/>
      <c r="EA321" s="414"/>
      <c r="EB321" s="414"/>
      <c r="EC321" s="414"/>
      <c r="ED321" s="414"/>
      <c r="EE321" s="414"/>
      <c r="EF321" s="414"/>
      <c r="EG321" s="414"/>
      <c r="EH321" s="414"/>
      <c r="EI321" s="414"/>
      <c r="EJ321" s="414"/>
      <c r="EK321" s="414"/>
      <c r="EL321" s="414"/>
      <c r="EM321" s="414"/>
      <c r="EN321" s="414"/>
      <c r="EO321" s="414"/>
      <c r="EP321" s="414"/>
      <c r="EQ321" s="414"/>
      <c r="ER321" s="414"/>
      <c r="ES321" s="414"/>
      <c r="ET321" s="414"/>
      <c r="EU321" s="414"/>
    </row>
    <row r="322" spans="1:151" s="424" customFormat="1" ht="45" hidden="1">
      <c r="A322" s="424" t="s">
        <v>2567</v>
      </c>
      <c r="B322" s="424" t="s">
        <v>884</v>
      </c>
      <c r="C322" s="454" t="s">
        <v>361</v>
      </c>
      <c r="D322" s="424" t="s">
        <v>2568</v>
      </c>
      <c r="E322" s="424" t="s">
        <v>2569</v>
      </c>
      <c r="F322" s="424" t="s">
        <v>33</v>
      </c>
      <c r="G322" s="424">
        <v>50</v>
      </c>
      <c r="H322" s="424" t="s">
        <v>1508</v>
      </c>
      <c r="I322" s="424" t="s">
        <v>1509</v>
      </c>
      <c r="J322" s="425" t="s">
        <v>1510</v>
      </c>
      <c r="K322" s="425" t="s">
        <v>962</v>
      </c>
      <c r="L322" s="425" t="s">
        <v>962</v>
      </c>
      <c r="M322" s="424" t="s">
        <v>1512</v>
      </c>
      <c r="N322" s="424" t="s">
        <v>1523</v>
      </c>
      <c r="O322" s="424" t="s">
        <v>1581</v>
      </c>
      <c r="P322" s="424" t="s">
        <v>33</v>
      </c>
      <c r="Q322" s="424" t="s">
        <v>33</v>
      </c>
      <c r="R322" s="424" t="s">
        <v>962</v>
      </c>
      <c r="S322" s="424" t="s">
        <v>1509</v>
      </c>
      <c r="T322" s="424" t="s">
        <v>1516</v>
      </c>
      <c r="V322" s="424" t="s">
        <v>8</v>
      </c>
      <c r="X322" s="424" t="s">
        <v>1517</v>
      </c>
      <c r="AA322" s="424" t="s">
        <v>1509</v>
      </c>
      <c r="AB322" s="424" t="s">
        <v>1509</v>
      </c>
      <c r="AC322" s="424" t="s">
        <v>1509</v>
      </c>
      <c r="AD322" s="424" t="s">
        <v>1509</v>
      </c>
      <c r="AE322" s="424" t="s">
        <v>1509</v>
      </c>
      <c r="AF322" s="425">
        <v>44530</v>
      </c>
      <c r="AG322" s="424" t="s">
        <v>1509</v>
      </c>
      <c r="AH322" s="424">
        <v>1</v>
      </c>
      <c r="AI322" s="414"/>
      <c r="AJ322" s="414"/>
      <c r="AK322" s="414"/>
      <c r="AL322" s="414"/>
      <c r="AM322" s="414"/>
      <c r="AN322" s="414"/>
      <c r="AO322" s="414"/>
      <c r="AP322" s="414"/>
      <c r="AQ322" s="414"/>
      <c r="AR322" s="414"/>
      <c r="AS322" s="414"/>
      <c r="AT322" s="414"/>
      <c r="AU322" s="414"/>
      <c r="AV322" s="414"/>
      <c r="AW322" s="414"/>
      <c r="AX322" s="414"/>
      <c r="AY322" s="414"/>
      <c r="AZ322" s="414"/>
      <c r="BA322" s="414"/>
      <c r="BB322" s="414"/>
      <c r="BC322" s="414"/>
      <c r="BD322" s="414"/>
      <c r="BE322" s="414"/>
      <c r="BF322" s="414"/>
      <c r="BG322" s="414"/>
      <c r="BH322" s="414"/>
      <c r="BI322" s="414"/>
      <c r="BJ322" s="414"/>
      <c r="BK322" s="414"/>
      <c r="BL322" s="414"/>
      <c r="BM322" s="414"/>
      <c r="BN322" s="414"/>
      <c r="BO322" s="414"/>
      <c r="BP322" s="414"/>
      <c r="BQ322" s="414"/>
      <c r="BR322" s="414"/>
      <c r="BS322" s="414"/>
      <c r="BT322" s="414"/>
      <c r="BU322" s="414"/>
      <c r="BV322" s="414"/>
      <c r="BW322" s="414"/>
      <c r="BX322" s="414"/>
      <c r="BY322" s="414"/>
      <c r="BZ322" s="414"/>
      <c r="CA322" s="414"/>
      <c r="CB322" s="414"/>
      <c r="CC322" s="414"/>
      <c r="CD322" s="414"/>
      <c r="CE322" s="414"/>
      <c r="CF322" s="414"/>
      <c r="CG322" s="414"/>
      <c r="CH322" s="414"/>
      <c r="CI322" s="414"/>
      <c r="CJ322" s="414"/>
      <c r="CK322" s="414"/>
      <c r="CL322" s="414"/>
      <c r="CM322" s="414"/>
      <c r="CN322" s="414"/>
      <c r="CO322" s="414"/>
      <c r="CP322" s="414"/>
      <c r="CQ322" s="414"/>
      <c r="CR322" s="414"/>
      <c r="CS322" s="414"/>
      <c r="CT322" s="414"/>
      <c r="CU322" s="414"/>
      <c r="CV322" s="414"/>
      <c r="CW322" s="414"/>
      <c r="CX322" s="414"/>
      <c r="CY322" s="414"/>
      <c r="CZ322" s="414"/>
      <c r="DA322" s="414"/>
      <c r="DB322" s="414"/>
      <c r="DC322" s="414"/>
      <c r="DD322" s="414"/>
      <c r="DE322" s="414"/>
      <c r="DF322" s="414"/>
      <c r="DG322" s="414"/>
      <c r="DH322" s="414"/>
      <c r="DI322" s="414"/>
      <c r="DJ322" s="414"/>
      <c r="DK322" s="414"/>
      <c r="DL322" s="414"/>
      <c r="DM322" s="414"/>
      <c r="DN322" s="414"/>
      <c r="DO322" s="414"/>
      <c r="DP322" s="414"/>
      <c r="DQ322" s="414"/>
      <c r="DR322" s="414"/>
      <c r="DS322" s="414"/>
      <c r="DT322" s="414"/>
      <c r="DU322" s="414"/>
      <c r="DV322" s="414"/>
      <c r="DW322" s="414"/>
      <c r="DX322" s="414"/>
      <c r="DY322" s="414"/>
      <c r="DZ322" s="414"/>
      <c r="EA322" s="414"/>
      <c r="EB322" s="414"/>
      <c r="EC322" s="414"/>
      <c r="ED322" s="414"/>
      <c r="EE322" s="414"/>
      <c r="EF322" s="414"/>
      <c r="EG322" s="414"/>
      <c r="EH322" s="414"/>
      <c r="EI322" s="414"/>
      <c r="EJ322" s="414"/>
      <c r="EK322" s="414"/>
      <c r="EL322" s="414"/>
      <c r="EM322" s="414"/>
      <c r="EN322" s="414"/>
      <c r="EO322" s="414"/>
      <c r="EP322" s="414"/>
      <c r="EQ322" s="414"/>
      <c r="ER322" s="414"/>
      <c r="ES322" s="414"/>
      <c r="ET322" s="414"/>
      <c r="EU322" s="414"/>
    </row>
    <row r="323" spans="1:151" s="424" customFormat="1" ht="45" hidden="1">
      <c r="A323" s="424" t="s">
        <v>2570</v>
      </c>
      <c r="B323" s="424" t="s">
        <v>884</v>
      </c>
      <c r="C323" s="454" t="s">
        <v>361</v>
      </c>
      <c r="D323" s="424" t="s">
        <v>2571</v>
      </c>
      <c r="E323" s="424" t="s">
        <v>2572</v>
      </c>
      <c r="F323" s="424" t="s">
        <v>33</v>
      </c>
      <c r="G323" s="424">
        <v>50</v>
      </c>
      <c r="H323" s="424" t="s">
        <v>1508</v>
      </c>
      <c r="I323" s="424" t="s">
        <v>1509</v>
      </c>
      <c r="J323" s="425" t="s">
        <v>1510</v>
      </c>
      <c r="K323" s="425" t="s">
        <v>962</v>
      </c>
      <c r="L323" s="425" t="s">
        <v>962</v>
      </c>
      <c r="M323" s="424" t="s">
        <v>1512</v>
      </c>
      <c r="N323" s="424" t="s">
        <v>1523</v>
      </c>
      <c r="O323" s="424" t="s">
        <v>1581</v>
      </c>
      <c r="P323" s="424" t="s">
        <v>33</v>
      </c>
      <c r="Q323" s="424" t="s">
        <v>33</v>
      </c>
      <c r="R323" s="424" t="s">
        <v>962</v>
      </c>
      <c r="S323" s="424" t="s">
        <v>1509</v>
      </c>
      <c r="T323" s="424" t="s">
        <v>1516</v>
      </c>
      <c r="V323" s="424" t="s">
        <v>8</v>
      </c>
      <c r="X323" s="424" t="s">
        <v>1517</v>
      </c>
      <c r="AA323" s="424" t="s">
        <v>1509</v>
      </c>
      <c r="AB323" s="424" t="s">
        <v>1509</v>
      </c>
      <c r="AC323" s="424" t="s">
        <v>1509</v>
      </c>
      <c r="AD323" s="424" t="s">
        <v>1509</v>
      </c>
      <c r="AE323" s="424" t="s">
        <v>1509</v>
      </c>
      <c r="AF323" s="425">
        <v>44530</v>
      </c>
      <c r="AG323" s="424" t="s">
        <v>1509</v>
      </c>
      <c r="AH323" s="424">
        <v>1</v>
      </c>
      <c r="AI323" s="414"/>
      <c r="AJ323" s="414"/>
      <c r="AK323" s="414"/>
      <c r="AL323" s="414"/>
      <c r="AM323" s="414"/>
      <c r="AN323" s="414"/>
      <c r="AO323" s="414"/>
      <c r="AP323" s="414"/>
      <c r="AQ323" s="414"/>
      <c r="AR323" s="414"/>
      <c r="AS323" s="414"/>
      <c r="AT323" s="414"/>
      <c r="AU323" s="414"/>
      <c r="AV323" s="414"/>
      <c r="AW323" s="414"/>
      <c r="AX323" s="414"/>
      <c r="AY323" s="414"/>
      <c r="AZ323" s="414"/>
      <c r="BA323" s="414"/>
      <c r="BB323" s="414"/>
      <c r="BC323" s="414"/>
      <c r="BD323" s="414"/>
      <c r="BE323" s="414"/>
      <c r="BF323" s="414"/>
      <c r="BG323" s="414"/>
      <c r="BH323" s="414"/>
      <c r="BI323" s="414"/>
      <c r="BJ323" s="414"/>
      <c r="BK323" s="414"/>
      <c r="BL323" s="414"/>
      <c r="BM323" s="414"/>
      <c r="BN323" s="414"/>
      <c r="BO323" s="414"/>
      <c r="BP323" s="414"/>
      <c r="BQ323" s="414"/>
      <c r="BR323" s="414"/>
      <c r="BS323" s="414"/>
      <c r="BT323" s="414"/>
      <c r="BU323" s="414"/>
      <c r="BV323" s="414"/>
      <c r="BW323" s="414"/>
      <c r="BX323" s="414"/>
      <c r="BY323" s="414"/>
      <c r="BZ323" s="414"/>
      <c r="CA323" s="414"/>
      <c r="CB323" s="414"/>
      <c r="CC323" s="414"/>
      <c r="CD323" s="414"/>
      <c r="CE323" s="414"/>
      <c r="CF323" s="414"/>
      <c r="CG323" s="414"/>
      <c r="CH323" s="414"/>
      <c r="CI323" s="414"/>
      <c r="CJ323" s="414"/>
      <c r="CK323" s="414"/>
      <c r="CL323" s="414"/>
      <c r="CM323" s="414"/>
      <c r="CN323" s="414"/>
      <c r="CO323" s="414"/>
      <c r="CP323" s="414"/>
      <c r="CQ323" s="414"/>
      <c r="CR323" s="414"/>
      <c r="CS323" s="414"/>
      <c r="CT323" s="414"/>
      <c r="CU323" s="414"/>
      <c r="CV323" s="414"/>
      <c r="CW323" s="414"/>
      <c r="CX323" s="414"/>
      <c r="CY323" s="414"/>
      <c r="CZ323" s="414"/>
      <c r="DA323" s="414"/>
      <c r="DB323" s="414"/>
      <c r="DC323" s="414"/>
      <c r="DD323" s="414"/>
      <c r="DE323" s="414"/>
      <c r="DF323" s="414"/>
      <c r="DG323" s="414"/>
      <c r="DH323" s="414"/>
      <c r="DI323" s="414"/>
      <c r="DJ323" s="414"/>
      <c r="DK323" s="414"/>
      <c r="DL323" s="414"/>
      <c r="DM323" s="414"/>
      <c r="DN323" s="414"/>
      <c r="DO323" s="414"/>
      <c r="DP323" s="414"/>
      <c r="DQ323" s="414"/>
      <c r="DR323" s="414"/>
      <c r="DS323" s="414"/>
      <c r="DT323" s="414"/>
      <c r="DU323" s="414"/>
      <c r="DV323" s="414"/>
      <c r="DW323" s="414"/>
      <c r="DX323" s="414"/>
      <c r="DY323" s="414"/>
      <c r="DZ323" s="414"/>
      <c r="EA323" s="414"/>
      <c r="EB323" s="414"/>
      <c r="EC323" s="414"/>
      <c r="ED323" s="414"/>
      <c r="EE323" s="414"/>
      <c r="EF323" s="414"/>
      <c r="EG323" s="414"/>
      <c r="EH323" s="414"/>
      <c r="EI323" s="414"/>
      <c r="EJ323" s="414"/>
      <c r="EK323" s="414"/>
      <c r="EL323" s="414"/>
      <c r="EM323" s="414"/>
      <c r="EN323" s="414"/>
      <c r="EO323" s="414"/>
      <c r="EP323" s="414"/>
      <c r="EQ323" s="414"/>
      <c r="ER323" s="414"/>
      <c r="ES323" s="414"/>
      <c r="ET323" s="414"/>
      <c r="EU323" s="414"/>
    </row>
    <row r="324" spans="1:151" s="424" customFormat="1" ht="30" hidden="1">
      <c r="A324" s="424" t="s">
        <v>2573</v>
      </c>
      <c r="B324" s="424" t="s">
        <v>884</v>
      </c>
      <c r="C324" s="454" t="s">
        <v>361</v>
      </c>
      <c r="D324" s="424" t="s">
        <v>2574</v>
      </c>
      <c r="E324" s="424" t="s">
        <v>2575</v>
      </c>
      <c r="F324" s="424" t="s">
        <v>33</v>
      </c>
      <c r="G324" s="424">
        <v>50</v>
      </c>
      <c r="H324" s="424" t="s">
        <v>1508</v>
      </c>
      <c r="I324" s="424" t="s">
        <v>1509</v>
      </c>
      <c r="J324" s="425" t="s">
        <v>1510</v>
      </c>
      <c r="K324" s="425" t="s">
        <v>962</v>
      </c>
      <c r="L324" s="425" t="s">
        <v>962</v>
      </c>
      <c r="M324" s="424" t="s">
        <v>1512</v>
      </c>
      <c r="N324" s="424" t="s">
        <v>1523</v>
      </c>
      <c r="O324" s="424" t="s">
        <v>1581</v>
      </c>
      <c r="P324" s="424" t="s">
        <v>33</v>
      </c>
      <c r="Q324" s="424" t="s">
        <v>33</v>
      </c>
      <c r="R324" s="424" t="s">
        <v>962</v>
      </c>
      <c r="S324" s="424" t="s">
        <v>1509</v>
      </c>
      <c r="T324" s="424" t="s">
        <v>1516</v>
      </c>
      <c r="V324" s="424" t="s">
        <v>8</v>
      </c>
      <c r="X324" s="424" t="s">
        <v>1517</v>
      </c>
      <c r="AA324" s="424" t="s">
        <v>1509</v>
      </c>
      <c r="AB324" s="424" t="s">
        <v>1509</v>
      </c>
      <c r="AC324" s="424" t="s">
        <v>1509</v>
      </c>
      <c r="AD324" s="424" t="s">
        <v>1509</v>
      </c>
      <c r="AE324" s="424" t="s">
        <v>1509</v>
      </c>
      <c r="AF324" s="425">
        <v>44530</v>
      </c>
      <c r="AG324" s="424" t="s">
        <v>1509</v>
      </c>
      <c r="AH324" s="424">
        <v>1</v>
      </c>
      <c r="AI324" s="414"/>
      <c r="AJ324" s="414"/>
      <c r="AK324" s="414"/>
      <c r="AL324" s="414"/>
      <c r="AM324" s="414"/>
      <c r="AN324" s="414"/>
      <c r="AO324" s="414"/>
      <c r="AP324" s="414"/>
      <c r="AQ324" s="414"/>
      <c r="AR324" s="414"/>
      <c r="AS324" s="414"/>
      <c r="AT324" s="414"/>
      <c r="AU324" s="414"/>
      <c r="AV324" s="414"/>
      <c r="AW324" s="414"/>
      <c r="AX324" s="414"/>
      <c r="AY324" s="414"/>
      <c r="AZ324" s="414"/>
      <c r="BA324" s="414"/>
      <c r="BB324" s="414"/>
      <c r="BC324" s="414"/>
      <c r="BD324" s="414"/>
      <c r="BE324" s="414"/>
      <c r="BF324" s="414"/>
      <c r="BG324" s="414"/>
      <c r="BH324" s="414"/>
      <c r="BI324" s="414"/>
      <c r="BJ324" s="414"/>
      <c r="BK324" s="414"/>
      <c r="BL324" s="414"/>
      <c r="BM324" s="414"/>
      <c r="BN324" s="414"/>
      <c r="BO324" s="414"/>
      <c r="BP324" s="414"/>
      <c r="BQ324" s="414"/>
      <c r="BR324" s="414"/>
      <c r="BS324" s="414"/>
      <c r="BT324" s="414"/>
      <c r="BU324" s="414"/>
      <c r="BV324" s="414"/>
      <c r="BW324" s="414"/>
      <c r="BX324" s="414"/>
      <c r="BY324" s="414"/>
      <c r="BZ324" s="414"/>
      <c r="CA324" s="414"/>
      <c r="CB324" s="414"/>
      <c r="CC324" s="414"/>
      <c r="CD324" s="414"/>
      <c r="CE324" s="414"/>
      <c r="CF324" s="414"/>
      <c r="CG324" s="414"/>
      <c r="CH324" s="414"/>
      <c r="CI324" s="414"/>
      <c r="CJ324" s="414"/>
      <c r="CK324" s="414"/>
      <c r="CL324" s="414"/>
      <c r="CM324" s="414"/>
      <c r="CN324" s="414"/>
      <c r="CO324" s="414"/>
      <c r="CP324" s="414"/>
      <c r="CQ324" s="414"/>
      <c r="CR324" s="414"/>
      <c r="CS324" s="414"/>
      <c r="CT324" s="414"/>
      <c r="CU324" s="414"/>
      <c r="CV324" s="414"/>
      <c r="CW324" s="414"/>
      <c r="CX324" s="414"/>
      <c r="CY324" s="414"/>
      <c r="CZ324" s="414"/>
      <c r="DA324" s="414"/>
      <c r="DB324" s="414"/>
      <c r="DC324" s="414"/>
      <c r="DD324" s="414"/>
      <c r="DE324" s="414"/>
      <c r="DF324" s="414"/>
      <c r="DG324" s="414"/>
      <c r="DH324" s="414"/>
      <c r="DI324" s="414"/>
      <c r="DJ324" s="414"/>
      <c r="DK324" s="414"/>
      <c r="DL324" s="414"/>
      <c r="DM324" s="414"/>
      <c r="DN324" s="414"/>
      <c r="DO324" s="414"/>
      <c r="DP324" s="414"/>
      <c r="DQ324" s="414"/>
      <c r="DR324" s="414"/>
      <c r="DS324" s="414"/>
      <c r="DT324" s="414"/>
      <c r="DU324" s="414"/>
      <c r="DV324" s="414"/>
      <c r="DW324" s="414"/>
      <c r="DX324" s="414"/>
      <c r="DY324" s="414"/>
      <c r="DZ324" s="414"/>
      <c r="EA324" s="414"/>
      <c r="EB324" s="414"/>
      <c r="EC324" s="414"/>
      <c r="ED324" s="414"/>
      <c r="EE324" s="414"/>
      <c r="EF324" s="414"/>
      <c r="EG324" s="414"/>
      <c r="EH324" s="414"/>
      <c r="EI324" s="414"/>
      <c r="EJ324" s="414"/>
      <c r="EK324" s="414"/>
      <c r="EL324" s="414"/>
      <c r="EM324" s="414"/>
      <c r="EN324" s="414"/>
      <c r="EO324" s="414"/>
      <c r="EP324" s="414"/>
      <c r="EQ324" s="414"/>
      <c r="ER324" s="414"/>
      <c r="ES324" s="414"/>
      <c r="ET324" s="414"/>
      <c r="EU324" s="414"/>
    </row>
    <row r="325" spans="1:151" s="424" customFormat="1" ht="45" hidden="1">
      <c r="A325" s="424" t="s">
        <v>2576</v>
      </c>
      <c r="B325" s="424" t="s">
        <v>884</v>
      </c>
      <c r="C325" s="454" t="s">
        <v>361</v>
      </c>
      <c r="D325" s="424" t="s">
        <v>2577</v>
      </c>
      <c r="E325" s="424" t="s">
        <v>2578</v>
      </c>
      <c r="F325" s="424" t="s">
        <v>33</v>
      </c>
      <c r="G325" s="424">
        <v>50</v>
      </c>
      <c r="H325" s="424" t="s">
        <v>1508</v>
      </c>
      <c r="I325" s="424" t="s">
        <v>1509</v>
      </c>
      <c r="J325" s="425" t="s">
        <v>1510</v>
      </c>
      <c r="K325" s="425" t="s">
        <v>962</v>
      </c>
      <c r="L325" s="425" t="s">
        <v>962</v>
      </c>
      <c r="M325" s="424" t="s">
        <v>1512</v>
      </c>
      <c r="N325" s="424" t="s">
        <v>1523</v>
      </c>
      <c r="O325" s="424" t="s">
        <v>1581</v>
      </c>
      <c r="P325" s="424" t="s">
        <v>33</v>
      </c>
      <c r="Q325" s="424" t="s">
        <v>33</v>
      </c>
      <c r="R325" s="424" t="s">
        <v>962</v>
      </c>
      <c r="S325" s="424" t="s">
        <v>1509</v>
      </c>
      <c r="T325" s="424" t="s">
        <v>1516</v>
      </c>
      <c r="V325" s="424" t="s">
        <v>8</v>
      </c>
      <c r="X325" s="424" t="s">
        <v>1517</v>
      </c>
      <c r="AA325" s="424" t="s">
        <v>1509</v>
      </c>
      <c r="AB325" s="424" t="s">
        <v>1509</v>
      </c>
      <c r="AC325" s="424" t="s">
        <v>1509</v>
      </c>
      <c r="AD325" s="424" t="s">
        <v>1509</v>
      </c>
      <c r="AE325" s="424" t="s">
        <v>1509</v>
      </c>
      <c r="AF325" s="425">
        <v>44530</v>
      </c>
      <c r="AG325" s="424" t="s">
        <v>1509</v>
      </c>
      <c r="AH325" s="424">
        <v>1</v>
      </c>
      <c r="AI325" s="414"/>
      <c r="AJ325" s="414"/>
      <c r="AK325" s="414"/>
      <c r="AL325" s="414"/>
      <c r="AM325" s="414"/>
      <c r="AN325" s="414"/>
      <c r="AO325" s="414"/>
      <c r="AP325" s="414"/>
      <c r="AQ325" s="414"/>
      <c r="AR325" s="414"/>
      <c r="AS325" s="414"/>
      <c r="AT325" s="414"/>
      <c r="AU325" s="414"/>
      <c r="AV325" s="414"/>
      <c r="AW325" s="414"/>
      <c r="AX325" s="414"/>
      <c r="AY325" s="414"/>
      <c r="AZ325" s="414"/>
      <c r="BA325" s="414"/>
      <c r="BB325" s="414"/>
      <c r="BC325" s="414"/>
      <c r="BD325" s="414"/>
      <c r="BE325" s="414"/>
      <c r="BF325" s="414"/>
      <c r="BG325" s="414"/>
      <c r="BH325" s="414"/>
      <c r="BI325" s="414"/>
      <c r="BJ325" s="414"/>
      <c r="BK325" s="414"/>
      <c r="BL325" s="414"/>
      <c r="BM325" s="414"/>
      <c r="BN325" s="414"/>
      <c r="BO325" s="414"/>
      <c r="BP325" s="414"/>
      <c r="BQ325" s="414"/>
      <c r="BR325" s="414"/>
      <c r="BS325" s="414"/>
      <c r="BT325" s="414"/>
      <c r="BU325" s="414"/>
      <c r="BV325" s="414"/>
      <c r="BW325" s="414"/>
      <c r="BX325" s="414"/>
      <c r="BY325" s="414"/>
      <c r="BZ325" s="414"/>
      <c r="CA325" s="414"/>
      <c r="CB325" s="414"/>
      <c r="CC325" s="414"/>
      <c r="CD325" s="414"/>
      <c r="CE325" s="414"/>
      <c r="CF325" s="414"/>
      <c r="CG325" s="414"/>
      <c r="CH325" s="414"/>
      <c r="CI325" s="414"/>
      <c r="CJ325" s="414"/>
      <c r="CK325" s="414"/>
      <c r="CL325" s="414"/>
      <c r="CM325" s="414"/>
      <c r="CN325" s="414"/>
      <c r="CO325" s="414"/>
      <c r="CP325" s="414"/>
      <c r="CQ325" s="414"/>
      <c r="CR325" s="414"/>
      <c r="CS325" s="414"/>
      <c r="CT325" s="414"/>
      <c r="CU325" s="414"/>
      <c r="CV325" s="414"/>
      <c r="CW325" s="414"/>
      <c r="CX325" s="414"/>
      <c r="CY325" s="414"/>
      <c r="CZ325" s="414"/>
      <c r="DA325" s="414"/>
      <c r="DB325" s="414"/>
      <c r="DC325" s="414"/>
      <c r="DD325" s="414"/>
      <c r="DE325" s="414"/>
      <c r="DF325" s="414"/>
      <c r="DG325" s="414"/>
      <c r="DH325" s="414"/>
      <c r="DI325" s="414"/>
      <c r="DJ325" s="414"/>
      <c r="DK325" s="414"/>
      <c r="DL325" s="414"/>
      <c r="DM325" s="414"/>
      <c r="DN325" s="414"/>
      <c r="DO325" s="414"/>
      <c r="DP325" s="414"/>
      <c r="DQ325" s="414"/>
      <c r="DR325" s="414"/>
      <c r="DS325" s="414"/>
      <c r="DT325" s="414"/>
      <c r="DU325" s="414"/>
      <c r="DV325" s="414"/>
      <c r="DW325" s="414"/>
      <c r="DX325" s="414"/>
      <c r="DY325" s="414"/>
      <c r="DZ325" s="414"/>
      <c r="EA325" s="414"/>
      <c r="EB325" s="414"/>
      <c r="EC325" s="414"/>
      <c r="ED325" s="414"/>
      <c r="EE325" s="414"/>
      <c r="EF325" s="414"/>
      <c r="EG325" s="414"/>
      <c r="EH325" s="414"/>
      <c r="EI325" s="414"/>
      <c r="EJ325" s="414"/>
      <c r="EK325" s="414"/>
      <c r="EL325" s="414"/>
      <c r="EM325" s="414"/>
      <c r="EN325" s="414"/>
      <c r="EO325" s="414"/>
      <c r="EP325" s="414"/>
      <c r="EQ325" s="414"/>
      <c r="ER325" s="414"/>
      <c r="ES325" s="414"/>
      <c r="ET325" s="414"/>
      <c r="EU325" s="414"/>
    </row>
    <row r="326" spans="1:151" s="424" customFormat="1" ht="120" hidden="1">
      <c r="A326" s="424" t="s">
        <v>2579</v>
      </c>
      <c r="B326" s="424" t="s">
        <v>884</v>
      </c>
      <c r="C326" s="454" t="s">
        <v>361</v>
      </c>
      <c r="D326" s="424" t="s">
        <v>2580</v>
      </c>
      <c r="E326" s="424" t="s">
        <v>2581</v>
      </c>
      <c r="F326" s="424" t="s">
        <v>33</v>
      </c>
      <c r="G326" s="424">
        <v>50</v>
      </c>
      <c r="H326" s="424" t="s">
        <v>1592</v>
      </c>
      <c r="I326" s="424" t="s">
        <v>1509</v>
      </c>
      <c r="J326" s="425" t="s">
        <v>1510</v>
      </c>
      <c r="K326" s="425" t="s">
        <v>962</v>
      </c>
      <c r="L326" s="425" t="s">
        <v>962</v>
      </c>
      <c r="M326" s="424" t="s">
        <v>1512</v>
      </c>
      <c r="N326" s="424" t="s">
        <v>1523</v>
      </c>
      <c r="O326" s="424" t="s">
        <v>1581</v>
      </c>
      <c r="P326" s="424" t="s">
        <v>33</v>
      </c>
      <c r="Q326" s="424" t="s">
        <v>33</v>
      </c>
      <c r="R326" s="424" t="s">
        <v>962</v>
      </c>
      <c r="S326" s="424" t="s">
        <v>1509</v>
      </c>
      <c r="T326" s="424" t="s">
        <v>1528</v>
      </c>
      <c r="V326" s="424" t="s">
        <v>8</v>
      </c>
      <c r="X326" s="424" t="s">
        <v>8</v>
      </c>
      <c r="AA326" s="424" t="s">
        <v>33</v>
      </c>
      <c r="AB326" s="424" t="s">
        <v>2067</v>
      </c>
      <c r="AC326" s="424" t="s">
        <v>2068</v>
      </c>
      <c r="AD326" s="424" t="s">
        <v>2582</v>
      </c>
      <c r="AE326" s="424" t="s">
        <v>1519</v>
      </c>
      <c r="AF326" s="425">
        <v>44530</v>
      </c>
      <c r="AG326" s="424" t="s">
        <v>1531</v>
      </c>
      <c r="AH326" s="424">
        <v>1</v>
      </c>
      <c r="AI326" s="414"/>
      <c r="AJ326" s="414"/>
      <c r="AK326" s="414"/>
      <c r="AL326" s="414"/>
      <c r="AM326" s="414"/>
      <c r="AN326" s="414"/>
      <c r="AO326" s="414"/>
      <c r="AP326" s="414"/>
      <c r="AQ326" s="414"/>
      <c r="AR326" s="414"/>
      <c r="AS326" s="414"/>
      <c r="AT326" s="414"/>
      <c r="AU326" s="414"/>
      <c r="AV326" s="414"/>
      <c r="AW326" s="414"/>
      <c r="AX326" s="414"/>
      <c r="AY326" s="414"/>
      <c r="AZ326" s="414"/>
      <c r="BA326" s="414"/>
      <c r="BB326" s="414"/>
      <c r="BC326" s="414"/>
      <c r="BD326" s="414"/>
      <c r="BE326" s="414"/>
      <c r="BF326" s="414"/>
      <c r="BG326" s="414"/>
      <c r="BH326" s="414"/>
      <c r="BI326" s="414"/>
      <c r="BJ326" s="414"/>
      <c r="BK326" s="414"/>
      <c r="BL326" s="414"/>
      <c r="BM326" s="414"/>
      <c r="BN326" s="414"/>
      <c r="BO326" s="414"/>
      <c r="BP326" s="414"/>
      <c r="BQ326" s="414"/>
      <c r="BR326" s="414"/>
      <c r="BS326" s="414"/>
      <c r="BT326" s="414"/>
      <c r="BU326" s="414"/>
      <c r="BV326" s="414"/>
      <c r="BW326" s="414"/>
      <c r="BX326" s="414"/>
      <c r="BY326" s="414"/>
      <c r="BZ326" s="414"/>
      <c r="CA326" s="414"/>
      <c r="CB326" s="414"/>
      <c r="CC326" s="414"/>
      <c r="CD326" s="414"/>
      <c r="CE326" s="414"/>
      <c r="CF326" s="414"/>
      <c r="CG326" s="414"/>
      <c r="CH326" s="414"/>
      <c r="CI326" s="414"/>
      <c r="CJ326" s="414"/>
      <c r="CK326" s="414"/>
      <c r="CL326" s="414"/>
      <c r="CM326" s="414"/>
      <c r="CN326" s="414"/>
      <c r="CO326" s="414"/>
      <c r="CP326" s="414"/>
      <c r="CQ326" s="414"/>
      <c r="CR326" s="414"/>
      <c r="CS326" s="414"/>
      <c r="CT326" s="414"/>
      <c r="CU326" s="414"/>
      <c r="CV326" s="414"/>
      <c r="CW326" s="414"/>
      <c r="CX326" s="414"/>
      <c r="CY326" s="414"/>
      <c r="CZ326" s="414"/>
      <c r="DA326" s="414"/>
      <c r="DB326" s="414"/>
      <c r="DC326" s="414"/>
      <c r="DD326" s="414"/>
      <c r="DE326" s="414"/>
      <c r="DF326" s="414"/>
      <c r="DG326" s="414"/>
      <c r="DH326" s="414"/>
      <c r="DI326" s="414"/>
      <c r="DJ326" s="414"/>
      <c r="DK326" s="414"/>
      <c r="DL326" s="414"/>
      <c r="DM326" s="414"/>
      <c r="DN326" s="414"/>
      <c r="DO326" s="414"/>
      <c r="DP326" s="414"/>
      <c r="DQ326" s="414"/>
      <c r="DR326" s="414"/>
      <c r="DS326" s="414"/>
      <c r="DT326" s="414"/>
      <c r="DU326" s="414"/>
      <c r="DV326" s="414"/>
      <c r="DW326" s="414"/>
      <c r="DX326" s="414"/>
      <c r="DY326" s="414"/>
      <c r="DZ326" s="414"/>
      <c r="EA326" s="414"/>
      <c r="EB326" s="414"/>
      <c r="EC326" s="414"/>
      <c r="ED326" s="414"/>
      <c r="EE326" s="414"/>
      <c r="EF326" s="414"/>
      <c r="EG326" s="414"/>
      <c r="EH326" s="414"/>
      <c r="EI326" s="414"/>
      <c r="EJ326" s="414"/>
      <c r="EK326" s="414"/>
      <c r="EL326" s="414"/>
      <c r="EM326" s="414"/>
      <c r="EN326" s="414"/>
      <c r="EO326" s="414"/>
      <c r="EP326" s="414"/>
      <c r="EQ326" s="414"/>
      <c r="ER326" s="414"/>
      <c r="ES326" s="414"/>
      <c r="ET326" s="414"/>
      <c r="EU326" s="414"/>
    </row>
    <row r="327" spans="1:151" s="424" customFormat="1" ht="120" hidden="1">
      <c r="A327" s="424" t="s">
        <v>2583</v>
      </c>
      <c r="B327" s="424" t="s">
        <v>884</v>
      </c>
      <c r="C327" s="454" t="s">
        <v>361</v>
      </c>
      <c r="D327" s="424" t="s">
        <v>2584</v>
      </c>
      <c r="E327" s="424" t="s">
        <v>2581</v>
      </c>
      <c r="F327" s="424" t="s">
        <v>33</v>
      </c>
      <c r="G327" s="424">
        <v>50</v>
      </c>
      <c r="H327" s="424" t="s">
        <v>1592</v>
      </c>
      <c r="I327" s="424" t="s">
        <v>1509</v>
      </c>
      <c r="J327" s="425" t="s">
        <v>1510</v>
      </c>
      <c r="K327" s="425" t="s">
        <v>962</v>
      </c>
      <c r="L327" s="425" t="s">
        <v>962</v>
      </c>
      <c r="M327" s="424" t="s">
        <v>1512</v>
      </c>
      <c r="N327" s="424" t="s">
        <v>1523</v>
      </c>
      <c r="O327" s="424" t="s">
        <v>1581</v>
      </c>
      <c r="P327" s="424" t="s">
        <v>33</v>
      </c>
      <c r="Q327" s="424" t="s">
        <v>33</v>
      </c>
      <c r="R327" s="424" t="s">
        <v>962</v>
      </c>
      <c r="S327" s="424" t="s">
        <v>1509</v>
      </c>
      <c r="T327" s="424" t="s">
        <v>1528</v>
      </c>
      <c r="V327" s="424" t="s">
        <v>8</v>
      </c>
      <c r="X327" s="424" t="s">
        <v>8</v>
      </c>
      <c r="AA327" s="424" t="s">
        <v>33</v>
      </c>
      <c r="AB327" s="424" t="s">
        <v>2067</v>
      </c>
      <c r="AC327" s="424" t="s">
        <v>2068</v>
      </c>
      <c r="AD327" s="424" t="s">
        <v>2582</v>
      </c>
      <c r="AE327" s="424" t="s">
        <v>1519</v>
      </c>
      <c r="AF327" s="425">
        <v>44530</v>
      </c>
      <c r="AG327" s="424" t="s">
        <v>1531</v>
      </c>
      <c r="AH327" s="424">
        <v>1</v>
      </c>
      <c r="AI327" s="414"/>
      <c r="AJ327" s="414"/>
      <c r="AK327" s="414"/>
      <c r="AL327" s="414"/>
      <c r="AM327" s="414"/>
      <c r="AN327" s="414"/>
      <c r="AO327" s="414"/>
      <c r="AP327" s="414"/>
      <c r="AQ327" s="414"/>
      <c r="AR327" s="414"/>
      <c r="AS327" s="414"/>
      <c r="AT327" s="414"/>
      <c r="AU327" s="414"/>
      <c r="AV327" s="414"/>
      <c r="AW327" s="414"/>
      <c r="AX327" s="414"/>
      <c r="AY327" s="414"/>
      <c r="AZ327" s="414"/>
      <c r="BA327" s="414"/>
      <c r="BB327" s="414"/>
      <c r="BC327" s="414"/>
      <c r="BD327" s="414"/>
      <c r="BE327" s="414"/>
      <c r="BF327" s="414"/>
      <c r="BG327" s="414"/>
      <c r="BH327" s="414"/>
      <c r="BI327" s="414"/>
      <c r="BJ327" s="414"/>
      <c r="BK327" s="414"/>
      <c r="BL327" s="414"/>
      <c r="BM327" s="414"/>
      <c r="BN327" s="414"/>
      <c r="BO327" s="414"/>
      <c r="BP327" s="414"/>
      <c r="BQ327" s="414"/>
      <c r="BR327" s="414"/>
      <c r="BS327" s="414"/>
      <c r="BT327" s="414"/>
      <c r="BU327" s="414"/>
      <c r="BV327" s="414"/>
      <c r="BW327" s="414"/>
      <c r="BX327" s="414"/>
      <c r="BY327" s="414"/>
      <c r="BZ327" s="414"/>
      <c r="CA327" s="414"/>
      <c r="CB327" s="414"/>
      <c r="CC327" s="414"/>
      <c r="CD327" s="414"/>
      <c r="CE327" s="414"/>
      <c r="CF327" s="414"/>
      <c r="CG327" s="414"/>
      <c r="CH327" s="414"/>
      <c r="CI327" s="414"/>
      <c r="CJ327" s="414"/>
      <c r="CK327" s="414"/>
      <c r="CL327" s="414"/>
      <c r="CM327" s="414"/>
      <c r="CN327" s="414"/>
      <c r="CO327" s="414"/>
      <c r="CP327" s="414"/>
      <c r="CQ327" s="414"/>
      <c r="CR327" s="414"/>
      <c r="CS327" s="414"/>
      <c r="CT327" s="414"/>
      <c r="CU327" s="414"/>
      <c r="CV327" s="414"/>
      <c r="CW327" s="414"/>
      <c r="CX327" s="414"/>
      <c r="CY327" s="414"/>
      <c r="CZ327" s="414"/>
      <c r="DA327" s="414"/>
      <c r="DB327" s="414"/>
      <c r="DC327" s="414"/>
      <c r="DD327" s="414"/>
      <c r="DE327" s="414"/>
      <c r="DF327" s="414"/>
      <c r="DG327" s="414"/>
      <c r="DH327" s="414"/>
      <c r="DI327" s="414"/>
      <c r="DJ327" s="414"/>
      <c r="DK327" s="414"/>
      <c r="DL327" s="414"/>
      <c r="DM327" s="414"/>
      <c r="DN327" s="414"/>
      <c r="DO327" s="414"/>
      <c r="DP327" s="414"/>
      <c r="DQ327" s="414"/>
      <c r="DR327" s="414"/>
      <c r="DS327" s="414"/>
      <c r="DT327" s="414"/>
      <c r="DU327" s="414"/>
      <c r="DV327" s="414"/>
      <c r="DW327" s="414"/>
      <c r="DX327" s="414"/>
      <c r="DY327" s="414"/>
      <c r="DZ327" s="414"/>
      <c r="EA327" s="414"/>
      <c r="EB327" s="414"/>
      <c r="EC327" s="414"/>
      <c r="ED327" s="414"/>
      <c r="EE327" s="414"/>
      <c r="EF327" s="414"/>
      <c r="EG327" s="414"/>
      <c r="EH327" s="414"/>
      <c r="EI327" s="414"/>
      <c r="EJ327" s="414"/>
      <c r="EK327" s="414"/>
      <c r="EL327" s="414"/>
      <c r="EM327" s="414"/>
      <c r="EN327" s="414"/>
      <c r="EO327" s="414"/>
      <c r="EP327" s="414"/>
      <c r="EQ327" s="414"/>
      <c r="ER327" s="414"/>
      <c r="ES327" s="414"/>
      <c r="ET327" s="414"/>
      <c r="EU327" s="414"/>
    </row>
    <row r="328" spans="1:151" s="424" customFormat="1" ht="75" hidden="1">
      <c r="A328" s="424" t="s">
        <v>2585</v>
      </c>
      <c r="B328" s="424" t="s">
        <v>884</v>
      </c>
      <c r="C328" s="454" t="s">
        <v>361</v>
      </c>
      <c r="D328" s="424" t="s">
        <v>2586</v>
      </c>
      <c r="E328" s="424" t="s">
        <v>2587</v>
      </c>
      <c r="F328" s="424" t="s">
        <v>33</v>
      </c>
      <c r="G328" s="424">
        <v>50</v>
      </c>
      <c r="H328" s="424" t="s">
        <v>1508</v>
      </c>
      <c r="I328" s="424" t="s">
        <v>1509</v>
      </c>
      <c r="J328" s="425" t="s">
        <v>1510</v>
      </c>
      <c r="K328" s="425" t="s">
        <v>962</v>
      </c>
      <c r="L328" s="425" t="s">
        <v>962</v>
      </c>
      <c r="M328" s="424" t="s">
        <v>1512</v>
      </c>
      <c r="N328" s="424" t="s">
        <v>1523</v>
      </c>
      <c r="O328" s="424" t="s">
        <v>1581</v>
      </c>
      <c r="P328" s="424" t="s">
        <v>33</v>
      </c>
      <c r="Q328" s="424" t="s">
        <v>33</v>
      </c>
      <c r="R328" s="424" t="s">
        <v>962</v>
      </c>
      <c r="S328" s="424" t="s">
        <v>1509</v>
      </c>
      <c r="T328" s="424" t="s">
        <v>1516</v>
      </c>
      <c r="V328" s="424" t="s">
        <v>8</v>
      </c>
      <c r="X328" s="424" t="s">
        <v>1517</v>
      </c>
      <c r="AA328" s="424" t="s">
        <v>1509</v>
      </c>
      <c r="AB328" s="424" t="s">
        <v>1509</v>
      </c>
      <c r="AC328" s="424" t="s">
        <v>1509</v>
      </c>
      <c r="AD328" s="424" t="s">
        <v>1509</v>
      </c>
      <c r="AE328" s="424" t="s">
        <v>1509</v>
      </c>
      <c r="AF328" s="425">
        <v>44530</v>
      </c>
      <c r="AG328" s="424" t="s">
        <v>1509</v>
      </c>
      <c r="AH328" s="424">
        <v>1</v>
      </c>
      <c r="AI328" s="414"/>
      <c r="AJ328" s="414"/>
      <c r="AK328" s="414"/>
      <c r="AL328" s="414"/>
      <c r="AM328" s="414"/>
      <c r="AN328" s="414"/>
      <c r="AO328" s="414"/>
      <c r="AP328" s="414"/>
      <c r="AQ328" s="414"/>
      <c r="AR328" s="414"/>
      <c r="AS328" s="414"/>
      <c r="AT328" s="414"/>
      <c r="AU328" s="414"/>
      <c r="AV328" s="414"/>
      <c r="AW328" s="414"/>
      <c r="AX328" s="414"/>
      <c r="AY328" s="414"/>
      <c r="AZ328" s="414"/>
      <c r="BA328" s="414"/>
      <c r="BB328" s="414"/>
      <c r="BC328" s="414"/>
      <c r="BD328" s="414"/>
      <c r="BE328" s="414"/>
      <c r="BF328" s="414"/>
      <c r="BG328" s="414"/>
      <c r="BH328" s="414"/>
      <c r="BI328" s="414"/>
      <c r="BJ328" s="414"/>
      <c r="BK328" s="414"/>
      <c r="BL328" s="414"/>
      <c r="BM328" s="414"/>
      <c r="BN328" s="414"/>
      <c r="BO328" s="414"/>
      <c r="BP328" s="414"/>
      <c r="BQ328" s="414"/>
      <c r="BR328" s="414"/>
      <c r="BS328" s="414"/>
      <c r="BT328" s="414"/>
      <c r="BU328" s="414"/>
      <c r="BV328" s="414"/>
      <c r="BW328" s="414"/>
      <c r="BX328" s="414"/>
      <c r="BY328" s="414"/>
      <c r="BZ328" s="414"/>
      <c r="CA328" s="414"/>
      <c r="CB328" s="414"/>
      <c r="CC328" s="414"/>
      <c r="CD328" s="414"/>
      <c r="CE328" s="414"/>
      <c r="CF328" s="414"/>
      <c r="CG328" s="414"/>
      <c r="CH328" s="414"/>
      <c r="CI328" s="414"/>
      <c r="CJ328" s="414"/>
      <c r="CK328" s="414"/>
      <c r="CL328" s="414"/>
      <c r="CM328" s="414"/>
      <c r="CN328" s="414"/>
      <c r="CO328" s="414"/>
      <c r="CP328" s="414"/>
      <c r="CQ328" s="414"/>
      <c r="CR328" s="414"/>
      <c r="CS328" s="414"/>
      <c r="CT328" s="414"/>
      <c r="CU328" s="414"/>
      <c r="CV328" s="414"/>
      <c r="CW328" s="414"/>
      <c r="CX328" s="414"/>
      <c r="CY328" s="414"/>
      <c r="CZ328" s="414"/>
      <c r="DA328" s="414"/>
      <c r="DB328" s="414"/>
      <c r="DC328" s="414"/>
      <c r="DD328" s="414"/>
      <c r="DE328" s="414"/>
      <c r="DF328" s="414"/>
      <c r="DG328" s="414"/>
      <c r="DH328" s="414"/>
      <c r="DI328" s="414"/>
      <c r="DJ328" s="414"/>
      <c r="DK328" s="414"/>
      <c r="DL328" s="414"/>
      <c r="DM328" s="414"/>
      <c r="DN328" s="414"/>
      <c r="DO328" s="414"/>
      <c r="DP328" s="414"/>
      <c r="DQ328" s="414"/>
      <c r="DR328" s="414"/>
      <c r="DS328" s="414"/>
      <c r="DT328" s="414"/>
      <c r="DU328" s="414"/>
      <c r="DV328" s="414"/>
      <c r="DW328" s="414"/>
      <c r="DX328" s="414"/>
      <c r="DY328" s="414"/>
      <c r="DZ328" s="414"/>
      <c r="EA328" s="414"/>
      <c r="EB328" s="414"/>
      <c r="EC328" s="414"/>
      <c r="ED328" s="414"/>
      <c r="EE328" s="414"/>
      <c r="EF328" s="414"/>
      <c r="EG328" s="414"/>
      <c r="EH328" s="414"/>
      <c r="EI328" s="414"/>
      <c r="EJ328" s="414"/>
      <c r="EK328" s="414"/>
      <c r="EL328" s="414"/>
      <c r="EM328" s="414"/>
      <c r="EN328" s="414"/>
      <c r="EO328" s="414"/>
      <c r="EP328" s="414"/>
      <c r="EQ328" s="414"/>
      <c r="ER328" s="414"/>
      <c r="ES328" s="414"/>
      <c r="ET328" s="414"/>
      <c r="EU328" s="414"/>
    </row>
    <row r="329" spans="1:151" s="424" customFormat="1" ht="45" hidden="1">
      <c r="A329" s="424" t="s">
        <v>2588</v>
      </c>
      <c r="B329" s="424" t="s">
        <v>884</v>
      </c>
      <c r="C329" s="454" t="s">
        <v>361</v>
      </c>
      <c r="D329" s="424" t="s">
        <v>2589</v>
      </c>
      <c r="E329" s="424" t="s">
        <v>2590</v>
      </c>
      <c r="F329" s="424" t="s">
        <v>33</v>
      </c>
      <c r="G329" s="424">
        <v>50</v>
      </c>
      <c r="H329" s="424" t="s">
        <v>1508</v>
      </c>
      <c r="I329" s="424" t="s">
        <v>1509</v>
      </c>
      <c r="J329" s="425" t="s">
        <v>1510</v>
      </c>
      <c r="K329" s="425" t="s">
        <v>962</v>
      </c>
      <c r="L329" s="425" t="s">
        <v>962</v>
      </c>
      <c r="M329" s="424" t="s">
        <v>1512</v>
      </c>
      <c r="N329" s="424" t="s">
        <v>1523</v>
      </c>
      <c r="O329" s="424" t="s">
        <v>1581</v>
      </c>
      <c r="P329" s="424" t="s">
        <v>33</v>
      </c>
      <c r="Q329" s="424" t="s">
        <v>33</v>
      </c>
      <c r="R329" s="424" t="s">
        <v>962</v>
      </c>
      <c r="S329" s="424" t="s">
        <v>1509</v>
      </c>
      <c r="T329" s="424" t="s">
        <v>1516</v>
      </c>
      <c r="V329" s="424" t="s">
        <v>8</v>
      </c>
      <c r="X329" s="424" t="s">
        <v>1517</v>
      </c>
      <c r="AA329" s="424" t="s">
        <v>1509</v>
      </c>
      <c r="AB329" s="424" t="s">
        <v>1509</v>
      </c>
      <c r="AC329" s="424" t="s">
        <v>1509</v>
      </c>
      <c r="AD329" s="424" t="s">
        <v>1509</v>
      </c>
      <c r="AE329" s="424" t="s">
        <v>1509</v>
      </c>
      <c r="AF329" s="425">
        <v>44530</v>
      </c>
      <c r="AG329" s="424" t="s">
        <v>1509</v>
      </c>
      <c r="AH329" s="424">
        <v>1</v>
      </c>
      <c r="AI329" s="414"/>
      <c r="AJ329" s="414"/>
      <c r="AK329" s="414"/>
      <c r="AL329" s="414"/>
      <c r="AM329" s="414"/>
      <c r="AN329" s="414"/>
      <c r="AO329" s="414"/>
      <c r="AP329" s="414"/>
      <c r="AQ329" s="414"/>
      <c r="AR329" s="414"/>
      <c r="AS329" s="414"/>
      <c r="AT329" s="414"/>
      <c r="AU329" s="414"/>
      <c r="AV329" s="414"/>
      <c r="AW329" s="414"/>
      <c r="AX329" s="414"/>
      <c r="AY329" s="414"/>
      <c r="AZ329" s="414"/>
      <c r="BA329" s="414"/>
      <c r="BB329" s="414"/>
      <c r="BC329" s="414"/>
      <c r="BD329" s="414"/>
      <c r="BE329" s="414"/>
      <c r="BF329" s="414"/>
      <c r="BG329" s="414"/>
      <c r="BH329" s="414"/>
      <c r="BI329" s="414"/>
      <c r="BJ329" s="414"/>
      <c r="BK329" s="414"/>
      <c r="BL329" s="414"/>
      <c r="BM329" s="414"/>
      <c r="BN329" s="414"/>
      <c r="BO329" s="414"/>
      <c r="BP329" s="414"/>
      <c r="BQ329" s="414"/>
      <c r="BR329" s="414"/>
      <c r="BS329" s="414"/>
      <c r="BT329" s="414"/>
      <c r="BU329" s="414"/>
      <c r="BV329" s="414"/>
      <c r="BW329" s="414"/>
      <c r="BX329" s="414"/>
      <c r="BY329" s="414"/>
      <c r="BZ329" s="414"/>
      <c r="CA329" s="414"/>
      <c r="CB329" s="414"/>
      <c r="CC329" s="414"/>
      <c r="CD329" s="414"/>
      <c r="CE329" s="414"/>
      <c r="CF329" s="414"/>
      <c r="CG329" s="414"/>
      <c r="CH329" s="414"/>
      <c r="CI329" s="414"/>
      <c r="CJ329" s="414"/>
      <c r="CK329" s="414"/>
      <c r="CL329" s="414"/>
      <c r="CM329" s="414"/>
      <c r="CN329" s="414"/>
      <c r="CO329" s="414"/>
      <c r="CP329" s="414"/>
      <c r="CQ329" s="414"/>
      <c r="CR329" s="414"/>
      <c r="CS329" s="414"/>
      <c r="CT329" s="414"/>
      <c r="CU329" s="414"/>
      <c r="CV329" s="414"/>
      <c r="CW329" s="414"/>
      <c r="CX329" s="414"/>
      <c r="CY329" s="414"/>
      <c r="CZ329" s="414"/>
      <c r="DA329" s="414"/>
      <c r="DB329" s="414"/>
      <c r="DC329" s="414"/>
      <c r="DD329" s="414"/>
      <c r="DE329" s="414"/>
      <c r="DF329" s="414"/>
      <c r="DG329" s="414"/>
      <c r="DH329" s="414"/>
      <c r="DI329" s="414"/>
      <c r="DJ329" s="414"/>
      <c r="DK329" s="414"/>
      <c r="DL329" s="414"/>
      <c r="DM329" s="414"/>
      <c r="DN329" s="414"/>
      <c r="DO329" s="414"/>
      <c r="DP329" s="414"/>
      <c r="DQ329" s="414"/>
      <c r="DR329" s="414"/>
      <c r="DS329" s="414"/>
      <c r="DT329" s="414"/>
      <c r="DU329" s="414"/>
      <c r="DV329" s="414"/>
      <c r="DW329" s="414"/>
      <c r="DX329" s="414"/>
      <c r="DY329" s="414"/>
      <c r="DZ329" s="414"/>
      <c r="EA329" s="414"/>
      <c r="EB329" s="414"/>
      <c r="EC329" s="414"/>
      <c r="ED329" s="414"/>
      <c r="EE329" s="414"/>
      <c r="EF329" s="414"/>
      <c r="EG329" s="414"/>
      <c r="EH329" s="414"/>
      <c r="EI329" s="414"/>
      <c r="EJ329" s="414"/>
      <c r="EK329" s="414"/>
      <c r="EL329" s="414"/>
      <c r="EM329" s="414"/>
      <c r="EN329" s="414"/>
      <c r="EO329" s="414"/>
      <c r="EP329" s="414"/>
      <c r="EQ329" s="414"/>
      <c r="ER329" s="414"/>
      <c r="ES329" s="414"/>
      <c r="ET329" s="414"/>
      <c r="EU329" s="414"/>
    </row>
    <row r="330" spans="1:151" s="424" customFormat="1" ht="30" hidden="1">
      <c r="A330" s="424" t="s">
        <v>2591</v>
      </c>
      <c r="B330" s="424" t="s">
        <v>884</v>
      </c>
      <c r="C330" s="454" t="s">
        <v>361</v>
      </c>
      <c r="D330" s="424" t="s">
        <v>2592</v>
      </c>
      <c r="E330" s="424" t="s">
        <v>2593</v>
      </c>
      <c r="F330" s="424" t="s">
        <v>33</v>
      </c>
      <c r="G330" s="424">
        <v>50</v>
      </c>
      <c r="H330" s="424" t="s">
        <v>1508</v>
      </c>
      <c r="I330" s="424" t="s">
        <v>1509</v>
      </c>
      <c r="J330" s="425" t="s">
        <v>1510</v>
      </c>
      <c r="K330" s="425" t="s">
        <v>962</v>
      </c>
      <c r="L330" s="425" t="s">
        <v>962</v>
      </c>
      <c r="M330" s="424" t="s">
        <v>1512</v>
      </c>
      <c r="N330" s="424" t="s">
        <v>1523</v>
      </c>
      <c r="O330" s="424" t="s">
        <v>1581</v>
      </c>
      <c r="P330" s="424" t="s">
        <v>33</v>
      </c>
      <c r="Q330" s="424" t="s">
        <v>33</v>
      </c>
      <c r="R330" s="424" t="s">
        <v>962</v>
      </c>
      <c r="S330" s="424" t="s">
        <v>1509</v>
      </c>
      <c r="T330" s="424" t="s">
        <v>1516</v>
      </c>
      <c r="V330" s="424" t="s">
        <v>8</v>
      </c>
      <c r="X330" s="424" t="s">
        <v>1517</v>
      </c>
      <c r="AA330" s="424" t="s">
        <v>1509</v>
      </c>
      <c r="AB330" s="424" t="s">
        <v>1509</v>
      </c>
      <c r="AC330" s="424" t="s">
        <v>1509</v>
      </c>
      <c r="AD330" s="424" t="s">
        <v>1509</v>
      </c>
      <c r="AE330" s="424" t="s">
        <v>1509</v>
      </c>
      <c r="AF330" s="425">
        <v>44530</v>
      </c>
      <c r="AG330" s="424" t="s">
        <v>1509</v>
      </c>
      <c r="AH330" s="424">
        <v>1</v>
      </c>
      <c r="AI330" s="414"/>
      <c r="AJ330" s="414"/>
      <c r="AK330" s="414"/>
      <c r="AL330" s="414"/>
      <c r="AM330" s="414"/>
      <c r="AN330" s="414"/>
      <c r="AO330" s="414"/>
      <c r="AP330" s="414"/>
      <c r="AQ330" s="414"/>
      <c r="AR330" s="414"/>
      <c r="AS330" s="414"/>
      <c r="AT330" s="414"/>
      <c r="AU330" s="414"/>
      <c r="AV330" s="414"/>
      <c r="AW330" s="414"/>
      <c r="AX330" s="414"/>
      <c r="AY330" s="414"/>
      <c r="AZ330" s="414"/>
      <c r="BA330" s="414"/>
      <c r="BB330" s="414"/>
      <c r="BC330" s="414"/>
      <c r="BD330" s="414"/>
      <c r="BE330" s="414"/>
      <c r="BF330" s="414"/>
      <c r="BG330" s="414"/>
      <c r="BH330" s="414"/>
      <c r="BI330" s="414"/>
      <c r="BJ330" s="414"/>
      <c r="BK330" s="414"/>
      <c r="BL330" s="414"/>
      <c r="BM330" s="414"/>
      <c r="BN330" s="414"/>
      <c r="BO330" s="414"/>
      <c r="BP330" s="414"/>
      <c r="BQ330" s="414"/>
      <c r="BR330" s="414"/>
      <c r="BS330" s="414"/>
      <c r="BT330" s="414"/>
      <c r="BU330" s="414"/>
      <c r="BV330" s="414"/>
      <c r="BW330" s="414"/>
      <c r="BX330" s="414"/>
      <c r="BY330" s="414"/>
      <c r="BZ330" s="414"/>
      <c r="CA330" s="414"/>
      <c r="CB330" s="414"/>
      <c r="CC330" s="414"/>
      <c r="CD330" s="414"/>
      <c r="CE330" s="414"/>
      <c r="CF330" s="414"/>
      <c r="CG330" s="414"/>
      <c r="CH330" s="414"/>
      <c r="CI330" s="414"/>
      <c r="CJ330" s="414"/>
      <c r="CK330" s="414"/>
      <c r="CL330" s="414"/>
      <c r="CM330" s="414"/>
      <c r="CN330" s="414"/>
      <c r="CO330" s="414"/>
      <c r="CP330" s="414"/>
      <c r="CQ330" s="414"/>
      <c r="CR330" s="414"/>
      <c r="CS330" s="414"/>
      <c r="CT330" s="414"/>
      <c r="CU330" s="414"/>
      <c r="CV330" s="414"/>
      <c r="CW330" s="414"/>
      <c r="CX330" s="414"/>
      <c r="CY330" s="414"/>
      <c r="CZ330" s="414"/>
      <c r="DA330" s="414"/>
      <c r="DB330" s="414"/>
      <c r="DC330" s="414"/>
      <c r="DD330" s="414"/>
      <c r="DE330" s="414"/>
      <c r="DF330" s="414"/>
      <c r="DG330" s="414"/>
      <c r="DH330" s="414"/>
      <c r="DI330" s="414"/>
      <c r="DJ330" s="414"/>
      <c r="DK330" s="414"/>
      <c r="DL330" s="414"/>
      <c r="DM330" s="414"/>
      <c r="DN330" s="414"/>
      <c r="DO330" s="414"/>
      <c r="DP330" s="414"/>
      <c r="DQ330" s="414"/>
      <c r="DR330" s="414"/>
      <c r="DS330" s="414"/>
      <c r="DT330" s="414"/>
      <c r="DU330" s="414"/>
      <c r="DV330" s="414"/>
      <c r="DW330" s="414"/>
      <c r="DX330" s="414"/>
      <c r="DY330" s="414"/>
      <c r="DZ330" s="414"/>
      <c r="EA330" s="414"/>
      <c r="EB330" s="414"/>
      <c r="EC330" s="414"/>
      <c r="ED330" s="414"/>
      <c r="EE330" s="414"/>
      <c r="EF330" s="414"/>
      <c r="EG330" s="414"/>
      <c r="EH330" s="414"/>
      <c r="EI330" s="414"/>
      <c r="EJ330" s="414"/>
      <c r="EK330" s="414"/>
      <c r="EL330" s="414"/>
      <c r="EM330" s="414"/>
      <c r="EN330" s="414"/>
      <c r="EO330" s="414"/>
      <c r="EP330" s="414"/>
      <c r="EQ330" s="414"/>
      <c r="ER330" s="414"/>
      <c r="ES330" s="414"/>
      <c r="ET330" s="414"/>
      <c r="EU330" s="414"/>
    </row>
    <row r="331" spans="1:151" s="424" customFormat="1" ht="75" hidden="1">
      <c r="A331" s="424" t="s">
        <v>2594</v>
      </c>
      <c r="B331" s="424" t="s">
        <v>884</v>
      </c>
      <c r="C331" s="454" t="s">
        <v>361</v>
      </c>
      <c r="D331" s="424" t="s">
        <v>2595</v>
      </c>
      <c r="E331" s="424" t="s">
        <v>2596</v>
      </c>
      <c r="F331" s="424" t="s">
        <v>33</v>
      </c>
      <c r="G331" s="424">
        <v>50</v>
      </c>
      <c r="H331" s="424" t="s">
        <v>1508</v>
      </c>
      <c r="I331" s="424" t="s">
        <v>1509</v>
      </c>
      <c r="J331" s="425" t="s">
        <v>1510</v>
      </c>
      <c r="K331" s="425" t="s">
        <v>962</v>
      </c>
      <c r="L331" s="425" t="s">
        <v>962</v>
      </c>
      <c r="M331" s="424" t="s">
        <v>1512</v>
      </c>
      <c r="N331" s="424" t="s">
        <v>1523</v>
      </c>
      <c r="O331" s="424" t="s">
        <v>1581</v>
      </c>
      <c r="P331" s="424" t="s">
        <v>33</v>
      </c>
      <c r="Q331" s="424" t="s">
        <v>33</v>
      </c>
      <c r="R331" s="424" t="s">
        <v>962</v>
      </c>
      <c r="S331" s="424" t="s">
        <v>1509</v>
      </c>
      <c r="T331" s="424" t="s">
        <v>1516</v>
      </c>
      <c r="V331" s="424" t="s">
        <v>8</v>
      </c>
      <c r="X331" s="424" t="s">
        <v>1517</v>
      </c>
      <c r="AA331" s="424" t="s">
        <v>1509</v>
      </c>
      <c r="AB331" s="424" t="s">
        <v>1509</v>
      </c>
      <c r="AC331" s="424" t="s">
        <v>1509</v>
      </c>
      <c r="AD331" s="424" t="s">
        <v>1509</v>
      </c>
      <c r="AE331" s="424" t="s">
        <v>1509</v>
      </c>
      <c r="AF331" s="425">
        <v>44530</v>
      </c>
      <c r="AG331" s="424" t="s">
        <v>1509</v>
      </c>
      <c r="AH331" s="424">
        <v>1</v>
      </c>
      <c r="AI331" s="414"/>
      <c r="AJ331" s="414"/>
      <c r="AK331" s="414"/>
      <c r="AL331" s="414"/>
      <c r="AM331" s="414"/>
      <c r="AN331" s="414"/>
      <c r="AO331" s="414"/>
      <c r="AP331" s="414"/>
      <c r="AQ331" s="414"/>
      <c r="AR331" s="414"/>
      <c r="AS331" s="414"/>
      <c r="AT331" s="414"/>
      <c r="AU331" s="414"/>
      <c r="AV331" s="414"/>
      <c r="AW331" s="414"/>
      <c r="AX331" s="414"/>
      <c r="AY331" s="414"/>
      <c r="AZ331" s="414"/>
      <c r="BA331" s="414"/>
      <c r="BB331" s="414"/>
      <c r="BC331" s="414"/>
      <c r="BD331" s="414"/>
      <c r="BE331" s="414"/>
      <c r="BF331" s="414"/>
      <c r="BG331" s="414"/>
      <c r="BH331" s="414"/>
      <c r="BI331" s="414"/>
      <c r="BJ331" s="414"/>
      <c r="BK331" s="414"/>
      <c r="BL331" s="414"/>
      <c r="BM331" s="414"/>
      <c r="BN331" s="414"/>
      <c r="BO331" s="414"/>
      <c r="BP331" s="414"/>
      <c r="BQ331" s="414"/>
      <c r="BR331" s="414"/>
      <c r="BS331" s="414"/>
      <c r="BT331" s="414"/>
      <c r="BU331" s="414"/>
      <c r="BV331" s="414"/>
      <c r="BW331" s="414"/>
      <c r="BX331" s="414"/>
      <c r="BY331" s="414"/>
      <c r="BZ331" s="414"/>
      <c r="CA331" s="414"/>
      <c r="CB331" s="414"/>
      <c r="CC331" s="414"/>
      <c r="CD331" s="414"/>
      <c r="CE331" s="414"/>
      <c r="CF331" s="414"/>
      <c r="CG331" s="414"/>
      <c r="CH331" s="414"/>
      <c r="CI331" s="414"/>
      <c r="CJ331" s="414"/>
      <c r="CK331" s="414"/>
      <c r="CL331" s="414"/>
      <c r="CM331" s="414"/>
      <c r="CN331" s="414"/>
      <c r="CO331" s="414"/>
      <c r="CP331" s="414"/>
      <c r="CQ331" s="414"/>
      <c r="CR331" s="414"/>
      <c r="CS331" s="414"/>
      <c r="CT331" s="414"/>
      <c r="CU331" s="414"/>
      <c r="CV331" s="414"/>
      <c r="CW331" s="414"/>
      <c r="CX331" s="414"/>
      <c r="CY331" s="414"/>
      <c r="CZ331" s="414"/>
      <c r="DA331" s="414"/>
      <c r="DB331" s="414"/>
      <c r="DC331" s="414"/>
      <c r="DD331" s="414"/>
      <c r="DE331" s="414"/>
      <c r="DF331" s="414"/>
      <c r="DG331" s="414"/>
      <c r="DH331" s="414"/>
      <c r="DI331" s="414"/>
      <c r="DJ331" s="414"/>
      <c r="DK331" s="414"/>
      <c r="DL331" s="414"/>
      <c r="DM331" s="414"/>
      <c r="DN331" s="414"/>
      <c r="DO331" s="414"/>
      <c r="DP331" s="414"/>
      <c r="DQ331" s="414"/>
      <c r="DR331" s="414"/>
      <c r="DS331" s="414"/>
      <c r="DT331" s="414"/>
      <c r="DU331" s="414"/>
      <c r="DV331" s="414"/>
      <c r="DW331" s="414"/>
      <c r="DX331" s="414"/>
      <c r="DY331" s="414"/>
      <c r="DZ331" s="414"/>
      <c r="EA331" s="414"/>
      <c r="EB331" s="414"/>
      <c r="EC331" s="414"/>
      <c r="ED331" s="414"/>
      <c r="EE331" s="414"/>
      <c r="EF331" s="414"/>
      <c r="EG331" s="414"/>
      <c r="EH331" s="414"/>
      <c r="EI331" s="414"/>
      <c r="EJ331" s="414"/>
      <c r="EK331" s="414"/>
      <c r="EL331" s="414"/>
      <c r="EM331" s="414"/>
      <c r="EN331" s="414"/>
      <c r="EO331" s="414"/>
      <c r="EP331" s="414"/>
      <c r="EQ331" s="414"/>
      <c r="ER331" s="414"/>
      <c r="ES331" s="414"/>
      <c r="ET331" s="414"/>
      <c r="EU331" s="414"/>
    </row>
    <row r="332" spans="1:151" s="424" customFormat="1" ht="45" hidden="1">
      <c r="A332" s="424" t="s">
        <v>2597</v>
      </c>
      <c r="B332" s="424" t="s">
        <v>884</v>
      </c>
      <c r="C332" s="454" t="s">
        <v>361</v>
      </c>
      <c r="D332" s="424" t="s">
        <v>2598</v>
      </c>
      <c r="E332" s="424" t="s">
        <v>2599</v>
      </c>
      <c r="F332" s="424" t="s">
        <v>33</v>
      </c>
      <c r="G332" s="424">
        <v>50</v>
      </c>
      <c r="H332" s="424" t="s">
        <v>1508</v>
      </c>
      <c r="I332" s="424" t="s">
        <v>1509</v>
      </c>
      <c r="J332" s="425" t="s">
        <v>1510</v>
      </c>
      <c r="K332" s="425" t="s">
        <v>962</v>
      </c>
      <c r="L332" s="425" t="s">
        <v>962</v>
      </c>
      <c r="M332" s="424" t="s">
        <v>1512</v>
      </c>
      <c r="N332" s="424" t="s">
        <v>1523</v>
      </c>
      <c r="O332" s="424" t="s">
        <v>1581</v>
      </c>
      <c r="P332" s="424" t="s">
        <v>33</v>
      </c>
      <c r="Q332" s="424" t="s">
        <v>33</v>
      </c>
      <c r="R332" s="424" t="s">
        <v>962</v>
      </c>
      <c r="S332" s="424" t="s">
        <v>1509</v>
      </c>
      <c r="T332" s="424" t="s">
        <v>1516</v>
      </c>
      <c r="V332" s="424" t="s">
        <v>8</v>
      </c>
      <c r="X332" s="424" t="s">
        <v>1517</v>
      </c>
      <c r="AA332" s="424" t="s">
        <v>1509</v>
      </c>
      <c r="AB332" s="424" t="s">
        <v>1509</v>
      </c>
      <c r="AC332" s="424" t="s">
        <v>1509</v>
      </c>
      <c r="AD332" s="424" t="s">
        <v>1509</v>
      </c>
      <c r="AE332" s="424" t="s">
        <v>1509</v>
      </c>
      <c r="AF332" s="425">
        <v>44530</v>
      </c>
      <c r="AG332" s="424" t="s">
        <v>1509</v>
      </c>
      <c r="AH332" s="424">
        <v>1</v>
      </c>
      <c r="AI332" s="414"/>
      <c r="AJ332" s="414"/>
      <c r="AK332" s="414"/>
      <c r="AL332" s="414"/>
      <c r="AM332" s="414"/>
      <c r="AN332" s="414"/>
      <c r="AO332" s="414"/>
      <c r="AP332" s="414"/>
      <c r="AQ332" s="414"/>
      <c r="AR332" s="414"/>
      <c r="AS332" s="414"/>
      <c r="AT332" s="414"/>
      <c r="AU332" s="414"/>
      <c r="AV332" s="414"/>
      <c r="AW332" s="414"/>
      <c r="AX332" s="414"/>
      <c r="AY332" s="414"/>
      <c r="AZ332" s="414"/>
      <c r="BA332" s="414"/>
      <c r="BB332" s="414"/>
      <c r="BC332" s="414"/>
      <c r="BD332" s="414"/>
      <c r="BE332" s="414"/>
      <c r="BF332" s="414"/>
      <c r="BG332" s="414"/>
      <c r="BH332" s="414"/>
      <c r="BI332" s="414"/>
      <c r="BJ332" s="414"/>
      <c r="BK332" s="414"/>
      <c r="BL332" s="414"/>
      <c r="BM332" s="414"/>
      <c r="BN332" s="414"/>
      <c r="BO332" s="414"/>
      <c r="BP332" s="414"/>
      <c r="BQ332" s="414"/>
      <c r="BR332" s="414"/>
      <c r="BS332" s="414"/>
      <c r="BT332" s="414"/>
      <c r="BU332" s="414"/>
      <c r="BV332" s="414"/>
      <c r="BW332" s="414"/>
      <c r="BX332" s="414"/>
      <c r="BY332" s="414"/>
      <c r="BZ332" s="414"/>
      <c r="CA332" s="414"/>
      <c r="CB332" s="414"/>
      <c r="CC332" s="414"/>
      <c r="CD332" s="414"/>
      <c r="CE332" s="414"/>
      <c r="CF332" s="414"/>
      <c r="CG332" s="414"/>
      <c r="CH332" s="414"/>
      <c r="CI332" s="414"/>
      <c r="CJ332" s="414"/>
      <c r="CK332" s="414"/>
      <c r="CL332" s="414"/>
      <c r="CM332" s="414"/>
      <c r="CN332" s="414"/>
      <c r="CO332" s="414"/>
      <c r="CP332" s="414"/>
      <c r="CQ332" s="414"/>
      <c r="CR332" s="414"/>
      <c r="CS332" s="414"/>
      <c r="CT332" s="414"/>
      <c r="CU332" s="414"/>
      <c r="CV332" s="414"/>
      <c r="CW332" s="414"/>
      <c r="CX332" s="414"/>
      <c r="CY332" s="414"/>
      <c r="CZ332" s="414"/>
      <c r="DA332" s="414"/>
      <c r="DB332" s="414"/>
      <c r="DC332" s="414"/>
      <c r="DD332" s="414"/>
      <c r="DE332" s="414"/>
      <c r="DF332" s="414"/>
      <c r="DG332" s="414"/>
      <c r="DH332" s="414"/>
      <c r="DI332" s="414"/>
      <c r="DJ332" s="414"/>
      <c r="DK332" s="414"/>
      <c r="DL332" s="414"/>
      <c r="DM332" s="414"/>
      <c r="DN332" s="414"/>
      <c r="DO332" s="414"/>
      <c r="DP332" s="414"/>
      <c r="DQ332" s="414"/>
      <c r="DR332" s="414"/>
      <c r="DS332" s="414"/>
      <c r="DT332" s="414"/>
      <c r="DU332" s="414"/>
      <c r="DV332" s="414"/>
      <c r="DW332" s="414"/>
      <c r="DX332" s="414"/>
      <c r="DY332" s="414"/>
      <c r="DZ332" s="414"/>
      <c r="EA332" s="414"/>
      <c r="EB332" s="414"/>
      <c r="EC332" s="414"/>
      <c r="ED332" s="414"/>
      <c r="EE332" s="414"/>
      <c r="EF332" s="414"/>
      <c r="EG332" s="414"/>
      <c r="EH332" s="414"/>
      <c r="EI332" s="414"/>
      <c r="EJ332" s="414"/>
      <c r="EK332" s="414"/>
      <c r="EL332" s="414"/>
      <c r="EM332" s="414"/>
      <c r="EN332" s="414"/>
      <c r="EO332" s="414"/>
      <c r="EP332" s="414"/>
      <c r="EQ332" s="414"/>
      <c r="ER332" s="414"/>
      <c r="ES332" s="414"/>
      <c r="ET332" s="414"/>
      <c r="EU332" s="414"/>
    </row>
    <row r="333" spans="1:151" s="424" customFormat="1" ht="45" hidden="1">
      <c r="A333" s="424" t="s">
        <v>2600</v>
      </c>
      <c r="B333" s="424" t="s">
        <v>884</v>
      </c>
      <c r="C333" s="454" t="s">
        <v>361</v>
      </c>
      <c r="D333" s="424" t="s">
        <v>2601</v>
      </c>
      <c r="E333" s="424" t="s">
        <v>2602</v>
      </c>
      <c r="F333" s="424" t="s">
        <v>33</v>
      </c>
      <c r="G333" s="424">
        <v>50</v>
      </c>
      <c r="H333" s="424" t="s">
        <v>1508</v>
      </c>
      <c r="I333" s="424" t="s">
        <v>1509</v>
      </c>
      <c r="J333" s="425" t="s">
        <v>1510</v>
      </c>
      <c r="K333" s="425" t="s">
        <v>962</v>
      </c>
      <c r="L333" s="425" t="s">
        <v>962</v>
      </c>
      <c r="M333" s="424" t="s">
        <v>1512</v>
      </c>
      <c r="N333" s="424" t="s">
        <v>1523</v>
      </c>
      <c r="O333" s="424" t="s">
        <v>1581</v>
      </c>
      <c r="P333" s="424" t="s">
        <v>33</v>
      </c>
      <c r="Q333" s="424" t="s">
        <v>33</v>
      </c>
      <c r="R333" s="424" t="s">
        <v>962</v>
      </c>
      <c r="S333" s="424" t="s">
        <v>1509</v>
      </c>
      <c r="T333" s="424" t="s">
        <v>1516</v>
      </c>
      <c r="V333" s="424" t="s">
        <v>8</v>
      </c>
      <c r="X333" s="424" t="s">
        <v>1517</v>
      </c>
      <c r="AA333" s="424" t="s">
        <v>1509</v>
      </c>
      <c r="AB333" s="424" t="s">
        <v>1509</v>
      </c>
      <c r="AC333" s="424" t="s">
        <v>1509</v>
      </c>
      <c r="AD333" s="424" t="s">
        <v>1509</v>
      </c>
      <c r="AE333" s="424" t="s">
        <v>1509</v>
      </c>
      <c r="AF333" s="425">
        <v>44530</v>
      </c>
      <c r="AG333" s="424" t="s">
        <v>1509</v>
      </c>
      <c r="AH333" s="424">
        <v>1</v>
      </c>
      <c r="AI333" s="414"/>
      <c r="AJ333" s="414"/>
      <c r="AK333" s="414"/>
      <c r="AL333" s="414"/>
      <c r="AM333" s="414"/>
      <c r="AN333" s="414"/>
      <c r="AO333" s="414"/>
      <c r="AP333" s="414"/>
      <c r="AQ333" s="414"/>
      <c r="AR333" s="414"/>
      <c r="AS333" s="414"/>
      <c r="AT333" s="414"/>
      <c r="AU333" s="414"/>
      <c r="AV333" s="414"/>
      <c r="AW333" s="414"/>
      <c r="AX333" s="414"/>
      <c r="AY333" s="414"/>
      <c r="AZ333" s="414"/>
      <c r="BA333" s="414"/>
      <c r="BB333" s="414"/>
      <c r="BC333" s="414"/>
      <c r="BD333" s="414"/>
      <c r="BE333" s="414"/>
      <c r="BF333" s="414"/>
      <c r="BG333" s="414"/>
      <c r="BH333" s="414"/>
      <c r="BI333" s="414"/>
      <c r="BJ333" s="414"/>
      <c r="BK333" s="414"/>
      <c r="BL333" s="414"/>
      <c r="BM333" s="414"/>
      <c r="BN333" s="414"/>
      <c r="BO333" s="414"/>
      <c r="BP333" s="414"/>
      <c r="BQ333" s="414"/>
      <c r="BR333" s="414"/>
      <c r="BS333" s="414"/>
      <c r="BT333" s="414"/>
      <c r="BU333" s="414"/>
      <c r="BV333" s="414"/>
      <c r="BW333" s="414"/>
      <c r="BX333" s="414"/>
      <c r="BY333" s="414"/>
      <c r="BZ333" s="414"/>
      <c r="CA333" s="414"/>
      <c r="CB333" s="414"/>
      <c r="CC333" s="414"/>
      <c r="CD333" s="414"/>
      <c r="CE333" s="414"/>
      <c r="CF333" s="414"/>
      <c r="CG333" s="414"/>
      <c r="CH333" s="414"/>
      <c r="CI333" s="414"/>
      <c r="CJ333" s="414"/>
      <c r="CK333" s="414"/>
      <c r="CL333" s="414"/>
      <c r="CM333" s="414"/>
      <c r="CN333" s="414"/>
      <c r="CO333" s="414"/>
      <c r="CP333" s="414"/>
      <c r="CQ333" s="414"/>
      <c r="CR333" s="414"/>
      <c r="CS333" s="414"/>
      <c r="CT333" s="414"/>
      <c r="CU333" s="414"/>
      <c r="CV333" s="414"/>
      <c r="CW333" s="414"/>
      <c r="CX333" s="414"/>
      <c r="CY333" s="414"/>
      <c r="CZ333" s="414"/>
      <c r="DA333" s="414"/>
      <c r="DB333" s="414"/>
      <c r="DC333" s="414"/>
      <c r="DD333" s="414"/>
      <c r="DE333" s="414"/>
      <c r="DF333" s="414"/>
      <c r="DG333" s="414"/>
      <c r="DH333" s="414"/>
      <c r="DI333" s="414"/>
      <c r="DJ333" s="414"/>
      <c r="DK333" s="414"/>
      <c r="DL333" s="414"/>
      <c r="DM333" s="414"/>
      <c r="DN333" s="414"/>
      <c r="DO333" s="414"/>
      <c r="DP333" s="414"/>
      <c r="DQ333" s="414"/>
      <c r="DR333" s="414"/>
      <c r="DS333" s="414"/>
      <c r="DT333" s="414"/>
      <c r="DU333" s="414"/>
      <c r="DV333" s="414"/>
      <c r="DW333" s="414"/>
      <c r="DX333" s="414"/>
      <c r="DY333" s="414"/>
      <c r="DZ333" s="414"/>
      <c r="EA333" s="414"/>
      <c r="EB333" s="414"/>
      <c r="EC333" s="414"/>
      <c r="ED333" s="414"/>
      <c r="EE333" s="414"/>
      <c r="EF333" s="414"/>
      <c r="EG333" s="414"/>
      <c r="EH333" s="414"/>
      <c r="EI333" s="414"/>
      <c r="EJ333" s="414"/>
      <c r="EK333" s="414"/>
      <c r="EL333" s="414"/>
      <c r="EM333" s="414"/>
      <c r="EN333" s="414"/>
      <c r="EO333" s="414"/>
      <c r="EP333" s="414"/>
      <c r="EQ333" s="414"/>
      <c r="ER333" s="414"/>
      <c r="ES333" s="414"/>
      <c r="ET333" s="414"/>
      <c r="EU333" s="414"/>
    </row>
    <row r="334" spans="1:151" s="424" customFormat="1" ht="120" hidden="1">
      <c r="A334" s="424" t="s">
        <v>2603</v>
      </c>
      <c r="B334" s="424" t="s">
        <v>884</v>
      </c>
      <c r="C334" s="454" t="s">
        <v>361</v>
      </c>
      <c r="D334" s="424" t="s">
        <v>2604</v>
      </c>
      <c r="E334" s="424" t="s">
        <v>2605</v>
      </c>
      <c r="F334" s="424" t="s">
        <v>33</v>
      </c>
      <c r="G334" s="424">
        <v>50</v>
      </c>
      <c r="H334" s="424" t="s">
        <v>1592</v>
      </c>
      <c r="I334" s="424" t="s">
        <v>1509</v>
      </c>
      <c r="J334" s="425" t="s">
        <v>1510</v>
      </c>
      <c r="K334" s="425" t="s">
        <v>962</v>
      </c>
      <c r="L334" s="425" t="s">
        <v>962</v>
      </c>
      <c r="M334" s="424" t="s">
        <v>1512</v>
      </c>
      <c r="N334" s="424" t="s">
        <v>1523</v>
      </c>
      <c r="O334" s="424" t="s">
        <v>1581</v>
      </c>
      <c r="P334" s="424" t="s">
        <v>33</v>
      </c>
      <c r="Q334" s="424" t="s">
        <v>33</v>
      </c>
      <c r="R334" s="424" t="s">
        <v>962</v>
      </c>
      <c r="S334" s="424" t="s">
        <v>1509</v>
      </c>
      <c r="T334" s="424" t="s">
        <v>1528</v>
      </c>
      <c r="V334" s="424" t="s">
        <v>8</v>
      </c>
      <c r="X334" s="424" t="s">
        <v>8</v>
      </c>
      <c r="AA334" s="424" t="s">
        <v>33</v>
      </c>
      <c r="AB334" s="424" t="s">
        <v>2067</v>
      </c>
      <c r="AC334" s="424" t="s">
        <v>2068</v>
      </c>
      <c r="AD334" s="424" t="s">
        <v>2582</v>
      </c>
      <c r="AE334" s="424" t="s">
        <v>1519</v>
      </c>
      <c r="AF334" s="425">
        <v>44530</v>
      </c>
      <c r="AG334" s="424" t="s">
        <v>1531</v>
      </c>
      <c r="AH334" s="424">
        <v>1</v>
      </c>
      <c r="AI334" s="414"/>
      <c r="AJ334" s="414"/>
      <c r="AK334" s="414"/>
      <c r="AL334" s="414"/>
      <c r="AM334" s="414"/>
      <c r="AN334" s="414"/>
      <c r="AO334" s="414"/>
      <c r="AP334" s="414"/>
      <c r="AQ334" s="414"/>
      <c r="AR334" s="414"/>
      <c r="AS334" s="414"/>
      <c r="AT334" s="414"/>
      <c r="AU334" s="414"/>
      <c r="AV334" s="414"/>
      <c r="AW334" s="414"/>
      <c r="AX334" s="414"/>
      <c r="AY334" s="414"/>
      <c r="AZ334" s="414"/>
      <c r="BA334" s="414"/>
      <c r="BB334" s="414"/>
      <c r="BC334" s="414"/>
      <c r="BD334" s="414"/>
      <c r="BE334" s="414"/>
      <c r="BF334" s="414"/>
      <c r="BG334" s="414"/>
      <c r="BH334" s="414"/>
      <c r="BI334" s="414"/>
      <c r="BJ334" s="414"/>
      <c r="BK334" s="414"/>
      <c r="BL334" s="414"/>
      <c r="BM334" s="414"/>
      <c r="BN334" s="414"/>
      <c r="BO334" s="414"/>
      <c r="BP334" s="414"/>
      <c r="BQ334" s="414"/>
      <c r="BR334" s="414"/>
      <c r="BS334" s="414"/>
      <c r="BT334" s="414"/>
      <c r="BU334" s="414"/>
      <c r="BV334" s="414"/>
      <c r="BW334" s="414"/>
      <c r="BX334" s="414"/>
      <c r="BY334" s="414"/>
      <c r="BZ334" s="414"/>
      <c r="CA334" s="414"/>
      <c r="CB334" s="414"/>
      <c r="CC334" s="414"/>
      <c r="CD334" s="414"/>
      <c r="CE334" s="414"/>
      <c r="CF334" s="414"/>
      <c r="CG334" s="414"/>
      <c r="CH334" s="414"/>
      <c r="CI334" s="414"/>
      <c r="CJ334" s="414"/>
      <c r="CK334" s="414"/>
      <c r="CL334" s="414"/>
      <c r="CM334" s="414"/>
      <c r="CN334" s="414"/>
      <c r="CO334" s="414"/>
      <c r="CP334" s="414"/>
      <c r="CQ334" s="414"/>
      <c r="CR334" s="414"/>
      <c r="CS334" s="414"/>
      <c r="CT334" s="414"/>
      <c r="CU334" s="414"/>
      <c r="CV334" s="414"/>
      <c r="CW334" s="414"/>
      <c r="CX334" s="414"/>
      <c r="CY334" s="414"/>
      <c r="CZ334" s="414"/>
      <c r="DA334" s="414"/>
      <c r="DB334" s="414"/>
      <c r="DC334" s="414"/>
      <c r="DD334" s="414"/>
      <c r="DE334" s="414"/>
      <c r="DF334" s="414"/>
      <c r="DG334" s="414"/>
      <c r="DH334" s="414"/>
      <c r="DI334" s="414"/>
      <c r="DJ334" s="414"/>
      <c r="DK334" s="414"/>
      <c r="DL334" s="414"/>
      <c r="DM334" s="414"/>
      <c r="DN334" s="414"/>
      <c r="DO334" s="414"/>
      <c r="DP334" s="414"/>
      <c r="DQ334" s="414"/>
      <c r="DR334" s="414"/>
      <c r="DS334" s="414"/>
      <c r="DT334" s="414"/>
      <c r="DU334" s="414"/>
      <c r="DV334" s="414"/>
      <c r="DW334" s="414"/>
      <c r="DX334" s="414"/>
      <c r="DY334" s="414"/>
      <c r="DZ334" s="414"/>
      <c r="EA334" s="414"/>
      <c r="EB334" s="414"/>
      <c r="EC334" s="414"/>
      <c r="ED334" s="414"/>
      <c r="EE334" s="414"/>
      <c r="EF334" s="414"/>
      <c r="EG334" s="414"/>
      <c r="EH334" s="414"/>
      <c r="EI334" s="414"/>
      <c r="EJ334" s="414"/>
      <c r="EK334" s="414"/>
      <c r="EL334" s="414"/>
      <c r="EM334" s="414"/>
      <c r="EN334" s="414"/>
      <c r="EO334" s="414"/>
      <c r="EP334" s="414"/>
      <c r="EQ334" s="414"/>
      <c r="ER334" s="414"/>
      <c r="ES334" s="414"/>
      <c r="ET334" s="414"/>
      <c r="EU334" s="414"/>
    </row>
    <row r="335" spans="1:151" s="424" customFormat="1" ht="75" hidden="1">
      <c r="A335" s="424" t="s">
        <v>2606</v>
      </c>
      <c r="B335" s="424" t="s">
        <v>884</v>
      </c>
      <c r="C335" s="454" t="s">
        <v>361</v>
      </c>
      <c r="D335" s="424" t="s">
        <v>2607</v>
      </c>
      <c r="E335" s="424" t="s">
        <v>2608</v>
      </c>
      <c r="F335" s="424" t="s">
        <v>33</v>
      </c>
      <c r="G335" s="424">
        <v>50</v>
      </c>
      <c r="H335" s="424" t="s">
        <v>1508</v>
      </c>
      <c r="I335" s="424" t="s">
        <v>1509</v>
      </c>
      <c r="J335" s="425" t="s">
        <v>1510</v>
      </c>
      <c r="K335" s="425" t="s">
        <v>962</v>
      </c>
      <c r="L335" s="425" t="s">
        <v>962</v>
      </c>
      <c r="M335" s="424" t="s">
        <v>1512</v>
      </c>
      <c r="N335" s="424" t="s">
        <v>1523</v>
      </c>
      <c r="O335" s="424" t="s">
        <v>1581</v>
      </c>
      <c r="P335" s="424" t="s">
        <v>33</v>
      </c>
      <c r="Q335" s="424" t="s">
        <v>33</v>
      </c>
      <c r="R335" s="424" t="s">
        <v>962</v>
      </c>
      <c r="S335" s="424" t="s">
        <v>1509</v>
      </c>
      <c r="T335" s="424" t="s">
        <v>1516</v>
      </c>
      <c r="V335" s="424" t="s">
        <v>8</v>
      </c>
      <c r="X335" s="424" t="s">
        <v>1517</v>
      </c>
      <c r="AA335" s="424" t="s">
        <v>1509</v>
      </c>
      <c r="AB335" s="424" t="s">
        <v>1509</v>
      </c>
      <c r="AC335" s="424" t="s">
        <v>1509</v>
      </c>
      <c r="AD335" s="424" t="s">
        <v>1509</v>
      </c>
      <c r="AE335" s="424" t="s">
        <v>1509</v>
      </c>
      <c r="AF335" s="425">
        <v>44530</v>
      </c>
      <c r="AG335" s="424" t="s">
        <v>1509</v>
      </c>
      <c r="AH335" s="424">
        <v>1</v>
      </c>
      <c r="AI335" s="414"/>
      <c r="AJ335" s="414"/>
      <c r="AK335" s="414"/>
      <c r="AL335" s="414"/>
      <c r="AM335" s="414"/>
      <c r="AN335" s="414"/>
      <c r="AO335" s="414"/>
      <c r="AP335" s="414"/>
      <c r="AQ335" s="414"/>
      <c r="AR335" s="414"/>
      <c r="AS335" s="414"/>
      <c r="AT335" s="414"/>
      <c r="AU335" s="414"/>
      <c r="AV335" s="414"/>
      <c r="AW335" s="414"/>
      <c r="AX335" s="414"/>
      <c r="AY335" s="414"/>
      <c r="AZ335" s="414"/>
      <c r="BA335" s="414"/>
      <c r="BB335" s="414"/>
      <c r="BC335" s="414"/>
      <c r="BD335" s="414"/>
      <c r="BE335" s="414"/>
      <c r="BF335" s="414"/>
      <c r="BG335" s="414"/>
      <c r="BH335" s="414"/>
      <c r="BI335" s="414"/>
      <c r="BJ335" s="414"/>
      <c r="BK335" s="414"/>
      <c r="BL335" s="414"/>
      <c r="BM335" s="414"/>
      <c r="BN335" s="414"/>
      <c r="BO335" s="414"/>
      <c r="BP335" s="414"/>
      <c r="BQ335" s="414"/>
      <c r="BR335" s="414"/>
      <c r="BS335" s="414"/>
      <c r="BT335" s="414"/>
      <c r="BU335" s="414"/>
      <c r="BV335" s="414"/>
      <c r="BW335" s="414"/>
      <c r="BX335" s="414"/>
      <c r="BY335" s="414"/>
      <c r="BZ335" s="414"/>
      <c r="CA335" s="414"/>
      <c r="CB335" s="414"/>
      <c r="CC335" s="414"/>
      <c r="CD335" s="414"/>
      <c r="CE335" s="414"/>
      <c r="CF335" s="414"/>
      <c r="CG335" s="414"/>
      <c r="CH335" s="414"/>
      <c r="CI335" s="414"/>
      <c r="CJ335" s="414"/>
      <c r="CK335" s="414"/>
      <c r="CL335" s="414"/>
      <c r="CM335" s="414"/>
      <c r="CN335" s="414"/>
      <c r="CO335" s="414"/>
      <c r="CP335" s="414"/>
      <c r="CQ335" s="414"/>
      <c r="CR335" s="414"/>
      <c r="CS335" s="414"/>
      <c r="CT335" s="414"/>
      <c r="CU335" s="414"/>
      <c r="CV335" s="414"/>
      <c r="CW335" s="414"/>
      <c r="CX335" s="414"/>
      <c r="CY335" s="414"/>
      <c r="CZ335" s="414"/>
      <c r="DA335" s="414"/>
      <c r="DB335" s="414"/>
      <c r="DC335" s="414"/>
      <c r="DD335" s="414"/>
      <c r="DE335" s="414"/>
      <c r="DF335" s="414"/>
      <c r="DG335" s="414"/>
      <c r="DH335" s="414"/>
      <c r="DI335" s="414"/>
      <c r="DJ335" s="414"/>
      <c r="DK335" s="414"/>
      <c r="DL335" s="414"/>
      <c r="DM335" s="414"/>
      <c r="DN335" s="414"/>
      <c r="DO335" s="414"/>
      <c r="DP335" s="414"/>
      <c r="DQ335" s="414"/>
      <c r="DR335" s="414"/>
      <c r="DS335" s="414"/>
      <c r="DT335" s="414"/>
      <c r="DU335" s="414"/>
      <c r="DV335" s="414"/>
      <c r="DW335" s="414"/>
      <c r="DX335" s="414"/>
      <c r="DY335" s="414"/>
      <c r="DZ335" s="414"/>
      <c r="EA335" s="414"/>
      <c r="EB335" s="414"/>
      <c r="EC335" s="414"/>
      <c r="ED335" s="414"/>
      <c r="EE335" s="414"/>
      <c r="EF335" s="414"/>
      <c r="EG335" s="414"/>
      <c r="EH335" s="414"/>
      <c r="EI335" s="414"/>
      <c r="EJ335" s="414"/>
      <c r="EK335" s="414"/>
      <c r="EL335" s="414"/>
      <c r="EM335" s="414"/>
      <c r="EN335" s="414"/>
      <c r="EO335" s="414"/>
      <c r="EP335" s="414"/>
      <c r="EQ335" s="414"/>
      <c r="ER335" s="414"/>
      <c r="ES335" s="414"/>
      <c r="ET335" s="414"/>
      <c r="EU335" s="414"/>
    </row>
    <row r="336" spans="1:151" s="424" customFormat="1" ht="30" hidden="1">
      <c r="A336" s="424" t="s">
        <v>2609</v>
      </c>
      <c r="B336" s="424" t="s">
        <v>884</v>
      </c>
      <c r="C336" s="454" t="s">
        <v>361</v>
      </c>
      <c r="D336" s="424" t="s">
        <v>2610</v>
      </c>
      <c r="E336" s="424" t="s">
        <v>2611</v>
      </c>
      <c r="F336" s="424" t="s">
        <v>33</v>
      </c>
      <c r="G336" s="424">
        <v>50</v>
      </c>
      <c r="H336" s="424" t="s">
        <v>1508</v>
      </c>
      <c r="I336" s="424" t="s">
        <v>1509</v>
      </c>
      <c r="J336" s="425" t="s">
        <v>1510</v>
      </c>
      <c r="K336" s="425" t="s">
        <v>962</v>
      </c>
      <c r="L336" s="425" t="s">
        <v>962</v>
      </c>
      <c r="M336" s="424" t="s">
        <v>1512</v>
      </c>
      <c r="N336" s="424" t="s">
        <v>1523</v>
      </c>
      <c r="O336" s="424" t="s">
        <v>1581</v>
      </c>
      <c r="P336" s="424" t="s">
        <v>33</v>
      </c>
      <c r="Q336" s="424" t="s">
        <v>33</v>
      </c>
      <c r="R336" s="424" t="s">
        <v>962</v>
      </c>
      <c r="S336" s="424" t="s">
        <v>1509</v>
      </c>
      <c r="T336" s="424" t="s">
        <v>1516</v>
      </c>
      <c r="V336" s="424" t="s">
        <v>8</v>
      </c>
      <c r="X336" s="424" t="s">
        <v>1517</v>
      </c>
      <c r="AA336" s="424" t="s">
        <v>1509</v>
      </c>
      <c r="AB336" s="424" t="s">
        <v>1509</v>
      </c>
      <c r="AC336" s="424" t="s">
        <v>1509</v>
      </c>
      <c r="AD336" s="424" t="s">
        <v>1509</v>
      </c>
      <c r="AE336" s="424" t="s">
        <v>1509</v>
      </c>
      <c r="AF336" s="425">
        <v>44530</v>
      </c>
      <c r="AG336" s="424" t="s">
        <v>1509</v>
      </c>
      <c r="AH336" s="424">
        <v>1</v>
      </c>
      <c r="AI336" s="414"/>
      <c r="AJ336" s="414"/>
      <c r="AK336" s="414"/>
      <c r="AL336" s="414"/>
      <c r="AM336" s="414"/>
      <c r="AN336" s="414"/>
      <c r="AO336" s="414"/>
      <c r="AP336" s="414"/>
      <c r="AQ336" s="414"/>
      <c r="AR336" s="414"/>
      <c r="AS336" s="414"/>
      <c r="AT336" s="414"/>
      <c r="AU336" s="414"/>
      <c r="AV336" s="414"/>
      <c r="AW336" s="414"/>
      <c r="AX336" s="414"/>
      <c r="AY336" s="414"/>
      <c r="AZ336" s="414"/>
      <c r="BA336" s="414"/>
      <c r="BB336" s="414"/>
      <c r="BC336" s="414"/>
      <c r="BD336" s="414"/>
      <c r="BE336" s="414"/>
      <c r="BF336" s="414"/>
      <c r="BG336" s="414"/>
      <c r="BH336" s="414"/>
      <c r="BI336" s="414"/>
      <c r="BJ336" s="414"/>
      <c r="BK336" s="414"/>
      <c r="BL336" s="414"/>
      <c r="BM336" s="414"/>
      <c r="BN336" s="414"/>
      <c r="BO336" s="414"/>
      <c r="BP336" s="414"/>
      <c r="BQ336" s="414"/>
      <c r="BR336" s="414"/>
      <c r="BS336" s="414"/>
      <c r="BT336" s="414"/>
      <c r="BU336" s="414"/>
      <c r="BV336" s="414"/>
      <c r="BW336" s="414"/>
      <c r="BX336" s="414"/>
      <c r="BY336" s="414"/>
      <c r="BZ336" s="414"/>
      <c r="CA336" s="414"/>
      <c r="CB336" s="414"/>
      <c r="CC336" s="414"/>
      <c r="CD336" s="414"/>
      <c r="CE336" s="414"/>
      <c r="CF336" s="414"/>
      <c r="CG336" s="414"/>
      <c r="CH336" s="414"/>
      <c r="CI336" s="414"/>
      <c r="CJ336" s="414"/>
      <c r="CK336" s="414"/>
      <c r="CL336" s="414"/>
      <c r="CM336" s="414"/>
      <c r="CN336" s="414"/>
      <c r="CO336" s="414"/>
      <c r="CP336" s="414"/>
      <c r="CQ336" s="414"/>
      <c r="CR336" s="414"/>
      <c r="CS336" s="414"/>
      <c r="CT336" s="414"/>
      <c r="CU336" s="414"/>
      <c r="CV336" s="414"/>
      <c r="CW336" s="414"/>
      <c r="CX336" s="414"/>
      <c r="CY336" s="414"/>
      <c r="CZ336" s="414"/>
      <c r="DA336" s="414"/>
      <c r="DB336" s="414"/>
      <c r="DC336" s="414"/>
      <c r="DD336" s="414"/>
      <c r="DE336" s="414"/>
      <c r="DF336" s="414"/>
      <c r="DG336" s="414"/>
      <c r="DH336" s="414"/>
      <c r="DI336" s="414"/>
      <c r="DJ336" s="414"/>
      <c r="DK336" s="414"/>
      <c r="DL336" s="414"/>
      <c r="DM336" s="414"/>
      <c r="DN336" s="414"/>
      <c r="DO336" s="414"/>
      <c r="DP336" s="414"/>
      <c r="DQ336" s="414"/>
      <c r="DR336" s="414"/>
      <c r="DS336" s="414"/>
      <c r="DT336" s="414"/>
      <c r="DU336" s="414"/>
      <c r="DV336" s="414"/>
      <c r="DW336" s="414"/>
      <c r="DX336" s="414"/>
      <c r="DY336" s="414"/>
      <c r="DZ336" s="414"/>
      <c r="EA336" s="414"/>
      <c r="EB336" s="414"/>
      <c r="EC336" s="414"/>
      <c r="ED336" s="414"/>
      <c r="EE336" s="414"/>
      <c r="EF336" s="414"/>
      <c r="EG336" s="414"/>
      <c r="EH336" s="414"/>
      <c r="EI336" s="414"/>
      <c r="EJ336" s="414"/>
      <c r="EK336" s="414"/>
      <c r="EL336" s="414"/>
      <c r="EM336" s="414"/>
      <c r="EN336" s="414"/>
      <c r="EO336" s="414"/>
      <c r="EP336" s="414"/>
      <c r="EQ336" s="414"/>
      <c r="ER336" s="414"/>
      <c r="ES336" s="414"/>
      <c r="ET336" s="414"/>
      <c r="EU336" s="414"/>
    </row>
    <row r="337" spans="1:151" s="424" customFormat="1" ht="45" hidden="1">
      <c r="A337" s="424" t="s">
        <v>2612</v>
      </c>
      <c r="B337" s="424" t="s">
        <v>884</v>
      </c>
      <c r="C337" s="454" t="s">
        <v>361</v>
      </c>
      <c r="D337" s="424" t="s">
        <v>2613</v>
      </c>
      <c r="E337" s="424" t="s">
        <v>2614</v>
      </c>
      <c r="F337" s="424" t="s">
        <v>33</v>
      </c>
      <c r="G337" s="424">
        <v>50</v>
      </c>
      <c r="H337" s="424" t="s">
        <v>1508</v>
      </c>
      <c r="I337" s="424" t="s">
        <v>1509</v>
      </c>
      <c r="J337" s="425" t="s">
        <v>1510</v>
      </c>
      <c r="K337" s="425" t="s">
        <v>962</v>
      </c>
      <c r="L337" s="425" t="s">
        <v>962</v>
      </c>
      <c r="M337" s="424" t="s">
        <v>1512</v>
      </c>
      <c r="N337" s="424" t="s">
        <v>1523</v>
      </c>
      <c r="O337" s="424" t="s">
        <v>1581</v>
      </c>
      <c r="P337" s="424" t="s">
        <v>33</v>
      </c>
      <c r="Q337" s="424" t="s">
        <v>33</v>
      </c>
      <c r="R337" s="424" t="s">
        <v>962</v>
      </c>
      <c r="S337" s="424" t="s">
        <v>1509</v>
      </c>
      <c r="T337" s="424" t="s">
        <v>1516</v>
      </c>
      <c r="V337" s="424" t="s">
        <v>8</v>
      </c>
      <c r="X337" s="424" t="s">
        <v>1517</v>
      </c>
      <c r="AA337" s="424" t="s">
        <v>1509</v>
      </c>
      <c r="AB337" s="424" t="s">
        <v>1509</v>
      </c>
      <c r="AC337" s="424" t="s">
        <v>1509</v>
      </c>
      <c r="AD337" s="424" t="s">
        <v>1509</v>
      </c>
      <c r="AE337" s="424" t="s">
        <v>1509</v>
      </c>
      <c r="AF337" s="425">
        <v>44530</v>
      </c>
      <c r="AG337" s="424" t="s">
        <v>1509</v>
      </c>
      <c r="AH337" s="424">
        <v>1</v>
      </c>
      <c r="AI337" s="414"/>
      <c r="AJ337" s="414"/>
      <c r="AK337" s="414"/>
      <c r="AL337" s="414"/>
      <c r="AM337" s="414"/>
      <c r="AN337" s="414"/>
      <c r="AO337" s="414"/>
      <c r="AP337" s="414"/>
      <c r="AQ337" s="414"/>
      <c r="AR337" s="414"/>
      <c r="AS337" s="414"/>
      <c r="AT337" s="414"/>
      <c r="AU337" s="414"/>
      <c r="AV337" s="414"/>
      <c r="AW337" s="414"/>
      <c r="AX337" s="414"/>
      <c r="AY337" s="414"/>
      <c r="AZ337" s="414"/>
      <c r="BA337" s="414"/>
      <c r="BB337" s="414"/>
      <c r="BC337" s="414"/>
      <c r="BD337" s="414"/>
      <c r="BE337" s="414"/>
      <c r="BF337" s="414"/>
      <c r="BG337" s="414"/>
      <c r="BH337" s="414"/>
      <c r="BI337" s="414"/>
      <c r="BJ337" s="414"/>
      <c r="BK337" s="414"/>
      <c r="BL337" s="414"/>
      <c r="BM337" s="414"/>
      <c r="BN337" s="414"/>
      <c r="BO337" s="414"/>
      <c r="BP337" s="414"/>
      <c r="BQ337" s="414"/>
      <c r="BR337" s="414"/>
      <c r="BS337" s="414"/>
      <c r="BT337" s="414"/>
      <c r="BU337" s="414"/>
      <c r="BV337" s="414"/>
      <c r="BW337" s="414"/>
      <c r="BX337" s="414"/>
      <c r="BY337" s="414"/>
      <c r="BZ337" s="414"/>
      <c r="CA337" s="414"/>
      <c r="CB337" s="414"/>
      <c r="CC337" s="414"/>
      <c r="CD337" s="414"/>
      <c r="CE337" s="414"/>
      <c r="CF337" s="414"/>
      <c r="CG337" s="414"/>
      <c r="CH337" s="414"/>
      <c r="CI337" s="414"/>
      <c r="CJ337" s="414"/>
      <c r="CK337" s="414"/>
      <c r="CL337" s="414"/>
      <c r="CM337" s="414"/>
      <c r="CN337" s="414"/>
      <c r="CO337" s="414"/>
      <c r="CP337" s="414"/>
      <c r="CQ337" s="414"/>
      <c r="CR337" s="414"/>
      <c r="CS337" s="414"/>
      <c r="CT337" s="414"/>
      <c r="CU337" s="414"/>
      <c r="CV337" s="414"/>
      <c r="CW337" s="414"/>
      <c r="CX337" s="414"/>
      <c r="CY337" s="414"/>
      <c r="CZ337" s="414"/>
      <c r="DA337" s="414"/>
      <c r="DB337" s="414"/>
      <c r="DC337" s="414"/>
      <c r="DD337" s="414"/>
      <c r="DE337" s="414"/>
      <c r="DF337" s="414"/>
      <c r="DG337" s="414"/>
      <c r="DH337" s="414"/>
      <c r="DI337" s="414"/>
      <c r="DJ337" s="414"/>
      <c r="DK337" s="414"/>
      <c r="DL337" s="414"/>
      <c r="DM337" s="414"/>
      <c r="DN337" s="414"/>
      <c r="DO337" s="414"/>
      <c r="DP337" s="414"/>
      <c r="DQ337" s="414"/>
      <c r="DR337" s="414"/>
      <c r="DS337" s="414"/>
      <c r="DT337" s="414"/>
      <c r="DU337" s="414"/>
      <c r="DV337" s="414"/>
      <c r="DW337" s="414"/>
      <c r="DX337" s="414"/>
      <c r="DY337" s="414"/>
      <c r="DZ337" s="414"/>
      <c r="EA337" s="414"/>
      <c r="EB337" s="414"/>
      <c r="EC337" s="414"/>
      <c r="ED337" s="414"/>
      <c r="EE337" s="414"/>
      <c r="EF337" s="414"/>
      <c r="EG337" s="414"/>
      <c r="EH337" s="414"/>
      <c r="EI337" s="414"/>
      <c r="EJ337" s="414"/>
      <c r="EK337" s="414"/>
      <c r="EL337" s="414"/>
      <c r="EM337" s="414"/>
      <c r="EN337" s="414"/>
      <c r="EO337" s="414"/>
      <c r="EP337" s="414"/>
      <c r="EQ337" s="414"/>
      <c r="ER337" s="414"/>
      <c r="ES337" s="414"/>
      <c r="ET337" s="414"/>
      <c r="EU337" s="414"/>
    </row>
    <row r="338" spans="1:151" s="424" customFormat="1" ht="30" hidden="1">
      <c r="A338" s="424" t="s">
        <v>2615</v>
      </c>
      <c r="B338" s="424" t="s">
        <v>884</v>
      </c>
      <c r="C338" s="454" t="s">
        <v>361</v>
      </c>
      <c r="D338" s="424" t="s">
        <v>2616</v>
      </c>
      <c r="E338" s="424" t="s">
        <v>2617</v>
      </c>
      <c r="F338" s="424" t="s">
        <v>33</v>
      </c>
      <c r="G338" s="424">
        <v>50</v>
      </c>
      <c r="H338" s="424" t="s">
        <v>1508</v>
      </c>
      <c r="I338" s="424" t="s">
        <v>1509</v>
      </c>
      <c r="J338" s="425" t="s">
        <v>1510</v>
      </c>
      <c r="K338" s="425" t="s">
        <v>962</v>
      </c>
      <c r="L338" s="425" t="s">
        <v>962</v>
      </c>
      <c r="M338" s="424" t="s">
        <v>1512</v>
      </c>
      <c r="N338" s="424" t="s">
        <v>1523</v>
      </c>
      <c r="O338" s="424" t="s">
        <v>1581</v>
      </c>
      <c r="P338" s="424" t="s">
        <v>33</v>
      </c>
      <c r="Q338" s="424" t="s">
        <v>33</v>
      </c>
      <c r="R338" s="424" t="s">
        <v>962</v>
      </c>
      <c r="S338" s="424" t="s">
        <v>1509</v>
      </c>
      <c r="T338" s="424" t="s">
        <v>1516</v>
      </c>
      <c r="V338" s="424" t="s">
        <v>8</v>
      </c>
      <c r="X338" s="424" t="s">
        <v>1517</v>
      </c>
      <c r="AA338" s="424" t="s">
        <v>1509</v>
      </c>
      <c r="AB338" s="424" t="s">
        <v>1509</v>
      </c>
      <c r="AC338" s="424" t="s">
        <v>1509</v>
      </c>
      <c r="AD338" s="424" t="s">
        <v>1509</v>
      </c>
      <c r="AE338" s="424" t="s">
        <v>1509</v>
      </c>
      <c r="AF338" s="425">
        <v>44530</v>
      </c>
      <c r="AG338" s="424" t="s">
        <v>1509</v>
      </c>
      <c r="AH338" s="424">
        <v>1</v>
      </c>
      <c r="AI338" s="414"/>
      <c r="AJ338" s="414"/>
      <c r="AK338" s="414"/>
      <c r="AL338" s="414"/>
      <c r="AM338" s="414"/>
      <c r="AN338" s="414"/>
      <c r="AO338" s="414"/>
      <c r="AP338" s="414"/>
      <c r="AQ338" s="414"/>
      <c r="AR338" s="414"/>
      <c r="AS338" s="414"/>
      <c r="AT338" s="414"/>
      <c r="AU338" s="414"/>
      <c r="AV338" s="414"/>
      <c r="AW338" s="414"/>
      <c r="AX338" s="414"/>
      <c r="AY338" s="414"/>
      <c r="AZ338" s="414"/>
      <c r="BA338" s="414"/>
      <c r="BB338" s="414"/>
      <c r="BC338" s="414"/>
      <c r="BD338" s="414"/>
      <c r="BE338" s="414"/>
      <c r="BF338" s="414"/>
      <c r="BG338" s="414"/>
      <c r="BH338" s="414"/>
      <c r="BI338" s="414"/>
      <c r="BJ338" s="414"/>
      <c r="BK338" s="414"/>
      <c r="BL338" s="414"/>
      <c r="BM338" s="414"/>
      <c r="BN338" s="414"/>
      <c r="BO338" s="414"/>
      <c r="BP338" s="414"/>
      <c r="BQ338" s="414"/>
      <c r="BR338" s="414"/>
      <c r="BS338" s="414"/>
      <c r="BT338" s="414"/>
      <c r="BU338" s="414"/>
      <c r="BV338" s="414"/>
      <c r="BW338" s="414"/>
      <c r="BX338" s="414"/>
      <c r="BY338" s="414"/>
      <c r="BZ338" s="414"/>
      <c r="CA338" s="414"/>
      <c r="CB338" s="414"/>
      <c r="CC338" s="414"/>
      <c r="CD338" s="414"/>
      <c r="CE338" s="414"/>
      <c r="CF338" s="414"/>
      <c r="CG338" s="414"/>
      <c r="CH338" s="414"/>
      <c r="CI338" s="414"/>
      <c r="CJ338" s="414"/>
      <c r="CK338" s="414"/>
      <c r="CL338" s="414"/>
      <c r="CM338" s="414"/>
      <c r="CN338" s="414"/>
      <c r="CO338" s="414"/>
      <c r="CP338" s="414"/>
      <c r="CQ338" s="414"/>
      <c r="CR338" s="414"/>
      <c r="CS338" s="414"/>
      <c r="CT338" s="414"/>
      <c r="CU338" s="414"/>
      <c r="CV338" s="414"/>
      <c r="CW338" s="414"/>
      <c r="CX338" s="414"/>
      <c r="CY338" s="414"/>
      <c r="CZ338" s="414"/>
      <c r="DA338" s="414"/>
      <c r="DB338" s="414"/>
      <c r="DC338" s="414"/>
      <c r="DD338" s="414"/>
      <c r="DE338" s="414"/>
      <c r="DF338" s="414"/>
      <c r="DG338" s="414"/>
      <c r="DH338" s="414"/>
      <c r="DI338" s="414"/>
      <c r="DJ338" s="414"/>
      <c r="DK338" s="414"/>
      <c r="DL338" s="414"/>
      <c r="DM338" s="414"/>
      <c r="DN338" s="414"/>
      <c r="DO338" s="414"/>
      <c r="DP338" s="414"/>
      <c r="DQ338" s="414"/>
      <c r="DR338" s="414"/>
      <c r="DS338" s="414"/>
      <c r="DT338" s="414"/>
      <c r="DU338" s="414"/>
      <c r="DV338" s="414"/>
      <c r="DW338" s="414"/>
      <c r="DX338" s="414"/>
      <c r="DY338" s="414"/>
      <c r="DZ338" s="414"/>
      <c r="EA338" s="414"/>
      <c r="EB338" s="414"/>
      <c r="EC338" s="414"/>
      <c r="ED338" s="414"/>
      <c r="EE338" s="414"/>
      <c r="EF338" s="414"/>
      <c r="EG338" s="414"/>
      <c r="EH338" s="414"/>
      <c r="EI338" s="414"/>
      <c r="EJ338" s="414"/>
      <c r="EK338" s="414"/>
      <c r="EL338" s="414"/>
      <c r="EM338" s="414"/>
      <c r="EN338" s="414"/>
      <c r="EO338" s="414"/>
      <c r="EP338" s="414"/>
      <c r="EQ338" s="414"/>
      <c r="ER338" s="414"/>
      <c r="ES338" s="414"/>
      <c r="ET338" s="414"/>
      <c r="EU338" s="414"/>
    </row>
    <row r="339" spans="1:151" s="424" customFormat="1" ht="105" hidden="1">
      <c r="A339" s="424" t="s">
        <v>2618</v>
      </c>
      <c r="B339" s="424" t="s">
        <v>884</v>
      </c>
      <c r="C339" s="454" t="s">
        <v>361</v>
      </c>
      <c r="D339" s="424" t="s">
        <v>2619</v>
      </c>
      <c r="E339" s="424" t="s">
        <v>2620</v>
      </c>
      <c r="F339" s="424" t="s">
        <v>33</v>
      </c>
      <c r="G339" s="424">
        <v>50</v>
      </c>
      <c r="H339" s="424" t="s">
        <v>1508</v>
      </c>
      <c r="I339" s="424" t="s">
        <v>1509</v>
      </c>
      <c r="J339" s="425" t="s">
        <v>1510</v>
      </c>
      <c r="K339" s="425" t="s">
        <v>962</v>
      </c>
      <c r="L339" s="425" t="s">
        <v>962</v>
      </c>
      <c r="M339" s="424" t="s">
        <v>1512</v>
      </c>
      <c r="N339" s="424" t="s">
        <v>1523</v>
      </c>
      <c r="O339" s="424" t="s">
        <v>1581</v>
      </c>
      <c r="P339" s="424" t="s">
        <v>33</v>
      </c>
      <c r="Q339" s="424" t="s">
        <v>33</v>
      </c>
      <c r="R339" s="424" t="s">
        <v>962</v>
      </c>
      <c r="S339" s="424" t="s">
        <v>1509</v>
      </c>
      <c r="T339" s="424" t="s">
        <v>1516</v>
      </c>
      <c r="V339" s="424" t="s">
        <v>8</v>
      </c>
      <c r="X339" s="424" t="s">
        <v>1517</v>
      </c>
      <c r="AA339" s="424" t="s">
        <v>1509</v>
      </c>
      <c r="AB339" s="424" t="s">
        <v>1509</v>
      </c>
      <c r="AC339" s="424" t="s">
        <v>1509</v>
      </c>
      <c r="AD339" s="424" t="s">
        <v>1509</v>
      </c>
      <c r="AE339" s="424" t="s">
        <v>1509</v>
      </c>
      <c r="AF339" s="425">
        <v>44530</v>
      </c>
      <c r="AG339" s="424" t="s">
        <v>1509</v>
      </c>
      <c r="AH339" s="424">
        <v>1</v>
      </c>
      <c r="AI339" s="414"/>
      <c r="AJ339" s="414"/>
      <c r="AK339" s="414"/>
      <c r="AL339" s="414"/>
      <c r="AM339" s="414"/>
      <c r="AN339" s="414"/>
      <c r="AO339" s="414"/>
      <c r="AP339" s="414"/>
      <c r="AQ339" s="414"/>
      <c r="AR339" s="414"/>
      <c r="AS339" s="414"/>
      <c r="AT339" s="414"/>
      <c r="AU339" s="414"/>
      <c r="AV339" s="414"/>
      <c r="AW339" s="414"/>
      <c r="AX339" s="414"/>
      <c r="AY339" s="414"/>
      <c r="AZ339" s="414"/>
      <c r="BA339" s="414"/>
      <c r="BB339" s="414"/>
      <c r="BC339" s="414"/>
      <c r="BD339" s="414"/>
      <c r="BE339" s="414"/>
      <c r="BF339" s="414"/>
      <c r="BG339" s="414"/>
      <c r="BH339" s="414"/>
      <c r="BI339" s="414"/>
      <c r="BJ339" s="414"/>
      <c r="BK339" s="414"/>
      <c r="BL339" s="414"/>
      <c r="BM339" s="414"/>
      <c r="BN339" s="414"/>
      <c r="BO339" s="414"/>
      <c r="BP339" s="414"/>
      <c r="BQ339" s="414"/>
      <c r="BR339" s="414"/>
      <c r="BS339" s="414"/>
      <c r="BT339" s="414"/>
      <c r="BU339" s="414"/>
      <c r="BV339" s="414"/>
      <c r="BW339" s="414"/>
      <c r="BX339" s="414"/>
      <c r="BY339" s="414"/>
      <c r="BZ339" s="414"/>
      <c r="CA339" s="414"/>
      <c r="CB339" s="414"/>
      <c r="CC339" s="414"/>
      <c r="CD339" s="414"/>
      <c r="CE339" s="414"/>
      <c r="CF339" s="414"/>
      <c r="CG339" s="414"/>
      <c r="CH339" s="414"/>
      <c r="CI339" s="414"/>
      <c r="CJ339" s="414"/>
      <c r="CK339" s="414"/>
      <c r="CL339" s="414"/>
      <c r="CM339" s="414"/>
      <c r="CN339" s="414"/>
      <c r="CO339" s="414"/>
      <c r="CP339" s="414"/>
      <c r="CQ339" s="414"/>
      <c r="CR339" s="414"/>
      <c r="CS339" s="414"/>
      <c r="CT339" s="414"/>
      <c r="CU339" s="414"/>
      <c r="CV339" s="414"/>
      <c r="CW339" s="414"/>
      <c r="CX339" s="414"/>
      <c r="CY339" s="414"/>
      <c r="CZ339" s="414"/>
      <c r="DA339" s="414"/>
      <c r="DB339" s="414"/>
      <c r="DC339" s="414"/>
      <c r="DD339" s="414"/>
      <c r="DE339" s="414"/>
      <c r="DF339" s="414"/>
      <c r="DG339" s="414"/>
      <c r="DH339" s="414"/>
      <c r="DI339" s="414"/>
      <c r="DJ339" s="414"/>
      <c r="DK339" s="414"/>
      <c r="DL339" s="414"/>
      <c r="DM339" s="414"/>
      <c r="DN339" s="414"/>
      <c r="DO339" s="414"/>
      <c r="DP339" s="414"/>
      <c r="DQ339" s="414"/>
      <c r="DR339" s="414"/>
      <c r="DS339" s="414"/>
      <c r="DT339" s="414"/>
      <c r="DU339" s="414"/>
      <c r="DV339" s="414"/>
      <c r="DW339" s="414"/>
      <c r="DX339" s="414"/>
      <c r="DY339" s="414"/>
      <c r="DZ339" s="414"/>
      <c r="EA339" s="414"/>
      <c r="EB339" s="414"/>
      <c r="EC339" s="414"/>
      <c r="ED339" s="414"/>
      <c r="EE339" s="414"/>
      <c r="EF339" s="414"/>
      <c r="EG339" s="414"/>
      <c r="EH339" s="414"/>
      <c r="EI339" s="414"/>
      <c r="EJ339" s="414"/>
      <c r="EK339" s="414"/>
      <c r="EL339" s="414"/>
      <c r="EM339" s="414"/>
      <c r="EN339" s="414"/>
      <c r="EO339" s="414"/>
      <c r="EP339" s="414"/>
      <c r="EQ339" s="414"/>
      <c r="ER339" s="414"/>
      <c r="ES339" s="414"/>
      <c r="ET339" s="414"/>
      <c r="EU339" s="414"/>
    </row>
    <row r="340" spans="1:151" s="424" customFormat="1" ht="45" hidden="1">
      <c r="A340" s="424" t="s">
        <v>2621</v>
      </c>
      <c r="B340" s="424" t="s">
        <v>884</v>
      </c>
      <c r="C340" s="454" t="s">
        <v>361</v>
      </c>
      <c r="D340" s="424" t="s">
        <v>2622</v>
      </c>
      <c r="E340" s="424" t="s">
        <v>2572</v>
      </c>
      <c r="F340" s="424" t="s">
        <v>33</v>
      </c>
      <c r="G340" s="424">
        <v>50</v>
      </c>
      <c r="H340" s="424" t="s">
        <v>1508</v>
      </c>
      <c r="I340" s="424" t="s">
        <v>1509</v>
      </c>
      <c r="J340" s="425" t="s">
        <v>1510</v>
      </c>
      <c r="K340" s="425" t="s">
        <v>962</v>
      </c>
      <c r="L340" s="425" t="s">
        <v>962</v>
      </c>
      <c r="M340" s="424" t="s">
        <v>1512</v>
      </c>
      <c r="N340" s="424" t="s">
        <v>1523</v>
      </c>
      <c r="O340" s="424" t="s">
        <v>1581</v>
      </c>
      <c r="P340" s="424" t="s">
        <v>33</v>
      </c>
      <c r="Q340" s="424" t="s">
        <v>33</v>
      </c>
      <c r="R340" s="424" t="s">
        <v>962</v>
      </c>
      <c r="S340" s="424" t="s">
        <v>1509</v>
      </c>
      <c r="T340" s="424" t="s">
        <v>1516</v>
      </c>
      <c r="V340" s="424" t="s">
        <v>8</v>
      </c>
      <c r="X340" s="424" t="s">
        <v>1517</v>
      </c>
      <c r="AA340" s="424" t="s">
        <v>1509</v>
      </c>
      <c r="AB340" s="424" t="s">
        <v>1509</v>
      </c>
      <c r="AC340" s="424" t="s">
        <v>1509</v>
      </c>
      <c r="AD340" s="424" t="s">
        <v>1509</v>
      </c>
      <c r="AE340" s="424" t="s">
        <v>1509</v>
      </c>
      <c r="AF340" s="425">
        <v>44530</v>
      </c>
      <c r="AG340" s="424" t="s">
        <v>1509</v>
      </c>
      <c r="AH340" s="424">
        <v>1</v>
      </c>
      <c r="AI340" s="414"/>
      <c r="AJ340" s="414"/>
      <c r="AK340" s="414"/>
      <c r="AL340" s="414"/>
      <c r="AM340" s="414"/>
      <c r="AN340" s="414"/>
      <c r="AO340" s="414"/>
      <c r="AP340" s="414"/>
      <c r="AQ340" s="414"/>
      <c r="AR340" s="414"/>
      <c r="AS340" s="414"/>
      <c r="AT340" s="414"/>
      <c r="AU340" s="414"/>
      <c r="AV340" s="414"/>
      <c r="AW340" s="414"/>
      <c r="AX340" s="414"/>
      <c r="AY340" s="414"/>
      <c r="AZ340" s="414"/>
      <c r="BA340" s="414"/>
      <c r="BB340" s="414"/>
      <c r="BC340" s="414"/>
      <c r="BD340" s="414"/>
      <c r="BE340" s="414"/>
      <c r="BF340" s="414"/>
      <c r="BG340" s="414"/>
      <c r="BH340" s="414"/>
      <c r="BI340" s="414"/>
      <c r="BJ340" s="414"/>
      <c r="BK340" s="414"/>
      <c r="BL340" s="414"/>
      <c r="BM340" s="414"/>
      <c r="BN340" s="414"/>
      <c r="BO340" s="414"/>
      <c r="BP340" s="414"/>
      <c r="BQ340" s="414"/>
      <c r="BR340" s="414"/>
      <c r="BS340" s="414"/>
      <c r="BT340" s="414"/>
      <c r="BU340" s="414"/>
      <c r="BV340" s="414"/>
      <c r="BW340" s="414"/>
      <c r="BX340" s="414"/>
      <c r="BY340" s="414"/>
      <c r="BZ340" s="414"/>
      <c r="CA340" s="414"/>
      <c r="CB340" s="414"/>
      <c r="CC340" s="414"/>
      <c r="CD340" s="414"/>
      <c r="CE340" s="414"/>
      <c r="CF340" s="414"/>
      <c r="CG340" s="414"/>
      <c r="CH340" s="414"/>
      <c r="CI340" s="414"/>
      <c r="CJ340" s="414"/>
      <c r="CK340" s="414"/>
      <c r="CL340" s="414"/>
      <c r="CM340" s="414"/>
      <c r="CN340" s="414"/>
      <c r="CO340" s="414"/>
      <c r="CP340" s="414"/>
      <c r="CQ340" s="414"/>
      <c r="CR340" s="414"/>
      <c r="CS340" s="414"/>
      <c r="CT340" s="414"/>
      <c r="CU340" s="414"/>
      <c r="CV340" s="414"/>
      <c r="CW340" s="414"/>
      <c r="CX340" s="414"/>
      <c r="CY340" s="414"/>
      <c r="CZ340" s="414"/>
      <c r="DA340" s="414"/>
      <c r="DB340" s="414"/>
      <c r="DC340" s="414"/>
      <c r="DD340" s="414"/>
      <c r="DE340" s="414"/>
      <c r="DF340" s="414"/>
      <c r="DG340" s="414"/>
      <c r="DH340" s="414"/>
      <c r="DI340" s="414"/>
      <c r="DJ340" s="414"/>
      <c r="DK340" s="414"/>
      <c r="DL340" s="414"/>
      <c r="DM340" s="414"/>
      <c r="DN340" s="414"/>
      <c r="DO340" s="414"/>
      <c r="DP340" s="414"/>
      <c r="DQ340" s="414"/>
      <c r="DR340" s="414"/>
      <c r="DS340" s="414"/>
      <c r="DT340" s="414"/>
      <c r="DU340" s="414"/>
      <c r="DV340" s="414"/>
      <c r="DW340" s="414"/>
      <c r="DX340" s="414"/>
      <c r="DY340" s="414"/>
      <c r="DZ340" s="414"/>
      <c r="EA340" s="414"/>
      <c r="EB340" s="414"/>
      <c r="EC340" s="414"/>
      <c r="ED340" s="414"/>
      <c r="EE340" s="414"/>
      <c r="EF340" s="414"/>
      <c r="EG340" s="414"/>
      <c r="EH340" s="414"/>
      <c r="EI340" s="414"/>
      <c r="EJ340" s="414"/>
      <c r="EK340" s="414"/>
      <c r="EL340" s="414"/>
      <c r="EM340" s="414"/>
      <c r="EN340" s="414"/>
      <c r="EO340" s="414"/>
      <c r="EP340" s="414"/>
      <c r="EQ340" s="414"/>
      <c r="ER340" s="414"/>
      <c r="ES340" s="414"/>
      <c r="ET340" s="414"/>
      <c r="EU340" s="414"/>
    </row>
    <row r="341" spans="1:151" s="424" customFormat="1" ht="45" hidden="1">
      <c r="A341" s="424" t="s">
        <v>2623</v>
      </c>
      <c r="B341" s="424" t="s">
        <v>884</v>
      </c>
      <c r="C341" s="454" t="s">
        <v>361</v>
      </c>
      <c r="D341" s="424" t="s">
        <v>2624</v>
      </c>
      <c r="E341" s="424" t="s">
        <v>2625</v>
      </c>
      <c r="F341" s="424" t="s">
        <v>33</v>
      </c>
      <c r="G341" s="424">
        <v>50</v>
      </c>
      <c r="H341" s="424" t="s">
        <v>1592</v>
      </c>
      <c r="I341" s="424" t="s">
        <v>1509</v>
      </c>
      <c r="J341" s="425" t="s">
        <v>1510</v>
      </c>
      <c r="K341" s="425" t="s">
        <v>962</v>
      </c>
      <c r="L341" s="425" t="s">
        <v>962</v>
      </c>
      <c r="M341" s="424" t="s">
        <v>1512</v>
      </c>
      <c r="N341" s="424" t="s">
        <v>1523</v>
      </c>
      <c r="O341" s="424" t="s">
        <v>1581</v>
      </c>
      <c r="P341" s="424" t="s">
        <v>33</v>
      </c>
      <c r="Q341" s="424" t="s">
        <v>33</v>
      </c>
      <c r="R341" s="424" t="s">
        <v>962</v>
      </c>
      <c r="S341" s="424" t="s">
        <v>1509</v>
      </c>
      <c r="T341" s="424" t="s">
        <v>1516</v>
      </c>
      <c r="V341" s="424" t="s">
        <v>8</v>
      </c>
      <c r="X341" s="424" t="s">
        <v>1517</v>
      </c>
      <c r="AA341" s="424" t="s">
        <v>1509</v>
      </c>
      <c r="AB341" s="424" t="s">
        <v>1509</v>
      </c>
      <c r="AC341" s="424" t="s">
        <v>1509</v>
      </c>
      <c r="AD341" s="424" t="s">
        <v>1509</v>
      </c>
      <c r="AE341" s="424" t="s">
        <v>1509</v>
      </c>
      <c r="AF341" s="425">
        <v>44530</v>
      </c>
      <c r="AG341" s="424" t="s">
        <v>1509</v>
      </c>
      <c r="AH341" s="424">
        <v>1</v>
      </c>
      <c r="AI341" s="414"/>
      <c r="AJ341" s="414"/>
      <c r="AK341" s="414"/>
      <c r="AL341" s="414"/>
      <c r="AM341" s="414"/>
      <c r="AN341" s="414"/>
      <c r="AO341" s="414"/>
      <c r="AP341" s="414"/>
      <c r="AQ341" s="414"/>
      <c r="AR341" s="414"/>
      <c r="AS341" s="414"/>
      <c r="AT341" s="414"/>
      <c r="AU341" s="414"/>
      <c r="AV341" s="414"/>
      <c r="AW341" s="414"/>
      <c r="AX341" s="414"/>
      <c r="AY341" s="414"/>
      <c r="AZ341" s="414"/>
      <c r="BA341" s="414"/>
      <c r="BB341" s="414"/>
      <c r="BC341" s="414"/>
      <c r="BD341" s="414"/>
      <c r="BE341" s="414"/>
      <c r="BF341" s="414"/>
      <c r="BG341" s="414"/>
      <c r="BH341" s="414"/>
      <c r="BI341" s="414"/>
      <c r="BJ341" s="414"/>
      <c r="BK341" s="414"/>
      <c r="BL341" s="414"/>
      <c r="BM341" s="414"/>
      <c r="BN341" s="414"/>
      <c r="BO341" s="414"/>
      <c r="BP341" s="414"/>
      <c r="BQ341" s="414"/>
      <c r="BR341" s="414"/>
      <c r="BS341" s="414"/>
      <c r="BT341" s="414"/>
      <c r="BU341" s="414"/>
      <c r="BV341" s="414"/>
      <c r="BW341" s="414"/>
      <c r="BX341" s="414"/>
      <c r="BY341" s="414"/>
      <c r="BZ341" s="414"/>
      <c r="CA341" s="414"/>
      <c r="CB341" s="414"/>
      <c r="CC341" s="414"/>
      <c r="CD341" s="414"/>
      <c r="CE341" s="414"/>
      <c r="CF341" s="414"/>
      <c r="CG341" s="414"/>
      <c r="CH341" s="414"/>
      <c r="CI341" s="414"/>
      <c r="CJ341" s="414"/>
      <c r="CK341" s="414"/>
      <c r="CL341" s="414"/>
      <c r="CM341" s="414"/>
      <c r="CN341" s="414"/>
      <c r="CO341" s="414"/>
      <c r="CP341" s="414"/>
      <c r="CQ341" s="414"/>
      <c r="CR341" s="414"/>
      <c r="CS341" s="414"/>
      <c r="CT341" s="414"/>
      <c r="CU341" s="414"/>
      <c r="CV341" s="414"/>
      <c r="CW341" s="414"/>
      <c r="CX341" s="414"/>
      <c r="CY341" s="414"/>
      <c r="CZ341" s="414"/>
      <c r="DA341" s="414"/>
      <c r="DB341" s="414"/>
      <c r="DC341" s="414"/>
      <c r="DD341" s="414"/>
      <c r="DE341" s="414"/>
      <c r="DF341" s="414"/>
      <c r="DG341" s="414"/>
      <c r="DH341" s="414"/>
      <c r="DI341" s="414"/>
      <c r="DJ341" s="414"/>
      <c r="DK341" s="414"/>
      <c r="DL341" s="414"/>
      <c r="DM341" s="414"/>
      <c r="DN341" s="414"/>
      <c r="DO341" s="414"/>
      <c r="DP341" s="414"/>
      <c r="DQ341" s="414"/>
      <c r="DR341" s="414"/>
      <c r="DS341" s="414"/>
      <c r="DT341" s="414"/>
      <c r="DU341" s="414"/>
      <c r="DV341" s="414"/>
      <c r="DW341" s="414"/>
      <c r="DX341" s="414"/>
      <c r="DY341" s="414"/>
      <c r="DZ341" s="414"/>
      <c r="EA341" s="414"/>
      <c r="EB341" s="414"/>
      <c r="EC341" s="414"/>
      <c r="ED341" s="414"/>
      <c r="EE341" s="414"/>
      <c r="EF341" s="414"/>
      <c r="EG341" s="414"/>
      <c r="EH341" s="414"/>
      <c r="EI341" s="414"/>
      <c r="EJ341" s="414"/>
      <c r="EK341" s="414"/>
      <c r="EL341" s="414"/>
      <c r="EM341" s="414"/>
      <c r="EN341" s="414"/>
      <c r="EO341" s="414"/>
      <c r="EP341" s="414"/>
      <c r="EQ341" s="414"/>
      <c r="ER341" s="414"/>
      <c r="ES341" s="414"/>
      <c r="ET341" s="414"/>
      <c r="EU341" s="414"/>
    </row>
    <row r="342" spans="1:151" s="424" customFormat="1" ht="120" hidden="1">
      <c r="A342" s="424" t="s">
        <v>2626</v>
      </c>
      <c r="B342" s="424" t="s">
        <v>884</v>
      </c>
      <c r="C342" s="454" t="s">
        <v>361</v>
      </c>
      <c r="D342" s="424" t="s">
        <v>2627</v>
      </c>
      <c r="E342" s="424" t="s">
        <v>2628</v>
      </c>
      <c r="F342" s="424" t="s">
        <v>33</v>
      </c>
      <c r="G342" s="424">
        <v>50</v>
      </c>
      <c r="H342" s="424" t="s">
        <v>1592</v>
      </c>
      <c r="I342" s="424" t="s">
        <v>1509</v>
      </c>
      <c r="J342" s="425" t="s">
        <v>1510</v>
      </c>
      <c r="K342" s="425" t="s">
        <v>962</v>
      </c>
      <c r="L342" s="425" t="s">
        <v>962</v>
      </c>
      <c r="M342" s="424" t="s">
        <v>1512</v>
      </c>
      <c r="N342" s="424" t="s">
        <v>1523</v>
      </c>
      <c r="O342" s="424" t="s">
        <v>1581</v>
      </c>
      <c r="P342" s="424" t="s">
        <v>33</v>
      </c>
      <c r="Q342" s="424" t="s">
        <v>33</v>
      </c>
      <c r="R342" s="424" t="s">
        <v>962</v>
      </c>
      <c r="S342" s="424" t="s">
        <v>1509</v>
      </c>
      <c r="T342" s="424" t="s">
        <v>1528</v>
      </c>
      <c r="V342" s="424" t="s">
        <v>8</v>
      </c>
      <c r="X342" s="424" t="s">
        <v>8</v>
      </c>
      <c r="AA342" s="424" t="s">
        <v>33</v>
      </c>
      <c r="AB342" s="424" t="s">
        <v>1518</v>
      </c>
      <c r="AC342" s="424" t="s">
        <v>1518</v>
      </c>
      <c r="AD342" s="424" t="s">
        <v>2582</v>
      </c>
      <c r="AE342" s="424" t="s">
        <v>1519</v>
      </c>
      <c r="AF342" s="425">
        <v>44530</v>
      </c>
      <c r="AG342" s="424" t="s">
        <v>1531</v>
      </c>
      <c r="AH342" s="424">
        <v>1</v>
      </c>
      <c r="AI342" s="414"/>
      <c r="AJ342" s="414"/>
      <c r="AK342" s="414"/>
      <c r="AL342" s="414"/>
      <c r="AM342" s="414"/>
      <c r="AN342" s="414"/>
      <c r="AO342" s="414"/>
      <c r="AP342" s="414"/>
      <c r="AQ342" s="414"/>
      <c r="AR342" s="414"/>
      <c r="AS342" s="414"/>
      <c r="AT342" s="414"/>
      <c r="AU342" s="414"/>
      <c r="AV342" s="414"/>
      <c r="AW342" s="414"/>
      <c r="AX342" s="414"/>
      <c r="AY342" s="414"/>
      <c r="AZ342" s="414"/>
      <c r="BA342" s="414"/>
      <c r="BB342" s="414"/>
      <c r="BC342" s="414"/>
      <c r="BD342" s="414"/>
      <c r="BE342" s="414"/>
      <c r="BF342" s="414"/>
      <c r="BG342" s="414"/>
      <c r="BH342" s="414"/>
      <c r="BI342" s="414"/>
      <c r="BJ342" s="414"/>
      <c r="BK342" s="414"/>
      <c r="BL342" s="414"/>
      <c r="BM342" s="414"/>
      <c r="BN342" s="414"/>
      <c r="BO342" s="414"/>
      <c r="BP342" s="414"/>
      <c r="BQ342" s="414"/>
      <c r="BR342" s="414"/>
      <c r="BS342" s="414"/>
      <c r="BT342" s="414"/>
      <c r="BU342" s="414"/>
      <c r="BV342" s="414"/>
      <c r="BW342" s="414"/>
      <c r="BX342" s="414"/>
      <c r="BY342" s="414"/>
      <c r="BZ342" s="414"/>
      <c r="CA342" s="414"/>
      <c r="CB342" s="414"/>
      <c r="CC342" s="414"/>
      <c r="CD342" s="414"/>
      <c r="CE342" s="414"/>
      <c r="CF342" s="414"/>
      <c r="CG342" s="414"/>
      <c r="CH342" s="414"/>
      <c r="CI342" s="414"/>
      <c r="CJ342" s="414"/>
      <c r="CK342" s="414"/>
      <c r="CL342" s="414"/>
      <c r="CM342" s="414"/>
      <c r="CN342" s="414"/>
      <c r="CO342" s="414"/>
      <c r="CP342" s="414"/>
      <c r="CQ342" s="414"/>
      <c r="CR342" s="414"/>
      <c r="CS342" s="414"/>
      <c r="CT342" s="414"/>
      <c r="CU342" s="414"/>
      <c r="CV342" s="414"/>
      <c r="CW342" s="414"/>
      <c r="CX342" s="414"/>
      <c r="CY342" s="414"/>
      <c r="CZ342" s="414"/>
      <c r="DA342" s="414"/>
      <c r="DB342" s="414"/>
      <c r="DC342" s="414"/>
      <c r="DD342" s="414"/>
      <c r="DE342" s="414"/>
      <c r="DF342" s="414"/>
      <c r="DG342" s="414"/>
      <c r="DH342" s="414"/>
      <c r="DI342" s="414"/>
      <c r="DJ342" s="414"/>
      <c r="DK342" s="414"/>
      <c r="DL342" s="414"/>
      <c r="DM342" s="414"/>
      <c r="DN342" s="414"/>
      <c r="DO342" s="414"/>
      <c r="DP342" s="414"/>
      <c r="DQ342" s="414"/>
      <c r="DR342" s="414"/>
      <c r="DS342" s="414"/>
      <c r="DT342" s="414"/>
      <c r="DU342" s="414"/>
      <c r="DV342" s="414"/>
      <c r="DW342" s="414"/>
      <c r="DX342" s="414"/>
      <c r="DY342" s="414"/>
      <c r="DZ342" s="414"/>
      <c r="EA342" s="414"/>
      <c r="EB342" s="414"/>
      <c r="EC342" s="414"/>
      <c r="ED342" s="414"/>
      <c r="EE342" s="414"/>
      <c r="EF342" s="414"/>
      <c r="EG342" s="414"/>
      <c r="EH342" s="414"/>
      <c r="EI342" s="414"/>
      <c r="EJ342" s="414"/>
      <c r="EK342" s="414"/>
      <c r="EL342" s="414"/>
      <c r="EM342" s="414"/>
      <c r="EN342" s="414"/>
      <c r="EO342" s="414"/>
      <c r="EP342" s="414"/>
      <c r="EQ342" s="414"/>
      <c r="ER342" s="414"/>
      <c r="ES342" s="414"/>
      <c r="ET342" s="414"/>
      <c r="EU342" s="414"/>
    </row>
    <row r="343" spans="1:151" s="424" customFormat="1" ht="120" hidden="1">
      <c r="A343" s="424" t="s">
        <v>2629</v>
      </c>
      <c r="B343" s="424" t="s">
        <v>884</v>
      </c>
      <c r="C343" s="454" t="s">
        <v>361</v>
      </c>
      <c r="D343" s="424" t="s">
        <v>2630</v>
      </c>
      <c r="E343" s="424" t="s">
        <v>2631</v>
      </c>
      <c r="F343" s="424" t="s">
        <v>33</v>
      </c>
      <c r="G343" s="424">
        <v>50</v>
      </c>
      <c r="H343" s="424" t="s">
        <v>1592</v>
      </c>
      <c r="I343" s="424" t="s">
        <v>1509</v>
      </c>
      <c r="J343" s="425" t="s">
        <v>1510</v>
      </c>
      <c r="K343" s="425" t="s">
        <v>962</v>
      </c>
      <c r="L343" s="425" t="s">
        <v>962</v>
      </c>
      <c r="M343" s="424" t="s">
        <v>1512</v>
      </c>
      <c r="N343" s="424" t="s">
        <v>1523</v>
      </c>
      <c r="O343" s="424" t="s">
        <v>1581</v>
      </c>
      <c r="P343" s="424" t="s">
        <v>33</v>
      </c>
      <c r="Q343" s="424" t="s">
        <v>33</v>
      </c>
      <c r="R343" s="424" t="s">
        <v>962</v>
      </c>
      <c r="S343" s="424" t="s">
        <v>1509</v>
      </c>
      <c r="T343" s="424" t="s">
        <v>1528</v>
      </c>
      <c r="V343" s="424" t="s">
        <v>8</v>
      </c>
      <c r="X343" s="424" t="s">
        <v>8</v>
      </c>
      <c r="AA343" s="424" t="s">
        <v>33</v>
      </c>
      <c r="AB343" s="424" t="s">
        <v>1518</v>
      </c>
      <c r="AC343" s="424" t="s">
        <v>1518</v>
      </c>
      <c r="AD343" s="424" t="s">
        <v>2582</v>
      </c>
      <c r="AE343" s="424" t="s">
        <v>1519</v>
      </c>
      <c r="AF343" s="425">
        <v>44530</v>
      </c>
      <c r="AG343" s="424" t="s">
        <v>1531</v>
      </c>
      <c r="AH343" s="424">
        <v>1</v>
      </c>
      <c r="AI343" s="414"/>
      <c r="AJ343" s="414"/>
      <c r="AK343" s="414"/>
      <c r="AL343" s="414"/>
      <c r="AM343" s="414"/>
      <c r="AN343" s="414"/>
      <c r="AO343" s="414"/>
      <c r="AP343" s="414"/>
      <c r="AQ343" s="414"/>
      <c r="AR343" s="414"/>
      <c r="AS343" s="414"/>
      <c r="AT343" s="414"/>
      <c r="AU343" s="414"/>
      <c r="AV343" s="414"/>
      <c r="AW343" s="414"/>
      <c r="AX343" s="414"/>
      <c r="AY343" s="414"/>
      <c r="AZ343" s="414"/>
      <c r="BA343" s="414"/>
      <c r="BB343" s="414"/>
      <c r="BC343" s="414"/>
      <c r="BD343" s="414"/>
      <c r="BE343" s="414"/>
      <c r="BF343" s="414"/>
      <c r="BG343" s="414"/>
      <c r="BH343" s="414"/>
      <c r="BI343" s="414"/>
      <c r="BJ343" s="414"/>
      <c r="BK343" s="414"/>
      <c r="BL343" s="414"/>
      <c r="BM343" s="414"/>
      <c r="BN343" s="414"/>
      <c r="BO343" s="414"/>
      <c r="BP343" s="414"/>
      <c r="BQ343" s="414"/>
      <c r="BR343" s="414"/>
      <c r="BS343" s="414"/>
      <c r="BT343" s="414"/>
      <c r="BU343" s="414"/>
      <c r="BV343" s="414"/>
      <c r="BW343" s="414"/>
      <c r="BX343" s="414"/>
      <c r="BY343" s="414"/>
      <c r="BZ343" s="414"/>
      <c r="CA343" s="414"/>
      <c r="CB343" s="414"/>
      <c r="CC343" s="414"/>
      <c r="CD343" s="414"/>
      <c r="CE343" s="414"/>
      <c r="CF343" s="414"/>
      <c r="CG343" s="414"/>
      <c r="CH343" s="414"/>
      <c r="CI343" s="414"/>
      <c r="CJ343" s="414"/>
      <c r="CK343" s="414"/>
      <c r="CL343" s="414"/>
      <c r="CM343" s="414"/>
      <c r="CN343" s="414"/>
      <c r="CO343" s="414"/>
      <c r="CP343" s="414"/>
      <c r="CQ343" s="414"/>
      <c r="CR343" s="414"/>
      <c r="CS343" s="414"/>
      <c r="CT343" s="414"/>
      <c r="CU343" s="414"/>
      <c r="CV343" s="414"/>
      <c r="CW343" s="414"/>
      <c r="CX343" s="414"/>
      <c r="CY343" s="414"/>
      <c r="CZ343" s="414"/>
      <c r="DA343" s="414"/>
      <c r="DB343" s="414"/>
      <c r="DC343" s="414"/>
      <c r="DD343" s="414"/>
      <c r="DE343" s="414"/>
      <c r="DF343" s="414"/>
      <c r="DG343" s="414"/>
      <c r="DH343" s="414"/>
      <c r="DI343" s="414"/>
      <c r="DJ343" s="414"/>
      <c r="DK343" s="414"/>
      <c r="DL343" s="414"/>
      <c r="DM343" s="414"/>
      <c r="DN343" s="414"/>
      <c r="DO343" s="414"/>
      <c r="DP343" s="414"/>
      <c r="DQ343" s="414"/>
      <c r="DR343" s="414"/>
      <c r="DS343" s="414"/>
      <c r="DT343" s="414"/>
      <c r="DU343" s="414"/>
      <c r="DV343" s="414"/>
      <c r="DW343" s="414"/>
      <c r="DX343" s="414"/>
      <c r="DY343" s="414"/>
      <c r="DZ343" s="414"/>
      <c r="EA343" s="414"/>
      <c r="EB343" s="414"/>
      <c r="EC343" s="414"/>
      <c r="ED343" s="414"/>
      <c r="EE343" s="414"/>
      <c r="EF343" s="414"/>
      <c r="EG343" s="414"/>
      <c r="EH343" s="414"/>
      <c r="EI343" s="414"/>
      <c r="EJ343" s="414"/>
      <c r="EK343" s="414"/>
      <c r="EL343" s="414"/>
      <c r="EM343" s="414"/>
      <c r="EN343" s="414"/>
      <c r="EO343" s="414"/>
      <c r="EP343" s="414"/>
      <c r="EQ343" s="414"/>
      <c r="ER343" s="414"/>
      <c r="ES343" s="414"/>
      <c r="ET343" s="414"/>
      <c r="EU343" s="414"/>
    </row>
    <row r="344" spans="1:151" s="424" customFormat="1" ht="120" hidden="1">
      <c r="A344" s="424" t="s">
        <v>2632</v>
      </c>
      <c r="B344" s="424" t="s">
        <v>884</v>
      </c>
      <c r="C344" s="454" t="s">
        <v>361</v>
      </c>
      <c r="D344" s="424" t="s">
        <v>2633</v>
      </c>
      <c r="E344" s="424" t="s">
        <v>2634</v>
      </c>
      <c r="F344" s="424" t="s">
        <v>33</v>
      </c>
      <c r="G344" s="424">
        <v>50</v>
      </c>
      <c r="H344" s="424" t="s">
        <v>1592</v>
      </c>
      <c r="I344" s="424" t="s">
        <v>1509</v>
      </c>
      <c r="J344" s="425" t="s">
        <v>1510</v>
      </c>
      <c r="K344" s="425" t="s">
        <v>962</v>
      </c>
      <c r="L344" s="425" t="s">
        <v>962</v>
      </c>
      <c r="M344" s="424" t="s">
        <v>1512</v>
      </c>
      <c r="N344" s="424" t="s">
        <v>1523</v>
      </c>
      <c r="O344" s="424" t="s">
        <v>1581</v>
      </c>
      <c r="P344" s="424" t="s">
        <v>33</v>
      </c>
      <c r="Q344" s="424" t="s">
        <v>33</v>
      </c>
      <c r="R344" s="424" t="s">
        <v>962</v>
      </c>
      <c r="S344" s="424" t="s">
        <v>1509</v>
      </c>
      <c r="T344" s="424" t="s">
        <v>1528</v>
      </c>
      <c r="V344" s="424" t="s">
        <v>8</v>
      </c>
      <c r="X344" s="424" t="s">
        <v>8</v>
      </c>
      <c r="AA344" s="424" t="s">
        <v>33</v>
      </c>
      <c r="AB344" s="424" t="s">
        <v>1518</v>
      </c>
      <c r="AC344" s="424" t="s">
        <v>1518</v>
      </c>
      <c r="AD344" s="424" t="s">
        <v>2582</v>
      </c>
      <c r="AE344" s="424" t="s">
        <v>1519</v>
      </c>
      <c r="AF344" s="425">
        <v>44530</v>
      </c>
      <c r="AG344" s="424" t="s">
        <v>1531</v>
      </c>
      <c r="AH344" s="424">
        <v>1</v>
      </c>
      <c r="AI344" s="414"/>
      <c r="AJ344" s="414"/>
      <c r="AK344" s="414"/>
      <c r="AL344" s="414"/>
      <c r="AM344" s="414"/>
      <c r="AN344" s="414"/>
      <c r="AO344" s="414"/>
      <c r="AP344" s="414"/>
      <c r="AQ344" s="414"/>
      <c r="AR344" s="414"/>
      <c r="AS344" s="414"/>
      <c r="AT344" s="414"/>
      <c r="AU344" s="414"/>
      <c r="AV344" s="414"/>
      <c r="AW344" s="414"/>
      <c r="AX344" s="414"/>
      <c r="AY344" s="414"/>
      <c r="AZ344" s="414"/>
      <c r="BA344" s="414"/>
      <c r="BB344" s="414"/>
      <c r="BC344" s="414"/>
      <c r="BD344" s="414"/>
      <c r="BE344" s="414"/>
      <c r="BF344" s="414"/>
      <c r="BG344" s="414"/>
      <c r="BH344" s="414"/>
      <c r="BI344" s="414"/>
      <c r="BJ344" s="414"/>
      <c r="BK344" s="414"/>
      <c r="BL344" s="414"/>
      <c r="BM344" s="414"/>
      <c r="BN344" s="414"/>
      <c r="BO344" s="414"/>
      <c r="BP344" s="414"/>
      <c r="BQ344" s="414"/>
      <c r="BR344" s="414"/>
      <c r="BS344" s="414"/>
      <c r="BT344" s="414"/>
      <c r="BU344" s="414"/>
      <c r="BV344" s="414"/>
      <c r="BW344" s="414"/>
      <c r="BX344" s="414"/>
      <c r="BY344" s="414"/>
      <c r="BZ344" s="414"/>
      <c r="CA344" s="414"/>
      <c r="CB344" s="414"/>
      <c r="CC344" s="414"/>
      <c r="CD344" s="414"/>
      <c r="CE344" s="414"/>
      <c r="CF344" s="414"/>
      <c r="CG344" s="414"/>
      <c r="CH344" s="414"/>
      <c r="CI344" s="414"/>
      <c r="CJ344" s="414"/>
      <c r="CK344" s="414"/>
      <c r="CL344" s="414"/>
      <c r="CM344" s="414"/>
      <c r="CN344" s="414"/>
      <c r="CO344" s="414"/>
      <c r="CP344" s="414"/>
      <c r="CQ344" s="414"/>
      <c r="CR344" s="414"/>
      <c r="CS344" s="414"/>
      <c r="CT344" s="414"/>
      <c r="CU344" s="414"/>
      <c r="CV344" s="414"/>
      <c r="CW344" s="414"/>
      <c r="CX344" s="414"/>
      <c r="CY344" s="414"/>
      <c r="CZ344" s="414"/>
      <c r="DA344" s="414"/>
      <c r="DB344" s="414"/>
      <c r="DC344" s="414"/>
      <c r="DD344" s="414"/>
      <c r="DE344" s="414"/>
      <c r="DF344" s="414"/>
      <c r="DG344" s="414"/>
      <c r="DH344" s="414"/>
      <c r="DI344" s="414"/>
      <c r="DJ344" s="414"/>
      <c r="DK344" s="414"/>
      <c r="DL344" s="414"/>
      <c r="DM344" s="414"/>
      <c r="DN344" s="414"/>
      <c r="DO344" s="414"/>
      <c r="DP344" s="414"/>
      <c r="DQ344" s="414"/>
      <c r="DR344" s="414"/>
      <c r="DS344" s="414"/>
      <c r="DT344" s="414"/>
      <c r="DU344" s="414"/>
      <c r="DV344" s="414"/>
      <c r="DW344" s="414"/>
      <c r="DX344" s="414"/>
      <c r="DY344" s="414"/>
      <c r="DZ344" s="414"/>
      <c r="EA344" s="414"/>
      <c r="EB344" s="414"/>
      <c r="EC344" s="414"/>
      <c r="ED344" s="414"/>
      <c r="EE344" s="414"/>
      <c r="EF344" s="414"/>
      <c r="EG344" s="414"/>
      <c r="EH344" s="414"/>
      <c r="EI344" s="414"/>
      <c r="EJ344" s="414"/>
      <c r="EK344" s="414"/>
      <c r="EL344" s="414"/>
      <c r="EM344" s="414"/>
      <c r="EN344" s="414"/>
      <c r="EO344" s="414"/>
      <c r="EP344" s="414"/>
      <c r="EQ344" s="414"/>
      <c r="ER344" s="414"/>
      <c r="ES344" s="414"/>
      <c r="ET344" s="414"/>
      <c r="EU344" s="414"/>
    </row>
    <row r="345" spans="1:151" s="424" customFormat="1" ht="120" hidden="1">
      <c r="A345" s="424" t="s">
        <v>2635</v>
      </c>
      <c r="B345" s="424" t="s">
        <v>884</v>
      </c>
      <c r="C345" s="454" t="s">
        <v>361</v>
      </c>
      <c r="D345" s="424" t="s">
        <v>2636</v>
      </c>
      <c r="E345" s="424" t="s">
        <v>2637</v>
      </c>
      <c r="F345" s="424" t="s">
        <v>33</v>
      </c>
      <c r="G345" s="424">
        <v>50</v>
      </c>
      <c r="H345" s="424" t="s">
        <v>1592</v>
      </c>
      <c r="I345" s="424" t="s">
        <v>1509</v>
      </c>
      <c r="J345" s="425" t="s">
        <v>1510</v>
      </c>
      <c r="K345" s="425" t="s">
        <v>962</v>
      </c>
      <c r="L345" s="425" t="s">
        <v>962</v>
      </c>
      <c r="M345" s="424" t="s">
        <v>1512</v>
      </c>
      <c r="N345" s="424" t="s">
        <v>1523</v>
      </c>
      <c r="O345" s="424" t="s">
        <v>1581</v>
      </c>
      <c r="P345" s="424" t="s">
        <v>33</v>
      </c>
      <c r="Q345" s="424" t="s">
        <v>33</v>
      </c>
      <c r="R345" s="424" t="s">
        <v>962</v>
      </c>
      <c r="S345" s="424" t="s">
        <v>1509</v>
      </c>
      <c r="T345" s="424" t="s">
        <v>1528</v>
      </c>
      <c r="V345" s="424" t="s">
        <v>8</v>
      </c>
      <c r="X345" s="424" t="s">
        <v>8</v>
      </c>
      <c r="AA345" s="424" t="s">
        <v>33</v>
      </c>
      <c r="AB345" s="424" t="s">
        <v>1518</v>
      </c>
      <c r="AC345" s="424" t="s">
        <v>1518</v>
      </c>
      <c r="AD345" s="424" t="s">
        <v>2582</v>
      </c>
      <c r="AE345" s="424" t="s">
        <v>1519</v>
      </c>
      <c r="AF345" s="425">
        <v>44530</v>
      </c>
      <c r="AG345" s="424" t="s">
        <v>1531</v>
      </c>
      <c r="AH345" s="424">
        <v>1</v>
      </c>
      <c r="AI345" s="414"/>
      <c r="AJ345" s="414"/>
      <c r="AK345" s="414"/>
      <c r="AL345" s="414"/>
      <c r="AM345" s="414"/>
      <c r="AN345" s="414"/>
      <c r="AO345" s="414"/>
      <c r="AP345" s="414"/>
      <c r="AQ345" s="414"/>
      <c r="AR345" s="414"/>
      <c r="AS345" s="414"/>
      <c r="AT345" s="414"/>
      <c r="AU345" s="414"/>
      <c r="AV345" s="414"/>
      <c r="AW345" s="414"/>
      <c r="AX345" s="414"/>
      <c r="AY345" s="414"/>
      <c r="AZ345" s="414"/>
      <c r="BA345" s="414"/>
      <c r="BB345" s="414"/>
      <c r="BC345" s="414"/>
      <c r="BD345" s="414"/>
      <c r="BE345" s="414"/>
      <c r="BF345" s="414"/>
      <c r="BG345" s="414"/>
      <c r="BH345" s="414"/>
      <c r="BI345" s="414"/>
      <c r="BJ345" s="414"/>
      <c r="BK345" s="414"/>
      <c r="BL345" s="414"/>
      <c r="BM345" s="414"/>
      <c r="BN345" s="414"/>
      <c r="BO345" s="414"/>
      <c r="BP345" s="414"/>
      <c r="BQ345" s="414"/>
      <c r="BR345" s="414"/>
      <c r="BS345" s="414"/>
      <c r="BT345" s="414"/>
      <c r="BU345" s="414"/>
      <c r="BV345" s="414"/>
      <c r="BW345" s="414"/>
      <c r="BX345" s="414"/>
      <c r="BY345" s="414"/>
      <c r="BZ345" s="414"/>
      <c r="CA345" s="414"/>
      <c r="CB345" s="414"/>
      <c r="CC345" s="414"/>
      <c r="CD345" s="414"/>
      <c r="CE345" s="414"/>
      <c r="CF345" s="414"/>
      <c r="CG345" s="414"/>
      <c r="CH345" s="414"/>
      <c r="CI345" s="414"/>
      <c r="CJ345" s="414"/>
      <c r="CK345" s="414"/>
      <c r="CL345" s="414"/>
      <c r="CM345" s="414"/>
      <c r="CN345" s="414"/>
      <c r="CO345" s="414"/>
      <c r="CP345" s="414"/>
      <c r="CQ345" s="414"/>
      <c r="CR345" s="414"/>
      <c r="CS345" s="414"/>
      <c r="CT345" s="414"/>
      <c r="CU345" s="414"/>
      <c r="CV345" s="414"/>
      <c r="CW345" s="414"/>
      <c r="CX345" s="414"/>
      <c r="CY345" s="414"/>
      <c r="CZ345" s="414"/>
      <c r="DA345" s="414"/>
      <c r="DB345" s="414"/>
      <c r="DC345" s="414"/>
      <c r="DD345" s="414"/>
      <c r="DE345" s="414"/>
      <c r="DF345" s="414"/>
      <c r="DG345" s="414"/>
      <c r="DH345" s="414"/>
      <c r="DI345" s="414"/>
      <c r="DJ345" s="414"/>
      <c r="DK345" s="414"/>
      <c r="DL345" s="414"/>
      <c r="DM345" s="414"/>
      <c r="DN345" s="414"/>
      <c r="DO345" s="414"/>
      <c r="DP345" s="414"/>
      <c r="DQ345" s="414"/>
      <c r="DR345" s="414"/>
      <c r="DS345" s="414"/>
      <c r="DT345" s="414"/>
      <c r="DU345" s="414"/>
      <c r="DV345" s="414"/>
      <c r="DW345" s="414"/>
      <c r="DX345" s="414"/>
      <c r="DY345" s="414"/>
      <c r="DZ345" s="414"/>
      <c r="EA345" s="414"/>
      <c r="EB345" s="414"/>
      <c r="EC345" s="414"/>
      <c r="ED345" s="414"/>
      <c r="EE345" s="414"/>
      <c r="EF345" s="414"/>
      <c r="EG345" s="414"/>
      <c r="EH345" s="414"/>
      <c r="EI345" s="414"/>
      <c r="EJ345" s="414"/>
      <c r="EK345" s="414"/>
      <c r="EL345" s="414"/>
      <c r="EM345" s="414"/>
      <c r="EN345" s="414"/>
      <c r="EO345" s="414"/>
      <c r="EP345" s="414"/>
      <c r="EQ345" s="414"/>
      <c r="ER345" s="414"/>
      <c r="ES345" s="414"/>
      <c r="ET345" s="414"/>
      <c r="EU345" s="414"/>
    </row>
    <row r="346" spans="1:151" s="424" customFormat="1" ht="120" hidden="1">
      <c r="A346" s="424" t="s">
        <v>2638</v>
      </c>
      <c r="B346" s="424" t="s">
        <v>884</v>
      </c>
      <c r="C346" s="454" t="s">
        <v>361</v>
      </c>
      <c r="D346" s="424" t="s">
        <v>2639</v>
      </c>
      <c r="E346" s="424" t="s">
        <v>2640</v>
      </c>
      <c r="F346" s="424" t="s">
        <v>33</v>
      </c>
      <c r="G346" s="424">
        <v>50</v>
      </c>
      <c r="H346" s="424" t="s">
        <v>1592</v>
      </c>
      <c r="I346" s="424" t="s">
        <v>1509</v>
      </c>
      <c r="J346" s="425" t="s">
        <v>1510</v>
      </c>
      <c r="K346" s="425" t="s">
        <v>962</v>
      </c>
      <c r="L346" s="425" t="s">
        <v>962</v>
      </c>
      <c r="M346" s="424" t="s">
        <v>1512</v>
      </c>
      <c r="N346" s="424" t="s">
        <v>1523</v>
      </c>
      <c r="O346" s="424" t="s">
        <v>1581</v>
      </c>
      <c r="P346" s="424" t="s">
        <v>33</v>
      </c>
      <c r="Q346" s="424" t="s">
        <v>33</v>
      </c>
      <c r="R346" s="424" t="s">
        <v>962</v>
      </c>
      <c r="S346" s="424" t="s">
        <v>1509</v>
      </c>
      <c r="T346" s="424" t="s">
        <v>1528</v>
      </c>
      <c r="V346" s="424" t="s">
        <v>8</v>
      </c>
      <c r="X346" s="424" t="s">
        <v>8</v>
      </c>
      <c r="AA346" s="424" t="s">
        <v>33</v>
      </c>
      <c r="AB346" s="424" t="s">
        <v>1518</v>
      </c>
      <c r="AC346" s="424" t="s">
        <v>1518</v>
      </c>
      <c r="AD346" s="424" t="s">
        <v>2582</v>
      </c>
      <c r="AE346" s="424" t="s">
        <v>1519</v>
      </c>
      <c r="AF346" s="425">
        <v>44530</v>
      </c>
      <c r="AG346" s="424" t="s">
        <v>1531</v>
      </c>
      <c r="AH346" s="424">
        <v>1</v>
      </c>
      <c r="AI346" s="414"/>
      <c r="AJ346" s="414"/>
      <c r="AK346" s="414"/>
      <c r="AL346" s="414"/>
      <c r="AM346" s="414"/>
      <c r="AN346" s="414"/>
      <c r="AO346" s="414"/>
      <c r="AP346" s="414"/>
      <c r="AQ346" s="414"/>
      <c r="AR346" s="414"/>
      <c r="AS346" s="414"/>
      <c r="AT346" s="414"/>
      <c r="AU346" s="414"/>
      <c r="AV346" s="414"/>
      <c r="AW346" s="414"/>
      <c r="AX346" s="414"/>
      <c r="AY346" s="414"/>
      <c r="AZ346" s="414"/>
      <c r="BA346" s="414"/>
      <c r="BB346" s="414"/>
      <c r="BC346" s="414"/>
      <c r="BD346" s="414"/>
      <c r="BE346" s="414"/>
      <c r="BF346" s="414"/>
      <c r="BG346" s="414"/>
      <c r="BH346" s="414"/>
      <c r="BI346" s="414"/>
      <c r="BJ346" s="414"/>
      <c r="BK346" s="414"/>
      <c r="BL346" s="414"/>
      <c r="BM346" s="414"/>
      <c r="BN346" s="414"/>
      <c r="BO346" s="414"/>
      <c r="BP346" s="414"/>
      <c r="BQ346" s="414"/>
      <c r="BR346" s="414"/>
      <c r="BS346" s="414"/>
      <c r="BT346" s="414"/>
      <c r="BU346" s="414"/>
      <c r="BV346" s="414"/>
      <c r="BW346" s="414"/>
      <c r="BX346" s="414"/>
      <c r="BY346" s="414"/>
      <c r="BZ346" s="414"/>
      <c r="CA346" s="414"/>
      <c r="CB346" s="414"/>
      <c r="CC346" s="414"/>
      <c r="CD346" s="414"/>
      <c r="CE346" s="414"/>
      <c r="CF346" s="414"/>
      <c r="CG346" s="414"/>
      <c r="CH346" s="414"/>
      <c r="CI346" s="414"/>
      <c r="CJ346" s="414"/>
      <c r="CK346" s="414"/>
      <c r="CL346" s="414"/>
      <c r="CM346" s="414"/>
      <c r="CN346" s="414"/>
      <c r="CO346" s="414"/>
      <c r="CP346" s="414"/>
      <c r="CQ346" s="414"/>
      <c r="CR346" s="414"/>
      <c r="CS346" s="414"/>
      <c r="CT346" s="414"/>
      <c r="CU346" s="414"/>
      <c r="CV346" s="414"/>
      <c r="CW346" s="414"/>
      <c r="CX346" s="414"/>
      <c r="CY346" s="414"/>
      <c r="CZ346" s="414"/>
      <c r="DA346" s="414"/>
      <c r="DB346" s="414"/>
      <c r="DC346" s="414"/>
      <c r="DD346" s="414"/>
      <c r="DE346" s="414"/>
      <c r="DF346" s="414"/>
      <c r="DG346" s="414"/>
      <c r="DH346" s="414"/>
      <c r="DI346" s="414"/>
      <c r="DJ346" s="414"/>
      <c r="DK346" s="414"/>
      <c r="DL346" s="414"/>
      <c r="DM346" s="414"/>
      <c r="DN346" s="414"/>
      <c r="DO346" s="414"/>
      <c r="DP346" s="414"/>
      <c r="DQ346" s="414"/>
      <c r="DR346" s="414"/>
      <c r="DS346" s="414"/>
      <c r="DT346" s="414"/>
      <c r="DU346" s="414"/>
      <c r="DV346" s="414"/>
      <c r="DW346" s="414"/>
      <c r="DX346" s="414"/>
      <c r="DY346" s="414"/>
      <c r="DZ346" s="414"/>
      <c r="EA346" s="414"/>
      <c r="EB346" s="414"/>
      <c r="EC346" s="414"/>
      <c r="ED346" s="414"/>
      <c r="EE346" s="414"/>
      <c r="EF346" s="414"/>
      <c r="EG346" s="414"/>
      <c r="EH346" s="414"/>
      <c r="EI346" s="414"/>
      <c r="EJ346" s="414"/>
      <c r="EK346" s="414"/>
      <c r="EL346" s="414"/>
      <c r="EM346" s="414"/>
      <c r="EN346" s="414"/>
      <c r="EO346" s="414"/>
      <c r="EP346" s="414"/>
      <c r="EQ346" s="414"/>
      <c r="ER346" s="414"/>
      <c r="ES346" s="414"/>
      <c r="ET346" s="414"/>
      <c r="EU346" s="414"/>
    </row>
    <row r="347" spans="1:151" s="424" customFormat="1" ht="120" hidden="1">
      <c r="A347" s="424" t="s">
        <v>2641</v>
      </c>
      <c r="B347" s="424" t="s">
        <v>884</v>
      </c>
      <c r="C347" s="454" t="s">
        <v>361</v>
      </c>
      <c r="D347" s="424" t="s">
        <v>2642</v>
      </c>
      <c r="E347" s="424" t="s">
        <v>2637</v>
      </c>
      <c r="F347" s="424" t="s">
        <v>33</v>
      </c>
      <c r="G347" s="424">
        <v>50</v>
      </c>
      <c r="H347" s="424" t="s">
        <v>1592</v>
      </c>
      <c r="I347" s="424" t="s">
        <v>1509</v>
      </c>
      <c r="J347" s="425" t="s">
        <v>1510</v>
      </c>
      <c r="K347" s="425" t="s">
        <v>962</v>
      </c>
      <c r="L347" s="425" t="s">
        <v>962</v>
      </c>
      <c r="M347" s="424" t="s">
        <v>1512</v>
      </c>
      <c r="N347" s="424" t="s">
        <v>1523</v>
      </c>
      <c r="O347" s="424" t="s">
        <v>1581</v>
      </c>
      <c r="P347" s="424" t="s">
        <v>33</v>
      </c>
      <c r="Q347" s="424" t="s">
        <v>33</v>
      </c>
      <c r="R347" s="424" t="s">
        <v>962</v>
      </c>
      <c r="S347" s="424" t="s">
        <v>1509</v>
      </c>
      <c r="T347" s="424" t="s">
        <v>1528</v>
      </c>
      <c r="V347" s="424" t="s">
        <v>8</v>
      </c>
      <c r="X347" s="424" t="s">
        <v>8</v>
      </c>
      <c r="AA347" s="424" t="s">
        <v>33</v>
      </c>
      <c r="AB347" s="424" t="s">
        <v>1518</v>
      </c>
      <c r="AC347" s="424" t="s">
        <v>1518</v>
      </c>
      <c r="AD347" s="424" t="s">
        <v>2582</v>
      </c>
      <c r="AE347" s="424" t="s">
        <v>1519</v>
      </c>
      <c r="AF347" s="425">
        <v>44530</v>
      </c>
      <c r="AG347" s="424" t="s">
        <v>1531</v>
      </c>
      <c r="AH347" s="424">
        <v>1</v>
      </c>
      <c r="AI347" s="414"/>
      <c r="AJ347" s="414"/>
      <c r="AK347" s="414"/>
      <c r="AL347" s="414"/>
      <c r="AM347" s="414"/>
      <c r="AN347" s="414"/>
      <c r="AO347" s="414"/>
      <c r="AP347" s="414"/>
      <c r="AQ347" s="414"/>
      <c r="AR347" s="414"/>
      <c r="AS347" s="414"/>
      <c r="AT347" s="414"/>
      <c r="AU347" s="414"/>
      <c r="AV347" s="414"/>
      <c r="AW347" s="414"/>
      <c r="AX347" s="414"/>
      <c r="AY347" s="414"/>
      <c r="AZ347" s="414"/>
      <c r="BA347" s="414"/>
      <c r="BB347" s="414"/>
      <c r="BC347" s="414"/>
      <c r="BD347" s="414"/>
      <c r="BE347" s="414"/>
      <c r="BF347" s="414"/>
      <c r="BG347" s="414"/>
      <c r="BH347" s="414"/>
      <c r="BI347" s="414"/>
      <c r="BJ347" s="414"/>
      <c r="BK347" s="414"/>
      <c r="BL347" s="414"/>
      <c r="BM347" s="414"/>
      <c r="BN347" s="414"/>
      <c r="BO347" s="414"/>
      <c r="BP347" s="414"/>
      <c r="BQ347" s="414"/>
      <c r="BR347" s="414"/>
      <c r="BS347" s="414"/>
      <c r="BT347" s="414"/>
      <c r="BU347" s="414"/>
      <c r="BV347" s="414"/>
      <c r="BW347" s="414"/>
      <c r="BX347" s="414"/>
      <c r="BY347" s="414"/>
      <c r="BZ347" s="414"/>
      <c r="CA347" s="414"/>
      <c r="CB347" s="414"/>
      <c r="CC347" s="414"/>
      <c r="CD347" s="414"/>
      <c r="CE347" s="414"/>
      <c r="CF347" s="414"/>
      <c r="CG347" s="414"/>
      <c r="CH347" s="414"/>
      <c r="CI347" s="414"/>
      <c r="CJ347" s="414"/>
      <c r="CK347" s="414"/>
      <c r="CL347" s="414"/>
      <c r="CM347" s="414"/>
      <c r="CN347" s="414"/>
      <c r="CO347" s="414"/>
      <c r="CP347" s="414"/>
      <c r="CQ347" s="414"/>
      <c r="CR347" s="414"/>
      <c r="CS347" s="414"/>
      <c r="CT347" s="414"/>
      <c r="CU347" s="414"/>
      <c r="CV347" s="414"/>
      <c r="CW347" s="414"/>
      <c r="CX347" s="414"/>
      <c r="CY347" s="414"/>
      <c r="CZ347" s="414"/>
      <c r="DA347" s="414"/>
      <c r="DB347" s="414"/>
      <c r="DC347" s="414"/>
      <c r="DD347" s="414"/>
      <c r="DE347" s="414"/>
      <c r="DF347" s="414"/>
      <c r="DG347" s="414"/>
      <c r="DH347" s="414"/>
      <c r="DI347" s="414"/>
      <c r="DJ347" s="414"/>
      <c r="DK347" s="414"/>
      <c r="DL347" s="414"/>
      <c r="DM347" s="414"/>
      <c r="DN347" s="414"/>
      <c r="DO347" s="414"/>
      <c r="DP347" s="414"/>
      <c r="DQ347" s="414"/>
      <c r="DR347" s="414"/>
      <c r="DS347" s="414"/>
      <c r="DT347" s="414"/>
      <c r="DU347" s="414"/>
      <c r="DV347" s="414"/>
      <c r="DW347" s="414"/>
      <c r="DX347" s="414"/>
      <c r="DY347" s="414"/>
      <c r="DZ347" s="414"/>
      <c r="EA347" s="414"/>
      <c r="EB347" s="414"/>
      <c r="EC347" s="414"/>
      <c r="ED347" s="414"/>
      <c r="EE347" s="414"/>
      <c r="EF347" s="414"/>
      <c r="EG347" s="414"/>
      <c r="EH347" s="414"/>
      <c r="EI347" s="414"/>
      <c r="EJ347" s="414"/>
      <c r="EK347" s="414"/>
      <c r="EL347" s="414"/>
      <c r="EM347" s="414"/>
      <c r="EN347" s="414"/>
      <c r="EO347" s="414"/>
      <c r="EP347" s="414"/>
      <c r="EQ347" s="414"/>
      <c r="ER347" s="414"/>
      <c r="ES347" s="414"/>
      <c r="ET347" s="414"/>
      <c r="EU347" s="414"/>
    </row>
    <row r="348" spans="1:151" s="424" customFormat="1" ht="120" hidden="1">
      <c r="A348" s="424" t="s">
        <v>2643</v>
      </c>
      <c r="B348" s="424" t="s">
        <v>884</v>
      </c>
      <c r="C348" s="454" t="s">
        <v>361</v>
      </c>
      <c r="D348" s="424" t="s">
        <v>2644</v>
      </c>
      <c r="E348" s="424" t="s">
        <v>2645</v>
      </c>
      <c r="F348" s="424" t="s">
        <v>33</v>
      </c>
      <c r="G348" s="424">
        <v>50</v>
      </c>
      <c r="H348" s="424" t="s">
        <v>1592</v>
      </c>
      <c r="I348" s="424" t="s">
        <v>1509</v>
      </c>
      <c r="J348" s="425" t="s">
        <v>1510</v>
      </c>
      <c r="K348" s="425" t="s">
        <v>962</v>
      </c>
      <c r="L348" s="425" t="s">
        <v>962</v>
      </c>
      <c r="M348" s="424" t="s">
        <v>1512</v>
      </c>
      <c r="N348" s="424" t="s">
        <v>1523</v>
      </c>
      <c r="O348" s="424" t="s">
        <v>1581</v>
      </c>
      <c r="P348" s="424" t="s">
        <v>33</v>
      </c>
      <c r="Q348" s="424" t="s">
        <v>33</v>
      </c>
      <c r="R348" s="424" t="s">
        <v>962</v>
      </c>
      <c r="S348" s="424" t="s">
        <v>1509</v>
      </c>
      <c r="T348" s="424" t="s">
        <v>1528</v>
      </c>
      <c r="V348" s="424" t="s">
        <v>8</v>
      </c>
      <c r="X348" s="424" t="s">
        <v>8</v>
      </c>
      <c r="AA348" s="424" t="s">
        <v>33</v>
      </c>
      <c r="AB348" s="424" t="s">
        <v>1518</v>
      </c>
      <c r="AC348" s="424" t="s">
        <v>1518</v>
      </c>
      <c r="AD348" s="424" t="s">
        <v>2582</v>
      </c>
      <c r="AE348" s="424" t="s">
        <v>1519</v>
      </c>
      <c r="AF348" s="425">
        <v>44530</v>
      </c>
      <c r="AG348" s="424" t="s">
        <v>1531</v>
      </c>
      <c r="AH348" s="424">
        <v>1</v>
      </c>
      <c r="AI348" s="414"/>
      <c r="AJ348" s="414"/>
      <c r="AK348" s="414"/>
      <c r="AL348" s="414"/>
      <c r="AM348" s="414"/>
      <c r="AN348" s="414"/>
      <c r="AO348" s="414"/>
      <c r="AP348" s="414"/>
      <c r="AQ348" s="414"/>
      <c r="AR348" s="414"/>
      <c r="AS348" s="414"/>
      <c r="AT348" s="414"/>
      <c r="AU348" s="414"/>
      <c r="AV348" s="414"/>
      <c r="AW348" s="414"/>
      <c r="AX348" s="414"/>
      <c r="AY348" s="414"/>
      <c r="AZ348" s="414"/>
      <c r="BA348" s="414"/>
      <c r="BB348" s="414"/>
      <c r="BC348" s="414"/>
      <c r="BD348" s="414"/>
      <c r="BE348" s="414"/>
      <c r="BF348" s="414"/>
      <c r="BG348" s="414"/>
      <c r="BH348" s="414"/>
      <c r="BI348" s="414"/>
      <c r="BJ348" s="414"/>
      <c r="BK348" s="414"/>
      <c r="BL348" s="414"/>
      <c r="BM348" s="414"/>
      <c r="BN348" s="414"/>
      <c r="BO348" s="414"/>
      <c r="BP348" s="414"/>
      <c r="BQ348" s="414"/>
      <c r="BR348" s="414"/>
      <c r="BS348" s="414"/>
      <c r="BT348" s="414"/>
      <c r="BU348" s="414"/>
      <c r="BV348" s="414"/>
      <c r="BW348" s="414"/>
      <c r="BX348" s="414"/>
      <c r="BY348" s="414"/>
      <c r="BZ348" s="414"/>
      <c r="CA348" s="414"/>
      <c r="CB348" s="414"/>
      <c r="CC348" s="414"/>
      <c r="CD348" s="414"/>
      <c r="CE348" s="414"/>
      <c r="CF348" s="414"/>
      <c r="CG348" s="414"/>
      <c r="CH348" s="414"/>
      <c r="CI348" s="414"/>
      <c r="CJ348" s="414"/>
      <c r="CK348" s="414"/>
      <c r="CL348" s="414"/>
      <c r="CM348" s="414"/>
      <c r="CN348" s="414"/>
      <c r="CO348" s="414"/>
      <c r="CP348" s="414"/>
      <c r="CQ348" s="414"/>
      <c r="CR348" s="414"/>
      <c r="CS348" s="414"/>
      <c r="CT348" s="414"/>
      <c r="CU348" s="414"/>
      <c r="CV348" s="414"/>
      <c r="CW348" s="414"/>
      <c r="CX348" s="414"/>
      <c r="CY348" s="414"/>
      <c r="CZ348" s="414"/>
      <c r="DA348" s="414"/>
      <c r="DB348" s="414"/>
      <c r="DC348" s="414"/>
      <c r="DD348" s="414"/>
      <c r="DE348" s="414"/>
      <c r="DF348" s="414"/>
      <c r="DG348" s="414"/>
      <c r="DH348" s="414"/>
      <c r="DI348" s="414"/>
      <c r="DJ348" s="414"/>
      <c r="DK348" s="414"/>
      <c r="DL348" s="414"/>
      <c r="DM348" s="414"/>
      <c r="DN348" s="414"/>
      <c r="DO348" s="414"/>
      <c r="DP348" s="414"/>
      <c r="DQ348" s="414"/>
      <c r="DR348" s="414"/>
      <c r="DS348" s="414"/>
      <c r="DT348" s="414"/>
      <c r="DU348" s="414"/>
      <c r="DV348" s="414"/>
      <c r="DW348" s="414"/>
      <c r="DX348" s="414"/>
      <c r="DY348" s="414"/>
      <c r="DZ348" s="414"/>
      <c r="EA348" s="414"/>
      <c r="EB348" s="414"/>
      <c r="EC348" s="414"/>
      <c r="ED348" s="414"/>
      <c r="EE348" s="414"/>
      <c r="EF348" s="414"/>
      <c r="EG348" s="414"/>
      <c r="EH348" s="414"/>
      <c r="EI348" s="414"/>
      <c r="EJ348" s="414"/>
      <c r="EK348" s="414"/>
      <c r="EL348" s="414"/>
      <c r="EM348" s="414"/>
      <c r="EN348" s="414"/>
      <c r="EO348" s="414"/>
      <c r="EP348" s="414"/>
      <c r="EQ348" s="414"/>
      <c r="ER348" s="414"/>
      <c r="ES348" s="414"/>
      <c r="ET348" s="414"/>
      <c r="EU348" s="414"/>
    </row>
    <row r="349" spans="1:151" s="424" customFormat="1" ht="120" hidden="1">
      <c r="A349" s="424" t="s">
        <v>2646</v>
      </c>
      <c r="B349" s="424" t="s">
        <v>884</v>
      </c>
      <c r="C349" s="454" t="s">
        <v>361</v>
      </c>
      <c r="D349" s="424" t="s">
        <v>2647</v>
      </c>
      <c r="E349" s="424" t="s">
        <v>2648</v>
      </c>
      <c r="F349" s="424" t="s">
        <v>33</v>
      </c>
      <c r="G349" s="424">
        <v>50</v>
      </c>
      <c r="H349" s="424" t="s">
        <v>1592</v>
      </c>
      <c r="I349" s="424" t="s">
        <v>1509</v>
      </c>
      <c r="J349" s="425" t="s">
        <v>1510</v>
      </c>
      <c r="K349" s="425" t="s">
        <v>962</v>
      </c>
      <c r="L349" s="425" t="s">
        <v>962</v>
      </c>
      <c r="M349" s="424" t="s">
        <v>1512</v>
      </c>
      <c r="N349" s="424" t="s">
        <v>1523</v>
      </c>
      <c r="O349" s="424" t="s">
        <v>1581</v>
      </c>
      <c r="P349" s="424" t="s">
        <v>33</v>
      </c>
      <c r="Q349" s="424" t="s">
        <v>33</v>
      </c>
      <c r="R349" s="424" t="s">
        <v>962</v>
      </c>
      <c r="S349" s="424" t="s">
        <v>1509</v>
      </c>
      <c r="T349" s="424" t="s">
        <v>1528</v>
      </c>
      <c r="V349" s="424" t="s">
        <v>8</v>
      </c>
      <c r="X349" s="424" t="s">
        <v>8</v>
      </c>
      <c r="AA349" s="424" t="s">
        <v>33</v>
      </c>
      <c r="AB349" s="424" t="s">
        <v>1518</v>
      </c>
      <c r="AC349" s="424" t="s">
        <v>1518</v>
      </c>
      <c r="AD349" s="424" t="s">
        <v>2582</v>
      </c>
      <c r="AE349" s="424" t="s">
        <v>1519</v>
      </c>
      <c r="AF349" s="425">
        <v>44530</v>
      </c>
      <c r="AG349" s="424" t="s">
        <v>1531</v>
      </c>
      <c r="AH349" s="424">
        <v>1</v>
      </c>
      <c r="AI349" s="414"/>
      <c r="AJ349" s="414"/>
      <c r="AK349" s="414"/>
      <c r="AL349" s="414"/>
      <c r="AM349" s="414"/>
      <c r="AN349" s="414"/>
      <c r="AO349" s="414"/>
      <c r="AP349" s="414"/>
      <c r="AQ349" s="414"/>
      <c r="AR349" s="414"/>
      <c r="AS349" s="414"/>
      <c r="AT349" s="414"/>
      <c r="AU349" s="414"/>
      <c r="AV349" s="414"/>
      <c r="AW349" s="414"/>
      <c r="AX349" s="414"/>
      <c r="AY349" s="414"/>
      <c r="AZ349" s="414"/>
      <c r="BA349" s="414"/>
      <c r="BB349" s="414"/>
      <c r="BC349" s="414"/>
      <c r="BD349" s="414"/>
      <c r="BE349" s="414"/>
      <c r="BF349" s="414"/>
      <c r="BG349" s="414"/>
      <c r="BH349" s="414"/>
      <c r="BI349" s="414"/>
      <c r="BJ349" s="414"/>
      <c r="BK349" s="414"/>
      <c r="BL349" s="414"/>
      <c r="BM349" s="414"/>
      <c r="BN349" s="414"/>
      <c r="BO349" s="414"/>
      <c r="BP349" s="414"/>
      <c r="BQ349" s="414"/>
      <c r="BR349" s="414"/>
      <c r="BS349" s="414"/>
      <c r="BT349" s="414"/>
      <c r="BU349" s="414"/>
      <c r="BV349" s="414"/>
      <c r="BW349" s="414"/>
      <c r="BX349" s="414"/>
      <c r="BY349" s="414"/>
      <c r="BZ349" s="414"/>
      <c r="CA349" s="414"/>
      <c r="CB349" s="414"/>
      <c r="CC349" s="414"/>
      <c r="CD349" s="414"/>
      <c r="CE349" s="414"/>
      <c r="CF349" s="414"/>
      <c r="CG349" s="414"/>
      <c r="CH349" s="414"/>
      <c r="CI349" s="414"/>
      <c r="CJ349" s="414"/>
      <c r="CK349" s="414"/>
      <c r="CL349" s="414"/>
      <c r="CM349" s="414"/>
      <c r="CN349" s="414"/>
      <c r="CO349" s="414"/>
      <c r="CP349" s="414"/>
      <c r="CQ349" s="414"/>
      <c r="CR349" s="414"/>
      <c r="CS349" s="414"/>
      <c r="CT349" s="414"/>
      <c r="CU349" s="414"/>
      <c r="CV349" s="414"/>
      <c r="CW349" s="414"/>
      <c r="CX349" s="414"/>
      <c r="CY349" s="414"/>
      <c r="CZ349" s="414"/>
      <c r="DA349" s="414"/>
      <c r="DB349" s="414"/>
      <c r="DC349" s="414"/>
      <c r="DD349" s="414"/>
      <c r="DE349" s="414"/>
      <c r="DF349" s="414"/>
      <c r="DG349" s="414"/>
      <c r="DH349" s="414"/>
      <c r="DI349" s="414"/>
      <c r="DJ349" s="414"/>
      <c r="DK349" s="414"/>
      <c r="DL349" s="414"/>
      <c r="DM349" s="414"/>
      <c r="DN349" s="414"/>
      <c r="DO349" s="414"/>
      <c r="DP349" s="414"/>
      <c r="DQ349" s="414"/>
      <c r="DR349" s="414"/>
      <c r="DS349" s="414"/>
      <c r="DT349" s="414"/>
      <c r="DU349" s="414"/>
      <c r="DV349" s="414"/>
      <c r="DW349" s="414"/>
      <c r="DX349" s="414"/>
      <c r="DY349" s="414"/>
      <c r="DZ349" s="414"/>
      <c r="EA349" s="414"/>
      <c r="EB349" s="414"/>
      <c r="EC349" s="414"/>
      <c r="ED349" s="414"/>
      <c r="EE349" s="414"/>
      <c r="EF349" s="414"/>
      <c r="EG349" s="414"/>
      <c r="EH349" s="414"/>
      <c r="EI349" s="414"/>
      <c r="EJ349" s="414"/>
      <c r="EK349" s="414"/>
      <c r="EL349" s="414"/>
      <c r="EM349" s="414"/>
      <c r="EN349" s="414"/>
      <c r="EO349" s="414"/>
      <c r="EP349" s="414"/>
      <c r="EQ349" s="414"/>
      <c r="ER349" s="414"/>
      <c r="ES349" s="414"/>
      <c r="ET349" s="414"/>
      <c r="EU349" s="414"/>
    </row>
    <row r="350" spans="1:151" s="424" customFormat="1" ht="120" hidden="1">
      <c r="A350" s="424" t="s">
        <v>2649</v>
      </c>
      <c r="B350" s="424" t="s">
        <v>884</v>
      </c>
      <c r="C350" s="454" t="s">
        <v>361</v>
      </c>
      <c r="D350" s="424" t="s">
        <v>2650</v>
      </c>
      <c r="E350" s="424" t="s">
        <v>2651</v>
      </c>
      <c r="F350" s="424" t="s">
        <v>33</v>
      </c>
      <c r="G350" s="424">
        <v>50</v>
      </c>
      <c r="H350" s="424" t="s">
        <v>1592</v>
      </c>
      <c r="I350" s="424" t="s">
        <v>1509</v>
      </c>
      <c r="J350" s="425" t="s">
        <v>1510</v>
      </c>
      <c r="K350" s="425" t="s">
        <v>962</v>
      </c>
      <c r="L350" s="425" t="s">
        <v>962</v>
      </c>
      <c r="M350" s="424" t="s">
        <v>1512</v>
      </c>
      <c r="N350" s="424" t="s">
        <v>1523</v>
      </c>
      <c r="O350" s="424" t="s">
        <v>1581</v>
      </c>
      <c r="P350" s="424" t="s">
        <v>33</v>
      </c>
      <c r="Q350" s="424" t="s">
        <v>33</v>
      </c>
      <c r="R350" s="424" t="s">
        <v>962</v>
      </c>
      <c r="S350" s="424" t="s">
        <v>1509</v>
      </c>
      <c r="T350" s="424" t="s">
        <v>1528</v>
      </c>
      <c r="V350" s="424" t="s">
        <v>8</v>
      </c>
      <c r="X350" s="424" t="s">
        <v>8</v>
      </c>
      <c r="AA350" s="424" t="s">
        <v>33</v>
      </c>
      <c r="AB350" s="424" t="s">
        <v>1518</v>
      </c>
      <c r="AC350" s="424" t="s">
        <v>1518</v>
      </c>
      <c r="AD350" s="424" t="s">
        <v>2582</v>
      </c>
      <c r="AE350" s="424" t="s">
        <v>1519</v>
      </c>
      <c r="AF350" s="425">
        <v>44530</v>
      </c>
      <c r="AG350" s="424" t="s">
        <v>1531</v>
      </c>
      <c r="AH350" s="424">
        <v>1</v>
      </c>
      <c r="AI350" s="414"/>
      <c r="AJ350" s="414"/>
      <c r="AK350" s="414"/>
      <c r="AL350" s="414"/>
      <c r="AM350" s="414"/>
      <c r="AN350" s="414"/>
      <c r="AO350" s="414"/>
      <c r="AP350" s="414"/>
      <c r="AQ350" s="414"/>
      <c r="AR350" s="414"/>
      <c r="AS350" s="414"/>
      <c r="AT350" s="414"/>
      <c r="AU350" s="414"/>
      <c r="AV350" s="414"/>
      <c r="AW350" s="414"/>
      <c r="AX350" s="414"/>
      <c r="AY350" s="414"/>
      <c r="AZ350" s="414"/>
      <c r="BA350" s="414"/>
      <c r="BB350" s="414"/>
      <c r="BC350" s="414"/>
      <c r="BD350" s="414"/>
      <c r="BE350" s="414"/>
      <c r="BF350" s="414"/>
      <c r="BG350" s="414"/>
      <c r="BH350" s="414"/>
      <c r="BI350" s="414"/>
      <c r="BJ350" s="414"/>
      <c r="BK350" s="414"/>
      <c r="BL350" s="414"/>
      <c r="BM350" s="414"/>
      <c r="BN350" s="414"/>
      <c r="BO350" s="414"/>
      <c r="BP350" s="414"/>
      <c r="BQ350" s="414"/>
      <c r="BR350" s="414"/>
      <c r="BS350" s="414"/>
      <c r="BT350" s="414"/>
      <c r="BU350" s="414"/>
      <c r="BV350" s="414"/>
      <c r="BW350" s="414"/>
      <c r="BX350" s="414"/>
      <c r="BY350" s="414"/>
      <c r="BZ350" s="414"/>
      <c r="CA350" s="414"/>
      <c r="CB350" s="414"/>
      <c r="CC350" s="414"/>
      <c r="CD350" s="414"/>
      <c r="CE350" s="414"/>
      <c r="CF350" s="414"/>
      <c r="CG350" s="414"/>
      <c r="CH350" s="414"/>
      <c r="CI350" s="414"/>
      <c r="CJ350" s="414"/>
      <c r="CK350" s="414"/>
      <c r="CL350" s="414"/>
      <c r="CM350" s="414"/>
      <c r="CN350" s="414"/>
      <c r="CO350" s="414"/>
      <c r="CP350" s="414"/>
      <c r="CQ350" s="414"/>
      <c r="CR350" s="414"/>
      <c r="CS350" s="414"/>
      <c r="CT350" s="414"/>
      <c r="CU350" s="414"/>
      <c r="CV350" s="414"/>
      <c r="CW350" s="414"/>
      <c r="CX350" s="414"/>
      <c r="CY350" s="414"/>
      <c r="CZ350" s="414"/>
      <c r="DA350" s="414"/>
      <c r="DB350" s="414"/>
      <c r="DC350" s="414"/>
      <c r="DD350" s="414"/>
      <c r="DE350" s="414"/>
      <c r="DF350" s="414"/>
      <c r="DG350" s="414"/>
      <c r="DH350" s="414"/>
      <c r="DI350" s="414"/>
      <c r="DJ350" s="414"/>
      <c r="DK350" s="414"/>
      <c r="DL350" s="414"/>
      <c r="DM350" s="414"/>
      <c r="DN350" s="414"/>
      <c r="DO350" s="414"/>
      <c r="DP350" s="414"/>
      <c r="DQ350" s="414"/>
      <c r="DR350" s="414"/>
      <c r="DS350" s="414"/>
      <c r="DT350" s="414"/>
      <c r="DU350" s="414"/>
      <c r="DV350" s="414"/>
      <c r="DW350" s="414"/>
      <c r="DX350" s="414"/>
      <c r="DY350" s="414"/>
      <c r="DZ350" s="414"/>
      <c r="EA350" s="414"/>
      <c r="EB350" s="414"/>
      <c r="EC350" s="414"/>
      <c r="ED350" s="414"/>
      <c r="EE350" s="414"/>
      <c r="EF350" s="414"/>
      <c r="EG350" s="414"/>
      <c r="EH350" s="414"/>
      <c r="EI350" s="414"/>
      <c r="EJ350" s="414"/>
      <c r="EK350" s="414"/>
      <c r="EL350" s="414"/>
      <c r="EM350" s="414"/>
      <c r="EN350" s="414"/>
      <c r="EO350" s="414"/>
      <c r="EP350" s="414"/>
      <c r="EQ350" s="414"/>
      <c r="ER350" s="414"/>
      <c r="ES350" s="414"/>
      <c r="ET350" s="414"/>
      <c r="EU350" s="414"/>
    </row>
    <row r="351" spans="1:151" s="424" customFormat="1" ht="90" hidden="1">
      <c r="A351" s="424" t="s">
        <v>2652</v>
      </c>
      <c r="B351" s="424" t="s">
        <v>884</v>
      </c>
      <c r="C351" s="454" t="s">
        <v>361</v>
      </c>
      <c r="D351" s="424" t="s">
        <v>2653</v>
      </c>
      <c r="E351" s="424" t="s">
        <v>2654</v>
      </c>
      <c r="F351" s="424" t="s">
        <v>33</v>
      </c>
      <c r="G351" s="424">
        <v>50</v>
      </c>
      <c r="H351" s="424" t="s">
        <v>1508</v>
      </c>
      <c r="I351" s="424" t="s">
        <v>1509</v>
      </c>
      <c r="J351" s="425" t="s">
        <v>1510</v>
      </c>
      <c r="K351" s="425" t="s">
        <v>962</v>
      </c>
      <c r="L351" s="425" t="s">
        <v>962</v>
      </c>
      <c r="M351" s="424" t="s">
        <v>1512</v>
      </c>
      <c r="N351" s="424" t="s">
        <v>1523</v>
      </c>
      <c r="O351" s="424" t="s">
        <v>1581</v>
      </c>
      <c r="P351" s="424" t="s">
        <v>33</v>
      </c>
      <c r="Q351" s="424" t="s">
        <v>33</v>
      </c>
      <c r="R351" s="424" t="s">
        <v>962</v>
      </c>
      <c r="S351" s="424" t="s">
        <v>1509</v>
      </c>
      <c r="T351" s="424" t="s">
        <v>1516</v>
      </c>
      <c r="V351" s="424" t="s">
        <v>8</v>
      </c>
      <c r="X351" s="424" t="s">
        <v>1517</v>
      </c>
      <c r="AA351" s="424" t="s">
        <v>1509</v>
      </c>
      <c r="AB351" s="424" t="s">
        <v>1509</v>
      </c>
      <c r="AC351" s="424" t="s">
        <v>1509</v>
      </c>
      <c r="AD351" s="424" t="s">
        <v>1509</v>
      </c>
      <c r="AE351" s="424" t="s">
        <v>1509</v>
      </c>
      <c r="AF351" s="425">
        <v>44530</v>
      </c>
      <c r="AG351" s="424" t="s">
        <v>1509</v>
      </c>
      <c r="AH351" s="424">
        <v>1</v>
      </c>
      <c r="AI351" s="414"/>
      <c r="AJ351" s="414"/>
      <c r="AK351" s="414"/>
      <c r="AL351" s="414"/>
      <c r="AM351" s="414"/>
      <c r="AN351" s="414"/>
      <c r="AO351" s="414"/>
      <c r="AP351" s="414"/>
      <c r="AQ351" s="414"/>
      <c r="AR351" s="414"/>
      <c r="AS351" s="414"/>
      <c r="AT351" s="414"/>
      <c r="AU351" s="414"/>
      <c r="AV351" s="414"/>
      <c r="AW351" s="414"/>
      <c r="AX351" s="414"/>
      <c r="AY351" s="414"/>
      <c r="AZ351" s="414"/>
      <c r="BA351" s="414"/>
      <c r="BB351" s="414"/>
      <c r="BC351" s="414"/>
      <c r="BD351" s="414"/>
      <c r="BE351" s="414"/>
      <c r="BF351" s="414"/>
      <c r="BG351" s="414"/>
      <c r="BH351" s="414"/>
      <c r="BI351" s="414"/>
      <c r="BJ351" s="414"/>
      <c r="BK351" s="414"/>
      <c r="BL351" s="414"/>
      <c r="BM351" s="414"/>
      <c r="BN351" s="414"/>
      <c r="BO351" s="414"/>
      <c r="BP351" s="414"/>
      <c r="BQ351" s="414"/>
      <c r="BR351" s="414"/>
      <c r="BS351" s="414"/>
      <c r="BT351" s="414"/>
      <c r="BU351" s="414"/>
      <c r="BV351" s="414"/>
      <c r="BW351" s="414"/>
      <c r="BX351" s="414"/>
      <c r="BY351" s="414"/>
      <c r="BZ351" s="414"/>
      <c r="CA351" s="414"/>
      <c r="CB351" s="414"/>
      <c r="CC351" s="414"/>
      <c r="CD351" s="414"/>
      <c r="CE351" s="414"/>
      <c r="CF351" s="414"/>
      <c r="CG351" s="414"/>
      <c r="CH351" s="414"/>
      <c r="CI351" s="414"/>
      <c r="CJ351" s="414"/>
      <c r="CK351" s="414"/>
      <c r="CL351" s="414"/>
      <c r="CM351" s="414"/>
      <c r="CN351" s="414"/>
      <c r="CO351" s="414"/>
      <c r="CP351" s="414"/>
      <c r="CQ351" s="414"/>
      <c r="CR351" s="414"/>
      <c r="CS351" s="414"/>
      <c r="CT351" s="414"/>
      <c r="CU351" s="414"/>
      <c r="CV351" s="414"/>
      <c r="CW351" s="414"/>
      <c r="CX351" s="414"/>
      <c r="CY351" s="414"/>
      <c r="CZ351" s="414"/>
      <c r="DA351" s="414"/>
      <c r="DB351" s="414"/>
      <c r="DC351" s="414"/>
      <c r="DD351" s="414"/>
      <c r="DE351" s="414"/>
      <c r="DF351" s="414"/>
      <c r="DG351" s="414"/>
      <c r="DH351" s="414"/>
      <c r="DI351" s="414"/>
      <c r="DJ351" s="414"/>
      <c r="DK351" s="414"/>
      <c r="DL351" s="414"/>
      <c r="DM351" s="414"/>
      <c r="DN351" s="414"/>
      <c r="DO351" s="414"/>
      <c r="DP351" s="414"/>
      <c r="DQ351" s="414"/>
      <c r="DR351" s="414"/>
      <c r="DS351" s="414"/>
      <c r="DT351" s="414"/>
      <c r="DU351" s="414"/>
      <c r="DV351" s="414"/>
      <c r="DW351" s="414"/>
      <c r="DX351" s="414"/>
      <c r="DY351" s="414"/>
      <c r="DZ351" s="414"/>
      <c r="EA351" s="414"/>
      <c r="EB351" s="414"/>
      <c r="EC351" s="414"/>
      <c r="ED351" s="414"/>
      <c r="EE351" s="414"/>
      <c r="EF351" s="414"/>
      <c r="EG351" s="414"/>
      <c r="EH351" s="414"/>
      <c r="EI351" s="414"/>
      <c r="EJ351" s="414"/>
      <c r="EK351" s="414"/>
      <c r="EL351" s="414"/>
      <c r="EM351" s="414"/>
      <c r="EN351" s="414"/>
      <c r="EO351" s="414"/>
      <c r="EP351" s="414"/>
      <c r="EQ351" s="414"/>
      <c r="ER351" s="414"/>
      <c r="ES351" s="414"/>
      <c r="ET351" s="414"/>
      <c r="EU351" s="414"/>
    </row>
    <row r="352" spans="1:151" s="424" customFormat="1" ht="45" hidden="1">
      <c r="A352" s="424" t="s">
        <v>2655</v>
      </c>
      <c r="B352" s="424" t="s">
        <v>884</v>
      </c>
      <c r="C352" s="454" t="s">
        <v>361</v>
      </c>
      <c r="D352" s="424" t="s">
        <v>2656</v>
      </c>
      <c r="E352" s="424" t="s">
        <v>2657</v>
      </c>
      <c r="F352" s="424" t="s">
        <v>33</v>
      </c>
      <c r="G352" s="424">
        <v>50</v>
      </c>
      <c r="H352" s="424" t="s">
        <v>1508</v>
      </c>
      <c r="I352" s="424" t="s">
        <v>1509</v>
      </c>
      <c r="J352" s="425" t="s">
        <v>1510</v>
      </c>
      <c r="K352" s="425" t="s">
        <v>962</v>
      </c>
      <c r="L352" s="425" t="s">
        <v>962</v>
      </c>
      <c r="M352" s="424" t="s">
        <v>1512</v>
      </c>
      <c r="N352" s="424" t="s">
        <v>1523</v>
      </c>
      <c r="O352" s="424" t="s">
        <v>1581</v>
      </c>
      <c r="P352" s="424" t="s">
        <v>33</v>
      </c>
      <c r="Q352" s="424" t="s">
        <v>33</v>
      </c>
      <c r="R352" s="424" t="s">
        <v>962</v>
      </c>
      <c r="S352" s="424" t="s">
        <v>1509</v>
      </c>
      <c r="T352" s="424" t="s">
        <v>1516</v>
      </c>
      <c r="V352" s="424" t="s">
        <v>8</v>
      </c>
      <c r="X352" s="424" t="s">
        <v>1517</v>
      </c>
      <c r="AA352" s="424" t="s">
        <v>1509</v>
      </c>
      <c r="AB352" s="424" t="s">
        <v>1509</v>
      </c>
      <c r="AC352" s="424" t="s">
        <v>1509</v>
      </c>
      <c r="AD352" s="424" t="s">
        <v>1509</v>
      </c>
      <c r="AE352" s="424" t="s">
        <v>1509</v>
      </c>
      <c r="AF352" s="425">
        <v>44530</v>
      </c>
      <c r="AG352" s="424" t="s">
        <v>1509</v>
      </c>
      <c r="AH352" s="424">
        <v>1</v>
      </c>
      <c r="AI352" s="414"/>
      <c r="AJ352" s="414"/>
      <c r="AK352" s="414"/>
      <c r="AL352" s="414"/>
      <c r="AM352" s="414"/>
      <c r="AN352" s="414"/>
      <c r="AO352" s="414"/>
      <c r="AP352" s="414"/>
      <c r="AQ352" s="414"/>
      <c r="AR352" s="414"/>
      <c r="AS352" s="414"/>
      <c r="AT352" s="414"/>
      <c r="AU352" s="414"/>
      <c r="AV352" s="414"/>
      <c r="AW352" s="414"/>
      <c r="AX352" s="414"/>
      <c r="AY352" s="414"/>
      <c r="AZ352" s="414"/>
      <c r="BA352" s="414"/>
      <c r="BB352" s="414"/>
      <c r="BC352" s="414"/>
      <c r="BD352" s="414"/>
      <c r="BE352" s="414"/>
      <c r="BF352" s="414"/>
      <c r="BG352" s="414"/>
      <c r="BH352" s="414"/>
      <c r="BI352" s="414"/>
      <c r="BJ352" s="414"/>
      <c r="BK352" s="414"/>
      <c r="BL352" s="414"/>
      <c r="BM352" s="414"/>
      <c r="BN352" s="414"/>
      <c r="BO352" s="414"/>
      <c r="BP352" s="414"/>
      <c r="BQ352" s="414"/>
      <c r="BR352" s="414"/>
      <c r="BS352" s="414"/>
      <c r="BT352" s="414"/>
      <c r="BU352" s="414"/>
      <c r="BV352" s="414"/>
      <c r="BW352" s="414"/>
      <c r="BX352" s="414"/>
      <c r="BY352" s="414"/>
      <c r="BZ352" s="414"/>
      <c r="CA352" s="414"/>
      <c r="CB352" s="414"/>
      <c r="CC352" s="414"/>
      <c r="CD352" s="414"/>
      <c r="CE352" s="414"/>
      <c r="CF352" s="414"/>
      <c r="CG352" s="414"/>
      <c r="CH352" s="414"/>
      <c r="CI352" s="414"/>
      <c r="CJ352" s="414"/>
      <c r="CK352" s="414"/>
      <c r="CL352" s="414"/>
      <c r="CM352" s="414"/>
      <c r="CN352" s="414"/>
      <c r="CO352" s="414"/>
      <c r="CP352" s="414"/>
      <c r="CQ352" s="414"/>
      <c r="CR352" s="414"/>
      <c r="CS352" s="414"/>
      <c r="CT352" s="414"/>
      <c r="CU352" s="414"/>
      <c r="CV352" s="414"/>
      <c r="CW352" s="414"/>
      <c r="CX352" s="414"/>
      <c r="CY352" s="414"/>
      <c r="CZ352" s="414"/>
      <c r="DA352" s="414"/>
      <c r="DB352" s="414"/>
      <c r="DC352" s="414"/>
      <c r="DD352" s="414"/>
      <c r="DE352" s="414"/>
      <c r="DF352" s="414"/>
      <c r="DG352" s="414"/>
      <c r="DH352" s="414"/>
      <c r="DI352" s="414"/>
      <c r="DJ352" s="414"/>
      <c r="DK352" s="414"/>
      <c r="DL352" s="414"/>
      <c r="DM352" s="414"/>
      <c r="DN352" s="414"/>
      <c r="DO352" s="414"/>
      <c r="DP352" s="414"/>
      <c r="DQ352" s="414"/>
      <c r="DR352" s="414"/>
      <c r="DS352" s="414"/>
      <c r="DT352" s="414"/>
      <c r="DU352" s="414"/>
      <c r="DV352" s="414"/>
      <c r="DW352" s="414"/>
      <c r="DX352" s="414"/>
      <c r="DY352" s="414"/>
      <c r="DZ352" s="414"/>
      <c r="EA352" s="414"/>
      <c r="EB352" s="414"/>
      <c r="EC352" s="414"/>
      <c r="ED352" s="414"/>
      <c r="EE352" s="414"/>
      <c r="EF352" s="414"/>
      <c r="EG352" s="414"/>
      <c r="EH352" s="414"/>
      <c r="EI352" s="414"/>
      <c r="EJ352" s="414"/>
      <c r="EK352" s="414"/>
      <c r="EL352" s="414"/>
      <c r="EM352" s="414"/>
      <c r="EN352" s="414"/>
      <c r="EO352" s="414"/>
      <c r="EP352" s="414"/>
      <c r="EQ352" s="414"/>
      <c r="ER352" s="414"/>
      <c r="ES352" s="414"/>
      <c r="ET352" s="414"/>
      <c r="EU352" s="414"/>
    </row>
    <row r="353" spans="1:151" s="424" customFormat="1" ht="120" hidden="1">
      <c r="A353" s="424" t="s">
        <v>2658</v>
      </c>
      <c r="B353" s="424" t="s">
        <v>884</v>
      </c>
      <c r="C353" s="454" t="s">
        <v>361</v>
      </c>
      <c r="D353" s="424" t="s">
        <v>2659</v>
      </c>
      <c r="E353" s="424" t="s">
        <v>2660</v>
      </c>
      <c r="F353" s="424" t="s">
        <v>33</v>
      </c>
      <c r="G353" s="424">
        <v>50</v>
      </c>
      <c r="H353" s="424" t="s">
        <v>1592</v>
      </c>
      <c r="I353" s="424" t="s">
        <v>1509</v>
      </c>
      <c r="J353" s="425" t="s">
        <v>1510</v>
      </c>
      <c r="K353" s="425" t="s">
        <v>962</v>
      </c>
      <c r="L353" s="425" t="s">
        <v>962</v>
      </c>
      <c r="M353" s="424" t="s">
        <v>1512</v>
      </c>
      <c r="N353" s="424" t="s">
        <v>1523</v>
      </c>
      <c r="O353" s="424" t="s">
        <v>1581</v>
      </c>
      <c r="P353" s="424" t="s">
        <v>33</v>
      </c>
      <c r="Q353" s="424" t="s">
        <v>33</v>
      </c>
      <c r="R353" s="424" t="s">
        <v>962</v>
      </c>
      <c r="S353" s="424" t="s">
        <v>1509</v>
      </c>
      <c r="T353" s="424" t="s">
        <v>1528</v>
      </c>
      <c r="V353" s="424" t="s">
        <v>8</v>
      </c>
      <c r="X353" s="424" t="s">
        <v>8</v>
      </c>
      <c r="AA353" s="424" t="s">
        <v>33</v>
      </c>
      <c r="AB353" s="424" t="s">
        <v>1518</v>
      </c>
      <c r="AC353" s="424" t="s">
        <v>1518</v>
      </c>
      <c r="AD353" s="424" t="s">
        <v>2582</v>
      </c>
      <c r="AE353" s="424" t="s">
        <v>1519</v>
      </c>
      <c r="AF353" s="425">
        <v>44530</v>
      </c>
      <c r="AG353" s="424" t="s">
        <v>1531</v>
      </c>
      <c r="AH353" s="424">
        <v>1</v>
      </c>
      <c r="AI353" s="414"/>
      <c r="AJ353" s="414"/>
      <c r="AK353" s="414"/>
      <c r="AL353" s="414"/>
      <c r="AM353" s="414"/>
      <c r="AN353" s="414"/>
      <c r="AO353" s="414"/>
      <c r="AP353" s="414"/>
      <c r="AQ353" s="414"/>
      <c r="AR353" s="414"/>
      <c r="AS353" s="414"/>
      <c r="AT353" s="414"/>
      <c r="AU353" s="414"/>
      <c r="AV353" s="414"/>
      <c r="AW353" s="414"/>
      <c r="AX353" s="414"/>
      <c r="AY353" s="414"/>
      <c r="AZ353" s="414"/>
      <c r="BA353" s="414"/>
      <c r="BB353" s="414"/>
      <c r="BC353" s="414"/>
      <c r="BD353" s="414"/>
      <c r="BE353" s="414"/>
      <c r="BF353" s="414"/>
      <c r="BG353" s="414"/>
      <c r="BH353" s="414"/>
      <c r="BI353" s="414"/>
      <c r="BJ353" s="414"/>
      <c r="BK353" s="414"/>
      <c r="BL353" s="414"/>
      <c r="BM353" s="414"/>
      <c r="BN353" s="414"/>
      <c r="BO353" s="414"/>
      <c r="BP353" s="414"/>
      <c r="BQ353" s="414"/>
      <c r="BR353" s="414"/>
      <c r="BS353" s="414"/>
      <c r="BT353" s="414"/>
      <c r="BU353" s="414"/>
      <c r="BV353" s="414"/>
      <c r="BW353" s="414"/>
      <c r="BX353" s="414"/>
      <c r="BY353" s="414"/>
      <c r="BZ353" s="414"/>
      <c r="CA353" s="414"/>
      <c r="CB353" s="414"/>
      <c r="CC353" s="414"/>
      <c r="CD353" s="414"/>
      <c r="CE353" s="414"/>
      <c r="CF353" s="414"/>
      <c r="CG353" s="414"/>
      <c r="CH353" s="414"/>
      <c r="CI353" s="414"/>
      <c r="CJ353" s="414"/>
      <c r="CK353" s="414"/>
      <c r="CL353" s="414"/>
      <c r="CM353" s="414"/>
      <c r="CN353" s="414"/>
      <c r="CO353" s="414"/>
      <c r="CP353" s="414"/>
      <c r="CQ353" s="414"/>
      <c r="CR353" s="414"/>
      <c r="CS353" s="414"/>
      <c r="CT353" s="414"/>
      <c r="CU353" s="414"/>
      <c r="CV353" s="414"/>
      <c r="CW353" s="414"/>
      <c r="CX353" s="414"/>
      <c r="CY353" s="414"/>
      <c r="CZ353" s="414"/>
      <c r="DA353" s="414"/>
      <c r="DB353" s="414"/>
      <c r="DC353" s="414"/>
      <c r="DD353" s="414"/>
      <c r="DE353" s="414"/>
      <c r="DF353" s="414"/>
      <c r="DG353" s="414"/>
      <c r="DH353" s="414"/>
      <c r="DI353" s="414"/>
      <c r="DJ353" s="414"/>
      <c r="DK353" s="414"/>
      <c r="DL353" s="414"/>
      <c r="DM353" s="414"/>
      <c r="DN353" s="414"/>
      <c r="DO353" s="414"/>
      <c r="DP353" s="414"/>
      <c r="DQ353" s="414"/>
      <c r="DR353" s="414"/>
      <c r="DS353" s="414"/>
      <c r="DT353" s="414"/>
      <c r="DU353" s="414"/>
      <c r="DV353" s="414"/>
      <c r="DW353" s="414"/>
      <c r="DX353" s="414"/>
      <c r="DY353" s="414"/>
      <c r="DZ353" s="414"/>
      <c r="EA353" s="414"/>
      <c r="EB353" s="414"/>
      <c r="EC353" s="414"/>
      <c r="ED353" s="414"/>
      <c r="EE353" s="414"/>
      <c r="EF353" s="414"/>
      <c r="EG353" s="414"/>
      <c r="EH353" s="414"/>
      <c r="EI353" s="414"/>
      <c r="EJ353" s="414"/>
      <c r="EK353" s="414"/>
      <c r="EL353" s="414"/>
      <c r="EM353" s="414"/>
      <c r="EN353" s="414"/>
      <c r="EO353" s="414"/>
      <c r="EP353" s="414"/>
      <c r="EQ353" s="414"/>
      <c r="ER353" s="414"/>
      <c r="ES353" s="414"/>
      <c r="ET353" s="414"/>
      <c r="EU353" s="414"/>
    </row>
    <row r="354" spans="1:151" s="424" customFormat="1" ht="120" hidden="1">
      <c r="A354" s="424" t="s">
        <v>2661</v>
      </c>
      <c r="B354" s="424" t="s">
        <v>884</v>
      </c>
      <c r="C354" s="454" t="s">
        <v>361</v>
      </c>
      <c r="D354" s="424" t="s">
        <v>2662</v>
      </c>
      <c r="E354" s="424" t="s">
        <v>2663</v>
      </c>
      <c r="F354" s="424" t="s">
        <v>33</v>
      </c>
      <c r="G354" s="424">
        <v>50</v>
      </c>
      <c r="H354" s="424" t="s">
        <v>1592</v>
      </c>
      <c r="I354" s="424" t="s">
        <v>1509</v>
      </c>
      <c r="J354" s="425" t="s">
        <v>1510</v>
      </c>
      <c r="K354" s="425" t="s">
        <v>962</v>
      </c>
      <c r="L354" s="425" t="s">
        <v>962</v>
      </c>
      <c r="M354" s="424" t="s">
        <v>1512</v>
      </c>
      <c r="N354" s="424" t="s">
        <v>1523</v>
      </c>
      <c r="O354" s="424" t="s">
        <v>1581</v>
      </c>
      <c r="P354" s="424" t="s">
        <v>33</v>
      </c>
      <c r="Q354" s="424" t="s">
        <v>33</v>
      </c>
      <c r="R354" s="424" t="s">
        <v>962</v>
      </c>
      <c r="S354" s="424" t="s">
        <v>1509</v>
      </c>
      <c r="T354" s="424" t="s">
        <v>1528</v>
      </c>
      <c r="V354" s="424" t="s">
        <v>8</v>
      </c>
      <c r="X354" s="424" t="s">
        <v>8</v>
      </c>
      <c r="AA354" s="424" t="s">
        <v>33</v>
      </c>
      <c r="AB354" s="424" t="s">
        <v>1518</v>
      </c>
      <c r="AC354" s="424" t="s">
        <v>1518</v>
      </c>
      <c r="AD354" s="424" t="s">
        <v>2582</v>
      </c>
      <c r="AE354" s="424" t="s">
        <v>1519</v>
      </c>
      <c r="AF354" s="425">
        <v>44530</v>
      </c>
      <c r="AG354" s="424" t="s">
        <v>1531</v>
      </c>
      <c r="AH354" s="424">
        <v>1</v>
      </c>
      <c r="AI354" s="414"/>
      <c r="AJ354" s="414"/>
      <c r="AK354" s="414"/>
      <c r="AL354" s="414"/>
      <c r="AM354" s="414"/>
      <c r="AN354" s="414"/>
      <c r="AO354" s="414"/>
      <c r="AP354" s="414"/>
      <c r="AQ354" s="414"/>
      <c r="AR354" s="414"/>
      <c r="AS354" s="414"/>
      <c r="AT354" s="414"/>
      <c r="AU354" s="414"/>
      <c r="AV354" s="414"/>
      <c r="AW354" s="414"/>
      <c r="AX354" s="414"/>
      <c r="AY354" s="414"/>
      <c r="AZ354" s="414"/>
      <c r="BA354" s="414"/>
      <c r="BB354" s="414"/>
      <c r="BC354" s="414"/>
      <c r="BD354" s="414"/>
      <c r="BE354" s="414"/>
      <c r="BF354" s="414"/>
      <c r="BG354" s="414"/>
      <c r="BH354" s="414"/>
      <c r="BI354" s="414"/>
      <c r="BJ354" s="414"/>
      <c r="BK354" s="414"/>
      <c r="BL354" s="414"/>
      <c r="BM354" s="414"/>
      <c r="BN354" s="414"/>
      <c r="BO354" s="414"/>
      <c r="BP354" s="414"/>
      <c r="BQ354" s="414"/>
      <c r="BR354" s="414"/>
      <c r="BS354" s="414"/>
      <c r="BT354" s="414"/>
      <c r="BU354" s="414"/>
      <c r="BV354" s="414"/>
      <c r="BW354" s="414"/>
      <c r="BX354" s="414"/>
      <c r="BY354" s="414"/>
      <c r="BZ354" s="414"/>
      <c r="CA354" s="414"/>
      <c r="CB354" s="414"/>
      <c r="CC354" s="414"/>
      <c r="CD354" s="414"/>
      <c r="CE354" s="414"/>
      <c r="CF354" s="414"/>
      <c r="CG354" s="414"/>
      <c r="CH354" s="414"/>
      <c r="CI354" s="414"/>
      <c r="CJ354" s="414"/>
      <c r="CK354" s="414"/>
      <c r="CL354" s="414"/>
      <c r="CM354" s="414"/>
      <c r="CN354" s="414"/>
      <c r="CO354" s="414"/>
      <c r="CP354" s="414"/>
      <c r="CQ354" s="414"/>
      <c r="CR354" s="414"/>
      <c r="CS354" s="414"/>
      <c r="CT354" s="414"/>
      <c r="CU354" s="414"/>
      <c r="CV354" s="414"/>
      <c r="CW354" s="414"/>
      <c r="CX354" s="414"/>
      <c r="CY354" s="414"/>
      <c r="CZ354" s="414"/>
      <c r="DA354" s="414"/>
      <c r="DB354" s="414"/>
      <c r="DC354" s="414"/>
      <c r="DD354" s="414"/>
      <c r="DE354" s="414"/>
      <c r="DF354" s="414"/>
      <c r="DG354" s="414"/>
      <c r="DH354" s="414"/>
      <c r="DI354" s="414"/>
      <c r="DJ354" s="414"/>
      <c r="DK354" s="414"/>
      <c r="DL354" s="414"/>
      <c r="DM354" s="414"/>
      <c r="DN354" s="414"/>
      <c r="DO354" s="414"/>
      <c r="DP354" s="414"/>
      <c r="DQ354" s="414"/>
      <c r="DR354" s="414"/>
      <c r="DS354" s="414"/>
      <c r="DT354" s="414"/>
      <c r="DU354" s="414"/>
      <c r="DV354" s="414"/>
      <c r="DW354" s="414"/>
      <c r="DX354" s="414"/>
      <c r="DY354" s="414"/>
      <c r="DZ354" s="414"/>
      <c r="EA354" s="414"/>
      <c r="EB354" s="414"/>
      <c r="EC354" s="414"/>
      <c r="ED354" s="414"/>
      <c r="EE354" s="414"/>
      <c r="EF354" s="414"/>
      <c r="EG354" s="414"/>
      <c r="EH354" s="414"/>
      <c r="EI354" s="414"/>
      <c r="EJ354" s="414"/>
      <c r="EK354" s="414"/>
      <c r="EL354" s="414"/>
      <c r="EM354" s="414"/>
      <c r="EN354" s="414"/>
      <c r="EO354" s="414"/>
      <c r="EP354" s="414"/>
      <c r="EQ354" s="414"/>
      <c r="ER354" s="414"/>
      <c r="ES354" s="414"/>
      <c r="ET354" s="414"/>
      <c r="EU354" s="414"/>
    </row>
    <row r="355" spans="1:151" s="424" customFormat="1" ht="120" hidden="1">
      <c r="A355" s="424" t="s">
        <v>2664</v>
      </c>
      <c r="B355" s="424" t="s">
        <v>884</v>
      </c>
      <c r="C355" s="454" t="s">
        <v>361</v>
      </c>
      <c r="D355" s="424" t="s">
        <v>2665</v>
      </c>
      <c r="E355" s="424" t="s">
        <v>2628</v>
      </c>
      <c r="F355" s="424" t="s">
        <v>33</v>
      </c>
      <c r="G355" s="424">
        <v>50</v>
      </c>
      <c r="H355" s="424" t="s">
        <v>1592</v>
      </c>
      <c r="I355" s="424" t="s">
        <v>1509</v>
      </c>
      <c r="J355" s="425" t="s">
        <v>1510</v>
      </c>
      <c r="K355" s="425" t="s">
        <v>962</v>
      </c>
      <c r="L355" s="425" t="s">
        <v>962</v>
      </c>
      <c r="M355" s="424" t="s">
        <v>1512</v>
      </c>
      <c r="N355" s="424" t="s">
        <v>1523</v>
      </c>
      <c r="O355" s="424" t="s">
        <v>1581</v>
      </c>
      <c r="P355" s="424" t="s">
        <v>33</v>
      </c>
      <c r="Q355" s="424" t="s">
        <v>33</v>
      </c>
      <c r="R355" s="424" t="s">
        <v>962</v>
      </c>
      <c r="S355" s="424" t="s">
        <v>1509</v>
      </c>
      <c r="T355" s="424" t="s">
        <v>1528</v>
      </c>
      <c r="V355" s="424" t="s">
        <v>8</v>
      </c>
      <c r="X355" s="424" t="s">
        <v>8</v>
      </c>
      <c r="AA355" s="424" t="s">
        <v>33</v>
      </c>
      <c r="AB355" s="424" t="s">
        <v>1518</v>
      </c>
      <c r="AC355" s="424" t="s">
        <v>1518</v>
      </c>
      <c r="AD355" s="424" t="s">
        <v>2582</v>
      </c>
      <c r="AE355" s="424" t="s">
        <v>1519</v>
      </c>
      <c r="AF355" s="425">
        <v>44530</v>
      </c>
      <c r="AG355" s="424" t="s">
        <v>1531</v>
      </c>
      <c r="AH355" s="424">
        <v>1</v>
      </c>
      <c r="AI355" s="414"/>
      <c r="AJ355" s="414"/>
      <c r="AK355" s="414"/>
      <c r="AL355" s="414"/>
      <c r="AM355" s="414"/>
      <c r="AN355" s="414"/>
      <c r="AO355" s="414"/>
      <c r="AP355" s="414"/>
      <c r="AQ355" s="414"/>
      <c r="AR355" s="414"/>
      <c r="AS355" s="414"/>
      <c r="AT355" s="414"/>
      <c r="AU355" s="414"/>
      <c r="AV355" s="414"/>
      <c r="AW355" s="414"/>
      <c r="AX355" s="414"/>
      <c r="AY355" s="414"/>
      <c r="AZ355" s="414"/>
      <c r="BA355" s="414"/>
      <c r="BB355" s="414"/>
      <c r="BC355" s="414"/>
      <c r="BD355" s="414"/>
      <c r="BE355" s="414"/>
      <c r="BF355" s="414"/>
      <c r="BG355" s="414"/>
      <c r="BH355" s="414"/>
      <c r="BI355" s="414"/>
      <c r="BJ355" s="414"/>
      <c r="BK355" s="414"/>
      <c r="BL355" s="414"/>
      <c r="BM355" s="414"/>
      <c r="BN355" s="414"/>
      <c r="BO355" s="414"/>
      <c r="BP355" s="414"/>
      <c r="BQ355" s="414"/>
      <c r="BR355" s="414"/>
      <c r="BS355" s="414"/>
      <c r="BT355" s="414"/>
      <c r="BU355" s="414"/>
      <c r="BV355" s="414"/>
      <c r="BW355" s="414"/>
      <c r="BX355" s="414"/>
      <c r="BY355" s="414"/>
      <c r="BZ355" s="414"/>
      <c r="CA355" s="414"/>
      <c r="CB355" s="414"/>
      <c r="CC355" s="414"/>
      <c r="CD355" s="414"/>
      <c r="CE355" s="414"/>
      <c r="CF355" s="414"/>
      <c r="CG355" s="414"/>
      <c r="CH355" s="414"/>
      <c r="CI355" s="414"/>
      <c r="CJ355" s="414"/>
      <c r="CK355" s="414"/>
      <c r="CL355" s="414"/>
      <c r="CM355" s="414"/>
      <c r="CN355" s="414"/>
      <c r="CO355" s="414"/>
      <c r="CP355" s="414"/>
      <c r="CQ355" s="414"/>
      <c r="CR355" s="414"/>
      <c r="CS355" s="414"/>
      <c r="CT355" s="414"/>
      <c r="CU355" s="414"/>
      <c r="CV355" s="414"/>
      <c r="CW355" s="414"/>
      <c r="CX355" s="414"/>
      <c r="CY355" s="414"/>
      <c r="CZ355" s="414"/>
      <c r="DA355" s="414"/>
      <c r="DB355" s="414"/>
      <c r="DC355" s="414"/>
      <c r="DD355" s="414"/>
      <c r="DE355" s="414"/>
      <c r="DF355" s="414"/>
      <c r="DG355" s="414"/>
      <c r="DH355" s="414"/>
      <c r="DI355" s="414"/>
      <c r="DJ355" s="414"/>
      <c r="DK355" s="414"/>
      <c r="DL355" s="414"/>
      <c r="DM355" s="414"/>
      <c r="DN355" s="414"/>
      <c r="DO355" s="414"/>
      <c r="DP355" s="414"/>
      <c r="DQ355" s="414"/>
      <c r="DR355" s="414"/>
      <c r="DS355" s="414"/>
      <c r="DT355" s="414"/>
      <c r="DU355" s="414"/>
      <c r="DV355" s="414"/>
      <c r="DW355" s="414"/>
      <c r="DX355" s="414"/>
      <c r="DY355" s="414"/>
      <c r="DZ355" s="414"/>
      <c r="EA355" s="414"/>
      <c r="EB355" s="414"/>
      <c r="EC355" s="414"/>
      <c r="ED355" s="414"/>
      <c r="EE355" s="414"/>
      <c r="EF355" s="414"/>
      <c r="EG355" s="414"/>
      <c r="EH355" s="414"/>
      <c r="EI355" s="414"/>
      <c r="EJ355" s="414"/>
      <c r="EK355" s="414"/>
      <c r="EL355" s="414"/>
      <c r="EM355" s="414"/>
      <c r="EN355" s="414"/>
      <c r="EO355" s="414"/>
      <c r="EP355" s="414"/>
      <c r="EQ355" s="414"/>
      <c r="ER355" s="414"/>
      <c r="ES355" s="414"/>
      <c r="ET355" s="414"/>
      <c r="EU355" s="414"/>
    </row>
    <row r="356" spans="1:151" s="424" customFormat="1" ht="45" hidden="1">
      <c r="A356" s="424" t="s">
        <v>2666</v>
      </c>
      <c r="B356" s="424" t="s">
        <v>884</v>
      </c>
      <c r="C356" s="454" t="s">
        <v>361</v>
      </c>
      <c r="D356" s="424" t="s">
        <v>2667</v>
      </c>
      <c r="E356" s="424" t="s">
        <v>2668</v>
      </c>
      <c r="F356" s="424" t="s">
        <v>33</v>
      </c>
      <c r="G356" s="424">
        <v>50</v>
      </c>
      <c r="H356" s="424" t="s">
        <v>1508</v>
      </c>
      <c r="I356" s="424" t="s">
        <v>1509</v>
      </c>
      <c r="J356" s="425" t="s">
        <v>1510</v>
      </c>
      <c r="K356" s="425" t="s">
        <v>962</v>
      </c>
      <c r="L356" s="425" t="s">
        <v>962</v>
      </c>
      <c r="M356" s="424" t="s">
        <v>1512</v>
      </c>
      <c r="N356" s="424" t="s">
        <v>1523</v>
      </c>
      <c r="O356" s="424" t="s">
        <v>1581</v>
      </c>
      <c r="P356" s="424" t="s">
        <v>33</v>
      </c>
      <c r="Q356" s="424" t="s">
        <v>33</v>
      </c>
      <c r="R356" s="424" t="s">
        <v>962</v>
      </c>
      <c r="S356" s="424" t="s">
        <v>1509</v>
      </c>
      <c r="T356" s="424" t="s">
        <v>1516</v>
      </c>
      <c r="V356" s="424" t="s">
        <v>8</v>
      </c>
      <c r="X356" s="424" t="s">
        <v>1517</v>
      </c>
      <c r="AA356" s="424" t="s">
        <v>1509</v>
      </c>
      <c r="AB356" s="424" t="s">
        <v>1509</v>
      </c>
      <c r="AC356" s="424" t="s">
        <v>1509</v>
      </c>
      <c r="AD356" s="424" t="s">
        <v>1509</v>
      </c>
      <c r="AE356" s="424" t="s">
        <v>1509</v>
      </c>
      <c r="AF356" s="425">
        <v>44530</v>
      </c>
      <c r="AG356" s="424" t="s">
        <v>1509</v>
      </c>
      <c r="AH356" s="424">
        <v>1</v>
      </c>
      <c r="AI356" s="414"/>
      <c r="AJ356" s="414"/>
      <c r="AK356" s="414"/>
      <c r="AL356" s="414"/>
      <c r="AM356" s="414"/>
      <c r="AN356" s="414"/>
      <c r="AO356" s="414"/>
      <c r="AP356" s="414"/>
      <c r="AQ356" s="414"/>
      <c r="AR356" s="414"/>
      <c r="AS356" s="414"/>
      <c r="AT356" s="414"/>
      <c r="AU356" s="414"/>
      <c r="AV356" s="414"/>
      <c r="AW356" s="414"/>
      <c r="AX356" s="414"/>
      <c r="AY356" s="414"/>
      <c r="AZ356" s="414"/>
      <c r="BA356" s="414"/>
      <c r="BB356" s="414"/>
      <c r="BC356" s="414"/>
      <c r="BD356" s="414"/>
      <c r="BE356" s="414"/>
      <c r="BF356" s="414"/>
      <c r="BG356" s="414"/>
      <c r="BH356" s="414"/>
      <c r="BI356" s="414"/>
      <c r="BJ356" s="414"/>
      <c r="BK356" s="414"/>
      <c r="BL356" s="414"/>
      <c r="BM356" s="414"/>
      <c r="BN356" s="414"/>
      <c r="BO356" s="414"/>
      <c r="BP356" s="414"/>
      <c r="BQ356" s="414"/>
      <c r="BR356" s="414"/>
      <c r="BS356" s="414"/>
      <c r="BT356" s="414"/>
      <c r="BU356" s="414"/>
      <c r="BV356" s="414"/>
      <c r="BW356" s="414"/>
      <c r="BX356" s="414"/>
      <c r="BY356" s="414"/>
      <c r="BZ356" s="414"/>
      <c r="CA356" s="414"/>
      <c r="CB356" s="414"/>
      <c r="CC356" s="414"/>
      <c r="CD356" s="414"/>
      <c r="CE356" s="414"/>
      <c r="CF356" s="414"/>
      <c r="CG356" s="414"/>
      <c r="CH356" s="414"/>
      <c r="CI356" s="414"/>
      <c r="CJ356" s="414"/>
      <c r="CK356" s="414"/>
      <c r="CL356" s="414"/>
      <c r="CM356" s="414"/>
      <c r="CN356" s="414"/>
      <c r="CO356" s="414"/>
      <c r="CP356" s="414"/>
      <c r="CQ356" s="414"/>
      <c r="CR356" s="414"/>
      <c r="CS356" s="414"/>
      <c r="CT356" s="414"/>
      <c r="CU356" s="414"/>
      <c r="CV356" s="414"/>
      <c r="CW356" s="414"/>
      <c r="CX356" s="414"/>
      <c r="CY356" s="414"/>
      <c r="CZ356" s="414"/>
      <c r="DA356" s="414"/>
      <c r="DB356" s="414"/>
      <c r="DC356" s="414"/>
      <c r="DD356" s="414"/>
      <c r="DE356" s="414"/>
      <c r="DF356" s="414"/>
      <c r="DG356" s="414"/>
      <c r="DH356" s="414"/>
      <c r="DI356" s="414"/>
      <c r="DJ356" s="414"/>
      <c r="DK356" s="414"/>
      <c r="DL356" s="414"/>
      <c r="DM356" s="414"/>
      <c r="DN356" s="414"/>
      <c r="DO356" s="414"/>
      <c r="DP356" s="414"/>
      <c r="DQ356" s="414"/>
      <c r="DR356" s="414"/>
      <c r="DS356" s="414"/>
      <c r="DT356" s="414"/>
      <c r="DU356" s="414"/>
      <c r="DV356" s="414"/>
      <c r="DW356" s="414"/>
      <c r="DX356" s="414"/>
      <c r="DY356" s="414"/>
      <c r="DZ356" s="414"/>
      <c r="EA356" s="414"/>
      <c r="EB356" s="414"/>
      <c r="EC356" s="414"/>
      <c r="ED356" s="414"/>
      <c r="EE356" s="414"/>
      <c r="EF356" s="414"/>
      <c r="EG356" s="414"/>
      <c r="EH356" s="414"/>
      <c r="EI356" s="414"/>
      <c r="EJ356" s="414"/>
      <c r="EK356" s="414"/>
      <c r="EL356" s="414"/>
      <c r="EM356" s="414"/>
      <c r="EN356" s="414"/>
      <c r="EO356" s="414"/>
      <c r="EP356" s="414"/>
      <c r="EQ356" s="414"/>
      <c r="ER356" s="414"/>
      <c r="ES356" s="414"/>
      <c r="ET356" s="414"/>
      <c r="EU356" s="414"/>
    </row>
    <row r="357" spans="1:151" s="424" customFormat="1" ht="45" hidden="1">
      <c r="A357" s="424" t="s">
        <v>2669</v>
      </c>
      <c r="B357" s="424" t="s">
        <v>884</v>
      </c>
      <c r="C357" s="454" t="s">
        <v>361</v>
      </c>
      <c r="D357" s="424" t="s">
        <v>2670</v>
      </c>
      <c r="E357" s="424" t="s">
        <v>2671</v>
      </c>
      <c r="F357" s="424" t="s">
        <v>33</v>
      </c>
      <c r="G357" s="424">
        <v>50</v>
      </c>
      <c r="H357" s="424" t="s">
        <v>1508</v>
      </c>
      <c r="I357" s="424" t="s">
        <v>1509</v>
      </c>
      <c r="J357" s="425" t="s">
        <v>1510</v>
      </c>
      <c r="K357" s="425" t="s">
        <v>962</v>
      </c>
      <c r="L357" s="425" t="s">
        <v>962</v>
      </c>
      <c r="M357" s="424" t="s">
        <v>1512</v>
      </c>
      <c r="N357" s="424" t="s">
        <v>1523</v>
      </c>
      <c r="O357" s="424" t="s">
        <v>1581</v>
      </c>
      <c r="P357" s="424" t="s">
        <v>33</v>
      </c>
      <c r="Q357" s="424" t="s">
        <v>33</v>
      </c>
      <c r="R357" s="424" t="s">
        <v>962</v>
      </c>
      <c r="S357" s="424" t="s">
        <v>1509</v>
      </c>
      <c r="T357" s="424" t="s">
        <v>1516</v>
      </c>
      <c r="V357" s="424" t="s">
        <v>8</v>
      </c>
      <c r="X357" s="424" t="s">
        <v>1517</v>
      </c>
      <c r="AA357" s="424" t="s">
        <v>1509</v>
      </c>
      <c r="AB357" s="424" t="s">
        <v>1509</v>
      </c>
      <c r="AC357" s="424" t="s">
        <v>1509</v>
      </c>
      <c r="AD357" s="424" t="s">
        <v>1509</v>
      </c>
      <c r="AE357" s="424" t="s">
        <v>1509</v>
      </c>
      <c r="AF357" s="425">
        <v>44530</v>
      </c>
      <c r="AG357" s="424" t="s">
        <v>1509</v>
      </c>
      <c r="AH357" s="424">
        <v>1</v>
      </c>
      <c r="AI357" s="414"/>
      <c r="AJ357" s="414"/>
      <c r="AK357" s="414"/>
      <c r="AL357" s="414"/>
      <c r="AM357" s="414"/>
      <c r="AN357" s="414"/>
      <c r="AO357" s="414"/>
      <c r="AP357" s="414"/>
      <c r="AQ357" s="414"/>
      <c r="AR357" s="414"/>
      <c r="AS357" s="414"/>
      <c r="AT357" s="414"/>
      <c r="AU357" s="414"/>
      <c r="AV357" s="414"/>
      <c r="AW357" s="414"/>
      <c r="AX357" s="414"/>
      <c r="AY357" s="414"/>
      <c r="AZ357" s="414"/>
      <c r="BA357" s="414"/>
      <c r="BB357" s="414"/>
      <c r="BC357" s="414"/>
      <c r="BD357" s="414"/>
      <c r="BE357" s="414"/>
      <c r="BF357" s="414"/>
      <c r="BG357" s="414"/>
      <c r="BH357" s="414"/>
      <c r="BI357" s="414"/>
      <c r="BJ357" s="414"/>
      <c r="BK357" s="414"/>
      <c r="BL357" s="414"/>
      <c r="BM357" s="414"/>
      <c r="BN357" s="414"/>
      <c r="BO357" s="414"/>
      <c r="BP357" s="414"/>
      <c r="BQ357" s="414"/>
      <c r="BR357" s="414"/>
      <c r="BS357" s="414"/>
      <c r="BT357" s="414"/>
      <c r="BU357" s="414"/>
      <c r="BV357" s="414"/>
      <c r="BW357" s="414"/>
      <c r="BX357" s="414"/>
      <c r="BY357" s="414"/>
      <c r="BZ357" s="414"/>
      <c r="CA357" s="414"/>
      <c r="CB357" s="414"/>
      <c r="CC357" s="414"/>
      <c r="CD357" s="414"/>
      <c r="CE357" s="414"/>
      <c r="CF357" s="414"/>
      <c r="CG357" s="414"/>
      <c r="CH357" s="414"/>
      <c r="CI357" s="414"/>
      <c r="CJ357" s="414"/>
      <c r="CK357" s="414"/>
      <c r="CL357" s="414"/>
      <c r="CM357" s="414"/>
      <c r="CN357" s="414"/>
      <c r="CO357" s="414"/>
      <c r="CP357" s="414"/>
      <c r="CQ357" s="414"/>
      <c r="CR357" s="414"/>
      <c r="CS357" s="414"/>
      <c r="CT357" s="414"/>
      <c r="CU357" s="414"/>
      <c r="CV357" s="414"/>
      <c r="CW357" s="414"/>
      <c r="CX357" s="414"/>
      <c r="CY357" s="414"/>
      <c r="CZ357" s="414"/>
      <c r="DA357" s="414"/>
      <c r="DB357" s="414"/>
      <c r="DC357" s="414"/>
      <c r="DD357" s="414"/>
      <c r="DE357" s="414"/>
      <c r="DF357" s="414"/>
      <c r="DG357" s="414"/>
      <c r="DH357" s="414"/>
      <c r="DI357" s="414"/>
      <c r="DJ357" s="414"/>
      <c r="DK357" s="414"/>
      <c r="DL357" s="414"/>
      <c r="DM357" s="414"/>
      <c r="DN357" s="414"/>
      <c r="DO357" s="414"/>
      <c r="DP357" s="414"/>
      <c r="DQ357" s="414"/>
      <c r="DR357" s="414"/>
      <c r="DS357" s="414"/>
      <c r="DT357" s="414"/>
      <c r="DU357" s="414"/>
      <c r="DV357" s="414"/>
      <c r="DW357" s="414"/>
      <c r="DX357" s="414"/>
      <c r="DY357" s="414"/>
      <c r="DZ357" s="414"/>
      <c r="EA357" s="414"/>
      <c r="EB357" s="414"/>
      <c r="EC357" s="414"/>
      <c r="ED357" s="414"/>
      <c r="EE357" s="414"/>
      <c r="EF357" s="414"/>
      <c r="EG357" s="414"/>
      <c r="EH357" s="414"/>
      <c r="EI357" s="414"/>
      <c r="EJ357" s="414"/>
      <c r="EK357" s="414"/>
      <c r="EL357" s="414"/>
      <c r="EM357" s="414"/>
      <c r="EN357" s="414"/>
      <c r="EO357" s="414"/>
      <c r="EP357" s="414"/>
      <c r="EQ357" s="414"/>
      <c r="ER357" s="414"/>
      <c r="ES357" s="414"/>
      <c r="ET357" s="414"/>
      <c r="EU357" s="414"/>
    </row>
    <row r="358" spans="1:151" s="424" customFormat="1" ht="75" hidden="1">
      <c r="A358" s="424" t="s">
        <v>2672</v>
      </c>
      <c r="B358" s="424" t="s">
        <v>884</v>
      </c>
      <c r="C358" s="454" t="s">
        <v>361</v>
      </c>
      <c r="D358" s="424" t="s">
        <v>2673</v>
      </c>
      <c r="E358" s="424" t="s">
        <v>2674</v>
      </c>
      <c r="F358" s="424" t="s">
        <v>33</v>
      </c>
      <c r="G358" s="424">
        <v>50</v>
      </c>
      <c r="H358" s="424" t="s">
        <v>1508</v>
      </c>
      <c r="I358" s="424" t="s">
        <v>1509</v>
      </c>
      <c r="J358" s="425" t="s">
        <v>1510</v>
      </c>
      <c r="K358" s="425" t="s">
        <v>962</v>
      </c>
      <c r="L358" s="425" t="s">
        <v>962</v>
      </c>
      <c r="M358" s="424" t="s">
        <v>1512</v>
      </c>
      <c r="N358" s="424" t="s">
        <v>1523</v>
      </c>
      <c r="O358" s="424" t="s">
        <v>1581</v>
      </c>
      <c r="P358" s="424" t="s">
        <v>33</v>
      </c>
      <c r="Q358" s="424" t="s">
        <v>33</v>
      </c>
      <c r="R358" s="424" t="s">
        <v>962</v>
      </c>
      <c r="S358" s="424" t="s">
        <v>1509</v>
      </c>
      <c r="T358" s="424" t="s">
        <v>1516</v>
      </c>
      <c r="V358" s="424" t="s">
        <v>8</v>
      </c>
      <c r="X358" s="424" t="s">
        <v>1517</v>
      </c>
      <c r="AA358" s="424" t="s">
        <v>1509</v>
      </c>
      <c r="AB358" s="424" t="s">
        <v>1509</v>
      </c>
      <c r="AC358" s="424" t="s">
        <v>1509</v>
      </c>
      <c r="AD358" s="424" t="s">
        <v>1509</v>
      </c>
      <c r="AE358" s="424" t="s">
        <v>1509</v>
      </c>
      <c r="AF358" s="425">
        <v>44530</v>
      </c>
      <c r="AG358" s="424" t="s">
        <v>1509</v>
      </c>
      <c r="AH358" s="424">
        <v>1</v>
      </c>
      <c r="AI358" s="414"/>
      <c r="AJ358" s="414"/>
      <c r="AK358" s="414"/>
      <c r="AL358" s="414"/>
      <c r="AM358" s="414"/>
      <c r="AN358" s="414"/>
      <c r="AO358" s="414"/>
      <c r="AP358" s="414"/>
      <c r="AQ358" s="414"/>
      <c r="AR358" s="414"/>
      <c r="AS358" s="414"/>
      <c r="AT358" s="414"/>
      <c r="AU358" s="414"/>
      <c r="AV358" s="414"/>
      <c r="AW358" s="414"/>
      <c r="AX358" s="414"/>
      <c r="AY358" s="414"/>
      <c r="AZ358" s="414"/>
      <c r="BA358" s="414"/>
      <c r="BB358" s="414"/>
      <c r="BC358" s="414"/>
      <c r="BD358" s="414"/>
      <c r="BE358" s="414"/>
      <c r="BF358" s="414"/>
      <c r="BG358" s="414"/>
      <c r="BH358" s="414"/>
      <c r="BI358" s="414"/>
      <c r="BJ358" s="414"/>
      <c r="BK358" s="414"/>
      <c r="BL358" s="414"/>
      <c r="BM358" s="414"/>
      <c r="BN358" s="414"/>
      <c r="BO358" s="414"/>
      <c r="BP358" s="414"/>
      <c r="BQ358" s="414"/>
      <c r="BR358" s="414"/>
      <c r="BS358" s="414"/>
      <c r="BT358" s="414"/>
      <c r="BU358" s="414"/>
      <c r="BV358" s="414"/>
      <c r="BW358" s="414"/>
      <c r="BX358" s="414"/>
      <c r="BY358" s="414"/>
      <c r="BZ358" s="414"/>
      <c r="CA358" s="414"/>
      <c r="CB358" s="414"/>
      <c r="CC358" s="414"/>
      <c r="CD358" s="414"/>
      <c r="CE358" s="414"/>
      <c r="CF358" s="414"/>
      <c r="CG358" s="414"/>
      <c r="CH358" s="414"/>
      <c r="CI358" s="414"/>
      <c r="CJ358" s="414"/>
      <c r="CK358" s="414"/>
      <c r="CL358" s="414"/>
      <c r="CM358" s="414"/>
      <c r="CN358" s="414"/>
      <c r="CO358" s="414"/>
      <c r="CP358" s="414"/>
      <c r="CQ358" s="414"/>
      <c r="CR358" s="414"/>
      <c r="CS358" s="414"/>
      <c r="CT358" s="414"/>
      <c r="CU358" s="414"/>
      <c r="CV358" s="414"/>
      <c r="CW358" s="414"/>
      <c r="CX358" s="414"/>
      <c r="CY358" s="414"/>
      <c r="CZ358" s="414"/>
      <c r="DA358" s="414"/>
      <c r="DB358" s="414"/>
      <c r="DC358" s="414"/>
      <c r="DD358" s="414"/>
      <c r="DE358" s="414"/>
      <c r="DF358" s="414"/>
      <c r="DG358" s="414"/>
      <c r="DH358" s="414"/>
      <c r="DI358" s="414"/>
      <c r="DJ358" s="414"/>
      <c r="DK358" s="414"/>
      <c r="DL358" s="414"/>
      <c r="DM358" s="414"/>
      <c r="DN358" s="414"/>
      <c r="DO358" s="414"/>
      <c r="DP358" s="414"/>
      <c r="DQ358" s="414"/>
      <c r="DR358" s="414"/>
      <c r="DS358" s="414"/>
      <c r="DT358" s="414"/>
      <c r="DU358" s="414"/>
      <c r="DV358" s="414"/>
      <c r="DW358" s="414"/>
      <c r="DX358" s="414"/>
      <c r="DY358" s="414"/>
      <c r="DZ358" s="414"/>
      <c r="EA358" s="414"/>
      <c r="EB358" s="414"/>
      <c r="EC358" s="414"/>
      <c r="ED358" s="414"/>
      <c r="EE358" s="414"/>
      <c r="EF358" s="414"/>
      <c r="EG358" s="414"/>
      <c r="EH358" s="414"/>
      <c r="EI358" s="414"/>
      <c r="EJ358" s="414"/>
      <c r="EK358" s="414"/>
      <c r="EL358" s="414"/>
      <c r="EM358" s="414"/>
      <c r="EN358" s="414"/>
      <c r="EO358" s="414"/>
      <c r="EP358" s="414"/>
      <c r="EQ358" s="414"/>
      <c r="ER358" s="414"/>
      <c r="ES358" s="414"/>
      <c r="ET358" s="414"/>
      <c r="EU358" s="414"/>
    </row>
    <row r="359" spans="1:151" s="424" customFormat="1" ht="60" hidden="1">
      <c r="A359" s="424" t="s">
        <v>2675</v>
      </c>
      <c r="B359" s="424" t="s">
        <v>884</v>
      </c>
      <c r="C359" s="454" t="s">
        <v>361</v>
      </c>
      <c r="D359" s="424" t="s">
        <v>2676</v>
      </c>
      <c r="E359" s="424" t="s">
        <v>2677</v>
      </c>
      <c r="F359" s="424" t="s">
        <v>32</v>
      </c>
      <c r="G359" s="447" t="s">
        <v>1509</v>
      </c>
      <c r="H359" s="424" t="s">
        <v>1508</v>
      </c>
      <c r="I359" s="424" t="s">
        <v>1509</v>
      </c>
      <c r="J359" s="425" t="s">
        <v>1510</v>
      </c>
      <c r="K359" s="425" t="s">
        <v>962</v>
      </c>
      <c r="L359" s="425" t="s">
        <v>962</v>
      </c>
      <c r="M359" s="424" t="s">
        <v>1512</v>
      </c>
      <c r="N359" s="424" t="s">
        <v>1523</v>
      </c>
      <c r="O359" s="424" t="s">
        <v>1581</v>
      </c>
      <c r="P359" s="424" t="s">
        <v>33</v>
      </c>
      <c r="Q359" s="424" t="s">
        <v>33</v>
      </c>
      <c r="R359" s="424" t="s">
        <v>962</v>
      </c>
      <c r="S359" s="424" t="s">
        <v>1509</v>
      </c>
      <c r="T359" s="424" t="s">
        <v>1516</v>
      </c>
      <c r="U359" s="400"/>
      <c r="V359" s="424" t="s">
        <v>1517</v>
      </c>
      <c r="X359" s="424" t="s">
        <v>1517</v>
      </c>
      <c r="Y359" s="400"/>
      <c r="AA359" s="424" t="s">
        <v>1509</v>
      </c>
      <c r="AB359" s="424" t="s">
        <v>1509</v>
      </c>
      <c r="AC359" s="424" t="s">
        <v>1509</v>
      </c>
      <c r="AD359" s="424" t="s">
        <v>1509</v>
      </c>
      <c r="AE359" s="424" t="s">
        <v>1509</v>
      </c>
      <c r="AF359" s="425">
        <v>44530</v>
      </c>
      <c r="AG359" s="424" t="s">
        <v>1509</v>
      </c>
      <c r="AH359" s="424">
        <v>1</v>
      </c>
      <c r="AI359" s="414"/>
      <c r="AJ359" s="414"/>
      <c r="AK359" s="414"/>
      <c r="AL359" s="414"/>
      <c r="AM359" s="414"/>
      <c r="AN359" s="414"/>
      <c r="AO359" s="414"/>
      <c r="AP359" s="414"/>
      <c r="AQ359" s="414"/>
      <c r="AR359" s="414"/>
      <c r="AS359" s="414"/>
      <c r="AT359" s="414"/>
      <c r="AU359" s="414"/>
      <c r="AV359" s="414"/>
      <c r="AW359" s="414"/>
      <c r="AX359" s="414"/>
      <c r="AY359" s="414"/>
      <c r="AZ359" s="414"/>
      <c r="BA359" s="414"/>
      <c r="BB359" s="414"/>
      <c r="BC359" s="414"/>
      <c r="BD359" s="414"/>
      <c r="BE359" s="414"/>
      <c r="BF359" s="414"/>
      <c r="BG359" s="414"/>
      <c r="BH359" s="414"/>
      <c r="BI359" s="414"/>
      <c r="BJ359" s="414"/>
      <c r="BK359" s="414"/>
      <c r="BL359" s="414"/>
      <c r="BM359" s="414"/>
      <c r="BN359" s="414"/>
      <c r="BO359" s="414"/>
      <c r="BP359" s="414"/>
      <c r="BQ359" s="414"/>
      <c r="BR359" s="414"/>
      <c r="BS359" s="414"/>
      <c r="BT359" s="414"/>
      <c r="BU359" s="414"/>
      <c r="BV359" s="414"/>
      <c r="BW359" s="414"/>
      <c r="BX359" s="414"/>
      <c r="BY359" s="414"/>
      <c r="BZ359" s="414"/>
      <c r="CA359" s="414"/>
      <c r="CB359" s="414"/>
      <c r="CC359" s="414"/>
      <c r="CD359" s="414"/>
      <c r="CE359" s="414"/>
      <c r="CF359" s="414"/>
      <c r="CG359" s="414"/>
      <c r="CH359" s="414"/>
      <c r="CI359" s="414"/>
      <c r="CJ359" s="414"/>
      <c r="CK359" s="414"/>
      <c r="CL359" s="414"/>
      <c r="CM359" s="414"/>
      <c r="CN359" s="414"/>
      <c r="CO359" s="414"/>
      <c r="CP359" s="414"/>
      <c r="CQ359" s="414"/>
      <c r="CR359" s="414"/>
      <c r="CS359" s="414"/>
      <c r="CT359" s="414"/>
      <c r="CU359" s="414"/>
      <c r="CV359" s="414"/>
      <c r="CW359" s="414"/>
      <c r="CX359" s="414"/>
      <c r="CY359" s="414"/>
      <c r="CZ359" s="414"/>
      <c r="DA359" s="414"/>
      <c r="DB359" s="414"/>
      <c r="DC359" s="414"/>
      <c r="DD359" s="414"/>
      <c r="DE359" s="414"/>
      <c r="DF359" s="414"/>
      <c r="DG359" s="414"/>
      <c r="DH359" s="414"/>
      <c r="DI359" s="414"/>
      <c r="DJ359" s="414"/>
      <c r="DK359" s="414"/>
      <c r="DL359" s="414"/>
      <c r="DM359" s="414"/>
      <c r="DN359" s="414"/>
      <c r="DO359" s="414"/>
      <c r="DP359" s="414"/>
      <c r="DQ359" s="414"/>
      <c r="DR359" s="414"/>
      <c r="DS359" s="414"/>
      <c r="DT359" s="414"/>
      <c r="DU359" s="414"/>
      <c r="DV359" s="414"/>
      <c r="DW359" s="414"/>
      <c r="DX359" s="414"/>
      <c r="DY359" s="414"/>
      <c r="DZ359" s="414"/>
      <c r="EA359" s="414"/>
      <c r="EB359" s="414"/>
      <c r="EC359" s="414"/>
      <c r="ED359" s="414"/>
      <c r="EE359" s="414"/>
      <c r="EF359" s="414"/>
      <c r="EG359" s="414"/>
      <c r="EH359" s="414"/>
      <c r="EI359" s="414"/>
      <c r="EJ359" s="414"/>
      <c r="EK359" s="414"/>
      <c r="EL359" s="414"/>
      <c r="EM359" s="414"/>
      <c r="EN359" s="414"/>
      <c r="EO359" s="414"/>
      <c r="EP359" s="414"/>
      <c r="EQ359" s="414"/>
      <c r="ER359" s="414"/>
      <c r="ES359" s="414"/>
      <c r="ET359" s="414"/>
      <c r="EU359" s="414"/>
    </row>
    <row r="360" spans="1:151" s="424" customFormat="1" ht="150" hidden="1">
      <c r="A360" s="424" t="s">
        <v>2678</v>
      </c>
      <c r="B360" s="424" t="s">
        <v>884</v>
      </c>
      <c r="C360" s="454" t="s">
        <v>361</v>
      </c>
      <c r="D360" s="424" t="s">
        <v>2679</v>
      </c>
      <c r="E360" s="424" t="s">
        <v>2680</v>
      </c>
      <c r="F360" s="424" t="s">
        <v>32</v>
      </c>
      <c r="G360" s="447" t="s">
        <v>1509</v>
      </c>
      <c r="H360" s="424" t="s">
        <v>1508</v>
      </c>
      <c r="I360" s="424" t="s">
        <v>1509</v>
      </c>
      <c r="J360" s="425" t="s">
        <v>1510</v>
      </c>
      <c r="K360" s="425" t="s">
        <v>962</v>
      </c>
      <c r="L360" s="425" t="s">
        <v>962</v>
      </c>
      <c r="M360" s="424" t="s">
        <v>1512</v>
      </c>
      <c r="N360" s="424" t="s">
        <v>1523</v>
      </c>
      <c r="O360" s="424" t="s">
        <v>1581</v>
      </c>
      <c r="P360" s="424" t="s">
        <v>33</v>
      </c>
      <c r="Q360" s="424" t="s">
        <v>33</v>
      </c>
      <c r="R360" s="424" t="s">
        <v>962</v>
      </c>
      <c r="S360" s="424" t="s">
        <v>1509</v>
      </c>
      <c r="T360" s="424" t="s">
        <v>1516</v>
      </c>
      <c r="U360" s="400"/>
      <c r="V360" s="424" t="s">
        <v>1517</v>
      </c>
      <c r="X360" s="424" t="s">
        <v>1517</v>
      </c>
      <c r="Y360" s="400"/>
      <c r="AA360" s="424" t="s">
        <v>1509</v>
      </c>
      <c r="AB360" s="424" t="s">
        <v>1509</v>
      </c>
      <c r="AC360" s="424" t="s">
        <v>1509</v>
      </c>
      <c r="AD360" s="424" t="s">
        <v>1509</v>
      </c>
      <c r="AE360" s="424" t="s">
        <v>1509</v>
      </c>
      <c r="AF360" s="425">
        <v>44530</v>
      </c>
      <c r="AG360" s="424" t="s">
        <v>1509</v>
      </c>
      <c r="AH360" s="424">
        <v>1</v>
      </c>
      <c r="AI360" s="414"/>
      <c r="AJ360" s="414"/>
      <c r="AK360" s="414"/>
      <c r="AL360" s="414"/>
      <c r="AM360" s="414"/>
      <c r="AN360" s="414"/>
      <c r="AO360" s="414"/>
      <c r="AP360" s="414"/>
      <c r="AQ360" s="414"/>
      <c r="AR360" s="414"/>
      <c r="AS360" s="414"/>
      <c r="AT360" s="414"/>
      <c r="AU360" s="414"/>
      <c r="AV360" s="414"/>
      <c r="AW360" s="414"/>
      <c r="AX360" s="414"/>
      <c r="AY360" s="414"/>
      <c r="AZ360" s="414"/>
      <c r="BA360" s="414"/>
      <c r="BB360" s="414"/>
      <c r="BC360" s="414"/>
      <c r="BD360" s="414"/>
      <c r="BE360" s="414"/>
      <c r="BF360" s="414"/>
      <c r="BG360" s="414"/>
      <c r="BH360" s="414"/>
      <c r="BI360" s="414"/>
      <c r="BJ360" s="414"/>
      <c r="BK360" s="414"/>
      <c r="BL360" s="414"/>
      <c r="BM360" s="414"/>
      <c r="BN360" s="414"/>
      <c r="BO360" s="414"/>
      <c r="BP360" s="414"/>
      <c r="BQ360" s="414"/>
      <c r="BR360" s="414"/>
      <c r="BS360" s="414"/>
      <c r="BT360" s="414"/>
      <c r="BU360" s="414"/>
      <c r="BV360" s="414"/>
      <c r="BW360" s="414"/>
      <c r="BX360" s="414"/>
      <c r="BY360" s="414"/>
      <c r="BZ360" s="414"/>
      <c r="CA360" s="414"/>
      <c r="CB360" s="414"/>
      <c r="CC360" s="414"/>
      <c r="CD360" s="414"/>
      <c r="CE360" s="414"/>
      <c r="CF360" s="414"/>
      <c r="CG360" s="414"/>
      <c r="CH360" s="414"/>
      <c r="CI360" s="414"/>
      <c r="CJ360" s="414"/>
      <c r="CK360" s="414"/>
      <c r="CL360" s="414"/>
      <c r="CM360" s="414"/>
      <c r="CN360" s="414"/>
      <c r="CO360" s="414"/>
      <c r="CP360" s="414"/>
      <c r="CQ360" s="414"/>
      <c r="CR360" s="414"/>
      <c r="CS360" s="414"/>
      <c r="CT360" s="414"/>
      <c r="CU360" s="414"/>
      <c r="CV360" s="414"/>
      <c r="CW360" s="414"/>
      <c r="CX360" s="414"/>
      <c r="CY360" s="414"/>
      <c r="CZ360" s="414"/>
      <c r="DA360" s="414"/>
      <c r="DB360" s="414"/>
      <c r="DC360" s="414"/>
      <c r="DD360" s="414"/>
      <c r="DE360" s="414"/>
      <c r="DF360" s="414"/>
      <c r="DG360" s="414"/>
      <c r="DH360" s="414"/>
      <c r="DI360" s="414"/>
      <c r="DJ360" s="414"/>
      <c r="DK360" s="414"/>
      <c r="DL360" s="414"/>
      <c r="DM360" s="414"/>
      <c r="DN360" s="414"/>
      <c r="DO360" s="414"/>
      <c r="DP360" s="414"/>
      <c r="DQ360" s="414"/>
      <c r="DR360" s="414"/>
      <c r="DS360" s="414"/>
      <c r="DT360" s="414"/>
      <c r="DU360" s="414"/>
      <c r="DV360" s="414"/>
      <c r="DW360" s="414"/>
      <c r="DX360" s="414"/>
      <c r="DY360" s="414"/>
      <c r="DZ360" s="414"/>
      <c r="EA360" s="414"/>
      <c r="EB360" s="414"/>
      <c r="EC360" s="414"/>
      <c r="ED360" s="414"/>
      <c r="EE360" s="414"/>
      <c r="EF360" s="414"/>
      <c r="EG360" s="414"/>
      <c r="EH360" s="414"/>
      <c r="EI360" s="414"/>
      <c r="EJ360" s="414"/>
      <c r="EK360" s="414"/>
      <c r="EL360" s="414"/>
      <c r="EM360" s="414"/>
      <c r="EN360" s="414"/>
      <c r="EO360" s="414"/>
      <c r="EP360" s="414"/>
      <c r="EQ360" s="414"/>
      <c r="ER360" s="414"/>
      <c r="ES360" s="414"/>
      <c r="ET360" s="414"/>
      <c r="EU360" s="414"/>
    </row>
    <row r="361" spans="1:151" s="424" customFormat="1" ht="45" hidden="1">
      <c r="A361" s="424" t="s">
        <v>2681</v>
      </c>
      <c r="B361" s="424" t="s">
        <v>884</v>
      </c>
      <c r="C361" s="454" t="s">
        <v>361</v>
      </c>
      <c r="D361" s="424" t="s">
        <v>2682</v>
      </c>
      <c r="E361" s="424" t="s">
        <v>2680</v>
      </c>
      <c r="F361" s="424" t="s">
        <v>32</v>
      </c>
      <c r="G361" s="447" t="s">
        <v>1509</v>
      </c>
      <c r="H361" s="424" t="s">
        <v>1508</v>
      </c>
      <c r="I361" s="424" t="s">
        <v>1509</v>
      </c>
      <c r="J361" s="425" t="s">
        <v>1510</v>
      </c>
      <c r="K361" s="425" t="s">
        <v>962</v>
      </c>
      <c r="L361" s="425" t="s">
        <v>962</v>
      </c>
      <c r="M361" s="424" t="s">
        <v>1512</v>
      </c>
      <c r="N361" s="424" t="s">
        <v>1523</v>
      </c>
      <c r="O361" s="424" t="s">
        <v>1581</v>
      </c>
      <c r="P361" s="424" t="s">
        <v>33</v>
      </c>
      <c r="Q361" s="424" t="s">
        <v>33</v>
      </c>
      <c r="R361" s="424" t="s">
        <v>962</v>
      </c>
      <c r="S361" s="424" t="s">
        <v>1509</v>
      </c>
      <c r="T361" s="424" t="s">
        <v>1516</v>
      </c>
      <c r="U361" s="400"/>
      <c r="V361" s="424" t="s">
        <v>1517</v>
      </c>
      <c r="X361" s="424" t="s">
        <v>1517</v>
      </c>
      <c r="Y361" s="400"/>
      <c r="AA361" s="424" t="s">
        <v>1509</v>
      </c>
      <c r="AB361" s="424" t="s">
        <v>1509</v>
      </c>
      <c r="AC361" s="424" t="s">
        <v>1509</v>
      </c>
      <c r="AD361" s="424" t="s">
        <v>1509</v>
      </c>
      <c r="AE361" s="424" t="s">
        <v>1509</v>
      </c>
      <c r="AF361" s="425">
        <v>44530</v>
      </c>
      <c r="AG361" s="424" t="s">
        <v>1509</v>
      </c>
      <c r="AH361" s="424">
        <v>1</v>
      </c>
      <c r="AI361" s="414"/>
      <c r="AJ361" s="414"/>
      <c r="AK361" s="414"/>
      <c r="AL361" s="414"/>
      <c r="AM361" s="414"/>
      <c r="AN361" s="414"/>
      <c r="AO361" s="414"/>
      <c r="AP361" s="414"/>
      <c r="AQ361" s="414"/>
      <c r="AR361" s="414"/>
      <c r="AS361" s="414"/>
      <c r="AT361" s="414"/>
      <c r="AU361" s="414"/>
      <c r="AV361" s="414"/>
      <c r="AW361" s="414"/>
      <c r="AX361" s="414"/>
      <c r="AY361" s="414"/>
      <c r="AZ361" s="414"/>
      <c r="BA361" s="414"/>
      <c r="BB361" s="414"/>
      <c r="BC361" s="414"/>
      <c r="BD361" s="414"/>
      <c r="BE361" s="414"/>
      <c r="BF361" s="414"/>
      <c r="BG361" s="414"/>
      <c r="BH361" s="414"/>
      <c r="BI361" s="414"/>
      <c r="BJ361" s="414"/>
      <c r="BK361" s="414"/>
      <c r="BL361" s="414"/>
      <c r="BM361" s="414"/>
      <c r="BN361" s="414"/>
      <c r="BO361" s="414"/>
      <c r="BP361" s="414"/>
      <c r="BQ361" s="414"/>
      <c r="BR361" s="414"/>
      <c r="BS361" s="414"/>
      <c r="BT361" s="414"/>
      <c r="BU361" s="414"/>
      <c r="BV361" s="414"/>
      <c r="BW361" s="414"/>
      <c r="BX361" s="414"/>
      <c r="BY361" s="414"/>
      <c r="BZ361" s="414"/>
      <c r="CA361" s="414"/>
      <c r="CB361" s="414"/>
      <c r="CC361" s="414"/>
      <c r="CD361" s="414"/>
      <c r="CE361" s="414"/>
      <c r="CF361" s="414"/>
      <c r="CG361" s="414"/>
      <c r="CH361" s="414"/>
      <c r="CI361" s="414"/>
      <c r="CJ361" s="414"/>
      <c r="CK361" s="414"/>
      <c r="CL361" s="414"/>
      <c r="CM361" s="414"/>
      <c r="CN361" s="414"/>
      <c r="CO361" s="414"/>
      <c r="CP361" s="414"/>
      <c r="CQ361" s="414"/>
      <c r="CR361" s="414"/>
      <c r="CS361" s="414"/>
      <c r="CT361" s="414"/>
      <c r="CU361" s="414"/>
      <c r="CV361" s="414"/>
      <c r="CW361" s="414"/>
      <c r="CX361" s="414"/>
      <c r="CY361" s="414"/>
      <c r="CZ361" s="414"/>
      <c r="DA361" s="414"/>
      <c r="DB361" s="414"/>
      <c r="DC361" s="414"/>
      <c r="DD361" s="414"/>
      <c r="DE361" s="414"/>
      <c r="DF361" s="414"/>
      <c r="DG361" s="414"/>
      <c r="DH361" s="414"/>
      <c r="DI361" s="414"/>
      <c r="DJ361" s="414"/>
      <c r="DK361" s="414"/>
      <c r="DL361" s="414"/>
      <c r="DM361" s="414"/>
      <c r="DN361" s="414"/>
      <c r="DO361" s="414"/>
      <c r="DP361" s="414"/>
      <c r="DQ361" s="414"/>
      <c r="DR361" s="414"/>
      <c r="DS361" s="414"/>
      <c r="DT361" s="414"/>
      <c r="DU361" s="414"/>
      <c r="DV361" s="414"/>
      <c r="DW361" s="414"/>
      <c r="DX361" s="414"/>
      <c r="DY361" s="414"/>
      <c r="DZ361" s="414"/>
      <c r="EA361" s="414"/>
      <c r="EB361" s="414"/>
      <c r="EC361" s="414"/>
      <c r="ED361" s="414"/>
      <c r="EE361" s="414"/>
      <c r="EF361" s="414"/>
      <c r="EG361" s="414"/>
      <c r="EH361" s="414"/>
      <c r="EI361" s="414"/>
      <c r="EJ361" s="414"/>
      <c r="EK361" s="414"/>
      <c r="EL361" s="414"/>
      <c r="EM361" s="414"/>
      <c r="EN361" s="414"/>
      <c r="EO361" s="414"/>
      <c r="EP361" s="414"/>
      <c r="EQ361" s="414"/>
      <c r="ER361" s="414"/>
      <c r="ES361" s="414"/>
      <c r="ET361" s="414"/>
      <c r="EU361" s="414"/>
    </row>
    <row r="362" spans="1:151" s="424" customFormat="1" ht="75" hidden="1">
      <c r="A362" s="424" t="s">
        <v>2683</v>
      </c>
      <c r="B362" s="424" t="s">
        <v>884</v>
      </c>
      <c r="C362" s="454" t="s">
        <v>361</v>
      </c>
      <c r="D362" s="424" t="s">
        <v>2684</v>
      </c>
      <c r="E362" s="424" t="s">
        <v>2685</v>
      </c>
      <c r="F362" s="424" t="s">
        <v>32</v>
      </c>
      <c r="G362" s="447" t="s">
        <v>1509</v>
      </c>
      <c r="H362" s="424" t="s">
        <v>1508</v>
      </c>
      <c r="I362" s="424" t="s">
        <v>1509</v>
      </c>
      <c r="J362" s="425" t="s">
        <v>1510</v>
      </c>
      <c r="K362" s="425" t="s">
        <v>962</v>
      </c>
      <c r="L362" s="425" t="s">
        <v>962</v>
      </c>
      <c r="M362" s="424" t="s">
        <v>1512</v>
      </c>
      <c r="N362" s="424" t="s">
        <v>1523</v>
      </c>
      <c r="O362" s="424" t="s">
        <v>1581</v>
      </c>
      <c r="P362" s="424" t="s">
        <v>33</v>
      </c>
      <c r="Q362" s="424" t="s">
        <v>33</v>
      </c>
      <c r="R362" s="424" t="s">
        <v>962</v>
      </c>
      <c r="S362" s="424" t="s">
        <v>1509</v>
      </c>
      <c r="T362" s="424" t="s">
        <v>1516</v>
      </c>
      <c r="U362" s="400"/>
      <c r="V362" s="424" t="s">
        <v>1517</v>
      </c>
      <c r="X362" s="424" t="s">
        <v>1517</v>
      </c>
      <c r="Y362" s="400"/>
      <c r="AA362" s="424" t="s">
        <v>1509</v>
      </c>
      <c r="AB362" s="424" t="s">
        <v>1509</v>
      </c>
      <c r="AC362" s="424" t="s">
        <v>1509</v>
      </c>
      <c r="AD362" s="424" t="s">
        <v>1509</v>
      </c>
      <c r="AE362" s="424" t="s">
        <v>1509</v>
      </c>
      <c r="AF362" s="425">
        <v>44530</v>
      </c>
      <c r="AG362" s="424" t="s">
        <v>1509</v>
      </c>
      <c r="AH362" s="424">
        <v>1</v>
      </c>
      <c r="AI362" s="414"/>
      <c r="AJ362" s="414"/>
      <c r="AK362" s="414"/>
      <c r="AL362" s="414"/>
      <c r="AM362" s="414"/>
      <c r="AN362" s="414"/>
      <c r="AO362" s="414"/>
      <c r="AP362" s="414"/>
      <c r="AQ362" s="414"/>
      <c r="AR362" s="414"/>
      <c r="AS362" s="414"/>
      <c r="AT362" s="414"/>
      <c r="AU362" s="414"/>
      <c r="AV362" s="414"/>
      <c r="AW362" s="414"/>
      <c r="AX362" s="414"/>
      <c r="AY362" s="414"/>
      <c r="AZ362" s="414"/>
      <c r="BA362" s="414"/>
      <c r="BB362" s="414"/>
      <c r="BC362" s="414"/>
      <c r="BD362" s="414"/>
      <c r="BE362" s="414"/>
      <c r="BF362" s="414"/>
      <c r="BG362" s="414"/>
      <c r="BH362" s="414"/>
      <c r="BI362" s="414"/>
      <c r="BJ362" s="414"/>
      <c r="BK362" s="414"/>
      <c r="BL362" s="414"/>
      <c r="BM362" s="414"/>
      <c r="BN362" s="414"/>
      <c r="BO362" s="414"/>
      <c r="BP362" s="414"/>
      <c r="BQ362" s="414"/>
      <c r="BR362" s="414"/>
      <c r="BS362" s="414"/>
      <c r="BT362" s="414"/>
      <c r="BU362" s="414"/>
      <c r="BV362" s="414"/>
      <c r="BW362" s="414"/>
      <c r="BX362" s="414"/>
      <c r="BY362" s="414"/>
      <c r="BZ362" s="414"/>
      <c r="CA362" s="414"/>
      <c r="CB362" s="414"/>
      <c r="CC362" s="414"/>
      <c r="CD362" s="414"/>
      <c r="CE362" s="414"/>
      <c r="CF362" s="414"/>
      <c r="CG362" s="414"/>
      <c r="CH362" s="414"/>
      <c r="CI362" s="414"/>
      <c r="CJ362" s="414"/>
      <c r="CK362" s="414"/>
      <c r="CL362" s="414"/>
      <c r="CM362" s="414"/>
      <c r="CN362" s="414"/>
      <c r="CO362" s="414"/>
      <c r="CP362" s="414"/>
      <c r="CQ362" s="414"/>
      <c r="CR362" s="414"/>
      <c r="CS362" s="414"/>
      <c r="CT362" s="414"/>
      <c r="CU362" s="414"/>
      <c r="CV362" s="414"/>
      <c r="CW362" s="414"/>
      <c r="CX362" s="414"/>
      <c r="CY362" s="414"/>
      <c r="CZ362" s="414"/>
      <c r="DA362" s="414"/>
      <c r="DB362" s="414"/>
      <c r="DC362" s="414"/>
      <c r="DD362" s="414"/>
      <c r="DE362" s="414"/>
      <c r="DF362" s="414"/>
      <c r="DG362" s="414"/>
      <c r="DH362" s="414"/>
      <c r="DI362" s="414"/>
      <c r="DJ362" s="414"/>
      <c r="DK362" s="414"/>
      <c r="DL362" s="414"/>
      <c r="DM362" s="414"/>
      <c r="DN362" s="414"/>
      <c r="DO362" s="414"/>
      <c r="DP362" s="414"/>
      <c r="DQ362" s="414"/>
      <c r="DR362" s="414"/>
      <c r="DS362" s="414"/>
      <c r="DT362" s="414"/>
      <c r="DU362" s="414"/>
      <c r="DV362" s="414"/>
      <c r="DW362" s="414"/>
      <c r="DX362" s="414"/>
      <c r="DY362" s="414"/>
      <c r="DZ362" s="414"/>
      <c r="EA362" s="414"/>
      <c r="EB362" s="414"/>
      <c r="EC362" s="414"/>
      <c r="ED362" s="414"/>
      <c r="EE362" s="414"/>
      <c r="EF362" s="414"/>
      <c r="EG362" s="414"/>
      <c r="EH362" s="414"/>
      <c r="EI362" s="414"/>
      <c r="EJ362" s="414"/>
      <c r="EK362" s="414"/>
      <c r="EL362" s="414"/>
      <c r="EM362" s="414"/>
      <c r="EN362" s="414"/>
      <c r="EO362" s="414"/>
      <c r="EP362" s="414"/>
      <c r="EQ362" s="414"/>
      <c r="ER362" s="414"/>
      <c r="ES362" s="414"/>
      <c r="ET362" s="414"/>
      <c r="EU362" s="414"/>
    </row>
    <row r="363" spans="1:151" s="424" customFormat="1" ht="60" hidden="1">
      <c r="A363" s="424" t="s">
        <v>2686</v>
      </c>
      <c r="B363" s="424" t="s">
        <v>954</v>
      </c>
      <c r="C363" s="424" t="s">
        <v>359</v>
      </c>
      <c r="D363" s="426" t="s">
        <v>2687</v>
      </c>
      <c r="E363" s="426" t="s">
        <v>2688</v>
      </c>
      <c r="F363" s="424" t="s">
        <v>32</v>
      </c>
      <c r="G363" s="424" t="s">
        <v>1509</v>
      </c>
      <c r="H363" s="424" t="s">
        <v>1508</v>
      </c>
      <c r="I363" s="425">
        <v>36526</v>
      </c>
      <c r="J363" s="456" t="s">
        <v>1211</v>
      </c>
      <c r="K363" s="425" t="s">
        <v>1511</v>
      </c>
      <c r="L363" s="425" t="s">
        <v>1511</v>
      </c>
      <c r="M363" s="424" t="s">
        <v>1512</v>
      </c>
      <c r="N363" s="424" t="s">
        <v>1523</v>
      </c>
      <c r="O363" s="424" t="s">
        <v>1980</v>
      </c>
      <c r="P363" s="424" t="s">
        <v>33</v>
      </c>
      <c r="Q363" s="424" t="s">
        <v>32</v>
      </c>
      <c r="R363" s="424" t="s">
        <v>2689</v>
      </c>
      <c r="S363" s="428" t="s">
        <v>2690</v>
      </c>
      <c r="T363" s="424" t="s">
        <v>1516</v>
      </c>
      <c r="V363" s="424" t="s">
        <v>1517</v>
      </c>
      <c r="X363" s="424" t="s">
        <v>1517</v>
      </c>
      <c r="AA363" s="424" t="s">
        <v>32</v>
      </c>
      <c r="AB363" s="424" t="s">
        <v>1509</v>
      </c>
      <c r="AC363" s="424" t="s">
        <v>1509</v>
      </c>
      <c r="AD363" s="424" t="s">
        <v>1509</v>
      </c>
      <c r="AE363" s="424" t="s">
        <v>1509</v>
      </c>
      <c r="AF363" s="425">
        <v>44823</v>
      </c>
      <c r="AG363" s="424" t="s">
        <v>1509</v>
      </c>
      <c r="AH363" s="424">
        <v>1</v>
      </c>
      <c r="AI363" s="414"/>
      <c r="AJ363" s="414"/>
      <c r="AK363" s="414"/>
      <c r="AL363" s="414"/>
      <c r="AM363" s="414"/>
      <c r="AN363" s="414"/>
      <c r="AO363" s="414"/>
      <c r="AP363" s="414"/>
      <c r="AQ363" s="414"/>
      <c r="AR363" s="414"/>
      <c r="AS363" s="414"/>
      <c r="AT363" s="414"/>
      <c r="AU363" s="414"/>
      <c r="AV363" s="414"/>
      <c r="AW363" s="414"/>
      <c r="AX363" s="414"/>
      <c r="AY363" s="414"/>
      <c r="AZ363" s="414"/>
      <c r="BA363" s="414"/>
      <c r="BB363" s="414"/>
      <c r="BC363" s="414"/>
      <c r="BD363" s="414"/>
      <c r="BE363" s="414"/>
      <c r="BF363" s="414"/>
      <c r="BG363" s="414"/>
      <c r="BH363" s="414"/>
      <c r="BI363" s="414"/>
      <c r="BJ363" s="414"/>
      <c r="BK363" s="414"/>
      <c r="BL363" s="414"/>
      <c r="BM363" s="414"/>
      <c r="BN363" s="414"/>
      <c r="BO363" s="414"/>
      <c r="BP363" s="414"/>
      <c r="BQ363" s="414"/>
      <c r="BR363" s="414"/>
      <c r="BS363" s="414"/>
      <c r="BT363" s="414"/>
      <c r="BU363" s="414"/>
      <c r="BV363" s="414"/>
      <c r="BW363" s="414"/>
      <c r="BX363" s="414"/>
      <c r="BY363" s="414"/>
      <c r="BZ363" s="414"/>
      <c r="CA363" s="414"/>
      <c r="CB363" s="414"/>
      <c r="CC363" s="414"/>
      <c r="CD363" s="414"/>
      <c r="CE363" s="414"/>
      <c r="CF363" s="414"/>
      <c r="CG363" s="414"/>
      <c r="CH363" s="414"/>
      <c r="CI363" s="414"/>
      <c r="CJ363" s="414"/>
      <c r="CK363" s="414"/>
      <c r="CL363" s="414"/>
      <c r="CM363" s="414"/>
      <c r="CN363" s="414"/>
      <c r="CO363" s="414"/>
      <c r="CP363" s="414"/>
      <c r="CQ363" s="414"/>
      <c r="CR363" s="414"/>
      <c r="CS363" s="414"/>
      <c r="CT363" s="414"/>
      <c r="CU363" s="414"/>
      <c r="CV363" s="414"/>
      <c r="CW363" s="414"/>
      <c r="CX363" s="414"/>
      <c r="CY363" s="414"/>
      <c r="CZ363" s="414"/>
      <c r="DA363" s="414"/>
      <c r="DB363" s="414"/>
      <c r="DC363" s="414"/>
      <c r="DD363" s="414"/>
      <c r="DE363" s="414"/>
      <c r="DF363" s="414"/>
      <c r="DG363" s="414"/>
      <c r="DH363" s="414"/>
      <c r="DI363" s="414"/>
      <c r="DJ363" s="414"/>
      <c r="DK363" s="414"/>
      <c r="DL363" s="414"/>
      <c r="DM363" s="414"/>
      <c r="DN363" s="414"/>
      <c r="DO363" s="414"/>
      <c r="DP363" s="414"/>
      <c r="DQ363" s="414"/>
      <c r="DR363" s="414"/>
      <c r="DS363" s="414"/>
      <c r="DT363" s="414"/>
      <c r="DU363" s="414"/>
      <c r="DV363" s="414"/>
      <c r="DW363" s="414"/>
      <c r="DX363" s="414"/>
      <c r="DY363" s="414"/>
      <c r="DZ363" s="414"/>
      <c r="EA363" s="414"/>
      <c r="EB363" s="414"/>
      <c r="EC363" s="414"/>
      <c r="ED363" s="414"/>
      <c r="EE363" s="414"/>
      <c r="EF363" s="414"/>
      <c r="EG363" s="414"/>
      <c r="EH363" s="414"/>
      <c r="EI363" s="414"/>
      <c r="EJ363" s="414"/>
      <c r="EK363" s="414"/>
      <c r="EL363" s="414"/>
      <c r="EM363" s="414"/>
      <c r="EN363" s="414"/>
      <c r="EO363" s="414"/>
      <c r="EP363" s="414"/>
      <c r="EQ363" s="414"/>
      <c r="ER363" s="414"/>
      <c r="ES363" s="414"/>
      <c r="ET363" s="414"/>
      <c r="EU363" s="414"/>
    </row>
    <row r="364" spans="1:151" s="424" customFormat="1" ht="75" hidden="1">
      <c r="A364" s="424" t="s">
        <v>2691</v>
      </c>
      <c r="B364" s="424" t="s">
        <v>954</v>
      </c>
      <c r="C364" s="424" t="s">
        <v>361</v>
      </c>
      <c r="D364" s="426" t="s">
        <v>2692</v>
      </c>
      <c r="E364" s="426" t="s">
        <v>2693</v>
      </c>
      <c r="F364" s="424" t="s">
        <v>33</v>
      </c>
      <c r="G364" s="424">
        <v>40025</v>
      </c>
      <c r="H364" s="424" t="s">
        <v>1508</v>
      </c>
      <c r="I364" s="425">
        <v>36526</v>
      </c>
      <c r="J364" s="456" t="s">
        <v>1211</v>
      </c>
      <c r="K364" s="425" t="s">
        <v>1511</v>
      </c>
      <c r="L364" s="425" t="s">
        <v>1511</v>
      </c>
      <c r="M364" s="424" t="s">
        <v>1512</v>
      </c>
      <c r="N364" s="424" t="s">
        <v>1523</v>
      </c>
      <c r="O364" s="424" t="s">
        <v>1527</v>
      </c>
      <c r="P364" s="424" t="s">
        <v>33</v>
      </c>
      <c r="Q364" s="424" t="s">
        <v>32</v>
      </c>
      <c r="R364" s="424" t="s">
        <v>2689</v>
      </c>
      <c r="S364" s="424" t="s">
        <v>1509</v>
      </c>
      <c r="T364" s="424" t="s">
        <v>1516</v>
      </c>
      <c r="V364" s="424" t="s">
        <v>1517</v>
      </c>
      <c r="X364" s="424" t="s">
        <v>1517</v>
      </c>
      <c r="AA364" s="424" t="s">
        <v>32</v>
      </c>
      <c r="AB364" s="424" t="s">
        <v>1509</v>
      </c>
      <c r="AC364" s="424" t="s">
        <v>1509</v>
      </c>
      <c r="AD364" s="424" t="s">
        <v>1509</v>
      </c>
      <c r="AE364" s="424" t="s">
        <v>1509</v>
      </c>
      <c r="AF364" s="425">
        <v>44823</v>
      </c>
      <c r="AG364" s="424" t="s">
        <v>1509</v>
      </c>
      <c r="AH364" s="424">
        <v>1</v>
      </c>
      <c r="AI364" s="414"/>
      <c r="AJ364" s="414"/>
      <c r="AK364" s="414"/>
      <c r="AL364" s="414"/>
      <c r="AM364" s="414"/>
      <c r="AN364" s="414"/>
      <c r="AO364" s="414"/>
      <c r="AP364" s="414"/>
      <c r="AQ364" s="414"/>
      <c r="AR364" s="414"/>
      <c r="AS364" s="414"/>
      <c r="AT364" s="414"/>
      <c r="AU364" s="414"/>
      <c r="AV364" s="414"/>
      <c r="AW364" s="414"/>
      <c r="AX364" s="414"/>
      <c r="AY364" s="414"/>
      <c r="AZ364" s="414"/>
      <c r="BA364" s="414"/>
      <c r="BB364" s="414"/>
      <c r="BC364" s="414"/>
      <c r="BD364" s="414"/>
      <c r="BE364" s="414"/>
      <c r="BF364" s="414"/>
      <c r="BG364" s="414"/>
      <c r="BH364" s="414"/>
      <c r="BI364" s="414"/>
      <c r="BJ364" s="414"/>
      <c r="BK364" s="414"/>
      <c r="BL364" s="414"/>
      <c r="BM364" s="414"/>
      <c r="BN364" s="414"/>
      <c r="BO364" s="414"/>
      <c r="BP364" s="414"/>
      <c r="BQ364" s="414"/>
      <c r="BR364" s="414"/>
      <c r="BS364" s="414"/>
      <c r="BT364" s="414"/>
      <c r="BU364" s="414"/>
      <c r="BV364" s="414"/>
      <c r="BW364" s="414"/>
      <c r="BX364" s="414"/>
      <c r="BY364" s="414"/>
      <c r="BZ364" s="414"/>
      <c r="CA364" s="414"/>
      <c r="CB364" s="414"/>
      <c r="CC364" s="414"/>
      <c r="CD364" s="414"/>
      <c r="CE364" s="414"/>
      <c r="CF364" s="414"/>
      <c r="CG364" s="414"/>
      <c r="CH364" s="414"/>
      <c r="CI364" s="414"/>
      <c r="CJ364" s="414"/>
      <c r="CK364" s="414"/>
      <c r="CL364" s="414"/>
      <c r="CM364" s="414"/>
      <c r="CN364" s="414"/>
      <c r="CO364" s="414"/>
      <c r="CP364" s="414"/>
      <c r="CQ364" s="414"/>
      <c r="CR364" s="414"/>
      <c r="CS364" s="414"/>
      <c r="CT364" s="414"/>
      <c r="CU364" s="414"/>
      <c r="CV364" s="414"/>
      <c r="CW364" s="414"/>
      <c r="CX364" s="414"/>
      <c r="CY364" s="414"/>
      <c r="CZ364" s="414"/>
      <c r="DA364" s="414"/>
      <c r="DB364" s="414"/>
      <c r="DC364" s="414"/>
      <c r="DD364" s="414"/>
      <c r="DE364" s="414"/>
      <c r="DF364" s="414"/>
      <c r="DG364" s="414"/>
      <c r="DH364" s="414"/>
      <c r="DI364" s="414"/>
      <c r="DJ364" s="414"/>
      <c r="DK364" s="414"/>
      <c r="DL364" s="414"/>
      <c r="DM364" s="414"/>
      <c r="DN364" s="414"/>
      <c r="DO364" s="414"/>
      <c r="DP364" s="414"/>
      <c r="DQ364" s="414"/>
      <c r="DR364" s="414"/>
      <c r="DS364" s="414"/>
      <c r="DT364" s="414"/>
      <c r="DU364" s="414"/>
      <c r="DV364" s="414"/>
      <c r="DW364" s="414"/>
      <c r="DX364" s="414"/>
      <c r="DY364" s="414"/>
      <c r="DZ364" s="414"/>
      <c r="EA364" s="414"/>
      <c r="EB364" s="414"/>
      <c r="EC364" s="414"/>
      <c r="ED364" s="414"/>
      <c r="EE364" s="414"/>
      <c r="EF364" s="414"/>
      <c r="EG364" s="414"/>
      <c r="EH364" s="414"/>
      <c r="EI364" s="414"/>
      <c r="EJ364" s="414"/>
      <c r="EK364" s="414"/>
      <c r="EL364" s="414"/>
      <c r="EM364" s="414"/>
      <c r="EN364" s="414"/>
      <c r="EO364" s="414"/>
      <c r="EP364" s="414"/>
      <c r="EQ364" s="414"/>
      <c r="ER364" s="414"/>
      <c r="ES364" s="414"/>
      <c r="ET364" s="414"/>
      <c r="EU364" s="414"/>
    </row>
    <row r="365" spans="1:151" s="424" customFormat="1" ht="60" hidden="1">
      <c r="A365" s="424" t="s">
        <v>2694</v>
      </c>
      <c r="B365" s="424" t="s">
        <v>954</v>
      </c>
      <c r="C365" s="424" t="s">
        <v>359</v>
      </c>
      <c r="D365" s="426" t="s">
        <v>2695</v>
      </c>
      <c r="E365" s="426" t="s">
        <v>2696</v>
      </c>
      <c r="F365" s="424" t="s">
        <v>32</v>
      </c>
      <c r="G365" s="424" t="s">
        <v>1509</v>
      </c>
      <c r="H365" s="424" t="s">
        <v>1508</v>
      </c>
      <c r="I365" s="425">
        <v>36526</v>
      </c>
      <c r="J365" s="456" t="s">
        <v>1211</v>
      </c>
      <c r="K365" s="425" t="s">
        <v>1511</v>
      </c>
      <c r="L365" s="425" t="s">
        <v>1511</v>
      </c>
      <c r="M365" s="424" t="s">
        <v>1512</v>
      </c>
      <c r="N365" s="424" t="s">
        <v>1523</v>
      </c>
      <c r="O365" s="424" t="s">
        <v>1527</v>
      </c>
      <c r="P365" s="424" t="s">
        <v>33</v>
      </c>
      <c r="Q365" s="424" t="s">
        <v>32</v>
      </c>
      <c r="R365" s="424" t="s">
        <v>2689</v>
      </c>
      <c r="S365" s="424" t="s">
        <v>2697</v>
      </c>
      <c r="T365" s="424" t="s">
        <v>1516</v>
      </c>
      <c r="V365" s="424" t="s">
        <v>1517</v>
      </c>
      <c r="X365" s="424" t="s">
        <v>1517</v>
      </c>
      <c r="AA365" s="424" t="s">
        <v>32</v>
      </c>
      <c r="AB365" s="424" t="s">
        <v>1509</v>
      </c>
      <c r="AC365" s="424" t="s">
        <v>1509</v>
      </c>
      <c r="AD365" s="424" t="s">
        <v>1509</v>
      </c>
      <c r="AE365" s="424" t="s">
        <v>1509</v>
      </c>
      <c r="AF365" s="425">
        <v>44823</v>
      </c>
      <c r="AG365" s="424" t="s">
        <v>1509</v>
      </c>
      <c r="AH365" s="424">
        <v>1</v>
      </c>
      <c r="AI365" s="414"/>
      <c r="AJ365" s="414"/>
      <c r="AK365" s="414"/>
      <c r="AL365" s="414"/>
      <c r="AM365" s="414"/>
      <c r="AN365" s="414"/>
      <c r="AO365" s="414"/>
      <c r="AP365" s="414"/>
      <c r="AQ365" s="414"/>
      <c r="AR365" s="414"/>
      <c r="AS365" s="414"/>
      <c r="AT365" s="414"/>
      <c r="AU365" s="414"/>
      <c r="AV365" s="414"/>
      <c r="AW365" s="414"/>
      <c r="AX365" s="414"/>
      <c r="AY365" s="414"/>
      <c r="AZ365" s="414"/>
      <c r="BA365" s="414"/>
      <c r="BB365" s="414"/>
      <c r="BC365" s="414"/>
      <c r="BD365" s="414"/>
      <c r="BE365" s="414"/>
      <c r="BF365" s="414"/>
      <c r="BG365" s="414"/>
      <c r="BH365" s="414"/>
      <c r="BI365" s="414"/>
      <c r="BJ365" s="414"/>
      <c r="BK365" s="414"/>
      <c r="BL365" s="414"/>
      <c r="BM365" s="414"/>
      <c r="BN365" s="414"/>
      <c r="BO365" s="414"/>
      <c r="BP365" s="414"/>
      <c r="BQ365" s="414"/>
      <c r="BR365" s="414"/>
      <c r="BS365" s="414"/>
      <c r="BT365" s="414"/>
      <c r="BU365" s="414"/>
      <c r="BV365" s="414"/>
      <c r="BW365" s="414"/>
      <c r="BX365" s="414"/>
      <c r="BY365" s="414"/>
      <c r="BZ365" s="414"/>
      <c r="CA365" s="414"/>
      <c r="CB365" s="414"/>
      <c r="CC365" s="414"/>
      <c r="CD365" s="414"/>
      <c r="CE365" s="414"/>
      <c r="CF365" s="414"/>
      <c r="CG365" s="414"/>
      <c r="CH365" s="414"/>
      <c r="CI365" s="414"/>
      <c r="CJ365" s="414"/>
      <c r="CK365" s="414"/>
      <c r="CL365" s="414"/>
      <c r="CM365" s="414"/>
      <c r="CN365" s="414"/>
      <c r="CO365" s="414"/>
      <c r="CP365" s="414"/>
      <c r="CQ365" s="414"/>
      <c r="CR365" s="414"/>
      <c r="CS365" s="414"/>
      <c r="CT365" s="414"/>
      <c r="CU365" s="414"/>
      <c r="CV365" s="414"/>
      <c r="CW365" s="414"/>
      <c r="CX365" s="414"/>
      <c r="CY365" s="414"/>
      <c r="CZ365" s="414"/>
      <c r="DA365" s="414"/>
      <c r="DB365" s="414"/>
      <c r="DC365" s="414"/>
      <c r="DD365" s="414"/>
      <c r="DE365" s="414"/>
      <c r="DF365" s="414"/>
      <c r="DG365" s="414"/>
      <c r="DH365" s="414"/>
      <c r="DI365" s="414"/>
      <c r="DJ365" s="414"/>
      <c r="DK365" s="414"/>
      <c r="DL365" s="414"/>
      <c r="DM365" s="414"/>
      <c r="DN365" s="414"/>
      <c r="DO365" s="414"/>
      <c r="DP365" s="414"/>
      <c r="DQ365" s="414"/>
      <c r="DR365" s="414"/>
      <c r="DS365" s="414"/>
      <c r="DT365" s="414"/>
      <c r="DU365" s="414"/>
      <c r="DV365" s="414"/>
      <c r="DW365" s="414"/>
      <c r="DX365" s="414"/>
      <c r="DY365" s="414"/>
      <c r="DZ365" s="414"/>
      <c r="EA365" s="414"/>
      <c r="EB365" s="414"/>
      <c r="EC365" s="414"/>
      <c r="ED365" s="414"/>
      <c r="EE365" s="414"/>
      <c r="EF365" s="414"/>
      <c r="EG365" s="414"/>
      <c r="EH365" s="414"/>
      <c r="EI365" s="414"/>
      <c r="EJ365" s="414"/>
      <c r="EK365" s="414"/>
      <c r="EL365" s="414"/>
      <c r="EM365" s="414"/>
      <c r="EN365" s="414"/>
      <c r="EO365" s="414"/>
      <c r="EP365" s="414"/>
      <c r="EQ365" s="414"/>
      <c r="ER365" s="414"/>
      <c r="ES365" s="414"/>
      <c r="ET365" s="414"/>
      <c r="EU365" s="414"/>
    </row>
    <row r="366" spans="1:151" s="424" customFormat="1" ht="60" hidden="1">
      <c r="A366" s="424" t="s">
        <v>2698</v>
      </c>
      <c r="B366" s="424" t="s">
        <v>954</v>
      </c>
      <c r="C366" s="424" t="s">
        <v>361</v>
      </c>
      <c r="D366" s="426" t="s">
        <v>2699</v>
      </c>
      <c r="E366" s="426" t="s">
        <v>2700</v>
      </c>
      <c r="F366" s="424" t="s">
        <v>32</v>
      </c>
      <c r="G366" s="424" t="s">
        <v>1509</v>
      </c>
      <c r="H366" s="424" t="s">
        <v>1508</v>
      </c>
      <c r="I366" s="425">
        <v>36526</v>
      </c>
      <c r="J366" s="456" t="s">
        <v>1211</v>
      </c>
      <c r="K366" s="425" t="s">
        <v>1511</v>
      </c>
      <c r="L366" s="425" t="s">
        <v>1511</v>
      </c>
      <c r="M366" s="424" t="s">
        <v>1512</v>
      </c>
      <c r="N366" s="424" t="s">
        <v>1523</v>
      </c>
      <c r="O366" s="424" t="s">
        <v>1527</v>
      </c>
      <c r="P366" s="424" t="s">
        <v>33</v>
      </c>
      <c r="Q366" s="424" t="s">
        <v>32</v>
      </c>
      <c r="R366" s="424" t="s">
        <v>2689</v>
      </c>
      <c r="S366" s="424" t="s">
        <v>1509</v>
      </c>
      <c r="T366" s="424" t="s">
        <v>1516</v>
      </c>
      <c r="V366" s="424" t="s">
        <v>1517</v>
      </c>
      <c r="X366" s="424" t="s">
        <v>1517</v>
      </c>
      <c r="AA366" s="424" t="s">
        <v>32</v>
      </c>
      <c r="AB366" s="424" t="s">
        <v>1509</v>
      </c>
      <c r="AC366" s="424" t="s">
        <v>1509</v>
      </c>
      <c r="AD366" s="424" t="s">
        <v>1509</v>
      </c>
      <c r="AE366" s="424" t="s">
        <v>1509</v>
      </c>
      <c r="AF366" s="425">
        <v>44823</v>
      </c>
      <c r="AG366" s="424" t="s">
        <v>1509</v>
      </c>
      <c r="AH366" s="424">
        <v>1</v>
      </c>
      <c r="AI366" s="414"/>
      <c r="AJ366" s="414"/>
      <c r="AK366" s="414"/>
      <c r="AL366" s="414"/>
      <c r="AM366" s="414"/>
      <c r="AN366" s="414"/>
      <c r="AO366" s="414"/>
      <c r="AP366" s="414"/>
      <c r="AQ366" s="414"/>
      <c r="AR366" s="414"/>
      <c r="AS366" s="414"/>
      <c r="AT366" s="414"/>
      <c r="AU366" s="414"/>
      <c r="AV366" s="414"/>
      <c r="AW366" s="414"/>
      <c r="AX366" s="414"/>
      <c r="AY366" s="414"/>
      <c r="AZ366" s="414"/>
      <c r="BA366" s="414"/>
      <c r="BB366" s="414"/>
      <c r="BC366" s="414"/>
      <c r="BD366" s="414"/>
      <c r="BE366" s="414"/>
      <c r="BF366" s="414"/>
      <c r="BG366" s="414"/>
      <c r="BH366" s="414"/>
      <c r="BI366" s="414"/>
      <c r="BJ366" s="414"/>
      <c r="BK366" s="414"/>
      <c r="BL366" s="414"/>
      <c r="BM366" s="414"/>
      <c r="BN366" s="414"/>
      <c r="BO366" s="414"/>
      <c r="BP366" s="414"/>
      <c r="BQ366" s="414"/>
      <c r="BR366" s="414"/>
      <c r="BS366" s="414"/>
      <c r="BT366" s="414"/>
      <c r="BU366" s="414"/>
      <c r="BV366" s="414"/>
      <c r="BW366" s="414"/>
      <c r="BX366" s="414"/>
      <c r="BY366" s="414"/>
      <c r="BZ366" s="414"/>
      <c r="CA366" s="414"/>
      <c r="CB366" s="414"/>
      <c r="CC366" s="414"/>
      <c r="CD366" s="414"/>
      <c r="CE366" s="414"/>
      <c r="CF366" s="414"/>
      <c r="CG366" s="414"/>
      <c r="CH366" s="414"/>
      <c r="CI366" s="414"/>
      <c r="CJ366" s="414"/>
      <c r="CK366" s="414"/>
      <c r="CL366" s="414"/>
      <c r="CM366" s="414"/>
      <c r="CN366" s="414"/>
      <c r="CO366" s="414"/>
      <c r="CP366" s="414"/>
      <c r="CQ366" s="414"/>
      <c r="CR366" s="414"/>
      <c r="CS366" s="414"/>
      <c r="CT366" s="414"/>
      <c r="CU366" s="414"/>
      <c r="CV366" s="414"/>
      <c r="CW366" s="414"/>
      <c r="CX366" s="414"/>
      <c r="CY366" s="414"/>
      <c r="CZ366" s="414"/>
      <c r="DA366" s="414"/>
      <c r="DB366" s="414"/>
      <c r="DC366" s="414"/>
      <c r="DD366" s="414"/>
      <c r="DE366" s="414"/>
      <c r="DF366" s="414"/>
      <c r="DG366" s="414"/>
      <c r="DH366" s="414"/>
      <c r="DI366" s="414"/>
      <c r="DJ366" s="414"/>
      <c r="DK366" s="414"/>
      <c r="DL366" s="414"/>
      <c r="DM366" s="414"/>
      <c r="DN366" s="414"/>
      <c r="DO366" s="414"/>
      <c r="DP366" s="414"/>
      <c r="DQ366" s="414"/>
      <c r="DR366" s="414"/>
      <c r="DS366" s="414"/>
      <c r="DT366" s="414"/>
      <c r="DU366" s="414"/>
      <c r="DV366" s="414"/>
      <c r="DW366" s="414"/>
      <c r="DX366" s="414"/>
      <c r="DY366" s="414"/>
      <c r="DZ366" s="414"/>
      <c r="EA366" s="414"/>
      <c r="EB366" s="414"/>
      <c r="EC366" s="414"/>
      <c r="ED366" s="414"/>
      <c r="EE366" s="414"/>
      <c r="EF366" s="414"/>
      <c r="EG366" s="414"/>
      <c r="EH366" s="414"/>
      <c r="EI366" s="414"/>
      <c r="EJ366" s="414"/>
      <c r="EK366" s="414"/>
      <c r="EL366" s="414"/>
      <c r="EM366" s="414"/>
      <c r="EN366" s="414"/>
      <c r="EO366" s="414"/>
      <c r="EP366" s="414"/>
      <c r="EQ366" s="414"/>
      <c r="ER366" s="414"/>
      <c r="ES366" s="414"/>
      <c r="ET366" s="414"/>
      <c r="EU366" s="414"/>
    </row>
    <row r="367" spans="1:151" s="424" customFormat="1" ht="60" hidden="1">
      <c r="A367" s="424" t="s">
        <v>2701</v>
      </c>
      <c r="B367" s="424" t="s">
        <v>954</v>
      </c>
      <c r="C367" s="424" t="s">
        <v>361</v>
      </c>
      <c r="D367" s="426" t="s">
        <v>2702</v>
      </c>
      <c r="E367" s="426" t="s">
        <v>2703</v>
      </c>
      <c r="F367" s="424" t="s">
        <v>33</v>
      </c>
      <c r="G367" s="424">
        <v>400110</v>
      </c>
      <c r="H367" s="424" t="s">
        <v>1508</v>
      </c>
      <c r="I367" s="425">
        <v>36526</v>
      </c>
      <c r="J367" s="456" t="s">
        <v>1211</v>
      </c>
      <c r="K367" s="425" t="s">
        <v>1511</v>
      </c>
      <c r="L367" s="425" t="s">
        <v>1511</v>
      </c>
      <c r="M367" s="424" t="s">
        <v>1512</v>
      </c>
      <c r="N367" s="424" t="s">
        <v>1523</v>
      </c>
      <c r="O367" s="424" t="s">
        <v>1527</v>
      </c>
      <c r="P367" s="424" t="s">
        <v>33</v>
      </c>
      <c r="Q367" s="424" t="s">
        <v>32</v>
      </c>
      <c r="R367" s="424" t="s">
        <v>2689</v>
      </c>
      <c r="S367" s="424" t="s">
        <v>1509</v>
      </c>
      <c r="T367" s="424" t="s">
        <v>1516</v>
      </c>
      <c r="V367" s="424" t="s">
        <v>1517</v>
      </c>
      <c r="X367" s="424" t="s">
        <v>1517</v>
      </c>
      <c r="AA367" s="424" t="s">
        <v>32</v>
      </c>
      <c r="AB367" s="424" t="s">
        <v>1509</v>
      </c>
      <c r="AC367" s="424" t="s">
        <v>1509</v>
      </c>
      <c r="AD367" s="424" t="s">
        <v>1509</v>
      </c>
      <c r="AE367" s="424" t="s">
        <v>1509</v>
      </c>
      <c r="AF367" s="425">
        <v>44823</v>
      </c>
      <c r="AG367" s="424" t="s">
        <v>1509</v>
      </c>
      <c r="AH367" s="424">
        <v>1</v>
      </c>
      <c r="AI367" s="414"/>
      <c r="AJ367" s="414"/>
      <c r="AK367" s="414"/>
      <c r="AL367" s="414"/>
      <c r="AM367" s="414"/>
      <c r="AN367" s="414"/>
      <c r="AO367" s="414"/>
      <c r="AP367" s="414"/>
      <c r="AQ367" s="414"/>
      <c r="AR367" s="414"/>
      <c r="AS367" s="414"/>
      <c r="AT367" s="414"/>
      <c r="AU367" s="414"/>
      <c r="AV367" s="414"/>
      <c r="AW367" s="414"/>
      <c r="AX367" s="414"/>
      <c r="AY367" s="414"/>
      <c r="AZ367" s="414"/>
      <c r="BA367" s="414"/>
      <c r="BB367" s="414"/>
      <c r="BC367" s="414"/>
      <c r="BD367" s="414"/>
      <c r="BE367" s="414"/>
      <c r="BF367" s="414"/>
      <c r="BG367" s="414"/>
      <c r="BH367" s="414"/>
      <c r="BI367" s="414"/>
      <c r="BJ367" s="414"/>
      <c r="BK367" s="414"/>
      <c r="BL367" s="414"/>
      <c r="BM367" s="414"/>
      <c r="BN367" s="414"/>
      <c r="BO367" s="414"/>
      <c r="BP367" s="414"/>
      <c r="BQ367" s="414"/>
      <c r="BR367" s="414"/>
      <c r="BS367" s="414"/>
      <c r="BT367" s="414"/>
      <c r="BU367" s="414"/>
      <c r="BV367" s="414"/>
      <c r="BW367" s="414"/>
      <c r="BX367" s="414"/>
      <c r="BY367" s="414"/>
      <c r="BZ367" s="414"/>
      <c r="CA367" s="414"/>
      <c r="CB367" s="414"/>
      <c r="CC367" s="414"/>
      <c r="CD367" s="414"/>
      <c r="CE367" s="414"/>
      <c r="CF367" s="414"/>
      <c r="CG367" s="414"/>
      <c r="CH367" s="414"/>
      <c r="CI367" s="414"/>
      <c r="CJ367" s="414"/>
      <c r="CK367" s="414"/>
      <c r="CL367" s="414"/>
      <c r="CM367" s="414"/>
      <c r="CN367" s="414"/>
      <c r="CO367" s="414"/>
      <c r="CP367" s="414"/>
      <c r="CQ367" s="414"/>
      <c r="CR367" s="414"/>
      <c r="CS367" s="414"/>
      <c r="CT367" s="414"/>
      <c r="CU367" s="414"/>
      <c r="CV367" s="414"/>
      <c r="CW367" s="414"/>
      <c r="CX367" s="414"/>
      <c r="CY367" s="414"/>
      <c r="CZ367" s="414"/>
      <c r="DA367" s="414"/>
      <c r="DB367" s="414"/>
      <c r="DC367" s="414"/>
      <c r="DD367" s="414"/>
      <c r="DE367" s="414"/>
      <c r="DF367" s="414"/>
      <c r="DG367" s="414"/>
      <c r="DH367" s="414"/>
      <c r="DI367" s="414"/>
      <c r="DJ367" s="414"/>
      <c r="DK367" s="414"/>
      <c r="DL367" s="414"/>
      <c r="DM367" s="414"/>
      <c r="DN367" s="414"/>
      <c r="DO367" s="414"/>
      <c r="DP367" s="414"/>
      <c r="DQ367" s="414"/>
      <c r="DR367" s="414"/>
      <c r="DS367" s="414"/>
      <c r="DT367" s="414"/>
      <c r="DU367" s="414"/>
      <c r="DV367" s="414"/>
      <c r="DW367" s="414"/>
      <c r="DX367" s="414"/>
      <c r="DY367" s="414"/>
      <c r="DZ367" s="414"/>
      <c r="EA367" s="414"/>
      <c r="EB367" s="414"/>
      <c r="EC367" s="414"/>
      <c r="ED367" s="414"/>
      <c r="EE367" s="414"/>
      <c r="EF367" s="414"/>
      <c r="EG367" s="414"/>
      <c r="EH367" s="414"/>
      <c r="EI367" s="414"/>
      <c r="EJ367" s="414"/>
      <c r="EK367" s="414"/>
      <c r="EL367" s="414"/>
      <c r="EM367" s="414"/>
      <c r="EN367" s="414"/>
      <c r="EO367" s="414"/>
      <c r="EP367" s="414"/>
      <c r="EQ367" s="414"/>
      <c r="ER367" s="414"/>
      <c r="ES367" s="414"/>
      <c r="ET367" s="414"/>
      <c r="EU367" s="414"/>
    </row>
    <row r="368" spans="1:151" s="424" customFormat="1" ht="120" hidden="1">
      <c r="A368" s="424" t="s">
        <v>2704</v>
      </c>
      <c r="B368" s="424" t="s">
        <v>954</v>
      </c>
      <c r="C368" s="424" t="s">
        <v>361</v>
      </c>
      <c r="D368" s="426" t="s">
        <v>2702</v>
      </c>
      <c r="E368" s="426" t="s">
        <v>2705</v>
      </c>
      <c r="F368" s="424" t="s">
        <v>33</v>
      </c>
      <c r="G368" s="424">
        <v>400110</v>
      </c>
      <c r="H368" s="424" t="s">
        <v>1508</v>
      </c>
      <c r="I368" s="425">
        <v>36526</v>
      </c>
      <c r="J368" s="456" t="s">
        <v>1211</v>
      </c>
      <c r="K368" s="425" t="s">
        <v>1511</v>
      </c>
      <c r="L368" s="425" t="s">
        <v>1511</v>
      </c>
      <c r="M368" s="424" t="s">
        <v>1512</v>
      </c>
      <c r="N368" s="424" t="s">
        <v>1523</v>
      </c>
      <c r="O368" s="424" t="s">
        <v>1527</v>
      </c>
      <c r="P368" s="424" t="s">
        <v>33</v>
      </c>
      <c r="Q368" s="424" t="s">
        <v>32</v>
      </c>
      <c r="R368" s="424" t="s">
        <v>2689</v>
      </c>
      <c r="S368" s="424" t="s">
        <v>1509</v>
      </c>
      <c r="T368" s="424" t="s">
        <v>1516</v>
      </c>
      <c r="V368" s="424" t="s">
        <v>1517</v>
      </c>
      <c r="X368" s="424" t="s">
        <v>1517</v>
      </c>
      <c r="AA368" s="424" t="s">
        <v>32</v>
      </c>
      <c r="AB368" s="424" t="s">
        <v>1509</v>
      </c>
      <c r="AC368" s="424" t="s">
        <v>1509</v>
      </c>
      <c r="AD368" s="424" t="s">
        <v>1509</v>
      </c>
      <c r="AE368" s="424" t="s">
        <v>1509</v>
      </c>
      <c r="AF368" s="425">
        <v>44823</v>
      </c>
      <c r="AG368" s="424" t="s">
        <v>1509</v>
      </c>
      <c r="AH368" s="424">
        <v>1</v>
      </c>
      <c r="AI368" s="414"/>
      <c r="AJ368" s="414"/>
      <c r="AK368" s="414"/>
      <c r="AL368" s="414"/>
      <c r="AM368" s="414"/>
      <c r="AN368" s="414"/>
      <c r="AO368" s="414"/>
      <c r="AP368" s="414"/>
      <c r="AQ368" s="414"/>
      <c r="AR368" s="414"/>
      <c r="AS368" s="414"/>
      <c r="AT368" s="414"/>
      <c r="AU368" s="414"/>
      <c r="AV368" s="414"/>
      <c r="AW368" s="414"/>
      <c r="AX368" s="414"/>
      <c r="AY368" s="414"/>
      <c r="AZ368" s="414"/>
      <c r="BA368" s="414"/>
      <c r="BB368" s="414"/>
      <c r="BC368" s="414"/>
      <c r="BD368" s="414"/>
      <c r="BE368" s="414"/>
      <c r="BF368" s="414"/>
      <c r="BG368" s="414"/>
      <c r="BH368" s="414"/>
      <c r="BI368" s="414"/>
      <c r="BJ368" s="414"/>
      <c r="BK368" s="414"/>
      <c r="BL368" s="414"/>
      <c r="BM368" s="414"/>
      <c r="BN368" s="414"/>
      <c r="BO368" s="414"/>
      <c r="BP368" s="414"/>
      <c r="BQ368" s="414"/>
      <c r="BR368" s="414"/>
      <c r="BS368" s="414"/>
      <c r="BT368" s="414"/>
      <c r="BU368" s="414"/>
      <c r="BV368" s="414"/>
      <c r="BW368" s="414"/>
      <c r="BX368" s="414"/>
      <c r="BY368" s="414"/>
      <c r="BZ368" s="414"/>
      <c r="CA368" s="414"/>
      <c r="CB368" s="414"/>
      <c r="CC368" s="414"/>
      <c r="CD368" s="414"/>
      <c r="CE368" s="414"/>
      <c r="CF368" s="414"/>
      <c r="CG368" s="414"/>
      <c r="CH368" s="414"/>
      <c r="CI368" s="414"/>
      <c r="CJ368" s="414"/>
      <c r="CK368" s="414"/>
      <c r="CL368" s="414"/>
      <c r="CM368" s="414"/>
      <c r="CN368" s="414"/>
      <c r="CO368" s="414"/>
      <c r="CP368" s="414"/>
      <c r="CQ368" s="414"/>
      <c r="CR368" s="414"/>
      <c r="CS368" s="414"/>
      <c r="CT368" s="414"/>
      <c r="CU368" s="414"/>
      <c r="CV368" s="414"/>
      <c r="CW368" s="414"/>
      <c r="CX368" s="414"/>
      <c r="CY368" s="414"/>
      <c r="CZ368" s="414"/>
      <c r="DA368" s="414"/>
      <c r="DB368" s="414"/>
      <c r="DC368" s="414"/>
      <c r="DD368" s="414"/>
      <c r="DE368" s="414"/>
      <c r="DF368" s="414"/>
      <c r="DG368" s="414"/>
      <c r="DH368" s="414"/>
      <c r="DI368" s="414"/>
      <c r="DJ368" s="414"/>
      <c r="DK368" s="414"/>
      <c r="DL368" s="414"/>
      <c r="DM368" s="414"/>
      <c r="DN368" s="414"/>
      <c r="DO368" s="414"/>
      <c r="DP368" s="414"/>
      <c r="DQ368" s="414"/>
      <c r="DR368" s="414"/>
      <c r="DS368" s="414"/>
      <c r="DT368" s="414"/>
      <c r="DU368" s="414"/>
      <c r="DV368" s="414"/>
      <c r="DW368" s="414"/>
      <c r="DX368" s="414"/>
      <c r="DY368" s="414"/>
      <c r="DZ368" s="414"/>
      <c r="EA368" s="414"/>
      <c r="EB368" s="414"/>
      <c r="EC368" s="414"/>
      <c r="ED368" s="414"/>
      <c r="EE368" s="414"/>
      <c r="EF368" s="414"/>
      <c r="EG368" s="414"/>
      <c r="EH368" s="414"/>
      <c r="EI368" s="414"/>
      <c r="EJ368" s="414"/>
      <c r="EK368" s="414"/>
      <c r="EL368" s="414"/>
      <c r="EM368" s="414"/>
      <c r="EN368" s="414"/>
      <c r="EO368" s="414"/>
      <c r="EP368" s="414"/>
      <c r="EQ368" s="414"/>
      <c r="ER368" s="414"/>
      <c r="ES368" s="414"/>
      <c r="ET368" s="414"/>
      <c r="EU368" s="414"/>
    </row>
    <row r="369" spans="1:151" s="424" customFormat="1" ht="60" hidden="1">
      <c r="A369" s="424" t="s">
        <v>2706</v>
      </c>
      <c r="B369" s="424" t="s">
        <v>954</v>
      </c>
      <c r="C369" s="457" t="s">
        <v>361</v>
      </c>
      <c r="D369" s="426" t="s">
        <v>2707</v>
      </c>
      <c r="E369" s="426" t="s">
        <v>2708</v>
      </c>
      <c r="F369" s="424" t="s">
        <v>32</v>
      </c>
      <c r="G369" s="424" t="s">
        <v>1509</v>
      </c>
      <c r="H369" s="424" t="s">
        <v>1508</v>
      </c>
      <c r="I369" s="425">
        <v>44105</v>
      </c>
      <c r="J369" s="456" t="s">
        <v>1827</v>
      </c>
      <c r="K369" s="425" t="s">
        <v>1511</v>
      </c>
      <c r="L369" s="425" t="s">
        <v>1511</v>
      </c>
      <c r="M369" s="424" t="s">
        <v>1512</v>
      </c>
      <c r="N369" s="424" t="s">
        <v>1523</v>
      </c>
      <c r="O369" s="424" t="s">
        <v>2066</v>
      </c>
      <c r="P369" s="424" t="s">
        <v>33</v>
      </c>
      <c r="Q369" s="424" t="s">
        <v>32</v>
      </c>
      <c r="R369" s="424" t="s">
        <v>2689</v>
      </c>
      <c r="S369" s="424" t="s">
        <v>1509</v>
      </c>
      <c r="T369" s="424" t="s">
        <v>1516</v>
      </c>
      <c r="V369" s="424" t="s">
        <v>1517</v>
      </c>
      <c r="X369" s="424" t="s">
        <v>1517</v>
      </c>
      <c r="AA369" s="424" t="s">
        <v>32</v>
      </c>
      <c r="AB369" s="424" t="s">
        <v>1509</v>
      </c>
      <c r="AC369" s="424" t="s">
        <v>1509</v>
      </c>
      <c r="AD369" s="424" t="s">
        <v>1509</v>
      </c>
      <c r="AE369" s="424" t="s">
        <v>1509</v>
      </c>
      <c r="AF369" s="425">
        <v>44824</v>
      </c>
      <c r="AG369" s="424" t="s">
        <v>1509</v>
      </c>
      <c r="AH369" s="424">
        <v>1</v>
      </c>
      <c r="AI369" s="414"/>
      <c r="AJ369" s="414"/>
      <c r="AK369" s="414"/>
      <c r="AL369" s="414"/>
      <c r="AM369" s="414"/>
      <c r="AN369" s="414"/>
      <c r="AO369" s="414"/>
      <c r="AP369" s="414"/>
      <c r="AQ369" s="414"/>
      <c r="AR369" s="414"/>
      <c r="AS369" s="414"/>
      <c r="AT369" s="414"/>
      <c r="AU369" s="414"/>
      <c r="AV369" s="414"/>
      <c r="AW369" s="414"/>
      <c r="AX369" s="414"/>
      <c r="AY369" s="414"/>
      <c r="AZ369" s="414"/>
      <c r="BA369" s="414"/>
      <c r="BB369" s="414"/>
      <c r="BC369" s="414"/>
      <c r="BD369" s="414"/>
      <c r="BE369" s="414"/>
      <c r="BF369" s="414"/>
      <c r="BG369" s="414"/>
      <c r="BH369" s="414"/>
      <c r="BI369" s="414"/>
      <c r="BJ369" s="414"/>
      <c r="BK369" s="414"/>
      <c r="BL369" s="414"/>
      <c r="BM369" s="414"/>
      <c r="BN369" s="414"/>
      <c r="BO369" s="414"/>
      <c r="BP369" s="414"/>
      <c r="BQ369" s="414"/>
      <c r="BR369" s="414"/>
      <c r="BS369" s="414"/>
      <c r="BT369" s="414"/>
      <c r="BU369" s="414"/>
      <c r="BV369" s="414"/>
      <c r="BW369" s="414"/>
      <c r="BX369" s="414"/>
      <c r="BY369" s="414"/>
      <c r="BZ369" s="414"/>
      <c r="CA369" s="414"/>
      <c r="CB369" s="414"/>
      <c r="CC369" s="414"/>
      <c r="CD369" s="414"/>
      <c r="CE369" s="414"/>
      <c r="CF369" s="414"/>
      <c r="CG369" s="414"/>
      <c r="CH369" s="414"/>
      <c r="CI369" s="414"/>
      <c r="CJ369" s="414"/>
      <c r="CK369" s="414"/>
      <c r="CL369" s="414"/>
      <c r="CM369" s="414"/>
      <c r="CN369" s="414"/>
      <c r="CO369" s="414"/>
      <c r="CP369" s="414"/>
      <c r="CQ369" s="414"/>
      <c r="CR369" s="414"/>
      <c r="CS369" s="414"/>
      <c r="CT369" s="414"/>
      <c r="CU369" s="414"/>
      <c r="CV369" s="414"/>
      <c r="CW369" s="414"/>
      <c r="CX369" s="414"/>
      <c r="CY369" s="414"/>
      <c r="CZ369" s="414"/>
      <c r="DA369" s="414"/>
      <c r="DB369" s="414"/>
      <c r="DC369" s="414"/>
      <c r="DD369" s="414"/>
      <c r="DE369" s="414"/>
      <c r="DF369" s="414"/>
      <c r="DG369" s="414"/>
      <c r="DH369" s="414"/>
      <c r="DI369" s="414"/>
      <c r="DJ369" s="414"/>
      <c r="DK369" s="414"/>
      <c r="DL369" s="414"/>
      <c r="DM369" s="414"/>
      <c r="DN369" s="414"/>
      <c r="DO369" s="414"/>
      <c r="DP369" s="414"/>
      <c r="DQ369" s="414"/>
      <c r="DR369" s="414"/>
      <c r="DS369" s="414"/>
      <c r="DT369" s="414"/>
      <c r="DU369" s="414"/>
      <c r="DV369" s="414"/>
      <c r="DW369" s="414"/>
      <c r="DX369" s="414"/>
      <c r="DY369" s="414"/>
      <c r="DZ369" s="414"/>
      <c r="EA369" s="414"/>
      <c r="EB369" s="414"/>
      <c r="EC369" s="414"/>
      <c r="ED369" s="414"/>
      <c r="EE369" s="414"/>
      <c r="EF369" s="414"/>
      <c r="EG369" s="414"/>
      <c r="EH369" s="414"/>
      <c r="EI369" s="414"/>
      <c r="EJ369" s="414"/>
      <c r="EK369" s="414"/>
      <c r="EL369" s="414"/>
      <c r="EM369" s="414"/>
      <c r="EN369" s="414"/>
      <c r="EO369" s="414"/>
      <c r="EP369" s="414"/>
      <c r="EQ369" s="414"/>
      <c r="ER369" s="414"/>
      <c r="ES369" s="414"/>
      <c r="ET369" s="414"/>
      <c r="EU369" s="414"/>
    </row>
    <row r="370" spans="1:151" s="424" customFormat="1" ht="60" hidden="1">
      <c r="A370" s="424" t="s">
        <v>2709</v>
      </c>
      <c r="B370" s="424" t="s">
        <v>954</v>
      </c>
      <c r="C370" s="457" t="s">
        <v>361</v>
      </c>
      <c r="D370" s="426" t="s">
        <v>2710</v>
      </c>
      <c r="E370" s="426" t="s">
        <v>2711</v>
      </c>
      <c r="F370" s="424" t="s">
        <v>33</v>
      </c>
      <c r="G370" s="424">
        <v>40015</v>
      </c>
      <c r="H370" s="424" t="s">
        <v>1508</v>
      </c>
      <c r="I370" s="425">
        <v>36372</v>
      </c>
      <c r="J370" s="425" t="s">
        <v>1066</v>
      </c>
      <c r="K370" s="425" t="s">
        <v>1511</v>
      </c>
      <c r="L370" s="425" t="s">
        <v>1511</v>
      </c>
      <c r="M370" s="424" t="s">
        <v>1512</v>
      </c>
      <c r="N370" s="424" t="s">
        <v>1523</v>
      </c>
      <c r="O370" s="424" t="s">
        <v>2066</v>
      </c>
      <c r="P370" s="424" t="s">
        <v>33</v>
      </c>
      <c r="Q370" s="424" t="s">
        <v>32</v>
      </c>
      <c r="R370" s="424" t="s">
        <v>2689</v>
      </c>
      <c r="S370" s="424" t="s">
        <v>1509</v>
      </c>
      <c r="T370" s="424" t="s">
        <v>1516</v>
      </c>
      <c r="V370" s="424" t="s">
        <v>1517</v>
      </c>
      <c r="X370" s="424" t="s">
        <v>1517</v>
      </c>
      <c r="AA370" s="424" t="s">
        <v>32</v>
      </c>
      <c r="AB370" s="424" t="s">
        <v>1509</v>
      </c>
      <c r="AC370" s="424" t="s">
        <v>1509</v>
      </c>
      <c r="AD370" s="424" t="s">
        <v>1509</v>
      </c>
      <c r="AE370" s="424" t="s">
        <v>1509</v>
      </c>
      <c r="AF370" s="425">
        <v>44824</v>
      </c>
      <c r="AG370" s="424" t="s">
        <v>1509</v>
      </c>
      <c r="AH370" s="424">
        <v>1</v>
      </c>
      <c r="AI370" s="414"/>
      <c r="AJ370" s="414"/>
      <c r="AK370" s="414"/>
      <c r="AL370" s="414"/>
      <c r="AM370" s="414"/>
      <c r="AN370" s="414"/>
      <c r="AO370" s="414"/>
      <c r="AP370" s="414"/>
      <c r="AQ370" s="414"/>
      <c r="AR370" s="414"/>
      <c r="AS370" s="414"/>
      <c r="AT370" s="414"/>
      <c r="AU370" s="414"/>
      <c r="AV370" s="414"/>
      <c r="AW370" s="414"/>
      <c r="AX370" s="414"/>
      <c r="AY370" s="414"/>
      <c r="AZ370" s="414"/>
      <c r="BA370" s="414"/>
      <c r="BB370" s="414"/>
      <c r="BC370" s="414"/>
      <c r="BD370" s="414"/>
      <c r="BE370" s="414"/>
      <c r="BF370" s="414"/>
      <c r="BG370" s="414"/>
      <c r="BH370" s="414"/>
      <c r="BI370" s="414"/>
      <c r="BJ370" s="414"/>
      <c r="BK370" s="414"/>
      <c r="BL370" s="414"/>
      <c r="BM370" s="414"/>
      <c r="BN370" s="414"/>
      <c r="BO370" s="414"/>
      <c r="BP370" s="414"/>
      <c r="BQ370" s="414"/>
      <c r="BR370" s="414"/>
      <c r="BS370" s="414"/>
      <c r="BT370" s="414"/>
      <c r="BU370" s="414"/>
      <c r="BV370" s="414"/>
      <c r="BW370" s="414"/>
      <c r="BX370" s="414"/>
      <c r="BY370" s="414"/>
      <c r="BZ370" s="414"/>
      <c r="CA370" s="414"/>
      <c r="CB370" s="414"/>
      <c r="CC370" s="414"/>
      <c r="CD370" s="414"/>
      <c r="CE370" s="414"/>
      <c r="CF370" s="414"/>
      <c r="CG370" s="414"/>
      <c r="CH370" s="414"/>
      <c r="CI370" s="414"/>
      <c r="CJ370" s="414"/>
      <c r="CK370" s="414"/>
      <c r="CL370" s="414"/>
      <c r="CM370" s="414"/>
      <c r="CN370" s="414"/>
      <c r="CO370" s="414"/>
      <c r="CP370" s="414"/>
      <c r="CQ370" s="414"/>
      <c r="CR370" s="414"/>
      <c r="CS370" s="414"/>
      <c r="CT370" s="414"/>
      <c r="CU370" s="414"/>
      <c r="CV370" s="414"/>
      <c r="CW370" s="414"/>
      <c r="CX370" s="414"/>
      <c r="CY370" s="414"/>
      <c r="CZ370" s="414"/>
      <c r="DA370" s="414"/>
      <c r="DB370" s="414"/>
      <c r="DC370" s="414"/>
      <c r="DD370" s="414"/>
      <c r="DE370" s="414"/>
      <c r="DF370" s="414"/>
      <c r="DG370" s="414"/>
      <c r="DH370" s="414"/>
      <c r="DI370" s="414"/>
      <c r="DJ370" s="414"/>
      <c r="DK370" s="414"/>
      <c r="DL370" s="414"/>
      <c r="DM370" s="414"/>
      <c r="DN370" s="414"/>
      <c r="DO370" s="414"/>
      <c r="DP370" s="414"/>
      <c r="DQ370" s="414"/>
      <c r="DR370" s="414"/>
      <c r="DS370" s="414"/>
      <c r="DT370" s="414"/>
      <c r="DU370" s="414"/>
      <c r="DV370" s="414"/>
      <c r="DW370" s="414"/>
      <c r="DX370" s="414"/>
      <c r="DY370" s="414"/>
      <c r="DZ370" s="414"/>
      <c r="EA370" s="414"/>
      <c r="EB370" s="414"/>
      <c r="EC370" s="414"/>
      <c r="ED370" s="414"/>
      <c r="EE370" s="414"/>
      <c r="EF370" s="414"/>
      <c r="EG370" s="414"/>
      <c r="EH370" s="414"/>
      <c r="EI370" s="414"/>
      <c r="EJ370" s="414"/>
      <c r="EK370" s="414"/>
      <c r="EL370" s="414"/>
      <c r="EM370" s="414"/>
      <c r="EN370" s="414"/>
      <c r="EO370" s="414"/>
      <c r="EP370" s="414"/>
      <c r="EQ370" s="414"/>
      <c r="ER370" s="414"/>
      <c r="ES370" s="414"/>
      <c r="ET370" s="414"/>
      <c r="EU370" s="414"/>
    </row>
    <row r="371" spans="1:151" s="424" customFormat="1" ht="75" hidden="1">
      <c r="A371" s="424" t="s">
        <v>2712</v>
      </c>
      <c r="B371" s="424" t="s">
        <v>954</v>
      </c>
      <c r="C371" s="457" t="s">
        <v>361</v>
      </c>
      <c r="D371" s="426" t="s">
        <v>2713</v>
      </c>
      <c r="E371" s="426" t="s">
        <v>2714</v>
      </c>
      <c r="F371" s="424" t="s">
        <v>33</v>
      </c>
      <c r="G371" s="424">
        <v>40015</v>
      </c>
      <c r="H371" s="424" t="s">
        <v>1508</v>
      </c>
      <c r="I371" s="425" t="s">
        <v>1509</v>
      </c>
      <c r="J371" s="425" t="s">
        <v>1066</v>
      </c>
      <c r="K371" s="425" t="s">
        <v>1511</v>
      </c>
      <c r="L371" s="425" t="s">
        <v>1511</v>
      </c>
      <c r="M371" s="424" t="s">
        <v>1512</v>
      </c>
      <c r="N371" s="424" t="s">
        <v>1523</v>
      </c>
      <c r="O371" s="424" t="s">
        <v>2715</v>
      </c>
      <c r="P371" s="424" t="s">
        <v>33</v>
      </c>
      <c r="Q371" s="424" t="s">
        <v>32</v>
      </c>
      <c r="R371" s="424" t="s">
        <v>2689</v>
      </c>
      <c r="S371" s="424" t="s">
        <v>1509</v>
      </c>
      <c r="T371" s="424" t="s">
        <v>1516</v>
      </c>
      <c r="V371" s="424" t="s">
        <v>1517</v>
      </c>
      <c r="X371" s="424" t="s">
        <v>1517</v>
      </c>
      <c r="AA371" s="424" t="s">
        <v>32</v>
      </c>
      <c r="AB371" s="424" t="s">
        <v>1509</v>
      </c>
      <c r="AC371" s="424" t="s">
        <v>1509</v>
      </c>
      <c r="AD371" s="424" t="s">
        <v>1509</v>
      </c>
      <c r="AE371" s="424" t="s">
        <v>1509</v>
      </c>
      <c r="AF371" s="425">
        <v>44824</v>
      </c>
      <c r="AG371" s="424" t="s">
        <v>1509</v>
      </c>
      <c r="AH371" s="424">
        <v>1</v>
      </c>
      <c r="AI371" s="414"/>
      <c r="AJ371" s="414"/>
      <c r="AK371" s="414"/>
      <c r="AL371" s="414"/>
      <c r="AM371" s="414"/>
      <c r="AN371" s="414"/>
      <c r="AO371" s="414"/>
      <c r="AP371" s="414"/>
      <c r="AQ371" s="414"/>
      <c r="AR371" s="414"/>
      <c r="AS371" s="414"/>
      <c r="AT371" s="414"/>
      <c r="AU371" s="414"/>
      <c r="AV371" s="414"/>
      <c r="AW371" s="414"/>
      <c r="AX371" s="414"/>
      <c r="AY371" s="414"/>
      <c r="AZ371" s="414"/>
      <c r="BA371" s="414"/>
      <c r="BB371" s="414"/>
      <c r="BC371" s="414"/>
      <c r="BD371" s="414"/>
      <c r="BE371" s="414"/>
      <c r="BF371" s="414"/>
      <c r="BG371" s="414"/>
      <c r="BH371" s="414"/>
      <c r="BI371" s="414"/>
      <c r="BJ371" s="414"/>
      <c r="BK371" s="414"/>
      <c r="BL371" s="414"/>
      <c r="BM371" s="414"/>
      <c r="BN371" s="414"/>
      <c r="BO371" s="414"/>
      <c r="BP371" s="414"/>
      <c r="BQ371" s="414"/>
      <c r="BR371" s="414"/>
      <c r="BS371" s="414"/>
      <c r="BT371" s="414"/>
      <c r="BU371" s="414"/>
      <c r="BV371" s="414"/>
      <c r="BW371" s="414"/>
      <c r="BX371" s="414"/>
      <c r="BY371" s="414"/>
      <c r="BZ371" s="414"/>
      <c r="CA371" s="414"/>
      <c r="CB371" s="414"/>
      <c r="CC371" s="414"/>
      <c r="CD371" s="414"/>
      <c r="CE371" s="414"/>
      <c r="CF371" s="414"/>
      <c r="CG371" s="414"/>
      <c r="CH371" s="414"/>
      <c r="CI371" s="414"/>
      <c r="CJ371" s="414"/>
      <c r="CK371" s="414"/>
      <c r="CL371" s="414"/>
      <c r="CM371" s="414"/>
      <c r="CN371" s="414"/>
      <c r="CO371" s="414"/>
      <c r="CP371" s="414"/>
      <c r="CQ371" s="414"/>
      <c r="CR371" s="414"/>
      <c r="CS371" s="414"/>
      <c r="CT371" s="414"/>
      <c r="CU371" s="414"/>
      <c r="CV371" s="414"/>
      <c r="CW371" s="414"/>
      <c r="CX371" s="414"/>
      <c r="CY371" s="414"/>
      <c r="CZ371" s="414"/>
      <c r="DA371" s="414"/>
      <c r="DB371" s="414"/>
      <c r="DC371" s="414"/>
      <c r="DD371" s="414"/>
      <c r="DE371" s="414"/>
      <c r="DF371" s="414"/>
      <c r="DG371" s="414"/>
      <c r="DH371" s="414"/>
      <c r="DI371" s="414"/>
      <c r="DJ371" s="414"/>
      <c r="DK371" s="414"/>
      <c r="DL371" s="414"/>
      <c r="DM371" s="414"/>
      <c r="DN371" s="414"/>
      <c r="DO371" s="414"/>
      <c r="DP371" s="414"/>
      <c r="DQ371" s="414"/>
      <c r="DR371" s="414"/>
      <c r="DS371" s="414"/>
      <c r="DT371" s="414"/>
      <c r="DU371" s="414"/>
      <c r="DV371" s="414"/>
      <c r="DW371" s="414"/>
      <c r="DX371" s="414"/>
      <c r="DY371" s="414"/>
      <c r="DZ371" s="414"/>
      <c r="EA371" s="414"/>
      <c r="EB371" s="414"/>
      <c r="EC371" s="414"/>
      <c r="ED371" s="414"/>
      <c r="EE371" s="414"/>
      <c r="EF371" s="414"/>
      <c r="EG371" s="414"/>
      <c r="EH371" s="414"/>
      <c r="EI371" s="414"/>
      <c r="EJ371" s="414"/>
      <c r="EK371" s="414"/>
      <c r="EL371" s="414"/>
      <c r="EM371" s="414"/>
      <c r="EN371" s="414"/>
      <c r="EO371" s="414"/>
      <c r="EP371" s="414"/>
      <c r="EQ371" s="414"/>
      <c r="ER371" s="414"/>
      <c r="ES371" s="414"/>
      <c r="ET371" s="414"/>
      <c r="EU371" s="414"/>
    </row>
    <row r="372" spans="1:151" s="424" customFormat="1" ht="75" hidden="1">
      <c r="A372" s="424" t="s">
        <v>2716</v>
      </c>
      <c r="B372" s="424" t="s">
        <v>954</v>
      </c>
      <c r="C372" s="457" t="s">
        <v>361</v>
      </c>
      <c r="D372" s="426" t="s">
        <v>2717</v>
      </c>
      <c r="E372" s="426" t="s">
        <v>2718</v>
      </c>
      <c r="F372" s="424" t="s">
        <v>33</v>
      </c>
      <c r="G372" s="424">
        <v>4001505</v>
      </c>
      <c r="H372" s="424" t="s">
        <v>1508</v>
      </c>
      <c r="I372" s="425">
        <v>36526</v>
      </c>
      <c r="J372" s="425" t="s">
        <v>1066</v>
      </c>
      <c r="K372" s="425" t="s">
        <v>1511</v>
      </c>
      <c r="L372" s="425" t="s">
        <v>1511</v>
      </c>
      <c r="M372" s="424" t="s">
        <v>1512</v>
      </c>
      <c r="N372" s="424" t="s">
        <v>1513</v>
      </c>
      <c r="O372" s="424" t="s">
        <v>1527</v>
      </c>
      <c r="P372" s="424" t="s">
        <v>33</v>
      </c>
      <c r="Q372" s="424" t="s">
        <v>32</v>
      </c>
      <c r="R372" s="424" t="s">
        <v>1509</v>
      </c>
      <c r="S372" s="424" t="s">
        <v>2719</v>
      </c>
      <c r="T372" s="424" t="s">
        <v>6</v>
      </c>
      <c r="U372" s="424" t="s">
        <v>1517</v>
      </c>
      <c r="V372" s="424" t="s">
        <v>1517</v>
      </c>
      <c r="X372" s="424" t="s">
        <v>32</v>
      </c>
      <c r="Y372" s="424" t="s">
        <v>1509</v>
      </c>
      <c r="Z372" s="424" t="s">
        <v>1509</v>
      </c>
      <c r="AA372" s="424" t="s">
        <v>1509</v>
      </c>
      <c r="AB372" s="424" t="s">
        <v>1509</v>
      </c>
      <c r="AC372" s="425"/>
      <c r="AD372" s="424" t="s">
        <v>1509</v>
      </c>
      <c r="AE372" s="424" t="s">
        <v>1509</v>
      </c>
      <c r="AF372" s="425">
        <v>44824</v>
      </c>
      <c r="AG372" s="424" t="s">
        <v>1509</v>
      </c>
      <c r="AH372" s="424">
        <v>1</v>
      </c>
      <c r="AI372" s="414"/>
      <c r="AJ372" s="414"/>
      <c r="AK372" s="414"/>
      <c r="AL372" s="414"/>
      <c r="AM372" s="414"/>
      <c r="AN372" s="414"/>
      <c r="AO372" s="414"/>
      <c r="AP372" s="414"/>
      <c r="AQ372" s="414"/>
      <c r="AR372" s="414"/>
      <c r="AS372" s="414"/>
      <c r="AT372" s="414"/>
      <c r="AU372" s="414"/>
      <c r="AV372" s="414"/>
      <c r="AW372" s="414"/>
      <c r="AX372" s="414"/>
      <c r="AY372" s="414"/>
      <c r="AZ372" s="414"/>
      <c r="BA372" s="414"/>
      <c r="BB372" s="414"/>
      <c r="BC372" s="414"/>
      <c r="BD372" s="414"/>
      <c r="BE372" s="414"/>
      <c r="BF372" s="414"/>
      <c r="BG372" s="414"/>
      <c r="BH372" s="414"/>
      <c r="BI372" s="414"/>
      <c r="BJ372" s="414"/>
      <c r="BK372" s="414"/>
      <c r="BL372" s="414"/>
      <c r="BM372" s="414"/>
      <c r="BN372" s="414"/>
      <c r="BO372" s="414"/>
      <c r="BP372" s="414"/>
      <c r="BQ372" s="414"/>
      <c r="BR372" s="414"/>
      <c r="BS372" s="414"/>
      <c r="BT372" s="414"/>
      <c r="BU372" s="414"/>
      <c r="BV372" s="414"/>
      <c r="BW372" s="414"/>
      <c r="BX372" s="414"/>
      <c r="BY372" s="414"/>
      <c r="BZ372" s="414"/>
      <c r="CA372" s="414"/>
      <c r="CB372" s="414"/>
      <c r="CC372" s="414"/>
      <c r="CD372" s="414"/>
      <c r="CE372" s="414"/>
      <c r="CF372" s="414"/>
      <c r="CG372" s="414"/>
      <c r="CH372" s="414"/>
      <c r="CI372" s="414"/>
      <c r="CJ372" s="414"/>
      <c r="CK372" s="414"/>
      <c r="CL372" s="414"/>
      <c r="CM372" s="414"/>
      <c r="CN372" s="414"/>
      <c r="CO372" s="414"/>
      <c r="CP372" s="414"/>
      <c r="CQ372" s="414"/>
      <c r="CR372" s="414"/>
      <c r="CS372" s="414"/>
      <c r="CT372" s="414"/>
      <c r="CU372" s="414"/>
      <c r="CV372" s="414"/>
      <c r="CW372" s="414"/>
      <c r="CX372" s="414"/>
      <c r="CY372" s="414"/>
      <c r="CZ372" s="414"/>
      <c r="DA372" s="414"/>
      <c r="DB372" s="414"/>
      <c r="DC372" s="414"/>
      <c r="DD372" s="414"/>
      <c r="DE372" s="414"/>
      <c r="DF372" s="414"/>
      <c r="DG372" s="414"/>
      <c r="DH372" s="414"/>
      <c r="DI372" s="414"/>
      <c r="DJ372" s="414"/>
      <c r="DK372" s="414"/>
      <c r="DL372" s="414"/>
      <c r="DM372" s="414"/>
      <c r="DN372" s="414"/>
      <c r="DO372" s="414"/>
      <c r="DP372" s="414"/>
      <c r="DQ372" s="414"/>
      <c r="DR372" s="414"/>
      <c r="DS372" s="414"/>
      <c r="DT372" s="414"/>
      <c r="DU372" s="414"/>
      <c r="DV372" s="414"/>
      <c r="DW372" s="414"/>
      <c r="DX372" s="414"/>
      <c r="DY372" s="414"/>
      <c r="DZ372" s="414"/>
      <c r="EA372" s="414"/>
      <c r="EB372" s="414"/>
      <c r="EC372" s="414"/>
      <c r="ED372" s="414"/>
      <c r="EE372" s="414"/>
      <c r="EF372" s="414"/>
      <c r="EG372" s="414"/>
      <c r="EH372" s="414"/>
      <c r="EI372" s="414"/>
      <c r="EJ372" s="414"/>
      <c r="EK372" s="414"/>
      <c r="EL372" s="414"/>
      <c r="EM372" s="414"/>
      <c r="EN372" s="414"/>
      <c r="EO372" s="414"/>
      <c r="EP372" s="414"/>
      <c r="EQ372" s="414"/>
      <c r="ER372" s="414"/>
      <c r="ES372" s="414"/>
      <c r="ET372" s="414"/>
      <c r="EU372" s="414"/>
    </row>
    <row r="373" spans="1:151" s="424" customFormat="1" ht="60" hidden="1">
      <c r="A373" s="424" t="s">
        <v>2720</v>
      </c>
      <c r="B373" s="424" t="s">
        <v>954</v>
      </c>
      <c r="C373" s="457" t="s">
        <v>361</v>
      </c>
      <c r="D373" s="426" t="s">
        <v>2721</v>
      </c>
      <c r="E373" s="426" t="s">
        <v>2722</v>
      </c>
      <c r="F373" s="424" t="s">
        <v>33</v>
      </c>
      <c r="G373" s="424">
        <v>4001505</v>
      </c>
      <c r="H373" s="424" t="s">
        <v>1508</v>
      </c>
      <c r="I373" s="425">
        <v>36526</v>
      </c>
      <c r="J373" s="425" t="s">
        <v>1211</v>
      </c>
      <c r="K373" s="425" t="s">
        <v>1511</v>
      </c>
      <c r="L373" s="425" t="s">
        <v>1511</v>
      </c>
      <c r="M373" s="424" t="s">
        <v>1512</v>
      </c>
      <c r="N373" s="424" t="s">
        <v>2723</v>
      </c>
      <c r="O373" s="424" t="s">
        <v>1527</v>
      </c>
      <c r="P373" s="424" t="s">
        <v>33</v>
      </c>
      <c r="Q373" s="424" t="s">
        <v>32</v>
      </c>
      <c r="R373" s="424" t="s">
        <v>1509</v>
      </c>
      <c r="S373" s="424" t="s">
        <v>2719</v>
      </c>
      <c r="T373" s="424" t="s">
        <v>6</v>
      </c>
      <c r="U373" s="424" t="s">
        <v>1517</v>
      </c>
      <c r="V373" s="424" t="s">
        <v>1517</v>
      </c>
      <c r="X373" s="424" t="s">
        <v>32</v>
      </c>
      <c r="Y373" s="424" t="s">
        <v>1509</v>
      </c>
      <c r="Z373" s="424" t="s">
        <v>1509</v>
      </c>
      <c r="AA373" s="424" t="s">
        <v>1509</v>
      </c>
      <c r="AB373" s="424" t="s">
        <v>1509</v>
      </c>
      <c r="AC373" s="425"/>
      <c r="AD373" s="424" t="s">
        <v>1509</v>
      </c>
      <c r="AE373" s="424" t="s">
        <v>1509</v>
      </c>
      <c r="AF373" s="425">
        <v>44824</v>
      </c>
      <c r="AG373" s="424" t="s">
        <v>1509</v>
      </c>
      <c r="AH373" s="424">
        <v>1</v>
      </c>
      <c r="AI373" s="414"/>
      <c r="AJ373" s="414"/>
      <c r="AK373" s="414"/>
      <c r="AL373" s="414"/>
      <c r="AM373" s="414"/>
      <c r="AN373" s="414"/>
      <c r="AO373" s="414"/>
      <c r="AP373" s="414"/>
      <c r="AQ373" s="414"/>
      <c r="AR373" s="414"/>
      <c r="AS373" s="414"/>
      <c r="AT373" s="414"/>
      <c r="AU373" s="414"/>
      <c r="AV373" s="414"/>
      <c r="AW373" s="414"/>
      <c r="AX373" s="414"/>
      <c r="AY373" s="414"/>
      <c r="AZ373" s="414"/>
      <c r="BA373" s="414"/>
      <c r="BB373" s="414"/>
      <c r="BC373" s="414"/>
      <c r="BD373" s="414"/>
      <c r="BE373" s="414"/>
      <c r="BF373" s="414"/>
      <c r="BG373" s="414"/>
      <c r="BH373" s="414"/>
      <c r="BI373" s="414"/>
      <c r="BJ373" s="414"/>
      <c r="BK373" s="414"/>
      <c r="BL373" s="414"/>
      <c r="BM373" s="414"/>
      <c r="BN373" s="414"/>
      <c r="BO373" s="414"/>
      <c r="BP373" s="414"/>
      <c r="BQ373" s="414"/>
      <c r="BR373" s="414"/>
      <c r="BS373" s="414"/>
      <c r="BT373" s="414"/>
      <c r="BU373" s="414"/>
      <c r="BV373" s="414"/>
      <c r="BW373" s="414"/>
      <c r="BX373" s="414"/>
      <c r="BY373" s="414"/>
      <c r="BZ373" s="414"/>
      <c r="CA373" s="414"/>
      <c r="CB373" s="414"/>
      <c r="CC373" s="414"/>
      <c r="CD373" s="414"/>
      <c r="CE373" s="414"/>
      <c r="CF373" s="414"/>
      <c r="CG373" s="414"/>
      <c r="CH373" s="414"/>
      <c r="CI373" s="414"/>
      <c r="CJ373" s="414"/>
      <c r="CK373" s="414"/>
      <c r="CL373" s="414"/>
      <c r="CM373" s="414"/>
      <c r="CN373" s="414"/>
      <c r="CO373" s="414"/>
      <c r="CP373" s="414"/>
      <c r="CQ373" s="414"/>
      <c r="CR373" s="414"/>
      <c r="CS373" s="414"/>
      <c r="CT373" s="414"/>
      <c r="CU373" s="414"/>
      <c r="CV373" s="414"/>
      <c r="CW373" s="414"/>
      <c r="CX373" s="414"/>
      <c r="CY373" s="414"/>
      <c r="CZ373" s="414"/>
      <c r="DA373" s="414"/>
      <c r="DB373" s="414"/>
      <c r="DC373" s="414"/>
      <c r="DD373" s="414"/>
      <c r="DE373" s="414"/>
      <c r="DF373" s="414"/>
      <c r="DG373" s="414"/>
      <c r="DH373" s="414"/>
      <c r="DI373" s="414"/>
      <c r="DJ373" s="414"/>
      <c r="DK373" s="414"/>
      <c r="DL373" s="414"/>
      <c r="DM373" s="414"/>
      <c r="DN373" s="414"/>
      <c r="DO373" s="414"/>
      <c r="DP373" s="414"/>
      <c r="DQ373" s="414"/>
      <c r="DR373" s="414"/>
      <c r="DS373" s="414"/>
      <c r="DT373" s="414"/>
      <c r="DU373" s="414"/>
      <c r="DV373" s="414"/>
      <c r="DW373" s="414"/>
      <c r="DX373" s="414"/>
      <c r="DY373" s="414"/>
      <c r="DZ373" s="414"/>
      <c r="EA373" s="414"/>
      <c r="EB373" s="414"/>
      <c r="EC373" s="414"/>
      <c r="ED373" s="414"/>
      <c r="EE373" s="414"/>
      <c r="EF373" s="414"/>
      <c r="EG373" s="414"/>
      <c r="EH373" s="414"/>
      <c r="EI373" s="414"/>
      <c r="EJ373" s="414"/>
      <c r="EK373" s="414"/>
      <c r="EL373" s="414"/>
      <c r="EM373" s="414"/>
      <c r="EN373" s="414"/>
      <c r="EO373" s="414"/>
      <c r="EP373" s="414"/>
      <c r="EQ373" s="414"/>
      <c r="ER373" s="414"/>
      <c r="ES373" s="414"/>
      <c r="ET373" s="414"/>
      <c r="EU373" s="414"/>
    </row>
    <row r="374" spans="1:151" s="424" customFormat="1" ht="120" hidden="1">
      <c r="A374" s="424" t="s">
        <v>2724</v>
      </c>
      <c r="B374" s="424" t="s">
        <v>954</v>
      </c>
      <c r="C374" s="457" t="s">
        <v>361</v>
      </c>
      <c r="D374" s="426" t="s">
        <v>2725</v>
      </c>
      <c r="E374" s="426" t="s">
        <v>2726</v>
      </c>
      <c r="F374" s="424" t="s">
        <v>33</v>
      </c>
      <c r="G374" s="424">
        <v>400125</v>
      </c>
      <c r="H374" s="424" t="s">
        <v>1508</v>
      </c>
      <c r="I374" s="425">
        <v>36372</v>
      </c>
      <c r="J374" s="425" t="s">
        <v>1827</v>
      </c>
      <c r="K374" s="425" t="s">
        <v>1511</v>
      </c>
      <c r="L374" s="425" t="s">
        <v>1511</v>
      </c>
      <c r="M374" s="424" t="s">
        <v>1512</v>
      </c>
      <c r="N374" s="424" t="s">
        <v>1523</v>
      </c>
      <c r="O374" s="424" t="s">
        <v>1581</v>
      </c>
      <c r="P374" s="424" t="s">
        <v>33</v>
      </c>
      <c r="Q374" s="424" t="s">
        <v>32</v>
      </c>
      <c r="R374" s="424" t="s">
        <v>2689</v>
      </c>
      <c r="S374" s="424" t="s">
        <v>2727</v>
      </c>
      <c r="T374" s="424" t="s">
        <v>1516</v>
      </c>
      <c r="V374" s="424" t="s">
        <v>1517</v>
      </c>
      <c r="X374" s="424" t="s">
        <v>1517</v>
      </c>
      <c r="AA374" s="424" t="s">
        <v>33</v>
      </c>
      <c r="AB374" s="424" t="s">
        <v>1509</v>
      </c>
      <c r="AC374" s="424" t="s">
        <v>1509</v>
      </c>
      <c r="AD374" s="424" t="s">
        <v>1509</v>
      </c>
      <c r="AE374" s="424" t="s">
        <v>1509</v>
      </c>
      <c r="AF374" s="425">
        <v>44824</v>
      </c>
      <c r="AG374" s="424" t="s">
        <v>1509</v>
      </c>
      <c r="AH374" s="424">
        <v>1</v>
      </c>
      <c r="AI374" s="414"/>
      <c r="AJ374" s="414"/>
      <c r="AK374" s="414"/>
      <c r="AL374" s="414"/>
      <c r="AM374" s="414"/>
      <c r="AN374" s="414"/>
      <c r="AO374" s="414"/>
      <c r="AP374" s="414"/>
      <c r="AQ374" s="414"/>
      <c r="AR374" s="414"/>
      <c r="AS374" s="414"/>
      <c r="AT374" s="414"/>
      <c r="AU374" s="414"/>
      <c r="AV374" s="414"/>
      <c r="AW374" s="414"/>
      <c r="AX374" s="414"/>
      <c r="AY374" s="414"/>
      <c r="AZ374" s="414"/>
      <c r="BA374" s="414"/>
      <c r="BB374" s="414"/>
      <c r="BC374" s="414"/>
      <c r="BD374" s="414"/>
      <c r="BE374" s="414"/>
      <c r="BF374" s="414"/>
      <c r="BG374" s="414"/>
      <c r="BH374" s="414"/>
      <c r="BI374" s="414"/>
      <c r="BJ374" s="414"/>
      <c r="BK374" s="414"/>
      <c r="BL374" s="414"/>
      <c r="BM374" s="414"/>
      <c r="BN374" s="414"/>
      <c r="BO374" s="414"/>
      <c r="BP374" s="414"/>
      <c r="BQ374" s="414"/>
      <c r="BR374" s="414"/>
      <c r="BS374" s="414"/>
      <c r="BT374" s="414"/>
      <c r="BU374" s="414"/>
      <c r="BV374" s="414"/>
      <c r="BW374" s="414"/>
      <c r="BX374" s="414"/>
      <c r="BY374" s="414"/>
      <c r="BZ374" s="414"/>
      <c r="CA374" s="414"/>
      <c r="CB374" s="414"/>
      <c r="CC374" s="414"/>
      <c r="CD374" s="414"/>
      <c r="CE374" s="414"/>
      <c r="CF374" s="414"/>
      <c r="CG374" s="414"/>
      <c r="CH374" s="414"/>
      <c r="CI374" s="414"/>
      <c r="CJ374" s="414"/>
      <c r="CK374" s="414"/>
      <c r="CL374" s="414"/>
      <c r="CM374" s="414"/>
      <c r="CN374" s="414"/>
      <c r="CO374" s="414"/>
      <c r="CP374" s="414"/>
      <c r="CQ374" s="414"/>
      <c r="CR374" s="414"/>
      <c r="CS374" s="414"/>
      <c r="CT374" s="414"/>
      <c r="CU374" s="414"/>
      <c r="CV374" s="414"/>
      <c r="CW374" s="414"/>
      <c r="CX374" s="414"/>
      <c r="CY374" s="414"/>
      <c r="CZ374" s="414"/>
      <c r="DA374" s="414"/>
      <c r="DB374" s="414"/>
      <c r="DC374" s="414"/>
      <c r="DD374" s="414"/>
      <c r="DE374" s="414"/>
      <c r="DF374" s="414"/>
      <c r="DG374" s="414"/>
      <c r="DH374" s="414"/>
      <c r="DI374" s="414"/>
      <c r="DJ374" s="414"/>
      <c r="DK374" s="414"/>
      <c r="DL374" s="414"/>
      <c r="DM374" s="414"/>
      <c r="DN374" s="414"/>
      <c r="DO374" s="414"/>
      <c r="DP374" s="414"/>
      <c r="DQ374" s="414"/>
      <c r="DR374" s="414"/>
      <c r="DS374" s="414"/>
      <c r="DT374" s="414"/>
      <c r="DU374" s="414"/>
      <c r="DV374" s="414"/>
      <c r="DW374" s="414"/>
      <c r="DX374" s="414"/>
      <c r="DY374" s="414"/>
      <c r="DZ374" s="414"/>
      <c r="EA374" s="414"/>
      <c r="EB374" s="414"/>
      <c r="EC374" s="414"/>
      <c r="ED374" s="414"/>
      <c r="EE374" s="414"/>
      <c r="EF374" s="414"/>
      <c r="EG374" s="414"/>
      <c r="EH374" s="414"/>
      <c r="EI374" s="414"/>
      <c r="EJ374" s="414"/>
      <c r="EK374" s="414"/>
      <c r="EL374" s="414"/>
      <c r="EM374" s="414"/>
      <c r="EN374" s="414"/>
      <c r="EO374" s="414"/>
      <c r="EP374" s="414"/>
      <c r="EQ374" s="414"/>
      <c r="ER374" s="414"/>
      <c r="ES374" s="414"/>
      <c r="ET374" s="414"/>
      <c r="EU374" s="414"/>
    </row>
    <row r="375" spans="1:151" s="424" customFormat="1" ht="90" hidden="1">
      <c r="A375" s="424" t="s">
        <v>2728</v>
      </c>
      <c r="B375" s="424" t="s">
        <v>954</v>
      </c>
      <c r="C375" s="457" t="s">
        <v>361</v>
      </c>
      <c r="D375" s="426" t="s">
        <v>2729</v>
      </c>
      <c r="E375" s="426" t="s">
        <v>2730</v>
      </c>
      <c r="F375" s="424" t="s">
        <v>33</v>
      </c>
      <c r="G375" s="424">
        <v>400125</v>
      </c>
      <c r="H375" s="424" t="s">
        <v>1508</v>
      </c>
      <c r="I375" s="425">
        <v>36372</v>
      </c>
      <c r="J375" s="425" t="s">
        <v>1827</v>
      </c>
      <c r="K375" s="425" t="s">
        <v>1511</v>
      </c>
      <c r="L375" s="425" t="s">
        <v>1511</v>
      </c>
      <c r="M375" s="424" t="s">
        <v>1512</v>
      </c>
      <c r="N375" s="424" t="s">
        <v>1523</v>
      </c>
      <c r="O375" s="424" t="s">
        <v>1527</v>
      </c>
      <c r="P375" s="424" t="s">
        <v>33</v>
      </c>
      <c r="Q375" s="424" t="s">
        <v>32</v>
      </c>
      <c r="R375" s="424" t="s">
        <v>2689</v>
      </c>
      <c r="S375" s="424" t="s">
        <v>1509</v>
      </c>
      <c r="T375" s="424" t="s">
        <v>1516</v>
      </c>
      <c r="V375" s="424" t="s">
        <v>1517</v>
      </c>
      <c r="X375" s="424" t="s">
        <v>1517</v>
      </c>
      <c r="AA375" s="424" t="s">
        <v>33</v>
      </c>
      <c r="AB375" s="424" t="s">
        <v>1509</v>
      </c>
      <c r="AC375" s="424" t="s">
        <v>1509</v>
      </c>
      <c r="AD375" s="424" t="s">
        <v>1509</v>
      </c>
      <c r="AE375" s="424" t="s">
        <v>1509</v>
      </c>
      <c r="AF375" s="425">
        <v>44824</v>
      </c>
      <c r="AG375" s="424" t="s">
        <v>1509</v>
      </c>
      <c r="AH375" s="424">
        <v>1</v>
      </c>
      <c r="AI375" s="414"/>
      <c r="AJ375" s="414"/>
      <c r="AK375" s="414"/>
      <c r="AL375" s="414"/>
      <c r="AM375" s="414"/>
      <c r="AN375" s="414"/>
      <c r="AO375" s="414"/>
      <c r="AP375" s="414"/>
      <c r="AQ375" s="414"/>
      <c r="AR375" s="414"/>
      <c r="AS375" s="414"/>
      <c r="AT375" s="414"/>
      <c r="AU375" s="414"/>
      <c r="AV375" s="414"/>
      <c r="AW375" s="414"/>
      <c r="AX375" s="414"/>
      <c r="AY375" s="414"/>
      <c r="AZ375" s="414"/>
      <c r="BA375" s="414"/>
      <c r="BB375" s="414"/>
      <c r="BC375" s="414"/>
      <c r="BD375" s="414"/>
      <c r="BE375" s="414"/>
      <c r="BF375" s="414"/>
      <c r="BG375" s="414"/>
      <c r="BH375" s="414"/>
      <c r="BI375" s="414"/>
      <c r="BJ375" s="414"/>
      <c r="BK375" s="414"/>
      <c r="BL375" s="414"/>
      <c r="BM375" s="414"/>
      <c r="BN375" s="414"/>
      <c r="BO375" s="414"/>
      <c r="BP375" s="414"/>
      <c r="BQ375" s="414"/>
      <c r="BR375" s="414"/>
      <c r="BS375" s="414"/>
      <c r="BT375" s="414"/>
      <c r="BU375" s="414"/>
      <c r="BV375" s="414"/>
      <c r="BW375" s="414"/>
      <c r="BX375" s="414"/>
      <c r="BY375" s="414"/>
      <c r="BZ375" s="414"/>
      <c r="CA375" s="414"/>
      <c r="CB375" s="414"/>
      <c r="CC375" s="414"/>
      <c r="CD375" s="414"/>
      <c r="CE375" s="414"/>
      <c r="CF375" s="414"/>
      <c r="CG375" s="414"/>
      <c r="CH375" s="414"/>
      <c r="CI375" s="414"/>
      <c r="CJ375" s="414"/>
      <c r="CK375" s="414"/>
      <c r="CL375" s="414"/>
      <c r="CM375" s="414"/>
      <c r="CN375" s="414"/>
      <c r="CO375" s="414"/>
      <c r="CP375" s="414"/>
      <c r="CQ375" s="414"/>
      <c r="CR375" s="414"/>
      <c r="CS375" s="414"/>
      <c r="CT375" s="414"/>
      <c r="CU375" s="414"/>
      <c r="CV375" s="414"/>
      <c r="CW375" s="414"/>
      <c r="CX375" s="414"/>
      <c r="CY375" s="414"/>
      <c r="CZ375" s="414"/>
      <c r="DA375" s="414"/>
      <c r="DB375" s="414"/>
      <c r="DC375" s="414"/>
      <c r="DD375" s="414"/>
      <c r="DE375" s="414"/>
      <c r="DF375" s="414"/>
      <c r="DG375" s="414"/>
      <c r="DH375" s="414"/>
      <c r="DI375" s="414"/>
      <c r="DJ375" s="414"/>
      <c r="DK375" s="414"/>
      <c r="DL375" s="414"/>
      <c r="DM375" s="414"/>
      <c r="DN375" s="414"/>
      <c r="DO375" s="414"/>
      <c r="DP375" s="414"/>
      <c r="DQ375" s="414"/>
      <c r="DR375" s="414"/>
      <c r="DS375" s="414"/>
      <c r="DT375" s="414"/>
      <c r="DU375" s="414"/>
      <c r="DV375" s="414"/>
      <c r="DW375" s="414"/>
      <c r="DX375" s="414"/>
      <c r="DY375" s="414"/>
      <c r="DZ375" s="414"/>
      <c r="EA375" s="414"/>
      <c r="EB375" s="414"/>
      <c r="EC375" s="414"/>
      <c r="ED375" s="414"/>
      <c r="EE375" s="414"/>
      <c r="EF375" s="414"/>
      <c r="EG375" s="414"/>
      <c r="EH375" s="414"/>
      <c r="EI375" s="414"/>
      <c r="EJ375" s="414"/>
      <c r="EK375" s="414"/>
      <c r="EL375" s="414"/>
      <c r="EM375" s="414"/>
      <c r="EN375" s="414"/>
      <c r="EO375" s="414"/>
      <c r="EP375" s="414"/>
      <c r="EQ375" s="414"/>
      <c r="ER375" s="414"/>
      <c r="ES375" s="414"/>
      <c r="ET375" s="414"/>
      <c r="EU375" s="414"/>
    </row>
    <row r="376" spans="1:151" s="424" customFormat="1" ht="180" hidden="1">
      <c r="A376" s="424" t="s">
        <v>2731</v>
      </c>
      <c r="B376" s="424" t="s">
        <v>954</v>
      </c>
      <c r="C376" s="457" t="s">
        <v>361</v>
      </c>
      <c r="D376" s="426" t="s">
        <v>2732</v>
      </c>
      <c r="E376" s="426" t="s">
        <v>2733</v>
      </c>
      <c r="F376" s="424" t="s">
        <v>33</v>
      </c>
      <c r="G376" s="424">
        <v>400115</v>
      </c>
      <c r="H376" s="424" t="s">
        <v>1508</v>
      </c>
      <c r="I376" s="425" t="s">
        <v>1509</v>
      </c>
      <c r="J376" s="425" t="s">
        <v>1510</v>
      </c>
      <c r="K376" s="425" t="s">
        <v>1511</v>
      </c>
      <c r="L376" s="425" t="s">
        <v>1511</v>
      </c>
      <c r="M376" s="424" t="s">
        <v>1512</v>
      </c>
      <c r="N376" s="424" t="s">
        <v>1523</v>
      </c>
      <c r="O376" s="424" t="s">
        <v>1581</v>
      </c>
      <c r="P376" s="424" t="s">
        <v>33</v>
      </c>
      <c r="Q376" s="424" t="s">
        <v>33</v>
      </c>
      <c r="R376" s="424" t="s">
        <v>2689</v>
      </c>
      <c r="S376" s="424" t="s">
        <v>1509</v>
      </c>
      <c r="T376" s="424" t="s">
        <v>1516</v>
      </c>
      <c r="V376" s="424" t="s">
        <v>1517</v>
      </c>
      <c r="X376" s="424" t="s">
        <v>1517</v>
      </c>
      <c r="AA376" s="424" t="s">
        <v>32</v>
      </c>
      <c r="AB376" s="424" t="s">
        <v>1509</v>
      </c>
      <c r="AC376" s="424" t="s">
        <v>1509</v>
      </c>
      <c r="AD376" s="424" t="s">
        <v>1509</v>
      </c>
      <c r="AE376" s="424" t="s">
        <v>1509</v>
      </c>
      <c r="AF376" s="425">
        <v>44824</v>
      </c>
      <c r="AG376" s="424" t="s">
        <v>1509</v>
      </c>
      <c r="AH376" s="424">
        <v>1</v>
      </c>
      <c r="AI376" s="414"/>
      <c r="AJ376" s="414"/>
      <c r="AK376" s="414"/>
      <c r="AL376" s="414"/>
      <c r="AM376" s="414"/>
      <c r="AN376" s="414"/>
      <c r="AO376" s="414"/>
      <c r="AP376" s="414"/>
      <c r="AQ376" s="414"/>
      <c r="AR376" s="414"/>
      <c r="AS376" s="414"/>
      <c r="AT376" s="414"/>
      <c r="AU376" s="414"/>
      <c r="AV376" s="414"/>
      <c r="AW376" s="414"/>
      <c r="AX376" s="414"/>
      <c r="AY376" s="414"/>
      <c r="AZ376" s="414"/>
      <c r="BA376" s="414"/>
      <c r="BB376" s="414"/>
      <c r="BC376" s="414"/>
      <c r="BD376" s="414"/>
      <c r="BE376" s="414"/>
      <c r="BF376" s="414"/>
      <c r="BG376" s="414"/>
      <c r="BH376" s="414"/>
      <c r="BI376" s="414"/>
      <c r="BJ376" s="414"/>
      <c r="BK376" s="414"/>
      <c r="BL376" s="414"/>
      <c r="BM376" s="414"/>
      <c r="BN376" s="414"/>
      <c r="BO376" s="414"/>
      <c r="BP376" s="414"/>
      <c r="BQ376" s="414"/>
      <c r="BR376" s="414"/>
      <c r="BS376" s="414"/>
      <c r="BT376" s="414"/>
      <c r="BU376" s="414"/>
      <c r="BV376" s="414"/>
      <c r="BW376" s="414"/>
      <c r="BX376" s="414"/>
      <c r="BY376" s="414"/>
      <c r="BZ376" s="414"/>
      <c r="CA376" s="414"/>
      <c r="CB376" s="414"/>
      <c r="CC376" s="414"/>
      <c r="CD376" s="414"/>
      <c r="CE376" s="414"/>
      <c r="CF376" s="414"/>
      <c r="CG376" s="414"/>
      <c r="CH376" s="414"/>
      <c r="CI376" s="414"/>
      <c r="CJ376" s="414"/>
      <c r="CK376" s="414"/>
      <c r="CL376" s="414"/>
      <c r="CM376" s="414"/>
      <c r="CN376" s="414"/>
      <c r="CO376" s="414"/>
      <c r="CP376" s="414"/>
      <c r="CQ376" s="414"/>
      <c r="CR376" s="414"/>
      <c r="CS376" s="414"/>
      <c r="CT376" s="414"/>
      <c r="CU376" s="414"/>
      <c r="CV376" s="414"/>
      <c r="CW376" s="414"/>
      <c r="CX376" s="414"/>
      <c r="CY376" s="414"/>
      <c r="CZ376" s="414"/>
      <c r="DA376" s="414"/>
      <c r="DB376" s="414"/>
      <c r="DC376" s="414"/>
      <c r="DD376" s="414"/>
      <c r="DE376" s="414"/>
      <c r="DF376" s="414"/>
      <c r="DG376" s="414"/>
      <c r="DH376" s="414"/>
      <c r="DI376" s="414"/>
      <c r="DJ376" s="414"/>
      <c r="DK376" s="414"/>
      <c r="DL376" s="414"/>
      <c r="DM376" s="414"/>
      <c r="DN376" s="414"/>
      <c r="DO376" s="414"/>
      <c r="DP376" s="414"/>
      <c r="DQ376" s="414"/>
      <c r="DR376" s="414"/>
      <c r="DS376" s="414"/>
      <c r="DT376" s="414"/>
      <c r="DU376" s="414"/>
      <c r="DV376" s="414"/>
      <c r="DW376" s="414"/>
      <c r="DX376" s="414"/>
      <c r="DY376" s="414"/>
      <c r="DZ376" s="414"/>
      <c r="EA376" s="414"/>
      <c r="EB376" s="414"/>
      <c r="EC376" s="414"/>
      <c r="ED376" s="414"/>
      <c r="EE376" s="414"/>
      <c r="EF376" s="414"/>
      <c r="EG376" s="414"/>
      <c r="EH376" s="414"/>
      <c r="EI376" s="414"/>
      <c r="EJ376" s="414"/>
      <c r="EK376" s="414"/>
      <c r="EL376" s="414"/>
      <c r="EM376" s="414"/>
      <c r="EN376" s="414"/>
      <c r="EO376" s="414"/>
      <c r="EP376" s="414"/>
      <c r="EQ376" s="414"/>
      <c r="ER376" s="414"/>
      <c r="ES376" s="414"/>
      <c r="ET376" s="414"/>
      <c r="EU376" s="414"/>
    </row>
    <row r="377" spans="1:151" s="424" customFormat="1" ht="60" hidden="1">
      <c r="A377" s="424" t="s">
        <v>2734</v>
      </c>
      <c r="B377" s="424" t="s">
        <v>954</v>
      </c>
      <c r="C377" s="457" t="s">
        <v>361</v>
      </c>
      <c r="D377" s="426" t="s">
        <v>2735</v>
      </c>
      <c r="E377" s="426" t="s">
        <v>2736</v>
      </c>
      <c r="F377" s="424" t="s">
        <v>33</v>
      </c>
      <c r="G377" s="424">
        <v>400115</v>
      </c>
      <c r="H377" s="424" t="s">
        <v>1508</v>
      </c>
      <c r="I377" s="425" t="s">
        <v>1509</v>
      </c>
      <c r="J377" s="425" t="s">
        <v>1066</v>
      </c>
      <c r="K377" s="425" t="s">
        <v>1511</v>
      </c>
      <c r="L377" s="425" t="s">
        <v>1511</v>
      </c>
      <c r="M377" s="424" t="s">
        <v>1512</v>
      </c>
      <c r="N377" s="424" t="s">
        <v>1523</v>
      </c>
      <c r="O377" s="424" t="s">
        <v>1581</v>
      </c>
      <c r="P377" s="424" t="s">
        <v>33</v>
      </c>
      <c r="Q377" s="424" t="s">
        <v>32</v>
      </c>
      <c r="R377" s="424" t="s">
        <v>2689</v>
      </c>
      <c r="S377" s="424" t="s">
        <v>1509</v>
      </c>
      <c r="T377" s="424" t="s">
        <v>1516</v>
      </c>
      <c r="V377" s="424" t="s">
        <v>1517</v>
      </c>
      <c r="X377" s="424" t="s">
        <v>1517</v>
      </c>
      <c r="AA377" s="424" t="s">
        <v>33</v>
      </c>
      <c r="AB377" s="424" t="s">
        <v>1509</v>
      </c>
      <c r="AC377" s="424" t="s">
        <v>1509</v>
      </c>
      <c r="AD377" s="424" t="s">
        <v>1509</v>
      </c>
      <c r="AE377" s="424" t="s">
        <v>1509</v>
      </c>
      <c r="AF377" s="425">
        <v>44824</v>
      </c>
      <c r="AG377" s="424" t="s">
        <v>1509</v>
      </c>
      <c r="AH377" s="424">
        <v>1</v>
      </c>
      <c r="AI377" s="414"/>
      <c r="AJ377" s="414"/>
      <c r="AK377" s="414"/>
      <c r="AL377" s="414"/>
      <c r="AM377" s="414"/>
      <c r="AN377" s="414"/>
      <c r="AO377" s="414"/>
      <c r="AP377" s="414"/>
      <c r="AQ377" s="414"/>
      <c r="AR377" s="414"/>
      <c r="AS377" s="414"/>
      <c r="AT377" s="414"/>
      <c r="AU377" s="414"/>
      <c r="AV377" s="414"/>
      <c r="AW377" s="414"/>
      <c r="AX377" s="414"/>
      <c r="AY377" s="414"/>
      <c r="AZ377" s="414"/>
      <c r="BA377" s="414"/>
      <c r="BB377" s="414"/>
      <c r="BC377" s="414"/>
      <c r="BD377" s="414"/>
      <c r="BE377" s="414"/>
      <c r="BF377" s="414"/>
      <c r="BG377" s="414"/>
      <c r="BH377" s="414"/>
      <c r="BI377" s="414"/>
      <c r="BJ377" s="414"/>
      <c r="BK377" s="414"/>
      <c r="BL377" s="414"/>
      <c r="BM377" s="414"/>
      <c r="BN377" s="414"/>
      <c r="BO377" s="414"/>
      <c r="BP377" s="414"/>
      <c r="BQ377" s="414"/>
      <c r="BR377" s="414"/>
      <c r="BS377" s="414"/>
      <c r="BT377" s="414"/>
      <c r="BU377" s="414"/>
      <c r="BV377" s="414"/>
      <c r="BW377" s="414"/>
      <c r="BX377" s="414"/>
      <c r="BY377" s="414"/>
      <c r="BZ377" s="414"/>
      <c r="CA377" s="414"/>
      <c r="CB377" s="414"/>
      <c r="CC377" s="414"/>
      <c r="CD377" s="414"/>
      <c r="CE377" s="414"/>
      <c r="CF377" s="414"/>
      <c r="CG377" s="414"/>
      <c r="CH377" s="414"/>
      <c r="CI377" s="414"/>
      <c r="CJ377" s="414"/>
      <c r="CK377" s="414"/>
      <c r="CL377" s="414"/>
      <c r="CM377" s="414"/>
      <c r="CN377" s="414"/>
      <c r="CO377" s="414"/>
      <c r="CP377" s="414"/>
      <c r="CQ377" s="414"/>
      <c r="CR377" s="414"/>
      <c r="CS377" s="414"/>
      <c r="CT377" s="414"/>
      <c r="CU377" s="414"/>
      <c r="CV377" s="414"/>
      <c r="CW377" s="414"/>
      <c r="CX377" s="414"/>
      <c r="CY377" s="414"/>
      <c r="CZ377" s="414"/>
      <c r="DA377" s="414"/>
      <c r="DB377" s="414"/>
      <c r="DC377" s="414"/>
      <c r="DD377" s="414"/>
      <c r="DE377" s="414"/>
      <c r="DF377" s="414"/>
      <c r="DG377" s="414"/>
      <c r="DH377" s="414"/>
      <c r="DI377" s="414"/>
      <c r="DJ377" s="414"/>
      <c r="DK377" s="414"/>
      <c r="DL377" s="414"/>
      <c r="DM377" s="414"/>
      <c r="DN377" s="414"/>
      <c r="DO377" s="414"/>
      <c r="DP377" s="414"/>
      <c r="DQ377" s="414"/>
      <c r="DR377" s="414"/>
      <c r="DS377" s="414"/>
      <c r="DT377" s="414"/>
      <c r="DU377" s="414"/>
      <c r="DV377" s="414"/>
      <c r="DW377" s="414"/>
      <c r="DX377" s="414"/>
      <c r="DY377" s="414"/>
      <c r="DZ377" s="414"/>
      <c r="EA377" s="414"/>
      <c r="EB377" s="414"/>
      <c r="EC377" s="414"/>
      <c r="ED377" s="414"/>
      <c r="EE377" s="414"/>
      <c r="EF377" s="414"/>
      <c r="EG377" s="414"/>
      <c r="EH377" s="414"/>
      <c r="EI377" s="414"/>
      <c r="EJ377" s="414"/>
      <c r="EK377" s="414"/>
      <c r="EL377" s="414"/>
      <c r="EM377" s="414"/>
      <c r="EN377" s="414"/>
      <c r="EO377" s="414"/>
      <c r="EP377" s="414"/>
      <c r="EQ377" s="414"/>
      <c r="ER377" s="414"/>
      <c r="ES377" s="414"/>
      <c r="ET377" s="414"/>
      <c r="EU377" s="414"/>
    </row>
    <row r="378" spans="1:151" s="424" customFormat="1" ht="180" hidden="1">
      <c r="A378" s="424" t="s">
        <v>2737</v>
      </c>
      <c r="B378" s="424" t="s">
        <v>954</v>
      </c>
      <c r="C378" s="457" t="s">
        <v>361</v>
      </c>
      <c r="D378" s="426" t="s">
        <v>2738</v>
      </c>
      <c r="E378" s="426" t="s">
        <v>2739</v>
      </c>
      <c r="F378" s="424" t="s">
        <v>33</v>
      </c>
      <c r="G378" s="424">
        <v>4003015</v>
      </c>
      <c r="H378" s="424" t="s">
        <v>1508</v>
      </c>
      <c r="I378" s="425">
        <v>36526</v>
      </c>
      <c r="J378" s="425" t="s">
        <v>1211</v>
      </c>
      <c r="K378" s="425" t="s">
        <v>1511</v>
      </c>
      <c r="L378" s="425" t="s">
        <v>1511</v>
      </c>
      <c r="M378" s="424" t="s">
        <v>1512</v>
      </c>
      <c r="N378" s="424" t="s">
        <v>1523</v>
      </c>
      <c r="O378" s="424" t="s">
        <v>1527</v>
      </c>
      <c r="P378" s="424" t="s">
        <v>33</v>
      </c>
      <c r="Q378" s="424" t="s">
        <v>32</v>
      </c>
      <c r="R378" s="424" t="s">
        <v>2689</v>
      </c>
      <c r="S378" s="424" t="s">
        <v>1509</v>
      </c>
      <c r="T378" s="424" t="s">
        <v>1516</v>
      </c>
      <c r="V378" s="424" t="s">
        <v>1517</v>
      </c>
      <c r="X378" s="424" t="s">
        <v>1517</v>
      </c>
      <c r="AA378" s="424" t="s">
        <v>32</v>
      </c>
      <c r="AB378" s="424" t="s">
        <v>1509</v>
      </c>
      <c r="AC378" s="424" t="s">
        <v>1509</v>
      </c>
      <c r="AD378" s="424" t="s">
        <v>1509</v>
      </c>
      <c r="AE378" s="424" t="s">
        <v>1509</v>
      </c>
      <c r="AF378" s="425">
        <v>44823</v>
      </c>
      <c r="AG378" s="424" t="s">
        <v>1509</v>
      </c>
      <c r="AH378" s="424">
        <v>1</v>
      </c>
      <c r="AI378" s="414"/>
      <c r="AJ378" s="414"/>
      <c r="AK378" s="414"/>
      <c r="AL378" s="414"/>
      <c r="AM378" s="414"/>
      <c r="AN378" s="414"/>
      <c r="AO378" s="414"/>
      <c r="AP378" s="414"/>
      <c r="AQ378" s="414"/>
      <c r="AR378" s="414"/>
      <c r="AS378" s="414"/>
      <c r="AT378" s="414"/>
      <c r="AU378" s="414"/>
      <c r="AV378" s="414"/>
      <c r="AW378" s="414"/>
      <c r="AX378" s="414"/>
      <c r="AY378" s="414"/>
      <c r="AZ378" s="414"/>
      <c r="BA378" s="414"/>
      <c r="BB378" s="414"/>
      <c r="BC378" s="414"/>
      <c r="BD378" s="414"/>
      <c r="BE378" s="414"/>
      <c r="BF378" s="414"/>
      <c r="BG378" s="414"/>
      <c r="BH378" s="414"/>
      <c r="BI378" s="414"/>
      <c r="BJ378" s="414"/>
      <c r="BK378" s="414"/>
      <c r="BL378" s="414"/>
      <c r="BM378" s="414"/>
      <c r="BN378" s="414"/>
      <c r="BO378" s="414"/>
      <c r="BP378" s="414"/>
      <c r="BQ378" s="414"/>
      <c r="BR378" s="414"/>
      <c r="BS378" s="414"/>
      <c r="BT378" s="414"/>
      <c r="BU378" s="414"/>
      <c r="BV378" s="414"/>
      <c r="BW378" s="414"/>
      <c r="BX378" s="414"/>
      <c r="BY378" s="414"/>
      <c r="BZ378" s="414"/>
      <c r="CA378" s="414"/>
      <c r="CB378" s="414"/>
      <c r="CC378" s="414"/>
      <c r="CD378" s="414"/>
      <c r="CE378" s="414"/>
      <c r="CF378" s="414"/>
      <c r="CG378" s="414"/>
      <c r="CH378" s="414"/>
      <c r="CI378" s="414"/>
      <c r="CJ378" s="414"/>
      <c r="CK378" s="414"/>
      <c r="CL378" s="414"/>
      <c r="CM378" s="414"/>
      <c r="CN378" s="414"/>
      <c r="CO378" s="414"/>
      <c r="CP378" s="414"/>
      <c r="CQ378" s="414"/>
      <c r="CR378" s="414"/>
      <c r="CS378" s="414"/>
      <c r="CT378" s="414"/>
      <c r="CU378" s="414"/>
      <c r="CV378" s="414"/>
      <c r="CW378" s="414"/>
      <c r="CX378" s="414"/>
      <c r="CY378" s="414"/>
      <c r="CZ378" s="414"/>
      <c r="DA378" s="414"/>
      <c r="DB378" s="414"/>
      <c r="DC378" s="414"/>
      <c r="DD378" s="414"/>
      <c r="DE378" s="414"/>
      <c r="DF378" s="414"/>
      <c r="DG378" s="414"/>
      <c r="DH378" s="414"/>
      <c r="DI378" s="414"/>
      <c r="DJ378" s="414"/>
      <c r="DK378" s="414"/>
      <c r="DL378" s="414"/>
      <c r="DM378" s="414"/>
      <c r="DN378" s="414"/>
      <c r="DO378" s="414"/>
      <c r="DP378" s="414"/>
      <c r="DQ378" s="414"/>
      <c r="DR378" s="414"/>
      <c r="DS378" s="414"/>
      <c r="DT378" s="414"/>
      <c r="DU378" s="414"/>
      <c r="DV378" s="414"/>
      <c r="DW378" s="414"/>
      <c r="DX378" s="414"/>
      <c r="DY378" s="414"/>
      <c r="DZ378" s="414"/>
      <c r="EA378" s="414"/>
      <c r="EB378" s="414"/>
      <c r="EC378" s="414"/>
      <c r="ED378" s="414"/>
      <c r="EE378" s="414"/>
      <c r="EF378" s="414"/>
      <c r="EG378" s="414"/>
      <c r="EH378" s="414"/>
      <c r="EI378" s="414"/>
      <c r="EJ378" s="414"/>
      <c r="EK378" s="414"/>
      <c r="EL378" s="414"/>
      <c r="EM378" s="414"/>
      <c r="EN378" s="414"/>
      <c r="EO378" s="414"/>
      <c r="EP378" s="414"/>
      <c r="EQ378" s="414"/>
      <c r="ER378" s="414"/>
      <c r="ES378" s="414"/>
      <c r="ET378" s="414"/>
      <c r="EU378" s="414"/>
    </row>
    <row r="379" spans="1:151" s="424" customFormat="1" ht="90" hidden="1">
      <c r="A379" s="424" t="s">
        <v>2740</v>
      </c>
      <c r="B379" s="424" t="s">
        <v>954</v>
      </c>
      <c r="C379" s="457" t="s">
        <v>361</v>
      </c>
      <c r="D379" s="426" t="s">
        <v>2741</v>
      </c>
      <c r="E379" s="426" t="s">
        <v>2742</v>
      </c>
      <c r="F379" s="424" t="s">
        <v>32</v>
      </c>
      <c r="G379" s="424" t="s">
        <v>1509</v>
      </c>
      <c r="H379" s="424" t="s">
        <v>1508</v>
      </c>
      <c r="I379" s="425">
        <v>36526</v>
      </c>
      <c r="J379" s="425" t="s">
        <v>1510</v>
      </c>
      <c r="K379" s="425" t="s">
        <v>1511</v>
      </c>
      <c r="L379" s="425" t="s">
        <v>1511</v>
      </c>
      <c r="M379" s="424" t="s">
        <v>1512</v>
      </c>
      <c r="N379" s="424" t="s">
        <v>1523</v>
      </c>
      <c r="O379" s="424" t="s">
        <v>1581</v>
      </c>
      <c r="P379" s="424" t="s">
        <v>33</v>
      </c>
      <c r="Q379" s="424" t="s">
        <v>32</v>
      </c>
      <c r="R379" s="424" t="s">
        <v>2689</v>
      </c>
      <c r="S379" s="424" t="s">
        <v>1509</v>
      </c>
      <c r="T379" s="424" t="s">
        <v>1516</v>
      </c>
      <c r="V379" s="424" t="s">
        <v>1517</v>
      </c>
      <c r="X379" s="424" t="s">
        <v>1517</v>
      </c>
      <c r="AA379" s="424" t="s">
        <v>32</v>
      </c>
      <c r="AB379" s="424" t="s">
        <v>1509</v>
      </c>
      <c r="AC379" s="424" t="s">
        <v>1509</v>
      </c>
      <c r="AD379" s="424" t="s">
        <v>1509</v>
      </c>
      <c r="AE379" s="424" t="s">
        <v>1509</v>
      </c>
      <c r="AF379" s="425">
        <v>44823</v>
      </c>
      <c r="AG379" s="424" t="s">
        <v>1509</v>
      </c>
      <c r="AH379" s="424">
        <v>1</v>
      </c>
      <c r="AI379" s="414"/>
      <c r="AJ379" s="414"/>
      <c r="AK379" s="414"/>
      <c r="AL379" s="414"/>
      <c r="AM379" s="414"/>
      <c r="AN379" s="414"/>
      <c r="AO379" s="414"/>
      <c r="AP379" s="414"/>
      <c r="AQ379" s="414"/>
      <c r="AR379" s="414"/>
      <c r="AS379" s="414"/>
      <c r="AT379" s="414"/>
      <c r="AU379" s="414"/>
      <c r="AV379" s="414"/>
      <c r="AW379" s="414"/>
      <c r="AX379" s="414"/>
      <c r="AY379" s="414"/>
      <c r="AZ379" s="414"/>
      <c r="BA379" s="414"/>
      <c r="BB379" s="414"/>
      <c r="BC379" s="414"/>
      <c r="BD379" s="414"/>
      <c r="BE379" s="414"/>
      <c r="BF379" s="414"/>
      <c r="BG379" s="414"/>
      <c r="BH379" s="414"/>
      <c r="BI379" s="414"/>
      <c r="BJ379" s="414"/>
      <c r="BK379" s="414"/>
      <c r="BL379" s="414"/>
      <c r="BM379" s="414"/>
      <c r="BN379" s="414"/>
      <c r="BO379" s="414"/>
      <c r="BP379" s="414"/>
      <c r="BQ379" s="414"/>
      <c r="BR379" s="414"/>
      <c r="BS379" s="414"/>
      <c r="BT379" s="414"/>
      <c r="BU379" s="414"/>
      <c r="BV379" s="414"/>
      <c r="BW379" s="414"/>
      <c r="BX379" s="414"/>
      <c r="BY379" s="414"/>
      <c r="BZ379" s="414"/>
      <c r="CA379" s="414"/>
      <c r="CB379" s="414"/>
      <c r="CC379" s="414"/>
      <c r="CD379" s="414"/>
      <c r="CE379" s="414"/>
      <c r="CF379" s="414"/>
      <c r="CG379" s="414"/>
      <c r="CH379" s="414"/>
      <c r="CI379" s="414"/>
      <c r="CJ379" s="414"/>
      <c r="CK379" s="414"/>
      <c r="CL379" s="414"/>
      <c r="CM379" s="414"/>
      <c r="CN379" s="414"/>
      <c r="CO379" s="414"/>
      <c r="CP379" s="414"/>
      <c r="CQ379" s="414"/>
      <c r="CR379" s="414"/>
      <c r="CS379" s="414"/>
      <c r="CT379" s="414"/>
      <c r="CU379" s="414"/>
      <c r="CV379" s="414"/>
      <c r="CW379" s="414"/>
      <c r="CX379" s="414"/>
      <c r="CY379" s="414"/>
      <c r="CZ379" s="414"/>
      <c r="DA379" s="414"/>
      <c r="DB379" s="414"/>
      <c r="DC379" s="414"/>
      <c r="DD379" s="414"/>
      <c r="DE379" s="414"/>
      <c r="DF379" s="414"/>
      <c r="DG379" s="414"/>
      <c r="DH379" s="414"/>
      <c r="DI379" s="414"/>
      <c r="DJ379" s="414"/>
      <c r="DK379" s="414"/>
      <c r="DL379" s="414"/>
      <c r="DM379" s="414"/>
      <c r="DN379" s="414"/>
      <c r="DO379" s="414"/>
      <c r="DP379" s="414"/>
      <c r="DQ379" s="414"/>
      <c r="DR379" s="414"/>
      <c r="DS379" s="414"/>
      <c r="DT379" s="414"/>
      <c r="DU379" s="414"/>
      <c r="DV379" s="414"/>
      <c r="DW379" s="414"/>
      <c r="DX379" s="414"/>
      <c r="DY379" s="414"/>
      <c r="DZ379" s="414"/>
      <c r="EA379" s="414"/>
      <c r="EB379" s="414"/>
      <c r="EC379" s="414"/>
      <c r="ED379" s="414"/>
      <c r="EE379" s="414"/>
      <c r="EF379" s="414"/>
      <c r="EG379" s="414"/>
      <c r="EH379" s="414"/>
      <c r="EI379" s="414"/>
      <c r="EJ379" s="414"/>
      <c r="EK379" s="414"/>
      <c r="EL379" s="414"/>
      <c r="EM379" s="414"/>
      <c r="EN379" s="414"/>
      <c r="EO379" s="414"/>
      <c r="EP379" s="414"/>
      <c r="EQ379" s="414"/>
      <c r="ER379" s="414"/>
      <c r="ES379" s="414"/>
      <c r="ET379" s="414"/>
      <c r="EU379" s="414"/>
    </row>
    <row r="380" spans="1:151" s="424" customFormat="1" ht="60" hidden="1">
      <c r="A380" s="424" t="s">
        <v>2743</v>
      </c>
      <c r="B380" s="424" t="s">
        <v>954</v>
      </c>
      <c r="C380" s="457" t="s">
        <v>361</v>
      </c>
      <c r="D380" s="426" t="s">
        <v>2744</v>
      </c>
      <c r="E380" s="426" t="s">
        <v>2745</v>
      </c>
      <c r="F380" s="424" t="s">
        <v>33</v>
      </c>
      <c r="G380" s="424">
        <v>4003015</v>
      </c>
      <c r="H380" s="424" t="s">
        <v>1508</v>
      </c>
      <c r="I380" s="425">
        <v>36526</v>
      </c>
      <c r="J380" s="425" t="s">
        <v>1510</v>
      </c>
      <c r="K380" s="425" t="s">
        <v>1511</v>
      </c>
      <c r="L380" s="425" t="s">
        <v>1511</v>
      </c>
      <c r="M380" s="424" t="s">
        <v>1512</v>
      </c>
      <c r="N380" s="424" t="s">
        <v>1523</v>
      </c>
      <c r="O380" s="424" t="s">
        <v>1980</v>
      </c>
      <c r="P380" s="424" t="s">
        <v>33</v>
      </c>
      <c r="Q380" s="424" t="s">
        <v>32</v>
      </c>
      <c r="R380" s="424" t="s">
        <v>2689</v>
      </c>
      <c r="S380" s="424" t="s">
        <v>1509</v>
      </c>
      <c r="T380" s="424" t="s">
        <v>1516</v>
      </c>
      <c r="V380" s="424" t="s">
        <v>1517</v>
      </c>
      <c r="X380" s="424" t="s">
        <v>1517</v>
      </c>
      <c r="AA380" s="424" t="s">
        <v>32</v>
      </c>
      <c r="AB380" s="424" t="s">
        <v>1509</v>
      </c>
      <c r="AC380" s="424" t="s">
        <v>1509</v>
      </c>
      <c r="AD380" s="424" t="s">
        <v>1509</v>
      </c>
      <c r="AE380" s="424" t="s">
        <v>1509</v>
      </c>
      <c r="AF380" s="425">
        <v>44823</v>
      </c>
      <c r="AG380" s="424" t="s">
        <v>1509</v>
      </c>
      <c r="AH380" s="424">
        <v>1</v>
      </c>
      <c r="AI380" s="414"/>
      <c r="AJ380" s="414"/>
      <c r="AK380" s="414"/>
      <c r="AL380" s="414"/>
      <c r="AM380" s="414"/>
      <c r="AN380" s="414"/>
      <c r="AO380" s="414"/>
      <c r="AP380" s="414"/>
      <c r="AQ380" s="414"/>
      <c r="AR380" s="414"/>
      <c r="AS380" s="414"/>
      <c r="AT380" s="414"/>
      <c r="AU380" s="414"/>
      <c r="AV380" s="414"/>
      <c r="AW380" s="414"/>
      <c r="AX380" s="414"/>
      <c r="AY380" s="414"/>
      <c r="AZ380" s="414"/>
      <c r="BA380" s="414"/>
      <c r="BB380" s="414"/>
      <c r="BC380" s="414"/>
      <c r="BD380" s="414"/>
      <c r="BE380" s="414"/>
      <c r="BF380" s="414"/>
      <c r="BG380" s="414"/>
      <c r="BH380" s="414"/>
      <c r="BI380" s="414"/>
      <c r="BJ380" s="414"/>
      <c r="BK380" s="414"/>
      <c r="BL380" s="414"/>
      <c r="BM380" s="414"/>
      <c r="BN380" s="414"/>
      <c r="BO380" s="414"/>
      <c r="BP380" s="414"/>
      <c r="BQ380" s="414"/>
      <c r="BR380" s="414"/>
      <c r="BS380" s="414"/>
      <c r="BT380" s="414"/>
      <c r="BU380" s="414"/>
      <c r="BV380" s="414"/>
      <c r="BW380" s="414"/>
      <c r="BX380" s="414"/>
      <c r="BY380" s="414"/>
      <c r="BZ380" s="414"/>
      <c r="CA380" s="414"/>
      <c r="CB380" s="414"/>
      <c r="CC380" s="414"/>
      <c r="CD380" s="414"/>
      <c r="CE380" s="414"/>
      <c r="CF380" s="414"/>
      <c r="CG380" s="414"/>
      <c r="CH380" s="414"/>
      <c r="CI380" s="414"/>
      <c r="CJ380" s="414"/>
      <c r="CK380" s="414"/>
      <c r="CL380" s="414"/>
      <c r="CM380" s="414"/>
      <c r="CN380" s="414"/>
      <c r="CO380" s="414"/>
      <c r="CP380" s="414"/>
      <c r="CQ380" s="414"/>
      <c r="CR380" s="414"/>
      <c r="CS380" s="414"/>
      <c r="CT380" s="414"/>
      <c r="CU380" s="414"/>
      <c r="CV380" s="414"/>
      <c r="CW380" s="414"/>
      <c r="CX380" s="414"/>
      <c r="CY380" s="414"/>
      <c r="CZ380" s="414"/>
      <c r="DA380" s="414"/>
      <c r="DB380" s="414"/>
      <c r="DC380" s="414"/>
      <c r="DD380" s="414"/>
      <c r="DE380" s="414"/>
      <c r="DF380" s="414"/>
      <c r="DG380" s="414"/>
      <c r="DH380" s="414"/>
      <c r="DI380" s="414"/>
      <c r="DJ380" s="414"/>
      <c r="DK380" s="414"/>
      <c r="DL380" s="414"/>
      <c r="DM380" s="414"/>
      <c r="DN380" s="414"/>
      <c r="DO380" s="414"/>
      <c r="DP380" s="414"/>
      <c r="DQ380" s="414"/>
      <c r="DR380" s="414"/>
      <c r="DS380" s="414"/>
      <c r="DT380" s="414"/>
      <c r="DU380" s="414"/>
      <c r="DV380" s="414"/>
      <c r="DW380" s="414"/>
      <c r="DX380" s="414"/>
      <c r="DY380" s="414"/>
      <c r="DZ380" s="414"/>
      <c r="EA380" s="414"/>
      <c r="EB380" s="414"/>
      <c r="EC380" s="414"/>
      <c r="ED380" s="414"/>
      <c r="EE380" s="414"/>
      <c r="EF380" s="414"/>
      <c r="EG380" s="414"/>
      <c r="EH380" s="414"/>
      <c r="EI380" s="414"/>
      <c r="EJ380" s="414"/>
      <c r="EK380" s="414"/>
      <c r="EL380" s="414"/>
      <c r="EM380" s="414"/>
      <c r="EN380" s="414"/>
      <c r="EO380" s="414"/>
      <c r="EP380" s="414"/>
      <c r="EQ380" s="414"/>
      <c r="ER380" s="414"/>
      <c r="ES380" s="414"/>
      <c r="ET380" s="414"/>
      <c r="EU380" s="414"/>
    </row>
    <row r="381" spans="1:151" s="424" customFormat="1" ht="60" hidden="1">
      <c r="A381" s="424" t="s">
        <v>2746</v>
      </c>
      <c r="B381" s="424" t="s">
        <v>954</v>
      </c>
      <c r="C381" s="457" t="s">
        <v>361</v>
      </c>
      <c r="D381" s="426" t="s">
        <v>2747</v>
      </c>
      <c r="E381" s="426" t="s">
        <v>2748</v>
      </c>
      <c r="F381" s="424" t="s">
        <v>33</v>
      </c>
      <c r="G381" s="424">
        <v>4003015</v>
      </c>
      <c r="H381" s="424" t="s">
        <v>1508</v>
      </c>
      <c r="I381" s="425">
        <v>36526</v>
      </c>
      <c r="J381" s="425" t="s">
        <v>1510</v>
      </c>
      <c r="K381" s="425" t="s">
        <v>1511</v>
      </c>
      <c r="L381" s="425" t="s">
        <v>1511</v>
      </c>
      <c r="M381" s="424" t="s">
        <v>1512</v>
      </c>
      <c r="N381" s="424" t="s">
        <v>1523</v>
      </c>
      <c r="O381" s="424" t="s">
        <v>1980</v>
      </c>
      <c r="P381" s="424" t="s">
        <v>33</v>
      </c>
      <c r="Q381" s="424" t="s">
        <v>32</v>
      </c>
      <c r="R381" s="424" t="s">
        <v>2689</v>
      </c>
      <c r="S381" s="424" t="s">
        <v>1509</v>
      </c>
      <c r="T381" s="424" t="s">
        <v>1516</v>
      </c>
      <c r="V381" s="424" t="s">
        <v>1517</v>
      </c>
      <c r="X381" s="424" t="s">
        <v>1517</v>
      </c>
      <c r="AA381" s="424" t="s">
        <v>33</v>
      </c>
      <c r="AB381" s="424" t="s">
        <v>1509</v>
      </c>
      <c r="AC381" s="424" t="s">
        <v>1509</v>
      </c>
      <c r="AD381" s="424" t="s">
        <v>1509</v>
      </c>
      <c r="AE381" s="424" t="s">
        <v>1509</v>
      </c>
      <c r="AF381" s="425">
        <v>44823</v>
      </c>
      <c r="AG381" s="424" t="s">
        <v>1509</v>
      </c>
      <c r="AH381" s="424">
        <v>1</v>
      </c>
      <c r="AI381" s="414"/>
      <c r="AJ381" s="414"/>
      <c r="AK381" s="414"/>
      <c r="AL381" s="414"/>
      <c r="AM381" s="414"/>
      <c r="AN381" s="414"/>
      <c r="AO381" s="414"/>
      <c r="AP381" s="414"/>
      <c r="AQ381" s="414"/>
      <c r="AR381" s="414"/>
      <c r="AS381" s="414"/>
      <c r="AT381" s="414"/>
      <c r="AU381" s="414"/>
      <c r="AV381" s="414"/>
      <c r="AW381" s="414"/>
      <c r="AX381" s="414"/>
      <c r="AY381" s="414"/>
      <c r="AZ381" s="414"/>
      <c r="BA381" s="414"/>
      <c r="BB381" s="414"/>
      <c r="BC381" s="414"/>
      <c r="BD381" s="414"/>
      <c r="BE381" s="414"/>
      <c r="BF381" s="414"/>
      <c r="BG381" s="414"/>
      <c r="BH381" s="414"/>
      <c r="BI381" s="414"/>
      <c r="BJ381" s="414"/>
      <c r="BK381" s="414"/>
      <c r="BL381" s="414"/>
      <c r="BM381" s="414"/>
      <c r="BN381" s="414"/>
      <c r="BO381" s="414"/>
      <c r="BP381" s="414"/>
      <c r="BQ381" s="414"/>
      <c r="BR381" s="414"/>
      <c r="BS381" s="414"/>
      <c r="BT381" s="414"/>
      <c r="BU381" s="414"/>
      <c r="BV381" s="414"/>
      <c r="BW381" s="414"/>
      <c r="BX381" s="414"/>
      <c r="BY381" s="414"/>
      <c r="BZ381" s="414"/>
      <c r="CA381" s="414"/>
      <c r="CB381" s="414"/>
      <c r="CC381" s="414"/>
      <c r="CD381" s="414"/>
      <c r="CE381" s="414"/>
      <c r="CF381" s="414"/>
      <c r="CG381" s="414"/>
      <c r="CH381" s="414"/>
      <c r="CI381" s="414"/>
      <c r="CJ381" s="414"/>
      <c r="CK381" s="414"/>
      <c r="CL381" s="414"/>
      <c r="CM381" s="414"/>
      <c r="CN381" s="414"/>
      <c r="CO381" s="414"/>
      <c r="CP381" s="414"/>
      <c r="CQ381" s="414"/>
      <c r="CR381" s="414"/>
      <c r="CS381" s="414"/>
      <c r="CT381" s="414"/>
      <c r="CU381" s="414"/>
      <c r="CV381" s="414"/>
      <c r="CW381" s="414"/>
      <c r="CX381" s="414"/>
      <c r="CY381" s="414"/>
      <c r="CZ381" s="414"/>
      <c r="DA381" s="414"/>
      <c r="DB381" s="414"/>
      <c r="DC381" s="414"/>
      <c r="DD381" s="414"/>
      <c r="DE381" s="414"/>
      <c r="DF381" s="414"/>
      <c r="DG381" s="414"/>
      <c r="DH381" s="414"/>
      <c r="DI381" s="414"/>
      <c r="DJ381" s="414"/>
      <c r="DK381" s="414"/>
      <c r="DL381" s="414"/>
      <c r="DM381" s="414"/>
      <c r="DN381" s="414"/>
      <c r="DO381" s="414"/>
      <c r="DP381" s="414"/>
      <c r="DQ381" s="414"/>
      <c r="DR381" s="414"/>
      <c r="DS381" s="414"/>
      <c r="DT381" s="414"/>
      <c r="DU381" s="414"/>
      <c r="DV381" s="414"/>
      <c r="DW381" s="414"/>
      <c r="DX381" s="414"/>
      <c r="DY381" s="414"/>
      <c r="DZ381" s="414"/>
      <c r="EA381" s="414"/>
      <c r="EB381" s="414"/>
      <c r="EC381" s="414"/>
      <c r="ED381" s="414"/>
      <c r="EE381" s="414"/>
      <c r="EF381" s="414"/>
      <c r="EG381" s="414"/>
      <c r="EH381" s="414"/>
      <c r="EI381" s="414"/>
      <c r="EJ381" s="414"/>
      <c r="EK381" s="414"/>
      <c r="EL381" s="414"/>
      <c r="EM381" s="414"/>
      <c r="EN381" s="414"/>
      <c r="EO381" s="414"/>
      <c r="EP381" s="414"/>
      <c r="EQ381" s="414"/>
      <c r="ER381" s="414"/>
      <c r="ES381" s="414"/>
      <c r="ET381" s="414"/>
      <c r="EU381" s="414"/>
    </row>
    <row r="382" spans="1:151" s="424" customFormat="1" ht="165" hidden="1">
      <c r="A382" s="424" t="s">
        <v>2749</v>
      </c>
      <c r="B382" s="424" t="s">
        <v>954</v>
      </c>
      <c r="C382" s="457" t="s">
        <v>361</v>
      </c>
      <c r="D382" s="426" t="s">
        <v>2750</v>
      </c>
      <c r="E382" s="426" t="s">
        <v>2751</v>
      </c>
      <c r="F382" s="424" t="s">
        <v>33</v>
      </c>
      <c r="G382" s="424">
        <v>4001035</v>
      </c>
      <c r="H382" s="424" t="s">
        <v>1508</v>
      </c>
      <c r="I382" s="425">
        <v>36526</v>
      </c>
      <c r="J382" s="425" t="s">
        <v>1510</v>
      </c>
      <c r="K382" s="425" t="s">
        <v>1511</v>
      </c>
      <c r="L382" s="425" t="s">
        <v>1511</v>
      </c>
      <c r="M382" s="424" t="s">
        <v>1512</v>
      </c>
      <c r="N382" s="424" t="s">
        <v>1523</v>
      </c>
      <c r="O382" s="424" t="s">
        <v>1514</v>
      </c>
      <c r="P382" s="424" t="s">
        <v>33</v>
      </c>
      <c r="Q382" s="424" t="s">
        <v>32</v>
      </c>
      <c r="R382" s="424" t="s">
        <v>2689</v>
      </c>
      <c r="S382" s="424" t="s">
        <v>1509</v>
      </c>
      <c r="T382" s="424" t="s">
        <v>1516</v>
      </c>
      <c r="V382" s="424" t="s">
        <v>1517</v>
      </c>
      <c r="X382" s="424" t="s">
        <v>1517</v>
      </c>
      <c r="AA382" s="424" t="s">
        <v>32</v>
      </c>
      <c r="AB382" s="424" t="s">
        <v>1509</v>
      </c>
      <c r="AC382" s="424" t="s">
        <v>1509</v>
      </c>
      <c r="AD382" s="424" t="s">
        <v>1509</v>
      </c>
      <c r="AE382" s="424" t="s">
        <v>1509</v>
      </c>
      <c r="AF382" s="425">
        <v>44823</v>
      </c>
      <c r="AG382" s="424" t="s">
        <v>1509</v>
      </c>
      <c r="AH382" s="424">
        <v>1</v>
      </c>
      <c r="AI382" s="414"/>
      <c r="AJ382" s="414"/>
      <c r="AK382" s="414"/>
      <c r="AL382" s="414"/>
      <c r="AM382" s="414"/>
      <c r="AN382" s="414"/>
      <c r="AO382" s="414"/>
      <c r="AP382" s="414"/>
      <c r="AQ382" s="414"/>
      <c r="AR382" s="414"/>
      <c r="AS382" s="414"/>
      <c r="AT382" s="414"/>
      <c r="AU382" s="414"/>
      <c r="AV382" s="414"/>
      <c r="AW382" s="414"/>
      <c r="AX382" s="414"/>
      <c r="AY382" s="414"/>
      <c r="AZ382" s="414"/>
      <c r="BA382" s="414"/>
      <c r="BB382" s="414"/>
      <c r="BC382" s="414"/>
      <c r="BD382" s="414"/>
      <c r="BE382" s="414"/>
      <c r="BF382" s="414"/>
      <c r="BG382" s="414"/>
      <c r="BH382" s="414"/>
      <c r="BI382" s="414"/>
      <c r="BJ382" s="414"/>
      <c r="BK382" s="414"/>
      <c r="BL382" s="414"/>
      <c r="BM382" s="414"/>
      <c r="BN382" s="414"/>
      <c r="BO382" s="414"/>
      <c r="BP382" s="414"/>
      <c r="BQ382" s="414"/>
      <c r="BR382" s="414"/>
      <c r="BS382" s="414"/>
      <c r="BT382" s="414"/>
      <c r="BU382" s="414"/>
      <c r="BV382" s="414"/>
      <c r="BW382" s="414"/>
      <c r="BX382" s="414"/>
      <c r="BY382" s="414"/>
      <c r="BZ382" s="414"/>
      <c r="CA382" s="414"/>
      <c r="CB382" s="414"/>
      <c r="CC382" s="414"/>
      <c r="CD382" s="414"/>
      <c r="CE382" s="414"/>
      <c r="CF382" s="414"/>
      <c r="CG382" s="414"/>
      <c r="CH382" s="414"/>
      <c r="CI382" s="414"/>
      <c r="CJ382" s="414"/>
      <c r="CK382" s="414"/>
      <c r="CL382" s="414"/>
      <c r="CM382" s="414"/>
      <c r="CN382" s="414"/>
      <c r="CO382" s="414"/>
      <c r="CP382" s="414"/>
      <c r="CQ382" s="414"/>
      <c r="CR382" s="414"/>
      <c r="CS382" s="414"/>
      <c r="CT382" s="414"/>
      <c r="CU382" s="414"/>
      <c r="CV382" s="414"/>
      <c r="CW382" s="414"/>
      <c r="CX382" s="414"/>
      <c r="CY382" s="414"/>
      <c r="CZ382" s="414"/>
      <c r="DA382" s="414"/>
      <c r="DB382" s="414"/>
      <c r="DC382" s="414"/>
      <c r="DD382" s="414"/>
      <c r="DE382" s="414"/>
      <c r="DF382" s="414"/>
      <c r="DG382" s="414"/>
      <c r="DH382" s="414"/>
      <c r="DI382" s="414"/>
      <c r="DJ382" s="414"/>
      <c r="DK382" s="414"/>
      <c r="DL382" s="414"/>
      <c r="DM382" s="414"/>
      <c r="DN382" s="414"/>
      <c r="DO382" s="414"/>
      <c r="DP382" s="414"/>
      <c r="DQ382" s="414"/>
      <c r="DR382" s="414"/>
      <c r="DS382" s="414"/>
      <c r="DT382" s="414"/>
      <c r="DU382" s="414"/>
      <c r="DV382" s="414"/>
      <c r="DW382" s="414"/>
      <c r="DX382" s="414"/>
      <c r="DY382" s="414"/>
      <c r="DZ382" s="414"/>
      <c r="EA382" s="414"/>
      <c r="EB382" s="414"/>
      <c r="EC382" s="414"/>
      <c r="ED382" s="414"/>
      <c r="EE382" s="414"/>
      <c r="EF382" s="414"/>
      <c r="EG382" s="414"/>
      <c r="EH382" s="414"/>
      <c r="EI382" s="414"/>
      <c r="EJ382" s="414"/>
      <c r="EK382" s="414"/>
      <c r="EL382" s="414"/>
      <c r="EM382" s="414"/>
      <c r="EN382" s="414"/>
      <c r="EO382" s="414"/>
      <c r="EP382" s="414"/>
      <c r="EQ382" s="414"/>
      <c r="ER382" s="414"/>
      <c r="ES382" s="414"/>
      <c r="ET382" s="414"/>
      <c r="EU382" s="414"/>
    </row>
    <row r="383" spans="1:151" s="424" customFormat="1" ht="75" hidden="1">
      <c r="A383" s="424" t="s">
        <v>2752</v>
      </c>
      <c r="B383" s="424" t="s">
        <v>954</v>
      </c>
      <c r="C383" s="457" t="s">
        <v>361</v>
      </c>
      <c r="D383" s="426" t="s">
        <v>2753</v>
      </c>
      <c r="E383" s="426" t="s">
        <v>2754</v>
      </c>
      <c r="F383" s="424" t="s">
        <v>33</v>
      </c>
      <c r="G383" s="424">
        <v>400305</v>
      </c>
      <c r="H383" s="424" t="s">
        <v>1508</v>
      </c>
      <c r="I383" s="425">
        <v>43466</v>
      </c>
      <c r="J383" s="425" t="s">
        <v>1510</v>
      </c>
      <c r="K383" s="425" t="s">
        <v>1511</v>
      </c>
      <c r="L383" s="425" t="s">
        <v>1511</v>
      </c>
      <c r="M383" s="424" t="s">
        <v>1512</v>
      </c>
      <c r="N383" s="424" t="s">
        <v>1523</v>
      </c>
      <c r="O383" s="424" t="s">
        <v>1514</v>
      </c>
      <c r="P383" s="424" t="s">
        <v>33</v>
      </c>
      <c r="Q383" s="424" t="s">
        <v>32</v>
      </c>
      <c r="R383" s="424" t="s">
        <v>2689</v>
      </c>
      <c r="S383" s="424" t="s">
        <v>1509</v>
      </c>
      <c r="T383" s="424" t="s">
        <v>1516</v>
      </c>
      <c r="V383" s="424" t="s">
        <v>1517</v>
      </c>
      <c r="X383" s="424" t="s">
        <v>1517</v>
      </c>
      <c r="AA383" s="424" t="s">
        <v>32</v>
      </c>
      <c r="AB383" s="424" t="s">
        <v>1509</v>
      </c>
      <c r="AC383" s="424" t="s">
        <v>1509</v>
      </c>
      <c r="AD383" s="424" t="s">
        <v>1509</v>
      </c>
      <c r="AE383" s="424" t="s">
        <v>1509</v>
      </c>
      <c r="AF383" s="425">
        <v>44823</v>
      </c>
      <c r="AG383" s="424" t="s">
        <v>1509</v>
      </c>
      <c r="AH383" s="424">
        <v>1</v>
      </c>
      <c r="AI383" s="414"/>
      <c r="AJ383" s="414"/>
      <c r="AK383" s="414"/>
      <c r="AL383" s="414"/>
      <c r="AM383" s="414"/>
      <c r="AN383" s="414"/>
      <c r="AO383" s="414"/>
      <c r="AP383" s="414"/>
      <c r="AQ383" s="414"/>
      <c r="AR383" s="414"/>
      <c r="AS383" s="414"/>
      <c r="AT383" s="414"/>
      <c r="AU383" s="414"/>
      <c r="AV383" s="414"/>
      <c r="AW383" s="414"/>
      <c r="AX383" s="414"/>
      <c r="AY383" s="414"/>
      <c r="AZ383" s="414"/>
      <c r="BA383" s="414"/>
      <c r="BB383" s="414"/>
      <c r="BC383" s="414"/>
      <c r="BD383" s="414"/>
      <c r="BE383" s="414"/>
      <c r="BF383" s="414"/>
      <c r="BG383" s="414"/>
      <c r="BH383" s="414"/>
      <c r="BI383" s="414"/>
      <c r="BJ383" s="414"/>
      <c r="BK383" s="414"/>
      <c r="BL383" s="414"/>
      <c r="BM383" s="414"/>
      <c r="BN383" s="414"/>
      <c r="BO383" s="414"/>
      <c r="BP383" s="414"/>
      <c r="BQ383" s="414"/>
      <c r="BR383" s="414"/>
      <c r="BS383" s="414"/>
      <c r="BT383" s="414"/>
      <c r="BU383" s="414"/>
      <c r="BV383" s="414"/>
      <c r="BW383" s="414"/>
      <c r="BX383" s="414"/>
      <c r="BY383" s="414"/>
      <c r="BZ383" s="414"/>
      <c r="CA383" s="414"/>
      <c r="CB383" s="414"/>
      <c r="CC383" s="414"/>
      <c r="CD383" s="414"/>
      <c r="CE383" s="414"/>
      <c r="CF383" s="414"/>
      <c r="CG383" s="414"/>
      <c r="CH383" s="414"/>
      <c r="CI383" s="414"/>
      <c r="CJ383" s="414"/>
      <c r="CK383" s="414"/>
      <c r="CL383" s="414"/>
      <c r="CM383" s="414"/>
      <c r="CN383" s="414"/>
      <c r="CO383" s="414"/>
      <c r="CP383" s="414"/>
      <c r="CQ383" s="414"/>
      <c r="CR383" s="414"/>
      <c r="CS383" s="414"/>
      <c r="CT383" s="414"/>
      <c r="CU383" s="414"/>
      <c r="CV383" s="414"/>
      <c r="CW383" s="414"/>
      <c r="CX383" s="414"/>
      <c r="CY383" s="414"/>
      <c r="CZ383" s="414"/>
      <c r="DA383" s="414"/>
      <c r="DB383" s="414"/>
      <c r="DC383" s="414"/>
      <c r="DD383" s="414"/>
      <c r="DE383" s="414"/>
      <c r="DF383" s="414"/>
      <c r="DG383" s="414"/>
      <c r="DH383" s="414"/>
      <c r="DI383" s="414"/>
      <c r="DJ383" s="414"/>
      <c r="DK383" s="414"/>
      <c r="DL383" s="414"/>
      <c r="DM383" s="414"/>
      <c r="DN383" s="414"/>
      <c r="DO383" s="414"/>
      <c r="DP383" s="414"/>
      <c r="DQ383" s="414"/>
      <c r="DR383" s="414"/>
      <c r="DS383" s="414"/>
      <c r="DT383" s="414"/>
      <c r="DU383" s="414"/>
      <c r="DV383" s="414"/>
      <c r="DW383" s="414"/>
      <c r="DX383" s="414"/>
      <c r="DY383" s="414"/>
      <c r="DZ383" s="414"/>
      <c r="EA383" s="414"/>
      <c r="EB383" s="414"/>
      <c r="EC383" s="414"/>
      <c r="ED383" s="414"/>
      <c r="EE383" s="414"/>
      <c r="EF383" s="414"/>
      <c r="EG383" s="414"/>
      <c r="EH383" s="414"/>
      <c r="EI383" s="414"/>
      <c r="EJ383" s="414"/>
      <c r="EK383" s="414"/>
      <c r="EL383" s="414"/>
      <c r="EM383" s="414"/>
      <c r="EN383" s="414"/>
      <c r="EO383" s="414"/>
      <c r="EP383" s="414"/>
      <c r="EQ383" s="414"/>
      <c r="ER383" s="414"/>
      <c r="ES383" s="414"/>
      <c r="ET383" s="414"/>
      <c r="EU383" s="414"/>
    </row>
    <row r="384" spans="1:151" s="424" customFormat="1" ht="105" hidden="1">
      <c r="A384" s="424" t="s">
        <v>2755</v>
      </c>
      <c r="B384" s="424" t="s">
        <v>954</v>
      </c>
      <c r="C384" s="457" t="s">
        <v>361</v>
      </c>
      <c r="D384" s="426" t="s">
        <v>2756</v>
      </c>
      <c r="E384" s="426" t="s">
        <v>2757</v>
      </c>
      <c r="F384" s="424" t="s">
        <v>33</v>
      </c>
      <c r="G384" s="424">
        <v>400305</v>
      </c>
      <c r="H384" s="424" t="s">
        <v>1508</v>
      </c>
      <c r="I384" s="425">
        <v>43466</v>
      </c>
      <c r="J384" s="425" t="s">
        <v>1510</v>
      </c>
      <c r="K384" s="425" t="s">
        <v>1511</v>
      </c>
      <c r="L384" s="425" t="s">
        <v>1511</v>
      </c>
      <c r="M384" s="424" t="s">
        <v>1512</v>
      </c>
      <c r="N384" s="424" t="s">
        <v>1523</v>
      </c>
      <c r="O384" s="424" t="s">
        <v>1980</v>
      </c>
      <c r="P384" s="424" t="s">
        <v>33</v>
      </c>
      <c r="Q384" s="424" t="s">
        <v>32</v>
      </c>
      <c r="R384" s="424" t="s">
        <v>2689</v>
      </c>
      <c r="S384" s="424" t="s">
        <v>1509</v>
      </c>
      <c r="T384" s="424" t="s">
        <v>1516</v>
      </c>
      <c r="V384" s="424" t="s">
        <v>1517</v>
      </c>
      <c r="X384" s="424" t="s">
        <v>1517</v>
      </c>
      <c r="AA384" s="424" t="s">
        <v>33</v>
      </c>
      <c r="AB384" s="424" t="s">
        <v>1509</v>
      </c>
      <c r="AC384" s="424" t="s">
        <v>1509</v>
      </c>
      <c r="AD384" s="424" t="s">
        <v>1509</v>
      </c>
      <c r="AE384" s="424" t="s">
        <v>1509</v>
      </c>
      <c r="AF384" s="425">
        <v>44823</v>
      </c>
      <c r="AG384" s="424" t="s">
        <v>1509</v>
      </c>
      <c r="AH384" s="424">
        <v>1</v>
      </c>
      <c r="AI384" s="414"/>
      <c r="AJ384" s="414"/>
      <c r="AK384" s="414"/>
      <c r="AL384" s="414"/>
      <c r="AM384" s="414"/>
      <c r="AN384" s="414"/>
      <c r="AO384" s="414"/>
      <c r="AP384" s="414"/>
      <c r="AQ384" s="414"/>
      <c r="AR384" s="414"/>
      <c r="AS384" s="414"/>
      <c r="AT384" s="414"/>
      <c r="AU384" s="414"/>
      <c r="AV384" s="414"/>
      <c r="AW384" s="414"/>
      <c r="AX384" s="414"/>
      <c r="AY384" s="414"/>
      <c r="AZ384" s="414"/>
      <c r="BA384" s="414"/>
      <c r="BB384" s="414"/>
      <c r="BC384" s="414"/>
      <c r="BD384" s="414"/>
      <c r="BE384" s="414"/>
      <c r="BF384" s="414"/>
      <c r="BG384" s="414"/>
      <c r="BH384" s="414"/>
      <c r="BI384" s="414"/>
      <c r="BJ384" s="414"/>
      <c r="BK384" s="414"/>
      <c r="BL384" s="414"/>
      <c r="BM384" s="414"/>
      <c r="BN384" s="414"/>
      <c r="BO384" s="414"/>
      <c r="BP384" s="414"/>
      <c r="BQ384" s="414"/>
      <c r="BR384" s="414"/>
      <c r="BS384" s="414"/>
      <c r="BT384" s="414"/>
      <c r="BU384" s="414"/>
      <c r="BV384" s="414"/>
      <c r="BW384" s="414"/>
      <c r="BX384" s="414"/>
      <c r="BY384" s="414"/>
      <c r="BZ384" s="414"/>
      <c r="CA384" s="414"/>
      <c r="CB384" s="414"/>
      <c r="CC384" s="414"/>
      <c r="CD384" s="414"/>
      <c r="CE384" s="414"/>
      <c r="CF384" s="414"/>
      <c r="CG384" s="414"/>
      <c r="CH384" s="414"/>
      <c r="CI384" s="414"/>
      <c r="CJ384" s="414"/>
      <c r="CK384" s="414"/>
      <c r="CL384" s="414"/>
      <c r="CM384" s="414"/>
      <c r="CN384" s="414"/>
      <c r="CO384" s="414"/>
      <c r="CP384" s="414"/>
      <c r="CQ384" s="414"/>
      <c r="CR384" s="414"/>
      <c r="CS384" s="414"/>
      <c r="CT384" s="414"/>
      <c r="CU384" s="414"/>
      <c r="CV384" s="414"/>
      <c r="CW384" s="414"/>
      <c r="CX384" s="414"/>
      <c r="CY384" s="414"/>
      <c r="CZ384" s="414"/>
      <c r="DA384" s="414"/>
      <c r="DB384" s="414"/>
      <c r="DC384" s="414"/>
      <c r="DD384" s="414"/>
      <c r="DE384" s="414"/>
      <c r="DF384" s="414"/>
      <c r="DG384" s="414"/>
      <c r="DH384" s="414"/>
      <c r="DI384" s="414"/>
      <c r="DJ384" s="414"/>
      <c r="DK384" s="414"/>
      <c r="DL384" s="414"/>
      <c r="DM384" s="414"/>
      <c r="DN384" s="414"/>
      <c r="DO384" s="414"/>
      <c r="DP384" s="414"/>
      <c r="DQ384" s="414"/>
      <c r="DR384" s="414"/>
      <c r="DS384" s="414"/>
      <c r="DT384" s="414"/>
      <c r="DU384" s="414"/>
      <c r="DV384" s="414"/>
      <c r="DW384" s="414"/>
      <c r="DX384" s="414"/>
      <c r="DY384" s="414"/>
      <c r="DZ384" s="414"/>
      <c r="EA384" s="414"/>
      <c r="EB384" s="414"/>
      <c r="EC384" s="414"/>
      <c r="ED384" s="414"/>
      <c r="EE384" s="414"/>
      <c r="EF384" s="414"/>
      <c r="EG384" s="414"/>
      <c r="EH384" s="414"/>
      <c r="EI384" s="414"/>
      <c r="EJ384" s="414"/>
      <c r="EK384" s="414"/>
      <c r="EL384" s="414"/>
      <c r="EM384" s="414"/>
      <c r="EN384" s="414"/>
      <c r="EO384" s="414"/>
      <c r="EP384" s="414"/>
      <c r="EQ384" s="414"/>
      <c r="ER384" s="414"/>
      <c r="ES384" s="414"/>
      <c r="ET384" s="414"/>
      <c r="EU384" s="414"/>
    </row>
    <row r="385" spans="1:151" s="424" customFormat="1" ht="60" hidden="1">
      <c r="A385" s="424" t="s">
        <v>2758</v>
      </c>
      <c r="B385" s="424" t="s">
        <v>954</v>
      </c>
      <c r="C385" s="457" t="s">
        <v>361</v>
      </c>
      <c r="D385" s="426" t="s">
        <v>2759</v>
      </c>
      <c r="E385" s="426" t="s">
        <v>2760</v>
      </c>
      <c r="F385" s="424" t="s">
        <v>33</v>
      </c>
      <c r="G385" s="424">
        <v>400305</v>
      </c>
      <c r="H385" s="424" t="s">
        <v>1508</v>
      </c>
      <c r="I385" s="425">
        <v>36526</v>
      </c>
      <c r="J385" s="425" t="s">
        <v>1211</v>
      </c>
      <c r="K385" s="425" t="s">
        <v>1511</v>
      </c>
      <c r="L385" s="425" t="s">
        <v>1511</v>
      </c>
      <c r="M385" s="424" t="s">
        <v>1512</v>
      </c>
      <c r="N385" s="424" t="s">
        <v>1523</v>
      </c>
      <c r="O385" s="424" t="s">
        <v>1514</v>
      </c>
      <c r="P385" s="424" t="s">
        <v>33</v>
      </c>
      <c r="Q385" s="424" t="s">
        <v>32</v>
      </c>
      <c r="R385" s="424" t="s">
        <v>2689</v>
      </c>
      <c r="S385" s="424" t="s">
        <v>1509</v>
      </c>
      <c r="T385" s="424" t="s">
        <v>1516</v>
      </c>
      <c r="V385" s="424" t="s">
        <v>1517</v>
      </c>
      <c r="X385" s="424" t="s">
        <v>1517</v>
      </c>
      <c r="AA385" s="424" t="s">
        <v>32</v>
      </c>
      <c r="AB385" s="424" t="s">
        <v>1509</v>
      </c>
      <c r="AC385" s="424" t="s">
        <v>1509</v>
      </c>
      <c r="AD385" s="424" t="s">
        <v>1509</v>
      </c>
      <c r="AE385" s="424" t="s">
        <v>1509</v>
      </c>
      <c r="AF385" s="425">
        <v>44823</v>
      </c>
      <c r="AG385" s="424" t="s">
        <v>1509</v>
      </c>
      <c r="AH385" s="424">
        <v>1</v>
      </c>
      <c r="AI385" s="414"/>
      <c r="AJ385" s="414"/>
      <c r="AK385" s="414"/>
      <c r="AL385" s="414"/>
      <c r="AM385" s="414"/>
      <c r="AN385" s="414"/>
      <c r="AO385" s="414"/>
      <c r="AP385" s="414"/>
      <c r="AQ385" s="414"/>
      <c r="AR385" s="414"/>
      <c r="AS385" s="414"/>
      <c r="AT385" s="414"/>
      <c r="AU385" s="414"/>
      <c r="AV385" s="414"/>
      <c r="AW385" s="414"/>
      <c r="AX385" s="414"/>
      <c r="AY385" s="414"/>
      <c r="AZ385" s="414"/>
      <c r="BA385" s="414"/>
      <c r="BB385" s="414"/>
      <c r="BC385" s="414"/>
      <c r="BD385" s="414"/>
      <c r="BE385" s="414"/>
      <c r="BF385" s="414"/>
      <c r="BG385" s="414"/>
      <c r="BH385" s="414"/>
      <c r="BI385" s="414"/>
      <c r="BJ385" s="414"/>
      <c r="BK385" s="414"/>
      <c r="BL385" s="414"/>
      <c r="BM385" s="414"/>
      <c r="BN385" s="414"/>
      <c r="BO385" s="414"/>
      <c r="BP385" s="414"/>
      <c r="BQ385" s="414"/>
      <c r="BR385" s="414"/>
      <c r="BS385" s="414"/>
      <c r="BT385" s="414"/>
      <c r="BU385" s="414"/>
      <c r="BV385" s="414"/>
      <c r="BW385" s="414"/>
      <c r="BX385" s="414"/>
      <c r="BY385" s="414"/>
      <c r="BZ385" s="414"/>
      <c r="CA385" s="414"/>
      <c r="CB385" s="414"/>
      <c r="CC385" s="414"/>
      <c r="CD385" s="414"/>
      <c r="CE385" s="414"/>
      <c r="CF385" s="414"/>
      <c r="CG385" s="414"/>
      <c r="CH385" s="414"/>
      <c r="CI385" s="414"/>
      <c r="CJ385" s="414"/>
      <c r="CK385" s="414"/>
      <c r="CL385" s="414"/>
      <c r="CM385" s="414"/>
      <c r="CN385" s="414"/>
      <c r="CO385" s="414"/>
      <c r="CP385" s="414"/>
      <c r="CQ385" s="414"/>
      <c r="CR385" s="414"/>
      <c r="CS385" s="414"/>
      <c r="CT385" s="414"/>
      <c r="CU385" s="414"/>
      <c r="CV385" s="414"/>
      <c r="CW385" s="414"/>
      <c r="CX385" s="414"/>
      <c r="CY385" s="414"/>
      <c r="CZ385" s="414"/>
      <c r="DA385" s="414"/>
      <c r="DB385" s="414"/>
      <c r="DC385" s="414"/>
      <c r="DD385" s="414"/>
      <c r="DE385" s="414"/>
      <c r="DF385" s="414"/>
      <c r="DG385" s="414"/>
      <c r="DH385" s="414"/>
      <c r="DI385" s="414"/>
      <c r="DJ385" s="414"/>
      <c r="DK385" s="414"/>
      <c r="DL385" s="414"/>
      <c r="DM385" s="414"/>
      <c r="DN385" s="414"/>
      <c r="DO385" s="414"/>
      <c r="DP385" s="414"/>
      <c r="DQ385" s="414"/>
      <c r="DR385" s="414"/>
      <c r="DS385" s="414"/>
      <c r="DT385" s="414"/>
      <c r="DU385" s="414"/>
      <c r="DV385" s="414"/>
      <c r="DW385" s="414"/>
      <c r="DX385" s="414"/>
      <c r="DY385" s="414"/>
      <c r="DZ385" s="414"/>
      <c r="EA385" s="414"/>
      <c r="EB385" s="414"/>
      <c r="EC385" s="414"/>
      <c r="ED385" s="414"/>
      <c r="EE385" s="414"/>
      <c r="EF385" s="414"/>
      <c r="EG385" s="414"/>
      <c r="EH385" s="414"/>
      <c r="EI385" s="414"/>
      <c r="EJ385" s="414"/>
      <c r="EK385" s="414"/>
      <c r="EL385" s="414"/>
      <c r="EM385" s="414"/>
      <c r="EN385" s="414"/>
      <c r="EO385" s="414"/>
      <c r="EP385" s="414"/>
      <c r="EQ385" s="414"/>
      <c r="ER385" s="414"/>
      <c r="ES385" s="414"/>
      <c r="ET385" s="414"/>
      <c r="EU385" s="414"/>
    </row>
    <row r="386" spans="1:151" s="424" customFormat="1" ht="75" hidden="1">
      <c r="A386" s="424" t="s">
        <v>2761</v>
      </c>
      <c r="B386" s="424" t="s">
        <v>954</v>
      </c>
      <c r="C386" s="457" t="s">
        <v>361</v>
      </c>
      <c r="D386" s="426" t="s">
        <v>2762</v>
      </c>
      <c r="E386" s="426" t="s">
        <v>2763</v>
      </c>
      <c r="F386" s="424" t="s">
        <v>33</v>
      </c>
      <c r="G386" s="424">
        <v>400305</v>
      </c>
      <c r="H386" s="424" t="s">
        <v>1508</v>
      </c>
      <c r="I386" s="425">
        <v>43466</v>
      </c>
      <c r="J386" s="425" t="s">
        <v>1066</v>
      </c>
      <c r="K386" s="425" t="s">
        <v>1511</v>
      </c>
      <c r="L386" s="425" t="s">
        <v>1511</v>
      </c>
      <c r="M386" s="424" t="s">
        <v>1512</v>
      </c>
      <c r="N386" s="424" t="s">
        <v>1523</v>
      </c>
      <c r="O386" s="424" t="s">
        <v>1581</v>
      </c>
      <c r="P386" s="424" t="s">
        <v>33</v>
      </c>
      <c r="Q386" s="424" t="s">
        <v>32</v>
      </c>
      <c r="R386" s="424" t="s">
        <v>2689</v>
      </c>
      <c r="S386" s="424" t="s">
        <v>1509</v>
      </c>
      <c r="T386" s="424" t="s">
        <v>1516</v>
      </c>
      <c r="V386" s="424" t="s">
        <v>1517</v>
      </c>
      <c r="X386" s="424" t="s">
        <v>1517</v>
      </c>
      <c r="AA386" s="424" t="s">
        <v>32</v>
      </c>
      <c r="AB386" s="424" t="s">
        <v>1509</v>
      </c>
      <c r="AC386" s="424" t="s">
        <v>1509</v>
      </c>
      <c r="AD386" s="424" t="s">
        <v>1509</v>
      </c>
      <c r="AE386" s="424" t="s">
        <v>1509</v>
      </c>
      <c r="AF386" s="425">
        <v>44823</v>
      </c>
      <c r="AG386" s="424" t="s">
        <v>1509</v>
      </c>
      <c r="AH386" s="424">
        <v>1</v>
      </c>
      <c r="AI386" s="414"/>
      <c r="AJ386" s="414"/>
      <c r="AK386" s="414"/>
      <c r="AL386" s="414"/>
      <c r="AM386" s="414"/>
      <c r="AN386" s="414"/>
      <c r="AO386" s="414"/>
      <c r="AP386" s="414"/>
      <c r="AQ386" s="414"/>
      <c r="AR386" s="414"/>
      <c r="AS386" s="414"/>
      <c r="AT386" s="414"/>
      <c r="AU386" s="414"/>
      <c r="AV386" s="414"/>
      <c r="AW386" s="414"/>
      <c r="AX386" s="414"/>
      <c r="AY386" s="414"/>
      <c r="AZ386" s="414"/>
      <c r="BA386" s="414"/>
      <c r="BB386" s="414"/>
      <c r="BC386" s="414"/>
      <c r="BD386" s="414"/>
      <c r="BE386" s="414"/>
      <c r="BF386" s="414"/>
      <c r="BG386" s="414"/>
      <c r="BH386" s="414"/>
      <c r="BI386" s="414"/>
      <c r="BJ386" s="414"/>
      <c r="BK386" s="414"/>
      <c r="BL386" s="414"/>
      <c r="BM386" s="414"/>
      <c r="BN386" s="414"/>
      <c r="BO386" s="414"/>
      <c r="BP386" s="414"/>
      <c r="BQ386" s="414"/>
      <c r="BR386" s="414"/>
      <c r="BS386" s="414"/>
      <c r="BT386" s="414"/>
      <c r="BU386" s="414"/>
      <c r="BV386" s="414"/>
      <c r="BW386" s="414"/>
      <c r="BX386" s="414"/>
      <c r="BY386" s="414"/>
      <c r="BZ386" s="414"/>
      <c r="CA386" s="414"/>
      <c r="CB386" s="414"/>
      <c r="CC386" s="414"/>
      <c r="CD386" s="414"/>
      <c r="CE386" s="414"/>
      <c r="CF386" s="414"/>
      <c r="CG386" s="414"/>
      <c r="CH386" s="414"/>
      <c r="CI386" s="414"/>
      <c r="CJ386" s="414"/>
      <c r="CK386" s="414"/>
      <c r="CL386" s="414"/>
      <c r="CM386" s="414"/>
      <c r="CN386" s="414"/>
      <c r="CO386" s="414"/>
      <c r="CP386" s="414"/>
      <c r="CQ386" s="414"/>
      <c r="CR386" s="414"/>
      <c r="CS386" s="414"/>
      <c r="CT386" s="414"/>
      <c r="CU386" s="414"/>
      <c r="CV386" s="414"/>
      <c r="CW386" s="414"/>
      <c r="CX386" s="414"/>
      <c r="CY386" s="414"/>
      <c r="CZ386" s="414"/>
      <c r="DA386" s="414"/>
      <c r="DB386" s="414"/>
      <c r="DC386" s="414"/>
      <c r="DD386" s="414"/>
      <c r="DE386" s="414"/>
      <c r="DF386" s="414"/>
      <c r="DG386" s="414"/>
      <c r="DH386" s="414"/>
      <c r="DI386" s="414"/>
      <c r="DJ386" s="414"/>
      <c r="DK386" s="414"/>
      <c r="DL386" s="414"/>
      <c r="DM386" s="414"/>
      <c r="DN386" s="414"/>
      <c r="DO386" s="414"/>
      <c r="DP386" s="414"/>
      <c r="DQ386" s="414"/>
      <c r="DR386" s="414"/>
      <c r="DS386" s="414"/>
      <c r="DT386" s="414"/>
      <c r="DU386" s="414"/>
      <c r="DV386" s="414"/>
      <c r="DW386" s="414"/>
      <c r="DX386" s="414"/>
      <c r="DY386" s="414"/>
      <c r="DZ386" s="414"/>
      <c r="EA386" s="414"/>
      <c r="EB386" s="414"/>
      <c r="EC386" s="414"/>
      <c r="ED386" s="414"/>
      <c r="EE386" s="414"/>
      <c r="EF386" s="414"/>
      <c r="EG386" s="414"/>
      <c r="EH386" s="414"/>
      <c r="EI386" s="414"/>
      <c r="EJ386" s="414"/>
      <c r="EK386" s="414"/>
      <c r="EL386" s="414"/>
      <c r="EM386" s="414"/>
      <c r="EN386" s="414"/>
      <c r="EO386" s="414"/>
      <c r="EP386" s="414"/>
      <c r="EQ386" s="414"/>
      <c r="ER386" s="414"/>
      <c r="ES386" s="414"/>
      <c r="ET386" s="414"/>
      <c r="EU386" s="414"/>
    </row>
    <row r="387" spans="1:151" s="424" customFormat="1" ht="60" hidden="1">
      <c r="A387" s="424" t="s">
        <v>2764</v>
      </c>
      <c r="B387" s="424" t="s">
        <v>954</v>
      </c>
      <c r="C387" s="457" t="s">
        <v>361</v>
      </c>
      <c r="D387" s="426" t="s">
        <v>2765</v>
      </c>
      <c r="E387" s="426" t="s">
        <v>2766</v>
      </c>
      <c r="F387" s="424" t="s">
        <v>33</v>
      </c>
      <c r="G387" s="424">
        <v>400305</v>
      </c>
      <c r="H387" s="424" t="s">
        <v>1508</v>
      </c>
      <c r="I387" s="425">
        <v>43466</v>
      </c>
      <c r="J387" s="425" t="s">
        <v>1066</v>
      </c>
      <c r="K387" s="425" t="s">
        <v>1511</v>
      </c>
      <c r="L387" s="425" t="s">
        <v>1511</v>
      </c>
      <c r="M387" s="424" t="s">
        <v>1512</v>
      </c>
      <c r="N387" s="424" t="s">
        <v>1523</v>
      </c>
      <c r="O387" s="424" t="s">
        <v>1514</v>
      </c>
      <c r="P387" s="424" t="s">
        <v>33</v>
      </c>
      <c r="Q387" s="424" t="s">
        <v>32</v>
      </c>
      <c r="R387" s="424" t="s">
        <v>2689</v>
      </c>
      <c r="S387" s="424" t="s">
        <v>1509</v>
      </c>
      <c r="T387" s="424" t="s">
        <v>1516</v>
      </c>
      <c r="V387" s="424" t="s">
        <v>1517</v>
      </c>
      <c r="X387" s="424" t="s">
        <v>1517</v>
      </c>
      <c r="AA387" s="424" t="s">
        <v>32</v>
      </c>
      <c r="AB387" s="424" t="s">
        <v>1509</v>
      </c>
      <c r="AC387" s="424" t="s">
        <v>1509</v>
      </c>
      <c r="AD387" s="424" t="s">
        <v>1509</v>
      </c>
      <c r="AE387" s="424" t="s">
        <v>1509</v>
      </c>
      <c r="AF387" s="425">
        <v>44823</v>
      </c>
      <c r="AG387" s="424" t="s">
        <v>1509</v>
      </c>
      <c r="AH387" s="424">
        <v>1</v>
      </c>
      <c r="AI387" s="414"/>
      <c r="AJ387" s="414"/>
      <c r="AK387" s="414"/>
      <c r="AL387" s="414"/>
      <c r="AM387" s="414"/>
      <c r="AN387" s="414"/>
      <c r="AO387" s="414"/>
      <c r="AP387" s="414"/>
      <c r="AQ387" s="414"/>
      <c r="AR387" s="414"/>
      <c r="AS387" s="414"/>
      <c r="AT387" s="414"/>
      <c r="AU387" s="414"/>
      <c r="AV387" s="414"/>
      <c r="AW387" s="414"/>
      <c r="AX387" s="414"/>
      <c r="AY387" s="414"/>
      <c r="AZ387" s="414"/>
      <c r="BA387" s="414"/>
      <c r="BB387" s="414"/>
      <c r="BC387" s="414"/>
      <c r="BD387" s="414"/>
      <c r="BE387" s="414"/>
      <c r="BF387" s="414"/>
      <c r="BG387" s="414"/>
      <c r="BH387" s="414"/>
      <c r="BI387" s="414"/>
      <c r="BJ387" s="414"/>
      <c r="BK387" s="414"/>
      <c r="BL387" s="414"/>
      <c r="BM387" s="414"/>
      <c r="BN387" s="414"/>
      <c r="BO387" s="414"/>
      <c r="BP387" s="414"/>
      <c r="BQ387" s="414"/>
      <c r="BR387" s="414"/>
      <c r="BS387" s="414"/>
      <c r="BT387" s="414"/>
      <c r="BU387" s="414"/>
      <c r="BV387" s="414"/>
      <c r="BW387" s="414"/>
      <c r="BX387" s="414"/>
      <c r="BY387" s="414"/>
      <c r="BZ387" s="414"/>
      <c r="CA387" s="414"/>
      <c r="CB387" s="414"/>
      <c r="CC387" s="414"/>
      <c r="CD387" s="414"/>
      <c r="CE387" s="414"/>
      <c r="CF387" s="414"/>
      <c r="CG387" s="414"/>
      <c r="CH387" s="414"/>
      <c r="CI387" s="414"/>
      <c r="CJ387" s="414"/>
      <c r="CK387" s="414"/>
      <c r="CL387" s="414"/>
      <c r="CM387" s="414"/>
      <c r="CN387" s="414"/>
      <c r="CO387" s="414"/>
      <c r="CP387" s="414"/>
      <c r="CQ387" s="414"/>
      <c r="CR387" s="414"/>
      <c r="CS387" s="414"/>
      <c r="CT387" s="414"/>
      <c r="CU387" s="414"/>
      <c r="CV387" s="414"/>
      <c r="CW387" s="414"/>
      <c r="CX387" s="414"/>
      <c r="CY387" s="414"/>
      <c r="CZ387" s="414"/>
      <c r="DA387" s="414"/>
      <c r="DB387" s="414"/>
      <c r="DC387" s="414"/>
      <c r="DD387" s="414"/>
      <c r="DE387" s="414"/>
      <c r="DF387" s="414"/>
      <c r="DG387" s="414"/>
      <c r="DH387" s="414"/>
      <c r="DI387" s="414"/>
      <c r="DJ387" s="414"/>
      <c r="DK387" s="414"/>
      <c r="DL387" s="414"/>
      <c r="DM387" s="414"/>
      <c r="DN387" s="414"/>
      <c r="DO387" s="414"/>
      <c r="DP387" s="414"/>
      <c r="DQ387" s="414"/>
      <c r="DR387" s="414"/>
      <c r="DS387" s="414"/>
      <c r="DT387" s="414"/>
      <c r="DU387" s="414"/>
      <c r="DV387" s="414"/>
      <c r="DW387" s="414"/>
      <c r="DX387" s="414"/>
      <c r="DY387" s="414"/>
      <c r="DZ387" s="414"/>
      <c r="EA387" s="414"/>
      <c r="EB387" s="414"/>
      <c r="EC387" s="414"/>
      <c r="ED387" s="414"/>
      <c r="EE387" s="414"/>
      <c r="EF387" s="414"/>
      <c r="EG387" s="414"/>
      <c r="EH387" s="414"/>
      <c r="EI387" s="414"/>
      <c r="EJ387" s="414"/>
      <c r="EK387" s="414"/>
      <c r="EL387" s="414"/>
      <c r="EM387" s="414"/>
      <c r="EN387" s="414"/>
      <c r="EO387" s="414"/>
      <c r="EP387" s="414"/>
      <c r="EQ387" s="414"/>
      <c r="ER387" s="414"/>
      <c r="ES387" s="414"/>
      <c r="ET387" s="414"/>
      <c r="EU387" s="414"/>
    </row>
    <row r="388" spans="1:151" s="424" customFormat="1" ht="60" hidden="1">
      <c r="A388" s="424" t="s">
        <v>2767</v>
      </c>
      <c r="B388" s="424" t="s">
        <v>954</v>
      </c>
      <c r="C388" s="457" t="s">
        <v>361</v>
      </c>
      <c r="D388" s="426" t="s">
        <v>2768</v>
      </c>
      <c r="E388" s="426" t="s">
        <v>2769</v>
      </c>
      <c r="F388" s="424" t="s">
        <v>33</v>
      </c>
      <c r="G388" s="424">
        <v>400305</v>
      </c>
      <c r="H388" s="424" t="s">
        <v>1508</v>
      </c>
      <c r="I388" s="425">
        <v>36526</v>
      </c>
      <c r="J388" s="425" t="s">
        <v>1510</v>
      </c>
      <c r="K388" s="425" t="s">
        <v>1511</v>
      </c>
      <c r="L388" s="425" t="s">
        <v>1511</v>
      </c>
      <c r="M388" s="424" t="s">
        <v>1512</v>
      </c>
      <c r="N388" s="424" t="s">
        <v>1523</v>
      </c>
      <c r="O388" s="424" t="s">
        <v>1980</v>
      </c>
      <c r="P388" s="424" t="s">
        <v>33</v>
      </c>
      <c r="Q388" s="424" t="s">
        <v>32</v>
      </c>
      <c r="R388" s="424" t="s">
        <v>2689</v>
      </c>
      <c r="S388" s="424" t="s">
        <v>1509</v>
      </c>
      <c r="T388" s="424" t="s">
        <v>1516</v>
      </c>
      <c r="V388" s="424" t="s">
        <v>1517</v>
      </c>
      <c r="X388" s="424" t="s">
        <v>1517</v>
      </c>
      <c r="AA388" s="424" t="s">
        <v>32</v>
      </c>
      <c r="AB388" s="424" t="s">
        <v>1509</v>
      </c>
      <c r="AC388" s="424" t="s">
        <v>1509</v>
      </c>
      <c r="AD388" s="424" t="s">
        <v>1509</v>
      </c>
      <c r="AE388" s="424" t="s">
        <v>1509</v>
      </c>
      <c r="AF388" s="425">
        <v>44823</v>
      </c>
      <c r="AG388" s="424" t="s">
        <v>1509</v>
      </c>
      <c r="AH388" s="424">
        <v>1</v>
      </c>
      <c r="AI388" s="414"/>
      <c r="AJ388" s="414"/>
      <c r="AK388" s="414"/>
      <c r="AL388" s="414"/>
      <c r="AM388" s="414"/>
      <c r="AN388" s="414"/>
      <c r="AO388" s="414"/>
      <c r="AP388" s="414"/>
      <c r="AQ388" s="414"/>
      <c r="AR388" s="414"/>
      <c r="AS388" s="414"/>
      <c r="AT388" s="414"/>
      <c r="AU388" s="414"/>
      <c r="AV388" s="414"/>
      <c r="AW388" s="414"/>
      <c r="AX388" s="414"/>
      <c r="AY388" s="414"/>
      <c r="AZ388" s="414"/>
      <c r="BA388" s="414"/>
      <c r="BB388" s="414"/>
      <c r="BC388" s="414"/>
      <c r="BD388" s="414"/>
      <c r="BE388" s="414"/>
      <c r="BF388" s="414"/>
      <c r="BG388" s="414"/>
      <c r="BH388" s="414"/>
      <c r="BI388" s="414"/>
      <c r="BJ388" s="414"/>
      <c r="BK388" s="414"/>
      <c r="BL388" s="414"/>
      <c r="BM388" s="414"/>
      <c r="BN388" s="414"/>
      <c r="BO388" s="414"/>
      <c r="BP388" s="414"/>
      <c r="BQ388" s="414"/>
      <c r="BR388" s="414"/>
      <c r="BS388" s="414"/>
      <c r="BT388" s="414"/>
      <c r="BU388" s="414"/>
      <c r="BV388" s="414"/>
      <c r="BW388" s="414"/>
      <c r="BX388" s="414"/>
      <c r="BY388" s="414"/>
      <c r="BZ388" s="414"/>
      <c r="CA388" s="414"/>
      <c r="CB388" s="414"/>
      <c r="CC388" s="414"/>
      <c r="CD388" s="414"/>
      <c r="CE388" s="414"/>
      <c r="CF388" s="414"/>
      <c r="CG388" s="414"/>
      <c r="CH388" s="414"/>
      <c r="CI388" s="414"/>
      <c r="CJ388" s="414"/>
      <c r="CK388" s="414"/>
      <c r="CL388" s="414"/>
      <c r="CM388" s="414"/>
      <c r="CN388" s="414"/>
      <c r="CO388" s="414"/>
      <c r="CP388" s="414"/>
      <c r="CQ388" s="414"/>
      <c r="CR388" s="414"/>
      <c r="CS388" s="414"/>
      <c r="CT388" s="414"/>
      <c r="CU388" s="414"/>
      <c r="CV388" s="414"/>
      <c r="CW388" s="414"/>
      <c r="CX388" s="414"/>
      <c r="CY388" s="414"/>
      <c r="CZ388" s="414"/>
      <c r="DA388" s="414"/>
      <c r="DB388" s="414"/>
      <c r="DC388" s="414"/>
      <c r="DD388" s="414"/>
      <c r="DE388" s="414"/>
      <c r="DF388" s="414"/>
      <c r="DG388" s="414"/>
      <c r="DH388" s="414"/>
      <c r="DI388" s="414"/>
      <c r="DJ388" s="414"/>
      <c r="DK388" s="414"/>
      <c r="DL388" s="414"/>
      <c r="DM388" s="414"/>
      <c r="DN388" s="414"/>
      <c r="DO388" s="414"/>
      <c r="DP388" s="414"/>
      <c r="DQ388" s="414"/>
      <c r="DR388" s="414"/>
      <c r="DS388" s="414"/>
      <c r="DT388" s="414"/>
      <c r="DU388" s="414"/>
      <c r="DV388" s="414"/>
      <c r="DW388" s="414"/>
      <c r="DX388" s="414"/>
      <c r="DY388" s="414"/>
      <c r="DZ388" s="414"/>
      <c r="EA388" s="414"/>
      <c r="EB388" s="414"/>
      <c r="EC388" s="414"/>
      <c r="ED388" s="414"/>
      <c r="EE388" s="414"/>
      <c r="EF388" s="414"/>
      <c r="EG388" s="414"/>
      <c r="EH388" s="414"/>
      <c r="EI388" s="414"/>
      <c r="EJ388" s="414"/>
      <c r="EK388" s="414"/>
      <c r="EL388" s="414"/>
      <c r="EM388" s="414"/>
      <c r="EN388" s="414"/>
      <c r="EO388" s="414"/>
      <c r="EP388" s="414"/>
      <c r="EQ388" s="414"/>
      <c r="ER388" s="414"/>
      <c r="ES388" s="414"/>
      <c r="ET388" s="414"/>
      <c r="EU388" s="414"/>
    </row>
    <row r="389" spans="1:151" s="424" customFormat="1" ht="75" hidden="1">
      <c r="A389" s="424" t="s">
        <v>2770</v>
      </c>
      <c r="B389" s="424" t="s">
        <v>954</v>
      </c>
      <c r="C389" s="457" t="s">
        <v>361</v>
      </c>
      <c r="D389" s="426" t="s">
        <v>2771</v>
      </c>
      <c r="E389" s="426" t="s">
        <v>2772</v>
      </c>
      <c r="F389" s="424" t="s">
        <v>32</v>
      </c>
      <c r="G389" s="424" t="s">
        <v>1509</v>
      </c>
      <c r="H389" s="424" t="s">
        <v>1508</v>
      </c>
      <c r="I389" s="425">
        <v>43101</v>
      </c>
      <c r="J389" s="425" t="s">
        <v>1050</v>
      </c>
      <c r="K389" s="425" t="s">
        <v>1511</v>
      </c>
      <c r="L389" s="425" t="s">
        <v>1511</v>
      </c>
      <c r="M389" s="424" t="s">
        <v>1512</v>
      </c>
      <c r="N389" s="424" t="s">
        <v>1523</v>
      </c>
      <c r="O389" s="424" t="s">
        <v>1514</v>
      </c>
      <c r="P389" s="424" t="s">
        <v>33</v>
      </c>
      <c r="Q389" s="424" t="s">
        <v>32</v>
      </c>
      <c r="R389" s="424" t="s">
        <v>2689</v>
      </c>
      <c r="S389" s="424" t="s">
        <v>1509</v>
      </c>
      <c r="T389" s="424" t="s">
        <v>1516</v>
      </c>
      <c r="V389" s="424" t="s">
        <v>1517</v>
      </c>
      <c r="X389" s="424" t="s">
        <v>1517</v>
      </c>
      <c r="AA389" s="424" t="s">
        <v>32</v>
      </c>
      <c r="AB389" s="424" t="s">
        <v>1509</v>
      </c>
      <c r="AC389" s="424" t="s">
        <v>1509</v>
      </c>
      <c r="AD389" s="424" t="s">
        <v>1509</v>
      </c>
      <c r="AE389" s="424" t="s">
        <v>1509</v>
      </c>
      <c r="AF389" s="425">
        <v>44823</v>
      </c>
      <c r="AG389" s="424" t="s">
        <v>1509</v>
      </c>
      <c r="AH389" s="424">
        <v>1</v>
      </c>
      <c r="AI389" s="414"/>
      <c r="AJ389" s="414"/>
      <c r="AK389" s="414"/>
      <c r="AL389" s="414"/>
      <c r="AM389" s="414"/>
      <c r="AN389" s="414"/>
      <c r="AO389" s="414"/>
      <c r="AP389" s="414"/>
      <c r="AQ389" s="414"/>
      <c r="AR389" s="414"/>
      <c r="AS389" s="414"/>
      <c r="AT389" s="414"/>
      <c r="AU389" s="414"/>
      <c r="AV389" s="414"/>
      <c r="AW389" s="414"/>
      <c r="AX389" s="414"/>
      <c r="AY389" s="414"/>
      <c r="AZ389" s="414"/>
      <c r="BA389" s="414"/>
      <c r="BB389" s="414"/>
      <c r="BC389" s="414"/>
      <c r="BD389" s="414"/>
      <c r="BE389" s="414"/>
      <c r="BF389" s="414"/>
      <c r="BG389" s="414"/>
      <c r="BH389" s="414"/>
      <c r="BI389" s="414"/>
      <c r="BJ389" s="414"/>
      <c r="BK389" s="414"/>
      <c r="BL389" s="414"/>
      <c r="BM389" s="414"/>
      <c r="BN389" s="414"/>
      <c r="BO389" s="414"/>
      <c r="BP389" s="414"/>
      <c r="BQ389" s="414"/>
      <c r="BR389" s="414"/>
      <c r="BS389" s="414"/>
      <c r="BT389" s="414"/>
      <c r="BU389" s="414"/>
      <c r="BV389" s="414"/>
      <c r="BW389" s="414"/>
      <c r="BX389" s="414"/>
      <c r="BY389" s="414"/>
      <c r="BZ389" s="414"/>
      <c r="CA389" s="414"/>
      <c r="CB389" s="414"/>
      <c r="CC389" s="414"/>
      <c r="CD389" s="414"/>
      <c r="CE389" s="414"/>
      <c r="CF389" s="414"/>
      <c r="CG389" s="414"/>
      <c r="CH389" s="414"/>
      <c r="CI389" s="414"/>
      <c r="CJ389" s="414"/>
      <c r="CK389" s="414"/>
      <c r="CL389" s="414"/>
      <c r="CM389" s="414"/>
      <c r="CN389" s="414"/>
      <c r="CO389" s="414"/>
      <c r="CP389" s="414"/>
      <c r="CQ389" s="414"/>
      <c r="CR389" s="414"/>
      <c r="CS389" s="414"/>
      <c r="CT389" s="414"/>
      <c r="CU389" s="414"/>
      <c r="CV389" s="414"/>
      <c r="CW389" s="414"/>
      <c r="CX389" s="414"/>
      <c r="CY389" s="414"/>
      <c r="CZ389" s="414"/>
      <c r="DA389" s="414"/>
      <c r="DB389" s="414"/>
      <c r="DC389" s="414"/>
      <c r="DD389" s="414"/>
      <c r="DE389" s="414"/>
      <c r="DF389" s="414"/>
      <c r="DG389" s="414"/>
      <c r="DH389" s="414"/>
      <c r="DI389" s="414"/>
      <c r="DJ389" s="414"/>
      <c r="DK389" s="414"/>
      <c r="DL389" s="414"/>
      <c r="DM389" s="414"/>
      <c r="DN389" s="414"/>
      <c r="DO389" s="414"/>
      <c r="DP389" s="414"/>
      <c r="DQ389" s="414"/>
      <c r="DR389" s="414"/>
      <c r="DS389" s="414"/>
      <c r="DT389" s="414"/>
      <c r="DU389" s="414"/>
      <c r="DV389" s="414"/>
      <c r="DW389" s="414"/>
      <c r="DX389" s="414"/>
      <c r="DY389" s="414"/>
      <c r="DZ389" s="414"/>
      <c r="EA389" s="414"/>
      <c r="EB389" s="414"/>
      <c r="EC389" s="414"/>
      <c r="ED389" s="414"/>
      <c r="EE389" s="414"/>
      <c r="EF389" s="414"/>
      <c r="EG389" s="414"/>
      <c r="EH389" s="414"/>
      <c r="EI389" s="414"/>
      <c r="EJ389" s="414"/>
      <c r="EK389" s="414"/>
      <c r="EL389" s="414"/>
      <c r="EM389" s="414"/>
      <c r="EN389" s="414"/>
      <c r="EO389" s="414"/>
      <c r="EP389" s="414"/>
      <c r="EQ389" s="414"/>
      <c r="ER389" s="414"/>
      <c r="ES389" s="414"/>
      <c r="ET389" s="414"/>
      <c r="EU389" s="414"/>
    </row>
    <row r="390" spans="1:151" s="424" customFormat="1" ht="60" hidden="1">
      <c r="A390" s="424" t="s">
        <v>2773</v>
      </c>
      <c r="B390" s="424" t="s">
        <v>954</v>
      </c>
      <c r="C390" s="457" t="s">
        <v>361</v>
      </c>
      <c r="D390" s="426" t="s">
        <v>2774</v>
      </c>
      <c r="E390" s="426" t="s">
        <v>2775</v>
      </c>
      <c r="F390" s="424" t="s">
        <v>32</v>
      </c>
      <c r="G390" s="424" t="s">
        <v>1509</v>
      </c>
      <c r="H390" s="424" t="s">
        <v>1508</v>
      </c>
      <c r="I390" s="425">
        <v>43466</v>
      </c>
      <c r="J390" s="425" t="s">
        <v>1552</v>
      </c>
      <c r="K390" s="425" t="s">
        <v>1511</v>
      </c>
      <c r="L390" s="425" t="s">
        <v>1511</v>
      </c>
      <c r="M390" s="424" t="s">
        <v>1512</v>
      </c>
      <c r="N390" s="424" t="s">
        <v>1523</v>
      </c>
      <c r="O390" s="424" t="s">
        <v>1514</v>
      </c>
      <c r="P390" s="424" t="s">
        <v>33</v>
      </c>
      <c r="Q390" s="424" t="s">
        <v>32</v>
      </c>
      <c r="R390" s="424" t="s">
        <v>2689</v>
      </c>
      <c r="S390" s="424" t="s">
        <v>1509</v>
      </c>
      <c r="T390" s="424" t="s">
        <v>1516</v>
      </c>
      <c r="V390" s="424" t="s">
        <v>1517</v>
      </c>
      <c r="X390" s="424" t="s">
        <v>1517</v>
      </c>
      <c r="AA390" s="424" t="s">
        <v>33</v>
      </c>
      <c r="AB390" s="424" t="s">
        <v>1509</v>
      </c>
      <c r="AC390" s="424" t="s">
        <v>1509</v>
      </c>
      <c r="AD390" s="424" t="s">
        <v>1509</v>
      </c>
      <c r="AE390" s="424" t="s">
        <v>1509</v>
      </c>
      <c r="AF390" s="425">
        <v>44823</v>
      </c>
      <c r="AG390" s="424" t="s">
        <v>1509</v>
      </c>
      <c r="AH390" s="424">
        <v>1</v>
      </c>
      <c r="AI390" s="414"/>
      <c r="AJ390" s="414"/>
      <c r="AK390" s="414"/>
      <c r="AL390" s="414"/>
      <c r="AM390" s="414"/>
      <c r="AN390" s="414"/>
      <c r="AO390" s="414"/>
      <c r="AP390" s="414"/>
      <c r="AQ390" s="414"/>
      <c r="AR390" s="414"/>
      <c r="AS390" s="414"/>
      <c r="AT390" s="414"/>
      <c r="AU390" s="414"/>
      <c r="AV390" s="414"/>
      <c r="AW390" s="414"/>
      <c r="AX390" s="414"/>
      <c r="AY390" s="414"/>
      <c r="AZ390" s="414"/>
      <c r="BA390" s="414"/>
      <c r="BB390" s="414"/>
      <c r="BC390" s="414"/>
      <c r="BD390" s="414"/>
      <c r="BE390" s="414"/>
      <c r="BF390" s="414"/>
      <c r="BG390" s="414"/>
      <c r="BH390" s="414"/>
      <c r="BI390" s="414"/>
      <c r="BJ390" s="414"/>
      <c r="BK390" s="414"/>
      <c r="BL390" s="414"/>
      <c r="BM390" s="414"/>
      <c r="BN390" s="414"/>
      <c r="BO390" s="414"/>
      <c r="BP390" s="414"/>
      <c r="BQ390" s="414"/>
      <c r="BR390" s="414"/>
      <c r="BS390" s="414"/>
      <c r="BT390" s="414"/>
      <c r="BU390" s="414"/>
      <c r="BV390" s="414"/>
      <c r="BW390" s="414"/>
      <c r="BX390" s="414"/>
      <c r="BY390" s="414"/>
      <c r="BZ390" s="414"/>
      <c r="CA390" s="414"/>
      <c r="CB390" s="414"/>
      <c r="CC390" s="414"/>
      <c r="CD390" s="414"/>
      <c r="CE390" s="414"/>
      <c r="CF390" s="414"/>
      <c r="CG390" s="414"/>
      <c r="CH390" s="414"/>
      <c r="CI390" s="414"/>
      <c r="CJ390" s="414"/>
      <c r="CK390" s="414"/>
      <c r="CL390" s="414"/>
      <c r="CM390" s="414"/>
      <c r="CN390" s="414"/>
      <c r="CO390" s="414"/>
      <c r="CP390" s="414"/>
      <c r="CQ390" s="414"/>
      <c r="CR390" s="414"/>
      <c r="CS390" s="414"/>
      <c r="CT390" s="414"/>
      <c r="CU390" s="414"/>
      <c r="CV390" s="414"/>
      <c r="CW390" s="414"/>
      <c r="CX390" s="414"/>
      <c r="CY390" s="414"/>
      <c r="CZ390" s="414"/>
      <c r="DA390" s="414"/>
      <c r="DB390" s="414"/>
      <c r="DC390" s="414"/>
      <c r="DD390" s="414"/>
      <c r="DE390" s="414"/>
      <c r="DF390" s="414"/>
      <c r="DG390" s="414"/>
      <c r="DH390" s="414"/>
      <c r="DI390" s="414"/>
      <c r="DJ390" s="414"/>
      <c r="DK390" s="414"/>
      <c r="DL390" s="414"/>
      <c r="DM390" s="414"/>
      <c r="DN390" s="414"/>
      <c r="DO390" s="414"/>
      <c r="DP390" s="414"/>
      <c r="DQ390" s="414"/>
      <c r="DR390" s="414"/>
      <c r="DS390" s="414"/>
      <c r="DT390" s="414"/>
      <c r="DU390" s="414"/>
      <c r="DV390" s="414"/>
      <c r="DW390" s="414"/>
      <c r="DX390" s="414"/>
      <c r="DY390" s="414"/>
      <c r="DZ390" s="414"/>
      <c r="EA390" s="414"/>
      <c r="EB390" s="414"/>
      <c r="EC390" s="414"/>
      <c r="ED390" s="414"/>
      <c r="EE390" s="414"/>
      <c r="EF390" s="414"/>
      <c r="EG390" s="414"/>
      <c r="EH390" s="414"/>
      <c r="EI390" s="414"/>
      <c r="EJ390" s="414"/>
      <c r="EK390" s="414"/>
      <c r="EL390" s="414"/>
      <c r="EM390" s="414"/>
      <c r="EN390" s="414"/>
      <c r="EO390" s="414"/>
      <c r="EP390" s="414"/>
      <c r="EQ390" s="414"/>
      <c r="ER390" s="414"/>
      <c r="ES390" s="414"/>
      <c r="ET390" s="414"/>
      <c r="EU390" s="414"/>
    </row>
    <row r="391" spans="1:151" s="424" customFormat="1" ht="90" hidden="1">
      <c r="A391" s="424" t="s">
        <v>2776</v>
      </c>
      <c r="B391" s="424" t="s">
        <v>954</v>
      </c>
      <c r="C391" s="457" t="s">
        <v>361</v>
      </c>
      <c r="D391" s="426" t="s">
        <v>2777</v>
      </c>
      <c r="E391" s="426" t="s">
        <v>2778</v>
      </c>
      <c r="F391" s="424" t="s">
        <v>32</v>
      </c>
      <c r="G391" s="424" t="s">
        <v>1509</v>
      </c>
      <c r="H391" s="424" t="s">
        <v>1508</v>
      </c>
      <c r="I391" s="425">
        <v>43466</v>
      </c>
      <c r="J391" s="425" t="s">
        <v>1510</v>
      </c>
      <c r="K391" s="425" t="s">
        <v>1511</v>
      </c>
      <c r="L391" s="425" t="s">
        <v>1511</v>
      </c>
      <c r="M391" s="424" t="s">
        <v>1512</v>
      </c>
      <c r="N391" s="424" t="s">
        <v>1523</v>
      </c>
      <c r="O391" s="424" t="s">
        <v>1581</v>
      </c>
      <c r="P391" s="424" t="s">
        <v>33</v>
      </c>
      <c r="Q391" s="424" t="s">
        <v>32</v>
      </c>
      <c r="R391" s="424" t="s">
        <v>2689</v>
      </c>
      <c r="S391" s="424" t="s">
        <v>1509</v>
      </c>
      <c r="T391" s="424" t="s">
        <v>1516</v>
      </c>
      <c r="V391" s="424" t="s">
        <v>1517</v>
      </c>
      <c r="X391" s="424" t="s">
        <v>1517</v>
      </c>
      <c r="AA391" s="424" t="s">
        <v>32</v>
      </c>
      <c r="AB391" s="424" t="s">
        <v>1509</v>
      </c>
      <c r="AC391" s="424" t="s">
        <v>1509</v>
      </c>
      <c r="AD391" s="424" t="s">
        <v>1509</v>
      </c>
      <c r="AE391" s="424" t="s">
        <v>1509</v>
      </c>
      <c r="AF391" s="425">
        <v>44823</v>
      </c>
      <c r="AG391" s="424" t="s">
        <v>1509</v>
      </c>
      <c r="AH391" s="424">
        <v>1</v>
      </c>
      <c r="AI391" s="414"/>
      <c r="AJ391" s="414"/>
      <c r="AK391" s="414"/>
      <c r="AL391" s="414"/>
      <c r="AM391" s="414"/>
      <c r="AN391" s="414"/>
      <c r="AO391" s="414"/>
      <c r="AP391" s="414"/>
      <c r="AQ391" s="414"/>
      <c r="AR391" s="414"/>
      <c r="AS391" s="414"/>
      <c r="AT391" s="414"/>
      <c r="AU391" s="414"/>
      <c r="AV391" s="414"/>
      <c r="AW391" s="414"/>
      <c r="AX391" s="414"/>
      <c r="AY391" s="414"/>
      <c r="AZ391" s="414"/>
      <c r="BA391" s="414"/>
      <c r="BB391" s="414"/>
      <c r="BC391" s="414"/>
      <c r="BD391" s="414"/>
      <c r="BE391" s="414"/>
      <c r="BF391" s="414"/>
      <c r="BG391" s="414"/>
      <c r="BH391" s="414"/>
      <c r="BI391" s="414"/>
      <c r="BJ391" s="414"/>
      <c r="BK391" s="414"/>
      <c r="BL391" s="414"/>
      <c r="BM391" s="414"/>
      <c r="BN391" s="414"/>
      <c r="BO391" s="414"/>
      <c r="BP391" s="414"/>
      <c r="BQ391" s="414"/>
      <c r="BR391" s="414"/>
      <c r="BS391" s="414"/>
      <c r="BT391" s="414"/>
      <c r="BU391" s="414"/>
      <c r="BV391" s="414"/>
      <c r="BW391" s="414"/>
      <c r="BX391" s="414"/>
      <c r="BY391" s="414"/>
      <c r="BZ391" s="414"/>
      <c r="CA391" s="414"/>
      <c r="CB391" s="414"/>
      <c r="CC391" s="414"/>
      <c r="CD391" s="414"/>
      <c r="CE391" s="414"/>
      <c r="CF391" s="414"/>
      <c r="CG391" s="414"/>
      <c r="CH391" s="414"/>
      <c r="CI391" s="414"/>
      <c r="CJ391" s="414"/>
      <c r="CK391" s="414"/>
      <c r="CL391" s="414"/>
      <c r="CM391" s="414"/>
      <c r="CN391" s="414"/>
      <c r="CO391" s="414"/>
      <c r="CP391" s="414"/>
      <c r="CQ391" s="414"/>
      <c r="CR391" s="414"/>
      <c r="CS391" s="414"/>
      <c r="CT391" s="414"/>
      <c r="CU391" s="414"/>
      <c r="CV391" s="414"/>
      <c r="CW391" s="414"/>
      <c r="CX391" s="414"/>
      <c r="CY391" s="414"/>
      <c r="CZ391" s="414"/>
      <c r="DA391" s="414"/>
      <c r="DB391" s="414"/>
      <c r="DC391" s="414"/>
      <c r="DD391" s="414"/>
      <c r="DE391" s="414"/>
      <c r="DF391" s="414"/>
      <c r="DG391" s="414"/>
      <c r="DH391" s="414"/>
      <c r="DI391" s="414"/>
      <c r="DJ391" s="414"/>
      <c r="DK391" s="414"/>
      <c r="DL391" s="414"/>
      <c r="DM391" s="414"/>
      <c r="DN391" s="414"/>
      <c r="DO391" s="414"/>
      <c r="DP391" s="414"/>
      <c r="DQ391" s="414"/>
      <c r="DR391" s="414"/>
      <c r="DS391" s="414"/>
      <c r="DT391" s="414"/>
      <c r="DU391" s="414"/>
      <c r="DV391" s="414"/>
      <c r="DW391" s="414"/>
      <c r="DX391" s="414"/>
      <c r="DY391" s="414"/>
      <c r="DZ391" s="414"/>
      <c r="EA391" s="414"/>
      <c r="EB391" s="414"/>
      <c r="EC391" s="414"/>
      <c r="ED391" s="414"/>
      <c r="EE391" s="414"/>
      <c r="EF391" s="414"/>
      <c r="EG391" s="414"/>
      <c r="EH391" s="414"/>
      <c r="EI391" s="414"/>
      <c r="EJ391" s="414"/>
      <c r="EK391" s="414"/>
      <c r="EL391" s="414"/>
      <c r="EM391" s="414"/>
      <c r="EN391" s="414"/>
      <c r="EO391" s="414"/>
      <c r="EP391" s="414"/>
      <c r="EQ391" s="414"/>
      <c r="ER391" s="414"/>
      <c r="ES391" s="414"/>
      <c r="ET391" s="414"/>
      <c r="EU391" s="414"/>
    </row>
    <row r="392" spans="1:151" s="424" customFormat="1" ht="60" hidden="1">
      <c r="A392" s="424" t="s">
        <v>2779</v>
      </c>
      <c r="B392" s="424" t="s">
        <v>954</v>
      </c>
      <c r="C392" s="457" t="s">
        <v>361</v>
      </c>
      <c r="D392" s="426" t="s">
        <v>2780</v>
      </c>
      <c r="E392" s="426" t="s">
        <v>2781</v>
      </c>
      <c r="F392" s="424" t="s">
        <v>32</v>
      </c>
      <c r="G392" s="424" t="s">
        <v>1509</v>
      </c>
      <c r="H392" s="424" t="s">
        <v>1508</v>
      </c>
      <c r="I392" s="425">
        <v>43466</v>
      </c>
      <c r="J392" s="425" t="s">
        <v>1510</v>
      </c>
      <c r="K392" s="425" t="s">
        <v>1511</v>
      </c>
      <c r="L392" s="425" t="s">
        <v>1511</v>
      </c>
      <c r="M392" s="424" t="s">
        <v>1512</v>
      </c>
      <c r="N392" s="424" t="s">
        <v>1523</v>
      </c>
      <c r="O392" s="424" t="s">
        <v>1581</v>
      </c>
      <c r="P392" s="424" t="s">
        <v>33</v>
      </c>
      <c r="Q392" s="424" t="s">
        <v>32</v>
      </c>
      <c r="R392" s="424" t="s">
        <v>2689</v>
      </c>
      <c r="S392" s="424" t="s">
        <v>1509</v>
      </c>
      <c r="T392" s="424" t="s">
        <v>1516</v>
      </c>
      <c r="V392" s="424" t="s">
        <v>1517</v>
      </c>
      <c r="X392" s="424" t="s">
        <v>1517</v>
      </c>
      <c r="AA392" s="424" t="s">
        <v>32</v>
      </c>
      <c r="AB392" s="424" t="s">
        <v>1509</v>
      </c>
      <c r="AC392" s="424" t="s">
        <v>1509</v>
      </c>
      <c r="AD392" s="424" t="s">
        <v>1509</v>
      </c>
      <c r="AE392" s="424" t="s">
        <v>1509</v>
      </c>
      <c r="AF392" s="425">
        <v>44823</v>
      </c>
      <c r="AG392" s="424" t="s">
        <v>1509</v>
      </c>
      <c r="AH392" s="424">
        <v>1</v>
      </c>
      <c r="AI392" s="414"/>
      <c r="AJ392" s="414"/>
      <c r="AK392" s="414"/>
      <c r="AL392" s="414"/>
      <c r="AM392" s="414"/>
      <c r="AN392" s="414"/>
      <c r="AO392" s="414"/>
      <c r="AP392" s="414"/>
      <c r="AQ392" s="414"/>
      <c r="AR392" s="414"/>
      <c r="AS392" s="414"/>
      <c r="AT392" s="414"/>
      <c r="AU392" s="414"/>
      <c r="AV392" s="414"/>
      <c r="AW392" s="414"/>
      <c r="AX392" s="414"/>
      <c r="AY392" s="414"/>
      <c r="AZ392" s="414"/>
      <c r="BA392" s="414"/>
      <c r="BB392" s="414"/>
      <c r="BC392" s="414"/>
      <c r="BD392" s="414"/>
      <c r="BE392" s="414"/>
      <c r="BF392" s="414"/>
      <c r="BG392" s="414"/>
      <c r="BH392" s="414"/>
      <c r="BI392" s="414"/>
      <c r="BJ392" s="414"/>
      <c r="BK392" s="414"/>
      <c r="BL392" s="414"/>
      <c r="BM392" s="414"/>
      <c r="BN392" s="414"/>
      <c r="BO392" s="414"/>
      <c r="BP392" s="414"/>
      <c r="BQ392" s="414"/>
      <c r="BR392" s="414"/>
      <c r="BS392" s="414"/>
      <c r="BT392" s="414"/>
      <c r="BU392" s="414"/>
      <c r="BV392" s="414"/>
      <c r="BW392" s="414"/>
      <c r="BX392" s="414"/>
      <c r="BY392" s="414"/>
      <c r="BZ392" s="414"/>
      <c r="CA392" s="414"/>
      <c r="CB392" s="414"/>
      <c r="CC392" s="414"/>
      <c r="CD392" s="414"/>
      <c r="CE392" s="414"/>
      <c r="CF392" s="414"/>
      <c r="CG392" s="414"/>
      <c r="CH392" s="414"/>
      <c r="CI392" s="414"/>
      <c r="CJ392" s="414"/>
      <c r="CK392" s="414"/>
      <c r="CL392" s="414"/>
      <c r="CM392" s="414"/>
      <c r="CN392" s="414"/>
      <c r="CO392" s="414"/>
      <c r="CP392" s="414"/>
      <c r="CQ392" s="414"/>
      <c r="CR392" s="414"/>
      <c r="CS392" s="414"/>
      <c r="CT392" s="414"/>
      <c r="CU392" s="414"/>
      <c r="CV392" s="414"/>
      <c r="CW392" s="414"/>
      <c r="CX392" s="414"/>
      <c r="CY392" s="414"/>
      <c r="CZ392" s="414"/>
      <c r="DA392" s="414"/>
      <c r="DB392" s="414"/>
      <c r="DC392" s="414"/>
      <c r="DD392" s="414"/>
      <c r="DE392" s="414"/>
      <c r="DF392" s="414"/>
      <c r="DG392" s="414"/>
      <c r="DH392" s="414"/>
      <c r="DI392" s="414"/>
      <c r="DJ392" s="414"/>
      <c r="DK392" s="414"/>
      <c r="DL392" s="414"/>
      <c r="DM392" s="414"/>
      <c r="DN392" s="414"/>
      <c r="DO392" s="414"/>
      <c r="DP392" s="414"/>
      <c r="DQ392" s="414"/>
      <c r="DR392" s="414"/>
      <c r="DS392" s="414"/>
      <c r="DT392" s="414"/>
      <c r="DU392" s="414"/>
      <c r="DV392" s="414"/>
      <c r="DW392" s="414"/>
      <c r="DX392" s="414"/>
      <c r="DY392" s="414"/>
      <c r="DZ392" s="414"/>
      <c r="EA392" s="414"/>
      <c r="EB392" s="414"/>
      <c r="EC392" s="414"/>
      <c r="ED392" s="414"/>
      <c r="EE392" s="414"/>
      <c r="EF392" s="414"/>
      <c r="EG392" s="414"/>
      <c r="EH392" s="414"/>
      <c r="EI392" s="414"/>
      <c r="EJ392" s="414"/>
      <c r="EK392" s="414"/>
      <c r="EL392" s="414"/>
      <c r="EM392" s="414"/>
      <c r="EN392" s="414"/>
      <c r="EO392" s="414"/>
      <c r="EP392" s="414"/>
      <c r="EQ392" s="414"/>
      <c r="ER392" s="414"/>
      <c r="ES392" s="414"/>
      <c r="ET392" s="414"/>
      <c r="EU392" s="414"/>
    </row>
    <row r="393" spans="1:151" s="424" customFormat="1" ht="60" hidden="1">
      <c r="A393" s="424" t="s">
        <v>2782</v>
      </c>
      <c r="B393" s="424" t="s">
        <v>954</v>
      </c>
      <c r="C393" s="457" t="s">
        <v>361</v>
      </c>
      <c r="D393" s="426" t="s">
        <v>2783</v>
      </c>
      <c r="E393" s="426" t="s">
        <v>2784</v>
      </c>
      <c r="F393" s="424" t="s">
        <v>32</v>
      </c>
      <c r="G393" s="424" t="s">
        <v>1509</v>
      </c>
      <c r="H393" s="424" t="s">
        <v>1508</v>
      </c>
      <c r="I393" s="425">
        <v>43466</v>
      </c>
      <c r="J393" s="425" t="s">
        <v>1510</v>
      </c>
      <c r="K393" s="425" t="s">
        <v>1511</v>
      </c>
      <c r="L393" s="425" t="s">
        <v>1511</v>
      </c>
      <c r="M393" s="424" t="s">
        <v>1512</v>
      </c>
      <c r="N393" s="424" t="s">
        <v>1523</v>
      </c>
      <c r="O393" s="424" t="s">
        <v>1581</v>
      </c>
      <c r="P393" s="424" t="s">
        <v>33</v>
      </c>
      <c r="Q393" s="424" t="s">
        <v>32</v>
      </c>
      <c r="R393" s="424" t="s">
        <v>2689</v>
      </c>
      <c r="S393" s="424" t="s">
        <v>1509</v>
      </c>
      <c r="T393" s="424" t="s">
        <v>1516</v>
      </c>
      <c r="V393" s="424" t="s">
        <v>1517</v>
      </c>
      <c r="X393" s="424" t="s">
        <v>1517</v>
      </c>
      <c r="AA393" s="424" t="s">
        <v>32</v>
      </c>
      <c r="AB393" s="424" t="s">
        <v>1509</v>
      </c>
      <c r="AC393" s="424" t="s">
        <v>1509</v>
      </c>
      <c r="AD393" s="424" t="s">
        <v>1509</v>
      </c>
      <c r="AE393" s="424" t="s">
        <v>1509</v>
      </c>
      <c r="AF393" s="425">
        <v>44823</v>
      </c>
      <c r="AG393" s="424" t="s">
        <v>1509</v>
      </c>
      <c r="AH393" s="424">
        <v>1</v>
      </c>
      <c r="AI393" s="414"/>
      <c r="AJ393" s="414"/>
      <c r="AK393" s="414"/>
      <c r="AL393" s="414"/>
      <c r="AM393" s="414"/>
      <c r="AN393" s="414"/>
      <c r="AO393" s="414"/>
      <c r="AP393" s="414"/>
      <c r="AQ393" s="414"/>
      <c r="AR393" s="414"/>
      <c r="AS393" s="414"/>
      <c r="AT393" s="414"/>
      <c r="AU393" s="414"/>
      <c r="AV393" s="414"/>
      <c r="AW393" s="414"/>
      <c r="AX393" s="414"/>
      <c r="AY393" s="414"/>
      <c r="AZ393" s="414"/>
      <c r="BA393" s="414"/>
      <c r="BB393" s="414"/>
      <c r="BC393" s="414"/>
      <c r="BD393" s="414"/>
      <c r="BE393" s="414"/>
      <c r="BF393" s="414"/>
      <c r="BG393" s="414"/>
      <c r="BH393" s="414"/>
      <c r="BI393" s="414"/>
      <c r="BJ393" s="414"/>
      <c r="BK393" s="414"/>
      <c r="BL393" s="414"/>
      <c r="BM393" s="414"/>
      <c r="BN393" s="414"/>
      <c r="BO393" s="414"/>
      <c r="BP393" s="414"/>
      <c r="BQ393" s="414"/>
      <c r="BR393" s="414"/>
      <c r="BS393" s="414"/>
      <c r="BT393" s="414"/>
      <c r="BU393" s="414"/>
      <c r="BV393" s="414"/>
      <c r="BW393" s="414"/>
      <c r="BX393" s="414"/>
      <c r="BY393" s="414"/>
      <c r="BZ393" s="414"/>
      <c r="CA393" s="414"/>
      <c r="CB393" s="414"/>
      <c r="CC393" s="414"/>
      <c r="CD393" s="414"/>
      <c r="CE393" s="414"/>
      <c r="CF393" s="414"/>
      <c r="CG393" s="414"/>
      <c r="CH393" s="414"/>
      <c r="CI393" s="414"/>
      <c r="CJ393" s="414"/>
      <c r="CK393" s="414"/>
      <c r="CL393" s="414"/>
      <c r="CM393" s="414"/>
      <c r="CN393" s="414"/>
      <c r="CO393" s="414"/>
      <c r="CP393" s="414"/>
      <c r="CQ393" s="414"/>
      <c r="CR393" s="414"/>
      <c r="CS393" s="414"/>
      <c r="CT393" s="414"/>
      <c r="CU393" s="414"/>
      <c r="CV393" s="414"/>
      <c r="CW393" s="414"/>
      <c r="CX393" s="414"/>
      <c r="CY393" s="414"/>
      <c r="CZ393" s="414"/>
      <c r="DA393" s="414"/>
      <c r="DB393" s="414"/>
      <c r="DC393" s="414"/>
      <c r="DD393" s="414"/>
      <c r="DE393" s="414"/>
      <c r="DF393" s="414"/>
      <c r="DG393" s="414"/>
      <c r="DH393" s="414"/>
      <c r="DI393" s="414"/>
      <c r="DJ393" s="414"/>
      <c r="DK393" s="414"/>
      <c r="DL393" s="414"/>
      <c r="DM393" s="414"/>
      <c r="DN393" s="414"/>
      <c r="DO393" s="414"/>
      <c r="DP393" s="414"/>
      <c r="DQ393" s="414"/>
      <c r="DR393" s="414"/>
      <c r="DS393" s="414"/>
      <c r="DT393" s="414"/>
      <c r="DU393" s="414"/>
      <c r="DV393" s="414"/>
      <c r="DW393" s="414"/>
      <c r="DX393" s="414"/>
      <c r="DY393" s="414"/>
      <c r="DZ393" s="414"/>
      <c r="EA393" s="414"/>
      <c r="EB393" s="414"/>
      <c r="EC393" s="414"/>
      <c r="ED393" s="414"/>
      <c r="EE393" s="414"/>
      <c r="EF393" s="414"/>
      <c r="EG393" s="414"/>
      <c r="EH393" s="414"/>
      <c r="EI393" s="414"/>
      <c r="EJ393" s="414"/>
      <c r="EK393" s="414"/>
      <c r="EL393" s="414"/>
      <c r="EM393" s="414"/>
      <c r="EN393" s="414"/>
      <c r="EO393" s="414"/>
      <c r="EP393" s="414"/>
      <c r="EQ393" s="414"/>
      <c r="ER393" s="414"/>
      <c r="ES393" s="414"/>
      <c r="ET393" s="414"/>
      <c r="EU393" s="414"/>
    </row>
    <row r="394" spans="1:151" s="424" customFormat="1" ht="150" hidden="1">
      <c r="A394" s="424" t="s">
        <v>2785</v>
      </c>
      <c r="B394" s="424" t="s">
        <v>954</v>
      </c>
      <c r="C394" s="457" t="s">
        <v>361</v>
      </c>
      <c r="D394" s="426" t="s">
        <v>2786</v>
      </c>
      <c r="E394" s="426" t="s">
        <v>2786</v>
      </c>
      <c r="F394" s="424" t="s">
        <v>32</v>
      </c>
      <c r="G394" s="424" t="s">
        <v>1509</v>
      </c>
      <c r="H394" s="424" t="s">
        <v>1508</v>
      </c>
      <c r="I394" s="425">
        <v>43466</v>
      </c>
      <c r="J394" s="425" t="s">
        <v>1510</v>
      </c>
      <c r="K394" s="425" t="s">
        <v>1511</v>
      </c>
      <c r="L394" s="425" t="s">
        <v>1511</v>
      </c>
      <c r="M394" s="424" t="s">
        <v>1512</v>
      </c>
      <c r="N394" s="424" t="s">
        <v>1523</v>
      </c>
      <c r="O394" s="424" t="s">
        <v>1581</v>
      </c>
      <c r="P394" s="424" t="s">
        <v>33</v>
      </c>
      <c r="Q394" s="424" t="s">
        <v>32</v>
      </c>
      <c r="R394" s="424" t="s">
        <v>2689</v>
      </c>
      <c r="S394" s="424" t="s">
        <v>1509</v>
      </c>
      <c r="T394" s="424" t="s">
        <v>1516</v>
      </c>
      <c r="V394" s="424" t="s">
        <v>1517</v>
      </c>
      <c r="X394" s="424" t="s">
        <v>1517</v>
      </c>
      <c r="AA394" s="424" t="s">
        <v>32</v>
      </c>
      <c r="AB394" s="424" t="s">
        <v>1509</v>
      </c>
      <c r="AC394" s="424" t="s">
        <v>1509</v>
      </c>
      <c r="AD394" s="424" t="s">
        <v>1509</v>
      </c>
      <c r="AE394" s="424" t="s">
        <v>1509</v>
      </c>
      <c r="AF394" s="425">
        <v>44823</v>
      </c>
      <c r="AG394" s="424" t="s">
        <v>1509</v>
      </c>
      <c r="AH394" s="424">
        <v>1</v>
      </c>
      <c r="AI394" s="414"/>
      <c r="AJ394" s="414"/>
      <c r="AK394" s="414"/>
      <c r="AL394" s="414"/>
      <c r="AM394" s="414"/>
      <c r="AN394" s="414"/>
      <c r="AO394" s="414"/>
      <c r="AP394" s="414"/>
      <c r="AQ394" s="414"/>
      <c r="AR394" s="414"/>
      <c r="AS394" s="414"/>
      <c r="AT394" s="414"/>
      <c r="AU394" s="414"/>
      <c r="AV394" s="414"/>
      <c r="AW394" s="414"/>
      <c r="AX394" s="414"/>
      <c r="AY394" s="414"/>
      <c r="AZ394" s="414"/>
      <c r="BA394" s="414"/>
      <c r="BB394" s="414"/>
      <c r="BC394" s="414"/>
      <c r="BD394" s="414"/>
      <c r="BE394" s="414"/>
      <c r="BF394" s="414"/>
      <c r="BG394" s="414"/>
      <c r="BH394" s="414"/>
      <c r="BI394" s="414"/>
      <c r="BJ394" s="414"/>
      <c r="BK394" s="414"/>
      <c r="BL394" s="414"/>
      <c r="BM394" s="414"/>
      <c r="BN394" s="414"/>
      <c r="BO394" s="414"/>
      <c r="BP394" s="414"/>
      <c r="BQ394" s="414"/>
      <c r="BR394" s="414"/>
      <c r="BS394" s="414"/>
      <c r="BT394" s="414"/>
      <c r="BU394" s="414"/>
      <c r="BV394" s="414"/>
      <c r="BW394" s="414"/>
      <c r="BX394" s="414"/>
      <c r="BY394" s="414"/>
      <c r="BZ394" s="414"/>
      <c r="CA394" s="414"/>
      <c r="CB394" s="414"/>
      <c r="CC394" s="414"/>
      <c r="CD394" s="414"/>
      <c r="CE394" s="414"/>
      <c r="CF394" s="414"/>
      <c r="CG394" s="414"/>
      <c r="CH394" s="414"/>
      <c r="CI394" s="414"/>
      <c r="CJ394" s="414"/>
      <c r="CK394" s="414"/>
      <c r="CL394" s="414"/>
      <c r="CM394" s="414"/>
      <c r="CN394" s="414"/>
      <c r="CO394" s="414"/>
      <c r="CP394" s="414"/>
      <c r="CQ394" s="414"/>
      <c r="CR394" s="414"/>
      <c r="CS394" s="414"/>
      <c r="CT394" s="414"/>
      <c r="CU394" s="414"/>
      <c r="CV394" s="414"/>
      <c r="CW394" s="414"/>
      <c r="CX394" s="414"/>
      <c r="CY394" s="414"/>
      <c r="CZ394" s="414"/>
      <c r="DA394" s="414"/>
      <c r="DB394" s="414"/>
      <c r="DC394" s="414"/>
      <c r="DD394" s="414"/>
      <c r="DE394" s="414"/>
      <c r="DF394" s="414"/>
      <c r="DG394" s="414"/>
      <c r="DH394" s="414"/>
      <c r="DI394" s="414"/>
      <c r="DJ394" s="414"/>
      <c r="DK394" s="414"/>
      <c r="DL394" s="414"/>
      <c r="DM394" s="414"/>
      <c r="DN394" s="414"/>
      <c r="DO394" s="414"/>
      <c r="DP394" s="414"/>
      <c r="DQ394" s="414"/>
      <c r="DR394" s="414"/>
      <c r="DS394" s="414"/>
      <c r="DT394" s="414"/>
      <c r="DU394" s="414"/>
      <c r="DV394" s="414"/>
      <c r="DW394" s="414"/>
      <c r="DX394" s="414"/>
      <c r="DY394" s="414"/>
      <c r="DZ394" s="414"/>
      <c r="EA394" s="414"/>
      <c r="EB394" s="414"/>
      <c r="EC394" s="414"/>
      <c r="ED394" s="414"/>
      <c r="EE394" s="414"/>
      <c r="EF394" s="414"/>
      <c r="EG394" s="414"/>
      <c r="EH394" s="414"/>
      <c r="EI394" s="414"/>
      <c r="EJ394" s="414"/>
      <c r="EK394" s="414"/>
      <c r="EL394" s="414"/>
      <c r="EM394" s="414"/>
      <c r="EN394" s="414"/>
      <c r="EO394" s="414"/>
      <c r="EP394" s="414"/>
      <c r="EQ394" s="414"/>
      <c r="ER394" s="414"/>
      <c r="ES394" s="414"/>
      <c r="ET394" s="414"/>
      <c r="EU394" s="414"/>
    </row>
    <row r="395" spans="1:151" s="424" customFormat="1" ht="75" hidden="1">
      <c r="A395" s="424" t="s">
        <v>2787</v>
      </c>
      <c r="B395" s="424" t="s">
        <v>954</v>
      </c>
      <c r="C395" s="457" t="s">
        <v>361</v>
      </c>
      <c r="D395" s="457" t="s">
        <v>2788</v>
      </c>
      <c r="E395" s="424" t="s">
        <v>2789</v>
      </c>
      <c r="F395" s="424" t="s">
        <v>32</v>
      </c>
      <c r="G395" s="424" t="s">
        <v>1509</v>
      </c>
      <c r="H395" s="424" t="s">
        <v>1508</v>
      </c>
      <c r="I395" s="425">
        <v>43831</v>
      </c>
      <c r="J395" s="425" t="s">
        <v>1510</v>
      </c>
      <c r="K395" s="425" t="s">
        <v>1511</v>
      </c>
      <c r="L395" s="425" t="s">
        <v>1511</v>
      </c>
      <c r="M395" s="424" t="s">
        <v>1512</v>
      </c>
      <c r="N395" s="424" t="s">
        <v>1523</v>
      </c>
      <c r="O395" s="424" t="s">
        <v>1581</v>
      </c>
      <c r="P395" s="424" t="s">
        <v>33</v>
      </c>
      <c r="Q395" s="424" t="s">
        <v>33</v>
      </c>
      <c r="R395" s="424" t="s">
        <v>1509</v>
      </c>
      <c r="S395" s="428" t="s">
        <v>2790</v>
      </c>
      <c r="T395" s="424" t="s">
        <v>1516</v>
      </c>
      <c r="V395" s="424" t="s">
        <v>1517</v>
      </c>
      <c r="X395" s="424" t="s">
        <v>1517</v>
      </c>
      <c r="AA395" s="424" t="s">
        <v>32</v>
      </c>
      <c r="AB395" s="424" t="s">
        <v>1509</v>
      </c>
      <c r="AC395" s="424" t="s">
        <v>1509</v>
      </c>
      <c r="AD395" s="424" t="s">
        <v>1509</v>
      </c>
      <c r="AE395" s="424" t="s">
        <v>1509</v>
      </c>
      <c r="AF395" s="425">
        <v>44823</v>
      </c>
      <c r="AG395" s="424" t="s">
        <v>1509</v>
      </c>
      <c r="AH395" s="424">
        <v>1</v>
      </c>
      <c r="AI395" s="414"/>
      <c r="AJ395" s="414"/>
      <c r="AK395" s="414"/>
      <c r="AL395" s="414"/>
      <c r="AM395" s="414"/>
      <c r="AN395" s="414"/>
      <c r="AO395" s="414"/>
      <c r="AP395" s="414"/>
      <c r="AQ395" s="414"/>
      <c r="AR395" s="414"/>
      <c r="AS395" s="414"/>
      <c r="AT395" s="414"/>
      <c r="AU395" s="414"/>
      <c r="AV395" s="414"/>
      <c r="AW395" s="414"/>
      <c r="AX395" s="414"/>
      <c r="AY395" s="414"/>
      <c r="AZ395" s="414"/>
      <c r="BA395" s="414"/>
      <c r="BB395" s="414"/>
      <c r="BC395" s="414"/>
      <c r="BD395" s="414"/>
      <c r="BE395" s="414"/>
      <c r="BF395" s="414"/>
      <c r="BG395" s="414"/>
      <c r="BH395" s="414"/>
      <c r="BI395" s="414"/>
      <c r="BJ395" s="414"/>
      <c r="BK395" s="414"/>
      <c r="BL395" s="414"/>
      <c r="BM395" s="414"/>
      <c r="BN395" s="414"/>
      <c r="BO395" s="414"/>
      <c r="BP395" s="414"/>
      <c r="BQ395" s="414"/>
      <c r="BR395" s="414"/>
      <c r="BS395" s="414"/>
      <c r="BT395" s="414"/>
      <c r="BU395" s="414"/>
      <c r="BV395" s="414"/>
      <c r="BW395" s="414"/>
      <c r="BX395" s="414"/>
      <c r="BY395" s="414"/>
      <c r="BZ395" s="414"/>
      <c r="CA395" s="414"/>
      <c r="CB395" s="414"/>
      <c r="CC395" s="414"/>
      <c r="CD395" s="414"/>
      <c r="CE395" s="414"/>
      <c r="CF395" s="414"/>
      <c r="CG395" s="414"/>
      <c r="CH395" s="414"/>
      <c r="CI395" s="414"/>
      <c r="CJ395" s="414"/>
      <c r="CK395" s="414"/>
      <c r="CL395" s="414"/>
      <c r="CM395" s="414"/>
      <c r="CN395" s="414"/>
      <c r="CO395" s="414"/>
      <c r="CP395" s="414"/>
      <c r="CQ395" s="414"/>
      <c r="CR395" s="414"/>
      <c r="CS395" s="414"/>
      <c r="CT395" s="414"/>
      <c r="CU395" s="414"/>
      <c r="CV395" s="414"/>
      <c r="CW395" s="414"/>
      <c r="CX395" s="414"/>
      <c r="CY395" s="414"/>
      <c r="CZ395" s="414"/>
      <c r="DA395" s="414"/>
      <c r="DB395" s="414"/>
      <c r="DC395" s="414"/>
      <c r="DD395" s="414"/>
      <c r="DE395" s="414"/>
      <c r="DF395" s="414"/>
      <c r="DG395" s="414"/>
      <c r="DH395" s="414"/>
      <c r="DI395" s="414"/>
      <c r="DJ395" s="414"/>
      <c r="DK395" s="414"/>
      <c r="DL395" s="414"/>
      <c r="DM395" s="414"/>
      <c r="DN395" s="414"/>
      <c r="DO395" s="414"/>
      <c r="DP395" s="414"/>
      <c r="DQ395" s="414"/>
      <c r="DR395" s="414"/>
      <c r="DS395" s="414"/>
      <c r="DT395" s="414"/>
      <c r="DU395" s="414"/>
      <c r="DV395" s="414"/>
      <c r="DW395" s="414"/>
      <c r="DX395" s="414"/>
      <c r="DY395" s="414"/>
      <c r="DZ395" s="414"/>
      <c r="EA395" s="414"/>
      <c r="EB395" s="414"/>
      <c r="EC395" s="414"/>
      <c r="ED395" s="414"/>
      <c r="EE395" s="414"/>
      <c r="EF395" s="414"/>
      <c r="EG395" s="414"/>
      <c r="EH395" s="414"/>
      <c r="EI395" s="414"/>
      <c r="EJ395" s="414"/>
      <c r="EK395" s="414"/>
      <c r="EL395" s="414"/>
      <c r="EM395" s="414"/>
      <c r="EN395" s="414"/>
      <c r="EO395" s="414"/>
      <c r="EP395" s="414"/>
      <c r="EQ395" s="414"/>
      <c r="ER395" s="414"/>
      <c r="ES395" s="414"/>
      <c r="ET395" s="414"/>
      <c r="EU395" s="414"/>
    </row>
    <row r="396" spans="1:151" s="424" customFormat="1" ht="75" hidden="1">
      <c r="A396" s="424" t="s">
        <v>2791</v>
      </c>
      <c r="B396" s="424" t="s">
        <v>954</v>
      </c>
      <c r="C396" s="457" t="s">
        <v>361</v>
      </c>
      <c r="D396" s="457" t="s">
        <v>2792</v>
      </c>
      <c r="E396" s="424" t="s">
        <v>2793</v>
      </c>
      <c r="F396" s="424" t="s">
        <v>32</v>
      </c>
      <c r="G396" s="424" t="s">
        <v>1509</v>
      </c>
      <c r="H396" s="424" t="s">
        <v>1508</v>
      </c>
      <c r="I396" s="425">
        <v>43101</v>
      </c>
      <c r="J396" s="425" t="s">
        <v>1510</v>
      </c>
      <c r="K396" s="425" t="s">
        <v>1511</v>
      </c>
      <c r="L396" s="425" t="s">
        <v>1511</v>
      </c>
      <c r="M396" s="424" t="s">
        <v>1512</v>
      </c>
      <c r="N396" s="424" t="s">
        <v>1523</v>
      </c>
      <c r="O396" s="424" t="s">
        <v>1581</v>
      </c>
      <c r="P396" s="424" t="s">
        <v>33</v>
      </c>
      <c r="Q396" s="424" t="s">
        <v>33</v>
      </c>
      <c r="R396" s="424" t="s">
        <v>1509</v>
      </c>
      <c r="S396" s="428" t="s">
        <v>2794</v>
      </c>
      <c r="T396" s="424" t="s">
        <v>1516</v>
      </c>
      <c r="V396" s="424" t="s">
        <v>1517</v>
      </c>
      <c r="X396" s="424" t="s">
        <v>1517</v>
      </c>
      <c r="AA396" s="424" t="s">
        <v>32</v>
      </c>
      <c r="AB396" s="424" t="s">
        <v>1509</v>
      </c>
      <c r="AC396" s="424" t="s">
        <v>1509</v>
      </c>
      <c r="AD396" s="424" t="s">
        <v>1509</v>
      </c>
      <c r="AE396" s="424" t="s">
        <v>1509</v>
      </c>
      <c r="AF396" s="425">
        <v>44823</v>
      </c>
      <c r="AG396" s="424" t="s">
        <v>1509</v>
      </c>
      <c r="AH396" s="424">
        <v>1</v>
      </c>
      <c r="AI396" s="414"/>
      <c r="AJ396" s="414"/>
      <c r="AK396" s="414"/>
      <c r="AL396" s="414"/>
      <c r="AM396" s="414"/>
      <c r="AN396" s="414"/>
      <c r="AO396" s="414"/>
      <c r="AP396" s="414"/>
      <c r="AQ396" s="414"/>
      <c r="AR396" s="414"/>
      <c r="AS396" s="414"/>
      <c r="AT396" s="414"/>
      <c r="AU396" s="414"/>
      <c r="AV396" s="414"/>
      <c r="AW396" s="414"/>
      <c r="AX396" s="414"/>
      <c r="AY396" s="414"/>
      <c r="AZ396" s="414"/>
      <c r="BA396" s="414"/>
      <c r="BB396" s="414"/>
      <c r="BC396" s="414"/>
      <c r="BD396" s="414"/>
      <c r="BE396" s="414"/>
      <c r="BF396" s="414"/>
      <c r="BG396" s="414"/>
      <c r="BH396" s="414"/>
      <c r="BI396" s="414"/>
      <c r="BJ396" s="414"/>
      <c r="BK396" s="414"/>
      <c r="BL396" s="414"/>
      <c r="BM396" s="414"/>
      <c r="BN396" s="414"/>
      <c r="BO396" s="414"/>
      <c r="BP396" s="414"/>
      <c r="BQ396" s="414"/>
      <c r="BR396" s="414"/>
      <c r="BS396" s="414"/>
      <c r="BT396" s="414"/>
      <c r="BU396" s="414"/>
      <c r="BV396" s="414"/>
      <c r="BW396" s="414"/>
      <c r="BX396" s="414"/>
      <c r="BY396" s="414"/>
      <c r="BZ396" s="414"/>
      <c r="CA396" s="414"/>
      <c r="CB396" s="414"/>
      <c r="CC396" s="414"/>
      <c r="CD396" s="414"/>
      <c r="CE396" s="414"/>
      <c r="CF396" s="414"/>
      <c r="CG396" s="414"/>
      <c r="CH396" s="414"/>
      <c r="CI396" s="414"/>
      <c r="CJ396" s="414"/>
      <c r="CK396" s="414"/>
      <c r="CL396" s="414"/>
      <c r="CM396" s="414"/>
      <c r="CN396" s="414"/>
      <c r="CO396" s="414"/>
      <c r="CP396" s="414"/>
      <c r="CQ396" s="414"/>
      <c r="CR396" s="414"/>
      <c r="CS396" s="414"/>
      <c r="CT396" s="414"/>
      <c r="CU396" s="414"/>
      <c r="CV396" s="414"/>
      <c r="CW396" s="414"/>
      <c r="CX396" s="414"/>
      <c r="CY396" s="414"/>
      <c r="CZ396" s="414"/>
      <c r="DA396" s="414"/>
      <c r="DB396" s="414"/>
      <c r="DC396" s="414"/>
      <c r="DD396" s="414"/>
      <c r="DE396" s="414"/>
      <c r="DF396" s="414"/>
      <c r="DG396" s="414"/>
      <c r="DH396" s="414"/>
      <c r="DI396" s="414"/>
      <c r="DJ396" s="414"/>
      <c r="DK396" s="414"/>
      <c r="DL396" s="414"/>
      <c r="DM396" s="414"/>
      <c r="DN396" s="414"/>
      <c r="DO396" s="414"/>
      <c r="DP396" s="414"/>
      <c r="DQ396" s="414"/>
      <c r="DR396" s="414"/>
      <c r="DS396" s="414"/>
      <c r="DT396" s="414"/>
      <c r="DU396" s="414"/>
      <c r="DV396" s="414"/>
      <c r="DW396" s="414"/>
      <c r="DX396" s="414"/>
      <c r="DY396" s="414"/>
      <c r="DZ396" s="414"/>
      <c r="EA396" s="414"/>
      <c r="EB396" s="414"/>
      <c r="EC396" s="414"/>
      <c r="ED396" s="414"/>
      <c r="EE396" s="414"/>
      <c r="EF396" s="414"/>
      <c r="EG396" s="414"/>
      <c r="EH396" s="414"/>
      <c r="EI396" s="414"/>
      <c r="EJ396" s="414"/>
      <c r="EK396" s="414"/>
      <c r="EL396" s="414"/>
      <c r="EM396" s="414"/>
      <c r="EN396" s="414"/>
      <c r="EO396" s="414"/>
      <c r="EP396" s="414"/>
      <c r="EQ396" s="414"/>
      <c r="ER396" s="414"/>
      <c r="ES396" s="414"/>
      <c r="ET396" s="414"/>
      <c r="EU396" s="414"/>
    </row>
    <row r="397" spans="1:151" s="424" customFormat="1" ht="90" hidden="1">
      <c r="A397" s="424" t="s">
        <v>2795</v>
      </c>
      <c r="B397" s="424" t="s">
        <v>954</v>
      </c>
      <c r="C397" s="457" t="s">
        <v>361</v>
      </c>
      <c r="D397" s="457" t="s">
        <v>2796</v>
      </c>
      <c r="E397" s="424" t="s">
        <v>2797</v>
      </c>
      <c r="F397" s="424" t="s">
        <v>32</v>
      </c>
      <c r="G397" s="424" t="s">
        <v>1509</v>
      </c>
      <c r="H397" s="424" t="s">
        <v>1508</v>
      </c>
      <c r="I397" s="425">
        <v>43101</v>
      </c>
      <c r="J397" s="425" t="s">
        <v>1510</v>
      </c>
      <c r="K397" s="425" t="s">
        <v>1511</v>
      </c>
      <c r="L397" s="425" t="s">
        <v>1511</v>
      </c>
      <c r="M397" s="424" t="s">
        <v>1512</v>
      </c>
      <c r="N397" s="424" t="s">
        <v>1523</v>
      </c>
      <c r="O397" s="424" t="s">
        <v>1581</v>
      </c>
      <c r="P397" s="424" t="s">
        <v>33</v>
      </c>
      <c r="Q397" s="424" t="s">
        <v>33</v>
      </c>
      <c r="R397" s="424" t="s">
        <v>1509</v>
      </c>
      <c r="S397" s="428" t="s">
        <v>2798</v>
      </c>
      <c r="T397" s="424" t="s">
        <v>1516</v>
      </c>
      <c r="V397" s="424" t="s">
        <v>1517</v>
      </c>
      <c r="X397" s="424" t="s">
        <v>1517</v>
      </c>
      <c r="AA397" s="424" t="s">
        <v>32</v>
      </c>
      <c r="AB397" s="424" t="s">
        <v>1509</v>
      </c>
      <c r="AC397" s="424" t="s">
        <v>1509</v>
      </c>
      <c r="AD397" s="424" t="s">
        <v>1509</v>
      </c>
      <c r="AE397" s="424" t="s">
        <v>1509</v>
      </c>
      <c r="AF397" s="425">
        <v>44823</v>
      </c>
      <c r="AG397" s="424" t="s">
        <v>1509</v>
      </c>
      <c r="AH397" s="424">
        <v>1</v>
      </c>
      <c r="AI397" s="414"/>
      <c r="AJ397" s="414"/>
      <c r="AK397" s="414"/>
      <c r="AL397" s="414"/>
      <c r="AM397" s="414"/>
      <c r="AN397" s="414"/>
      <c r="AO397" s="414"/>
      <c r="AP397" s="414"/>
      <c r="AQ397" s="414"/>
      <c r="AR397" s="414"/>
      <c r="AS397" s="414"/>
      <c r="AT397" s="414"/>
      <c r="AU397" s="414"/>
      <c r="AV397" s="414"/>
      <c r="AW397" s="414"/>
      <c r="AX397" s="414"/>
      <c r="AY397" s="414"/>
      <c r="AZ397" s="414"/>
      <c r="BA397" s="414"/>
      <c r="BB397" s="414"/>
      <c r="BC397" s="414"/>
      <c r="BD397" s="414"/>
      <c r="BE397" s="414"/>
      <c r="BF397" s="414"/>
      <c r="BG397" s="414"/>
      <c r="BH397" s="414"/>
      <c r="BI397" s="414"/>
      <c r="BJ397" s="414"/>
      <c r="BK397" s="414"/>
      <c r="BL397" s="414"/>
      <c r="BM397" s="414"/>
      <c r="BN397" s="414"/>
      <c r="BO397" s="414"/>
      <c r="BP397" s="414"/>
      <c r="BQ397" s="414"/>
      <c r="BR397" s="414"/>
      <c r="BS397" s="414"/>
      <c r="BT397" s="414"/>
      <c r="BU397" s="414"/>
      <c r="BV397" s="414"/>
      <c r="BW397" s="414"/>
      <c r="BX397" s="414"/>
      <c r="BY397" s="414"/>
      <c r="BZ397" s="414"/>
      <c r="CA397" s="414"/>
      <c r="CB397" s="414"/>
      <c r="CC397" s="414"/>
      <c r="CD397" s="414"/>
      <c r="CE397" s="414"/>
      <c r="CF397" s="414"/>
      <c r="CG397" s="414"/>
      <c r="CH397" s="414"/>
      <c r="CI397" s="414"/>
      <c r="CJ397" s="414"/>
      <c r="CK397" s="414"/>
      <c r="CL397" s="414"/>
      <c r="CM397" s="414"/>
      <c r="CN397" s="414"/>
      <c r="CO397" s="414"/>
      <c r="CP397" s="414"/>
      <c r="CQ397" s="414"/>
      <c r="CR397" s="414"/>
      <c r="CS397" s="414"/>
      <c r="CT397" s="414"/>
      <c r="CU397" s="414"/>
      <c r="CV397" s="414"/>
      <c r="CW397" s="414"/>
      <c r="CX397" s="414"/>
      <c r="CY397" s="414"/>
      <c r="CZ397" s="414"/>
      <c r="DA397" s="414"/>
      <c r="DB397" s="414"/>
      <c r="DC397" s="414"/>
      <c r="DD397" s="414"/>
      <c r="DE397" s="414"/>
      <c r="DF397" s="414"/>
      <c r="DG397" s="414"/>
      <c r="DH397" s="414"/>
      <c r="DI397" s="414"/>
      <c r="DJ397" s="414"/>
      <c r="DK397" s="414"/>
      <c r="DL397" s="414"/>
      <c r="DM397" s="414"/>
      <c r="DN397" s="414"/>
      <c r="DO397" s="414"/>
      <c r="DP397" s="414"/>
      <c r="DQ397" s="414"/>
      <c r="DR397" s="414"/>
      <c r="DS397" s="414"/>
      <c r="DT397" s="414"/>
      <c r="DU397" s="414"/>
      <c r="DV397" s="414"/>
      <c r="DW397" s="414"/>
      <c r="DX397" s="414"/>
      <c r="DY397" s="414"/>
      <c r="DZ397" s="414"/>
      <c r="EA397" s="414"/>
      <c r="EB397" s="414"/>
      <c r="EC397" s="414"/>
      <c r="ED397" s="414"/>
      <c r="EE397" s="414"/>
      <c r="EF397" s="414"/>
      <c r="EG397" s="414"/>
      <c r="EH397" s="414"/>
      <c r="EI397" s="414"/>
      <c r="EJ397" s="414"/>
      <c r="EK397" s="414"/>
      <c r="EL397" s="414"/>
      <c r="EM397" s="414"/>
      <c r="EN397" s="414"/>
      <c r="EO397" s="414"/>
      <c r="EP397" s="414"/>
      <c r="EQ397" s="414"/>
      <c r="ER397" s="414"/>
      <c r="ES397" s="414"/>
      <c r="ET397" s="414"/>
      <c r="EU397" s="414"/>
    </row>
    <row r="398" spans="1:151" s="424" customFormat="1" ht="90" hidden="1">
      <c r="A398" s="424" t="s">
        <v>2799</v>
      </c>
      <c r="B398" s="424" t="s">
        <v>954</v>
      </c>
      <c r="C398" s="457" t="s">
        <v>361</v>
      </c>
      <c r="D398" s="457" t="s">
        <v>2800</v>
      </c>
      <c r="E398" s="424" t="s">
        <v>2801</v>
      </c>
      <c r="F398" s="424" t="s">
        <v>32</v>
      </c>
      <c r="G398" s="424" t="s">
        <v>1509</v>
      </c>
      <c r="H398" s="424" t="s">
        <v>1508</v>
      </c>
      <c r="I398" s="425">
        <v>43101</v>
      </c>
      <c r="J398" s="425" t="s">
        <v>1510</v>
      </c>
      <c r="K398" s="425" t="s">
        <v>1511</v>
      </c>
      <c r="L398" s="425" t="s">
        <v>1511</v>
      </c>
      <c r="M398" s="424" t="s">
        <v>1512</v>
      </c>
      <c r="N398" s="424" t="s">
        <v>1523</v>
      </c>
      <c r="O398" s="424" t="s">
        <v>1581</v>
      </c>
      <c r="P398" s="424" t="s">
        <v>33</v>
      </c>
      <c r="Q398" s="424" t="s">
        <v>33</v>
      </c>
      <c r="R398" s="424" t="s">
        <v>1509</v>
      </c>
      <c r="S398" s="428" t="s">
        <v>2802</v>
      </c>
      <c r="T398" s="424" t="s">
        <v>1516</v>
      </c>
      <c r="V398" s="424" t="s">
        <v>1517</v>
      </c>
      <c r="X398" s="424" t="s">
        <v>1517</v>
      </c>
      <c r="AA398" s="424" t="s">
        <v>32</v>
      </c>
      <c r="AB398" s="424" t="s">
        <v>1509</v>
      </c>
      <c r="AC398" s="424" t="s">
        <v>1509</v>
      </c>
      <c r="AD398" s="424" t="s">
        <v>1509</v>
      </c>
      <c r="AE398" s="424" t="s">
        <v>1509</v>
      </c>
      <c r="AF398" s="425">
        <v>44823</v>
      </c>
      <c r="AG398" s="424" t="s">
        <v>1509</v>
      </c>
      <c r="AH398" s="424">
        <v>1</v>
      </c>
      <c r="AI398" s="414"/>
      <c r="AJ398" s="414"/>
      <c r="AK398" s="414"/>
      <c r="AL398" s="414"/>
      <c r="AM398" s="414"/>
      <c r="AN398" s="414"/>
      <c r="AO398" s="414"/>
      <c r="AP398" s="414"/>
      <c r="AQ398" s="414"/>
      <c r="AR398" s="414"/>
      <c r="AS398" s="414"/>
      <c r="AT398" s="414"/>
      <c r="AU398" s="414"/>
      <c r="AV398" s="414"/>
      <c r="AW398" s="414"/>
      <c r="AX398" s="414"/>
      <c r="AY398" s="414"/>
      <c r="AZ398" s="414"/>
      <c r="BA398" s="414"/>
      <c r="BB398" s="414"/>
      <c r="BC398" s="414"/>
      <c r="BD398" s="414"/>
      <c r="BE398" s="414"/>
      <c r="BF398" s="414"/>
      <c r="BG398" s="414"/>
      <c r="BH398" s="414"/>
      <c r="BI398" s="414"/>
      <c r="BJ398" s="414"/>
      <c r="BK398" s="414"/>
      <c r="BL398" s="414"/>
      <c r="BM398" s="414"/>
      <c r="BN398" s="414"/>
      <c r="BO398" s="414"/>
      <c r="BP398" s="414"/>
      <c r="BQ398" s="414"/>
      <c r="BR398" s="414"/>
      <c r="BS398" s="414"/>
      <c r="BT398" s="414"/>
      <c r="BU398" s="414"/>
      <c r="BV398" s="414"/>
      <c r="BW398" s="414"/>
      <c r="BX398" s="414"/>
      <c r="BY398" s="414"/>
      <c r="BZ398" s="414"/>
      <c r="CA398" s="414"/>
      <c r="CB398" s="414"/>
      <c r="CC398" s="414"/>
      <c r="CD398" s="414"/>
      <c r="CE398" s="414"/>
      <c r="CF398" s="414"/>
      <c r="CG398" s="414"/>
      <c r="CH398" s="414"/>
      <c r="CI398" s="414"/>
      <c r="CJ398" s="414"/>
      <c r="CK398" s="414"/>
      <c r="CL398" s="414"/>
      <c r="CM398" s="414"/>
      <c r="CN398" s="414"/>
      <c r="CO398" s="414"/>
      <c r="CP398" s="414"/>
      <c r="CQ398" s="414"/>
      <c r="CR398" s="414"/>
      <c r="CS398" s="414"/>
      <c r="CT398" s="414"/>
      <c r="CU398" s="414"/>
      <c r="CV398" s="414"/>
      <c r="CW398" s="414"/>
      <c r="CX398" s="414"/>
      <c r="CY398" s="414"/>
      <c r="CZ398" s="414"/>
      <c r="DA398" s="414"/>
      <c r="DB398" s="414"/>
      <c r="DC398" s="414"/>
      <c r="DD398" s="414"/>
      <c r="DE398" s="414"/>
      <c r="DF398" s="414"/>
      <c r="DG398" s="414"/>
      <c r="DH398" s="414"/>
      <c r="DI398" s="414"/>
      <c r="DJ398" s="414"/>
      <c r="DK398" s="414"/>
      <c r="DL398" s="414"/>
      <c r="DM398" s="414"/>
      <c r="DN398" s="414"/>
      <c r="DO398" s="414"/>
      <c r="DP398" s="414"/>
      <c r="DQ398" s="414"/>
      <c r="DR398" s="414"/>
      <c r="DS398" s="414"/>
      <c r="DT398" s="414"/>
      <c r="DU398" s="414"/>
      <c r="DV398" s="414"/>
      <c r="DW398" s="414"/>
      <c r="DX398" s="414"/>
      <c r="DY398" s="414"/>
      <c r="DZ398" s="414"/>
      <c r="EA398" s="414"/>
      <c r="EB398" s="414"/>
      <c r="EC398" s="414"/>
      <c r="ED398" s="414"/>
      <c r="EE398" s="414"/>
      <c r="EF398" s="414"/>
      <c r="EG398" s="414"/>
      <c r="EH398" s="414"/>
      <c r="EI398" s="414"/>
      <c r="EJ398" s="414"/>
      <c r="EK398" s="414"/>
      <c r="EL398" s="414"/>
      <c r="EM398" s="414"/>
      <c r="EN398" s="414"/>
      <c r="EO398" s="414"/>
      <c r="EP398" s="414"/>
      <c r="EQ398" s="414"/>
      <c r="ER398" s="414"/>
      <c r="ES398" s="414"/>
      <c r="ET398" s="414"/>
      <c r="EU398" s="414"/>
    </row>
    <row r="399" spans="1:151" s="424" customFormat="1" ht="75" hidden="1">
      <c r="A399" s="424" t="s">
        <v>2803</v>
      </c>
      <c r="B399" s="424" t="s">
        <v>954</v>
      </c>
      <c r="C399" s="457" t="s">
        <v>361</v>
      </c>
      <c r="D399" s="457" t="s">
        <v>2804</v>
      </c>
      <c r="E399" s="424" t="s">
        <v>2805</v>
      </c>
      <c r="F399" s="424" t="s">
        <v>32</v>
      </c>
      <c r="G399" s="424" t="s">
        <v>1509</v>
      </c>
      <c r="H399" s="424" t="s">
        <v>1508</v>
      </c>
      <c r="I399" s="425">
        <v>43101</v>
      </c>
      <c r="J399" s="425" t="s">
        <v>1510</v>
      </c>
      <c r="K399" s="425" t="s">
        <v>1511</v>
      </c>
      <c r="L399" s="425" t="s">
        <v>1511</v>
      </c>
      <c r="M399" s="424" t="s">
        <v>1512</v>
      </c>
      <c r="N399" s="424" t="s">
        <v>1523</v>
      </c>
      <c r="O399" s="424" t="s">
        <v>1581</v>
      </c>
      <c r="P399" s="424" t="s">
        <v>33</v>
      </c>
      <c r="Q399" s="424" t="s">
        <v>33</v>
      </c>
      <c r="R399" s="424" t="s">
        <v>1509</v>
      </c>
      <c r="S399" s="428" t="s">
        <v>2806</v>
      </c>
      <c r="T399" s="424" t="s">
        <v>1516</v>
      </c>
      <c r="V399" s="424" t="s">
        <v>1517</v>
      </c>
      <c r="X399" s="424" t="s">
        <v>1517</v>
      </c>
      <c r="AA399" s="424" t="s">
        <v>32</v>
      </c>
      <c r="AB399" s="424" t="s">
        <v>1509</v>
      </c>
      <c r="AC399" s="424" t="s">
        <v>1509</v>
      </c>
      <c r="AD399" s="424" t="s">
        <v>1509</v>
      </c>
      <c r="AE399" s="424" t="s">
        <v>1509</v>
      </c>
      <c r="AF399" s="425">
        <v>44823</v>
      </c>
      <c r="AG399" s="424" t="s">
        <v>1509</v>
      </c>
      <c r="AH399" s="424">
        <v>1</v>
      </c>
      <c r="AI399" s="414"/>
      <c r="AJ399" s="414"/>
      <c r="AK399" s="414"/>
      <c r="AL399" s="414"/>
      <c r="AM399" s="414"/>
      <c r="AN399" s="414"/>
      <c r="AO399" s="414"/>
      <c r="AP399" s="414"/>
      <c r="AQ399" s="414"/>
      <c r="AR399" s="414"/>
      <c r="AS399" s="414"/>
      <c r="AT399" s="414"/>
      <c r="AU399" s="414"/>
      <c r="AV399" s="414"/>
      <c r="AW399" s="414"/>
      <c r="AX399" s="414"/>
      <c r="AY399" s="414"/>
      <c r="AZ399" s="414"/>
      <c r="BA399" s="414"/>
      <c r="BB399" s="414"/>
      <c r="BC399" s="414"/>
      <c r="BD399" s="414"/>
      <c r="BE399" s="414"/>
      <c r="BF399" s="414"/>
      <c r="BG399" s="414"/>
      <c r="BH399" s="414"/>
      <c r="BI399" s="414"/>
      <c r="BJ399" s="414"/>
      <c r="BK399" s="414"/>
      <c r="BL399" s="414"/>
      <c r="BM399" s="414"/>
      <c r="BN399" s="414"/>
      <c r="BO399" s="414"/>
      <c r="BP399" s="414"/>
      <c r="BQ399" s="414"/>
      <c r="BR399" s="414"/>
      <c r="BS399" s="414"/>
      <c r="BT399" s="414"/>
      <c r="BU399" s="414"/>
      <c r="BV399" s="414"/>
      <c r="BW399" s="414"/>
      <c r="BX399" s="414"/>
      <c r="BY399" s="414"/>
      <c r="BZ399" s="414"/>
      <c r="CA399" s="414"/>
      <c r="CB399" s="414"/>
      <c r="CC399" s="414"/>
      <c r="CD399" s="414"/>
      <c r="CE399" s="414"/>
      <c r="CF399" s="414"/>
      <c r="CG399" s="414"/>
      <c r="CH399" s="414"/>
      <c r="CI399" s="414"/>
      <c r="CJ399" s="414"/>
      <c r="CK399" s="414"/>
      <c r="CL399" s="414"/>
      <c r="CM399" s="414"/>
      <c r="CN399" s="414"/>
      <c r="CO399" s="414"/>
      <c r="CP399" s="414"/>
      <c r="CQ399" s="414"/>
      <c r="CR399" s="414"/>
      <c r="CS399" s="414"/>
      <c r="CT399" s="414"/>
      <c r="CU399" s="414"/>
      <c r="CV399" s="414"/>
      <c r="CW399" s="414"/>
      <c r="CX399" s="414"/>
      <c r="CY399" s="414"/>
      <c r="CZ399" s="414"/>
      <c r="DA399" s="414"/>
      <c r="DB399" s="414"/>
      <c r="DC399" s="414"/>
      <c r="DD399" s="414"/>
      <c r="DE399" s="414"/>
      <c r="DF399" s="414"/>
      <c r="DG399" s="414"/>
      <c r="DH399" s="414"/>
      <c r="DI399" s="414"/>
      <c r="DJ399" s="414"/>
      <c r="DK399" s="414"/>
      <c r="DL399" s="414"/>
      <c r="DM399" s="414"/>
      <c r="DN399" s="414"/>
      <c r="DO399" s="414"/>
      <c r="DP399" s="414"/>
      <c r="DQ399" s="414"/>
      <c r="DR399" s="414"/>
      <c r="DS399" s="414"/>
      <c r="DT399" s="414"/>
      <c r="DU399" s="414"/>
      <c r="DV399" s="414"/>
      <c r="DW399" s="414"/>
      <c r="DX399" s="414"/>
      <c r="DY399" s="414"/>
      <c r="DZ399" s="414"/>
      <c r="EA399" s="414"/>
      <c r="EB399" s="414"/>
      <c r="EC399" s="414"/>
      <c r="ED399" s="414"/>
      <c r="EE399" s="414"/>
      <c r="EF399" s="414"/>
      <c r="EG399" s="414"/>
      <c r="EH399" s="414"/>
      <c r="EI399" s="414"/>
      <c r="EJ399" s="414"/>
      <c r="EK399" s="414"/>
      <c r="EL399" s="414"/>
      <c r="EM399" s="414"/>
      <c r="EN399" s="414"/>
      <c r="EO399" s="414"/>
      <c r="EP399" s="414"/>
      <c r="EQ399" s="414"/>
      <c r="ER399" s="414"/>
      <c r="ES399" s="414"/>
      <c r="ET399" s="414"/>
      <c r="EU399" s="414"/>
    </row>
    <row r="400" spans="1:151" s="424" customFormat="1" ht="75" hidden="1">
      <c r="A400" s="424" t="s">
        <v>2807</v>
      </c>
      <c r="B400" s="424" t="s">
        <v>954</v>
      </c>
      <c r="C400" s="457" t="s">
        <v>361</v>
      </c>
      <c r="D400" s="457" t="s">
        <v>2808</v>
      </c>
      <c r="E400" s="424" t="s">
        <v>2809</v>
      </c>
      <c r="F400" s="424" t="s">
        <v>32</v>
      </c>
      <c r="G400" s="424" t="s">
        <v>1509</v>
      </c>
      <c r="H400" s="424" t="s">
        <v>1508</v>
      </c>
      <c r="I400" s="425">
        <v>44197</v>
      </c>
      <c r="J400" s="425" t="s">
        <v>1510</v>
      </c>
      <c r="K400" s="425" t="s">
        <v>1511</v>
      </c>
      <c r="L400" s="425" t="s">
        <v>1511</v>
      </c>
      <c r="M400" s="424" t="s">
        <v>1512</v>
      </c>
      <c r="N400" s="424" t="s">
        <v>1523</v>
      </c>
      <c r="O400" s="424" t="s">
        <v>1581</v>
      </c>
      <c r="P400" s="424" t="s">
        <v>33</v>
      </c>
      <c r="Q400" s="424" t="s">
        <v>33</v>
      </c>
      <c r="R400" s="424" t="s">
        <v>1509</v>
      </c>
      <c r="S400" s="428" t="s">
        <v>2810</v>
      </c>
      <c r="T400" s="424" t="s">
        <v>1516</v>
      </c>
      <c r="V400" s="424" t="s">
        <v>1517</v>
      </c>
      <c r="X400" s="424" t="s">
        <v>1517</v>
      </c>
      <c r="AA400" s="424" t="s">
        <v>32</v>
      </c>
      <c r="AB400" s="424" t="s">
        <v>1509</v>
      </c>
      <c r="AC400" s="424" t="s">
        <v>1509</v>
      </c>
      <c r="AD400" s="424" t="s">
        <v>1509</v>
      </c>
      <c r="AE400" s="424" t="s">
        <v>1509</v>
      </c>
      <c r="AF400" s="425">
        <v>44823</v>
      </c>
      <c r="AG400" s="424" t="s">
        <v>1509</v>
      </c>
      <c r="AH400" s="424">
        <v>1</v>
      </c>
      <c r="AI400" s="414"/>
      <c r="AJ400" s="414"/>
      <c r="AK400" s="414"/>
      <c r="AL400" s="414"/>
      <c r="AM400" s="414"/>
      <c r="AN400" s="414"/>
      <c r="AO400" s="414"/>
      <c r="AP400" s="414"/>
      <c r="AQ400" s="414"/>
      <c r="AR400" s="414"/>
      <c r="AS400" s="414"/>
      <c r="AT400" s="414"/>
      <c r="AU400" s="414"/>
      <c r="AV400" s="414"/>
      <c r="AW400" s="414"/>
      <c r="AX400" s="414"/>
      <c r="AY400" s="414"/>
      <c r="AZ400" s="414"/>
      <c r="BA400" s="414"/>
      <c r="BB400" s="414"/>
      <c r="BC400" s="414"/>
      <c r="BD400" s="414"/>
      <c r="BE400" s="414"/>
      <c r="BF400" s="414"/>
      <c r="BG400" s="414"/>
      <c r="BH400" s="414"/>
      <c r="BI400" s="414"/>
      <c r="BJ400" s="414"/>
      <c r="BK400" s="414"/>
      <c r="BL400" s="414"/>
      <c r="BM400" s="414"/>
      <c r="BN400" s="414"/>
      <c r="BO400" s="414"/>
      <c r="BP400" s="414"/>
      <c r="BQ400" s="414"/>
      <c r="BR400" s="414"/>
      <c r="BS400" s="414"/>
      <c r="BT400" s="414"/>
      <c r="BU400" s="414"/>
      <c r="BV400" s="414"/>
      <c r="BW400" s="414"/>
      <c r="BX400" s="414"/>
      <c r="BY400" s="414"/>
      <c r="BZ400" s="414"/>
      <c r="CA400" s="414"/>
      <c r="CB400" s="414"/>
      <c r="CC400" s="414"/>
      <c r="CD400" s="414"/>
      <c r="CE400" s="414"/>
      <c r="CF400" s="414"/>
      <c r="CG400" s="414"/>
      <c r="CH400" s="414"/>
      <c r="CI400" s="414"/>
      <c r="CJ400" s="414"/>
      <c r="CK400" s="414"/>
      <c r="CL400" s="414"/>
      <c r="CM400" s="414"/>
      <c r="CN400" s="414"/>
      <c r="CO400" s="414"/>
      <c r="CP400" s="414"/>
      <c r="CQ400" s="414"/>
      <c r="CR400" s="414"/>
      <c r="CS400" s="414"/>
      <c r="CT400" s="414"/>
      <c r="CU400" s="414"/>
      <c r="CV400" s="414"/>
      <c r="CW400" s="414"/>
      <c r="CX400" s="414"/>
      <c r="CY400" s="414"/>
      <c r="CZ400" s="414"/>
      <c r="DA400" s="414"/>
      <c r="DB400" s="414"/>
      <c r="DC400" s="414"/>
      <c r="DD400" s="414"/>
      <c r="DE400" s="414"/>
      <c r="DF400" s="414"/>
      <c r="DG400" s="414"/>
      <c r="DH400" s="414"/>
      <c r="DI400" s="414"/>
      <c r="DJ400" s="414"/>
      <c r="DK400" s="414"/>
      <c r="DL400" s="414"/>
      <c r="DM400" s="414"/>
      <c r="DN400" s="414"/>
      <c r="DO400" s="414"/>
      <c r="DP400" s="414"/>
      <c r="DQ400" s="414"/>
      <c r="DR400" s="414"/>
      <c r="DS400" s="414"/>
      <c r="DT400" s="414"/>
      <c r="DU400" s="414"/>
      <c r="DV400" s="414"/>
      <c r="DW400" s="414"/>
      <c r="DX400" s="414"/>
      <c r="DY400" s="414"/>
      <c r="DZ400" s="414"/>
      <c r="EA400" s="414"/>
      <c r="EB400" s="414"/>
      <c r="EC400" s="414"/>
      <c r="ED400" s="414"/>
      <c r="EE400" s="414"/>
      <c r="EF400" s="414"/>
      <c r="EG400" s="414"/>
      <c r="EH400" s="414"/>
      <c r="EI400" s="414"/>
      <c r="EJ400" s="414"/>
      <c r="EK400" s="414"/>
      <c r="EL400" s="414"/>
      <c r="EM400" s="414"/>
      <c r="EN400" s="414"/>
      <c r="EO400" s="414"/>
      <c r="EP400" s="414"/>
      <c r="EQ400" s="414"/>
      <c r="ER400" s="414"/>
      <c r="ES400" s="414"/>
      <c r="ET400" s="414"/>
      <c r="EU400" s="414"/>
    </row>
    <row r="401" spans="1:151" s="424" customFormat="1" ht="75" hidden="1">
      <c r="A401" s="424" t="s">
        <v>2811</v>
      </c>
      <c r="B401" s="424" t="s">
        <v>954</v>
      </c>
      <c r="C401" s="457" t="s">
        <v>361</v>
      </c>
      <c r="D401" s="457" t="s">
        <v>2812</v>
      </c>
      <c r="E401" s="424" t="s">
        <v>2813</v>
      </c>
      <c r="F401" s="424" t="s">
        <v>32</v>
      </c>
      <c r="G401" s="424" t="s">
        <v>1509</v>
      </c>
      <c r="H401" s="424" t="s">
        <v>1508</v>
      </c>
      <c r="I401" s="425">
        <v>44197</v>
      </c>
      <c r="J401" s="425" t="s">
        <v>1510</v>
      </c>
      <c r="K401" s="425" t="s">
        <v>1511</v>
      </c>
      <c r="L401" s="425" t="s">
        <v>1511</v>
      </c>
      <c r="M401" s="424" t="s">
        <v>1512</v>
      </c>
      <c r="N401" s="424" t="s">
        <v>1523</v>
      </c>
      <c r="O401" s="424" t="s">
        <v>1581</v>
      </c>
      <c r="P401" s="424" t="s">
        <v>33</v>
      </c>
      <c r="Q401" s="424" t="s">
        <v>33</v>
      </c>
      <c r="R401" s="424" t="s">
        <v>1509</v>
      </c>
      <c r="S401" s="428" t="s">
        <v>2814</v>
      </c>
      <c r="T401" s="424" t="s">
        <v>1516</v>
      </c>
      <c r="V401" s="424" t="s">
        <v>1517</v>
      </c>
      <c r="X401" s="424" t="s">
        <v>1517</v>
      </c>
      <c r="AA401" s="424" t="s">
        <v>32</v>
      </c>
      <c r="AB401" s="424" t="s">
        <v>1509</v>
      </c>
      <c r="AC401" s="424" t="s">
        <v>1509</v>
      </c>
      <c r="AD401" s="424" t="s">
        <v>1509</v>
      </c>
      <c r="AE401" s="424" t="s">
        <v>1509</v>
      </c>
      <c r="AF401" s="425">
        <v>44823</v>
      </c>
      <c r="AG401" s="424" t="s">
        <v>1509</v>
      </c>
      <c r="AH401" s="424">
        <v>1</v>
      </c>
      <c r="AI401" s="414"/>
      <c r="AJ401" s="414"/>
      <c r="AK401" s="414"/>
      <c r="AL401" s="414"/>
      <c r="AM401" s="414"/>
      <c r="AN401" s="414"/>
      <c r="AO401" s="414"/>
      <c r="AP401" s="414"/>
      <c r="AQ401" s="414"/>
      <c r="AR401" s="414"/>
      <c r="AS401" s="414"/>
      <c r="AT401" s="414"/>
      <c r="AU401" s="414"/>
      <c r="AV401" s="414"/>
      <c r="AW401" s="414"/>
      <c r="AX401" s="414"/>
      <c r="AY401" s="414"/>
      <c r="AZ401" s="414"/>
      <c r="BA401" s="414"/>
      <c r="BB401" s="414"/>
      <c r="BC401" s="414"/>
      <c r="BD401" s="414"/>
      <c r="BE401" s="414"/>
      <c r="BF401" s="414"/>
      <c r="BG401" s="414"/>
      <c r="BH401" s="414"/>
      <c r="BI401" s="414"/>
      <c r="BJ401" s="414"/>
      <c r="BK401" s="414"/>
      <c r="BL401" s="414"/>
      <c r="BM401" s="414"/>
      <c r="BN401" s="414"/>
      <c r="BO401" s="414"/>
      <c r="BP401" s="414"/>
      <c r="BQ401" s="414"/>
      <c r="BR401" s="414"/>
      <c r="BS401" s="414"/>
      <c r="BT401" s="414"/>
      <c r="BU401" s="414"/>
      <c r="BV401" s="414"/>
      <c r="BW401" s="414"/>
      <c r="BX401" s="414"/>
      <c r="BY401" s="414"/>
      <c r="BZ401" s="414"/>
      <c r="CA401" s="414"/>
      <c r="CB401" s="414"/>
      <c r="CC401" s="414"/>
      <c r="CD401" s="414"/>
      <c r="CE401" s="414"/>
      <c r="CF401" s="414"/>
      <c r="CG401" s="414"/>
      <c r="CH401" s="414"/>
      <c r="CI401" s="414"/>
      <c r="CJ401" s="414"/>
      <c r="CK401" s="414"/>
      <c r="CL401" s="414"/>
      <c r="CM401" s="414"/>
      <c r="CN401" s="414"/>
      <c r="CO401" s="414"/>
      <c r="CP401" s="414"/>
      <c r="CQ401" s="414"/>
      <c r="CR401" s="414"/>
      <c r="CS401" s="414"/>
      <c r="CT401" s="414"/>
      <c r="CU401" s="414"/>
      <c r="CV401" s="414"/>
      <c r="CW401" s="414"/>
      <c r="CX401" s="414"/>
      <c r="CY401" s="414"/>
      <c r="CZ401" s="414"/>
      <c r="DA401" s="414"/>
      <c r="DB401" s="414"/>
      <c r="DC401" s="414"/>
      <c r="DD401" s="414"/>
      <c r="DE401" s="414"/>
      <c r="DF401" s="414"/>
      <c r="DG401" s="414"/>
      <c r="DH401" s="414"/>
      <c r="DI401" s="414"/>
      <c r="DJ401" s="414"/>
      <c r="DK401" s="414"/>
      <c r="DL401" s="414"/>
      <c r="DM401" s="414"/>
      <c r="DN401" s="414"/>
      <c r="DO401" s="414"/>
      <c r="DP401" s="414"/>
      <c r="DQ401" s="414"/>
      <c r="DR401" s="414"/>
      <c r="DS401" s="414"/>
      <c r="DT401" s="414"/>
      <c r="DU401" s="414"/>
      <c r="DV401" s="414"/>
      <c r="DW401" s="414"/>
      <c r="DX401" s="414"/>
      <c r="DY401" s="414"/>
      <c r="DZ401" s="414"/>
      <c r="EA401" s="414"/>
      <c r="EB401" s="414"/>
      <c r="EC401" s="414"/>
      <c r="ED401" s="414"/>
      <c r="EE401" s="414"/>
      <c r="EF401" s="414"/>
      <c r="EG401" s="414"/>
      <c r="EH401" s="414"/>
      <c r="EI401" s="414"/>
      <c r="EJ401" s="414"/>
      <c r="EK401" s="414"/>
      <c r="EL401" s="414"/>
      <c r="EM401" s="414"/>
      <c r="EN401" s="414"/>
      <c r="EO401" s="414"/>
      <c r="EP401" s="414"/>
      <c r="EQ401" s="414"/>
      <c r="ER401" s="414"/>
      <c r="ES401" s="414"/>
      <c r="ET401" s="414"/>
      <c r="EU401" s="414"/>
    </row>
    <row r="402" spans="1:151" s="424" customFormat="1" ht="75" hidden="1">
      <c r="A402" s="424" t="s">
        <v>2815</v>
      </c>
      <c r="B402" s="424" t="s">
        <v>954</v>
      </c>
      <c r="C402" s="457" t="s">
        <v>361</v>
      </c>
      <c r="D402" s="457" t="s">
        <v>2816</v>
      </c>
      <c r="E402" s="424" t="s">
        <v>2817</v>
      </c>
      <c r="F402" s="424" t="s">
        <v>32</v>
      </c>
      <c r="G402" s="424" t="s">
        <v>1509</v>
      </c>
      <c r="H402" s="424" t="s">
        <v>1508</v>
      </c>
      <c r="I402" s="425">
        <v>44197</v>
      </c>
      <c r="J402" s="425" t="s">
        <v>1510</v>
      </c>
      <c r="K402" s="425" t="s">
        <v>1511</v>
      </c>
      <c r="L402" s="425" t="s">
        <v>1511</v>
      </c>
      <c r="M402" s="424" t="s">
        <v>1512</v>
      </c>
      <c r="N402" s="424" t="s">
        <v>1523</v>
      </c>
      <c r="O402" s="424" t="s">
        <v>1581</v>
      </c>
      <c r="P402" s="424" t="s">
        <v>33</v>
      </c>
      <c r="Q402" s="424" t="s">
        <v>33</v>
      </c>
      <c r="R402" s="424" t="s">
        <v>1509</v>
      </c>
      <c r="S402" s="428" t="s">
        <v>2818</v>
      </c>
      <c r="T402" s="424" t="s">
        <v>1516</v>
      </c>
      <c r="V402" s="424" t="s">
        <v>1517</v>
      </c>
      <c r="X402" s="424" t="s">
        <v>1517</v>
      </c>
      <c r="AA402" s="424" t="s">
        <v>32</v>
      </c>
      <c r="AB402" s="424" t="s">
        <v>1509</v>
      </c>
      <c r="AC402" s="424" t="s">
        <v>1509</v>
      </c>
      <c r="AD402" s="424" t="s">
        <v>1509</v>
      </c>
      <c r="AE402" s="424" t="s">
        <v>1509</v>
      </c>
      <c r="AF402" s="425">
        <v>44823</v>
      </c>
      <c r="AG402" s="424" t="s">
        <v>1509</v>
      </c>
      <c r="AH402" s="424">
        <v>1</v>
      </c>
      <c r="AI402" s="414"/>
      <c r="AJ402" s="414"/>
      <c r="AK402" s="414"/>
      <c r="AL402" s="414"/>
      <c r="AM402" s="414"/>
      <c r="AN402" s="414"/>
      <c r="AO402" s="414"/>
      <c r="AP402" s="414"/>
      <c r="AQ402" s="414"/>
      <c r="AR402" s="414"/>
      <c r="AS402" s="414"/>
      <c r="AT402" s="414"/>
      <c r="AU402" s="414"/>
      <c r="AV402" s="414"/>
      <c r="AW402" s="414"/>
      <c r="AX402" s="414"/>
      <c r="AY402" s="414"/>
      <c r="AZ402" s="414"/>
      <c r="BA402" s="414"/>
      <c r="BB402" s="414"/>
      <c r="BC402" s="414"/>
      <c r="BD402" s="414"/>
      <c r="BE402" s="414"/>
      <c r="BF402" s="414"/>
      <c r="BG402" s="414"/>
      <c r="BH402" s="414"/>
      <c r="BI402" s="414"/>
      <c r="BJ402" s="414"/>
      <c r="BK402" s="414"/>
      <c r="BL402" s="414"/>
      <c r="BM402" s="414"/>
      <c r="BN402" s="414"/>
      <c r="BO402" s="414"/>
      <c r="BP402" s="414"/>
      <c r="BQ402" s="414"/>
      <c r="BR402" s="414"/>
      <c r="BS402" s="414"/>
      <c r="BT402" s="414"/>
      <c r="BU402" s="414"/>
      <c r="BV402" s="414"/>
      <c r="BW402" s="414"/>
      <c r="BX402" s="414"/>
      <c r="BY402" s="414"/>
      <c r="BZ402" s="414"/>
      <c r="CA402" s="414"/>
      <c r="CB402" s="414"/>
      <c r="CC402" s="414"/>
      <c r="CD402" s="414"/>
      <c r="CE402" s="414"/>
      <c r="CF402" s="414"/>
      <c r="CG402" s="414"/>
      <c r="CH402" s="414"/>
      <c r="CI402" s="414"/>
      <c r="CJ402" s="414"/>
      <c r="CK402" s="414"/>
      <c r="CL402" s="414"/>
      <c r="CM402" s="414"/>
      <c r="CN402" s="414"/>
      <c r="CO402" s="414"/>
      <c r="CP402" s="414"/>
      <c r="CQ402" s="414"/>
      <c r="CR402" s="414"/>
      <c r="CS402" s="414"/>
      <c r="CT402" s="414"/>
      <c r="CU402" s="414"/>
      <c r="CV402" s="414"/>
      <c r="CW402" s="414"/>
      <c r="CX402" s="414"/>
      <c r="CY402" s="414"/>
      <c r="CZ402" s="414"/>
      <c r="DA402" s="414"/>
      <c r="DB402" s="414"/>
      <c r="DC402" s="414"/>
      <c r="DD402" s="414"/>
      <c r="DE402" s="414"/>
      <c r="DF402" s="414"/>
      <c r="DG402" s="414"/>
      <c r="DH402" s="414"/>
      <c r="DI402" s="414"/>
      <c r="DJ402" s="414"/>
      <c r="DK402" s="414"/>
      <c r="DL402" s="414"/>
      <c r="DM402" s="414"/>
      <c r="DN402" s="414"/>
      <c r="DO402" s="414"/>
      <c r="DP402" s="414"/>
      <c r="DQ402" s="414"/>
      <c r="DR402" s="414"/>
      <c r="DS402" s="414"/>
      <c r="DT402" s="414"/>
      <c r="DU402" s="414"/>
      <c r="DV402" s="414"/>
      <c r="DW402" s="414"/>
      <c r="DX402" s="414"/>
      <c r="DY402" s="414"/>
      <c r="DZ402" s="414"/>
      <c r="EA402" s="414"/>
      <c r="EB402" s="414"/>
      <c r="EC402" s="414"/>
      <c r="ED402" s="414"/>
      <c r="EE402" s="414"/>
      <c r="EF402" s="414"/>
      <c r="EG402" s="414"/>
      <c r="EH402" s="414"/>
      <c r="EI402" s="414"/>
      <c r="EJ402" s="414"/>
      <c r="EK402" s="414"/>
      <c r="EL402" s="414"/>
      <c r="EM402" s="414"/>
      <c r="EN402" s="414"/>
      <c r="EO402" s="414"/>
      <c r="EP402" s="414"/>
      <c r="EQ402" s="414"/>
      <c r="ER402" s="414"/>
      <c r="ES402" s="414"/>
      <c r="ET402" s="414"/>
      <c r="EU402" s="414"/>
    </row>
    <row r="403" spans="1:151" s="424" customFormat="1" ht="75" hidden="1">
      <c r="A403" s="424" t="s">
        <v>2819</v>
      </c>
      <c r="B403" s="424" t="s">
        <v>954</v>
      </c>
      <c r="C403" s="457" t="s">
        <v>361</v>
      </c>
      <c r="D403" s="457" t="s">
        <v>2820</v>
      </c>
      <c r="E403" s="424" t="s">
        <v>2821</v>
      </c>
      <c r="F403" s="424" t="s">
        <v>32</v>
      </c>
      <c r="G403" s="424" t="s">
        <v>1509</v>
      </c>
      <c r="H403" s="424" t="s">
        <v>1508</v>
      </c>
      <c r="I403" s="425">
        <v>44197</v>
      </c>
      <c r="J403" s="425" t="s">
        <v>1510</v>
      </c>
      <c r="K403" s="425" t="s">
        <v>1511</v>
      </c>
      <c r="L403" s="425" t="s">
        <v>1511</v>
      </c>
      <c r="M403" s="424" t="s">
        <v>1512</v>
      </c>
      <c r="N403" s="424" t="s">
        <v>1523</v>
      </c>
      <c r="O403" s="424" t="s">
        <v>1581</v>
      </c>
      <c r="P403" s="424" t="s">
        <v>33</v>
      </c>
      <c r="Q403" s="424" t="s">
        <v>33</v>
      </c>
      <c r="R403" s="424" t="s">
        <v>1509</v>
      </c>
      <c r="S403" s="428" t="s">
        <v>2822</v>
      </c>
      <c r="T403" s="424" t="s">
        <v>1516</v>
      </c>
      <c r="V403" s="424" t="s">
        <v>1517</v>
      </c>
      <c r="X403" s="424" t="s">
        <v>1517</v>
      </c>
      <c r="AA403" s="424" t="s">
        <v>32</v>
      </c>
      <c r="AB403" s="424" t="s">
        <v>1509</v>
      </c>
      <c r="AC403" s="424" t="s">
        <v>1509</v>
      </c>
      <c r="AD403" s="424" t="s">
        <v>1509</v>
      </c>
      <c r="AE403" s="424" t="s">
        <v>1509</v>
      </c>
      <c r="AF403" s="425">
        <v>44823</v>
      </c>
      <c r="AG403" s="424" t="s">
        <v>1509</v>
      </c>
      <c r="AH403" s="424">
        <v>1</v>
      </c>
      <c r="AI403" s="414"/>
      <c r="AJ403" s="414"/>
      <c r="AK403" s="414"/>
      <c r="AL403" s="414"/>
      <c r="AM403" s="414"/>
      <c r="AN403" s="414"/>
      <c r="AO403" s="414"/>
      <c r="AP403" s="414"/>
      <c r="AQ403" s="414"/>
      <c r="AR403" s="414"/>
      <c r="AS403" s="414"/>
      <c r="AT403" s="414"/>
      <c r="AU403" s="414"/>
      <c r="AV403" s="414"/>
      <c r="AW403" s="414"/>
      <c r="AX403" s="414"/>
      <c r="AY403" s="414"/>
      <c r="AZ403" s="414"/>
      <c r="BA403" s="414"/>
      <c r="BB403" s="414"/>
      <c r="BC403" s="414"/>
      <c r="BD403" s="414"/>
      <c r="BE403" s="414"/>
      <c r="BF403" s="414"/>
      <c r="BG403" s="414"/>
      <c r="BH403" s="414"/>
      <c r="BI403" s="414"/>
      <c r="BJ403" s="414"/>
      <c r="BK403" s="414"/>
      <c r="BL403" s="414"/>
      <c r="BM403" s="414"/>
      <c r="BN403" s="414"/>
      <c r="BO403" s="414"/>
      <c r="BP403" s="414"/>
      <c r="BQ403" s="414"/>
      <c r="BR403" s="414"/>
      <c r="BS403" s="414"/>
      <c r="BT403" s="414"/>
      <c r="BU403" s="414"/>
      <c r="BV403" s="414"/>
      <c r="BW403" s="414"/>
      <c r="BX403" s="414"/>
      <c r="BY403" s="414"/>
      <c r="BZ403" s="414"/>
      <c r="CA403" s="414"/>
      <c r="CB403" s="414"/>
      <c r="CC403" s="414"/>
      <c r="CD403" s="414"/>
      <c r="CE403" s="414"/>
      <c r="CF403" s="414"/>
      <c r="CG403" s="414"/>
      <c r="CH403" s="414"/>
      <c r="CI403" s="414"/>
      <c r="CJ403" s="414"/>
      <c r="CK403" s="414"/>
      <c r="CL403" s="414"/>
      <c r="CM403" s="414"/>
      <c r="CN403" s="414"/>
      <c r="CO403" s="414"/>
      <c r="CP403" s="414"/>
      <c r="CQ403" s="414"/>
      <c r="CR403" s="414"/>
      <c r="CS403" s="414"/>
      <c r="CT403" s="414"/>
      <c r="CU403" s="414"/>
      <c r="CV403" s="414"/>
      <c r="CW403" s="414"/>
      <c r="CX403" s="414"/>
      <c r="CY403" s="414"/>
      <c r="CZ403" s="414"/>
      <c r="DA403" s="414"/>
      <c r="DB403" s="414"/>
      <c r="DC403" s="414"/>
      <c r="DD403" s="414"/>
      <c r="DE403" s="414"/>
      <c r="DF403" s="414"/>
      <c r="DG403" s="414"/>
      <c r="DH403" s="414"/>
      <c r="DI403" s="414"/>
      <c r="DJ403" s="414"/>
      <c r="DK403" s="414"/>
      <c r="DL403" s="414"/>
      <c r="DM403" s="414"/>
      <c r="DN403" s="414"/>
      <c r="DO403" s="414"/>
      <c r="DP403" s="414"/>
      <c r="DQ403" s="414"/>
      <c r="DR403" s="414"/>
      <c r="DS403" s="414"/>
      <c r="DT403" s="414"/>
      <c r="DU403" s="414"/>
      <c r="DV403" s="414"/>
      <c r="DW403" s="414"/>
      <c r="DX403" s="414"/>
      <c r="DY403" s="414"/>
      <c r="DZ403" s="414"/>
      <c r="EA403" s="414"/>
      <c r="EB403" s="414"/>
      <c r="EC403" s="414"/>
      <c r="ED403" s="414"/>
      <c r="EE403" s="414"/>
      <c r="EF403" s="414"/>
      <c r="EG403" s="414"/>
      <c r="EH403" s="414"/>
      <c r="EI403" s="414"/>
      <c r="EJ403" s="414"/>
      <c r="EK403" s="414"/>
      <c r="EL403" s="414"/>
      <c r="EM403" s="414"/>
      <c r="EN403" s="414"/>
      <c r="EO403" s="414"/>
      <c r="EP403" s="414"/>
      <c r="EQ403" s="414"/>
      <c r="ER403" s="414"/>
      <c r="ES403" s="414"/>
      <c r="ET403" s="414"/>
      <c r="EU403" s="414"/>
    </row>
    <row r="404" spans="1:151" s="424" customFormat="1" ht="60" hidden="1">
      <c r="A404" s="424" t="s">
        <v>2823</v>
      </c>
      <c r="B404" s="424" t="s">
        <v>954</v>
      </c>
      <c r="C404" s="457" t="s">
        <v>361</v>
      </c>
      <c r="D404" s="457" t="s">
        <v>2824</v>
      </c>
      <c r="E404" s="424" t="s">
        <v>2825</v>
      </c>
      <c r="F404" s="424" t="s">
        <v>32</v>
      </c>
      <c r="G404" s="424" t="s">
        <v>1509</v>
      </c>
      <c r="H404" s="424" t="s">
        <v>1508</v>
      </c>
      <c r="I404" s="425">
        <v>43101</v>
      </c>
      <c r="J404" s="425" t="s">
        <v>1510</v>
      </c>
      <c r="K404" s="425" t="s">
        <v>1511</v>
      </c>
      <c r="L404" s="425" t="s">
        <v>1511</v>
      </c>
      <c r="M404" s="424" t="s">
        <v>1512</v>
      </c>
      <c r="N404" s="424" t="s">
        <v>1523</v>
      </c>
      <c r="O404" s="424" t="s">
        <v>1581</v>
      </c>
      <c r="P404" s="424" t="s">
        <v>33</v>
      </c>
      <c r="Q404" s="424" t="s">
        <v>32</v>
      </c>
      <c r="R404" s="424" t="s">
        <v>2689</v>
      </c>
      <c r="S404" s="424" t="s">
        <v>1509</v>
      </c>
      <c r="T404" s="424" t="s">
        <v>1516</v>
      </c>
      <c r="V404" s="424" t="s">
        <v>1517</v>
      </c>
      <c r="X404" s="424" t="s">
        <v>1517</v>
      </c>
      <c r="AA404" s="424" t="s">
        <v>32</v>
      </c>
      <c r="AB404" s="424" t="s">
        <v>1509</v>
      </c>
      <c r="AC404" s="424" t="s">
        <v>1509</v>
      </c>
      <c r="AD404" s="424" t="s">
        <v>1509</v>
      </c>
      <c r="AE404" s="424" t="s">
        <v>1509</v>
      </c>
      <c r="AF404" s="425">
        <v>44823</v>
      </c>
      <c r="AG404" s="424" t="s">
        <v>1509</v>
      </c>
      <c r="AH404" s="424">
        <v>1</v>
      </c>
      <c r="AI404" s="414"/>
      <c r="AJ404" s="414"/>
      <c r="AK404" s="414"/>
      <c r="AL404" s="414"/>
      <c r="AM404" s="414"/>
      <c r="AN404" s="414"/>
      <c r="AO404" s="414"/>
      <c r="AP404" s="414"/>
      <c r="AQ404" s="414"/>
      <c r="AR404" s="414"/>
      <c r="AS404" s="414"/>
      <c r="AT404" s="414"/>
      <c r="AU404" s="414"/>
      <c r="AV404" s="414"/>
      <c r="AW404" s="414"/>
      <c r="AX404" s="414"/>
      <c r="AY404" s="414"/>
      <c r="AZ404" s="414"/>
      <c r="BA404" s="414"/>
      <c r="BB404" s="414"/>
      <c r="BC404" s="414"/>
      <c r="BD404" s="414"/>
      <c r="BE404" s="414"/>
      <c r="BF404" s="414"/>
      <c r="BG404" s="414"/>
      <c r="BH404" s="414"/>
      <c r="BI404" s="414"/>
      <c r="BJ404" s="414"/>
      <c r="BK404" s="414"/>
      <c r="BL404" s="414"/>
      <c r="BM404" s="414"/>
      <c r="BN404" s="414"/>
      <c r="BO404" s="414"/>
      <c r="BP404" s="414"/>
      <c r="BQ404" s="414"/>
      <c r="BR404" s="414"/>
      <c r="BS404" s="414"/>
      <c r="BT404" s="414"/>
      <c r="BU404" s="414"/>
      <c r="BV404" s="414"/>
      <c r="BW404" s="414"/>
      <c r="BX404" s="414"/>
      <c r="BY404" s="414"/>
      <c r="BZ404" s="414"/>
      <c r="CA404" s="414"/>
      <c r="CB404" s="414"/>
      <c r="CC404" s="414"/>
      <c r="CD404" s="414"/>
      <c r="CE404" s="414"/>
      <c r="CF404" s="414"/>
      <c r="CG404" s="414"/>
      <c r="CH404" s="414"/>
      <c r="CI404" s="414"/>
      <c r="CJ404" s="414"/>
      <c r="CK404" s="414"/>
      <c r="CL404" s="414"/>
      <c r="CM404" s="414"/>
      <c r="CN404" s="414"/>
      <c r="CO404" s="414"/>
      <c r="CP404" s="414"/>
      <c r="CQ404" s="414"/>
      <c r="CR404" s="414"/>
      <c r="CS404" s="414"/>
      <c r="CT404" s="414"/>
      <c r="CU404" s="414"/>
      <c r="CV404" s="414"/>
      <c r="CW404" s="414"/>
      <c r="CX404" s="414"/>
      <c r="CY404" s="414"/>
      <c r="CZ404" s="414"/>
      <c r="DA404" s="414"/>
      <c r="DB404" s="414"/>
      <c r="DC404" s="414"/>
      <c r="DD404" s="414"/>
      <c r="DE404" s="414"/>
      <c r="DF404" s="414"/>
      <c r="DG404" s="414"/>
      <c r="DH404" s="414"/>
      <c r="DI404" s="414"/>
      <c r="DJ404" s="414"/>
      <c r="DK404" s="414"/>
      <c r="DL404" s="414"/>
      <c r="DM404" s="414"/>
      <c r="DN404" s="414"/>
      <c r="DO404" s="414"/>
      <c r="DP404" s="414"/>
      <c r="DQ404" s="414"/>
      <c r="DR404" s="414"/>
      <c r="DS404" s="414"/>
      <c r="DT404" s="414"/>
      <c r="DU404" s="414"/>
      <c r="DV404" s="414"/>
      <c r="DW404" s="414"/>
      <c r="DX404" s="414"/>
      <c r="DY404" s="414"/>
      <c r="DZ404" s="414"/>
      <c r="EA404" s="414"/>
      <c r="EB404" s="414"/>
      <c r="EC404" s="414"/>
      <c r="ED404" s="414"/>
      <c r="EE404" s="414"/>
      <c r="EF404" s="414"/>
      <c r="EG404" s="414"/>
      <c r="EH404" s="414"/>
      <c r="EI404" s="414"/>
      <c r="EJ404" s="414"/>
      <c r="EK404" s="414"/>
      <c r="EL404" s="414"/>
      <c r="EM404" s="414"/>
      <c r="EN404" s="414"/>
      <c r="EO404" s="414"/>
      <c r="EP404" s="414"/>
      <c r="EQ404" s="414"/>
      <c r="ER404" s="414"/>
      <c r="ES404" s="414"/>
      <c r="ET404" s="414"/>
      <c r="EU404" s="414"/>
    </row>
    <row r="405" spans="1:151" s="424" customFormat="1" ht="60" hidden="1">
      <c r="A405" s="424" t="s">
        <v>2826</v>
      </c>
      <c r="B405" s="424" t="s">
        <v>954</v>
      </c>
      <c r="C405" s="457" t="s">
        <v>361</v>
      </c>
      <c r="D405" s="457" t="s">
        <v>2827</v>
      </c>
      <c r="E405" s="424" t="s">
        <v>2828</v>
      </c>
      <c r="F405" s="424" t="s">
        <v>32</v>
      </c>
      <c r="G405" s="424" t="s">
        <v>1509</v>
      </c>
      <c r="H405" s="424" t="s">
        <v>1508</v>
      </c>
      <c r="I405" s="425">
        <v>43101</v>
      </c>
      <c r="J405" s="425" t="s">
        <v>1510</v>
      </c>
      <c r="K405" s="425" t="s">
        <v>1511</v>
      </c>
      <c r="L405" s="425" t="s">
        <v>1511</v>
      </c>
      <c r="M405" s="424" t="s">
        <v>1512</v>
      </c>
      <c r="N405" s="424" t="s">
        <v>1523</v>
      </c>
      <c r="O405" s="424" t="s">
        <v>1581</v>
      </c>
      <c r="P405" s="424" t="s">
        <v>33</v>
      </c>
      <c r="Q405" s="424" t="s">
        <v>32</v>
      </c>
      <c r="R405" s="424" t="s">
        <v>2689</v>
      </c>
      <c r="S405" s="424" t="s">
        <v>1509</v>
      </c>
      <c r="T405" s="424" t="s">
        <v>1516</v>
      </c>
      <c r="V405" s="424" t="s">
        <v>1517</v>
      </c>
      <c r="X405" s="424" t="s">
        <v>1517</v>
      </c>
      <c r="AA405" s="424" t="s">
        <v>33</v>
      </c>
      <c r="AB405" s="424" t="s">
        <v>1509</v>
      </c>
      <c r="AC405" s="424" t="s">
        <v>1509</v>
      </c>
      <c r="AD405" s="424" t="s">
        <v>1509</v>
      </c>
      <c r="AE405" s="424" t="s">
        <v>1509</v>
      </c>
      <c r="AF405" s="425">
        <v>44823</v>
      </c>
      <c r="AG405" s="424" t="s">
        <v>1509</v>
      </c>
      <c r="AH405" s="424">
        <v>1</v>
      </c>
      <c r="AI405" s="414"/>
      <c r="AJ405" s="414"/>
      <c r="AK405" s="414"/>
      <c r="AL405" s="414"/>
      <c r="AM405" s="414"/>
      <c r="AN405" s="414"/>
      <c r="AO405" s="414"/>
      <c r="AP405" s="414"/>
      <c r="AQ405" s="414"/>
      <c r="AR405" s="414"/>
      <c r="AS405" s="414"/>
      <c r="AT405" s="414"/>
      <c r="AU405" s="414"/>
      <c r="AV405" s="414"/>
      <c r="AW405" s="414"/>
      <c r="AX405" s="414"/>
      <c r="AY405" s="414"/>
      <c r="AZ405" s="414"/>
      <c r="BA405" s="414"/>
      <c r="BB405" s="414"/>
      <c r="BC405" s="414"/>
      <c r="BD405" s="414"/>
      <c r="BE405" s="414"/>
      <c r="BF405" s="414"/>
      <c r="BG405" s="414"/>
      <c r="BH405" s="414"/>
      <c r="BI405" s="414"/>
      <c r="BJ405" s="414"/>
      <c r="BK405" s="414"/>
      <c r="BL405" s="414"/>
      <c r="BM405" s="414"/>
      <c r="BN405" s="414"/>
      <c r="BO405" s="414"/>
      <c r="BP405" s="414"/>
      <c r="BQ405" s="414"/>
      <c r="BR405" s="414"/>
      <c r="BS405" s="414"/>
      <c r="BT405" s="414"/>
      <c r="BU405" s="414"/>
      <c r="BV405" s="414"/>
      <c r="BW405" s="414"/>
      <c r="BX405" s="414"/>
      <c r="BY405" s="414"/>
      <c r="BZ405" s="414"/>
      <c r="CA405" s="414"/>
      <c r="CB405" s="414"/>
      <c r="CC405" s="414"/>
      <c r="CD405" s="414"/>
      <c r="CE405" s="414"/>
      <c r="CF405" s="414"/>
      <c r="CG405" s="414"/>
      <c r="CH405" s="414"/>
      <c r="CI405" s="414"/>
      <c r="CJ405" s="414"/>
      <c r="CK405" s="414"/>
      <c r="CL405" s="414"/>
      <c r="CM405" s="414"/>
      <c r="CN405" s="414"/>
      <c r="CO405" s="414"/>
      <c r="CP405" s="414"/>
      <c r="CQ405" s="414"/>
      <c r="CR405" s="414"/>
      <c r="CS405" s="414"/>
      <c r="CT405" s="414"/>
      <c r="CU405" s="414"/>
      <c r="CV405" s="414"/>
      <c r="CW405" s="414"/>
      <c r="CX405" s="414"/>
      <c r="CY405" s="414"/>
      <c r="CZ405" s="414"/>
      <c r="DA405" s="414"/>
      <c r="DB405" s="414"/>
      <c r="DC405" s="414"/>
      <c r="DD405" s="414"/>
      <c r="DE405" s="414"/>
      <c r="DF405" s="414"/>
      <c r="DG405" s="414"/>
      <c r="DH405" s="414"/>
      <c r="DI405" s="414"/>
      <c r="DJ405" s="414"/>
      <c r="DK405" s="414"/>
      <c r="DL405" s="414"/>
      <c r="DM405" s="414"/>
      <c r="DN405" s="414"/>
      <c r="DO405" s="414"/>
      <c r="DP405" s="414"/>
      <c r="DQ405" s="414"/>
      <c r="DR405" s="414"/>
      <c r="DS405" s="414"/>
      <c r="DT405" s="414"/>
      <c r="DU405" s="414"/>
      <c r="DV405" s="414"/>
      <c r="DW405" s="414"/>
      <c r="DX405" s="414"/>
      <c r="DY405" s="414"/>
      <c r="DZ405" s="414"/>
      <c r="EA405" s="414"/>
      <c r="EB405" s="414"/>
      <c r="EC405" s="414"/>
      <c r="ED405" s="414"/>
      <c r="EE405" s="414"/>
      <c r="EF405" s="414"/>
      <c r="EG405" s="414"/>
      <c r="EH405" s="414"/>
      <c r="EI405" s="414"/>
      <c r="EJ405" s="414"/>
      <c r="EK405" s="414"/>
      <c r="EL405" s="414"/>
      <c r="EM405" s="414"/>
      <c r="EN405" s="414"/>
      <c r="EO405" s="414"/>
      <c r="EP405" s="414"/>
      <c r="EQ405" s="414"/>
      <c r="ER405" s="414"/>
      <c r="ES405" s="414"/>
      <c r="ET405" s="414"/>
      <c r="EU405" s="414"/>
    </row>
    <row r="406" spans="1:151" s="424" customFormat="1" ht="60" hidden="1">
      <c r="A406" s="424" t="s">
        <v>2829</v>
      </c>
      <c r="B406" s="424" t="s">
        <v>954</v>
      </c>
      <c r="C406" s="457" t="s">
        <v>361</v>
      </c>
      <c r="D406" s="457" t="s">
        <v>2830</v>
      </c>
      <c r="E406" s="424" t="s">
        <v>2831</v>
      </c>
      <c r="F406" s="424" t="s">
        <v>32</v>
      </c>
      <c r="G406" s="424" t="s">
        <v>1509</v>
      </c>
      <c r="H406" s="424" t="s">
        <v>1508</v>
      </c>
      <c r="I406" s="425">
        <v>43101</v>
      </c>
      <c r="J406" s="425" t="s">
        <v>1510</v>
      </c>
      <c r="K406" s="425" t="s">
        <v>1511</v>
      </c>
      <c r="L406" s="425" t="s">
        <v>1511</v>
      </c>
      <c r="M406" s="424" t="s">
        <v>1512</v>
      </c>
      <c r="N406" s="424" t="s">
        <v>1523</v>
      </c>
      <c r="O406" s="424" t="s">
        <v>1581</v>
      </c>
      <c r="P406" s="424" t="s">
        <v>33</v>
      </c>
      <c r="Q406" s="424" t="s">
        <v>32</v>
      </c>
      <c r="R406" s="424" t="s">
        <v>2689</v>
      </c>
      <c r="S406" s="424" t="s">
        <v>1509</v>
      </c>
      <c r="T406" s="424" t="s">
        <v>1516</v>
      </c>
      <c r="V406" s="424" t="s">
        <v>1517</v>
      </c>
      <c r="X406" s="424" t="s">
        <v>1517</v>
      </c>
      <c r="AA406" s="424" t="s">
        <v>33</v>
      </c>
      <c r="AB406" s="424" t="s">
        <v>1509</v>
      </c>
      <c r="AC406" s="424" t="s">
        <v>1509</v>
      </c>
      <c r="AD406" s="424" t="s">
        <v>1509</v>
      </c>
      <c r="AE406" s="424" t="s">
        <v>1509</v>
      </c>
      <c r="AF406" s="425">
        <v>44823</v>
      </c>
      <c r="AG406" s="424" t="s">
        <v>1509</v>
      </c>
      <c r="AH406" s="424">
        <v>1</v>
      </c>
      <c r="AI406" s="414"/>
      <c r="AJ406" s="414"/>
      <c r="AK406" s="414"/>
      <c r="AL406" s="414"/>
      <c r="AM406" s="414"/>
      <c r="AN406" s="414"/>
      <c r="AO406" s="414"/>
      <c r="AP406" s="414"/>
      <c r="AQ406" s="414"/>
      <c r="AR406" s="414"/>
      <c r="AS406" s="414"/>
      <c r="AT406" s="414"/>
      <c r="AU406" s="414"/>
      <c r="AV406" s="414"/>
      <c r="AW406" s="414"/>
      <c r="AX406" s="414"/>
      <c r="AY406" s="414"/>
      <c r="AZ406" s="414"/>
      <c r="BA406" s="414"/>
      <c r="BB406" s="414"/>
      <c r="BC406" s="414"/>
      <c r="BD406" s="414"/>
      <c r="BE406" s="414"/>
      <c r="BF406" s="414"/>
      <c r="BG406" s="414"/>
      <c r="BH406" s="414"/>
      <c r="BI406" s="414"/>
      <c r="BJ406" s="414"/>
      <c r="BK406" s="414"/>
      <c r="BL406" s="414"/>
      <c r="BM406" s="414"/>
      <c r="BN406" s="414"/>
      <c r="BO406" s="414"/>
      <c r="BP406" s="414"/>
      <c r="BQ406" s="414"/>
      <c r="BR406" s="414"/>
      <c r="BS406" s="414"/>
      <c r="BT406" s="414"/>
      <c r="BU406" s="414"/>
      <c r="BV406" s="414"/>
      <c r="BW406" s="414"/>
      <c r="BX406" s="414"/>
      <c r="BY406" s="414"/>
      <c r="BZ406" s="414"/>
      <c r="CA406" s="414"/>
      <c r="CB406" s="414"/>
      <c r="CC406" s="414"/>
      <c r="CD406" s="414"/>
      <c r="CE406" s="414"/>
      <c r="CF406" s="414"/>
      <c r="CG406" s="414"/>
      <c r="CH406" s="414"/>
      <c r="CI406" s="414"/>
      <c r="CJ406" s="414"/>
      <c r="CK406" s="414"/>
      <c r="CL406" s="414"/>
      <c r="CM406" s="414"/>
      <c r="CN406" s="414"/>
      <c r="CO406" s="414"/>
      <c r="CP406" s="414"/>
      <c r="CQ406" s="414"/>
      <c r="CR406" s="414"/>
      <c r="CS406" s="414"/>
      <c r="CT406" s="414"/>
      <c r="CU406" s="414"/>
      <c r="CV406" s="414"/>
      <c r="CW406" s="414"/>
      <c r="CX406" s="414"/>
      <c r="CY406" s="414"/>
      <c r="CZ406" s="414"/>
      <c r="DA406" s="414"/>
      <c r="DB406" s="414"/>
      <c r="DC406" s="414"/>
      <c r="DD406" s="414"/>
      <c r="DE406" s="414"/>
      <c r="DF406" s="414"/>
      <c r="DG406" s="414"/>
      <c r="DH406" s="414"/>
      <c r="DI406" s="414"/>
      <c r="DJ406" s="414"/>
      <c r="DK406" s="414"/>
      <c r="DL406" s="414"/>
      <c r="DM406" s="414"/>
      <c r="DN406" s="414"/>
      <c r="DO406" s="414"/>
      <c r="DP406" s="414"/>
      <c r="DQ406" s="414"/>
      <c r="DR406" s="414"/>
      <c r="DS406" s="414"/>
      <c r="DT406" s="414"/>
      <c r="DU406" s="414"/>
      <c r="DV406" s="414"/>
      <c r="DW406" s="414"/>
      <c r="DX406" s="414"/>
      <c r="DY406" s="414"/>
      <c r="DZ406" s="414"/>
      <c r="EA406" s="414"/>
      <c r="EB406" s="414"/>
      <c r="EC406" s="414"/>
      <c r="ED406" s="414"/>
      <c r="EE406" s="414"/>
      <c r="EF406" s="414"/>
      <c r="EG406" s="414"/>
      <c r="EH406" s="414"/>
      <c r="EI406" s="414"/>
      <c r="EJ406" s="414"/>
      <c r="EK406" s="414"/>
      <c r="EL406" s="414"/>
      <c r="EM406" s="414"/>
      <c r="EN406" s="414"/>
      <c r="EO406" s="414"/>
      <c r="EP406" s="414"/>
      <c r="EQ406" s="414"/>
      <c r="ER406" s="414"/>
      <c r="ES406" s="414"/>
      <c r="ET406" s="414"/>
      <c r="EU406" s="414"/>
    </row>
    <row r="407" spans="1:151" s="424" customFormat="1" ht="120" hidden="1">
      <c r="A407" s="424" t="s">
        <v>2832</v>
      </c>
      <c r="B407" s="424" t="s">
        <v>955</v>
      </c>
      <c r="C407" s="424" t="s">
        <v>361</v>
      </c>
      <c r="D407" s="424" t="s">
        <v>2833</v>
      </c>
      <c r="E407" s="424" t="s">
        <v>2834</v>
      </c>
      <c r="F407" s="424" t="s">
        <v>33</v>
      </c>
      <c r="G407" s="424">
        <v>80</v>
      </c>
      <c r="H407" s="424" t="s">
        <v>1508</v>
      </c>
      <c r="I407" s="424" t="s">
        <v>1509</v>
      </c>
      <c r="J407" s="425" t="s">
        <v>1510</v>
      </c>
      <c r="K407" s="425" t="s">
        <v>1511</v>
      </c>
      <c r="L407" s="425" t="s">
        <v>1511</v>
      </c>
      <c r="M407" s="424" t="s">
        <v>1512</v>
      </c>
      <c r="N407" s="424" t="s">
        <v>1523</v>
      </c>
      <c r="O407" s="424" t="s">
        <v>1527</v>
      </c>
      <c r="P407" s="424" t="s">
        <v>33</v>
      </c>
      <c r="Q407" s="424" t="s">
        <v>32</v>
      </c>
      <c r="R407" s="424" t="s">
        <v>2835</v>
      </c>
      <c r="S407" s="428" t="s">
        <v>2836</v>
      </c>
      <c r="T407" s="424" t="s">
        <v>1528</v>
      </c>
      <c r="V407" s="424" t="s">
        <v>1517</v>
      </c>
      <c r="X407" s="424" t="s">
        <v>1517</v>
      </c>
      <c r="AA407" s="424" t="s">
        <v>33</v>
      </c>
      <c r="AB407" s="424" t="s">
        <v>1518</v>
      </c>
      <c r="AC407" s="424" t="s">
        <v>1518</v>
      </c>
      <c r="AD407" s="424" t="s">
        <v>2582</v>
      </c>
      <c r="AE407" s="424" t="s">
        <v>1519</v>
      </c>
      <c r="AF407" s="425">
        <v>44530</v>
      </c>
      <c r="AG407" s="424" t="s">
        <v>1531</v>
      </c>
      <c r="AH407" s="424">
        <v>1</v>
      </c>
      <c r="AI407" s="414"/>
      <c r="AJ407" s="414"/>
      <c r="AK407" s="414"/>
      <c r="AL407" s="414"/>
      <c r="AM407" s="414"/>
      <c r="AN407" s="414"/>
      <c r="AO407" s="414"/>
      <c r="AP407" s="414"/>
      <c r="AQ407" s="414"/>
      <c r="AR407" s="414"/>
      <c r="AS407" s="414"/>
      <c r="AT407" s="414"/>
      <c r="AU407" s="414"/>
      <c r="AV407" s="414"/>
      <c r="AW407" s="414"/>
      <c r="AX407" s="414"/>
      <c r="AY407" s="414"/>
      <c r="AZ407" s="414"/>
      <c r="BA407" s="414"/>
      <c r="BB407" s="414"/>
      <c r="BC407" s="414"/>
      <c r="BD407" s="414"/>
      <c r="BE407" s="414"/>
      <c r="BF407" s="414"/>
      <c r="BG407" s="414"/>
      <c r="BH407" s="414"/>
      <c r="BI407" s="414"/>
      <c r="BJ407" s="414"/>
      <c r="BK407" s="414"/>
      <c r="BL407" s="414"/>
      <c r="BM407" s="414"/>
      <c r="BN407" s="414"/>
      <c r="BO407" s="414"/>
      <c r="BP407" s="414"/>
      <c r="BQ407" s="414"/>
      <c r="BR407" s="414"/>
      <c r="BS407" s="414"/>
      <c r="BT407" s="414"/>
      <c r="BU407" s="414"/>
      <c r="BV407" s="414"/>
      <c r="BW407" s="414"/>
      <c r="BX407" s="414"/>
      <c r="BY407" s="414"/>
      <c r="BZ407" s="414"/>
      <c r="CA407" s="414"/>
      <c r="CB407" s="414"/>
      <c r="CC407" s="414"/>
      <c r="CD407" s="414"/>
      <c r="CE407" s="414"/>
      <c r="CF407" s="414"/>
      <c r="CG407" s="414"/>
      <c r="CH407" s="414"/>
      <c r="CI407" s="414"/>
      <c r="CJ407" s="414"/>
      <c r="CK407" s="414"/>
      <c r="CL407" s="414"/>
      <c r="CM407" s="414"/>
      <c r="CN407" s="414"/>
      <c r="CO407" s="414"/>
      <c r="CP407" s="414"/>
      <c r="CQ407" s="414"/>
      <c r="CR407" s="414"/>
      <c r="CS407" s="414"/>
      <c r="CT407" s="414"/>
      <c r="CU407" s="414"/>
      <c r="CV407" s="414"/>
      <c r="CW407" s="414"/>
      <c r="CX407" s="414"/>
      <c r="CY407" s="414"/>
      <c r="CZ407" s="414"/>
      <c r="DA407" s="414"/>
      <c r="DB407" s="414"/>
      <c r="DC407" s="414"/>
      <c r="DD407" s="414"/>
      <c r="DE407" s="414"/>
      <c r="DF407" s="414"/>
      <c r="DG407" s="414"/>
      <c r="DH407" s="414"/>
      <c r="DI407" s="414"/>
      <c r="DJ407" s="414"/>
      <c r="DK407" s="414"/>
      <c r="DL407" s="414"/>
      <c r="DM407" s="414"/>
      <c r="DN407" s="414"/>
      <c r="DO407" s="414"/>
      <c r="DP407" s="414"/>
      <c r="DQ407" s="414"/>
      <c r="DR407" s="414"/>
      <c r="DS407" s="414"/>
      <c r="DT407" s="414"/>
      <c r="DU407" s="414"/>
      <c r="DV407" s="414"/>
      <c r="DW407" s="414"/>
      <c r="DX407" s="414"/>
      <c r="DY407" s="414"/>
      <c r="DZ407" s="414"/>
      <c r="EA407" s="414"/>
      <c r="EB407" s="414"/>
      <c r="EC407" s="414"/>
      <c r="ED407" s="414"/>
      <c r="EE407" s="414"/>
      <c r="EF407" s="414"/>
      <c r="EG407" s="414"/>
      <c r="EH407" s="414"/>
      <c r="EI407" s="414"/>
      <c r="EJ407" s="414"/>
      <c r="EK407" s="414"/>
      <c r="EL407" s="414"/>
      <c r="EM407" s="414"/>
      <c r="EN407" s="414"/>
      <c r="EO407" s="414"/>
      <c r="EP407" s="414"/>
      <c r="EQ407" s="414"/>
      <c r="ER407" s="414"/>
      <c r="ES407" s="414"/>
      <c r="ET407" s="414"/>
      <c r="EU407" s="414"/>
    </row>
    <row r="408" spans="1:151" s="424" customFormat="1" ht="120" hidden="1">
      <c r="A408" s="424" t="s">
        <v>2837</v>
      </c>
      <c r="B408" s="424" t="s">
        <v>955</v>
      </c>
      <c r="C408" s="424" t="s">
        <v>361</v>
      </c>
      <c r="D408" s="424" t="s">
        <v>2838</v>
      </c>
      <c r="E408" s="424" t="s">
        <v>2839</v>
      </c>
      <c r="F408" s="424" t="s">
        <v>33</v>
      </c>
      <c r="G408" s="424">
        <v>80</v>
      </c>
      <c r="H408" s="424" t="s">
        <v>1508</v>
      </c>
      <c r="I408" s="424" t="s">
        <v>1509</v>
      </c>
      <c r="J408" s="425" t="s">
        <v>1536</v>
      </c>
      <c r="K408" s="425" t="s">
        <v>1511</v>
      </c>
      <c r="L408" s="425" t="s">
        <v>1511</v>
      </c>
      <c r="M408" s="424" t="s">
        <v>1512</v>
      </c>
      <c r="N408" s="424" t="s">
        <v>1513</v>
      </c>
      <c r="O408" s="424" t="s">
        <v>1581</v>
      </c>
      <c r="P408" s="424" t="s">
        <v>33</v>
      </c>
      <c r="Q408" s="424" t="s">
        <v>33</v>
      </c>
      <c r="R408" s="424" t="s">
        <v>2835</v>
      </c>
      <c r="S408" s="428" t="s">
        <v>2836</v>
      </c>
      <c r="T408" s="424" t="s">
        <v>1528</v>
      </c>
      <c r="V408" s="424" t="s">
        <v>1517</v>
      </c>
      <c r="X408" s="424" t="s">
        <v>1517</v>
      </c>
      <c r="AA408" s="424" t="s">
        <v>33</v>
      </c>
      <c r="AB408" s="424" t="s">
        <v>1518</v>
      </c>
      <c r="AC408" s="424" t="s">
        <v>1518</v>
      </c>
      <c r="AD408" s="424" t="s">
        <v>2582</v>
      </c>
      <c r="AE408" s="424" t="s">
        <v>1519</v>
      </c>
      <c r="AF408" s="425">
        <v>44530</v>
      </c>
      <c r="AG408" s="424" t="s">
        <v>1531</v>
      </c>
      <c r="AH408" s="424">
        <v>1</v>
      </c>
      <c r="AI408" s="414"/>
      <c r="AJ408" s="414"/>
      <c r="AK408" s="414"/>
      <c r="AL408" s="414"/>
      <c r="AM408" s="414"/>
      <c r="AN408" s="414"/>
      <c r="AO408" s="414"/>
      <c r="AP408" s="414"/>
      <c r="AQ408" s="414"/>
      <c r="AR408" s="414"/>
      <c r="AS408" s="414"/>
      <c r="AT408" s="414"/>
      <c r="AU408" s="414"/>
      <c r="AV408" s="414"/>
      <c r="AW408" s="414"/>
      <c r="AX408" s="414"/>
      <c r="AY408" s="414"/>
      <c r="AZ408" s="414"/>
      <c r="BA408" s="414"/>
      <c r="BB408" s="414"/>
      <c r="BC408" s="414"/>
      <c r="BD408" s="414"/>
      <c r="BE408" s="414"/>
      <c r="BF408" s="414"/>
      <c r="BG408" s="414"/>
      <c r="BH408" s="414"/>
      <c r="BI408" s="414"/>
      <c r="BJ408" s="414"/>
      <c r="BK408" s="414"/>
      <c r="BL408" s="414"/>
      <c r="BM408" s="414"/>
      <c r="BN408" s="414"/>
      <c r="BO408" s="414"/>
      <c r="BP408" s="414"/>
      <c r="BQ408" s="414"/>
      <c r="BR408" s="414"/>
      <c r="BS408" s="414"/>
      <c r="BT408" s="414"/>
      <c r="BU408" s="414"/>
      <c r="BV408" s="414"/>
      <c r="BW408" s="414"/>
      <c r="BX408" s="414"/>
      <c r="BY408" s="414"/>
      <c r="BZ408" s="414"/>
      <c r="CA408" s="414"/>
      <c r="CB408" s="414"/>
      <c r="CC408" s="414"/>
      <c r="CD408" s="414"/>
      <c r="CE408" s="414"/>
      <c r="CF408" s="414"/>
      <c r="CG408" s="414"/>
      <c r="CH408" s="414"/>
      <c r="CI408" s="414"/>
      <c r="CJ408" s="414"/>
      <c r="CK408" s="414"/>
      <c r="CL408" s="414"/>
      <c r="CM408" s="414"/>
      <c r="CN408" s="414"/>
      <c r="CO408" s="414"/>
      <c r="CP408" s="414"/>
      <c r="CQ408" s="414"/>
      <c r="CR408" s="414"/>
      <c r="CS408" s="414"/>
      <c r="CT408" s="414"/>
      <c r="CU408" s="414"/>
      <c r="CV408" s="414"/>
      <c r="CW408" s="414"/>
      <c r="CX408" s="414"/>
      <c r="CY408" s="414"/>
      <c r="CZ408" s="414"/>
      <c r="DA408" s="414"/>
      <c r="DB408" s="414"/>
      <c r="DC408" s="414"/>
      <c r="DD408" s="414"/>
      <c r="DE408" s="414"/>
      <c r="DF408" s="414"/>
      <c r="DG408" s="414"/>
      <c r="DH408" s="414"/>
      <c r="DI408" s="414"/>
      <c r="DJ408" s="414"/>
      <c r="DK408" s="414"/>
      <c r="DL408" s="414"/>
      <c r="DM408" s="414"/>
      <c r="DN408" s="414"/>
      <c r="DO408" s="414"/>
      <c r="DP408" s="414"/>
      <c r="DQ408" s="414"/>
      <c r="DR408" s="414"/>
      <c r="DS408" s="414"/>
      <c r="DT408" s="414"/>
      <c r="DU408" s="414"/>
      <c r="DV408" s="414"/>
      <c r="DW408" s="414"/>
      <c r="DX408" s="414"/>
      <c r="DY408" s="414"/>
      <c r="DZ408" s="414"/>
      <c r="EA408" s="414"/>
      <c r="EB408" s="414"/>
      <c r="EC408" s="414"/>
      <c r="ED408" s="414"/>
      <c r="EE408" s="414"/>
      <c r="EF408" s="414"/>
      <c r="EG408" s="414"/>
      <c r="EH408" s="414"/>
      <c r="EI408" s="414"/>
      <c r="EJ408" s="414"/>
      <c r="EK408" s="414"/>
      <c r="EL408" s="414"/>
      <c r="EM408" s="414"/>
      <c r="EN408" s="414"/>
      <c r="EO408" s="414"/>
      <c r="EP408" s="414"/>
      <c r="EQ408" s="414"/>
      <c r="ER408" s="414"/>
      <c r="ES408" s="414"/>
      <c r="ET408" s="414"/>
      <c r="EU408" s="414"/>
    </row>
    <row r="409" spans="1:151" s="424" customFormat="1" ht="120" hidden="1">
      <c r="A409" s="424" t="s">
        <v>2840</v>
      </c>
      <c r="B409" s="424" t="s">
        <v>955</v>
      </c>
      <c r="C409" s="424" t="s">
        <v>361</v>
      </c>
      <c r="D409" s="424" t="s">
        <v>2841</v>
      </c>
      <c r="E409" s="424" t="s">
        <v>2842</v>
      </c>
      <c r="F409" s="424" t="s">
        <v>33</v>
      </c>
      <c r="G409" s="424">
        <v>80</v>
      </c>
      <c r="H409" s="424" t="s">
        <v>1508</v>
      </c>
      <c r="I409" s="424" t="s">
        <v>1509</v>
      </c>
      <c r="J409" s="425" t="s">
        <v>1536</v>
      </c>
      <c r="K409" s="425" t="s">
        <v>1511</v>
      </c>
      <c r="L409" s="425" t="s">
        <v>1511</v>
      </c>
      <c r="M409" s="424" t="s">
        <v>1512</v>
      </c>
      <c r="N409" s="424" t="s">
        <v>1523</v>
      </c>
      <c r="O409" s="424" t="s">
        <v>1581</v>
      </c>
      <c r="P409" s="424" t="s">
        <v>33</v>
      </c>
      <c r="Q409" s="424" t="s">
        <v>32</v>
      </c>
      <c r="R409" s="424" t="s">
        <v>2835</v>
      </c>
      <c r="S409" s="428" t="s">
        <v>2836</v>
      </c>
      <c r="T409" s="424" t="s">
        <v>1528</v>
      </c>
      <c r="V409" s="424" t="s">
        <v>1517</v>
      </c>
      <c r="X409" s="424" t="s">
        <v>1517</v>
      </c>
      <c r="AA409" s="424" t="s">
        <v>33</v>
      </c>
      <c r="AB409" s="424" t="s">
        <v>1518</v>
      </c>
      <c r="AC409" s="424" t="s">
        <v>1518</v>
      </c>
      <c r="AD409" s="424" t="s">
        <v>2582</v>
      </c>
      <c r="AE409" s="424" t="s">
        <v>1519</v>
      </c>
      <c r="AF409" s="425">
        <v>44530</v>
      </c>
      <c r="AG409" s="424" t="s">
        <v>1531</v>
      </c>
      <c r="AH409" s="424">
        <v>1</v>
      </c>
      <c r="AI409" s="414"/>
      <c r="AJ409" s="414"/>
      <c r="AK409" s="414"/>
      <c r="AL409" s="414"/>
      <c r="AM409" s="414"/>
      <c r="AN409" s="414"/>
      <c r="AO409" s="414"/>
      <c r="AP409" s="414"/>
      <c r="AQ409" s="414"/>
      <c r="AR409" s="414"/>
      <c r="AS409" s="414"/>
      <c r="AT409" s="414"/>
      <c r="AU409" s="414"/>
      <c r="AV409" s="414"/>
      <c r="AW409" s="414"/>
      <c r="AX409" s="414"/>
      <c r="AY409" s="414"/>
      <c r="AZ409" s="414"/>
      <c r="BA409" s="414"/>
      <c r="BB409" s="414"/>
      <c r="BC409" s="414"/>
      <c r="BD409" s="414"/>
      <c r="BE409" s="414"/>
      <c r="BF409" s="414"/>
      <c r="BG409" s="414"/>
      <c r="BH409" s="414"/>
      <c r="BI409" s="414"/>
      <c r="BJ409" s="414"/>
      <c r="BK409" s="414"/>
      <c r="BL409" s="414"/>
      <c r="BM409" s="414"/>
      <c r="BN409" s="414"/>
      <c r="BO409" s="414"/>
      <c r="BP409" s="414"/>
      <c r="BQ409" s="414"/>
      <c r="BR409" s="414"/>
      <c r="BS409" s="414"/>
      <c r="BT409" s="414"/>
      <c r="BU409" s="414"/>
      <c r="BV409" s="414"/>
      <c r="BW409" s="414"/>
      <c r="BX409" s="414"/>
      <c r="BY409" s="414"/>
      <c r="BZ409" s="414"/>
      <c r="CA409" s="414"/>
      <c r="CB409" s="414"/>
      <c r="CC409" s="414"/>
      <c r="CD409" s="414"/>
      <c r="CE409" s="414"/>
      <c r="CF409" s="414"/>
      <c r="CG409" s="414"/>
      <c r="CH409" s="414"/>
      <c r="CI409" s="414"/>
      <c r="CJ409" s="414"/>
      <c r="CK409" s="414"/>
      <c r="CL409" s="414"/>
      <c r="CM409" s="414"/>
      <c r="CN409" s="414"/>
      <c r="CO409" s="414"/>
      <c r="CP409" s="414"/>
      <c r="CQ409" s="414"/>
      <c r="CR409" s="414"/>
      <c r="CS409" s="414"/>
      <c r="CT409" s="414"/>
      <c r="CU409" s="414"/>
      <c r="CV409" s="414"/>
      <c r="CW409" s="414"/>
      <c r="CX409" s="414"/>
      <c r="CY409" s="414"/>
      <c r="CZ409" s="414"/>
      <c r="DA409" s="414"/>
      <c r="DB409" s="414"/>
      <c r="DC409" s="414"/>
      <c r="DD409" s="414"/>
      <c r="DE409" s="414"/>
      <c r="DF409" s="414"/>
      <c r="DG409" s="414"/>
      <c r="DH409" s="414"/>
      <c r="DI409" s="414"/>
      <c r="DJ409" s="414"/>
      <c r="DK409" s="414"/>
      <c r="DL409" s="414"/>
      <c r="DM409" s="414"/>
      <c r="DN409" s="414"/>
      <c r="DO409" s="414"/>
      <c r="DP409" s="414"/>
      <c r="DQ409" s="414"/>
      <c r="DR409" s="414"/>
      <c r="DS409" s="414"/>
      <c r="DT409" s="414"/>
      <c r="DU409" s="414"/>
      <c r="DV409" s="414"/>
      <c r="DW409" s="414"/>
      <c r="DX409" s="414"/>
      <c r="DY409" s="414"/>
      <c r="DZ409" s="414"/>
      <c r="EA409" s="414"/>
      <c r="EB409" s="414"/>
      <c r="EC409" s="414"/>
      <c r="ED409" s="414"/>
      <c r="EE409" s="414"/>
      <c r="EF409" s="414"/>
      <c r="EG409" s="414"/>
      <c r="EH409" s="414"/>
      <c r="EI409" s="414"/>
      <c r="EJ409" s="414"/>
      <c r="EK409" s="414"/>
      <c r="EL409" s="414"/>
      <c r="EM409" s="414"/>
      <c r="EN409" s="414"/>
      <c r="EO409" s="414"/>
      <c r="EP409" s="414"/>
      <c r="EQ409" s="414"/>
      <c r="ER409" s="414"/>
      <c r="ES409" s="414"/>
      <c r="ET409" s="414"/>
      <c r="EU409" s="414"/>
    </row>
    <row r="410" spans="1:151" s="424" customFormat="1" ht="120" hidden="1">
      <c r="A410" s="424" t="s">
        <v>2843</v>
      </c>
      <c r="B410" s="424" t="s">
        <v>955</v>
      </c>
      <c r="C410" s="424" t="s">
        <v>361</v>
      </c>
      <c r="D410" s="424" t="s">
        <v>2844</v>
      </c>
      <c r="E410" s="424" t="s">
        <v>2845</v>
      </c>
      <c r="F410" s="424" t="s">
        <v>33</v>
      </c>
      <c r="G410" s="424">
        <v>80</v>
      </c>
      <c r="H410" s="424" t="s">
        <v>1508</v>
      </c>
      <c r="I410" s="424" t="s">
        <v>1509</v>
      </c>
      <c r="J410" s="425" t="s">
        <v>1536</v>
      </c>
      <c r="K410" s="425" t="s">
        <v>1511</v>
      </c>
      <c r="L410" s="425" t="s">
        <v>1511</v>
      </c>
      <c r="M410" s="424" t="s">
        <v>1512</v>
      </c>
      <c r="N410" s="424" t="s">
        <v>1523</v>
      </c>
      <c r="O410" s="424" t="s">
        <v>1527</v>
      </c>
      <c r="P410" s="424" t="s">
        <v>32</v>
      </c>
      <c r="Q410" s="424" t="s">
        <v>32</v>
      </c>
      <c r="R410" s="424" t="s">
        <v>2835</v>
      </c>
      <c r="S410" s="428" t="s">
        <v>2836</v>
      </c>
      <c r="T410" s="424" t="s">
        <v>1528</v>
      </c>
      <c r="V410" s="424" t="s">
        <v>1517</v>
      </c>
      <c r="X410" s="424" t="s">
        <v>1517</v>
      </c>
      <c r="AA410" s="424" t="s">
        <v>33</v>
      </c>
      <c r="AB410" s="424" t="s">
        <v>1518</v>
      </c>
      <c r="AC410" s="424" t="s">
        <v>1518</v>
      </c>
      <c r="AD410" s="424" t="s">
        <v>2582</v>
      </c>
      <c r="AE410" s="424" t="s">
        <v>1519</v>
      </c>
      <c r="AF410" s="425">
        <v>44530</v>
      </c>
      <c r="AG410" s="424" t="s">
        <v>1531</v>
      </c>
      <c r="AH410" s="424">
        <v>1</v>
      </c>
      <c r="AI410" s="414"/>
      <c r="AJ410" s="414"/>
      <c r="AK410" s="414"/>
      <c r="AL410" s="414"/>
      <c r="AM410" s="414"/>
      <c r="AN410" s="414"/>
      <c r="AO410" s="414"/>
      <c r="AP410" s="414"/>
      <c r="AQ410" s="414"/>
      <c r="AR410" s="414"/>
      <c r="AS410" s="414"/>
      <c r="AT410" s="414"/>
      <c r="AU410" s="414"/>
      <c r="AV410" s="414"/>
      <c r="AW410" s="414"/>
      <c r="AX410" s="414"/>
      <c r="AY410" s="414"/>
      <c r="AZ410" s="414"/>
      <c r="BA410" s="414"/>
      <c r="BB410" s="414"/>
      <c r="BC410" s="414"/>
      <c r="BD410" s="414"/>
      <c r="BE410" s="414"/>
      <c r="BF410" s="414"/>
      <c r="BG410" s="414"/>
      <c r="BH410" s="414"/>
      <c r="BI410" s="414"/>
      <c r="BJ410" s="414"/>
      <c r="BK410" s="414"/>
      <c r="BL410" s="414"/>
      <c r="BM410" s="414"/>
      <c r="BN410" s="414"/>
      <c r="BO410" s="414"/>
      <c r="BP410" s="414"/>
      <c r="BQ410" s="414"/>
      <c r="BR410" s="414"/>
      <c r="BS410" s="414"/>
      <c r="BT410" s="414"/>
      <c r="BU410" s="414"/>
      <c r="BV410" s="414"/>
      <c r="BW410" s="414"/>
      <c r="BX410" s="414"/>
      <c r="BY410" s="414"/>
      <c r="BZ410" s="414"/>
      <c r="CA410" s="414"/>
      <c r="CB410" s="414"/>
      <c r="CC410" s="414"/>
      <c r="CD410" s="414"/>
      <c r="CE410" s="414"/>
      <c r="CF410" s="414"/>
      <c r="CG410" s="414"/>
      <c r="CH410" s="414"/>
      <c r="CI410" s="414"/>
      <c r="CJ410" s="414"/>
      <c r="CK410" s="414"/>
      <c r="CL410" s="414"/>
      <c r="CM410" s="414"/>
      <c r="CN410" s="414"/>
      <c r="CO410" s="414"/>
      <c r="CP410" s="414"/>
      <c r="CQ410" s="414"/>
      <c r="CR410" s="414"/>
      <c r="CS410" s="414"/>
      <c r="CT410" s="414"/>
      <c r="CU410" s="414"/>
      <c r="CV410" s="414"/>
      <c r="CW410" s="414"/>
      <c r="CX410" s="414"/>
      <c r="CY410" s="414"/>
      <c r="CZ410" s="414"/>
      <c r="DA410" s="414"/>
      <c r="DB410" s="414"/>
      <c r="DC410" s="414"/>
      <c r="DD410" s="414"/>
      <c r="DE410" s="414"/>
      <c r="DF410" s="414"/>
      <c r="DG410" s="414"/>
      <c r="DH410" s="414"/>
      <c r="DI410" s="414"/>
      <c r="DJ410" s="414"/>
      <c r="DK410" s="414"/>
      <c r="DL410" s="414"/>
      <c r="DM410" s="414"/>
      <c r="DN410" s="414"/>
      <c r="DO410" s="414"/>
      <c r="DP410" s="414"/>
      <c r="DQ410" s="414"/>
      <c r="DR410" s="414"/>
      <c r="DS410" s="414"/>
      <c r="DT410" s="414"/>
      <c r="DU410" s="414"/>
      <c r="DV410" s="414"/>
      <c r="DW410" s="414"/>
      <c r="DX410" s="414"/>
      <c r="DY410" s="414"/>
      <c r="DZ410" s="414"/>
      <c r="EA410" s="414"/>
      <c r="EB410" s="414"/>
      <c r="EC410" s="414"/>
      <c r="ED410" s="414"/>
      <c r="EE410" s="414"/>
      <c r="EF410" s="414"/>
      <c r="EG410" s="414"/>
      <c r="EH410" s="414"/>
      <c r="EI410" s="414"/>
      <c r="EJ410" s="414"/>
      <c r="EK410" s="414"/>
      <c r="EL410" s="414"/>
      <c r="EM410" s="414"/>
      <c r="EN410" s="414"/>
      <c r="EO410" s="414"/>
      <c r="EP410" s="414"/>
      <c r="EQ410" s="414"/>
      <c r="ER410" s="414"/>
      <c r="ES410" s="414"/>
      <c r="ET410" s="414"/>
      <c r="EU410" s="414"/>
    </row>
    <row r="411" spans="1:151" s="424" customFormat="1" ht="120" hidden="1">
      <c r="A411" s="424" t="s">
        <v>2846</v>
      </c>
      <c r="B411" s="424" t="s">
        <v>955</v>
      </c>
      <c r="C411" s="424" t="s">
        <v>361</v>
      </c>
      <c r="D411" s="424" t="s">
        <v>2847</v>
      </c>
      <c r="E411" s="424" t="s">
        <v>2848</v>
      </c>
      <c r="F411" s="424" t="s">
        <v>33</v>
      </c>
      <c r="G411" s="424">
        <v>80</v>
      </c>
      <c r="H411" s="424" t="s">
        <v>1508</v>
      </c>
      <c r="I411" s="424" t="s">
        <v>1509</v>
      </c>
      <c r="J411" s="425" t="s">
        <v>1536</v>
      </c>
      <c r="K411" s="425" t="s">
        <v>1511</v>
      </c>
      <c r="L411" s="425" t="s">
        <v>1511</v>
      </c>
      <c r="M411" s="424" t="s">
        <v>1512</v>
      </c>
      <c r="N411" s="424" t="s">
        <v>1523</v>
      </c>
      <c r="O411" s="424" t="s">
        <v>1581</v>
      </c>
      <c r="P411" s="424" t="s">
        <v>32</v>
      </c>
      <c r="Q411" s="424" t="s">
        <v>32</v>
      </c>
      <c r="R411" s="424" t="s">
        <v>2835</v>
      </c>
      <c r="S411" s="428" t="s">
        <v>2836</v>
      </c>
      <c r="T411" s="424" t="s">
        <v>1528</v>
      </c>
      <c r="V411" s="424" t="s">
        <v>1517</v>
      </c>
      <c r="X411" s="424" t="s">
        <v>1517</v>
      </c>
      <c r="AA411" s="424" t="s">
        <v>33</v>
      </c>
      <c r="AB411" s="424" t="s">
        <v>1518</v>
      </c>
      <c r="AC411" s="424" t="s">
        <v>1518</v>
      </c>
      <c r="AD411" s="424" t="s">
        <v>2582</v>
      </c>
      <c r="AE411" s="424" t="s">
        <v>1519</v>
      </c>
      <c r="AF411" s="425">
        <v>44530</v>
      </c>
      <c r="AG411" s="424" t="s">
        <v>1531</v>
      </c>
      <c r="AH411" s="424">
        <v>1</v>
      </c>
      <c r="AI411" s="414"/>
      <c r="AJ411" s="414"/>
      <c r="AK411" s="414"/>
      <c r="AL411" s="414"/>
      <c r="AM411" s="414"/>
      <c r="AN411" s="414"/>
      <c r="AO411" s="414"/>
      <c r="AP411" s="414"/>
      <c r="AQ411" s="414"/>
      <c r="AR411" s="414"/>
      <c r="AS411" s="414"/>
      <c r="AT411" s="414"/>
      <c r="AU411" s="414"/>
      <c r="AV411" s="414"/>
      <c r="AW411" s="414"/>
      <c r="AX411" s="414"/>
      <c r="AY411" s="414"/>
      <c r="AZ411" s="414"/>
      <c r="BA411" s="414"/>
      <c r="BB411" s="414"/>
      <c r="BC411" s="414"/>
      <c r="BD411" s="414"/>
      <c r="BE411" s="414"/>
      <c r="BF411" s="414"/>
      <c r="BG411" s="414"/>
      <c r="BH411" s="414"/>
      <c r="BI411" s="414"/>
      <c r="BJ411" s="414"/>
      <c r="BK411" s="414"/>
      <c r="BL411" s="414"/>
      <c r="BM411" s="414"/>
      <c r="BN411" s="414"/>
      <c r="BO411" s="414"/>
      <c r="BP411" s="414"/>
      <c r="BQ411" s="414"/>
      <c r="BR411" s="414"/>
      <c r="BS411" s="414"/>
      <c r="BT411" s="414"/>
      <c r="BU411" s="414"/>
      <c r="BV411" s="414"/>
      <c r="BW411" s="414"/>
      <c r="BX411" s="414"/>
      <c r="BY411" s="414"/>
      <c r="BZ411" s="414"/>
      <c r="CA411" s="414"/>
      <c r="CB411" s="414"/>
      <c r="CC411" s="414"/>
      <c r="CD411" s="414"/>
      <c r="CE411" s="414"/>
      <c r="CF411" s="414"/>
      <c r="CG411" s="414"/>
      <c r="CH411" s="414"/>
      <c r="CI411" s="414"/>
      <c r="CJ411" s="414"/>
      <c r="CK411" s="414"/>
      <c r="CL411" s="414"/>
      <c r="CM411" s="414"/>
      <c r="CN411" s="414"/>
      <c r="CO411" s="414"/>
      <c r="CP411" s="414"/>
      <c r="CQ411" s="414"/>
      <c r="CR411" s="414"/>
      <c r="CS411" s="414"/>
      <c r="CT411" s="414"/>
      <c r="CU411" s="414"/>
      <c r="CV411" s="414"/>
      <c r="CW411" s="414"/>
      <c r="CX411" s="414"/>
      <c r="CY411" s="414"/>
      <c r="CZ411" s="414"/>
      <c r="DA411" s="414"/>
      <c r="DB411" s="414"/>
      <c r="DC411" s="414"/>
      <c r="DD411" s="414"/>
      <c r="DE411" s="414"/>
      <c r="DF411" s="414"/>
      <c r="DG411" s="414"/>
      <c r="DH411" s="414"/>
      <c r="DI411" s="414"/>
      <c r="DJ411" s="414"/>
      <c r="DK411" s="414"/>
      <c r="DL411" s="414"/>
      <c r="DM411" s="414"/>
      <c r="DN411" s="414"/>
      <c r="DO411" s="414"/>
      <c r="DP411" s="414"/>
      <c r="DQ411" s="414"/>
      <c r="DR411" s="414"/>
      <c r="DS411" s="414"/>
      <c r="DT411" s="414"/>
      <c r="DU411" s="414"/>
      <c r="DV411" s="414"/>
      <c r="DW411" s="414"/>
      <c r="DX411" s="414"/>
      <c r="DY411" s="414"/>
      <c r="DZ411" s="414"/>
      <c r="EA411" s="414"/>
      <c r="EB411" s="414"/>
      <c r="EC411" s="414"/>
      <c r="ED411" s="414"/>
      <c r="EE411" s="414"/>
      <c r="EF411" s="414"/>
      <c r="EG411" s="414"/>
      <c r="EH411" s="414"/>
      <c r="EI411" s="414"/>
      <c r="EJ411" s="414"/>
      <c r="EK411" s="414"/>
      <c r="EL411" s="414"/>
      <c r="EM411" s="414"/>
      <c r="EN411" s="414"/>
      <c r="EO411" s="414"/>
      <c r="EP411" s="414"/>
      <c r="EQ411" s="414"/>
      <c r="ER411" s="414"/>
      <c r="ES411" s="414"/>
      <c r="ET411" s="414"/>
      <c r="EU411" s="414"/>
    </row>
    <row r="412" spans="1:151" s="424" customFormat="1" ht="120" hidden="1">
      <c r="A412" s="424" t="s">
        <v>2849</v>
      </c>
      <c r="B412" s="424" t="s">
        <v>955</v>
      </c>
      <c r="C412" s="424" t="s">
        <v>361</v>
      </c>
      <c r="D412" s="424" t="s">
        <v>2850</v>
      </c>
      <c r="E412" s="424" t="s">
        <v>2851</v>
      </c>
      <c r="F412" s="424" t="s">
        <v>33</v>
      </c>
      <c r="G412" s="424">
        <v>80</v>
      </c>
      <c r="H412" s="424" t="s">
        <v>1592</v>
      </c>
      <c r="I412" s="424" t="s">
        <v>1509</v>
      </c>
      <c r="J412" s="425" t="s">
        <v>1054</v>
      </c>
      <c r="K412" s="425" t="s">
        <v>1511</v>
      </c>
      <c r="L412" s="425" t="s">
        <v>1511</v>
      </c>
      <c r="M412" s="424" t="s">
        <v>1512</v>
      </c>
      <c r="N412" s="424" t="s">
        <v>1523</v>
      </c>
      <c r="O412" s="424" t="s">
        <v>1527</v>
      </c>
      <c r="P412" s="424" t="s">
        <v>32</v>
      </c>
      <c r="Q412" s="424" t="s">
        <v>32</v>
      </c>
      <c r="R412" s="424" t="s">
        <v>2835</v>
      </c>
      <c r="S412" s="428" t="s">
        <v>2836</v>
      </c>
      <c r="T412" s="424" t="s">
        <v>1528</v>
      </c>
      <c r="V412" s="424" t="s">
        <v>1517</v>
      </c>
      <c r="X412" s="424" t="s">
        <v>1517</v>
      </c>
      <c r="AA412" s="424" t="s">
        <v>33</v>
      </c>
      <c r="AB412" s="424" t="s">
        <v>1518</v>
      </c>
      <c r="AC412" s="424" t="s">
        <v>1518</v>
      </c>
      <c r="AD412" s="424" t="s">
        <v>2582</v>
      </c>
      <c r="AE412" s="424" t="s">
        <v>1519</v>
      </c>
      <c r="AF412" s="425">
        <v>44530</v>
      </c>
      <c r="AG412" s="424" t="s">
        <v>1531</v>
      </c>
      <c r="AH412" s="424">
        <v>1</v>
      </c>
      <c r="AI412" s="414"/>
      <c r="AJ412" s="414"/>
      <c r="AK412" s="414"/>
      <c r="AL412" s="414"/>
      <c r="AM412" s="414"/>
      <c r="AN412" s="414"/>
      <c r="AO412" s="414"/>
      <c r="AP412" s="414"/>
      <c r="AQ412" s="414"/>
      <c r="AR412" s="414"/>
      <c r="AS412" s="414"/>
      <c r="AT412" s="414"/>
      <c r="AU412" s="414"/>
      <c r="AV412" s="414"/>
      <c r="AW412" s="414"/>
      <c r="AX412" s="414"/>
      <c r="AY412" s="414"/>
      <c r="AZ412" s="414"/>
      <c r="BA412" s="414"/>
      <c r="BB412" s="414"/>
      <c r="BC412" s="414"/>
      <c r="BD412" s="414"/>
      <c r="BE412" s="414"/>
      <c r="BF412" s="414"/>
      <c r="BG412" s="414"/>
      <c r="BH412" s="414"/>
      <c r="BI412" s="414"/>
      <c r="BJ412" s="414"/>
      <c r="BK412" s="414"/>
      <c r="BL412" s="414"/>
      <c r="BM412" s="414"/>
      <c r="BN412" s="414"/>
      <c r="BO412" s="414"/>
      <c r="BP412" s="414"/>
      <c r="BQ412" s="414"/>
      <c r="BR412" s="414"/>
      <c r="BS412" s="414"/>
      <c r="BT412" s="414"/>
      <c r="BU412" s="414"/>
      <c r="BV412" s="414"/>
      <c r="BW412" s="414"/>
      <c r="BX412" s="414"/>
      <c r="BY412" s="414"/>
      <c r="BZ412" s="414"/>
      <c r="CA412" s="414"/>
      <c r="CB412" s="414"/>
      <c r="CC412" s="414"/>
      <c r="CD412" s="414"/>
      <c r="CE412" s="414"/>
      <c r="CF412" s="414"/>
      <c r="CG412" s="414"/>
      <c r="CH412" s="414"/>
      <c r="CI412" s="414"/>
      <c r="CJ412" s="414"/>
      <c r="CK412" s="414"/>
      <c r="CL412" s="414"/>
      <c r="CM412" s="414"/>
      <c r="CN412" s="414"/>
      <c r="CO412" s="414"/>
      <c r="CP412" s="414"/>
      <c r="CQ412" s="414"/>
      <c r="CR412" s="414"/>
      <c r="CS412" s="414"/>
      <c r="CT412" s="414"/>
      <c r="CU412" s="414"/>
      <c r="CV412" s="414"/>
      <c r="CW412" s="414"/>
      <c r="CX412" s="414"/>
      <c r="CY412" s="414"/>
      <c r="CZ412" s="414"/>
      <c r="DA412" s="414"/>
      <c r="DB412" s="414"/>
      <c r="DC412" s="414"/>
      <c r="DD412" s="414"/>
      <c r="DE412" s="414"/>
      <c r="DF412" s="414"/>
      <c r="DG412" s="414"/>
      <c r="DH412" s="414"/>
      <c r="DI412" s="414"/>
      <c r="DJ412" s="414"/>
      <c r="DK412" s="414"/>
      <c r="DL412" s="414"/>
      <c r="DM412" s="414"/>
      <c r="DN412" s="414"/>
      <c r="DO412" s="414"/>
      <c r="DP412" s="414"/>
      <c r="DQ412" s="414"/>
      <c r="DR412" s="414"/>
      <c r="DS412" s="414"/>
      <c r="DT412" s="414"/>
      <c r="DU412" s="414"/>
      <c r="DV412" s="414"/>
      <c r="DW412" s="414"/>
      <c r="DX412" s="414"/>
      <c r="DY412" s="414"/>
      <c r="DZ412" s="414"/>
      <c r="EA412" s="414"/>
      <c r="EB412" s="414"/>
      <c r="EC412" s="414"/>
      <c r="ED412" s="414"/>
      <c r="EE412" s="414"/>
      <c r="EF412" s="414"/>
      <c r="EG412" s="414"/>
      <c r="EH412" s="414"/>
      <c r="EI412" s="414"/>
      <c r="EJ412" s="414"/>
      <c r="EK412" s="414"/>
      <c r="EL412" s="414"/>
      <c r="EM412" s="414"/>
      <c r="EN412" s="414"/>
      <c r="EO412" s="414"/>
      <c r="EP412" s="414"/>
      <c r="EQ412" s="414"/>
      <c r="ER412" s="414"/>
      <c r="ES412" s="414"/>
      <c r="ET412" s="414"/>
      <c r="EU412" s="414"/>
    </row>
    <row r="413" spans="1:151" s="424" customFormat="1" ht="120" hidden="1">
      <c r="A413" s="424" t="s">
        <v>2852</v>
      </c>
      <c r="B413" s="424" t="s">
        <v>955</v>
      </c>
      <c r="C413" s="424" t="s">
        <v>361</v>
      </c>
      <c r="D413" s="424" t="s">
        <v>2075</v>
      </c>
      <c r="E413" s="424" t="s">
        <v>2853</v>
      </c>
      <c r="F413" s="424" t="s">
        <v>33</v>
      </c>
      <c r="G413" s="424">
        <v>80</v>
      </c>
      <c r="H413" s="424" t="s">
        <v>1508</v>
      </c>
      <c r="I413" s="424" t="s">
        <v>1509</v>
      </c>
      <c r="J413" s="425" t="s">
        <v>1536</v>
      </c>
      <c r="K413" s="425" t="s">
        <v>1511</v>
      </c>
      <c r="L413" s="425" t="s">
        <v>1511</v>
      </c>
      <c r="M413" s="424" t="s">
        <v>1512</v>
      </c>
      <c r="N413" s="424" t="s">
        <v>1523</v>
      </c>
      <c r="O413" s="424" t="s">
        <v>1581</v>
      </c>
      <c r="P413" s="424" t="s">
        <v>33</v>
      </c>
      <c r="Q413" s="424" t="s">
        <v>32</v>
      </c>
      <c r="R413" s="424" t="s">
        <v>2835</v>
      </c>
      <c r="S413" s="428" t="s">
        <v>2836</v>
      </c>
      <c r="T413" s="424" t="s">
        <v>1528</v>
      </c>
      <c r="V413" s="424" t="s">
        <v>1517</v>
      </c>
      <c r="X413" s="424" t="s">
        <v>1517</v>
      </c>
      <c r="AA413" s="424" t="s">
        <v>32</v>
      </c>
      <c r="AB413" s="424" t="s">
        <v>1518</v>
      </c>
      <c r="AC413" s="424" t="s">
        <v>1518</v>
      </c>
      <c r="AD413" s="424" t="s">
        <v>2582</v>
      </c>
      <c r="AE413" s="424" t="s">
        <v>1519</v>
      </c>
      <c r="AF413" s="425">
        <v>44530</v>
      </c>
      <c r="AG413" s="424" t="s">
        <v>1531</v>
      </c>
      <c r="AH413" s="424">
        <v>1</v>
      </c>
      <c r="AI413" s="414"/>
      <c r="AJ413" s="414"/>
      <c r="AK413" s="414"/>
      <c r="AL413" s="414"/>
      <c r="AM413" s="414"/>
      <c r="AN413" s="414"/>
      <c r="AO413" s="414"/>
      <c r="AP413" s="414"/>
      <c r="AQ413" s="414"/>
      <c r="AR413" s="414"/>
      <c r="AS413" s="414"/>
      <c r="AT413" s="414"/>
      <c r="AU413" s="414"/>
      <c r="AV413" s="414"/>
      <c r="AW413" s="414"/>
      <c r="AX413" s="414"/>
      <c r="AY413" s="414"/>
      <c r="AZ413" s="414"/>
      <c r="BA413" s="414"/>
      <c r="BB413" s="414"/>
      <c r="BC413" s="414"/>
      <c r="BD413" s="414"/>
      <c r="BE413" s="414"/>
      <c r="BF413" s="414"/>
      <c r="BG413" s="414"/>
      <c r="BH413" s="414"/>
      <c r="BI413" s="414"/>
      <c r="BJ413" s="414"/>
      <c r="BK413" s="414"/>
      <c r="BL413" s="414"/>
      <c r="BM413" s="414"/>
      <c r="BN413" s="414"/>
      <c r="BO413" s="414"/>
      <c r="BP413" s="414"/>
      <c r="BQ413" s="414"/>
      <c r="BR413" s="414"/>
      <c r="BS413" s="414"/>
      <c r="BT413" s="414"/>
      <c r="BU413" s="414"/>
      <c r="BV413" s="414"/>
      <c r="BW413" s="414"/>
      <c r="BX413" s="414"/>
      <c r="BY413" s="414"/>
      <c r="BZ413" s="414"/>
      <c r="CA413" s="414"/>
      <c r="CB413" s="414"/>
      <c r="CC413" s="414"/>
      <c r="CD413" s="414"/>
      <c r="CE413" s="414"/>
      <c r="CF413" s="414"/>
      <c r="CG413" s="414"/>
      <c r="CH413" s="414"/>
      <c r="CI413" s="414"/>
      <c r="CJ413" s="414"/>
      <c r="CK413" s="414"/>
      <c r="CL413" s="414"/>
      <c r="CM413" s="414"/>
      <c r="CN413" s="414"/>
      <c r="CO413" s="414"/>
      <c r="CP413" s="414"/>
      <c r="CQ413" s="414"/>
      <c r="CR413" s="414"/>
      <c r="CS413" s="414"/>
      <c r="CT413" s="414"/>
      <c r="CU413" s="414"/>
      <c r="CV413" s="414"/>
      <c r="CW413" s="414"/>
      <c r="CX413" s="414"/>
      <c r="CY413" s="414"/>
      <c r="CZ413" s="414"/>
      <c r="DA413" s="414"/>
      <c r="DB413" s="414"/>
      <c r="DC413" s="414"/>
      <c r="DD413" s="414"/>
      <c r="DE413" s="414"/>
      <c r="DF413" s="414"/>
      <c r="DG413" s="414"/>
      <c r="DH413" s="414"/>
      <c r="DI413" s="414"/>
      <c r="DJ413" s="414"/>
      <c r="DK413" s="414"/>
      <c r="DL413" s="414"/>
      <c r="DM413" s="414"/>
      <c r="DN413" s="414"/>
      <c r="DO413" s="414"/>
      <c r="DP413" s="414"/>
      <c r="DQ413" s="414"/>
      <c r="DR413" s="414"/>
      <c r="DS413" s="414"/>
      <c r="DT413" s="414"/>
      <c r="DU413" s="414"/>
      <c r="DV413" s="414"/>
      <c r="DW413" s="414"/>
      <c r="DX413" s="414"/>
      <c r="DY413" s="414"/>
      <c r="DZ413" s="414"/>
      <c r="EA413" s="414"/>
      <c r="EB413" s="414"/>
      <c r="EC413" s="414"/>
      <c r="ED413" s="414"/>
      <c r="EE413" s="414"/>
      <c r="EF413" s="414"/>
      <c r="EG413" s="414"/>
      <c r="EH413" s="414"/>
      <c r="EI413" s="414"/>
      <c r="EJ413" s="414"/>
      <c r="EK413" s="414"/>
      <c r="EL413" s="414"/>
      <c r="EM413" s="414"/>
      <c r="EN413" s="414"/>
      <c r="EO413" s="414"/>
      <c r="EP413" s="414"/>
      <c r="EQ413" s="414"/>
      <c r="ER413" s="414"/>
      <c r="ES413" s="414"/>
      <c r="ET413" s="414"/>
      <c r="EU413" s="414"/>
    </row>
    <row r="414" spans="1:151" s="424" customFormat="1" ht="120" hidden="1">
      <c r="A414" s="424" t="s">
        <v>2854</v>
      </c>
      <c r="B414" s="424" t="s">
        <v>955</v>
      </c>
      <c r="C414" s="424" t="s">
        <v>361</v>
      </c>
      <c r="D414" s="424" t="s">
        <v>2855</v>
      </c>
      <c r="E414" s="424" t="s">
        <v>2856</v>
      </c>
      <c r="F414" s="424" t="s">
        <v>33</v>
      </c>
      <c r="G414" s="424">
        <v>80</v>
      </c>
      <c r="H414" s="424" t="s">
        <v>1508</v>
      </c>
      <c r="I414" s="424" t="s">
        <v>1509</v>
      </c>
      <c r="J414" s="425" t="s">
        <v>1510</v>
      </c>
      <c r="K414" s="425" t="s">
        <v>1511</v>
      </c>
      <c r="L414" s="425" t="s">
        <v>1511</v>
      </c>
      <c r="M414" s="424" t="s">
        <v>1512</v>
      </c>
      <c r="N414" s="424" t="s">
        <v>1523</v>
      </c>
      <c r="O414" s="424" t="s">
        <v>1581</v>
      </c>
      <c r="P414" s="424" t="s">
        <v>33</v>
      </c>
      <c r="Q414" s="424" t="s">
        <v>32</v>
      </c>
      <c r="R414" s="424" t="s">
        <v>2835</v>
      </c>
      <c r="S414" s="428" t="s">
        <v>2836</v>
      </c>
      <c r="T414" s="424" t="s">
        <v>1528</v>
      </c>
      <c r="V414" s="424" t="s">
        <v>1517</v>
      </c>
      <c r="X414" s="424" t="s">
        <v>1517</v>
      </c>
      <c r="AA414" s="424" t="s">
        <v>32</v>
      </c>
      <c r="AB414" s="424" t="s">
        <v>1518</v>
      </c>
      <c r="AC414" s="424" t="s">
        <v>1518</v>
      </c>
      <c r="AD414" s="424" t="s">
        <v>2582</v>
      </c>
      <c r="AE414" s="424" t="s">
        <v>1519</v>
      </c>
      <c r="AF414" s="425">
        <v>44530</v>
      </c>
      <c r="AG414" s="424" t="s">
        <v>1531</v>
      </c>
      <c r="AH414" s="424">
        <v>1</v>
      </c>
      <c r="AI414" s="414"/>
      <c r="AJ414" s="414"/>
      <c r="AK414" s="414"/>
      <c r="AL414" s="414"/>
      <c r="AM414" s="414"/>
      <c r="AN414" s="414"/>
      <c r="AO414" s="414"/>
      <c r="AP414" s="414"/>
      <c r="AQ414" s="414"/>
      <c r="AR414" s="414"/>
      <c r="AS414" s="414"/>
      <c r="AT414" s="414"/>
      <c r="AU414" s="414"/>
      <c r="AV414" s="414"/>
      <c r="AW414" s="414"/>
      <c r="AX414" s="414"/>
      <c r="AY414" s="414"/>
      <c r="AZ414" s="414"/>
      <c r="BA414" s="414"/>
      <c r="BB414" s="414"/>
      <c r="BC414" s="414"/>
      <c r="BD414" s="414"/>
      <c r="BE414" s="414"/>
      <c r="BF414" s="414"/>
      <c r="BG414" s="414"/>
      <c r="BH414" s="414"/>
      <c r="BI414" s="414"/>
      <c r="BJ414" s="414"/>
      <c r="BK414" s="414"/>
      <c r="BL414" s="414"/>
      <c r="BM414" s="414"/>
      <c r="BN414" s="414"/>
      <c r="BO414" s="414"/>
      <c r="BP414" s="414"/>
      <c r="BQ414" s="414"/>
      <c r="BR414" s="414"/>
      <c r="BS414" s="414"/>
      <c r="BT414" s="414"/>
      <c r="BU414" s="414"/>
      <c r="BV414" s="414"/>
      <c r="BW414" s="414"/>
      <c r="BX414" s="414"/>
      <c r="BY414" s="414"/>
      <c r="BZ414" s="414"/>
      <c r="CA414" s="414"/>
      <c r="CB414" s="414"/>
      <c r="CC414" s="414"/>
      <c r="CD414" s="414"/>
      <c r="CE414" s="414"/>
      <c r="CF414" s="414"/>
      <c r="CG414" s="414"/>
      <c r="CH414" s="414"/>
      <c r="CI414" s="414"/>
      <c r="CJ414" s="414"/>
      <c r="CK414" s="414"/>
      <c r="CL414" s="414"/>
      <c r="CM414" s="414"/>
      <c r="CN414" s="414"/>
      <c r="CO414" s="414"/>
      <c r="CP414" s="414"/>
      <c r="CQ414" s="414"/>
      <c r="CR414" s="414"/>
      <c r="CS414" s="414"/>
      <c r="CT414" s="414"/>
      <c r="CU414" s="414"/>
      <c r="CV414" s="414"/>
      <c r="CW414" s="414"/>
      <c r="CX414" s="414"/>
      <c r="CY414" s="414"/>
      <c r="CZ414" s="414"/>
      <c r="DA414" s="414"/>
      <c r="DB414" s="414"/>
      <c r="DC414" s="414"/>
      <c r="DD414" s="414"/>
      <c r="DE414" s="414"/>
      <c r="DF414" s="414"/>
      <c r="DG414" s="414"/>
      <c r="DH414" s="414"/>
      <c r="DI414" s="414"/>
      <c r="DJ414" s="414"/>
      <c r="DK414" s="414"/>
      <c r="DL414" s="414"/>
      <c r="DM414" s="414"/>
      <c r="DN414" s="414"/>
      <c r="DO414" s="414"/>
      <c r="DP414" s="414"/>
      <c r="DQ414" s="414"/>
      <c r="DR414" s="414"/>
      <c r="DS414" s="414"/>
      <c r="DT414" s="414"/>
      <c r="DU414" s="414"/>
      <c r="DV414" s="414"/>
      <c r="DW414" s="414"/>
      <c r="DX414" s="414"/>
      <c r="DY414" s="414"/>
      <c r="DZ414" s="414"/>
      <c r="EA414" s="414"/>
      <c r="EB414" s="414"/>
      <c r="EC414" s="414"/>
      <c r="ED414" s="414"/>
      <c r="EE414" s="414"/>
      <c r="EF414" s="414"/>
      <c r="EG414" s="414"/>
      <c r="EH414" s="414"/>
      <c r="EI414" s="414"/>
      <c r="EJ414" s="414"/>
      <c r="EK414" s="414"/>
      <c r="EL414" s="414"/>
      <c r="EM414" s="414"/>
      <c r="EN414" s="414"/>
      <c r="EO414" s="414"/>
      <c r="EP414" s="414"/>
      <c r="EQ414" s="414"/>
      <c r="ER414" s="414"/>
      <c r="ES414" s="414"/>
      <c r="ET414" s="414"/>
      <c r="EU414" s="414"/>
    </row>
    <row r="415" spans="1:151" s="424" customFormat="1" ht="120" hidden="1">
      <c r="A415" s="424" t="s">
        <v>2857</v>
      </c>
      <c r="B415" s="424" t="s">
        <v>955</v>
      </c>
      <c r="C415" s="424" t="s">
        <v>361</v>
      </c>
      <c r="D415" s="424" t="s">
        <v>2858</v>
      </c>
      <c r="E415" s="424" t="s">
        <v>2859</v>
      </c>
      <c r="F415" s="424" t="s">
        <v>33</v>
      </c>
      <c r="G415" s="424">
        <v>80</v>
      </c>
      <c r="H415" s="424" t="s">
        <v>1508</v>
      </c>
      <c r="I415" s="424" t="s">
        <v>1509</v>
      </c>
      <c r="J415" s="425" t="s">
        <v>1510</v>
      </c>
      <c r="K415" s="425" t="s">
        <v>1511</v>
      </c>
      <c r="L415" s="425" t="s">
        <v>1511</v>
      </c>
      <c r="M415" s="424" t="s">
        <v>1512</v>
      </c>
      <c r="N415" s="424" t="s">
        <v>1513</v>
      </c>
      <c r="O415" s="424" t="s">
        <v>1527</v>
      </c>
      <c r="P415" s="424" t="s">
        <v>33</v>
      </c>
      <c r="Q415" s="424" t="s">
        <v>32</v>
      </c>
      <c r="R415" s="424" t="s">
        <v>2835</v>
      </c>
      <c r="S415" s="428" t="s">
        <v>2836</v>
      </c>
      <c r="T415" s="424" t="s">
        <v>1528</v>
      </c>
      <c r="V415" s="424" t="s">
        <v>1517</v>
      </c>
      <c r="X415" s="424" t="s">
        <v>1517</v>
      </c>
      <c r="AA415" s="424" t="s">
        <v>33</v>
      </c>
      <c r="AB415" s="424" t="s">
        <v>1518</v>
      </c>
      <c r="AC415" s="424" t="s">
        <v>1518</v>
      </c>
      <c r="AD415" s="424" t="s">
        <v>2582</v>
      </c>
      <c r="AE415" s="424" t="s">
        <v>1519</v>
      </c>
      <c r="AF415" s="425">
        <v>44530</v>
      </c>
      <c r="AG415" s="424" t="s">
        <v>1531</v>
      </c>
      <c r="AH415" s="424">
        <v>1</v>
      </c>
      <c r="AI415" s="414"/>
      <c r="AJ415" s="414"/>
      <c r="AK415" s="414"/>
      <c r="AL415" s="414"/>
      <c r="AM415" s="414"/>
      <c r="AN415" s="414"/>
      <c r="AO415" s="414"/>
      <c r="AP415" s="414"/>
      <c r="AQ415" s="414"/>
      <c r="AR415" s="414"/>
      <c r="AS415" s="414"/>
      <c r="AT415" s="414"/>
      <c r="AU415" s="414"/>
      <c r="AV415" s="414"/>
      <c r="AW415" s="414"/>
      <c r="AX415" s="414"/>
      <c r="AY415" s="414"/>
      <c r="AZ415" s="414"/>
      <c r="BA415" s="414"/>
      <c r="BB415" s="414"/>
      <c r="BC415" s="414"/>
      <c r="BD415" s="414"/>
      <c r="BE415" s="414"/>
      <c r="BF415" s="414"/>
      <c r="BG415" s="414"/>
      <c r="BH415" s="414"/>
      <c r="BI415" s="414"/>
      <c r="BJ415" s="414"/>
      <c r="BK415" s="414"/>
      <c r="BL415" s="414"/>
      <c r="BM415" s="414"/>
      <c r="BN415" s="414"/>
      <c r="BO415" s="414"/>
      <c r="BP415" s="414"/>
      <c r="BQ415" s="414"/>
      <c r="BR415" s="414"/>
      <c r="BS415" s="414"/>
      <c r="BT415" s="414"/>
      <c r="BU415" s="414"/>
      <c r="BV415" s="414"/>
      <c r="BW415" s="414"/>
      <c r="BX415" s="414"/>
      <c r="BY415" s="414"/>
      <c r="BZ415" s="414"/>
      <c r="CA415" s="414"/>
      <c r="CB415" s="414"/>
      <c r="CC415" s="414"/>
      <c r="CD415" s="414"/>
      <c r="CE415" s="414"/>
      <c r="CF415" s="414"/>
      <c r="CG415" s="414"/>
      <c r="CH415" s="414"/>
      <c r="CI415" s="414"/>
      <c r="CJ415" s="414"/>
      <c r="CK415" s="414"/>
      <c r="CL415" s="414"/>
      <c r="CM415" s="414"/>
      <c r="CN415" s="414"/>
      <c r="CO415" s="414"/>
      <c r="CP415" s="414"/>
      <c r="CQ415" s="414"/>
      <c r="CR415" s="414"/>
      <c r="CS415" s="414"/>
      <c r="CT415" s="414"/>
      <c r="CU415" s="414"/>
      <c r="CV415" s="414"/>
      <c r="CW415" s="414"/>
      <c r="CX415" s="414"/>
      <c r="CY415" s="414"/>
      <c r="CZ415" s="414"/>
      <c r="DA415" s="414"/>
      <c r="DB415" s="414"/>
      <c r="DC415" s="414"/>
      <c r="DD415" s="414"/>
      <c r="DE415" s="414"/>
      <c r="DF415" s="414"/>
      <c r="DG415" s="414"/>
      <c r="DH415" s="414"/>
      <c r="DI415" s="414"/>
      <c r="DJ415" s="414"/>
      <c r="DK415" s="414"/>
      <c r="DL415" s="414"/>
      <c r="DM415" s="414"/>
      <c r="DN415" s="414"/>
      <c r="DO415" s="414"/>
      <c r="DP415" s="414"/>
      <c r="DQ415" s="414"/>
      <c r="DR415" s="414"/>
      <c r="DS415" s="414"/>
      <c r="DT415" s="414"/>
      <c r="DU415" s="414"/>
      <c r="DV415" s="414"/>
      <c r="DW415" s="414"/>
      <c r="DX415" s="414"/>
      <c r="DY415" s="414"/>
      <c r="DZ415" s="414"/>
      <c r="EA415" s="414"/>
      <c r="EB415" s="414"/>
      <c r="EC415" s="414"/>
      <c r="ED415" s="414"/>
      <c r="EE415" s="414"/>
      <c r="EF415" s="414"/>
      <c r="EG415" s="414"/>
      <c r="EH415" s="414"/>
      <c r="EI415" s="414"/>
      <c r="EJ415" s="414"/>
      <c r="EK415" s="414"/>
      <c r="EL415" s="414"/>
      <c r="EM415" s="414"/>
      <c r="EN415" s="414"/>
      <c r="EO415" s="414"/>
      <c r="EP415" s="414"/>
      <c r="EQ415" s="414"/>
      <c r="ER415" s="414"/>
      <c r="ES415" s="414"/>
      <c r="ET415" s="414"/>
      <c r="EU415" s="414"/>
    </row>
    <row r="416" spans="1:151" s="424" customFormat="1" ht="120" hidden="1">
      <c r="A416" s="424" t="s">
        <v>2860</v>
      </c>
      <c r="B416" s="424" t="s">
        <v>955</v>
      </c>
      <c r="C416" s="424" t="s">
        <v>361</v>
      </c>
      <c r="D416" s="424" t="s">
        <v>2861</v>
      </c>
      <c r="E416" s="424" t="s">
        <v>2862</v>
      </c>
      <c r="F416" s="424" t="s">
        <v>33</v>
      </c>
      <c r="G416" s="424">
        <v>80</v>
      </c>
      <c r="H416" s="424" t="s">
        <v>1592</v>
      </c>
      <c r="I416" s="424" t="s">
        <v>1509</v>
      </c>
      <c r="J416" s="425" t="s">
        <v>1536</v>
      </c>
      <c r="K416" s="425" t="s">
        <v>1511</v>
      </c>
      <c r="L416" s="425" t="s">
        <v>1511</v>
      </c>
      <c r="M416" s="424" t="s">
        <v>1512</v>
      </c>
      <c r="N416" s="424" t="s">
        <v>1514</v>
      </c>
      <c r="O416" s="424" t="s">
        <v>1581</v>
      </c>
      <c r="P416" s="424" t="s">
        <v>33</v>
      </c>
      <c r="Q416" s="424" t="s">
        <v>32</v>
      </c>
      <c r="R416" s="424" t="s">
        <v>2835</v>
      </c>
      <c r="S416" s="428" t="s">
        <v>2836</v>
      </c>
      <c r="T416" s="424" t="s">
        <v>1528</v>
      </c>
      <c r="V416" s="424" t="s">
        <v>1517</v>
      </c>
      <c r="X416" s="424" t="s">
        <v>1517</v>
      </c>
      <c r="AA416" s="424" t="s">
        <v>33</v>
      </c>
      <c r="AB416" s="424" t="s">
        <v>1518</v>
      </c>
      <c r="AC416" s="424" t="s">
        <v>1518</v>
      </c>
      <c r="AD416" s="424" t="s">
        <v>2582</v>
      </c>
      <c r="AE416" s="424" t="s">
        <v>1519</v>
      </c>
      <c r="AF416" s="425">
        <v>44530</v>
      </c>
      <c r="AG416" s="424" t="s">
        <v>1531</v>
      </c>
      <c r="AH416" s="424">
        <v>1</v>
      </c>
      <c r="AI416" s="414"/>
      <c r="AJ416" s="414"/>
      <c r="AK416" s="414"/>
      <c r="AL416" s="414"/>
      <c r="AM416" s="414"/>
      <c r="AN416" s="414"/>
      <c r="AO416" s="414"/>
      <c r="AP416" s="414"/>
      <c r="AQ416" s="414"/>
      <c r="AR416" s="414"/>
      <c r="AS416" s="414"/>
      <c r="AT416" s="414"/>
      <c r="AU416" s="414"/>
      <c r="AV416" s="414"/>
      <c r="AW416" s="414"/>
      <c r="AX416" s="414"/>
      <c r="AY416" s="414"/>
      <c r="AZ416" s="414"/>
      <c r="BA416" s="414"/>
      <c r="BB416" s="414"/>
      <c r="BC416" s="414"/>
      <c r="BD416" s="414"/>
      <c r="BE416" s="414"/>
      <c r="BF416" s="414"/>
      <c r="BG416" s="414"/>
      <c r="BH416" s="414"/>
      <c r="BI416" s="414"/>
      <c r="BJ416" s="414"/>
      <c r="BK416" s="414"/>
      <c r="BL416" s="414"/>
      <c r="BM416" s="414"/>
      <c r="BN416" s="414"/>
      <c r="BO416" s="414"/>
      <c r="BP416" s="414"/>
      <c r="BQ416" s="414"/>
      <c r="BR416" s="414"/>
      <c r="BS416" s="414"/>
      <c r="BT416" s="414"/>
      <c r="BU416" s="414"/>
      <c r="BV416" s="414"/>
      <c r="BW416" s="414"/>
      <c r="BX416" s="414"/>
      <c r="BY416" s="414"/>
      <c r="BZ416" s="414"/>
      <c r="CA416" s="414"/>
      <c r="CB416" s="414"/>
      <c r="CC416" s="414"/>
      <c r="CD416" s="414"/>
      <c r="CE416" s="414"/>
      <c r="CF416" s="414"/>
      <c r="CG416" s="414"/>
      <c r="CH416" s="414"/>
      <c r="CI416" s="414"/>
      <c r="CJ416" s="414"/>
      <c r="CK416" s="414"/>
      <c r="CL416" s="414"/>
      <c r="CM416" s="414"/>
      <c r="CN416" s="414"/>
      <c r="CO416" s="414"/>
      <c r="CP416" s="414"/>
      <c r="CQ416" s="414"/>
      <c r="CR416" s="414"/>
      <c r="CS416" s="414"/>
      <c r="CT416" s="414"/>
      <c r="CU416" s="414"/>
      <c r="CV416" s="414"/>
      <c r="CW416" s="414"/>
      <c r="CX416" s="414"/>
      <c r="CY416" s="414"/>
      <c r="CZ416" s="414"/>
      <c r="DA416" s="414"/>
      <c r="DB416" s="414"/>
      <c r="DC416" s="414"/>
      <c r="DD416" s="414"/>
      <c r="DE416" s="414"/>
      <c r="DF416" s="414"/>
      <c r="DG416" s="414"/>
      <c r="DH416" s="414"/>
      <c r="DI416" s="414"/>
      <c r="DJ416" s="414"/>
      <c r="DK416" s="414"/>
      <c r="DL416" s="414"/>
      <c r="DM416" s="414"/>
      <c r="DN416" s="414"/>
      <c r="DO416" s="414"/>
      <c r="DP416" s="414"/>
      <c r="DQ416" s="414"/>
      <c r="DR416" s="414"/>
      <c r="DS416" s="414"/>
      <c r="DT416" s="414"/>
      <c r="DU416" s="414"/>
      <c r="DV416" s="414"/>
      <c r="DW416" s="414"/>
      <c r="DX416" s="414"/>
      <c r="DY416" s="414"/>
      <c r="DZ416" s="414"/>
      <c r="EA416" s="414"/>
      <c r="EB416" s="414"/>
      <c r="EC416" s="414"/>
      <c r="ED416" s="414"/>
      <c r="EE416" s="414"/>
      <c r="EF416" s="414"/>
      <c r="EG416" s="414"/>
      <c r="EH416" s="414"/>
      <c r="EI416" s="414"/>
      <c r="EJ416" s="414"/>
      <c r="EK416" s="414"/>
      <c r="EL416" s="414"/>
      <c r="EM416" s="414"/>
      <c r="EN416" s="414"/>
      <c r="EO416" s="414"/>
      <c r="EP416" s="414"/>
      <c r="EQ416" s="414"/>
      <c r="ER416" s="414"/>
      <c r="ES416" s="414"/>
      <c r="ET416" s="414"/>
      <c r="EU416" s="414"/>
    </row>
    <row r="417" spans="1:151" s="424" customFormat="1" ht="120" hidden="1">
      <c r="A417" s="424" t="s">
        <v>2863</v>
      </c>
      <c r="B417" s="424" t="s">
        <v>955</v>
      </c>
      <c r="C417" s="424" t="s">
        <v>361</v>
      </c>
      <c r="D417" s="424" t="s">
        <v>2838</v>
      </c>
      <c r="E417" s="424" t="s">
        <v>2864</v>
      </c>
      <c r="F417" s="424" t="s">
        <v>33</v>
      </c>
      <c r="G417" s="424">
        <v>80</v>
      </c>
      <c r="H417" s="424" t="s">
        <v>1508</v>
      </c>
      <c r="I417" s="424" t="s">
        <v>1509</v>
      </c>
      <c r="J417" s="425" t="s">
        <v>1536</v>
      </c>
      <c r="K417" s="425" t="s">
        <v>1511</v>
      </c>
      <c r="L417" s="425" t="s">
        <v>1511</v>
      </c>
      <c r="M417" s="424" t="s">
        <v>1512</v>
      </c>
      <c r="N417" s="424" t="s">
        <v>1513</v>
      </c>
      <c r="O417" s="424" t="s">
        <v>1581</v>
      </c>
      <c r="P417" s="424" t="s">
        <v>33</v>
      </c>
      <c r="Q417" s="424" t="s">
        <v>33</v>
      </c>
      <c r="R417" s="424" t="s">
        <v>2835</v>
      </c>
      <c r="S417" s="428" t="s">
        <v>2836</v>
      </c>
      <c r="T417" s="424" t="s">
        <v>1528</v>
      </c>
      <c r="V417" s="424" t="s">
        <v>1517</v>
      </c>
      <c r="X417" s="424" t="s">
        <v>1517</v>
      </c>
      <c r="AA417" s="424" t="s">
        <v>33</v>
      </c>
      <c r="AB417" s="424" t="s">
        <v>1518</v>
      </c>
      <c r="AC417" s="424" t="s">
        <v>1518</v>
      </c>
      <c r="AD417" s="424" t="s">
        <v>2582</v>
      </c>
      <c r="AE417" s="424" t="s">
        <v>1519</v>
      </c>
      <c r="AF417" s="425">
        <v>44530</v>
      </c>
      <c r="AG417" s="424" t="s">
        <v>1531</v>
      </c>
      <c r="AH417" s="424">
        <v>1</v>
      </c>
      <c r="AI417" s="414"/>
      <c r="AJ417" s="414"/>
      <c r="AK417" s="414"/>
      <c r="AL417" s="414"/>
      <c r="AM417" s="414"/>
      <c r="AN417" s="414"/>
      <c r="AO417" s="414"/>
      <c r="AP417" s="414"/>
      <c r="AQ417" s="414"/>
      <c r="AR417" s="414"/>
      <c r="AS417" s="414"/>
      <c r="AT417" s="414"/>
      <c r="AU417" s="414"/>
      <c r="AV417" s="414"/>
      <c r="AW417" s="414"/>
      <c r="AX417" s="414"/>
      <c r="AY417" s="414"/>
      <c r="AZ417" s="414"/>
      <c r="BA417" s="414"/>
      <c r="BB417" s="414"/>
      <c r="BC417" s="414"/>
      <c r="BD417" s="414"/>
      <c r="BE417" s="414"/>
      <c r="BF417" s="414"/>
      <c r="BG417" s="414"/>
      <c r="BH417" s="414"/>
      <c r="BI417" s="414"/>
      <c r="BJ417" s="414"/>
      <c r="BK417" s="414"/>
      <c r="BL417" s="414"/>
      <c r="BM417" s="414"/>
      <c r="BN417" s="414"/>
      <c r="BO417" s="414"/>
      <c r="BP417" s="414"/>
      <c r="BQ417" s="414"/>
      <c r="BR417" s="414"/>
      <c r="BS417" s="414"/>
      <c r="BT417" s="414"/>
      <c r="BU417" s="414"/>
      <c r="BV417" s="414"/>
      <c r="BW417" s="414"/>
      <c r="BX417" s="414"/>
      <c r="BY417" s="414"/>
      <c r="BZ417" s="414"/>
      <c r="CA417" s="414"/>
      <c r="CB417" s="414"/>
      <c r="CC417" s="414"/>
      <c r="CD417" s="414"/>
      <c r="CE417" s="414"/>
      <c r="CF417" s="414"/>
      <c r="CG417" s="414"/>
      <c r="CH417" s="414"/>
      <c r="CI417" s="414"/>
      <c r="CJ417" s="414"/>
      <c r="CK417" s="414"/>
      <c r="CL417" s="414"/>
      <c r="CM417" s="414"/>
      <c r="CN417" s="414"/>
      <c r="CO417" s="414"/>
      <c r="CP417" s="414"/>
      <c r="CQ417" s="414"/>
      <c r="CR417" s="414"/>
      <c r="CS417" s="414"/>
      <c r="CT417" s="414"/>
      <c r="CU417" s="414"/>
      <c r="CV417" s="414"/>
      <c r="CW417" s="414"/>
      <c r="CX417" s="414"/>
      <c r="CY417" s="414"/>
      <c r="CZ417" s="414"/>
      <c r="DA417" s="414"/>
      <c r="DB417" s="414"/>
      <c r="DC417" s="414"/>
      <c r="DD417" s="414"/>
      <c r="DE417" s="414"/>
      <c r="DF417" s="414"/>
      <c r="DG417" s="414"/>
      <c r="DH417" s="414"/>
      <c r="DI417" s="414"/>
      <c r="DJ417" s="414"/>
      <c r="DK417" s="414"/>
      <c r="DL417" s="414"/>
      <c r="DM417" s="414"/>
      <c r="DN417" s="414"/>
      <c r="DO417" s="414"/>
      <c r="DP417" s="414"/>
      <c r="DQ417" s="414"/>
      <c r="DR417" s="414"/>
      <c r="DS417" s="414"/>
      <c r="DT417" s="414"/>
      <c r="DU417" s="414"/>
      <c r="DV417" s="414"/>
      <c r="DW417" s="414"/>
      <c r="DX417" s="414"/>
      <c r="DY417" s="414"/>
      <c r="DZ417" s="414"/>
      <c r="EA417" s="414"/>
      <c r="EB417" s="414"/>
      <c r="EC417" s="414"/>
      <c r="ED417" s="414"/>
      <c r="EE417" s="414"/>
      <c r="EF417" s="414"/>
      <c r="EG417" s="414"/>
      <c r="EH417" s="414"/>
      <c r="EI417" s="414"/>
      <c r="EJ417" s="414"/>
      <c r="EK417" s="414"/>
      <c r="EL417" s="414"/>
      <c r="EM417" s="414"/>
      <c r="EN417" s="414"/>
      <c r="EO417" s="414"/>
      <c r="EP417" s="414"/>
      <c r="EQ417" s="414"/>
      <c r="ER417" s="414"/>
      <c r="ES417" s="414"/>
      <c r="ET417" s="414"/>
      <c r="EU417" s="414"/>
    </row>
    <row r="418" spans="1:151" s="424" customFormat="1" ht="120" hidden="1">
      <c r="A418" s="424" t="s">
        <v>2865</v>
      </c>
      <c r="B418" s="424" t="s">
        <v>955</v>
      </c>
      <c r="C418" s="424" t="s">
        <v>361</v>
      </c>
      <c r="D418" s="424" t="s">
        <v>2866</v>
      </c>
      <c r="E418" s="424" t="s">
        <v>2867</v>
      </c>
      <c r="F418" s="424" t="s">
        <v>33</v>
      </c>
      <c r="G418" s="424">
        <v>80</v>
      </c>
      <c r="H418" s="424" t="s">
        <v>1508</v>
      </c>
      <c r="I418" s="424" t="s">
        <v>1509</v>
      </c>
      <c r="J418" s="425" t="s">
        <v>1536</v>
      </c>
      <c r="K418" s="425" t="s">
        <v>1511</v>
      </c>
      <c r="L418" s="425" t="s">
        <v>1511</v>
      </c>
      <c r="M418" s="424" t="s">
        <v>1512</v>
      </c>
      <c r="N418" s="424" t="s">
        <v>1523</v>
      </c>
      <c r="O418" s="424" t="s">
        <v>1581</v>
      </c>
      <c r="P418" s="424" t="s">
        <v>33</v>
      </c>
      <c r="Q418" s="424" t="s">
        <v>32</v>
      </c>
      <c r="R418" s="424" t="s">
        <v>2835</v>
      </c>
      <c r="S418" s="428" t="s">
        <v>2836</v>
      </c>
      <c r="T418" s="424" t="s">
        <v>1528</v>
      </c>
      <c r="V418" s="424" t="s">
        <v>1517</v>
      </c>
      <c r="X418" s="424" t="s">
        <v>1517</v>
      </c>
      <c r="AA418" s="424" t="s">
        <v>33</v>
      </c>
      <c r="AB418" s="424" t="s">
        <v>1518</v>
      </c>
      <c r="AC418" s="424" t="s">
        <v>1518</v>
      </c>
      <c r="AD418" s="424" t="s">
        <v>2582</v>
      </c>
      <c r="AE418" s="424" t="s">
        <v>1519</v>
      </c>
      <c r="AF418" s="425">
        <v>44530</v>
      </c>
      <c r="AG418" s="424" t="s">
        <v>1531</v>
      </c>
      <c r="AH418" s="424">
        <v>1</v>
      </c>
      <c r="AI418" s="414"/>
      <c r="AJ418" s="414"/>
      <c r="AK418" s="414"/>
      <c r="AL418" s="414"/>
      <c r="AM418" s="414"/>
      <c r="AN418" s="414"/>
      <c r="AO418" s="414"/>
      <c r="AP418" s="414"/>
      <c r="AQ418" s="414"/>
      <c r="AR418" s="414"/>
      <c r="AS418" s="414"/>
      <c r="AT418" s="414"/>
      <c r="AU418" s="414"/>
      <c r="AV418" s="414"/>
      <c r="AW418" s="414"/>
      <c r="AX418" s="414"/>
      <c r="AY418" s="414"/>
      <c r="AZ418" s="414"/>
      <c r="BA418" s="414"/>
      <c r="BB418" s="414"/>
      <c r="BC418" s="414"/>
      <c r="BD418" s="414"/>
      <c r="BE418" s="414"/>
      <c r="BF418" s="414"/>
      <c r="BG418" s="414"/>
      <c r="BH418" s="414"/>
      <c r="BI418" s="414"/>
      <c r="BJ418" s="414"/>
      <c r="BK418" s="414"/>
      <c r="BL418" s="414"/>
      <c r="BM418" s="414"/>
      <c r="BN418" s="414"/>
      <c r="BO418" s="414"/>
      <c r="BP418" s="414"/>
      <c r="BQ418" s="414"/>
      <c r="BR418" s="414"/>
      <c r="BS418" s="414"/>
      <c r="BT418" s="414"/>
      <c r="BU418" s="414"/>
      <c r="BV418" s="414"/>
      <c r="BW418" s="414"/>
      <c r="BX418" s="414"/>
      <c r="BY418" s="414"/>
      <c r="BZ418" s="414"/>
      <c r="CA418" s="414"/>
      <c r="CB418" s="414"/>
      <c r="CC418" s="414"/>
      <c r="CD418" s="414"/>
      <c r="CE418" s="414"/>
      <c r="CF418" s="414"/>
      <c r="CG418" s="414"/>
      <c r="CH418" s="414"/>
      <c r="CI418" s="414"/>
      <c r="CJ418" s="414"/>
      <c r="CK418" s="414"/>
      <c r="CL418" s="414"/>
      <c r="CM418" s="414"/>
      <c r="CN418" s="414"/>
      <c r="CO418" s="414"/>
      <c r="CP418" s="414"/>
      <c r="CQ418" s="414"/>
      <c r="CR418" s="414"/>
      <c r="CS418" s="414"/>
      <c r="CT418" s="414"/>
      <c r="CU418" s="414"/>
      <c r="CV418" s="414"/>
      <c r="CW418" s="414"/>
      <c r="CX418" s="414"/>
      <c r="CY418" s="414"/>
      <c r="CZ418" s="414"/>
      <c r="DA418" s="414"/>
      <c r="DB418" s="414"/>
      <c r="DC418" s="414"/>
      <c r="DD418" s="414"/>
      <c r="DE418" s="414"/>
      <c r="DF418" s="414"/>
      <c r="DG418" s="414"/>
      <c r="DH418" s="414"/>
      <c r="DI418" s="414"/>
      <c r="DJ418" s="414"/>
      <c r="DK418" s="414"/>
      <c r="DL418" s="414"/>
      <c r="DM418" s="414"/>
      <c r="DN418" s="414"/>
      <c r="DO418" s="414"/>
      <c r="DP418" s="414"/>
      <c r="DQ418" s="414"/>
      <c r="DR418" s="414"/>
      <c r="DS418" s="414"/>
      <c r="DT418" s="414"/>
      <c r="DU418" s="414"/>
      <c r="DV418" s="414"/>
      <c r="DW418" s="414"/>
      <c r="DX418" s="414"/>
      <c r="DY418" s="414"/>
      <c r="DZ418" s="414"/>
      <c r="EA418" s="414"/>
      <c r="EB418" s="414"/>
      <c r="EC418" s="414"/>
      <c r="ED418" s="414"/>
      <c r="EE418" s="414"/>
      <c r="EF418" s="414"/>
      <c r="EG418" s="414"/>
      <c r="EH418" s="414"/>
      <c r="EI418" s="414"/>
      <c r="EJ418" s="414"/>
      <c r="EK418" s="414"/>
      <c r="EL418" s="414"/>
      <c r="EM418" s="414"/>
      <c r="EN418" s="414"/>
      <c r="EO418" s="414"/>
      <c r="EP418" s="414"/>
      <c r="EQ418" s="414"/>
      <c r="ER418" s="414"/>
      <c r="ES418" s="414"/>
      <c r="ET418" s="414"/>
      <c r="EU418" s="414"/>
    </row>
    <row r="419" spans="1:151" s="424" customFormat="1" ht="60" hidden="1">
      <c r="A419" s="424" t="s">
        <v>2868</v>
      </c>
      <c r="B419" s="424" t="s">
        <v>955</v>
      </c>
      <c r="C419" s="424" t="s">
        <v>361</v>
      </c>
      <c r="D419" s="424" t="s">
        <v>2869</v>
      </c>
      <c r="E419" s="424" t="s">
        <v>2870</v>
      </c>
      <c r="F419" s="424" t="s">
        <v>33</v>
      </c>
      <c r="G419" s="424">
        <v>80</v>
      </c>
      <c r="H419" s="424" t="s">
        <v>1508</v>
      </c>
      <c r="I419" s="424" t="s">
        <v>1509</v>
      </c>
      <c r="J419" s="425" t="s">
        <v>1536</v>
      </c>
      <c r="K419" s="425" t="s">
        <v>1511</v>
      </c>
      <c r="L419" s="425" t="s">
        <v>1511</v>
      </c>
      <c r="M419" s="424" t="s">
        <v>1512</v>
      </c>
      <c r="N419" s="424" t="s">
        <v>1523</v>
      </c>
      <c r="O419" s="424" t="s">
        <v>1581</v>
      </c>
      <c r="P419" s="424" t="s">
        <v>33</v>
      </c>
      <c r="Q419" s="424" t="s">
        <v>32</v>
      </c>
      <c r="R419" s="424" t="s">
        <v>2835</v>
      </c>
      <c r="S419" s="428" t="s">
        <v>2836</v>
      </c>
      <c r="T419" s="424" t="s">
        <v>1516</v>
      </c>
      <c r="V419" s="424" t="s">
        <v>1517</v>
      </c>
      <c r="X419" s="424" t="s">
        <v>1517</v>
      </c>
      <c r="AA419" s="424" t="s">
        <v>32</v>
      </c>
      <c r="AB419" s="424" t="s">
        <v>1509</v>
      </c>
      <c r="AC419" s="424" t="s">
        <v>1509</v>
      </c>
      <c r="AD419" s="424" t="s">
        <v>1509</v>
      </c>
      <c r="AE419" s="424" t="s">
        <v>1509</v>
      </c>
      <c r="AF419" s="425">
        <v>44530</v>
      </c>
      <c r="AG419" s="424" t="s">
        <v>1509</v>
      </c>
      <c r="AH419" s="424">
        <v>1</v>
      </c>
      <c r="AI419" s="414"/>
      <c r="AJ419" s="414"/>
      <c r="AK419" s="414"/>
      <c r="AL419" s="414"/>
      <c r="AM419" s="414"/>
      <c r="AN419" s="414"/>
      <c r="AO419" s="414"/>
      <c r="AP419" s="414"/>
      <c r="AQ419" s="414"/>
      <c r="AR419" s="414"/>
      <c r="AS419" s="414"/>
      <c r="AT419" s="414"/>
      <c r="AU419" s="414"/>
      <c r="AV419" s="414"/>
      <c r="AW419" s="414"/>
      <c r="AX419" s="414"/>
      <c r="AY419" s="414"/>
      <c r="AZ419" s="414"/>
      <c r="BA419" s="414"/>
      <c r="BB419" s="414"/>
      <c r="BC419" s="414"/>
      <c r="BD419" s="414"/>
      <c r="BE419" s="414"/>
      <c r="BF419" s="414"/>
      <c r="BG419" s="414"/>
      <c r="BH419" s="414"/>
      <c r="BI419" s="414"/>
      <c r="BJ419" s="414"/>
      <c r="BK419" s="414"/>
      <c r="BL419" s="414"/>
      <c r="BM419" s="414"/>
      <c r="BN419" s="414"/>
      <c r="BO419" s="414"/>
      <c r="BP419" s="414"/>
      <c r="BQ419" s="414"/>
      <c r="BR419" s="414"/>
      <c r="BS419" s="414"/>
      <c r="BT419" s="414"/>
      <c r="BU419" s="414"/>
      <c r="BV419" s="414"/>
      <c r="BW419" s="414"/>
      <c r="BX419" s="414"/>
      <c r="BY419" s="414"/>
      <c r="BZ419" s="414"/>
      <c r="CA419" s="414"/>
      <c r="CB419" s="414"/>
      <c r="CC419" s="414"/>
      <c r="CD419" s="414"/>
      <c r="CE419" s="414"/>
      <c r="CF419" s="414"/>
      <c r="CG419" s="414"/>
      <c r="CH419" s="414"/>
      <c r="CI419" s="414"/>
      <c r="CJ419" s="414"/>
      <c r="CK419" s="414"/>
      <c r="CL419" s="414"/>
      <c r="CM419" s="414"/>
      <c r="CN419" s="414"/>
      <c r="CO419" s="414"/>
      <c r="CP419" s="414"/>
      <c r="CQ419" s="414"/>
      <c r="CR419" s="414"/>
      <c r="CS419" s="414"/>
      <c r="CT419" s="414"/>
      <c r="CU419" s="414"/>
      <c r="CV419" s="414"/>
      <c r="CW419" s="414"/>
      <c r="CX419" s="414"/>
      <c r="CY419" s="414"/>
      <c r="CZ419" s="414"/>
      <c r="DA419" s="414"/>
      <c r="DB419" s="414"/>
      <c r="DC419" s="414"/>
      <c r="DD419" s="414"/>
      <c r="DE419" s="414"/>
      <c r="DF419" s="414"/>
      <c r="DG419" s="414"/>
      <c r="DH419" s="414"/>
      <c r="DI419" s="414"/>
      <c r="DJ419" s="414"/>
      <c r="DK419" s="414"/>
      <c r="DL419" s="414"/>
      <c r="DM419" s="414"/>
      <c r="DN419" s="414"/>
      <c r="DO419" s="414"/>
      <c r="DP419" s="414"/>
      <c r="DQ419" s="414"/>
      <c r="DR419" s="414"/>
      <c r="DS419" s="414"/>
      <c r="DT419" s="414"/>
      <c r="DU419" s="414"/>
      <c r="DV419" s="414"/>
      <c r="DW419" s="414"/>
      <c r="DX419" s="414"/>
      <c r="DY419" s="414"/>
      <c r="DZ419" s="414"/>
      <c r="EA419" s="414"/>
      <c r="EB419" s="414"/>
      <c r="EC419" s="414"/>
      <c r="ED419" s="414"/>
      <c r="EE419" s="414"/>
      <c r="EF419" s="414"/>
      <c r="EG419" s="414"/>
      <c r="EH419" s="414"/>
      <c r="EI419" s="414"/>
      <c r="EJ419" s="414"/>
      <c r="EK419" s="414"/>
      <c r="EL419" s="414"/>
      <c r="EM419" s="414"/>
      <c r="EN419" s="414"/>
      <c r="EO419" s="414"/>
      <c r="EP419" s="414"/>
      <c r="EQ419" s="414"/>
      <c r="ER419" s="414"/>
      <c r="ES419" s="414"/>
      <c r="ET419" s="414"/>
      <c r="EU419" s="414"/>
    </row>
    <row r="420" spans="1:151" s="424" customFormat="1" ht="60" hidden="1">
      <c r="A420" s="424" t="s">
        <v>2871</v>
      </c>
      <c r="B420" s="424" t="s">
        <v>955</v>
      </c>
      <c r="C420" s="424" t="s">
        <v>361</v>
      </c>
      <c r="D420" s="424" t="s">
        <v>2872</v>
      </c>
      <c r="E420" s="424" t="s">
        <v>2873</v>
      </c>
      <c r="F420" s="424" t="s">
        <v>33</v>
      </c>
      <c r="G420" s="424">
        <v>135</v>
      </c>
      <c r="H420" s="424" t="s">
        <v>1508</v>
      </c>
      <c r="I420" s="424" t="s">
        <v>1509</v>
      </c>
      <c r="J420" s="425" t="s">
        <v>1510</v>
      </c>
      <c r="K420" s="425" t="s">
        <v>1511</v>
      </c>
      <c r="L420" s="425" t="s">
        <v>1511</v>
      </c>
      <c r="M420" s="424" t="s">
        <v>1512</v>
      </c>
      <c r="N420" s="424" t="s">
        <v>1523</v>
      </c>
      <c r="O420" s="424" t="s">
        <v>1581</v>
      </c>
      <c r="P420" s="424" t="s">
        <v>33</v>
      </c>
      <c r="Q420" s="424" t="s">
        <v>33</v>
      </c>
      <c r="R420" s="424" t="s">
        <v>2835</v>
      </c>
      <c r="S420" s="428" t="s">
        <v>2836</v>
      </c>
      <c r="T420" s="424" t="s">
        <v>1516</v>
      </c>
      <c r="V420" s="424" t="s">
        <v>1517</v>
      </c>
      <c r="X420" s="424" t="s">
        <v>1517</v>
      </c>
      <c r="AA420" s="424" t="s">
        <v>32</v>
      </c>
      <c r="AB420" s="424" t="s">
        <v>1509</v>
      </c>
      <c r="AC420" s="424" t="s">
        <v>1509</v>
      </c>
      <c r="AD420" s="424" t="s">
        <v>1509</v>
      </c>
      <c r="AE420" s="424" t="s">
        <v>1509</v>
      </c>
      <c r="AF420" s="425">
        <v>44530</v>
      </c>
      <c r="AG420" s="424" t="s">
        <v>1509</v>
      </c>
      <c r="AH420" s="424">
        <v>1</v>
      </c>
      <c r="AI420" s="414"/>
      <c r="AJ420" s="414"/>
      <c r="AK420" s="414"/>
      <c r="AL420" s="414"/>
      <c r="AM420" s="414"/>
      <c r="AN420" s="414"/>
      <c r="AO420" s="414"/>
      <c r="AP420" s="414"/>
      <c r="AQ420" s="414"/>
      <c r="AR420" s="414"/>
      <c r="AS420" s="414"/>
      <c r="AT420" s="414"/>
      <c r="AU420" s="414"/>
      <c r="AV420" s="414"/>
      <c r="AW420" s="414"/>
      <c r="AX420" s="414"/>
      <c r="AY420" s="414"/>
      <c r="AZ420" s="414"/>
      <c r="BA420" s="414"/>
      <c r="BB420" s="414"/>
      <c r="BC420" s="414"/>
      <c r="BD420" s="414"/>
      <c r="BE420" s="414"/>
      <c r="BF420" s="414"/>
      <c r="BG420" s="414"/>
      <c r="BH420" s="414"/>
      <c r="BI420" s="414"/>
      <c r="BJ420" s="414"/>
      <c r="BK420" s="414"/>
      <c r="BL420" s="414"/>
      <c r="BM420" s="414"/>
      <c r="BN420" s="414"/>
      <c r="BO420" s="414"/>
      <c r="BP420" s="414"/>
      <c r="BQ420" s="414"/>
      <c r="BR420" s="414"/>
      <c r="BS420" s="414"/>
      <c r="BT420" s="414"/>
      <c r="BU420" s="414"/>
      <c r="BV420" s="414"/>
      <c r="BW420" s="414"/>
      <c r="BX420" s="414"/>
      <c r="BY420" s="414"/>
      <c r="BZ420" s="414"/>
      <c r="CA420" s="414"/>
      <c r="CB420" s="414"/>
      <c r="CC420" s="414"/>
      <c r="CD420" s="414"/>
      <c r="CE420" s="414"/>
      <c r="CF420" s="414"/>
      <c r="CG420" s="414"/>
      <c r="CH420" s="414"/>
      <c r="CI420" s="414"/>
      <c r="CJ420" s="414"/>
      <c r="CK420" s="414"/>
      <c r="CL420" s="414"/>
      <c r="CM420" s="414"/>
      <c r="CN420" s="414"/>
      <c r="CO420" s="414"/>
      <c r="CP420" s="414"/>
      <c r="CQ420" s="414"/>
      <c r="CR420" s="414"/>
      <c r="CS420" s="414"/>
      <c r="CT420" s="414"/>
      <c r="CU420" s="414"/>
      <c r="CV420" s="414"/>
      <c r="CW420" s="414"/>
      <c r="CX420" s="414"/>
      <c r="CY420" s="414"/>
      <c r="CZ420" s="414"/>
      <c r="DA420" s="414"/>
      <c r="DB420" s="414"/>
      <c r="DC420" s="414"/>
      <c r="DD420" s="414"/>
      <c r="DE420" s="414"/>
      <c r="DF420" s="414"/>
      <c r="DG420" s="414"/>
      <c r="DH420" s="414"/>
      <c r="DI420" s="414"/>
      <c r="DJ420" s="414"/>
      <c r="DK420" s="414"/>
      <c r="DL420" s="414"/>
      <c r="DM420" s="414"/>
      <c r="DN420" s="414"/>
      <c r="DO420" s="414"/>
      <c r="DP420" s="414"/>
      <c r="DQ420" s="414"/>
      <c r="DR420" s="414"/>
      <c r="DS420" s="414"/>
      <c r="DT420" s="414"/>
      <c r="DU420" s="414"/>
      <c r="DV420" s="414"/>
      <c r="DW420" s="414"/>
      <c r="DX420" s="414"/>
      <c r="DY420" s="414"/>
      <c r="DZ420" s="414"/>
      <c r="EA420" s="414"/>
      <c r="EB420" s="414"/>
      <c r="EC420" s="414"/>
      <c r="ED420" s="414"/>
      <c r="EE420" s="414"/>
      <c r="EF420" s="414"/>
      <c r="EG420" s="414"/>
      <c r="EH420" s="414"/>
      <c r="EI420" s="414"/>
      <c r="EJ420" s="414"/>
      <c r="EK420" s="414"/>
      <c r="EL420" s="414"/>
      <c r="EM420" s="414"/>
      <c r="EN420" s="414"/>
      <c r="EO420" s="414"/>
      <c r="EP420" s="414"/>
      <c r="EQ420" s="414"/>
      <c r="ER420" s="414"/>
      <c r="ES420" s="414"/>
      <c r="ET420" s="414"/>
      <c r="EU420" s="414"/>
    </row>
    <row r="421" spans="1:151" s="424" customFormat="1" ht="60" hidden="1">
      <c r="A421" s="424" t="s">
        <v>2874</v>
      </c>
      <c r="B421" s="424" t="s">
        <v>955</v>
      </c>
      <c r="C421" s="424" t="s">
        <v>361</v>
      </c>
      <c r="D421" s="424" t="s">
        <v>2875</v>
      </c>
      <c r="E421" s="424" t="s">
        <v>2876</v>
      </c>
      <c r="F421" s="424" t="s">
        <v>33</v>
      </c>
      <c r="G421" s="424">
        <v>135</v>
      </c>
      <c r="H421" s="424" t="s">
        <v>1508</v>
      </c>
      <c r="I421" s="424" t="s">
        <v>1509</v>
      </c>
      <c r="J421" s="425" t="s">
        <v>1510</v>
      </c>
      <c r="K421" s="425" t="s">
        <v>1511</v>
      </c>
      <c r="L421" s="425" t="s">
        <v>1511</v>
      </c>
      <c r="M421" s="424" t="s">
        <v>1512</v>
      </c>
      <c r="N421" s="424" t="s">
        <v>1523</v>
      </c>
      <c r="O421" s="424" t="s">
        <v>1581</v>
      </c>
      <c r="P421" s="424" t="s">
        <v>33</v>
      </c>
      <c r="Q421" s="424" t="s">
        <v>33</v>
      </c>
      <c r="R421" s="424" t="s">
        <v>2835</v>
      </c>
      <c r="S421" s="428" t="s">
        <v>2836</v>
      </c>
      <c r="T421" s="424" t="s">
        <v>1516</v>
      </c>
      <c r="V421" s="424" t="s">
        <v>1517</v>
      </c>
      <c r="X421" s="424" t="s">
        <v>1517</v>
      </c>
      <c r="AA421" s="424" t="s">
        <v>32</v>
      </c>
      <c r="AB421" s="424" t="s">
        <v>1509</v>
      </c>
      <c r="AC421" s="424" t="s">
        <v>1509</v>
      </c>
      <c r="AD421" s="424" t="s">
        <v>1509</v>
      </c>
      <c r="AE421" s="424" t="s">
        <v>1509</v>
      </c>
      <c r="AF421" s="425">
        <v>44530</v>
      </c>
      <c r="AG421" s="424" t="s">
        <v>1509</v>
      </c>
      <c r="AH421" s="424">
        <v>1</v>
      </c>
      <c r="AI421" s="414"/>
      <c r="AJ421" s="414"/>
      <c r="AK421" s="414"/>
      <c r="AL421" s="414"/>
      <c r="AM421" s="414"/>
      <c r="AN421" s="414"/>
      <c r="AO421" s="414"/>
      <c r="AP421" s="414"/>
      <c r="AQ421" s="414"/>
      <c r="AR421" s="414"/>
      <c r="AS421" s="414"/>
      <c r="AT421" s="414"/>
      <c r="AU421" s="414"/>
      <c r="AV421" s="414"/>
      <c r="AW421" s="414"/>
      <c r="AX421" s="414"/>
      <c r="AY421" s="414"/>
      <c r="AZ421" s="414"/>
      <c r="BA421" s="414"/>
      <c r="BB421" s="414"/>
      <c r="BC421" s="414"/>
      <c r="BD421" s="414"/>
      <c r="BE421" s="414"/>
      <c r="BF421" s="414"/>
      <c r="BG421" s="414"/>
      <c r="BH421" s="414"/>
      <c r="BI421" s="414"/>
      <c r="BJ421" s="414"/>
      <c r="BK421" s="414"/>
      <c r="BL421" s="414"/>
      <c r="BM421" s="414"/>
      <c r="BN421" s="414"/>
      <c r="BO421" s="414"/>
      <c r="BP421" s="414"/>
      <c r="BQ421" s="414"/>
      <c r="BR421" s="414"/>
      <c r="BS421" s="414"/>
      <c r="BT421" s="414"/>
      <c r="BU421" s="414"/>
      <c r="BV421" s="414"/>
      <c r="BW421" s="414"/>
      <c r="BX421" s="414"/>
      <c r="BY421" s="414"/>
      <c r="BZ421" s="414"/>
      <c r="CA421" s="414"/>
      <c r="CB421" s="414"/>
      <c r="CC421" s="414"/>
      <c r="CD421" s="414"/>
      <c r="CE421" s="414"/>
      <c r="CF421" s="414"/>
      <c r="CG421" s="414"/>
      <c r="CH421" s="414"/>
      <c r="CI421" s="414"/>
      <c r="CJ421" s="414"/>
      <c r="CK421" s="414"/>
      <c r="CL421" s="414"/>
      <c r="CM421" s="414"/>
      <c r="CN421" s="414"/>
      <c r="CO421" s="414"/>
      <c r="CP421" s="414"/>
      <c r="CQ421" s="414"/>
      <c r="CR421" s="414"/>
      <c r="CS421" s="414"/>
      <c r="CT421" s="414"/>
      <c r="CU421" s="414"/>
      <c r="CV421" s="414"/>
      <c r="CW421" s="414"/>
      <c r="CX421" s="414"/>
      <c r="CY421" s="414"/>
      <c r="CZ421" s="414"/>
      <c r="DA421" s="414"/>
      <c r="DB421" s="414"/>
      <c r="DC421" s="414"/>
      <c r="DD421" s="414"/>
      <c r="DE421" s="414"/>
      <c r="DF421" s="414"/>
      <c r="DG421" s="414"/>
      <c r="DH421" s="414"/>
      <c r="DI421" s="414"/>
      <c r="DJ421" s="414"/>
      <c r="DK421" s="414"/>
      <c r="DL421" s="414"/>
      <c r="DM421" s="414"/>
      <c r="DN421" s="414"/>
      <c r="DO421" s="414"/>
      <c r="DP421" s="414"/>
      <c r="DQ421" s="414"/>
      <c r="DR421" s="414"/>
      <c r="DS421" s="414"/>
      <c r="DT421" s="414"/>
      <c r="DU421" s="414"/>
      <c r="DV421" s="414"/>
      <c r="DW421" s="414"/>
      <c r="DX421" s="414"/>
      <c r="DY421" s="414"/>
      <c r="DZ421" s="414"/>
      <c r="EA421" s="414"/>
      <c r="EB421" s="414"/>
      <c r="EC421" s="414"/>
      <c r="ED421" s="414"/>
      <c r="EE421" s="414"/>
      <c r="EF421" s="414"/>
      <c r="EG421" s="414"/>
      <c r="EH421" s="414"/>
      <c r="EI421" s="414"/>
      <c r="EJ421" s="414"/>
      <c r="EK421" s="414"/>
      <c r="EL421" s="414"/>
      <c r="EM421" s="414"/>
      <c r="EN421" s="414"/>
      <c r="EO421" s="414"/>
      <c r="EP421" s="414"/>
      <c r="EQ421" s="414"/>
      <c r="ER421" s="414"/>
      <c r="ES421" s="414"/>
      <c r="ET421" s="414"/>
      <c r="EU421" s="414"/>
    </row>
    <row r="422" spans="1:151" s="424" customFormat="1" ht="60" hidden="1">
      <c r="A422" s="424" t="s">
        <v>2877</v>
      </c>
      <c r="B422" s="424" t="s">
        <v>955</v>
      </c>
      <c r="C422" s="424" t="s">
        <v>361</v>
      </c>
      <c r="D422" s="424" t="s">
        <v>2878</v>
      </c>
      <c r="E422" s="424" t="s">
        <v>2879</v>
      </c>
      <c r="F422" s="424" t="s">
        <v>33</v>
      </c>
      <c r="G422" s="429">
        <v>135</v>
      </c>
      <c r="H422" s="424" t="s">
        <v>1508</v>
      </c>
      <c r="I422" s="424" t="s">
        <v>1509</v>
      </c>
      <c r="J422" s="425" t="s">
        <v>1510</v>
      </c>
      <c r="K422" s="425" t="s">
        <v>1511</v>
      </c>
      <c r="L422" s="425" t="s">
        <v>1511</v>
      </c>
      <c r="M422" s="424" t="s">
        <v>1512</v>
      </c>
      <c r="N422" s="424" t="s">
        <v>1523</v>
      </c>
      <c r="O422" s="424" t="s">
        <v>1581</v>
      </c>
      <c r="P422" s="424" t="s">
        <v>33</v>
      </c>
      <c r="Q422" s="424" t="s">
        <v>33</v>
      </c>
      <c r="R422" s="424" t="s">
        <v>2835</v>
      </c>
      <c r="S422" s="428" t="s">
        <v>2836</v>
      </c>
      <c r="T422" s="424" t="s">
        <v>1516</v>
      </c>
      <c r="V422" s="424" t="s">
        <v>1517</v>
      </c>
      <c r="X422" s="424" t="s">
        <v>1517</v>
      </c>
      <c r="AA422" s="424" t="s">
        <v>32</v>
      </c>
      <c r="AB422" s="424" t="s">
        <v>1509</v>
      </c>
      <c r="AC422" s="424" t="s">
        <v>1509</v>
      </c>
      <c r="AD422" s="424" t="s">
        <v>1509</v>
      </c>
      <c r="AE422" s="424" t="s">
        <v>1509</v>
      </c>
      <c r="AF422" s="425">
        <v>44530</v>
      </c>
      <c r="AG422" s="424" t="s">
        <v>1509</v>
      </c>
      <c r="AH422" s="424">
        <v>1</v>
      </c>
      <c r="AI422" s="414"/>
      <c r="AJ422" s="414"/>
      <c r="AK422" s="414"/>
      <c r="AL422" s="414"/>
      <c r="AM422" s="414"/>
      <c r="AN422" s="414"/>
      <c r="AO422" s="414"/>
      <c r="AP422" s="414"/>
      <c r="AQ422" s="414"/>
      <c r="AR422" s="414"/>
      <c r="AS422" s="414"/>
      <c r="AT422" s="414"/>
      <c r="AU422" s="414"/>
      <c r="AV422" s="414"/>
      <c r="AW422" s="414"/>
      <c r="AX422" s="414"/>
      <c r="AY422" s="414"/>
      <c r="AZ422" s="414"/>
      <c r="BA422" s="414"/>
      <c r="BB422" s="414"/>
      <c r="BC422" s="414"/>
      <c r="BD422" s="414"/>
      <c r="BE422" s="414"/>
      <c r="BF422" s="414"/>
      <c r="BG422" s="414"/>
      <c r="BH422" s="414"/>
      <c r="BI422" s="414"/>
      <c r="BJ422" s="414"/>
      <c r="BK422" s="414"/>
      <c r="BL422" s="414"/>
      <c r="BM422" s="414"/>
      <c r="BN422" s="414"/>
      <c r="BO422" s="414"/>
      <c r="BP422" s="414"/>
      <c r="BQ422" s="414"/>
      <c r="BR422" s="414"/>
      <c r="BS422" s="414"/>
      <c r="BT422" s="414"/>
      <c r="BU422" s="414"/>
      <c r="BV422" s="414"/>
      <c r="BW422" s="414"/>
      <c r="BX422" s="414"/>
      <c r="BY422" s="414"/>
      <c r="BZ422" s="414"/>
      <c r="CA422" s="414"/>
      <c r="CB422" s="414"/>
      <c r="CC422" s="414"/>
      <c r="CD422" s="414"/>
      <c r="CE422" s="414"/>
      <c r="CF422" s="414"/>
      <c r="CG422" s="414"/>
      <c r="CH422" s="414"/>
      <c r="CI422" s="414"/>
      <c r="CJ422" s="414"/>
      <c r="CK422" s="414"/>
      <c r="CL422" s="414"/>
      <c r="CM422" s="414"/>
      <c r="CN422" s="414"/>
      <c r="CO422" s="414"/>
      <c r="CP422" s="414"/>
      <c r="CQ422" s="414"/>
      <c r="CR422" s="414"/>
      <c r="CS422" s="414"/>
      <c r="CT422" s="414"/>
      <c r="CU422" s="414"/>
      <c r="CV422" s="414"/>
      <c r="CW422" s="414"/>
      <c r="CX422" s="414"/>
      <c r="CY422" s="414"/>
      <c r="CZ422" s="414"/>
      <c r="DA422" s="414"/>
      <c r="DB422" s="414"/>
      <c r="DC422" s="414"/>
      <c r="DD422" s="414"/>
      <c r="DE422" s="414"/>
      <c r="DF422" s="414"/>
      <c r="DG422" s="414"/>
      <c r="DH422" s="414"/>
      <c r="DI422" s="414"/>
      <c r="DJ422" s="414"/>
      <c r="DK422" s="414"/>
      <c r="DL422" s="414"/>
      <c r="DM422" s="414"/>
      <c r="DN422" s="414"/>
      <c r="DO422" s="414"/>
      <c r="DP422" s="414"/>
      <c r="DQ422" s="414"/>
      <c r="DR422" s="414"/>
      <c r="DS422" s="414"/>
      <c r="DT422" s="414"/>
      <c r="DU422" s="414"/>
      <c r="DV422" s="414"/>
      <c r="DW422" s="414"/>
      <c r="DX422" s="414"/>
      <c r="DY422" s="414"/>
      <c r="DZ422" s="414"/>
      <c r="EA422" s="414"/>
      <c r="EB422" s="414"/>
      <c r="EC422" s="414"/>
      <c r="ED422" s="414"/>
      <c r="EE422" s="414"/>
      <c r="EF422" s="414"/>
      <c r="EG422" s="414"/>
      <c r="EH422" s="414"/>
      <c r="EI422" s="414"/>
      <c r="EJ422" s="414"/>
      <c r="EK422" s="414"/>
      <c r="EL422" s="414"/>
      <c r="EM422" s="414"/>
      <c r="EN422" s="414"/>
      <c r="EO422" s="414"/>
      <c r="EP422" s="414"/>
      <c r="EQ422" s="414"/>
      <c r="ER422" s="414"/>
      <c r="ES422" s="414"/>
      <c r="ET422" s="414"/>
      <c r="EU422" s="414"/>
    </row>
    <row r="423" spans="1:151" s="424" customFormat="1" ht="60" hidden="1">
      <c r="A423" s="424" t="s">
        <v>2880</v>
      </c>
      <c r="B423" s="424" t="s">
        <v>955</v>
      </c>
      <c r="C423" s="424" t="s">
        <v>361</v>
      </c>
      <c r="D423" s="424" t="s">
        <v>2881</v>
      </c>
      <c r="E423" s="424" t="s">
        <v>2882</v>
      </c>
      <c r="F423" s="424" t="s">
        <v>33</v>
      </c>
      <c r="G423" s="424">
        <v>135</v>
      </c>
      <c r="H423" s="424" t="s">
        <v>1508</v>
      </c>
      <c r="I423" s="424" t="s">
        <v>1509</v>
      </c>
      <c r="J423" s="425" t="s">
        <v>1510</v>
      </c>
      <c r="K423" s="425" t="s">
        <v>1511</v>
      </c>
      <c r="L423" s="425" t="s">
        <v>1511</v>
      </c>
      <c r="M423" s="424" t="s">
        <v>1512</v>
      </c>
      <c r="N423" s="424" t="s">
        <v>1523</v>
      </c>
      <c r="O423" s="424" t="s">
        <v>1581</v>
      </c>
      <c r="P423" s="424" t="s">
        <v>33</v>
      </c>
      <c r="Q423" s="424" t="s">
        <v>33</v>
      </c>
      <c r="R423" s="424" t="s">
        <v>2835</v>
      </c>
      <c r="S423" s="428" t="s">
        <v>2836</v>
      </c>
      <c r="T423" s="424" t="s">
        <v>1516</v>
      </c>
      <c r="V423" s="424" t="s">
        <v>1517</v>
      </c>
      <c r="X423" s="424" t="s">
        <v>1517</v>
      </c>
      <c r="AA423" s="424" t="s">
        <v>32</v>
      </c>
      <c r="AB423" s="424" t="s">
        <v>1509</v>
      </c>
      <c r="AC423" s="424" t="s">
        <v>1509</v>
      </c>
      <c r="AD423" s="424" t="s">
        <v>1509</v>
      </c>
      <c r="AE423" s="424" t="s">
        <v>1509</v>
      </c>
      <c r="AF423" s="425">
        <v>44530</v>
      </c>
      <c r="AG423" s="424" t="s">
        <v>1509</v>
      </c>
      <c r="AH423" s="424">
        <v>1</v>
      </c>
      <c r="AI423" s="414"/>
      <c r="AJ423" s="414"/>
      <c r="AK423" s="414"/>
      <c r="AL423" s="414"/>
      <c r="AM423" s="414"/>
      <c r="AN423" s="414"/>
      <c r="AO423" s="414"/>
      <c r="AP423" s="414"/>
      <c r="AQ423" s="414"/>
      <c r="AR423" s="414"/>
      <c r="AS423" s="414"/>
      <c r="AT423" s="414"/>
      <c r="AU423" s="414"/>
      <c r="AV423" s="414"/>
      <c r="AW423" s="414"/>
      <c r="AX423" s="414"/>
      <c r="AY423" s="414"/>
      <c r="AZ423" s="414"/>
      <c r="BA423" s="414"/>
      <c r="BB423" s="414"/>
      <c r="BC423" s="414"/>
      <c r="BD423" s="414"/>
      <c r="BE423" s="414"/>
      <c r="BF423" s="414"/>
      <c r="BG423" s="414"/>
      <c r="BH423" s="414"/>
      <c r="BI423" s="414"/>
      <c r="BJ423" s="414"/>
      <c r="BK423" s="414"/>
      <c r="BL423" s="414"/>
      <c r="BM423" s="414"/>
      <c r="BN423" s="414"/>
      <c r="BO423" s="414"/>
      <c r="BP423" s="414"/>
      <c r="BQ423" s="414"/>
      <c r="BR423" s="414"/>
      <c r="BS423" s="414"/>
      <c r="BT423" s="414"/>
      <c r="BU423" s="414"/>
      <c r="BV423" s="414"/>
      <c r="BW423" s="414"/>
      <c r="BX423" s="414"/>
      <c r="BY423" s="414"/>
      <c r="BZ423" s="414"/>
      <c r="CA423" s="414"/>
      <c r="CB423" s="414"/>
      <c r="CC423" s="414"/>
      <c r="CD423" s="414"/>
      <c r="CE423" s="414"/>
      <c r="CF423" s="414"/>
      <c r="CG423" s="414"/>
      <c r="CH423" s="414"/>
      <c r="CI423" s="414"/>
      <c r="CJ423" s="414"/>
      <c r="CK423" s="414"/>
      <c r="CL423" s="414"/>
      <c r="CM423" s="414"/>
      <c r="CN423" s="414"/>
      <c r="CO423" s="414"/>
      <c r="CP423" s="414"/>
      <c r="CQ423" s="414"/>
      <c r="CR423" s="414"/>
      <c r="CS423" s="414"/>
      <c r="CT423" s="414"/>
      <c r="CU423" s="414"/>
      <c r="CV423" s="414"/>
      <c r="CW423" s="414"/>
      <c r="CX423" s="414"/>
      <c r="CY423" s="414"/>
      <c r="CZ423" s="414"/>
      <c r="DA423" s="414"/>
      <c r="DB423" s="414"/>
      <c r="DC423" s="414"/>
      <c r="DD423" s="414"/>
      <c r="DE423" s="414"/>
      <c r="DF423" s="414"/>
      <c r="DG423" s="414"/>
      <c r="DH423" s="414"/>
      <c r="DI423" s="414"/>
      <c r="DJ423" s="414"/>
      <c r="DK423" s="414"/>
      <c r="DL423" s="414"/>
      <c r="DM423" s="414"/>
      <c r="DN423" s="414"/>
      <c r="DO423" s="414"/>
      <c r="DP423" s="414"/>
      <c r="DQ423" s="414"/>
      <c r="DR423" s="414"/>
      <c r="DS423" s="414"/>
      <c r="DT423" s="414"/>
      <c r="DU423" s="414"/>
      <c r="DV423" s="414"/>
      <c r="DW423" s="414"/>
      <c r="DX423" s="414"/>
      <c r="DY423" s="414"/>
      <c r="DZ423" s="414"/>
      <c r="EA423" s="414"/>
      <c r="EB423" s="414"/>
      <c r="EC423" s="414"/>
      <c r="ED423" s="414"/>
      <c r="EE423" s="414"/>
      <c r="EF423" s="414"/>
      <c r="EG423" s="414"/>
      <c r="EH423" s="414"/>
      <c r="EI423" s="414"/>
      <c r="EJ423" s="414"/>
      <c r="EK423" s="414"/>
      <c r="EL423" s="414"/>
      <c r="EM423" s="414"/>
      <c r="EN423" s="414"/>
      <c r="EO423" s="414"/>
      <c r="EP423" s="414"/>
      <c r="EQ423" s="414"/>
      <c r="ER423" s="414"/>
      <c r="ES423" s="414"/>
      <c r="ET423" s="414"/>
      <c r="EU423" s="414"/>
    </row>
    <row r="424" spans="1:151" s="424" customFormat="1" ht="120" hidden="1">
      <c r="A424" s="424" t="s">
        <v>2883</v>
      </c>
      <c r="B424" s="424" t="s">
        <v>955</v>
      </c>
      <c r="C424" s="424" t="s">
        <v>361</v>
      </c>
      <c r="D424" s="424" t="s">
        <v>2884</v>
      </c>
      <c r="E424" s="424" t="s">
        <v>2885</v>
      </c>
      <c r="F424" s="424" t="s">
        <v>33</v>
      </c>
      <c r="G424" s="424">
        <v>10</v>
      </c>
      <c r="H424" s="424" t="s">
        <v>1508</v>
      </c>
      <c r="I424" s="424" t="s">
        <v>1509</v>
      </c>
      <c r="J424" s="425" t="s">
        <v>1536</v>
      </c>
      <c r="K424" s="425" t="s">
        <v>1511</v>
      </c>
      <c r="L424" s="425" t="s">
        <v>1511</v>
      </c>
      <c r="M424" s="424" t="s">
        <v>1512</v>
      </c>
      <c r="N424" s="424" t="s">
        <v>1514</v>
      </c>
      <c r="O424" s="424" t="s">
        <v>1581</v>
      </c>
      <c r="P424" s="424" t="s">
        <v>33</v>
      </c>
      <c r="Q424" s="424" t="s">
        <v>32</v>
      </c>
      <c r="R424" s="424" t="s">
        <v>2835</v>
      </c>
      <c r="S424" s="428" t="s">
        <v>2836</v>
      </c>
      <c r="T424" s="424" t="s">
        <v>1528</v>
      </c>
      <c r="V424" s="424" t="s">
        <v>1517</v>
      </c>
      <c r="X424" s="424" t="s">
        <v>1517</v>
      </c>
      <c r="AA424" s="424" t="s">
        <v>33</v>
      </c>
      <c r="AB424" s="424" t="s">
        <v>1518</v>
      </c>
      <c r="AC424" s="424" t="s">
        <v>1518</v>
      </c>
      <c r="AD424" s="424" t="s">
        <v>2582</v>
      </c>
      <c r="AE424" s="424" t="s">
        <v>1519</v>
      </c>
      <c r="AF424" s="425">
        <v>44530</v>
      </c>
      <c r="AG424" s="424" t="s">
        <v>1531</v>
      </c>
      <c r="AH424" s="424">
        <v>1</v>
      </c>
      <c r="AI424" s="414"/>
      <c r="AJ424" s="414"/>
      <c r="AK424" s="414"/>
      <c r="AL424" s="414"/>
      <c r="AM424" s="414"/>
      <c r="AN424" s="414"/>
      <c r="AO424" s="414"/>
      <c r="AP424" s="414"/>
      <c r="AQ424" s="414"/>
      <c r="AR424" s="414"/>
      <c r="AS424" s="414"/>
      <c r="AT424" s="414"/>
      <c r="AU424" s="414"/>
      <c r="AV424" s="414"/>
      <c r="AW424" s="414"/>
      <c r="AX424" s="414"/>
      <c r="AY424" s="414"/>
      <c r="AZ424" s="414"/>
      <c r="BA424" s="414"/>
      <c r="BB424" s="414"/>
      <c r="BC424" s="414"/>
      <c r="BD424" s="414"/>
      <c r="BE424" s="414"/>
      <c r="BF424" s="414"/>
      <c r="BG424" s="414"/>
      <c r="BH424" s="414"/>
      <c r="BI424" s="414"/>
      <c r="BJ424" s="414"/>
      <c r="BK424" s="414"/>
      <c r="BL424" s="414"/>
      <c r="BM424" s="414"/>
      <c r="BN424" s="414"/>
      <c r="BO424" s="414"/>
      <c r="BP424" s="414"/>
      <c r="BQ424" s="414"/>
      <c r="BR424" s="414"/>
      <c r="BS424" s="414"/>
      <c r="BT424" s="414"/>
      <c r="BU424" s="414"/>
      <c r="BV424" s="414"/>
      <c r="BW424" s="414"/>
      <c r="BX424" s="414"/>
      <c r="BY424" s="414"/>
      <c r="BZ424" s="414"/>
      <c r="CA424" s="414"/>
      <c r="CB424" s="414"/>
      <c r="CC424" s="414"/>
      <c r="CD424" s="414"/>
      <c r="CE424" s="414"/>
      <c r="CF424" s="414"/>
      <c r="CG424" s="414"/>
      <c r="CH424" s="414"/>
      <c r="CI424" s="414"/>
      <c r="CJ424" s="414"/>
      <c r="CK424" s="414"/>
      <c r="CL424" s="414"/>
      <c r="CM424" s="414"/>
      <c r="CN424" s="414"/>
      <c r="CO424" s="414"/>
      <c r="CP424" s="414"/>
      <c r="CQ424" s="414"/>
      <c r="CR424" s="414"/>
      <c r="CS424" s="414"/>
      <c r="CT424" s="414"/>
      <c r="CU424" s="414"/>
      <c r="CV424" s="414"/>
      <c r="CW424" s="414"/>
      <c r="CX424" s="414"/>
      <c r="CY424" s="414"/>
      <c r="CZ424" s="414"/>
      <c r="DA424" s="414"/>
      <c r="DB424" s="414"/>
      <c r="DC424" s="414"/>
      <c r="DD424" s="414"/>
      <c r="DE424" s="414"/>
      <c r="DF424" s="414"/>
      <c r="DG424" s="414"/>
      <c r="DH424" s="414"/>
      <c r="DI424" s="414"/>
      <c r="DJ424" s="414"/>
      <c r="DK424" s="414"/>
      <c r="DL424" s="414"/>
      <c r="DM424" s="414"/>
      <c r="DN424" s="414"/>
      <c r="DO424" s="414"/>
      <c r="DP424" s="414"/>
      <c r="DQ424" s="414"/>
      <c r="DR424" s="414"/>
      <c r="DS424" s="414"/>
      <c r="DT424" s="414"/>
      <c r="DU424" s="414"/>
      <c r="DV424" s="414"/>
      <c r="DW424" s="414"/>
      <c r="DX424" s="414"/>
      <c r="DY424" s="414"/>
      <c r="DZ424" s="414"/>
      <c r="EA424" s="414"/>
      <c r="EB424" s="414"/>
      <c r="EC424" s="414"/>
      <c r="ED424" s="414"/>
      <c r="EE424" s="414"/>
      <c r="EF424" s="414"/>
      <c r="EG424" s="414"/>
      <c r="EH424" s="414"/>
      <c r="EI424" s="414"/>
      <c r="EJ424" s="414"/>
      <c r="EK424" s="414"/>
      <c r="EL424" s="414"/>
      <c r="EM424" s="414"/>
      <c r="EN424" s="414"/>
      <c r="EO424" s="414"/>
      <c r="EP424" s="414"/>
      <c r="EQ424" s="414"/>
      <c r="ER424" s="414"/>
      <c r="ES424" s="414"/>
      <c r="ET424" s="414"/>
      <c r="EU424" s="414"/>
    </row>
    <row r="425" spans="1:151" s="424" customFormat="1" ht="120" hidden="1">
      <c r="A425" s="424" t="s">
        <v>2886</v>
      </c>
      <c r="B425" s="424" t="s">
        <v>955</v>
      </c>
      <c r="C425" s="424" t="s">
        <v>361</v>
      </c>
      <c r="D425" s="424" t="s">
        <v>2887</v>
      </c>
      <c r="E425" s="424" t="s">
        <v>2888</v>
      </c>
      <c r="F425" s="424" t="s">
        <v>33</v>
      </c>
      <c r="G425" s="429">
        <v>135</v>
      </c>
      <c r="H425" s="424" t="s">
        <v>1508</v>
      </c>
      <c r="I425" s="424" t="s">
        <v>1509</v>
      </c>
      <c r="J425" s="425" t="s">
        <v>1536</v>
      </c>
      <c r="K425" s="425" t="s">
        <v>1511</v>
      </c>
      <c r="L425" s="425" t="s">
        <v>1511</v>
      </c>
      <c r="M425" s="424" t="s">
        <v>1512</v>
      </c>
      <c r="N425" s="424" t="s">
        <v>1514</v>
      </c>
      <c r="O425" s="424" t="s">
        <v>1581</v>
      </c>
      <c r="P425" s="424" t="s">
        <v>33</v>
      </c>
      <c r="Q425" s="424" t="s">
        <v>32</v>
      </c>
      <c r="R425" s="424" t="s">
        <v>2835</v>
      </c>
      <c r="S425" s="428" t="s">
        <v>2836</v>
      </c>
      <c r="T425" s="424" t="s">
        <v>1528</v>
      </c>
      <c r="V425" s="424" t="s">
        <v>1517</v>
      </c>
      <c r="X425" s="424" t="s">
        <v>1517</v>
      </c>
      <c r="AA425" s="424" t="s">
        <v>33</v>
      </c>
      <c r="AB425" s="424" t="s">
        <v>1518</v>
      </c>
      <c r="AC425" s="424" t="s">
        <v>1518</v>
      </c>
      <c r="AD425" s="424" t="s">
        <v>2582</v>
      </c>
      <c r="AE425" s="424" t="s">
        <v>1519</v>
      </c>
      <c r="AF425" s="425">
        <v>44530</v>
      </c>
      <c r="AG425" s="424" t="s">
        <v>1531</v>
      </c>
      <c r="AH425" s="424">
        <v>1</v>
      </c>
      <c r="AI425" s="414"/>
      <c r="AJ425" s="414"/>
      <c r="AK425" s="414"/>
      <c r="AL425" s="414"/>
      <c r="AM425" s="414"/>
      <c r="AN425" s="414"/>
      <c r="AO425" s="414"/>
      <c r="AP425" s="414"/>
      <c r="AQ425" s="414"/>
      <c r="AR425" s="414"/>
      <c r="AS425" s="414"/>
      <c r="AT425" s="414"/>
      <c r="AU425" s="414"/>
      <c r="AV425" s="414"/>
      <c r="AW425" s="414"/>
      <c r="AX425" s="414"/>
      <c r="AY425" s="414"/>
      <c r="AZ425" s="414"/>
      <c r="BA425" s="414"/>
      <c r="BB425" s="414"/>
      <c r="BC425" s="414"/>
      <c r="BD425" s="414"/>
      <c r="BE425" s="414"/>
      <c r="BF425" s="414"/>
      <c r="BG425" s="414"/>
      <c r="BH425" s="414"/>
      <c r="BI425" s="414"/>
      <c r="BJ425" s="414"/>
      <c r="BK425" s="414"/>
      <c r="BL425" s="414"/>
      <c r="BM425" s="414"/>
      <c r="BN425" s="414"/>
      <c r="BO425" s="414"/>
      <c r="BP425" s="414"/>
      <c r="BQ425" s="414"/>
      <c r="BR425" s="414"/>
      <c r="BS425" s="414"/>
      <c r="BT425" s="414"/>
      <c r="BU425" s="414"/>
      <c r="BV425" s="414"/>
      <c r="BW425" s="414"/>
      <c r="BX425" s="414"/>
      <c r="BY425" s="414"/>
      <c r="BZ425" s="414"/>
      <c r="CA425" s="414"/>
      <c r="CB425" s="414"/>
      <c r="CC425" s="414"/>
      <c r="CD425" s="414"/>
      <c r="CE425" s="414"/>
      <c r="CF425" s="414"/>
      <c r="CG425" s="414"/>
      <c r="CH425" s="414"/>
      <c r="CI425" s="414"/>
      <c r="CJ425" s="414"/>
      <c r="CK425" s="414"/>
      <c r="CL425" s="414"/>
      <c r="CM425" s="414"/>
      <c r="CN425" s="414"/>
      <c r="CO425" s="414"/>
      <c r="CP425" s="414"/>
      <c r="CQ425" s="414"/>
      <c r="CR425" s="414"/>
      <c r="CS425" s="414"/>
      <c r="CT425" s="414"/>
      <c r="CU425" s="414"/>
      <c r="CV425" s="414"/>
      <c r="CW425" s="414"/>
      <c r="CX425" s="414"/>
      <c r="CY425" s="414"/>
      <c r="CZ425" s="414"/>
      <c r="DA425" s="414"/>
      <c r="DB425" s="414"/>
      <c r="DC425" s="414"/>
      <c r="DD425" s="414"/>
      <c r="DE425" s="414"/>
      <c r="DF425" s="414"/>
      <c r="DG425" s="414"/>
      <c r="DH425" s="414"/>
      <c r="DI425" s="414"/>
      <c r="DJ425" s="414"/>
      <c r="DK425" s="414"/>
      <c r="DL425" s="414"/>
      <c r="DM425" s="414"/>
      <c r="DN425" s="414"/>
      <c r="DO425" s="414"/>
      <c r="DP425" s="414"/>
      <c r="DQ425" s="414"/>
      <c r="DR425" s="414"/>
      <c r="DS425" s="414"/>
      <c r="DT425" s="414"/>
      <c r="DU425" s="414"/>
      <c r="DV425" s="414"/>
      <c r="DW425" s="414"/>
      <c r="DX425" s="414"/>
      <c r="DY425" s="414"/>
      <c r="DZ425" s="414"/>
      <c r="EA425" s="414"/>
      <c r="EB425" s="414"/>
      <c r="EC425" s="414"/>
      <c r="ED425" s="414"/>
      <c r="EE425" s="414"/>
      <c r="EF425" s="414"/>
      <c r="EG425" s="414"/>
      <c r="EH425" s="414"/>
      <c r="EI425" s="414"/>
      <c r="EJ425" s="414"/>
      <c r="EK425" s="414"/>
      <c r="EL425" s="414"/>
      <c r="EM425" s="414"/>
      <c r="EN425" s="414"/>
      <c r="EO425" s="414"/>
      <c r="EP425" s="414"/>
      <c r="EQ425" s="414"/>
      <c r="ER425" s="414"/>
      <c r="ES425" s="414"/>
      <c r="ET425" s="414"/>
      <c r="EU425" s="414"/>
    </row>
    <row r="426" spans="1:151" s="424" customFormat="1" ht="120" hidden="1">
      <c r="A426" s="424" t="s">
        <v>2889</v>
      </c>
      <c r="B426" s="424" t="s">
        <v>955</v>
      </c>
      <c r="C426" s="424" t="s">
        <v>361</v>
      </c>
      <c r="D426" s="424" t="s">
        <v>2890</v>
      </c>
      <c r="E426" s="424" t="s">
        <v>2891</v>
      </c>
      <c r="F426" s="424" t="s">
        <v>33</v>
      </c>
      <c r="G426" s="429">
        <v>135</v>
      </c>
      <c r="H426" s="424" t="s">
        <v>1508</v>
      </c>
      <c r="I426" s="424" t="s">
        <v>1509</v>
      </c>
      <c r="J426" s="425" t="s">
        <v>1536</v>
      </c>
      <c r="K426" s="425" t="s">
        <v>1511</v>
      </c>
      <c r="L426" s="425" t="s">
        <v>1511</v>
      </c>
      <c r="M426" s="424" t="s">
        <v>1512</v>
      </c>
      <c r="N426" s="424" t="s">
        <v>1523</v>
      </c>
      <c r="O426" s="424" t="s">
        <v>1581</v>
      </c>
      <c r="P426" s="424" t="s">
        <v>33</v>
      </c>
      <c r="Q426" s="424" t="s">
        <v>32</v>
      </c>
      <c r="R426" s="424" t="s">
        <v>2835</v>
      </c>
      <c r="S426" s="428" t="s">
        <v>2836</v>
      </c>
      <c r="T426" s="424" t="s">
        <v>1528</v>
      </c>
      <c r="V426" s="424" t="s">
        <v>1517</v>
      </c>
      <c r="X426" s="424" t="s">
        <v>1517</v>
      </c>
      <c r="AA426" s="424" t="s">
        <v>33</v>
      </c>
      <c r="AB426" s="424" t="s">
        <v>1518</v>
      </c>
      <c r="AC426" s="424" t="s">
        <v>1518</v>
      </c>
      <c r="AD426" s="424" t="s">
        <v>2582</v>
      </c>
      <c r="AE426" s="424" t="s">
        <v>1519</v>
      </c>
      <c r="AF426" s="425">
        <v>44530</v>
      </c>
      <c r="AG426" s="424" t="s">
        <v>1531</v>
      </c>
      <c r="AH426" s="424">
        <v>1</v>
      </c>
      <c r="AI426" s="414"/>
      <c r="AJ426" s="414"/>
      <c r="AK426" s="414"/>
      <c r="AL426" s="414"/>
      <c r="AM426" s="414"/>
      <c r="AN426" s="414"/>
      <c r="AO426" s="414"/>
      <c r="AP426" s="414"/>
      <c r="AQ426" s="414"/>
      <c r="AR426" s="414"/>
      <c r="AS426" s="414"/>
      <c r="AT426" s="414"/>
      <c r="AU426" s="414"/>
      <c r="AV426" s="414"/>
      <c r="AW426" s="414"/>
      <c r="AX426" s="414"/>
      <c r="AY426" s="414"/>
      <c r="AZ426" s="414"/>
      <c r="BA426" s="414"/>
      <c r="BB426" s="414"/>
      <c r="BC426" s="414"/>
      <c r="BD426" s="414"/>
      <c r="BE426" s="414"/>
      <c r="BF426" s="414"/>
      <c r="BG426" s="414"/>
      <c r="BH426" s="414"/>
      <c r="BI426" s="414"/>
      <c r="BJ426" s="414"/>
      <c r="BK426" s="414"/>
      <c r="BL426" s="414"/>
      <c r="BM426" s="414"/>
      <c r="BN426" s="414"/>
      <c r="BO426" s="414"/>
      <c r="BP426" s="414"/>
      <c r="BQ426" s="414"/>
      <c r="BR426" s="414"/>
      <c r="BS426" s="414"/>
      <c r="BT426" s="414"/>
      <c r="BU426" s="414"/>
      <c r="BV426" s="414"/>
      <c r="BW426" s="414"/>
      <c r="BX426" s="414"/>
      <c r="BY426" s="414"/>
      <c r="BZ426" s="414"/>
      <c r="CA426" s="414"/>
      <c r="CB426" s="414"/>
      <c r="CC426" s="414"/>
      <c r="CD426" s="414"/>
      <c r="CE426" s="414"/>
      <c r="CF426" s="414"/>
      <c r="CG426" s="414"/>
      <c r="CH426" s="414"/>
      <c r="CI426" s="414"/>
      <c r="CJ426" s="414"/>
      <c r="CK426" s="414"/>
      <c r="CL426" s="414"/>
      <c r="CM426" s="414"/>
      <c r="CN426" s="414"/>
      <c r="CO426" s="414"/>
      <c r="CP426" s="414"/>
      <c r="CQ426" s="414"/>
      <c r="CR426" s="414"/>
      <c r="CS426" s="414"/>
      <c r="CT426" s="414"/>
      <c r="CU426" s="414"/>
      <c r="CV426" s="414"/>
      <c r="CW426" s="414"/>
      <c r="CX426" s="414"/>
      <c r="CY426" s="414"/>
      <c r="CZ426" s="414"/>
      <c r="DA426" s="414"/>
      <c r="DB426" s="414"/>
      <c r="DC426" s="414"/>
      <c r="DD426" s="414"/>
      <c r="DE426" s="414"/>
      <c r="DF426" s="414"/>
      <c r="DG426" s="414"/>
      <c r="DH426" s="414"/>
      <c r="DI426" s="414"/>
      <c r="DJ426" s="414"/>
      <c r="DK426" s="414"/>
      <c r="DL426" s="414"/>
      <c r="DM426" s="414"/>
      <c r="DN426" s="414"/>
      <c r="DO426" s="414"/>
      <c r="DP426" s="414"/>
      <c r="DQ426" s="414"/>
      <c r="DR426" s="414"/>
      <c r="DS426" s="414"/>
      <c r="DT426" s="414"/>
      <c r="DU426" s="414"/>
      <c r="DV426" s="414"/>
      <c r="DW426" s="414"/>
      <c r="DX426" s="414"/>
      <c r="DY426" s="414"/>
      <c r="DZ426" s="414"/>
      <c r="EA426" s="414"/>
      <c r="EB426" s="414"/>
      <c r="EC426" s="414"/>
      <c r="ED426" s="414"/>
      <c r="EE426" s="414"/>
      <c r="EF426" s="414"/>
      <c r="EG426" s="414"/>
      <c r="EH426" s="414"/>
      <c r="EI426" s="414"/>
      <c r="EJ426" s="414"/>
      <c r="EK426" s="414"/>
      <c r="EL426" s="414"/>
      <c r="EM426" s="414"/>
      <c r="EN426" s="414"/>
      <c r="EO426" s="414"/>
      <c r="EP426" s="414"/>
      <c r="EQ426" s="414"/>
      <c r="ER426" s="414"/>
      <c r="ES426" s="414"/>
      <c r="ET426" s="414"/>
      <c r="EU426" s="414"/>
    </row>
    <row r="427" spans="1:151" s="424" customFormat="1" ht="120" hidden="1">
      <c r="A427" s="424" t="s">
        <v>2892</v>
      </c>
      <c r="B427" s="424" t="s">
        <v>955</v>
      </c>
      <c r="C427" s="424" t="s">
        <v>361</v>
      </c>
      <c r="D427" s="424" t="s">
        <v>2893</v>
      </c>
      <c r="E427" s="424" t="s">
        <v>2894</v>
      </c>
      <c r="F427" s="424" t="s">
        <v>33</v>
      </c>
      <c r="G427" s="429">
        <v>135</v>
      </c>
      <c r="H427" s="424" t="s">
        <v>1508</v>
      </c>
      <c r="I427" s="424" t="s">
        <v>1509</v>
      </c>
      <c r="J427" s="425" t="s">
        <v>1536</v>
      </c>
      <c r="K427" s="425" t="s">
        <v>1511</v>
      </c>
      <c r="L427" s="425" t="s">
        <v>1511</v>
      </c>
      <c r="M427" s="424" t="s">
        <v>1512</v>
      </c>
      <c r="N427" s="424" t="s">
        <v>1523</v>
      </c>
      <c r="O427" s="424" t="s">
        <v>1581</v>
      </c>
      <c r="P427" s="424" t="s">
        <v>33</v>
      </c>
      <c r="Q427" s="424" t="s">
        <v>32</v>
      </c>
      <c r="R427" s="424" t="s">
        <v>2835</v>
      </c>
      <c r="S427" s="428" t="s">
        <v>2836</v>
      </c>
      <c r="T427" s="424" t="s">
        <v>1528</v>
      </c>
      <c r="V427" s="424" t="s">
        <v>1517</v>
      </c>
      <c r="X427" s="424" t="s">
        <v>1517</v>
      </c>
      <c r="AA427" s="424" t="s">
        <v>33</v>
      </c>
      <c r="AB427" s="424" t="s">
        <v>1518</v>
      </c>
      <c r="AC427" s="424" t="s">
        <v>1518</v>
      </c>
      <c r="AD427" s="424" t="s">
        <v>2582</v>
      </c>
      <c r="AE427" s="424" t="s">
        <v>1519</v>
      </c>
      <c r="AF427" s="425">
        <v>44530</v>
      </c>
      <c r="AG427" s="424" t="s">
        <v>1531</v>
      </c>
      <c r="AH427" s="424">
        <v>1</v>
      </c>
      <c r="AI427" s="414"/>
      <c r="AJ427" s="414"/>
      <c r="AK427" s="414"/>
      <c r="AL427" s="414"/>
      <c r="AM427" s="414"/>
      <c r="AN427" s="414"/>
      <c r="AO427" s="414"/>
      <c r="AP427" s="414"/>
      <c r="AQ427" s="414"/>
      <c r="AR427" s="414"/>
      <c r="AS427" s="414"/>
      <c r="AT427" s="414"/>
      <c r="AU427" s="414"/>
      <c r="AV427" s="414"/>
      <c r="AW427" s="414"/>
      <c r="AX427" s="414"/>
      <c r="AY427" s="414"/>
      <c r="AZ427" s="414"/>
      <c r="BA427" s="414"/>
      <c r="BB427" s="414"/>
      <c r="BC427" s="414"/>
      <c r="BD427" s="414"/>
      <c r="BE427" s="414"/>
      <c r="BF427" s="414"/>
      <c r="BG427" s="414"/>
      <c r="BH427" s="414"/>
      <c r="BI427" s="414"/>
      <c r="BJ427" s="414"/>
      <c r="BK427" s="414"/>
      <c r="BL427" s="414"/>
      <c r="BM427" s="414"/>
      <c r="BN427" s="414"/>
      <c r="BO427" s="414"/>
      <c r="BP427" s="414"/>
      <c r="BQ427" s="414"/>
      <c r="BR427" s="414"/>
      <c r="BS427" s="414"/>
      <c r="BT427" s="414"/>
      <c r="BU427" s="414"/>
      <c r="BV427" s="414"/>
      <c r="BW427" s="414"/>
      <c r="BX427" s="414"/>
      <c r="BY427" s="414"/>
      <c r="BZ427" s="414"/>
      <c r="CA427" s="414"/>
      <c r="CB427" s="414"/>
      <c r="CC427" s="414"/>
      <c r="CD427" s="414"/>
      <c r="CE427" s="414"/>
      <c r="CF427" s="414"/>
      <c r="CG427" s="414"/>
      <c r="CH427" s="414"/>
      <c r="CI427" s="414"/>
      <c r="CJ427" s="414"/>
      <c r="CK427" s="414"/>
      <c r="CL427" s="414"/>
      <c r="CM427" s="414"/>
      <c r="CN427" s="414"/>
      <c r="CO427" s="414"/>
      <c r="CP427" s="414"/>
      <c r="CQ427" s="414"/>
      <c r="CR427" s="414"/>
      <c r="CS427" s="414"/>
      <c r="CT427" s="414"/>
      <c r="CU427" s="414"/>
      <c r="CV427" s="414"/>
      <c r="CW427" s="414"/>
      <c r="CX427" s="414"/>
      <c r="CY427" s="414"/>
      <c r="CZ427" s="414"/>
      <c r="DA427" s="414"/>
      <c r="DB427" s="414"/>
      <c r="DC427" s="414"/>
      <c r="DD427" s="414"/>
      <c r="DE427" s="414"/>
      <c r="DF427" s="414"/>
      <c r="DG427" s="414"/>
      <c r="DH427" s="414"/>
      <c r="DI427" s="414"/>
      <c r="DJ427" s="414"/>
      <c r="DK427" s="414"/>
      <c r="DL427" s="414"/>
      <c r="DM427" s="414"/>
      <c r="DN427" s="414"/>
      <c r="DO427" s="414"/>
      <c r="DP427" s="414"/>
      <c r="DQ427" s="414"/>
      <c r="DR427" s="414"/>
      <c r="DS427" s="414"/>
      <c r="DT427" s="414"/>
      <c r="DU427" s="414"/>
      <c r="DV427" s="414"/>
      <c r="DW427" s="414"/>
      <c r="DX427" s="414"/>
      <c r="DY427" s="414"/>
      <c r="DZ427" s="414"/>
      <c r="EA427" s="414"/>
      <c r="EB427" s="414"/>
      <c r="EC427" s="414"/>
      <c r="ED427" s="414"/>
      <c r="EE427" s="414"/>
      <c r="EF427" s="414"/>
      <c r="EG427" s="414"/>
      <c r="EH427" s="414"/>
      <c r="EI427" s="414"/>
      <c r="EJ427" s="414"/>
      <c r="EK427" s="414"/>
      <c r="EL427" s="414"/>
      <c r="EM427" s="414"/>
      <c r="EN427" s="414"/>
      <c r="EO427" s="414"/>
      <c r="EP427" s="414"/>
      <c r="EQ427" s="414"/>
      <c r="ER427" s="414"/>
      <c r="ES427" s="414"/>
      <c r="ET427" s="414"/>
      <c r="EU427" s="414"/>
    </row>
    <row r="428" spans="1:151" s="424" customFormat="1" ht="120" hidden="1">
      <c r="A428" s="424" t="s">
        <v>2895</v>
      </c>
      <c r="B428" s="424" t="s">
        <v>955</v>
      </c>
      <c r="C428" s="424" t="s">
        <v>361</v>
      </c>
      <c r="D428" s="424" t="s">
        <v>2896</v>
      </c>
      <c r="E428" s="424" t="s">
        <v>2897</v>
      </c>
      <c r="F428" s="424" t="s">
        <v>33</v>
      </c>
      <c r="G428" s="424">
        <v>135</v>
      </c>
      <c r="H428" s="424" t="s">
        <v>1508</v>
      </c>
      <c r="I428" s="424" t="s">
        <v>1509</v>
      </c>
      <c r="J428" s="425" t="s">
        <v>1536</v>
      </c>
      <c r="K428" s="425" t="s">
        <v>1511</v>
      </c>
      <c r="L428" s="425" t="s">
        <v>1511</v>
      </c>
      <c r="M428" s="424" t="s">
        <v>1512</v>
      </c>
      <c r="N428" s="424" t="s">
        <v>1523</v>
      </c>
      <c r="O428" s="424" t="s">
        <v>1581</v>
      </c>
      <c r="P428" s="424" t="s">
        <v>33</v>
      </c>
      <c r="Q428" s="424" t="s">
        <v>32</v>
      </c>
      <c r="R428" s="424" t="s">
        <v>2835</v>
      </c>
      <c r="S428" s="428" t="s">
        <v>2836</v>
      </c>
      <c r="T428" s="424" t="s">
        <v>1528</v>
      </c>
      <c r="V428" s="424" t="s">
        <v>1517</v>
      </c>
      <c r="X428" s="424" t="s">
        <v>1517</v>
      </c>
      <c r="AA428" s="424" t="s">
        <v>33</v>
      </c>
      <c r="AB428" s="424" t="s">
        <v>1518</v>
      </c>
      <c r="AC428" s="424" t="s">
        <v>1518</v>
      </c>
      <c r="AD428" s="424" t="s">
        <v>2582</v>
      </c>
      <c r="AE428" s="424" t="s">
        <v>1519</v>
      </c>
      <c r="AF428" s="425">
        <v>44530</v>
      </c>
      <c r="AG428" s="424" t="s">
        <v>1531</v>
      </c>
      <c r="AH428" s="424">
        <v>1</v>
      </c>
      <c r="AI428" s="414"/>
      <c r="AJ428" s="414"/>
      <c r="AK428" s="414"/>
      <c r="AL428" s="414"/>
      <c r="AM428" s="414"/>
      <c r="AN428" s="414"/>
      <c r="AO428" s="414"/>
      <c r="AP428" s="414"/>
      <c r="AQ428" s="414"/>
      <c r="AR428" s="414"/>
      <c r="AS428" s="414"/>
      <c r="AT428" s="414"/>
      <c r="AU428" s="414"/>
      <c r="AV428" s="414"/>
      <c r="AW428" s="414"/>
      <c r="AX428" s="414"/>
      <c r="AY428" s="414"/>
      <c r="AZ428" s="414"/>
      <c r="BA428" s="414"/>
      <c r="BB428" s="414"/>
      <c r="BC428" s="414"/>
      <c r="BD428" s="414"/>
      <c r="BE428" s="414"/>
      <c r="BF428" s="414"/>
      <c r="BG428" s="414"/>
      <c r="BH428" s="414"/>
      <c r="BI428" s="414"/>
      <c r="BJ428" s="414"/>
      <c r="BK428" s="414"/>
      <c r="BL428" s="414"/>
      <c r="BM428" s="414"/>
      <c r="BN428" s="414"/>
      <c r="BO428" s="414"/>
      <c r="BP428" s="414"/>
      <c r="BQ428" s="414"/>
      <c r="BR428" s="414"/>
      <c r="BS428" s="414"/>
      <c r="BT428" s="414"/>
      <c r="BU428" s="414"/>
      <c r="BV428" s="414"/>
      <c r="BW428" s="414"/>
      <c r="BX428" s="414"/>
      <c r="BY428" s="414"/>
      <c r="BZ428" s="414"/>
      <c r="CA428" s="414"/>
      <c r="CB428" s="414"/>
      <c r="CC428" s="414"/>
      <c r="CD428" s="414"/>
      <c r="CE428" s="414"/>
      <c r="CF428" s="414"/>
      <c r="CG428" s="414"/>
      <c r="CH428" s="414"/>
      <c r="CI428" s="414"/>
      <c r="CJ428" s="414"/>
      <c r="CK428" s="414"/>
      <c r="CL428" s="414"/>
      <c r="CM428" s="414"/>
      <c r="CN428" s="414"/>
      <c r="CO428" s="414"/>
      <c r="CP428" s="414"/>
      <c r="CQ428" s="414"/>
      <c r="CR428" s="414"/>
      <c r="CS428" s="414"/>
      <c r="CT428" s="414"/>
      <c r="CU428" s="414"/>
      <c r="CV428" s="414"/>
      <c r="CW428" s="414"/>
      <c r="CX428" s="414"/>
      <c r="CY428" s="414"/>
      <c r="CZ428" s="414"/>
      <c r="DA428" s="414"/>
      <c r="DB428" s="414"/>
      <c r="DC428" s="414"/>
      <c r="DD428" s="414"/>
      <c r="DE428" s="414"/>
      <c r="DF428" s="414"/>
      <c r="DG428" s="414"/>
      <c r="DH428" s="414"/>
      <c r="DI428" s="414"/>
      <c r="DJ428" s="414"/>
      <c r="DK428" s="414"/>
      <c r="DL428" s="414"/>
      <c r="DM428" s="414"/>
      <c r="DN428" s="414"/>
      <c r="DO428" s="414"/>
      <c r="DP428" s="414"/>
      <c r="DQ428" s="414"/>
      <c r="DR428" s="414"/>
      <c r="DS428" s="414"/>
      <c r="DT428" s="414"/>
      <c r="DU428" s="414"/>
      <c r="DV428" s="414"/>
      <c r="DW428" s="414"/>
      <c r="DX428" s="414"/>
      <c r="DY428" s="414"/>
      <c r="DZ428" s="414"/>
      <c r="EA428" s="414"/>
      <c r="EB428" s="414"/>
      <c r="EC428" s="414"/>
      <c r="ED428" s="414"/>
      <c r="EE428" s="414"/>
      <c r="EF428" s="414"/>
      <c r="EG428" s="414"/>
      <c r="EH428" s="414"/>
      <c r="EI428" s="414"/>
      <c r="EJ428" s="414"/>
      <c r="EK428" s="414"/>
      <c r="EL428" s="414"/>
      <c r="EM428" s="414"/>
      <c r="EN428" s="414"/>
      <c r="EO428" s="414"/>
      <c r="EP428" s="414"/>
      <c r="EQ428" s="414"/>
      <c r="ER428" s="414"/>
      <c r="ES428" s="414"/>
      <c r="ET428" s="414"/>
      <c r="EU428" s="414"/>
    </row>
    <row r="429" spans="1:151" s="424" customFormat="1" ht="120" hidden="1">
      <c r="A429" s="424" t="s">
        <v>2898</v>
      </c>
      <c r="B429" s="424" t="s">
        <v>955</v>
      </c>
      <c r="C429" s="424" t="s">
        <v>361</v>
      </c>
      <c r="D429" s="424" t="s">
        <v>2899</v>
      </c>
      <c r="E429" s="424" t="s">
        <v>2900</v>
      </c>
      <c r="F429" s="424" t="s">
        <v>33</v>
      </c>
      <c r="G429" s="424">
        <v>120</v>
      </c>
      <c r="H429" s="424" t="s">
        <v>1508</v>
      </c>
      <c r="I429" s="424" t="s">
        <v>1509</v>
      </c>
      <c r="J429" s="425" t="s">
        <v>1536</v>
      </c>
      <c r="K429" s="425" t="s">
        <v>1511</v>
      </c>
      <c r="L429" s="425" t="s">
        <v>1511</v>
      </c>
      <c r="M429" s="424" t="s">
        <v>1512</v>
      </c>
      <c r="N429" s="424" t="s">
        <v>1523</v>
      </c>
      <c r="O429" s="424" t="s">
        <v>1514</v>
      </c>
      <c r="P429" s="424" t="s">
        <v>33</v>
      </c>
      <c r="Q429" s="424" t="s">
        <v>32</v>
      </c>
      <c r="R429" s="424" t="s">
        <v>2835</v>
      </c>
      <c r="S429" s="428" t="s">
        <v>2836</v>
      </c>
      <c r="T429" s="424" t="s">
        <v>1528</v>
      </c>
      <c r="V429" s="424" t="s">
        <v>1517</v>
      </c>
      <c r="X429" s="424" t="s">
        <v>1517</v>
      </c>
      <c r="AA429" s="424" t="s">
        <v>33</v>
      </c>
      <c r="AB429" s="424" t="s">
        <v>1518</v>
      </c>
      <c r="AC429" s="424" t="s">
        <v>1518</v>
      </c>
      <c r="AD429" s="424" t="s">
        <v>2582</v>
      </c>
      <c r="AE429" s="424" t="s">
        <v>1519</v>
      </c>
      <c r="AF429" s="425">
        <v>44530</v>
      </c>
      <c r="AG429" s="424" t="s">
        <v>1531</v>
      </c>
      <c r="AH429" s="424">
        <v>1</v>
      </c>
      <c r="AI429" s="414"/>
      <c r="AJ429" s="414"/>
      <c r="AK429" s="414"/>
      <c r="AL429" s="414"/>
      <c r="AM429" s="414"/>
      <c r="AN429" s="414"/>
      <c r="AO429" s="414"/>
      <c r="AP429" s="414"/>
      <c r="AQ429" s="414"/>
      <c r="AR429" s="414"/>
      <c r="AS429" s="414"/>
      <c r="AT429" s="414"/>
      <c r="AU429" s="414"/>
      <c r="AV429" s="414"/>
      <c r="AW429" s="414"/>
      <c r="AX429" s="414"/>
      <c r="AY429" s="414"/>
      <c r="AZ429" s="414"/>
      <c r="BA429" s="414"/>
      <c r="BB429" s="414"/>
      <c r="BC429" s="414"/>
      <c r="BD429" s="414"/>
      <c r="BE429" s="414"/>
      <c r="BF429" s="414"/>
      <c r="BG429" s="414"/>
      <c r="BH429" s="414"/>
      <c r="BI429" s="414"/>
      <c r="BJ429" s="414"/>
      <c r="BK429" s="414"/>
      <c r="BL429" s="414"/>
      <c r="BM429" s="414"/>
      <c r="BN429" s="414"/>
      <c r="BO429" s="414"/>
      <c r="BP429" s="414"/>
      <c r="BQ429" s="414"/>
      <c r="BR429" s="414"/>
      <c r="BS429" s="414"/>
      <c r="BT429" s="414"/>
      <c r="BU429" s="414"/>
      <c r="BV429" s="414"/>
      <c r="BW429" s="414"/>
      <c r="BX429" s="414"/>
      <c r="BY429" s="414"/>
      <c r="BZ429" s="414"/>
      <c r="CA429" s="414"/>
      <c r="CB429" s="414"/>
      <c r="CC429" s="414"/>
      <c r="CD429" s="414"/>
      <c r="CE429" s="414"/>
      <c r="CF429" s="414"/>
      <c r="CG429" s="414"/>
      <c r="CH429" s="414"/>
      <c r="CI429" s="414"/>
      <c r="CJ429" s="414"/>
      <c r="CK429" s="414"/>
      <c r="CL429" s="414"/>
      <c r="CM429" s="414"/>
      <c r="CN429" s="414"/>
      <c r="CO429" s="414"/>
      <c r="CP429" s="414"/>
      <c r="CQ429" s="414"/>
      <c r="CR429" s="414"/>
      <c r="CS429" s="414"/>
      <c r="CT429" s="414"/>
      <c r="CU429" s="414"/>
      <c r="CV429" s="414"/>
      <c r="CW429" s="414"/>
      <c r="CX429" s="414"/>
      <c r="CY429" s="414"/>
      <c r="CZ429" s="414"/>
      <c r="DA429" s="414"/>
      <c r="DB429" s="414"/>
      <c r="DC429" s="414"/>
      <c r="DD429" s="414"/>
      <c r="DE429" s="414"/>
      <c r="DF429" s="414"/>
      <c r="DG429" s="414"/>
      <c r="DH429" s="414"/>
      <c r="DI429" s="414"/>
      <c r="DJ429" s="414"/>
      <c r="DK429" s="414"/>
      <c r="DL429" s="414"/>
      <c r="DM429" s="414"/>
      <c r="DN429" s="414"/>
      <c r="DO429" s="414"/>
      <c r="DP429" s="414"/>
      <c r="DQ429" s="414"/>
      <c r="DR429" s="414"/>
      <c r="DS429" s="414"/>
      <c r="DT429" s="414"/>
      <c r="DU429" s="414"/>
      <c r="DV429" s="414"/>
      <c r="DW429" s="414"/>
      <c r="DX429" s="414"/>
      <c r="DY429" s="414"/>
      <c r="DZ429" s="414"/>
      <c r="EA429" s="414"/>
      <c r="EB429" s="414"/>
      <c r="EC429" s="414"/>
      <c r="ED429" s="414"/>
      <c r="EE429" s="414"/>
      <c r="EF429" s="414"/>
      <c r="EG429" s="414"/>
      <c r="EH429" s="414"/>
      <c r="EI429" s="414"/>
      <c r="EJ429" s="414"/>
      <c r="EK429" s="414"/>
      <c r="EL429" s="414"/>
      <c r="EM429" s="414"/>
      <c r="EN429" s="414"/>
      <c r="EO429" s="414"/>
      <c r="EP429" s="414"/>
      <c r="EQ429" s="414"/>
      <c r="ER429" s="414"/>
      <c r="ES429" s="414"/>
      <c r="ET429" s="414"/>
      <c r="EU429" s="414"/>
    </row>
    <row r="430" spans="1:151" s="424" customFormat="1" ht="120" hidden="1">
      <c r="A430" s="424" t="s">
        <v>2901</v>
      </c>
      <c r="B430" s="424" t="s">
        <v>955</v>
      </c>
      <c r="C430" s="424" t="s">
        <v>361</v>
      </c>
      <c r="D430" s="424" t="s">
        <v>2902</v>
      </c>
      <c r="E430" s="424" t="s">
        <v>2903</v>
      </c>
      <c r="F430" s="424" t="s">
        <v>33</v>
      </c>
      <c r="G430" s="424">
        <v>120</v>
      </c>
      <c r="H430" s="424" t="s">
        <v>1508</v>
      </c>
      <c r="I430" s="424" t="s">
        <v>1509</v>
      </c>
      <c r="J430" s="425" t="s">
        <v>1536</v>
      </c>
      <c r="K430" s="425" t="s">
        <v>1511</v>
      </c>
      <c r="L430" s="425" t="s">
        <v>1511</v>
      </c>
      <c r="M430" s="424" t="s">
        <v>1512</v>
      </c>
      <c r="N430" s="424" t="s">
        <v>1523</v>
      </c>
      <c r="O430" s="424" t="s">
        <v>1514</v>
      </c>
      <c r="P430" s="424" t="s">
        <v>33</v>
      </c>
      <c r="Q430" s="424" t="s">
        <v>32</v>
      </c>
      <c r="R430" s="424" t="s">
        <v>2835</v>
      </c>
      <c r="S430" s="428" t="s">
        <v>2836</v>
      </c>
      <c r="T430" s="424" t="s">
        <v>1528</v>
      </c>
      <c r="V430" s="424" t="s">
        <v>1517</v>
      </c>
      <c r="X430" s="424" t="s">
        <v>1517</v>
      </c>
      <c r="AA430" s="424" t="s">
        <v>33</v>
      </c>
      <c r="AB430" s="424" t="s">
        <v>1518</v>
      </c>
      <c r="AC430" s="424" t="s">
        <v>1518</v>
      </c>
      <c r="AD430" s="424" t="s">
        <v>2582</v>
      </c>
      <c r="AE430" s="424" t="s">
        <v>1519</v>
      </c>
      <c r="AF430" s="425">
        <v>44530</v>
      </c>
      <c r="AG430" s="424" t="s">
        <v>1531</v>
      </c>
      <c r="AH430" s="424">
        <v>1</v>
      </c>
      <c r="AI430" s="414"/>
      <c r="AJ430" s="414"/>
      <c r="AK430" s="414"/>
      <c r="AL430" s="414"/>
      <c r="AM430" s="414"/>
      <c r="AN430" s="414"/>
      <c r="AO430" s="414"/>
      <c r="AP430" s="414"/>
      <c r="AQ430" s="414"/>
      <c r="AR430" s="414"/>
      <c r="AS430" s="414"/>
      <c r="AT430" s="414"/>
      <c r="AU430" s="414"/>
      <c r="AV430" s="414"/>
      <c r="AW430" s="414"/>
      <c r="AX430" s="414"/>
      <c r="AY430" s="414"/>
      <c r="AZ430" s="414"/>
      <c r="BA430" s="414"/>
      <c r="BB430" s="414"/>
      <c r="BC430" s="414"/>
      <c r="BD430" s="414"/>
      <c r="BE430" s="414"/>
      <c r="BF430" s="414"/>
      <c r="BG430" s="414"/>
      <c r="BH430" s="414"/>
      <c r="BI430" s="414"/>
      <c r="BJ430" s="414"/>
      <c r="BK430" s="414"/>
      <c r="BL430" s="414"/>
      <c r="BM430" s="414"/>
      <c r="BN430" s="414"/>
      <c r="BO430" s="414"/>
      <c r="BP430" s="414"/>
      <c r="BQ430" s="414"/>
      <c r="BR430" s="414"/>
      <c r="BS430" s="414"/>
      <c r="BT430" s="414"/>
      <c r="BU430" s="414"/>
      <c r="BV430" s="414"/>
      <c r="BW430" s="414"/>
      <c r="BX430" s="414"/>
      <c r="BY430" s="414"/>
      <c r="BZ430" s="414"/>
      <c r="CA430" s="414"/>
      <c r="CB430" s="414"/>
      <c r="CC430" s="414"/>
      <c r="CD430" s="414"/>
      <c r="CE430" s="414"/>
      <c r="CF430" s="414"/>
      <c r="CG430" s="414"/>
      <c r="CH430" s="414"/>
      <c r="CI430" s="414"/>
      <c r="CJ430" s="414"/>
      <c r="CK430" s="414"/>
      <c r="CL430" s="414"/>
      <c r="CM430" s="414"/>
      <c r="CN430" s="414"/>
      <c r="CO430" s="414"/>
      <c r="CP430" s="414"/>
      <c r="CQ430" s="414"/>
      <c r="CR430" s="414"/>
      <c r="CS430" s="414"/>
      <c r="CT430" s="414"/>
      <c r="CU430" s="414"/>
      <c r="CV430" s="414"/>
      <c r="CW430" s="414"/>
      <c r="CX430" s="414"/>
      <c r="CY430" s="414"/>
      <c r="CZ430" s="414"/>
      <c r="DA430" s="414"/>
      <c r="DB430" s="414"/>
      <c r="DC430" s="414"/>
      <c r="DD430" s="414"/>
      <c r="DE430" s="414"/>
      <c r="DF430" s="414"/>
      <c r="DG430" s="414"/>
      <c r="DH430" s="414"/>
      <c r="DI430" s="414"/>
      <c r="DJ430" s="414"/>
      <c r="DK430" s="414"/>
      <c r="DL430" s="414"/>
      <c r="DM430" s="414"/>
      <c r="DN430" s="414"/>
      <c r="DO430" s="414"/>
      <c r="DP430" s="414"/>
      <c r="DQ430" s="414"/>
      <c r="DR430" s="414"/>
      <c r="DS430" s="414"/>
      <c r="DT430" s="414"/>
      <c r="DU430" s="414"/>
      <c r="DV430" s="414"/>
      <c r="DW430" s="414"/>
      <c r="DX430" s="414"/>
      <c r="DY430" s="414"/>
      <c r="DZ430" s="414"/>
      <c r="EA430" s="414"/>
      <c r="EB430" s="414"/>
      <c r="EC430" s="414"/>
      <c r="ED430" s="414"/>
      <c r="EE430" s="414"/>
      <c r="EF430" s="414"/>
      <c r="EG430" s="414"/>
      <c r="EH430" s="414"/>
      <c r="EI430" s="414"/>
      <c r="EJ430" s="414"/>
      <c r="EK430" s="414"/>
      <c r="EL430" s="414"/>
      <c r="EM430" s="414"/>
      <c r="EN430" s="414"/>
      <c r="EO430" s="414"/>
      <c r="EP430" s="414"/>
      <c r="EQ430" s="414"/>
      <c r="ER430" s="414"/>
      <c r="ES430" s="414"/>
      <c r="ET430" s="414"/>
      <c r="EU430" s="414"/>
    </row>
    <row r="431" spans="1:151" s="424" customFormat="1" ht="120" hidden="1">
      <c r="A431" s="424" t="s">
        <v>2904</v>
      </c>
      <c r="B431" s="424" t="s">
        <v>955</v>
      </c>
      <c r="C431" s="424" t="s">
        <v>361</v>
      </c>
      <c r="D431" s="424" t="s">
        <v>2905</v>
      </c>
      <c r="E431" s="424" t="s">
        <v>2906</v>
      </c>
      <c r="F431" s="424" t="s">
        <v>33</v>
      </c>
      <c r="G431" s="424">
        <v>120</v>
      </c>
      <c r="H431" s="424" t="s">
        <v>1508</v>
      </c>
      <c r="I431" s="424" t="s">
        <v>1509</v>
      </c>
      <c r="J431" s="425" t="s">
        <v>1536</v>
      </c>
      <c r="K431" s="425" t="s">
        <v>1511</v>
      </c>
      <c r="L431" s="425" t="s">
        <v>1511</v>
      </c>
      <c r="M431" s="424" t="s">
        <v>1512</v>
      </c>
      <c r="N431" s="424" t="s">
        <v>1514</v>
      </c>
      <c r="O431" s="424" t="s">
        <v>1514</v>
      </c>
      <c r="P431" s="424" t="s">
        <v>33</v>
      </c>
      <c r="Q431" s="424" t="s">
        <v>32</v>
      </c>
      <c r="R431" s="424" t="s">
        <v>2835</v>
      </c>
      <c r="S431" s="428" t="s">
        <v>2836</v>
      </c>
      <c r="T431" s="424" t="s">
        <v>1528</v>
      </c>
      <c r="V431" s="424" t="s">
        <v>1517</v>
      </c>
      <c r="X431" s="424" t="s">
        <v>1517</v>
      </c>
      <c r="AA431" s="424" t="s">
        <v>33</v>
      </c>
      <c r="AB431" s="424" t="s">
        <v>1518</v>
      </c>
      <c r="AC431" s="424" t="s">
        <v>1518</v>
      </c>
      <c r="AD431" s="424" t="s">
        <v>2582</v>
      </c>
      <c r="AE431" s="424" t="s">
        <v>1519</v>
      </c>
      <c r="AF431" s="425">
        <v>44530</v>
      </c>
      <c r="AG431" s="424" t="s">
        <v>1531</v>
      </c>
      <c r="AH431" s="424">
        <v>1</v>
      </c>
      <c r="AI431" s="414"/>
      <c r="AJ431" s="414"/>
      <c r="AK431" s="414"/>
      <c r="AL431" s="414"/>
      <c r="AM431" s="414"/>
      <c r="AN431" s="414"/>
      <c r="AO431" s="414"/>
      <c r="AP431" s="414"/>
      <c r="AQ431" s="414"/>
      <c r="AR431" s="414"/>
      <c r="AS431" s="414"/>
      <c r="AT431" s="414"/>
      <c r="AU431" s="414"/>
      <c r="AV431" s="414"/>
      <c r="AW431" s="414"/>
      <c r="AX431" s="414"/>
      <c r="AY431" s="414"/>
      <c r="AZ431" s="414"/>
      <c r="BA431" s="414"/>
      <c r="BB431" s="414"/>
      <c r="BC431" s="414"/>
      <c r="BD431" s="414"/>
      <c r="BE431" s="414"/>
      <c r="BF431" s="414"/>
      <c r="BG431" s="414"/>
      <c r="BH431" s="414"/>
      <c r="BI431" s="414"/>
      <c r="BJ431" s="414"/>
      <c r="BK431" s="414"/>
      <c r="BL431" s="414"/>
      <c r="BM431" s="414"/>
      <c r="BN431" s="414"/>
      <c r="BO431" s="414"/>
      <c r="BP431" s="414"/>
      <c r="BQ431" s="414"/>
      <c r="BR431" s="414"/>
      <c r="BS431" s="414"/>
      <c r="BT431" s="414"/>
      <c r="BU431" s="414"/>
      <c r="BV431" s="414"/>
      <c r="BW431" s="414"/>
      <c r="BX431" s="414"/>
      <c r="BY431" s="414"/>
      <c r="BZ431" s="414"/>
      <c r="CA431" s="414"/>
      <c r="CB431" s="414"/>
      <c r="CC431" s="414"/>
      <c r="CD431" s="414"/>
      <c r="CE431" s="414"/>
      <c r="CF431" s="414"/>
      <c r="CG431" s="414"/>
      <c r="CH431" s="414"/>
      <c r="CI431" s="414"/>
      <c r="CJ431" s="414"/>
      <c r="CK431" s="414"/>
      <c r="CL431" s="414"/>
      <c r="CM431" s="414"/>
      <c r="CN431" s="414"/>
      <c r="CO431" s="414"/>
      <c r="CP431" s="414"/>
      <c r="CQ431" s="414"/>
      <c r="CR431" s="414"/>
      <c r="CS431" s="414"/>
      <c r="CT431" s="414"/>
      <c r="CU431" s="414"/>
      <c r="CV431" s="414"/>
      <c r="CW431" s="414"/>
      <c r="CX431" s="414"/>
      <c r="CY431" s="414"/>
      <c r="CZ431" s="414"/>
      <c r="DA431" s="414"/>
      <c r="DB431" s="414"/>
      <c r="DC431" s="414"/>
      <c r="DD431" s="414"/>
      <c r="DE431" s="414"/>
      <c r="DF431" s="414"/>
      <c r="DG431" s="414"/>
      <c r="DH431" s="414"/>
      <c r="DI431" s="414"/>
      <c r="DJ431" s="414"/>
      <c r="DK431" s="414"/>
      <c r="DL431" s="414"/>
      <c r="DM431" s="414"/>
      <c r="DN431" s="414"/>
      <c r="DO431" s="414"/>
      <c r="DP431" s="414"/>
      <c r="DQ431" s="414"/>
      <c r="DR431" s="414"/>
      <c r="DS431" s="414"/>
      <c r="DT431" s="414"/>
      <c r="DU431" s="414"/>
      <c r="DV431" s="414"/>
      <c r="DW431" s="414"/>
      <c r="DX431" s="414"/>
      <c r="DY431" s="414"/>
      <c r="DZ431" s="414"/>
      <c r="EA431" s="414"/>
      <c r="EB431" s="414"/>
      <c r="EC431" s="414"/>
      <c r="ED431" s="414"/>
      <c r="EE431" s="414"/>
      <c r="EF431" s="414"/>
      <c r="EG431" s="414"/>
      <c r="EH431" s="414"/>
      <c r="EI431" s="414"/>
      <c r="EJ431" s="414"/>
      <c r="EK431" s="414"/>
      <c r="EL431" s="414"/>
      <c r="EM431" s="414"/>
      <c r="EN431" s="414"/>
      <c r="EO431" s="414"/>
      <c r="EP431" s="414"/>
      <c r="EQ431" s="414"/>
      <c r="ER431" s="414"/>
      <c r="ES431" s="414"/>
      <c r="ET431" s="414"/>
      <c r="EU431" s="414"/>
    </row>
    <row r="432" spans="1:151" s="424" customFormat="1" ht="90" hidden="1">
      <c r="A432" s="424" t="s">
        <v>2907</v>
      </c>
      <c r="B432" s="424" t="s">
        <v>955</v>
      </c>
      <c r="C432" s="424" t="s">
        <v>361</v>
      </c>
      <c r="D432" s="424" t="s">
        <v>2908</v>
      </c>
      <c r="E432" s="424" t="s">
        <v>2909</v>
      </c>
      <c r="F432" s="424" t="s">
        <v>33</v>
      </c>
      <c r="G432" s="424">
        <v>135</v>
      </c>
      <c r="H432" s="424" t="s">
        <v>1508</v>
      </c>
      <c r="I432" s="424" t="s">
        <v>1509</v>
      </c>
      <c r="J432" s="425" t="s">
        <v>1510</v>
      </c>
      <c r="K432" s="425" t="s">
        <v>1511</v>
      </c>
      <c r="L432" s="425" t="s">
        <v>1511</v>
      </c>
      <c r="M432" s="424" t="s">
        <v>1512</v>
      </c>
      <c r="N432" s="424" t="s">
        <v>1513</v>
      </c>
      <c r="O432" s="424" t="s">
        <v>1581</v>
      </c>
      <c r="P432" s="424" t="s">
        <v>33</v>
      </c>
      <c r="Q432" s="424" t="s">
        <v>32</v>
      </c>
      <c r="R432" s="424" t="s">
        <v>2835</v>
      </c>
      <c r="S432" s="428" t="s">
        <v>2836</v>
      </c>
      <c r="T432" s="424" t="s">
        <v>1528</v>
      </c>
      <c r="V432" s="424" t="s">
        <v>1517</v>
      </c>
      <c r="X432" s="424" t="s">
        <v>1517</v>
      </c>
      <c r="AA432" s="424" t="s">
        <v>32</v>
      </c>
      <c r="AB432" s="424" t="s">
        <v>1529</v>
      </c>
      <c r="AC432" s="424" t="s">
        <v>1529</v>
      </c>
      <c r="AD432" s="424" t="s">
        <v>1530</v>
      </c>
      <c r="AE432" s="424" t="s">
        <v>1519</v>
      </c>
      <c r="AF432" s="425">
        <v>44530</v>
      </c>
      <c r="AG432" s="424" t="s">
        <v>1531</v>
      </c>
      <c r="AH432" s="424">
        <v>1</v>
      </c>
      <c r="AI432" s="414"/>
      <c r="AJ432" s="414"/>
      <c r="AK432" s="414"/>
      <c r="AL432" s="414"/>
      <c r="AM432" s="414"/>
      <c r="AN432" s="414"/>
      <c r="AO432" s="414"/>
      <c r="AP432" s="414"/>
      <c r="AQ432" s="414"/>
      <c r="AR432" s="414"/>
      <c r="AS432" s="414"/>
      <c r="AT432" s="414"/>
      <c r="AU432" s="414"/>
      <c r="AV432" s="414"/>
      <c r="AW432" s="414"/>
      <c r="AX432" s="414"/>
      <c r="AY432" s="414"/>
      <c r="AZ432" s="414"/>
      <c r="BA432" s="414"/>
      <c r="BB432" s="414"/>
      <c r="BC432" s="414"/>
      <c r="BD432" s="414"/>
      <c r="BE432" s="414"/>
      <c r="BF432" s="414"/>
      <c r="BG432" s="414"/>
      <c r="BH432" s="414"/>
      <c r="BI432" s="414"/>
      <c r="BJ432" s="414"/>
      <c r="BK432" s="414"/>
      <c r="BL432" s="414"/>
      <c r="BM432" s="414"/>
      <c r="BN432" s="414"/>
      <c r="BO432" s="414"/>
      <c r="BP432" s="414"/>
      <c r="BQ432" s="414"/>
      <c r="BR432" s="414"/>
      <c r="BS432" s="414"/>
      <c r="BT432" s="414"/>
      <c r="BU432" s="414"/>
      <c r="BV432" s="414"/>
      <c r="BW432" s="414"/>
      <c r="BX432" s="414"/>
      <c r="BY432" s="414"/>
      <c r="BZ432" s="414"/>
      <c r="CA432" s="414"/>
      <c r="CB432" s="414"/>
      <c r="CC432" s="414"/>
      <c r="CD432" s="414"/>
      <c r="CE432" s="414"/>
      <c r="CF432" s="414"/>
      <c r="CG432" s="414"/>
      <c r="CH432" s="414"/>
      <c r="CI432" s="414"/>
      <c r="CJ432" s="414"/>
      <c r="CK432" s="414"/>
      <c r="CL432" s="414"/>
      <c r="CM432" s="414"/>
      <c r="CN432" s="414"/>
      <c r="CO432" s="414"/>
      <c r="CP432" s="414"/>
      <c r="CQ432" s="414"/>
      <c r="CR432" s="414"/>
      <c r="CS432" s="414"/>
      <c r="CT432" s="414"/>
      <c r="CU432" s="414"/>
      <c r="CV432" s="414"/>
      <c r="CW432" s="414"/>
      <c r="CX432" s="414"/>
      <c r="CY432" s="414"/>
      <c r="CZ432" s="414"/>
      <c r="DA432" s="414"/>
      <c r="DB432" s="414"/>
      <c r="DC432" s="414"/>
      <c r="DD432" s="414"/>
      <c r="DE432" s="414"/>
      <c r="DF432" s="414"/>
      <c r="DG432" s="414"/>
      <c r="DH432" s="414"/>
      <c r="DI432" s="414"/>
      <c r="DJ432" s="414"/>
      <c r="DK432" s="414"/>
      <c r="DL432" s="414"/>
      <c r="DM432" s="414"/>
      <c r="DN432" s="414"/>
      <c r="DO432" s="414"/>
      <c r="DP432" s="414"/>
      <c r="DQ432" s="414"/>
      <c r="DR432" s="414"/>
      <c r="DS432" s="414"/>
      <c r="DT432" s="414"/>
      <c r="DU432" s="414"/>
      <c r="DV432" s="414"/>
      <c r="DW432" s="414"/>
      <c r="DX432" s="414"/>
      <c r="DY432" s="414"/>
      <c r="DZ432" s="414"/>
      <c r="EA432" s="414"/>
      <c r="EB432" s="414"/>
      <c r="EC432" s="414"/>
      <c r="ED432" s="414"/>
      <c r="EE432" s="414"/>
      <c r="EF432" s="414"/>
      <c r="EG432" s="414"/>
      <c r="EH432" s="414"/>
      <c r="EI432" s="414"/>
      <c r="EJ432" s="414"/>
      <c r="EK432" s="414"/>
      <c r="EL432" s="414"/>
      <c r="EM432" s="414"/>
      <c r="EN432" s="414"/>
      <c r="EO432" s="414"/>
      <c r="EP432" s="414"/>
      <c r="EQ432" s="414"/>
      <c r="ER432" s="414"/>
      <c r="ES432" s="414"/>
      <c r="ET432" s="414"/>
      <c r="EU432" s="414"/>
    </row>
    <row r="433" spans="1:151" s="424" customFormat="1" ht="120" hidden="1">
      <c r="A433" s="424" t="s">
        <v>2910</v>
      </c>
      <c r="B433" s="424" t="s">
        <v>955</v>
      </c>
      <c r="C433" s="424" t="s">
        <v>361</v>
      </c>
      <c r="D433" s="424" t="s">
        <v>2911</v>
      </c>
      <c r="E433" s="424" t="s">
        <v>2912</v>
      </c>
      <c r="F433" s="424" t="s">
        <v>33</v>
      </c>
      <c r="G433" s="424">
        <v>135</v>
      </c>
      <c r="H433" s="424" t="s">
        <v>1508</v>
      </c>
      <c r="I433" s="424" t="s">
        <v>1509</v>
      </c>
      <c r="J433" s="425" t="s">
        <v>1536</v>
      </c>
      <c r="K433" s="425" t="s">
        <v>1511</v>
      </c>
      <c r="L433" s="425" t="s">
        <v>1511</v>
      </c>
      <c r="M433" s="424" t="s">
        <v>1512</v>
      </c>
      <c r="N433" s="424" t="s">
        <v>1523</v>
      </c>
      <c r="O433" s="424" t="s">
        <v>1581</v>
      </c>
      <c r="P433" s="424" t="s">
        <v>33</v>
      </c>
      <c r="Q433" s="424" t="s">
        <v>32</v>
      </c>
      <c r="R433" s="424" t="s">
        <v>2835</v>
      </c>
      <c r="S433" s="428" t="s">
        <v>2836</v>
      </c>
      <c r="T433" s="424" t="s">
        <v>1528</v>
      </c>
      <c r="V433" s="424" t="s">
        <v>1517</v>
      </c>
      <c r="X433" s="424" t="s">
        <v>1517</v>
      </c>
      <c r="AA433" s="424" t="s">
        <v>33</v>
      </c>
      <c r="AB433" s="424" t="s">
        <v>1518</v>
      </c>
      <c r="AC433" s="424" t="s">
        <v>1518</v>
      </c>
      <c r="AD433" s="424" t="s">
        <v>2582</v>
      </c>
      <c r="AE433" s="424" t="s">
        <v>1519</v>
      </c>
      <c r="AF433" s="425">
        <v>44530</v>
      </c>
      <c r="AG433" s="424" t="s">
        <v>1531</v>
      </c>
      <c r="AH433" s="424">
        <v>1</v>
      </c>
      <c r="AI433" s="414"/>
      <c r="AJ433" s="414"/>
      <c r="AK433" s="414"/>
      <c r="AL433" s="414"/>
      <c r="AM433" s="414"/>
      <c r="AN433" s="414"/>
      <c r="AO433" s="414"/>
      <c r="AP433" s="414"/>
      <c r="AQ433" s="414"/>
      <c r="AR433" s="414"/>
      <c r="AS433" s="414"/>
      <c r="AT433" s="414"/>
      <c r="AU433" s="414"/>
      <c r="AV433" s="414"/>
      <c r="AW433" s="414"/>
      <c r="AX433" s="414"/>
      <c r="AY433" s="414"/>
      <c r="AZ433" s="414"/>
      <c r="BA433" s="414"/>
      <c r="BB433" s="414"/>
      <c r="BC433" s="414"/>
      <c r="BD433" s="414"/>
      <c r="BE433" s="414"/>
      <c r="BF433" s="414"/>
      <c r="BG433" s="414"/>
      <c r="BH433" s="414"/>
      <c r="BI433" s="414"/>
      <c r="BJ433" s="414"/>
      <c r="BK433" s="414"/>
      <c r="BL433" s="414"/>
      <c r="BM433" s="414"/>
      <c r="BN433" s="414"/>
      <c r="BO433" s="414"/>
      <c r="BP433" s="414"/>
      <c r="BQ433" s="414"/>
      <c r="BR433" s="414"/>
      <c r="BS433" s="414"/>
      <c r="BT433" s="414"/>
      <c r="BU433" s="414"/>
      <c r="BV433" s="414"/>
      <c r="BW433" s="414"/>
      <c r="BX433" s="414"/>
      <c r="BY433" s="414"/>
      <c r="BZ433" s="414"/>
      <c r="CA433" s="414"/>
      <c r="CB433" s="414"/>
      <c r="CC433" s="414"/>
      <c r="CD433" s="414"/>
      <c r="CE433" s="414"/>
      <c r="CF433" s="414"/>
      <c r="CG433" s="414"/>
      <c r="CH433" s="414"/>
      <c r="CI433" s="414"/>
      <c r="CJ433" s="414"/>
      <c r="CK433" s="414"/>
      <c r="CL433" s="414"/>
      <c r="CM433" s="414"/>
      <c r="CN433" s="414"/>
      <c r="CO433" s="414"/>
      <c r="CP433" s="414"/>
      <c r="CQ433" s="414"/>
      <c r="CR433" s="414"/>
      <c r="CS433" s="414"/>
      <c r="CT433" s="414"/>
      <c r="CU433" s="414"/>
      <c r="CV433" s="414"/>
      <c r="CW433" s="414"/>
      <c r="CX433" s="414"/>
      <c r="CY433" s="414"/>
      <c r="CZ433" s="414"/>
      <c r="DA433" s="414"/>
      <c r="DB433" s="414"/>
      <c r="DC433" s="414"/>
      <c r="DD433" s="414"/>
      <c r="DE433" s="414"/>
      <c r="DF433" s="414"/>
      <c r="DG433" s="414"/>
      <c r="DH433" s="414"/>
      <c r="DI433" s="414"/>
      <c r="DJ433" s="414"/>
      <c r="DK433" s="414"/>
      <c r="DL433" s="414"/>
      <c r="DM433" s="414"/>
      <c r="DN433" s="414"/>
      <c r="DO433" s="414"/>
      <c r="DP433" s="414"/>
      <c r="DQ433" s="414"/>
      <c r="DR433" s="414"/>
      <c r="DS433" s="414"/>
      <c r="DT433" s="414"/>
      <c r="DU433" s="414"/>
      <c r="DV433" s="414"/>
      <c r="DW433" s="414"/>
      <c r="DX433" s="414"/>
      <c r="DY433" s="414"/>
      <c r="DZ433" s="414"/>
      <c r="EA433" s="414"/>
      <c r="EB433" s="414"/>
      <c r="EC433" s="414"/>
      <c r="ED433" s="414"/>
      <c r="EE433" s="414"/>
      <c r="EF433" s="414"/>
      <c r="EG433" s="414"/>
      <c r="EH433" s="414"/>
      <c r="EI433" s="414"/>
      <c r="EJ433" s="414"/>
      <c r="EK433" s="414"/>
      <c r="EL433" s="414"/>
      <c r="EM433" s="414"/>
      <c r="EN433" s="414"/>
      <c r="EO433" s="414"/>
      <c r="EP433" s="414"/>
      <c r="EQ433" s="414"/>
      <c r="ER433" s="414"/>
      <c r="ES433" s="414"/>
      <c r="ET433" s="414"/>
      <c r="EU433" s="414"/>
    </row>
    <row r="434" spans="1:151" s="424" customFormat="1" ht="90" hidden="1">
      <c r="A434" s="424" t="s">
        <v>2913</v>
      </c>
      <c r="B434" s="424" t="s">
        <v>955</v>
      </c>
      <c r="C434" s="424" t="s">
        <v>361</v>
      </c>
      <c r="D434" s="424" t="s">
        <v>2914</v>
      </c>
      <c r="E434" s="424" t="s">
        <v>2915</v>
      </c>
      <c r="F434" s="424" t="s">
        <v>33</v>
      </c>
      <c r="G434" s="424">
        <v>135</v>
      </c>
      <c r="H434" s="424" t="s">
        <v>1508</v>
      </c>
      <c r="I434" s="424" t="s">
        <v>1509</v>
      </c>
      <c r="J434" s="425" t="s">
        <v>1536</v>
      </c>
      <c r="K434" s="425" t="s">
        <v>1511</v>
      </c>
      <c r="L434" s="425" t="s">
        <v>1511</v>
      </c>
      <c r="M434" s="424" t="s">
        <v>1512</v>
      </c>
      <c r="N434" s="424" t="s">
        <v>1523</v>
      </c>
      <c r="O434" s="424" t="s">
        <v>1581</v>
      </c>
      <c r="P434" s="424" t="s">
        <v>33</v>
      </c>
      <c r="Q434" s="424" t="s">
        <v>32</v>
      </c>
      <c r="R434" s="424" t="s">
        <v>2835</v>
      </c>
      <c r="S434" s="428" t="s">
        <v>2836</v>
      </c>
      <c r="T434" s="424" t="s">
        <v>1528</v>
      </c>
      <c r="V434" s="424" t="s">
        <v>1517</v>
      </c>
      <c r="X434" s="424" t="s">
        <v>1517</v>
      </c>
      <c r="AA434" s="424" t="s">
        <v>32</v>
      </c>
      <c r="AB434" s="424" t="s">
        <v>1529</v>
      </c>
      <c r="AC434" s="424" t="s">
        <v>1529</v>
      </c>
      <c r="AD434" s="424" t="s">
        <v>1530</v>
      </c>
      <c r="AE434" s="424" t="s">
        <v>1519</v>
      </c>
      <c r="AF434" s="425">
        <v>44530</v>
      </c>
      <c r="AG434" s="424" t="s">
        <v>1531</v>
      </c>
      <c r="AH434" s="424">
        <v>1</v>
      </c>
      <c r="AI434" s="414"/>
      <c r="AJ434" s="414"/>
      <c r="AK434" s="414"/>
      <c r="AL434" s="414"/>
      <c r="AM434" s="414"/>
      <c r="AN434" s="414"/>
      <c r="AO434" s="414"/>
      <c r="AP434" s="414"/>
      <c r="AQ434" s="414"/>
      <c r="AR434" s="414"/>
      <c r="AS434" s="414"/>
      <c r="AT434" s="414"/>
      <c r="AU434" s="414"/>
      <c r="AV434" s="414"/>
      <c r="AW434" s="414"/>
      <c r="AX434" s="414"/>
      <c r="AY434" s="414"/>
      <c r="AZ434" s="414"/>
      <c r="BA434" s="414"/>
      <c r="BB434" s="414"/>
      <c r="BC434" s="414"/>
      <c r="BD434" s="414"/>
      <c r="BE434" s="414"/>
      <c r="BF434" s="414"/>
      <c r="BG434" s="414"/>
      <c r="BH434" s="414"/>
      <c r="BI434" s="414"/>
      <c r="BJ434" s="414"/>
      <c r="BK434" s="414"/>
      <c r="BL434" s="414"/>
      <c r="BM434" s="414"/>
      <c r="BN434" s="414"/>
      <c r="BO434" s="414"/>
      <c r="BP434" s="414"/>
      <c r="BQ434" s="414"/>
      <c r="BR434" s="414"/>
      <c r="BS434" s="414"/>
      <c r="BT434" s="414"/>
      <c r="BU434" s="414"/>
      <c r="BV434" s="414"/>
      <c r="BW434" s="414"/>
      <c r="BX434" s="414"/>
      <c r="BY434" s="414"/>
      <c r="BZ434" s="414"/>
      <c r="CA434" s="414"/>
      <c r="CB434" s="414"/>
      <c r="CC434" s="414"/>
      <c r="CD434" s="414"/>
      <c r="CE434" s="414"/>
      <c r="CF434" s="414"/>
      <c r="CG434" s="414"/>
      <c r="CH434" s="414"/>
      <c r="CI434" s="414"/>
      <c r="CJ434" s="414"/>
      <c r="CK434" s="414"/>
      <c r="CL434" s="414"/>
      <c r="CM434" s="414"/>
      <c r="CN434" s="414"/>
      <c r="CO434" s="414"/>
      <c r="CP434" s="414"/>
      <c r="CQ434" s="414"/>
      <c r="CR434" s="414"/>
      <c r="CS434" s="414"/>
      <c r="CT434" s="414"/>
      <c r="CU434" s="414"/>
      <c r="CV434" s="414"/>
      <c r="CW434" s="414"/>
      <c r="CX434" s="414"/>
      <c r="CY434" s="414"/>
      <c r="CZ434" s="414"/>
      <c r="DA434" s="414"/>
      <c r="DB434" s="414"/>
      <c r="DC434" s="414"/>
      <c r="DD434" s="414"/>
      <c r="DE434" s="414"/>
      <c r="DF434" s="414"/>
      <c r="DG434" s="414"/>
      <c r="DH434" s="414"/>
      <c r="DI434" s="414"/>
      <c r="DJ434" s="414"/>
      <c r="DK434" s="414"/>
      <c r="DL434" s="414"/>
      <c r="DM434" s="414"/>
      <c r="DN434" s="414"/>
      <c r="DO434" s="414"/>
      <c r="DP434" s="414"/>
      <c r="DQ434" s="414"/>
      <c r="DR434" s="414"/>
      <c r="DS434" s="414"/>
      <c r="DT434" s="414"/>
      <c r="DU434" s="414"/>
      <c r="DV434" s="414"/>
      <c r="DW434" s="414"/>
      <c r="DX434" s="414"/>
      <c r="DY434" s="414"/>
      <c r="DZ434" s="414"/>
      <c r="EA434" s="414"/>
      <c r="EB434" s="414"/>
      <c r="EC434" s="414"/>
      <c r="ED434" s="414"/>
      <c r="EE434" s="414"/>
      <c r="EF434" s="414"/>
      <c r="EG434" s="414"/>
      <c r="EH434" s="414"/>
      <c r="EI434" s="414"/>
      <c r="EJ434" s="414"/>
      <c r="EK434" s="414"/>
      <c r="EL434" s="414"/>
      <c r="EM434" s="414"/>
      <c r="EN434" s="414"/>
      <c r="EO434" s="414"/>
      <c r="EP434" s="414"/>
      <c r="EQ434" s="414"/>
      <c r="ER434" s="414"/>
      <c r="ES434" s="414"/>
      <c r="ET434" s="414"/>
      <c r="EU434" s="414"/>
    </row>
    <row r="435" spans="1:151" s="424" customFormat="1" ht="90" hidden="1">
      <c r="A435" s="424" t="s">
        <v>2916</v>
      </c>
      <c r="B435" s="424" t="s">
        <v>955</v>
      </c>
      <c r="C435" s="424" t="s">
        <v>361</v>
      </c>
      <c r="D435" s="424" t="s">
        <v>2917</v>
      </c>
      <c r="E435" s="424" t="s">
        <v>2918</v>
      </c>
      <c r="F435" s="424" t="s">
        <v>33</v>
      </c>
      <c r="G435" s="429">
        <v>135</v>
      </c>
      <c r="H435" s="424" t="s">
        <v>1508</v>
      </c>
      <c r="I435" s="424" t="s">
        <v>1509</v>
      </c>
      <c r="J435" s="425" t="s">
        <v>1536</v>
      </c>
      <c r="K435" s="425" t="s">
        <v>1511</v>
      </c>
      <c r="L435" s="425" t="s">
        <v>1511</v>
      </c>
      <c r="M435" s="424" t="s">
        <v>1512</v>
      </c>
      <c r="N435" s="424" t="s">
        <v>1523</v>
      </c>
      <c r="O435" s="424" t="s">
        <v>1581</v>
      </c>
      <c r="P435" s="424" t="s">
        <v>33</v>
      </c>
      <c r="Q435" s="424" t="s">
        <v>32</v>
      </c>
      <c r="R435" s="424" t="s">
        <v>2835</v>
      </c>
      <c r="S435" s="428" t="s">
        <v>2836</v>
      </c>
      <c r="T435" s="424" t="s">
        <v>1528</v>
      </c>
      <c r="V435" s="424" t="s">
        <v>1517</v>
      </c>
      <c r="X435" s="424" t="s">
        <v>1517</v>
      </c>
      <c r="AA435" s="424" t="s">
        <v>32</v>
      </c>
      <c r="AB435" s="424" t="s">
        <v>1529</v>
      </c>
      <c r="AC435" s="424" t="s">
        <v>1529</v>
      </c>
      <c r="AD435" s="424" t="s">
        <v>1530</v>
      </c>
      <c r="AE435" s="424" t="s">
        <v>1519</v>
      </c>
      <c r="AF435" s="425">
        <v>44530</v>
      </c>
      <c r="AG435" s="424" t="s">
        <v>1531</v>
      </c>
      <c r="AH435" s="424">
        <v>1</v>
      </c>
      <c r="AI435" s="414"/>
      <c r="AJ435" s="414"/>
      <c r="AK435" s="414"/>
      <c r="AL435" s="414"/>
      <c r="AM435" s="414"/>
      <c r="AN435" s="414"/>
      <c r="AO435" s="414"/>
      <c r="AP435" s="414"/>
      <c r="AQ435" s="414"/>
      <c r="AR435" s="414"/>
      <c r="AS435" s="414"/>
      <c r="AT435" s="414"/>
      <c r="AU435" s="414"/>
      <c r="AV435" s="414"/>
      <c r="AW435" s="414"/>
      <c r="AX435" s="414"/>
      <c r="AY435" s="414"/>
      <c r="AZ435" s="414"/>
      <c r="BA435" s="414"/>
      <c r="BB435" s="414"/>
      <c r="BC435" s="414"/>
      <c r="BD435" s="414"/>
      <c r="BE435" s="414"/>
      <c r="BF435" s="414"/>
      <c r="BG435" s="414"/>
      <c r="BH435" s="414"/>
      <c r="BI435" s="414"/>
      <c r="BJ435" s="414"/>
      <c r="BK435" s="414"/>
      <c r="BL435" s="414"/>
      <c r="BM435" s="414"/>
      <c r="BN435" s="414"/>
      <c r="BO435" s="414"/>
      <c r="BP435" s="414"/>
      <c r="BQ435" s="414"/>
      <c r="BR435" s="414"/>
      <c r="BS435" s="414"/>
      <c r="BT435" s="414"/>
      <c r="BU435" s="414"/>
      <c r="BV435" s="414"/>
      <c r="BW435" s="414"/>
      <c r="BX435" s="414"/>
      <c r="BY435" s="414"/>
      <c r="BZ435" s="414"/>
      <c r="CA435" s="414"/>
      <c r="CB435" s="414"/>
      <c r="CC435" s="414"/>
      <c r="CD435" s="414"/>
      <c r="CE435" s="414"/>
      <c r="CF435" s="414"/>
      <c r="CG435" s="414"/>
      <c r="CH435" s="414"/>
      <c r="CI435" s="414"/>
      <c r="CJ435" s="414"/>
      <c r="CK435" s="414"/>
      <c r="CL435" s="414"/>
      <c r="CM435" s="414"/>
      <c r="CN435" s="414"/>
      <c r="CO435" s="414"/>
      <c r="CP435" s="414"/>
      <c r="CQ435" s="414"/>
      <c r="CR435" s="414"/>
      <c r="CS435" s="414"/>
      <c r="CT435" s="414"/>
      <c r="CU435" s="414"/>
      <c r="CV435" s="414"/>
      <c r="CW435" s="414"/>
      <c r="CX435" s="414"/>
      <c r="CY435" s="414"/>
      <c r="CZ435" s="414"/>
      <c r="DA435" s="414"/>
      <c r="DB435" s="414"/>
      <c r="DC435" s="414"/>
      <c r="DD435" s="414"/>
      <c r="DE435" s="414"/>
      <c r="DF435" s="414"/>
      <c r="DG435" s="414"/>
      <c r="DH435" s="414"/>
      <c r="DI435" s="414"/>
      <c r="DJ435" s="414"/>
      <c r="DK435" s="414"/>
      <c r="DL435" s="414"/>
      <c r="DM435" s="414"/>
      <c r="DN435" s="414"/>
      <c r="DO435" s="414"/>
      <c r="DP435" s="414"/>
      <c r="DQ435" s="414"/>
      <c r="DR435" s="414"/>
      <c r="DS435" s="414"/>
      <c r="DT435" s="414"/>
      <c r="DU435" s="414"/>
      <c r="DV435" s="414"/>
      <c r="DW435" s="414"/>
      <c r="DX435" s="414"/>
      <c r="DY435" s="414"/>
      <c r="DZ435" s="414"/>
      <c r="EA435" s="414"/>
      <c r="EB435" s="414"/>
      <c r="EC435" s="414"/>
      <c r="ED435" s="414"/>
      <c r="EE435" s="414"/>
      <c r="EF435" s="414"/>
      <c r="EG435" s="414"/>
      <c r="EH435" s="414"/>
      <c r="EI435" s="414"/>
      <c r="EJ435" s="414"/>
      <c r="EK435" s="414"/>
      <c r="EL435" s="414"/>
      <c r="EM435" s="414"/>
      <c r="EN435" s="414"/>
      <c r="EO435" s="414"/>
      <c r="EP435" s="414"/>
      <c r="EQ435" s="414"/>
      <c r="ER435" s="414"/>
      <c r="ES435" s="414"/>
      <c r="ET435" s="414"/>
      <c r="EU435" s="414"/>
    </row>
    <row r="436" spans="1:151" s="424" customFormat="1" ht="90" hidden="1">
      <c r="A436" s="424" t="s">
        <v>2919</v>
      </c>
      <c r="B436" s="424" t="s">
        <v>955</v>
      </c>
      <c r="C436" s="424" t="s">
        <v>361</v>
      </c>
      <c r="D436" s="424" t="s">
        <v>2920</v>
      </c>
      <c r="E436" s="424" t="s">
        <v>2921</v>
      </c>
      <c r="F436" s="424" t="s">
        <v>33</v>
      </c>
      <c r="G436" s="424">
        <v>135</v>
      </c>
      <c r="H436" s="424" t="s">
        <v>1508</v>
      </c>
      <c r="I436" s="424" t="s">
        <v>1509</v>
      </c>
      <c r="J436" s="425" t="s">
        <v>1536</v>
      </c>
      <c r="K436" s="425" t="s">
        <v>1511</v>
      </c>
      <c r="L436" s="425" t="s">
        <v>1511</v>
      </c>
      <c r="M436" s="424" t="s">
        <v>1512</v>
      </c>
      <c r="N436" s="424" t="s">
        <v>1523</v>
      </c>
      <c r="O436" s="424" t="s">
        <v>1581</v>
      </c>
      <c r="P436" s="424" t="s">
        <v>33</v>
      </c>
      <c r="Q436" s="424" t="s">
        <v>32</v>
      </c>
      <c r="R436" s="424" t="s">
        <v>2835</v>
      </c>
      <c r="S436" s="428" t="s">
        <v>2836</v>
      </c>
      <c r="T436" s="424" t="s">
        <v>1528</v>
      </c>
      <c r="V436" s="424" t="s">
        <v>1517</v>
      </c>
      <c r="X436" s="424" t="s">
        <v>1517</v>
      </c>
      <c r="AA436" s="424" t="s">
        <v>32</v>
      </c>
      <c r="AB436" s="424" t="s">
        <v>1529</v>
      </c>
      <c r="AC436" s="424" t="s">
        <v>1529</v>
      </c>
      <c r="AD436" s="424" t="s">
        <v>1530</v>
      </c>
      <c r="AE436" s="424" t="s">
        <v>1519</v>
      </c>
      <c r="AF436" s="425">
        <v>44530</v>
      </c>
      <c r="AG436" s="424" t="s">
        <v>1531</v>
      </c>
      <c r="AH436" s="424">
        <v>1</v>
      </c>
      <c r="AI436" s="414"/>
      <c r="AJ436" s="414"/>
      <c r="AK436" s="414"/>
      <c r="AL436" s="414"/>
      <c r="AM436" s="414"/>
      <c r="AN436" s="414"/>
      <c r="AO436" s="414"/>
      <c r="AP436" s="414"/>
      <c r="AQ436" s="414"/>
      <c r="AR436" s="414"/>
      <c r="AS436" s="414"/>
      <c r="AT436" s="414"/>
      <c r="AU436" s="414"/>
      <c r="AV436" s="414"/>
      <c r="AW436" s="414"/>
      <c r="AX436" s="414"/>
      <c r="AY436" s="414"/>
      <c r="AZ436" s="414"/>
      <c r="BA436" s="414"/>
      <c r="BB436" s="414"/>
      <c r="BC436" s="414"/>
      <c r="BD436" s="414"/>
      <c r="BE436" s="414"/>
      <c r="BF436" s="414"/>
      <c r="BG436" s="414"/>
      <c r="BH436" s="414"/>
      <c r="BI436" s="414"/>
      <c r="BJ436" s="414"/>
      <c r="BK436" s="414"/>
      <c r="BL436" s="414"/>
      <c r="BM436" s="414"/>
      <c r="BN436" s="414"/>
      <c r="BO436" s="414"/>
      <c r="BP436" s="414"/>
      <c r="BQ436" s="414"/>
      <c r="BR436" s="414"/>
      <c r="BS436" s="414"/>
      <c r="BT436" s="414"/>
      <c r="BU436" s="414"/>
      <c r="BV436" s="414"/>
      <c r="BW436" s="414"/>
      <c r="BX436" s="414"/>
      <c r="BY436" s="414"/>
      <c r="BZ436" s="414"/>
      <c r="CA436" s="414"/>
      <c r="CB436" s="414"/>
      <c r="CC436" s="414"/>
      <c r="CD436" s="414"/>
      <c r="CE436" s="414"/>
      <c r="CF436" s="414"/>
      <c r="CG436" s="414"/>
      <c r="CH436" s="414"/>
      <c r="CI436" s="414"/>
      <c r="CJ436" s="414"/>
      <c r="CK436" s="414"/>
      <c r="CL436" s="414"/>
      <c r="CM436" s="414"/>
      <c r="CN436" s="414"/>
      <c r="CO436" s="414"/>
      <c r="CP436" s="414"/>
      <c r="CQ436" s="414"/>
      <c r="CR436" s="414"/>
      <c r="CS436" s="414"/>
      <c r="CT436" s="414"/>
      <c r="CU436" s="414"/>
      <c r="CV436" s="414"/>
      <c r="CW436" s="414"/>
      <c r="CX436" s="414"/>
      <c r="CY436" s="414"/>
      <c r="CZ436" s="414"/>
      <c r="DA436" s="414"/>
      <c r="DB436" s="414"/>
      <c r="DC436" s="414"/>
      <c r="DD436" s="414"/>
      <c r="DE436" s="414"/>
      <c r="DF436" s="414"/>
      <c r="DG436" s="414"/>
      <c r="DH436" s="414"/>
      <c r="DI436" s="414"/>
      <c r="DJ436" s="414"/>
      <c r="DK436" s="414"/>
      <c r="DL436" s="414"/>
      <c r="DM436" s="414"/>
      <c r="DN436" s="414"/>
      <c r="DO436" s="414"/>
      <c r="DP436" s="414"/>
      <c r="DQ436" s="414"/>
      <c r="DR436" s="414"/>
      <c r="DS436" s="414"/>
      <c r="DT436" s="414"/>
      <c r="DU436" s="414"/>
      <c r="DV436" s="414"/>
      <c r="DW436" s="414"/>
      <c r="DX436" s="414"/>
      <c r="DY436" s="414"/>
      <c r="DZ436" s="414"/>
      <c r="EA436" s="414"/>
      <c r="EB436" s="414"/>
      <c r="EC436" s="414"/>
      <c r="ED436" s="414"/>
      <c r="EE436" s="414"/>
      <c r="EF436" s="414"/>
      <c r="EG436" s="414"/>
      <c r="EH436" s="414"/>
      <c r="EI436" s="414"/>
      <c r="EJ436" s="414"/>
      <c r="EK436" s="414"/>
      <c r="EL436" s="414"/>
      <c r="EM436" s="414"/>
      <c r="EN436" s="414"/>
      <c r="EO436" s="414"/>
      <c r="EP436" s="414"/>
      <c r="EQ436" s="414"/>
      <c r="ER436" s="414"/>
      <c r="ES436" s="414"/>
      <c r="ET436" s="414"/>
      <c r="EU436" s="414"/>
    </row>
    <row r="437" spans="1:151" s="424" customFormat="1" ht="120" hidden="1">
      <c r="A437" s="424" t="s">
        <v>2922</v>
      </c>
      <c r="B437" s="424" t="s">
        <v>1583</v>
      </c>
      <c r="C437" s="424" t="s">
        <v>361</v>
      </c>
      <c r="D437" s="424" t="s">
        <v>2923</v>
      </c>
      <c r="E437" s="424" t="s">
        <v>2924</v>
      </c>
      <c r="F437" s="424" t="s">
        <v>32</v>
      </c>
      <c r="G437" s="447" t="s">
        <v>1509</v>
      </c>
      <c r="H437" s="424" t="s">
        <v>1508</v>
      </c>
      <c r="I437" s="425">
        <v>43466</v>
      </c>
      <c r="J437" s="425" t="s">
        <v>1211</v>
      </c>
      <c r="K437" s="425" t="s">
        <v>1646</v>
      </c>
      <c r="L437" s="425" t="s">
        <v>1646</v>
      </c>
      <c r="M437" s="424" t="s">
        <v>1512</v>
      </c>
      <c r="N437" s="424" t="s">
        <v>1523</v>
      </c>
      <c r="O437" s="424" t="s">
        <v>1527</v>
      </c>
      <c r="P437" s="424" t="s">
        <v>33</v>
      </c>
      <c r="Q437" s="424" t="s">
        <v>33</v>
      </c>
      <c r="R437" s="424" t="s">
        <v>2925</v>
      </c>
      <c r="S437" s="424" t="s">
        <v>2926</v>
      </c>
      <c r="T437" s="424" t="s">
        <v>1528</v>
      </c>
      <c r="V437" s="424" t="s">
        <v>1517</v>
      </c>
      <c r="X437" s="424" t="s">
        <v>1517</v>
      </c>
      <c r="AA437" s="424" t="s">
        <v>33</v>
      </c>
      <c r="AB437" s="424" t="s">
        <v>2927</v>
      </c>
      <c r="AC437" s="424" t="s">
        <v>2068</v>
      </c>
      <c r="AD437" s="424" t="s">
        <v>2582</v>
      </c>
      <c r="AE437" s="424" t="s">
        <v>1519</v>
      </c>
      <c r="AF437" s="425">
        <v>44530</v>
      </c>
      <c r="AG437" s="424" t="s">
        <v>1531</v>
      </c>
      <c r="AH437" s="424">
        <v>1</v>
      </c>
      <c r="AI437" s="414"/>
      <c r="AJ437" s="414"/>
      <c r="AK437" s="414"/>
      <c r="AL437" s="414"/>
      <c r="AM437" s="414"/>
      <c r="AN437" s="414"/>
      <c r="AO437" s="414"/>
      <c r="AP437" s="414"/>
      <c r="AQ437" s="414"/>
      <c r="AR437" s="414"/>
      <c r="AS437" s="414"/>
      <c r="AT437" s="414"/>
      <c r="AU437" s="414"/>
      <c r="AV437" s="414"/>
      <c r="AW437" s="414"/>
      <c r="AX437" s="414"/>
      <c r="AY437" s="414"/>
      <c r="AZ437" s="414"/>
      <c r="BA437" s="414"/>
      <c r="BB437" s="414"/>
      <c r="BC437" s="414"/>
      <c r="BD437" s="414"/>
      <c r="BE437" s="414"/>
      <c r="BF437" s="414"/>
      <c r="BG437" s="414"/>
      <c r="BH437" s="414"/>
      <c r="BI437" s="414"/>
      <c r="BJ437" s="414"/>
      <c r="BK437" s="414"/>
      <c r="BL437" s="414"/>
      <c r="BM437" s="414"/>
      <c r="BN437" s="414"/>
      <c r="BO437" s="414"/>
      <c r="BP437" s="414"/>
      <c r="BQ437" s="414"/>
      <c r="BR437" s="414"/>
      <c r="BS437" s="414"/>
      <c r="BT437" s="414"/>
      <c r="BU437" s="414"/>
      <c r="BV437" s="414"/>
      <c r="BW437" s="414"/>
      <c r="BX437" s="414"/>
      <c r="BY437" s="414"/>
      <c r="BZ437" s="414"/>
      <c r="CA437" s="414"/>
      <c r="CB437" s="414"/>
      <c r="CC437" s="414"/>
      <c r="CD437" s="414"/>
      <c r="CE437" s="414"/>
      <c r="CF437" s="414"/>
      <c r="CG437" s="414"/>
      <c r="CH437" s="414"/>
      <c r="CI437" s="414"/>
      <c r="CJ437" s="414"/>
      <c r="CK437" s="414"/>
      <c r="CL437" s="414"/>
      <c r="CM437" s="414"/>
      <c r="CN437" s="414"/>
      <c r="CO437" s="414"/>
      <c r="CP437" s="414"/>
      <c r="CQ437" s="414"/>
      <c r="CR437" s="414"/>
      <c r="CS437" s="414"/>
      <c r="CT437" s="414"/>
      <c r="CU437" s="414"/>
      <c r="CV437" s="414"/>
      <c r="CW437" s="414"/>
      <c r="CX437" s="414"/>
      <c r="CY437" s="414"/>
      <c r="CZ437" s="414"/>
      <c r="DA437" s="414"/>
      <c r="DB437" s="414"/>
      <c r="DC437" s="414"/>
      <c r="DD437" s="414"/>
      <c r="DE437" s="414"/>
      <c r="DF437" s="414"/>
      <c r="DG437" s="414"/>
      <c r="DH437" s="414"/>
      <c r="DI437" s="414"/>
      <c r="DJ437" s="414"/>
      <c r="DK437" s="414"/>
      <c r="DL437" s="414"/>
      <c r="DM437" s="414"/>
      <c r="DN437" s="414"/>
      <c r="DO437" s="414"/>
      <c r="DP437" s="414"/>
      <c r="DQ437" s="414"/>
      <c r="DR437" s="414"/>
      <c r="DS437" s="414"/>
      <c r="DT437" s="414"/>
      <c r="DU437" s="414"/>
      <c r="DV437" s="414"/>
      <c r="DW437" s="414"/>
      <c r="DX437" s="414"/>
      <c r="DY437" s="414"/>
      <c r="DZ437" s="414"/>
      <c r="EA437" s="414"/>
      <c r="EB437" s="414"/>
      <c r="EC437" s="414"/>
      <c r="ED437" s="414"/>
      <c r="EE437" s="414"/>
      <c r="EF437" s="414"/>
      <c r="EG437" s="414"/>
      <c r="EH437" s="414"/>
      <c r="EI437" s="414"/>
      <c r="EJ437" s="414"/>
      <c r="EK437" s="414"/>
      <c r="EL437" s="414"/>
      <c r="EM437" s="414"/>
      <c r="EN437" s="414"/>
      <c r="EO437" s="414"/>
      <c r="EP437" s="414"/>
      <c r="EQ437" s="414"/>
      <c r="ER437" s="414"/>
      <c r="ES437" s="414"/>
      <c r="ET437" s="414"/>
      <c r="EU437" s="414"/>
    </row>
    <row r="438" spans="1:151" s="414" customFormat="1" ht="90" hidden="1">
      <c r="A438" s="424" t="s">
        <v>2928</v>
      </c>
      <c r="B438" s="424" t="s">
        <v>1583</v>
      </c>
      <c r="C438" s="424" t="s">
        <v>361</v>
      </c>
      <c r="D438" s="424" t="s">
        <v>2929</v>
      </c>
      <c r="E438" s="424" t="s">
        <v>2930</v>
      </c>
      <c r="F438" s="424" t="s">
        <v>32</v>
      </c>
      <c r="G438" s="447" t="s">
        <v>1509</v>
      </c>
      <c r="H438" s="424" t="s">
        <v>1508</v>
      </c>
      <c r="I438" s="425">
        <v>43467</v>
      </c>
      <c r="J438" s="425" t="s">
        <v>1620</v>
      </c>
      <c r="K438" s="425" t="s">
        <v>1646</v>
      </c>
      <c r="L438" s="425" t="s">
        <v>1646</v>
      </c>
      <c r="M438" s="424" t="s">
        <v>1512</v>
      </c>
      <c r="N438" s="424" t="s">
        <v>1523</v>
      </c>
      <c r="O438" s="424" t="s">
        <v>1527</v>
      </c>
      <c r="P438" s="424" t="s">
        <v>33</v>
      </c>
      <c r="Q438" s="424" t="s">
        <v>33</v>
      </c>
      <c r="R438" s="424" t="s">
        <v>2925</v>
      </c>
      <c r="S438" s="424" t="s">
        <v>2931</v>
      </c>
      <c r="T438" s="424" t="s">
        <v>1528</v>
      </c>
      <c r="U438" s="424"/>
      <c r="V438" s="424" t="s">
        <v>1517</v>
      </c>
      <c r="W438" s="424"/>
      <c r="X438" s="424" t="s">
        <v>1517</v>
      </c>
      <c r="Y438" s="424"/>
      <c r="Z438" s="424"/>
      <c r="AA438" s="424" t="s">
        <v>32</v>
      </c>
      <c r="AB438" s="424" t="s">
        <v>1529</v>
      </c>
      <c r="AC438" s="424" t="s">
        <v>1529</v>
      </c>
      <c r="AD438" s="424" t="s">
        <v>1530</v>
      </c>
      <c r="AE438" s="424" t="s">
        <v>1519</v>
      </c>
      <c r="AF438" s="425">
        <v>44530</v>
      </c>
      <c r="AG438" s="424" t="s">
        <v>1531</v>
      </c>
      <c r="AH438" s="424">
        <v>1</v>
      </c>
    </row>
    <row r="439" spans="1:151" ht="120" hidden="1">
      <c r="A439" s="424" t="s">
        <v>2932</v>
      </c>
      <c r="B439" s="424" t="s">
        <v>1583</v>
      </c>
      <c r="C439" s="424" t="s">
        <v>361</v>
      </c>
      <c r="D439" s="424" t="s">
        <v>2933</v>
      </c>
      <c r="E439" s="424" t="s">
        <v>2934</v>
      </c>
      <c r="F439" s="424" t="s">
        <v>32</v>
      </c>
      <c r="G439" s="447" t="s">
        <v>1509</v>
      </c>
      <c r="H439" s="424" t="s">
        <v>1508</v>
      </c>
      <c r="I439" s="425">
        <v>43467</v>
      </c>
      <c r="J439" s="425" t="s">
        <v>1211</v>
      </c>
      <c r="K439" s="425" t="s">
        <v>1646</v>
      </c>
      <c r="L439" s="425" t="s">
        <v>1646</v>
      </c>
      <c r="M439" s="424" t="s">
        <v>1512</v>
      </c>
      <c r="N439" s="424" t="s">
        <v>1523</v>
      </c>
      <c r="O439" s="424" t="s">
        <v>1527</v>
      </c>
      <c r="P439" s="424" t="s">
        <v>33</v>
      </c>
      <c r="Q439" s="424" t="s">
        <v>32</v>
      </c>
      <c r="R439" s="424" t="s">
        <v>2925</v>
      </c>
      <c r="S439" s="424" t="s">
        <v>2931</v>
      </c>
      <c r="T439" s="424" t="s">
        <v>1528</v>
      </c>
      <c r="U439" s="424"/>
      <c r="V439" s="424" t="s">
        <v>1517</v>
      </c>
      <c r="W439" s="424"/>
      <c r="X439" s="424" t="s">
        <v>1517</v>
      </c>
      <c r="Y439" s="424"/>
      <c r="Z439" s="424"/>
      <c r="AA439" s="424" t="s">
        <v>33</v>
      </c>
      <c r="AB439" s="424" t="s">
        <v>2927</v>
      </c>
      <c r="AC439" s="424" t="s">
        <v>2068</v>
      </c>
      <c r="AD439" s="424" t="s">
        <v>2582</v>
      </c>
      <c r="AE439" s="424" t="s">
        <v>1519</v>
      </c>
      <c r="AF439" s="425">
        <v>44530</v>
      </c>
      <c r="AG439" s="424" t="s">
        <v>1531</v>
      </c>
      <c r="AH439" s="424">
        <v>1</v>
      </c>
    </row>
    <row r="440" spans="1:151" ht="90" hidden="1">
      <c r="A440" s="424" t="s">
        <v>2935</v>
      </c>
      <c r="B440" s="424" t="s">
        <v>1583</v>
      </c>
      <c r="C440" s="424" t="s">
        <v>361</v>
      </c>
      <c r="D440" s="424" t="s">
        <v>2936</v>
      </c>
      <c r="E440" s="424" t="s">
        <v>2937</v>
      </c>
      <c r="F440" s="424" t="s">
        <v>32</v>
      </c>
      <c r="G440" s="447" t="s">
        <v>1509</v>
      </c>
      <c r="H440" s="424" t="s">
        <v>1508</v>
      </c>
      <c r="I440" s="425">
        <v>43467</v>
      </c>
      <c r="J440" s="425" t="s">
        <v>1211</v>
      </c>
      <c r="K440" s="425" t="s">
        <v>1646</v>
      </c>
      <c r="L440" s="425" t="s">
        <v>1646</v>
      </c>
      <c r="M440" s="424" t="s">
        <v>1512</v>
      </c>
      <c r="N440" s="424" t="s">
        <v>1523</v>
      </c>
      <c r="O440" s="424" t="s">
        <v>1527</v>
      </c>
      <c r="P440" s="424" t="s">
        <v>33</v>
      </c>
      <c r="Q440" s="424" t="s">
        <v>33</v>
      </c>
      <c r="R440" s="424" t="s">
        <v>2925</v>
      </c>
      <c r="S440" s="424" t="s">
        <v>2931</v>
      </c>
      <c r="T440" s="424" t="s">
        <v>1528</v>
      </c>
      <c r="U440" s="424"/>
      <c r="V440" s="424" t="s">
        <v>1517</v>
      </c>
      <c r="W440" s="424"/>
      <c r="X440" s="424" t="s">
        <v>1517</v>
      </c>
      <c r="Y440" s="424"/>
      <c r="Z440" s="424"/>
      <c r="AA440" s="424" t="s">
        <v>32</v>
      </c>
      <c r="AB440" s="424" t="s">
        <v>1529</v>
      </c>
      <c r="AC440" s="424" t="s">
        <v>1529</v>
      </c>
      <c r="AD440" s="424" t="s">
        <v>1530</v>
      </c>
      <c r="AE440" s="424" t="s">
        <v>1519</v>
      </c>
      <c r="AF440" s="425">
        <v>44530</v>
      </c>
      <c r="AG440" s="424" t="s">
        <v>1531</v>
      </c>
      <c r="AH440" s="424">
        <v>1</v>
      </c>
    </row>
    <row r="441" spans="1:151" ht="90" hidden="1">
      <c r="A441" s="424" t="s">
        <v>2938</v>
      </c>
      <c r="B441" s="424" t="s">
        <v>1583</v>
      </c>
      <c r="C441" s="424" t="s">
        <v>1625</v>
      </c>
      <c r="D441" s="424" t="s">
        <v>2939</v>
      </c>
      <c r="E441" s="424" t="s">
        <v>2940</v>
      </c>
      <c r="F441" s="424" t="s">
        <v>32</v>
      </c>
      <c r="G441" s="447" t="s">
        <v>1509</v>
      </c>
      <c r="H441" s="424" t="s">
        <v>1592</v>
      </c>
      <c r="I441" s="425">
        <v>36896</v>
      </c>
      <c r="J441" s="425" t="s">
        <v>1536</v>
      </c>
      <c r="K441" s="425" t="s">
        <v>1646</v>
      </c>
      <c r="L441" s="425" t="s">
        <v>1646</v>
      </c>
      <c r="M441" s="424" t="s">
        <v>1512</v>
      </c>
      <c r="N441" s="424" t="s">
        <v>1523</v>
      </c>
      <c r="O441" s="424" t="s">
        <v>1527</v>
      </c>
      <c r="P441" s="424" t="s">
        <v>33</v>
      </c>
      <c r="Q441" s="424" t="s">
        <v>32</v>
      </c>
      <c r="R441" s="424" t="s">
        <v>2925</v>
      </c>
      <c r="S441" s="424" t="s">
        <v>2941</v>
      </c>
      <c r="T441" s="424" t="s">
        <v>1528</v>
      </c>
      <c r="U441" s="424"/>
      <c r="V441" s="424" t="s">
        <v>8</v>
      </c>
      <c r="W441" s="424"/>
      <c r="X441" s="424" t="s">
        <v>1517</v>
      </c>
      <c r="Y441" s="424"/>
      <c r="Z441" s="424"/>
      <c r="AA441" s="424" t="s">
        <v>32</v>
      </c>
      <c r="AB441" s="424" t="s">
        <v>1529</v>
      </c>
      <c r="AC441" s="424" t="s">
        <v>1529</v>
      </c>
      <c r="AD441" s="424" t="s">
        <v>1530</v>
      </c>
      <c r="AE441" s="424" t="s">
        <v>1519</v>
      </c>
      <c r="AF441" s="425">
        <v>44530</v>
      </c>
      <c r="AG441" s="424" t="s">
        <v>1531</v>
      </c>
      <c r="AH441" s="424">
        <v>1</v>
      </c>
    </row>
    <row r="442" spans="1:151" ht="90" hidden="1">
      <c r="A442" s="424" t="s">
        <v>2942</v>
      </c>
      <c r="B442" s="424" t="s">
        <v>1583</v>
      </c>
      <c r="C442" s="424" t="s">
        <v>361</v>
      </c>
      <c r="D442" s="424" t="s">
        <v>2943</v>
      </c>
      <c r="E442" s="424" t="s">
        <v>2940</v>
      </c>
      <c r="F442" s="424" t="s">
        <v>32</v>
      </c>
      <c r="G442" s="447" t="s">
        <v>1509</v>
      </c>
      <c r="H442" s="424" t="s">
        <v>1508</v>
      </c>
      <c r="I442" s="425">
        <v>41640</v>
      </c>
      <c r="J442" s="425" t="s">
        <v>1536</v>
      </c>
      <c r="K442" s="425" t="s">
        <v>1646</v>
      </c>
      <c r="L442" s="425" t="s">
        <v>1646</v>
      </c>
      <c r="M442" s="424" t="s">
        <v>1512</v>
      </c>
      <c r="N442" s="424" t="s">
        <v>1523</v>
      </c>
      <c r="O442" s="424" t="s">
        <v>1527</v>
      </c>
      <c r="P442" s="424" t="s">
        <v>32</v>
      </c>
      <c r="Q442" s="424" t="s">
        <v>32</v>
      </c>
      <c r="R442" s="424" t="s">
        <v>2925</v>
      </c>
      <c r="S442" s="424" t="s">
        <v>2941</v>
      </c>
      <c r="T442" s="424" t="s">
        <v>1528</v>
      </c>
      <c r="U442" s="424"/>
      <c r="V442" s="424" t="s">
        <v>8</v>
      </c>
      <c r="W442" s="424"/>
      <c r="X442" s="424" t="s">
        <v>1517</v>
      </c>
      <c r="Y442" s="424"/>
      <c r="Z442" s="424"/>
      <c r="AA442" s="424" t="s">
        <v>33</v>
      </c>
      <c r="AB442" s="424" t="s">
        <v>1529</v>
      </c>
      <c r="AC442" s="424" t="s">
        <v>1529</v>
      </c>
      <c r="AD442" s="424" t="s">
        <v>1530</v>
      </c>
      <c r="AE442" s="424" t="s">
        <v>1519</v>
      </c>
      <c r="AF442" s="425">
        <v>44530</v>
      </c>
      <c r="AG442" s="424" t="s">
        <v>1531</v>
      </c>
      <c r="AH442" s="424">
        <v>1</v>
      </c>
    </row>
    <row r="443" spans="1:151" s="424" customFormat="1" ht="90" hidden="1">
      <c r="A443" s="424" t="s">
        <v>2944</v>
      </c>
      <c r="B443" s="424" t="s">
        <v>1583</v>
      </c>
      <c r="C443" s="424" t="s">
        <v>361</v>
      </c>
      <c r="D443" s="424" t="s">
        <v>2945</v>
      </c>
      <c r="E443" s="424" t="s">
        <v>2946</v>
      </c>
      <c r="F443" s="424" t="s">
        <v>33</v>
      </c>
      <c r="G443" s="424" t="s">
        <v>2947</v>
      </c>
      <c r="H443" s="424" t="s">
        <v>1592</v>
      </c>
      <c r="I443" s="425">
        <v>42538</v>
      </c>
      <c r="J443" s="425" t="s">
        <v>1536</v>
      </c>
      <c r="K443" s="425" t="s">
        <v>1646</v>
      </c>
      <c r="L443" s="425" t="s">
        <v>1646</v>
      </c>
      <c r="M443" s="424" t="s">
        <v>1512</v>
      </c>
      <c r="N443" s="424" t="s">
        <v>1523</v>
      </c>
      <c r="O443" s="424" t="s">
        <v>1527</v>
      </c>
      <c r="P443" s="424" t="s">
        <v>33</v>
      </c>
      <c r="Q443" s="424" t="s">
        <v>32</v>
      </c>
      <c r="R443" s="424" t="s">
        <v>2925</v>
      </c>
      <c r="S443" s="424" t="s">
        <v>2948</v>
      </c>
      <c r="T443" s="424" t="s">
        <v>1528</v>
      </c>
      <c r="V443" s="424" t="s">
        <v>1517</v>
      </c>
      <c r="X443" s="424" t="s">
        <v>1517</v>
      </c>
      <c r="AA443" s="424" t="s">
        <v>32</v>
      </c>
      <c r="AB443" s="424" t="s">
        <v>1529</v>
      </c>
      <c r="AC443" s="424" t="s">
        <v>1529</v>
      </c>
      <c r="AD443" s="424" t="s">
        <v>1530</v>
      </c>
      <c r="AE443" s="424" t="s">
        <v>1519</v>
      </c>
      <c r="AF443" s="425">
        <v>44530</v>
      </c>
      <c r="AG443" s="424" t="s">
        <v>1531</v>
      </c>
      <c r="AH443" s="424">
        <v>1</v>
      </c>
    </row>
    <row r="444" spans="1:151" s="424" customFormat="1" ht="90" hidden="1">
      <c r="A444" s="424" t="s">
        <v>2949</v>
      </c>
      <c r="B444" s="424" t="s">
        <v>1583</v>
      </c>
      <c r="C444" s="424" t="s">
        <v>361</v>
      </c>
      <c r="D444" s="424" t="s">
        <v>2950</v>
      </c>
      <c r="E444" s="424" t="s">
        <v>2951</v>
      </c>
      <c r="F444" s="424" t="s">
        <v>33</v>
      </c>
      <c r="G444" s="424" t="s">
        <v>2947</v>
      </c>
      <c r="H444" s="424" t="s">
        <v>1592</v>
      </c>
      <c r="I444" s="425">
        <v>42538</v>
      </c>
      <c r="J444" s="425" t="s">
        <v>1536</v>
      </c>
      <c r="K444" s="425" t="s">
        <v>1646</v>
      </c>
      <c r="L444" s="425" t="s">
        <v>1646</v>
      </c>
      <c r="M444" s="424" t="s">
        <v>1512</v>
      </c>
      <c r="N444" s="424" t="s">
        <v>1523</v>
      </c>
      <c r="O444" s="424" t="s">
        <v>1527</v>
      </c>
      <c r="P444" s="424" t="s">
        <v>33</v>
      </c>
      <c r="Q444" s="424" t="s">
        <v>32</v>
      </c>
      <c r="R444" s="424" t="s">
        <v>2925</v>
      </c>
      <c r="S444" s="424" t="s">
        <v>2948</v>
      </c>
      <c r="T444" s="424" t="s">
        <v>1528</v>
      </c>
      <c r="V444" s="424" t="s">
        <v>1517</v>
      </c>
      <c r="X444" s="424" t="s">
        <v>1517</v>
      </c>
      <c r="AA444" s="424" t="s">
        <v>32</v>
      </c>
      <c r="AB444" s="424" t="s">
        <v>1529</v>
      </c>
      <c r="AC444" s="424" t="s">
        <v>1529</v>
      </c>
      <c r="AD444" s="424" t="s">
        <v>1530</v>
      </c>
      <c r="AE444" s="424" t="s">
        <v>1519</v>
      </c>
      <c r="AF444" s="425">
        <v>44530</v>
      </c>
      <c r="AG444" s="424" t="s">
        <v>1531</v>
      </c>
      <c r="AH444" s="424">
        <v>1</v>
      </c>
    </row>
    <row r="445" spans="1:151" s="424" customFormat="1" ht="90" hidden="1">
      <c r="A445" s="424" t="s">
        <v>2952</v>
      </c>
      <c r="B445" s="424" t="s">
        <v>1583</v>
      </c>
      <c r="C445" s="424" t="s">
        <v>361</v>
      </c>
      <c r="D445" s="424" t="s">
        <v>2953</v>
      </c>
      <c r="E445" s="424" t="s">
        <v>2954</v>
      </c>
      <c r="F445" s="424" t="s">
        <v>33</v>
      </c>
      <c r="G445" s="424" t="s">
        <v>2947</v>
      </c>
      <c r="H445" s="424" t="s">
        <v>1592</v>
      </c>
      <c r="I445" s="425">
        <v>42538</v>
      </c>
      <c r="J445" s="425" t="s">
        <v>1536</v>
      </c>
      <c r="K445" s="425" t="s">
        <v>1646</v>
      </c>
      <c r="L445" s="425" t="s">
        <v>1646</v>
      </c>
      <c r="M445" s="424" t="s">
        <v>1512</v>
      </c>
      <c r="N445" s="424" t="s">
        <v>1523</v>
      </c>
      <c r="O445" s="424" t="s">
        <v>1527</v>
      </c>
      <c r="P445" s="424" t="s">
        <v>33</v>
      </c>
      <c r="Q445" s="424" t="s">
        <v>32</v>
      </c>
      <c r="R445" s="424" t="s">
        <v>2925</v>
      </c>
      <c r="S445" s="424" t="s">
        <v>2948</v>
      </c>
      <c r="T445" s="424" t="s">
        <v>1528</v>
      </c>
      <c r="V445" s="424" t="s">
        <v>1517</v>
      </c>
      <c r="X445" s="424" t="s">
        <v>1517</v>
      </c>
      <c r="AA445" s="424" t="s">
        <v>32</v>
      </c>
      <c r="AB445" s="424" t="s">
        <v>1529</v>
      </c>
      <c r="AC445" s="424" t="s">
        <v>1529</v>
      </c>
      <c r="AD445" s="424" t="s">
        <v>1530</v>
      </c>
      <c r="AE445" s="424" t="s">
        <v>1519</v>
      </c>
      <c r="AF445" s="425">
        <v>44530</v>
      </c>
      <c r="AG445" s="424" t="s">
        <v>1531</v>
      </c>
      <c r="AH445" s="424">
        <v>1</v>
      </c>
    </row>
    <row r="446" spans="1:151" s="424" customFormat="1" ht="90" hidden="1">
      <c r="A446" s="424" t="s">
        <v>2955</v>
      </c>
      <c r="B446" s="424" t="s">
        <v>1583</v>
      </c>
      <c r="C446" s="424" t="s">
        <v>361</v>
      </c>
      <c r="D446" s="424" t="s">
        <v>2956</v>
      </c>
      <c r="E446" s="424" t="s">
        <v>2957</v>
      </c>
      <c r="F446" s="424" t="s">
        <v>33</v>
      </c>
      <c r="G446" s="424" t="s">
        <v>2947</v>
      </c>
      <c r="H446" s="424" t="s">
        <v>1592</v>
      </c>
      <c r="I446" s="425">
        <v>42538</v>
      </c>
      <c r="J446" s="425" t="s">
        <v>1536</v>
      </c>
      <c r="K446" s="425" t="s">
        <v>1646</v>
      </c>
      <c r="L446" s="425" t="s">
        <v>1646</v>
      </c>
      <c r="M446" s="424" t="s">
        <v>1512</v>
      </c>
      <c r="N446" s="424" t="s">
        <v>1523</v>
      </c>
      <c r="O446" s="424" t="s">
        <v>1527</v>
      </c>
      <c r="P446" s="424" t="s">
        <v>33</v>
      </c>
      <c r="Q446" s="424" t="s">
        <v>32</v>
      </c>
      <c r="R446" s="424" t="s">
        <v>2925</v>
      </c>
      <c r="S446" s="424" t="s">
        <v>2948</v>
      </c>
      <c r="T446" s="424" t="s">
        <v>1528</v>
      </c>
      <c r="V446" s="424" t="s">
        <v>1517</v>
      </c>
      <c r="X446" s="424" t="s">
        <v>1517</v>
      </c>
      <c r="AA446" s="424" t="s">
        <v>32</v>
      </c>
      <c r="AB446" s="424" t="s">
        <v>1529</v>
      </c>
      <c r="AC446" s="424" t="s">
        <v>1529</v>
      </c>
      <c r="AD446" s="424" t="s">
        <v>1530</v>
      </c>
      <c r="AE446" s="424" t="s">
        <v>1519</v>
      </c>
      <c r="AF446" s="425">
        <v>44530</v>
      </c>
      <c r="AG446" s="424" t="s">
        <v>1531</v>
      </c>
      <c r="AH446" s="424">
        <v>1</v>
      </c>
    </row>
    <row r="447" spans="1:151" s="424" customFormat="1" ht="90" hidden="1">
      <c r="A447" s="424" t="s">
        <v>2958</v>
      </c>
      <c r="B447" s="424" t="s">
        <v>1583</v>
      </c>
      <c r="C447" s="424" t="s">
        <v>361</v>
      </c>
      <c r="D447" s="424" t="s">
        <v>2959</v>
      </c>
      <c r="E447" s="424" t="s">
        <v>2960</v>
      </c>
      <c r="F447" s="424" t="s">
        <v>33</v>
      </c>
      <c r="G447" s="424" t="s">
        <v>2947</v>
      </c>
      <c r="H447" s="424" t="s">
        <v>1592</v>
      </c>
      <c r="I447" s="425">
        <v>42538</v>
      </c>
      <c r="J447" s="425" t="s">
        <v>1536</v>
      </c>
      <c r="K447" s="425" t="s">
        <v>1646</v>
      </c>
      <c r="L447" s="425" t="s">
        <v>1646</v>
      </c>
      <c r="M447" s="424" t="s">
        <v>1512</v>
      </c>
      <c r="N447" s="424" t="s">
        <v>1523</v>
      </c>
      <c r="O447" s="424" t="s">
        <v>1527</v>
      </c>
      <c r="P447" s="424" t="s">
        <v>33</v>
      </c>
      <c r="Q447" s="424" t="s">
        <v>32</v>
      </c>
      <c r="R447" s="424" t="s">
        <v>2925</v>
      </c>
      <c r="S447" s="424" t="s">
        <v>2948</v>
      </c>
      <c r="T447" s="424" t="s">
        <v>1528</v>
      </c>
      <c r="V447" s="424" t="s">
        <v>1517</v>
      </c>
      <c r="X447" s="424" t="s">
        <v>1517</v>
      </c>
      <c r="AA447" s="424" t="s">
        <v>32</v>
      </c>
      <c r="AB447" s="424" t="s">
        <v>1529</v>
      </c>
      <c r="AC447" s="424" t="s">
        <v>1529</v>
      </c>
      <c r="AD447" s="424" t="s">
        <v>1530</v>
      </c>
      <c r="AE447" s="424" t="s">
        <v>1519</v>
      </c>
      <c r="AF447" s="425">
        <v>44530</v>
      </c>
      <c r="AG447" s="424" t="s">
        <v>1531</v>
      </c>
      <c r="AH447" s="424">
        <v>1</v>
      </c>
    </row>
    <row r="448" spans="1:151" s="424" customFormat="1" ht="90" hidden="1">
      <c r="A448" s="424" t="s">
        <v>2961</v>
      </c>
      <c r="B448" s="424" t="s">
        <v>1583</v>
      </c>
      <c r="C448" s="424" t="s">
        <v>361</v>
      </c>
      <c r="D448" s="424" t="s">
        <v>2962</v>
      </c>
      <c r="E448" s="424" t="s">
        <v>2963</v>
      </c>
      <c r="F448" s="424" t="s">
        <v>33</v>
      </c>
      <c r="G448" s="424" t="s">
        <v>2947</v>
      </c>
      <c r="H448" s="424" t="s">
        <v>1592</v>
      </c>
      <c r="I448" s="425">
        <v>42538</v>
      </c>
      <c r="J448" s="425" t="s">
        <v>1536</v>
      </c>
      <c r="K448" s="425" t="s">
        <v>1646</v>
      </c>
      <c r="L448" s="425" t="s">
        <v>1646</v>
      </c>
      <c r="M448" s="424" t="s">
        <v>1512</v>
      </c>
      <c r="N448" s="424" t="s">
        <v>1523</v>
      </c>
      <c r="O448" s="424" t="s">
        <v>1667</v>
      </c>
      <c r="P448" s="424" t="s">
        <v>33</v>
      </c>
      <c r="Q448" s="424" t="s">
        <v>32</v>
      </c>
      <c r="R448" s="424" t="s">
        <v>2925</v>
      </c>
      <c r="S448" s="424" t="s">
        <v>2948</v>
      </c>
      <c r="T448" s="424" t="s">
        <v>1528</v>
      </c>
      <c r="V448" s="424" t="s">
        <v>1517</v>
      </c>
      <c r="X448" s="424" t="s">
        <v>1517</v>
      </c>
      <c r="AA448" s="424" t="s">
        <v>32</v>
      </c>
      <c r="AB448" s="424" t="s">
        <v>1529</v>
      </c>
      <c r="AC448" s="424" t="s">
        <v>1529</v>
      </c>
      <c r="AD448" s="424" t="s">
        <v>1530</v>
      </c>
      <c r="AE448" s="424" t="s">
        <v>1519</v>
      </c>
      <c r="AF448" s="425">
        <v>44530</v>
      </c>
      <c r="AG448" s="424" t="s">
        <v>1531</v>
      </c>
      <c r="AH448" s="424">
        <v>1</v>
      </c>
    </row>
    <row r="449" spans="1:34" s="424" customFormat="1" ht="90" hidden="1">
      <c r="A449" s="424" t="s">
        <v>2964</v>
      </c>
      <c r="B449" s="424" t="s">
        <v>1583</v>
      </c>
      <c r="C449" s="424" t="s">
        <v>361</v>
      </c>
      <c r="D449" s="424" t="s">
        <v>2965</v>
      </c>
      <c r="E449" s="424" t="s">
        <v>2966</v>
      </c>
      <c r="F449" s="424" t="s">
        <v>33</v>
      </c>
      <c r="G449" s="424" t="s">
        <v>2947</v>
      </c>
      <c r="H449" s="424" t="s">
        <v>1592</v>
      </c>
      <c r="I449" s="425">
        <v>42538</v>
      </c>
      <c r="J449" s="425" t="s">
        <v>1536</v>
      </c>
      <c r="K449" s="425" t="s">
        <v>1646</v>
      </c>
      <c r="L449" s="425" t="s">
        <v>1646</v>
      </c>
      <c r="M449" s="424" t="s">
        <v>1512</v>
      </c>
      <c r="N449" s="424" t="s">
        <v>1523</v>
      </c>
      <c r="O449" s="424" t="s">
        <v>1527</v>
      </c>
      <c r="P449" s="424" t="s">
        <v>33</v>
      </c>
      <c r="Q449" s="424" t="s">
        <v>32</v>
      </c>
      <c r="R449" s="424" t="s">
        <v>2925</v>
      </c>
      <c r="S449" s="424" t="s">
        <v>2948</v>
      </c>
      <c r="T449" s="424" t="s">
        <v>1528</v>
      </c>
      <c r="V449" s="424" t="s">
        <v>1517</v>
      </c>
      <c r="X449" s="424" t="s">
        <v>1517</v>
      </c>
      <c r="AA449" s="424" t="s">
        <v>32</v>
      </c>
      <c r="AB449" s="424" t="s">
        <v>1529</v>
      </c>
      <c r="AC449" s="424" t="s">
        <v>1529</v>
      </c>
      <c r="AD449" s="424" t="s">
        <v>1530</v>
      </c>
      <c r="AE449" s="424" t="s">
        <v>1519</v>
      </c>
      <c r="AF449" s="425">
        <v>44530</v>
      </c>
      <c r="AG449" s="424" t="s">
        <v>1531</v>
      </c>
      <c r="AH449" s="424">
        <v>1</v>
      </c>
    </row>
    <row r="450" spans="1:34" s="424" customFormat="1" ht="90" hidden="1">
      <c r="A450" s="424" t="s">
        <v>2967</v>
      </c>
      <c r="B450" s="424" t="s">
        <v>1583</v>
      </c>
      <c r="C450" s="424" t="s">
        <v>361</v>
      </c>
      <c r="D450" s="424" t="s">
        <v>2968</v>
      </c>
      <c r="E450" s="424" t="s">
        <v>2969</v>
      </c>
      <c r="F450" s="424" t="s">
        <v>33</v>
      </c>
      <c r="G450" s="424" t="s">
        <v>2947</v>
      </c>
      <c r="H450" s="424" t="s">
        <v>1592</v>
      </c>
      <c r="I450" s="425">
        <v>42538</v>
      </c>
      <c r="J450" s="425" t="s">
        <v>1536</v>
      </c>
      <c r="K450" s="425" t="s">
        <v>1646</v>
      </c>
      <c r="L450" s="425" t="s">
        <v>1646</v>
      </c>
      <c r="M450" s="424" t="s">
        <v>1512</v>
      </c>
      <c r="N450" s="424" t="s">
        <v>1523</v>
      </c>
      <c r="O450" s="424" t="s">
        <v>1527</v>
      </c>
      <c r="P450" s="424" t="s">
        <v>33</v>
      </c>
      <c r="Q450" s="424" t="s">
        <v>32</v>
      </c>
      <c r="R450" s="424" t="s">
        <v>2925</v>
      </c>
      <c r="S450" s="424" t="s">
        <v>2948</v>
      </c>
      <c r="T450" s="424" t="s">
        <v>1528</v>
      </c>
      <c r="V450" s="424" t="s">
        <v>1517</v>
      </c>
      <c r="X450" s="424" t="s">
        <v>1517</v>
      </c>
      <c r="AA450" s="424" t="s">
        <v>32</v>
      </c>
      <c r="AB450" s="424" t="s">
        <v>1529</v>
      </c>
      <c r="AC450" s="424" t="s">
        <v>1529</v>
      </c>
      <c r="AD450" s="424" t="s">
        <v>1530</v>
      </c>
      <c r="AE450" s="424" t="s">
        <v>1519</v>
      </c>
      <c r="AF450" s="425">
        <v>44530</v>
      </c>
      <c r="AG450" s="424" t="s">
        <v>1531</v>
      </c>
      <c r="AH450" s="424">
        <v>1</v>
      </c>
    </row>
    <row r="451" spans="1:34" s="424" customFormat="1" ht="90" hidden="1">
      <c r="A451" s="424" t="s">
        <v>2970</v>
      </c>
      <c r="B451" s="424" t="s">
        <v>1583</v>
      </c>
      <c r="C451" s="424" t="s">
        <v>361</v>
      </c>
      <c r="D451" s="424" t="s">
        <v>2971</v>
      </c>
      <c r="E451" s="424" t="s">
        <v>2972</v>
      </c>
      <c r="F451" s="424" t="s">
        <v>33</v>
      </c>
      <c r="G451" s="424" t="s">
        <v>2947</v>
      </c>
      <c r="H451" s="424" t="s">
        <v>1592</v>
      </c>
      <c r="I451" s="425">
        <v>42538</v>
      </c>
      <c r="J451" s="425" t="s">
        <v>1536</v>
      </c>
      <c r="K451" s="425" t="s">
        <v>1646</v>
      </c>
      <c r="L451" s="425" t="s">
        <v>1646</v>
      </c>
      <c r="M451" s="424" t="s">
        <v>1512</v>
      </c>
      <c r="N451" s="424" t="s">
        <v>1523</v>
      </c>
      <c r="O451" s="424" t="s">
        <v>1527</v>
      </c>
      <c r="P451" s="424" t="s">
        <v>33</v>
      </c>
      <c r="Q451" s="424" t="s">
        <v>32</v>
      </c>
      <c r="R451" s="424" t="s">
        <v>2925</v>
      </c>
      <c r="S451" s="424" t="s">
        <v>2948</v>
      </c>
      <c r="T451" s="424" t="s">
        <v>1528</v>
      </c>
      <c r="V451" s="424" t="s">
        <v>1517</v>
      </c>
      <c r="X451" s="424" t="s">
        <v>1517</v>
      </c>
      <c r="AA451" s="424" t="s">
        <v>32</v>
      </c>
      <c r="AB451" s="424" t="s">
        <v>1529</v>
      </c>
      <c r="AC451" s="424" t="s">
        <v>1529</v>
      </c>
      <c r="AD451" s="424" t="s">
        <v>1530</v>
      </c>
      <c r="AE451" s="424" t="s">
        <v>1519</v>
      </c>
      <c r="AF451" s="425">
        <v>44530</v>
      </c>
      <c r="AG451" s="424" t="s">
        <v>1531</v>
      </c>
      <c r="AH451" s="424">
        <v>1</v>
      </c>
    </row>
    <row r="452" spans="1:34" s="424" customFormat="1" ht="90" hidden="1">
      <c r="A452" s="424" t="s">
        <v>2973</v>
      </c>
      <c r="B452" s="424" t="s">
        <v>1583</v>
      </c>
      <c r="C452" s="424" t="s">
        <v>361</v>
      </c>
      <c r="D452" s="424" t="s">
        <v>2974</v>
      </c>
      <c r="E452" s="424" t="s">
        <v>2975</v>
      </c>
      <c r="F452" s="424" t="s">
        <v>33</v>
      </c>
      <c r="G452" s="424" t="s">
        <v>2947</v>
      </c>
      <c r="H452" s="424" t="s">
        <v>1592</v>
      </c>
      <c r="I452" s="425">
        <v>42538</v>
      </c>
      <c r="J452" s="425" t="s">
        <v>1536</v>
      </c>
      <c r="K452" s="425" t="s">
        <v>1646</v>
      </c>
      <c r="L452" s="425" t="s">
        <v>1646</v>
      </c>
      <c r="M452" s="424" t="s">
        <v>1512</v>
      </c>
      <c r="N452" s="424" t="s">
        <v>1523</v>
      </c>
      <c r="O452" s="424" t="s">
        <v>1667</v>
      </c>
      <c r="P452" s="424" t="s">
        <v>33</v>
      </c>
      <c r="Q452" s="424" t="s">
        <v>32</v>
      </c>
      <c r="R452" s="424" t="s">
        <v>2925</v>
      </c>
      <c r="S452" s="424" t="s">
        <v>2948</v>
      </c>
      <c r="T452" s="424" t="s">
        <v>1528</v>
      </c>
      <c r="V452" s="424" t="s">
        <v>1517</v>
      </c>
      <c r="X452" s="424" t="s">
        <v>1517</v>
      </c>
      <c r="AA452" s="424" t="s">
        <v>32</v>
      </c>
      <c r="AB452" s="424" t="s">
        <v>1529</v>
      </c>
      <c r="AC452" s="424" t="s">
        <v>1529</v>
      </c>
      <c r="AD452" s="424" t="s">
        <v>1530</v>
      </c>
      <c r="AE452" s="424" t="s">
        <v>1519</v>
      </c>
      <c r="AF452" s="425">
        <v>44530</v>
      </c>
      <c r="AG452" s="424" t="s">
        <v>1531</v>
      </c>
      <c r="AH452" s="424">
        <v>1</v>
      </c>
    </row>
    <row r="453" spans="1:34" s="424" customFormat="1" ht="90" hidden="1">
      <c r="A453" s="424" t="s">
        <v>2976</v>
      </c>
      <c r="B453" s="424" t="s">
        <v>1583</v>
      </c>
      <c r="C453" s="424" t="s">
        <v>361</v>
      </c>
      <c r="D453" s="424" t="s">
        <v>2977</v>
      </c>
      <c r="E453" s="424" t="s">
        <v>2978</v>
      </c>
      <c r="F453" s="424" t="s">
        <v>33</v>
      </c>
      <c r="G453" s="424" t="s">
        <v>2947</v>
      </c>
      <c r="H453" s="424" t="s">
        <v>1592</v>
      </c>
      <c r="I453" s="425">
        <v>42538</v>
      </c>
      <c r="J453" s="425" t="s">
        <v>1510</v>
      </c>
      <c r="K453" s="425" t="s">
        <v>1646</v>
      </c>
      <c r="L453" s="425" t="s">
        <v>1646</v>
      </c>
      <c r="M453" s="424" t="s">
        <v>1512</v>
      </c>
      <c r="N453" s="424" t="s">
        <v>1523</v>
      </c>
      <c r="O453" s="424" t="s">
        <v>1667</v>
      </c>
      <c r="P453" s="424" t="s">
        <v>33</v>
      </c>
      <c r="Q453" s="424" t="s">
        <v>32</v>
      </c>
      <c r="R453" s="424" t="s">
        <v>2925</v>
      </c>
      <c r="S453" s="424" t="s">
        <v>2948</v>
      </c>
      <c r="T453" s="424" t="s">
        <v>1528</v>
      </c>
      <c r="V453" s="424" t="s">
        <v>1517</v>
      </c>
      <c r="X453" s="424" t="s">
        <v>1517</v>
      </c>
      <c r="AA453" s="424" t="s">
        <v>32</v>
      </c>
      <c r="AB453" s="424" t="s">
        <v>1529</v>
      </c>
      <c r="AC453" s="424" t="s">
        <v>1529</v>
      </c>
      <c r="AD453" s="424" t="s">
        <v>1530</v>
      </c>
      <c r="AE453" s="424" t="s">
        <v>1519</v>
      </c>
      <c r="AF453" s="425">
        <v>44530</v>
      </c>
      <c r="AG453" s="424" t="s">
        <v>1531</v>
      </c>
      <c r="AH453" s="424">
        <v>1</v>
      </c>
    </row>
    <row r="454" spans="1:34" s="424" customFormat="1" ht="90" hidden="1">
      <c r="A454" s="424" t="s">
        <v>2979</v>
      </c>
      <c r="B454" s="424" t="s">
        <v>1583</v>
      </c>
      <c r="C454" s="424" t="s">
        <v>359</v>
      </c>
      <c r="D454" s="424" t="s">
        <v>1583</v>
      </c>
      <c r="E454" s="424" t="s">
        <v>2980</v>
      </c>
      <c r="F454" s="424" t="s">
        <v>33</v>
      </c>
      <c r="G454" s="424" t="s">
        <v>2981</v>
      </c>
      <c r="H454" s="424" t="s">
        <v>1508</v>
      </c>
      <c r="I454" s="425">
        <v>42538</v>
      </c>
      <c r="J454" s="425" t="s">
        <v>1510</v>
      </c>
      <c r="K454" s="425" t="s">
        <v>1646</v>
      </c>
      <c r="L454" s="425" t="s">
        <v>1646</v>
      </c>
      <c r="M454" s="424" t="s">
        <v>1512</v>
      </c>
      <c r="N454" s="424" t="s">
        <v>1523</v>
      </c>
      <c r="O454" s="424" t="s">
        <v>1980</v>
      </c>
      <c r="P454" s="424" t="s">
        <v>33</v>
      </c>
      <c r="Q454" s="424" t="s">
        <v>33</v>
      </c>
      <c r="R454" s="424" t="s">
        <v>2925</v>
      </c>
      <c r="S454" s="424" t="s">
        <v>2982</v>
      </c>
      <c r="T454" s="424" t="s">
        <v>1528</v>
      </c>
      <c r="V454" s="424" t="s">
        <v>1517</v>
      </c>
      <c r="X454" s="424" t="s">
        <v>1517</v>
      </c>
      <c r="AA454" s="424" t="s">
        <v>32</v>
      </c>
      <c r="AB454" s="424" t="s">
        <v>1529</v>
      </c>
      <c r="AC454" s="424" t="s">
        <v>1529</v>
      </c>
      <c r="AD454" s="424" t="s">
        <v>1530</v>
      </c>
      <c r="AE454" s="424" t="s">
        <v>1519</v>
      </c>
      <c r="AF454" s="425">
        <v>44530</v>
      </c>
      <c r="AG454" s="424" t="s">
        <v>1531</v>
      </c>
      <c r="AH454" s="424">
        <v>1</v>
      </c>
    </row>
    <row r="455" spans="1:34" s="424" customFormat="1" ht="240" hidden="1">
      <c r="A455" s="424" t="s">
        <v>2983</v>
      </c>
      <c r="B455" s="424" t="s">
        <v>1583</v>
      </c>
      <c r="C455" s="424" t="s">
        <v>359</v>
      </c>
      <c r="D455" s="424" t="s">
        <v>1583</v>
      </c>
      <c r="E455" s="424" t="s">
        <v>2984</v>
      </c>
      <c r="F455" s="424" t="s">
        <v>32</v>
      </c>
      <c r="G455" s="424" t="s">
        <v>1509</v>
      </c>
      <c r="H455" s="424" t="s">
        <v>1508</v>
      </c>
      <c r="I455" s="425">
        <v>44576</v>
      </c>
      <c r="J455" s="425" t="s">
        <v>1510</v>
      </c>
      <c r="K455" s="425" t="s">
        <v>1646</v>
      </c>
      <c r="L455" s="425" t="s">
        <v>1646</v>
      </c>
      <c r="M455" s="424" t="s">
        <v>1512</v>
      </c>
      <c r="N455" s="424" t="s">
        <v>1513</v>
      </c>
      <c r="O455" s="424" t="s">
        <v>1980</v>
      </c>
      <c r="P455" s="424" t="s">
        <v>33</v>
      </c>
      <c r="Q455" s="424" t="s">
        <v>32</v>
      </c>
      <c r="R455" s="424" t="s">
        <v>2925</v>
      </c>
      <c r="S455" s="424" t="s">
        <v>2985</v>
      </c>
      <c r="T455" s="424" t="s">
        <v>1528</v>
      </c>
      <c r="U455" s="424" t="s">
        <v>1517</v>
      </c>
      <c r="V455" s="424" t="s">
        <v>1517</v>
      </c>
      <c r="X455" s="424" t="s">
        <v>1517</v>
      </c>
      <c r="Y455" s="424" t="s">
        <v>1529</v>
      </c>
      <c r="AA455" s="424" t="s">
        <v>32</v>
      </c>
      <c r="AB455" s="424" t="s">
        <v>1529</v>
      </c>
      <c r="AC455" s="424" t="s">
        <v>1529</v>
      </c>
      <c r="AD455" s="424" t="s">
        <v>1530</v>
      </c>
      <c r="AE455" s="424" t="s">
        <v>1519</v>
      </c>
      <c r="AF455" s="425">
        <v>44820</v>
      </c>
      <c r="AG455" s="424" t="s">
        <v>1531</v>
      </c>
      <c r="AH455" s="424">
        <v>1</v>
      </c>
    </row>
    <row r="456" spans="1:34" s="424" customFormat="1" ht="60" hidden="1">
      <c r="A456" s="438" t="s">
        <v>2986</v>
      </c>
      <c r="B456" s="438" t="s">
        <v>957</v>
      </c>
      <c r="C456" s="438" t="s">
        <v>361</v>
      </c>
      <c r="D456" s="438" t="s">
        <v>2987</v>
      </c>
      <c r="E456" s="438" t="s">
        <v>2988</v>
      </c>
      <c r="F456" s="438" t="s">
        <v>33</v>
      </c>
      <c r="G456" s="438" t="s">
        <v>1887</v>
      </c>
      <c r="H456" s="438" t="s">
        <v>1508</v>
      </c>
      <c r="I456" s="436">
        <v>43831</v>
      </c>
      <c r="J456" s="436" t="s">
        <v>1827</v>
      </c>
      <c r="K456" s="436" t="s">
        <v>964</v>
      </c>
      <c r="L456" s="436" t="s">
        <v>964</v>
      </c>
      <c r="M456" s="438" t="s">
        <v>1512</v>
      </c>
      <c r="N456" s="438" t="s">
        <v>1513</v>
      </c>
      <c r="O456" s="438" t="s">
        <v>1527</v>
      </c>
      <c r="P456" s="438" t="s">
        <v>33</v>
      </c>
      <c r="Q456" s="438" t="s">
        <v>33</v>
      </c>
      <c r="R456" s="438" t="s">
        <v>1929</v>
      </c>
      <c r="S456" s="438" t="s">
        <v>1922</v>
      </c>
      <c r="T456" s="438" t="s">
        <v>1516</v>
      </c>
      <c r="U456" s="438"/>
      <c r="V456" s="434" t="s">
        <v>1517</v>
      </c>
      <c r="W456" s="438"/>
      <c r="X456" s="438"/>
      <c r="Y456" s="438"/>
      <c r="Z456" s="438"/>
      <c r="AA456" s="434" t="s">
        <v>32</v>
      </c>
      <c r="AB456" s="438" t="s">
        <v>1509</v>
      </c>
      <c r="AC456" s="438" t="s">
        <v>1509</v>
      </c>
      <c r="AD456" s="438" t="s">
        <v>1509</v>
      </c>
      <c r="AE456" s="438" t="s">
        <v>1509</v>
      </c>
      <c r="AF456" s="436">
        <v>44530</v>
      </c>
      <c r="AG456" s="438" t="s">
        <v>1509</v>
      </c>
      <c r="AH456" s="424">
        <v>1</v>
      </c>
    </row>
    <row r="457" spans="1:34" s="424" customFormat="1" ht="60" hidden="1">
      <c r="A457" s="438" t="s">
        <v>2989</v>
      </c>
      <c r="B457" s="438" t="s">
        <v>957</v>
      </c>
      <c r="C457" s="438" t="s">
        <v>361</v>
      </c>
      <c r="D457" s="438" t="s">
        <v>2990</v>
      </c>
      <c r="E457" s="438" t="s">
        <v>2991</v>
      </c>
      <c r="F457" s="438" t="s">
        <v>33</v>
      </c>
      <c r="G457" s="441" t="s">
        <v>1887</v>
      </c>
      <c r="H457" s="438" t="s">
        <v>1508</v>
      </c>
      <c r="I457" s="436">
        <v>43831</v>
      </c>
      <c r="J457" s="436" t="s">
        <v>1827</v>
      </c>
      <c r="K457" s="436" t="s">
        <v>964</v>
      </c>
      <c r="L457" s="436" t="s">
        <v>964</v>
      </c>
      <c r="M457" s="438" t="s">
        <v>1512</v>
      </c>
      <c r="N457" s="438" t="s">
        <v>1513</v>
      </c>
      <c r="O457" s="438" t="s">
        <v>1527</v>
      </c>
      <c r="P457" s="438" t="s">
        <v>33</v>
      </c>
      <c r="Q457" s="438" t="s">
        <v>33</v>
      </c>
      <c r="R457" s="438" t="s">
        <v>1929</v>
      </c>
      <c r="S457" s="438" t="s">
        <v>1922</v>
      </c>
      <c r="T457" s="438" t="s">
        <v>1516</v>
      </c>
      <c r="U457" s="438"/>
      <c r="V457" s="434" t="s">
        <v>1517</v>
      </c>
      <c r="W457" s="438"/>
      <c r="X457" s="438" t="s">
        <v>1517</v>
      </c>
      <c r="Y457" s="438"/>
      <c r="Z457" s="438"/>
      <c r="AA457" s="434" t="s">
        <v>32</v>
      </c>
      <c r="AB457" s="438" t="s">
        <v>1509</v>
      </c>
      <c r="AC457" s="438" t="s">
        <v>1509</v>
      </c>
      <c r="AD457" s="438" t="s">
        <v>1509</v>
      </c>
      <c r="AE457" s="438" t="s">
        <v>1509</v>
      </c>
      <c r="AF457" s="436">
        <v>44530</v>
      </c>
      <c r="AG457" s="438" t="s">
        <v>1509</v>
      </c>
      <c r="AH457" s="424">
        <v>1</v>
      </c>
    </row>
    <row r="458" spans="1:34" s="424" customFormat="1" ht="60" hidden="1">
      <c r="A458" s="438" t="s">
        <v>2992</v>
      </c>
      <c r="B458" s="438" t="s">
        <v>957</v>
      </c>
      <c r="C458" s="438" t="s">
        <v>361</v>
      </c>
      <c r="D458" s="438" t="s">
        <v>2993</v>
      </c>
      <c r="E458" s="438" t="s">
        <v>2994</v>
      </c>
      <c r="F458" s="438" t="s">
        <v>32</v>
      </c>
      <c r="G458" s="434" t="s">
        <v>1509</v>
      </c>
      <c r="H458" s="438" t="s">
        <v>1508</v>
      </c>
      <c r="I458" s="436">
        <v>43831</v>
      </c>
      <c r="J458" s="436" t="s">
        <v>1827</v>
      </c>
      <c r="K458" s="436" t="s">
        <v>964</v>
      </c>
      <c r="L458" s="436" t="s">
        <v>964</v>
      </c>
      <c r="M458" s="438" t="s">
        <v>1512</v>
      </c>
      <c r="N458" s="438" t="s">
        <v>1513</v>
      </c>
      <c r="O458" s="438" t="s">
        <v>1527</v>
      </c>
      <c r="P458" s="438" t="s">
        <v>33</v>
      </c>
      <c r="Q458" s="438" t="s">
        <v>33</v>
      </c>
      <c r="R458" s="438" t="s">
        <v>1929</v>
      </c>
      <c r="S458" s="438" t="s">
        <v>1922</v>
      </c>
      <c r="T458" s="438" t="s">
        <v>1516</v>
      </c>
      <c r="U458" s="438"/>
      <c r="V458" s="438" t="s">
        <v>8</v>
      </c>
      <c r="W458" s="438"/>
      <c r="X458" s="438" t="s">
        <v>1517</v>
      </c>
      <c r="Y458" s="438"/>
      <c r="Z458" s="438"/>
      <c r="AA458" s="434" t="s">
        <v>32</v>
      </c>
      <c r="AB458" s="438" t="s">
        <v>1509</v>
      </c>
      <c r="AC458" s="438" t="s">
        <v>1509</v>
      </c>
      <c r="AD458" s="438" t="s">
        <v>1509</v>
      </c>
      <c r="AE458" s="438" t="s">
        <v>1509</v>
      </c>
      <c r="AF458" s="436">
        <v>44530</v>
      </c>
      <c r="AG458" s="438" t="s">
        <v>1509</v>
      </c>
      <c r="AH458" s="424">
        <v>1</v>
      </c>
    </row>
    <row r="459" spans="1:34" s="424" customFormat="1" ht="75" hidden="1">
      <c r="A459" s="438" t="s">
        <v>2995</v>
      </c>
      <c r="B459" s="438" t="s">
        <v>957</v>
      </c>
      <c r="C459" s="438" t="s">
        <v>361</v>
      </c>
      <c r="D459" s="438" t="s">
        <v>2996</v>
      </c>
      <c r="E459" s="438" t="s">
        <v>2997</v>
      </c>
      <c r="F459" s="438" t="s">
        <v>33</v>
      </c>
      <c r="G459" s="438" t="s">
        <v>1887</v>
      </c>
      <c r="H459" s="438" t="s">
        <v>1508</v>
      </c>
      <c r="I459" s="436">
        <v>43831</v>
      </c>
      <c r="J459" s="436" t="s">
        <v>1066</v>
      </c>
      <c r="K459" s="436" t="s">
        <v>964</v>
      </c>
      <c r="L459" s="436" t="s">
        <v>964</v>
      </c>
      <c r="M459" s="438" t="s">
        <v>1512</v>
      </c>
      <c r="N459" s="438" t="s">
        <v>1513</v>
      </c>
      <c r="O459" s="438" t="s">
        <v>1527</v>
      </c>
      <c r="P459" s="438" t="s">
        <v>33</v>
      </c>
      <c r="Q459" s="438" t="s">
        <v>33</v>
      </c>
      <c r="R459" s="438" t="s">
        <v>1929</v>
      </c>
      <c r="S459" s="438" t="s">
        <v>1922</v>
      </c>
      <c r="T459" s="438" t="s">
        <v>1516</v>
      </c>
      <c r="U459" s="438"/>
      <c r="V459" s="438" t="s">
        <v>6</v>
      </c>
      <c r="W459" s="438"/>
      <c r="X459" s="438" t="s">
        <v>1517</v>
      </c>
      <c r="Y459" s="438"/>
      <c r="Z459" s="438"/>
      <c r="AA459" s="434" t="s">
        <v>32</v>
      </c>
      <c r="AB459" s="438" t="s">
        <v>1509</v>
      </c>
      <c r="AC459" s="438" t="s">
        <v>1509</v>
      </c>
      <c r="AD459" s="438" t="s">
        <v>1509</v>
      </c>
      <c r="AE459" s="438" t="s">
        <v>1509</v>
      </c>
      <c r="AF459" s="436">
        <v>44530</v>
      </c>
      <c r="AG459" s="438" t="s">
        <v>1509</v>
      </c>
      <c r="AH459" s="424">
        <v>1</v>
      </c>
    </row>
    <row r="460" spans="1:34" s="424" customFormat="1" ht="75" hidden="1">
      <c r="A460" s="438" t="s">
        <v>2998</v>
      </c>
      <c r="B460" s="438" t="s">
        <v>957</v>
      </c>
      <c r="C460" s="438" t="s">
        <v>361</v>
      </c>
      <c r="D460" s="438" t="s">
        <v>2999</v>
      </c>
      <c r="E460" s="438" t="s">
        <v>3000</v>
      </c>
      <c r="F460" s="438" t="s">
        <v>33</v>
      </c>
      <c r="G460" s="438" t="s">
        <v>1955</v>
      </c>
      <c r="H460" s="438" t="s">
        <v>1508</v>
      </c>
      <c r="I460" s="436">
        <v>43831</v>
      </c>
      <c r="J460" s="436" t="s">
        <v>1827</v>
      </c>
      <c r="K460" s="436" t="s">
        <v>964</v>
      </c>
      <c r="L460" s="436" t="s">
        <v>964</v>
      </c>
      <c r="M460" s="438" t="s">
        <v>1512</v>
      </c>
      <c r="N460" s="438" t="s">
        <v>1513</v>
      </c>
      <c r="O460" s="438" t="s">
        <v>1581</v>
      </c>
      <c r="P460" s="438" t="s">
        <v>33</v>
      </c>
      <c r="Q460" s="438" t="s">
        <v>33</v>
      </c>
      <c r="R460" s="438" t="s">
        <v>1929</v>
      </c>
      <c r="S460" s="438" t="s">
        <v>1509</v>
      </c>
      <c r="T460" s="438" t="s">
        <v>1516</v>
      </c>
      <c r="U460" s="438"/>
      <c r="V460" s="438" t="s">
        <v>1517</v>
      </c>
      <c r="W460" s="438"/>
      <c r="X460" s="438" t="s">
        <v>1517</v>
      </c>
      <c r="Y460" s="438"/>
      <c r="Z460" s="438"/>
      <c r="AA460" s="434" t="s">
        <v>32</v>
      </c>
      <c r="AB460" s="438" t="s">
        <v>1509</v>
      </c>
      <c r="AC460" s="438" t="s">
        <v>1509</v>
      </c>
      <c r="AD460" s="438" t="s">
        <v>1509</v>
      </c>
      <c r="AE460" s="438" t="s">
        <v>1509</v>
      </c>
      <c r="AF460" s="436">
        <v>44530</v>
      </c>
      <c r="AG460" s="438" t="s">
        <v>1509</v>
      </c>
      <c r="AH460" s="424">
        <v>1</v>
      </c>
    </row>
    <row r="461" spans="1:34" s="424" customFormat="1" ht="120" hidden="1">
      <c r="A461" s="438" t="s">
        <v>3001</v>
      </c>
      <c r="B461" s="438" t="s">
        <v>957</v>
      </c>
      <c r="C461" s="438" t="s">
        <v>361</v>
      </c>
      <c r="D461" s="438" t="s">
        <v>1698</v>
      </c>
      <c r="E461" s="438" t="s">
        <v>3002</v>
      </c>
      <c r="F461" s="438" t="s">
        <v>33</v>
      </c>
      <c r="G461" s="438" t="s">
        <v>1963</v>
      </c>
      <c r="H461" s="438" t="s">
        <v>1508</v>
      </c>
      <c r="I461" s="436">
        <v>43831</v>
      </c>
      <c r="J461" s="436" t="s">
        <v>1827</v>
      </c>
      <c r="K461" s="436" t="s">
        <v>964</v>
      </c>
      <c r="L461" s="436" t="s">
        <v>964</v>
      </c>
      <c r="M461" s="438" t="s">
        <v>1512</v>
      </c>
      <c r="N461" s="438" t="s">
        <v>1513</v>
      </c>
      <c r="O461" s="438" t="s">
        <v>1581</v>
      </c>
      <c r="P461" s="438" t="s">
        <v>33</v>
      </c>
      <c r="Q461" s="438" t="s">
        <v>33</v>
      </c>
      <c r="R461" s="438" t="s">
        <v>1929</v>
      </c>
      <c r="S461" s="438" t="s">
        <v>1509</v>
      </c>
      <c r="T461" s="438" t="s">
        <v>1528</v>
      </c>
      <c r="U461" s="438"/>
      <c r="V461" s="438" t="s">
        <v>1517</v>
      </c>
      <c r="W461" s="438"/>
      <c r="X461" s="438" t="s">
        <v>1517</v>
      </c>
      <c r="Y461" s="438"/>
      <c r="Z461" s="438"/>
      <c r="AA461" s="438" t="s">
        <v>33</v>
      </c>
      <c r="AB461" s="438" t="s">
        <v>1518</v>
      </c>
      <c r="AC461" s="438" t="s">
        <v>1518</v>
      </c>
      <c r="AD461" s="438" t="s">
        <v>1851</v>
      </c>
      <c r="AE461" s="438" t="s">
        <v>1519</v>
      </c>
      <c r="AF461" s="436">
        <v>44530</v>
      </c>
      <c r="AG461" s="438" t="s">
        <v>1531</v>
      </c>
      <c r="AH461" s="424">
        <v>1</v>
      </c>
    </row>
    <row r="462" spans="1:34" s="424" customFormat="1" hidden="1">
      <c r="A462" s="400"/>
      <c r="B462" s="400"/>
      <c r="C462" s="400"/>
      <c r="D462" s="400"/>
      <c r="E462" s="400"/>
      <c r="F462" s="400"/>
      <c r="G462" s="400"/>
      <c r="H462" s="400"/>
      <c r="I462" s="400"/>
      <c r="J462" s="400"/>
      <c r="K462" s="400"/>
      <c r="L462" s="400"/>
      <c r="M462" s="400"/>
      <c r="N462" s="400"/>
      <c r="O462" s="400"/>
      <c r="P462" s="400"/>
      <c r="Q462" s="400"/>
      <c r="R462" s="400"/>
      <c r="S462" s="400"/>
      <c r="T462" s="400"/>
      <c r="U462" s="400"/>
      <c r="V462" s="400"/>
      <c r="W462" s="400"/>
      <c r="X462" s="400"/>
      <c r="Y462" s="400"/>
      <c r="Z462" s="400"/>
      <c r="AA462" s="400"/>
      <c r="AB462" s="400"/>
      <c r="AC462" s="400"/>
      <c r="AD462" s="400"/>
      <c r="AE462" s="400"/>
      <c r="AF462" s="400"/>
      <c r="AG462" s="400"/>
      <c r="AH462" s="400"/>
    </row>
    <row r="463" spans="1:34" s="424" customFormat="1" hidden="1">
      <c r="A463" s="400"/>
      <c r="B463" s="400"/>
      <c r="C463" s="400"/>
      <c r="D463" s="400"/>
      <c r="E463" s="400"/>
      <c r="F463" s="400"/>
      <c r="G463" s="400"/>
      <c r="H463" s="400"/>
      <c r="I463" s="400"/>
      <c r="J463" s="400"/>
      <c r="K463" s="400"/>
      <c r="L463" s="400"/>
      <c r="M463" s="400"/>
      <c r="N463" s="400"/>
      <c r="O463" s="400"/>
      <c r="P463" s="400"/>
      <c r="Q463" s="400"/>
      <c r="R463" s="400"/>
      <c r="S463" s="400"/>
      <c r="T463" s="400"/>
      <c r="U463" s="400"/>
      <c r="V463" s="400"/>
      <c r="W463" s="400"/>
      <c r="X463" s="400"/>
      <c r="Y463" s="400"/>
      <c r="Z463" s="400"/>
      <c r="AA463" s="400"/>
      <c r="AB463" s="400"/>
      <c r="AC463" s="400"/>
      <c r="AD463" s="400"/>
      <c r="AE463" s="400"/>
      <c r="AF463" s="400"/>
      <c r="AG463" s="400"/>
      <c r="AH463" s="400"/>
    </row>
    <row r="464" spans="1:34" s="424" customFormat="1" hidden="1">
      <c r="A464" s="400"/>
      <c r="B464" s="400"/>
      <c r="C464" s="400"/>
      <c r="D464" s="400"/>
      <c r="E464" s="400"/>
      <c r="F464" s="400"/>
      <c r="G464" s="400"/>
      <c r="H464" s="400"/>
      <c r="I464" s="400"/>
      <c r="J464" s="400"/>
      <c r="K464" s="400"/>
      <c r="L464" s="400"/>
      <c r="M464" s="400"/>
      <c r="N464" s="400"/>
      <c r="O464" s="400"/>
      <c r="P464" s="400"/>
      <c r="Q464" s="400"/>
      <c r="R464" s="400"/>
      <c r="S464" s="400"/>
      <c r="T464" s="400"/>
      <c r="U464" s="400"/>
      <c r="V464" s="400"/>
      <c r="W464" s="400"/>
      <c r="X464" s="400"/>
      <c r="Y464" s="400"/>
      <c r="Z464" s="400"/>
      <c r="AA464" s="400"/>
      <c r="AB464" s="400"/>
      <c r="AC464" s="400"/>
      <c r="AD464" s="400"/>
      <c r="AE464" s="400"/>
      <c r="AF464" s="400"/>
      <c r="AG464" s="400"/>
      <c r="AH464" s="400"/>
    </row>
    <row r="465" spans="1:34" s="424" customFormat="1" hidden="1">
      <c r="A465" s="400"/>
      <c r="B465" s="400"/>
      <c r="C465" s="400"/>
      <c r="D465" s="400"/>
      <c r="E465" s="400"/>
      <c r="F465" s="400"/>
      <c r="G465" s="400"/>
      <c r="H465" s="400"/>
      <c r="I465" s="400"/>
      <c r="J465" s="400"/>
      <c r="K465" s="400"/>
      <c r="L465" s="400"/>
      <c r="M465" s="400"/>
      <c r="N465" s="400"/>
      <c r="O465" s="400"/>
      <c r="P465" s="400"/>
      <c r="Q465" s="400"/>
      <c r="R465" s="400"/>
      <c r="S465" s="400"/>
      <c r="T465" s="400"/>
      <c r="U465" s="400"/>
      <c r="V465" s="400"/>
      <c r="W465" s="400"/>
      <c r="X465" s="400"/>
      <c r="Y465" s="400"/>
      <c r="Z465" s="400"/>
      <c r="AA465" s="400"/>
      <c r="AB465" s="400"/>
      <c r="AC465" s="400"/>
      <c r="AD465" s="400"/>
      <c r="AE465" s="400"/>
      <c r="AF465" s="400"/>
      <c r="AG465" s="400"/>
      <c r="AH465" s="400"/>
    </row>
    <row r="466" spans="1:34" s="424" customFormat="1" hidden="1">
      <c r="A466" s="400"/>
      <c r="B466" s="400"/>
      <c r="C466" s="400"/>
      <c r="D466" s="400"/>
      <c r="E466" s="400"/>
      <c r="F466" s="400"/>
      <c r="G466" s="400"/>
      <c r="H466" s="400"/>
      <c r="I466" s="400"/>
      <c r="J466" s="400"/>
      <c r="K466" s="400"/>
      <c r="L466" s="400"/>
      <c r="M466" s="400"/>
      <c r="N466" s="400"/>
      <c r="O466" s="400"/>
      <c r="P466" s="400"/>
      <c r="Q466" s="400"/>
      <c r="R466" s="400"/>
      <c r="S466" s="400"/>
      <c r="T466" s="400"/>
      <c r="U466" s="400"/>
      <c r="V466" s="400"/>
      <c r="W466" s="400"/>
      <c r="X466" s="400"/>
      <c r="Y466" s="400"/>
      <c r="Z466" s="400"/>
      <c r="AA466" s="400"/>
      <c r="AB466" s="400"/>
      <c r="AC466" s="400"/>
      <c r="AD466" s="400"/>
      <c r="AE466" s="400"/>
      <c r="AF466" s="400"/>
      <c r="AG466" s="400"/>
      <c r="AH466" s="400"/>
    </row>
    <row r="467" spans="1:34" s="424" customFormat="1" hidden="1">
      <c r="A467" s="400"/>
      <c r="B467" s="400"/>
      <c r="C467" s="400"/>
      <c r="D467" s="400"/>
      <c r="E467" s="400"/>
      <c r="F467" s="400"/>
      <c r="G467" s="400"/>
      <c r="H467" s="400"/>
      <c r="I467" s="400"/>
      <c r="J467" s="400"/>
      <c r="K467" s="400"/>
      <c r="L467" s="400"/>
      <c r="M467" s="400"/>
      <c r="N467" s="400"/>
      <c r="O467" s="400"/>
      <c r="P467" s="400"/>
      <c r="Q467" s="400"/>
      <c r="R467" s="400"/>
      <c r="S467" s="400"/>
      <c r="T467" s="400"/>
      <c r="U467" s="400"/>
      <c r="V467" s="400"/>
      <c r="W467" s="400"/>
      <c r="X467" s="400"/>
      <c r="Y467" s="400"/>
      <c r="Z467" s="400"/>
      <c r="AA467" s="400"/>
      <c r="AB467" s="400"/>
      <c r="AC467" s="400"/>
      <c r="AD467" s="400"/>
      <c r="AE467" s="400"/>
      <c r="AF467" s="400"/>
      <c r="AG467" s="400"/>
      <c r="AH467" s="400"/>
    </row>
    <row r="468" spans="1:34" s="424" customFormat="1" hidden="1">
      <c r="A468" s="400"/>
      <c r="B468" s="400"/>
      <c r="C468" s="400"/>
      <c r="D468" s="400"/>
      <c r="E468" s="400"/>
      <c r="F468" s="400"/>
      <c r="G468" s="400"/>
      <c r="H468" s="400"/>
      <c r="I468" s="400"/>
      <c r="J468" s="400"/>
      <c r="K468" s="400"/>
      <c r="L468" s="400"/>
      <c r="M468" s="400"/>
      <c r="N468" s="400"/>
      <c r="O468" s="400"/>
      <c r="P468" s="400"/>
      <c r="Q468" s="400"/>
      <c r="R468" s="400"/>
      <c r="S468" s="400"/>
      <c r="T468" s="400"/>
      <c r="U468" s="400"/>
      <c r="V468" s="400"/>
      <c r="W468" s="400"/>
      <c r="X468" s="400"/>
      <c r="Y468" s="400"/>
      <c r="Z468" s="400"/>
      <c r="AA468" s="400"/>
      <c r="AB468" s="400"/>
      <c r="AC468" s="400"/>
      <c r="AD468" s="400"/>
      <c r="AE468" s="400"/>
      <c r="AF468" s="400"/>
      <c r="AG468" s="400"/>
      <c r="AH468" s="400"/>
    </row>
    <row r="469" spans="1:34" s="424" customFormat="1" hidden="1">
      <c r="A469" s="400"/>
      <c r="B469" s="400"/>
      <c r="C469" s="400"/>
      <c r="D469" s="400"/>
      <c r="E469" s="400"/>
      <c r="F469" s="400"/>
      <c r="G469" s="400"/>
      <c r="H469" s="400"/>
      <c r="I469" s="400"/>
      <c r="J469" s="400"/>
      <c r="K469" s="400"/>
      <c r="L469" s="400"/>
      <c r="M469" s="400"/>
      <c r="N469" s="400"/>
      <c r="O469" s="400"/>
      <c r="P469" s="400"/>
      <c r="Q469" s="400"/>
      <c r="R469" s="400"/>
      <c r="S469" s="400"/>
      <c r="T469" s="400"/>
      <c r="U469" s="400"/>
      <c r="V469" s="400"/>
      <c r="W469" s="400"/>
      <c r="X469" s="400"/>
      <c r="Y469" s="400"/>
      <c r="Z469" s="400"/>
      <c r="AA469" s="400"/>
      <c r="AB469" s="400"/>
      <c r="AC469" s="400"/>
      <c r="AD469" s="400"/>
      <c r="AE469" s="400"/>
      <c r="AF469" s="400"/>
      <c r="AG469" s="400"/>
      <c r="AH469" s="400"/>
    </row>
    <row r="470" spans="1:34" s="424" customFormat="1" hidden="1">
      <c r="A470" s="400"/>
      <c r="B470" s="400"/>
      <c r="C470" s="400"/>
      <c r="D470" s="400"/>
      <c r="E470" s="400"/>
      <c r="F470" s="400"/>
      <c r="G470" s="400"/>
      <c r="H470" s="400"/>
      <c r="I470" s="400"/>
      <c r="J470" s="400"/>
      <c r="K470" s="400"/>
      <c r="L470" s="400"/>
      <c r="M470" s="400"/>
      <c r="N470" s="400"/>
      <c r="O470" s="400"/>
      <c r="P470" s="400"/>
      <c r="Q470" s="400"/>
      <c r="R470" s="400"/>
      <c r="S470" s="400"/>
      <c r="T470" s="400"/>
      <c r="U470" s="400"/>
      <c r="V470" s="400"/>
      <c r="W470" s="400"/>
      <c r="X470" s="400"/>
      <c r="Y470" s="400"/>
      <c r="Z470" s="400"/>
      <c r="AA470" s="400"/>
      <c r="AB470" s="400"/>
      <c r="AC470" s="400"/>
      <c r="AD470" s="400"/>
      <c r="AE470" s="400"/>
      <c r="AF470" s="400"/>
      <c r="AG470" s="400"/>
      <c r="AH470" s="400"/>
    </row>
    <row r="471" spans="1:34" s="424" customFormat="1" hidden="1">
      <c r="A471" s="400"/>
      <c r="B471" s="400"/>
      <c r="C471" s="400"/>
      <c r="D471" s="400"/>
      <c r="E471" s="400"/>
      <c r="F471" s="400"/>
      <c r="G471" s="400"/>
      <c r="H471" s="400"/>
      <c r="I471" s="400"/>
      <c r="J471" s="400"/>
      <c r="K471" s="400"/>
      <c r="L471" s="400"/>
      <c r="M471" s="400"/>
      <c r="N471" s="400"/>
      <c r="O471" s="400"/>
      <c r="P471" s="400"/>
      <c r="Q471" s="400"/>
      <c r="R471" s="400"/>
      <c r="S471" s="400"/>
      <c r="T471" s="400"/>
      <c r="U471" s="400"/>
      <c r="V471" s="400"/>
      <c r="W471" s="400"/>
      <c r="X471" s="400"/>
      <c r="Y471" s="400"/>
      <c r="Z471" s="400"/>
      <c r="AA471" s="400"/>
      <c r="AB471" s="400"/>
      <c r="AC471" s="400"/>
      <c r="AD471" s="400"/>
      <c r="AE471" s="400"/>
      <c r="AF471" s="400"/>
      <c r="AG471" s="400"/>
      <c r="AH471" s="400"/>
    </row>
    <row r="472" spans="1:34" s="424" customFormat="1" hidden="1">
      <c r="A472" s="400"/>
      <c r="B472" s="400"/>
      <c r="C472" s="400"/>
      <c r="D472" s="400"/>
      <c r="E472" s="400"/>
      <c r="F472" s="400"/>
      <c r="G472" s="400"/>
      <c r="H472" s="400"/>
      <c r="I472" s="400"/>
      <c r="J472" s="400"/>
      <c r="K472" s="400"/>
      <c r="L472" s="400"/>
      <c r="M472" s="400"/>
      <c r="N472" s="400"/>
      <c r="O472" s="400"/>
      <c r="P472" s="400"/>
      <c r="Q472" s="400"/>
      <c r="R472" s="400"/>
      <c r="S472" s="400"/>
      <c r="T472" s="400"/>
      <c r="U472" s="400"/>
      <c r="V472" s="400"/>
      <c r="W472" s="400"/>
      <c r="X472" s="400"/>
      <c r="Y472" s="400"/>
      <c r="Z472" s="400"/>
      <c r="AA472" s="400"/>
      <c r="AB472" s="400"/>
      <c r="AC472" s="400"/>
      <c r="AD472" s="400"/>
      <c r="AE472" s="400"/>
      <c r="AF472" s="400"/>
      <c r="AG472" s="400"/>
      <c r="AH472" s="400"/>
    </row>
    <row r="473" spans="1:34" s="424" customFormat="1" hidden="1">
      <c r="A473" s="400"/>
      <c r="B473" s="400"/>
      <c r="C473" s="400"/>
      <c r="D473" s="400"/>
      <c r="E473" s="400"/>
      <c r="F473" s="400"/>
      <c r="G473" s="400"/>
      <c r="H473" s="400"/>
      <c r="I473" s="400"/>
      <c r="J473" s="400"/>
      <c r="K473" s="400"/>
      <c r="L473" s="400"/>
      <c r="M473" s="400"/>
      <c r="N473" s="400"/>
      <c r="O473" s="400"/>
      <c r="P473" s="400"/>
      <c r="Q473" s="400"/>
      <c r="R473" s="400"/>
      <c r="S473" s="400"/>
      <c r="T473" s="400"/>
      <c r="U473" s="400"/>
      <c r="V473" s="400"/>
      <c r="W473" s="400"/>
      <c r="X473" s="400"/>
      <c r="Y473" s="400"/>
      <c r="Z473" s="400"/>
      <c r="AA473" s="400"/>
      <c r="AB473" s="400"/>
      <c r="AC473" s="400"/>
      <c r="AD473" s="400"/>
      <c r="AE473" s="400"/>
      <c r="AF473" s="400"/>
      <c r="AG473" s="400"/>
      <c r="AH473" s="400"/>
    </row>
    <row r="474" spans="1:34" s="424" customFormat="1" hidden="1">
      <c r="A474" s="400"/>
      <c r="B474" s="400"/>
      <c r="C474" s="400"/>
      <c r="D474" s="400"/>
      <c r="E474" s="400"/>
      <c r="F474" s="400"/>
      <c r="G474" s="400"/>
      <c r="H474" s="400"/>
      <c r="I474" s="400"/>
      <c r="J474" s="400"/>
      <c r="K474" s="400"/>
      <c r="L474" s="400"/>
      <c r="M474" s="400"/>
      <c r="N474" s="400"/>
      <c r="O474" s="400"/>
      <c r="P474" s="400"/>
      <c r="Q474" s="400"/>
      <c r="R474" s="400"/>
      <c r="S474" s="400"/>
      <c r="T474" s="400"/>
      <c r="U474" s="400"/>
      <c r="V474" s="400"/>
      <c r="W474" s="400"/>
      <c r="X474" s="400"/>
      <c r="Y474" s="400"/>
      <c r="Z474" s="400"/>
      <c r="AA474" s="400"/>
      <c r="AB474" s="400"/>
      <c r="AC474" s="400"/>
      <c r="AD474" s="400"/>
      <c r="AE474" s="400"/>
      <c r="AF474" s="400"/>
      <c r="AG474" s="400"/>
      <c r="AH474" s="400"/>
    </row>
    <row r="475" spans="1:34" s="424" customFormat="1" hidden="1">
      <c r="A475" s="400"/>
      <c r="B475" s="400"/>
      <c r="C475" s="400"/>
      <c r="D475" s="400"/>
      <c r="E475" s="400"/>
      <c r="F475" s="400"/>
      <c r="G475" s="400"/>
      <c r="H475" s="400"/>
      <c r="I475" s="400"/>
      <c r="J475" s="400"/>
      <c r="K475" s="400"/>
      <c r="L475" s="400"/>
      <c r="M475" s="400"/>
      <c r="N475" s="400"/>
      <c r="O475" s="400"/>
      <c r="P475" s="400"/>
      <c r="Q475" s="400"/>
      <c r="R475" s="400"/>
      <c r="S475" s="400"/>
      <c r="T475" s="400"/>
      <c r="U475" s="400"/>
      <c r="V475" s="400"/>
      <c r="W475" s="400"/>
      <c r="X475" s="400"/>
      <c r="Y475" s="400"/>
      <c r="Z475" s="400"/>
      <c r="AA475" s="400"/>
      <c r="AB475" s="400"/>
      <c r="AC475" s="400"/>
      <c r="AD475" s="400"/>
      <c r="AE475" s="400"/>
      <c r="AF475" s="400"/>
      <c r="AG475" s="400"/>
      <c r="AH475" s="400"/>
    </row>
    <row r="476" spans="1:34" s="424" customFormat="1" hidden="1">
      <c r="A476" s="400"/>
      <c r="B476" s="400"/>
      <c r="C476" s="400"/>
      <c r="D476" s="400"/>
      <c r="E476" s="400"/>
      <c r="F476" s="400"/>
      <c r="G476" s="400"/>
      <c r="H476" s="400"/>
      <c r="I476" s="400"/>
      <c r="J476" s="400"/>
      <c r="K476" s="400"/>
      <c r="L476" s="400"/>
      <c r="M476" s="400"/>
      <c r="N476" s="400"/>
      <c r="O476" s="400"/>
      <c r="P476" s="400"/>
      <c r="Q476" s="400"/>
      <c r="R476" s="400"/>
      <c r="S476" s="400"/>
      <c r="T476" s="400"/>
      <c r="U476" s="400"/>
      <c r="V476" s="400"/>
      <c r="W476" s="400"/>
      <c r="X476" s="400"/>
      <c r="Y476" s="400"/>
      <c r="Z476" s="400"/>
      <c r="AA476" s="400"/>
      <c r="AB476" s="400"/>
      <c r="AC476" s="400"/>
      <c r="AD476" s="400"/>
      <c r="AE476" s="400"/>
      <c r="AF476" s="400"/>
      <c r="AG476" s="400"/>
      <c r="AH476" s="400"/>
    </row>
    <row r="477" spans="1:34" s="424" customFormat="1" hidden="1">
      <c r="A477" s="400"/>
      <c r="B477" s="400"/>
      <c r="C477" s="400"/>
      <c r="D477" s="400"/>
      <c r="E477" s="400"/>
      <c r="F477" s="400"/>
      <c r="G477" s="400"/>
      <c r="H477" s="400"/>
      <c r="I477" s="400"/>
      <c r="J477" s="400"/>
      <c r="K477" s="400"/>
      <c r="L477" s="400"/>
      <c r="M477" s="400"/>
      <c r="N477" s="400"/>
      <c r="O477" s="400"/>
      <c r="P477" s="400"/>
      <c r="Q477" s="400"/>
      <c r="R477" s="400"/>
      <c r="S477" s="400"/>
      <c r="T477" s="400"/>
      <c r="U477" s="400"/>
      <c r="V477" s="400"/>
      <c r="W477" s="400"/>
      <c r="X477" s="400"/>
      <c r="Y477" s="400"/>
      <c r="Z477" s="400"/>
      <c r="AA477" s="400"/>
      <c r="AB477" s="400"/>
      <c r="AC477" s="400"/>
      <c r="AD477" s="400"/>
      <c r="AE477" s="400"/>
      <c r="AF477" s="400"/>
      <c r="AG477" s="400"/>
      <c r="AH477" s="400"/>
    </row>
    <row r="478" spans="1:34" s="424" customFormat="1" hidden="1">
      <c r="A478" s="400"/>
      <c r="B478" s="400"/>
      <c r="C478" s="400"/>
      <c r="D478" s="400"/>
      <c r="E478" s="400"/>
      <c r="F478" s="400"/>
      <c r="G478" s="400"/>
      <c r="H478" s="400"/>
      <c r="I478" s="400"/>
      <c r="J478" s="400"/>
      <c r="K478" s="400"/>
      <c r="L478" s="400"/>
      <c r="M478" s="400"/>
      <c r="N478" s="400"/>
      <c r="O478" s="400"/>
      <c r="P478" s="400"/>
      <c r="Q478" s="400"/>
      <c r="R478" s="400"/>
      <c r="S478" s="400"/>
      <c r="T478" s="400"/>
      <c r="U478" s="400"/>
      <c r="V478" s="400"/>
      <c r="W478" s="400"/>
      <c r="X478" s="400"/>
      <c r="Y478" s="400"/>
      <c r="Z478" s="400"/>
      <c r="AA478" s="400"/>
      <c r="AB478" s="400"/>
      <c r="AC478" s="400"/>
      <c r="AD478" s="400"/>
      <c r="AE478" s="400"/>
      <c r="AF478" s="400"/>
      <c r="AG478" s="400"/>
      <c r="AH478" s="400"/>
    </row>
    <row r="479" spans="1:34" s="424" customFormat="1" hidden="1">
      <c r="A479" s="400"/>
      <c r="B479" s="400"/>
      <c r="C479" s="400"/>
      <c r="D479" s="400"/>
      <c r="E479" s="400"/>
      <c r="F479" s="400"/>
      <c r="G479" s="400"/>
      <c r="H479" s="400"/>
      <c r="I479" s="400"/>
      <c r="J479" s="400"/>
      <c r="K479" s="400"/>
      <c r="L479" s="400"/>
      <c r="M479" s="400"/>
      <c r="N479" s="400"/>
      <c r="O479" s="400"/>
      <c r="P479" s="400"/>
      <c r="Q479" s="400"/>
      <c r="R479" s="400"/>
      <c r="S479" s="400"/>
      <c r="T479" s="400"/>
      <c r="U479" s="400"/>
      <c r="V479" s="400"/>
      <c r="W479" s="400"/>
      <c r="X479" s="400"/>
      <c r="Y479" s="400"/>
      <c r="Z479" s="400"/>
      <c r="AA479" s="400"/>
      <c r="AB479" s="400"/>
      <c r="AC479" s="400"/>
      <c r="AD479" s="400"/>
      <c r="AE479" s="400"/>
      <c r="AF479" s="400"/>
      <c r="AG479" s="400"/>
      <c r="AH479" s="400"/>
    </row>
    <row r="480" spans="1:34" s="424" customFormat="1" hidden="1">
      <c r="A480" s="400"/>
      <c r="B480" s="400"/>
      <c r="C480" s="400"/>
      <c r="D480" s="400"/>
      <c r="E480" s="400"/>
      <c r="F480" s="400"/>
      <c r="G480" s="400"/>
      <c r="H480" s="400"/>
      <c r="I480" s="400"/>
      <c r="J480" s="400"/>
      <c r="K480" s="400"/>
      <c r="L480" s="400"/>
      <c r="M480" s="400"/>
      <c r="N480" s="400"/>
      <c r="O480" s="400"/>
      <c r="P480" s="400"/>
      <c r="Q480" s="400"/>
      <c r="R480" s="400"/>
      <c r="S480" s="400"/>
      <c r="T480" s="400"/>
      <c r="U480" s="400"/>
      <c r="V480" s="400"/>
      <c r="W480" s="400"/>
      <c r="X480" s="400"/>
      <c r="Y480" s="400"/>
      <c r="Z480" s="400"/>
      <c r="AA480" s="400"/>
      <c r="AB480" s="400"/>
      <c r="AC480" s="400"/>
      <c r="AD480" s="400"/>
      <c r="AE480" s="400"/>
      <c r="AF480" s="400"/>
      <c r="AG480" s="400"/>
      <c r="AH480" s="400"/>
    </row>
    <row r="482" spans="1:1">
      <c r="A482" s="400" t="s">
        <v>39</v>
      </c>
    </row>
  </sheetData>
  <autoFilter ref="A9:AH461" xr:uid="{00000000-0009-0000-0000-000000000000}">
    <filterColumn colId="1">
      <filters>
        <filter val="Gestión de la información y la tecnología"/>
      </filters>
    </filterColumn>
  </autoFilter>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Z104:AA135 Z146:AA155 Z158:AA185 Z192:AA196 Z228:AA241 Z320:AA348">
    <cfRule type="cellIs" dxfId="136" priority="1" operator="equal">
      <formula>"BAJA"</formula>
    </cfRule>
    <cfRule type="cellIs" dxfId="135" priority="2" operator="equal">
      <formula>"MEDIA"</formula>
    </cfRule>
    <cfRule type="cellIs" dxfId="134" priority="3" operator="equal">
      <formula>"ALTA"</formula>
    </cfRule>
  </conditionalFormatting>
  <conditionalFormatting sqref="Z407:AA417">
    <cfRule type="cellIs" dxfId="133" priority="4" operator="equal">
      <formula>"BAJA"</formula>
    </cfRule>
    <cfRule type="cellIs" dxfId="132" priority="5" operator="equal">
      <formula>"MEDIA"</formula>
    </cfRule>
    <cfRule type="cellIs" dxfId="131" priority="6" operator="equal">
      <formula>"ALTA"</formula>
    </cfRule>
  </conditionalFormatting>
  <conditionalFormatting sqref="Z86:AA87 Z94:AA95 Z88:Z93 Z96:Z102 Z208:AA225 Z27:Z85 Z8:Z24">
    <cfRule type="cellIs" dxfId="130" priority="7" operator="equal">
      <formula>"BAJA"</formula>
    </cfRule>
    <cfRule type="cellIs" dxfId="129" priority="8" operator="equal">
      <formula>"MEDIA"</formula>
    </cfRule>
    <cfRule type="cellIs" dxfId="128" priority="9" operator="equal">
      <formula>"ALTA"</formula>
    </cfRule>
  </conditionalFormatting>
  <conditionalFormatting sqref="Z107:Z108 AA108 Z103:AA106 Z115:AA126 Z110:AA111 Z228:AA241 Z25:AA26">
    <cfRule type="cellIs" dxfId="127" priority="10" operator="equal">
      <formula>"BAJA"</formula>
    </cfRule>
    <cfRule type="cellIs" dxfId="126" priority="11" operator="equal">
      <formula>"MEDIA"</formula>
    </cfRule>
    <cfRule type="cellIs" dxfId="125" priority="12" operator="equal">
      <formula>"ALTA"</formula>
    </cfRule>
  </conditionalFormatting>
  <conditionalFormatting sqref="AA107:AA108 AA110">
    <cfRule type="cellIs" dxfId="124" priority="13" operator="equal">
      <formula>"BAJA"</formula>
    </cfRule>
    <cfRule type="cellIs" dxfId="123" priority="14" operator="equal">
      <formula>"MEDIA"</formula>
    </cfRule>
    <cfRule type="cellIs" dxfId="122" priority="15" operator="equal">
      <formula>"ALTA"</formula>
    </cfRule>
  </conditionalFormatting>
  <conditionalFormatting sqref="W106">
    <cfRule type="cellIs" dxfId="121" priority="16" operator="equal">
      <formula>"BAJA"</formula>
    </cfRule>
    <cfRule type="cellIs" dxfId="120" priority="17" operator="equal">
      <formula>"MEDIA"</formula>
    </cfRule>
    <cfRule type="cellIs" dxfId="119" priority="18" operator="equal">
      <formula>"ALTA"</formula>
    </cfRule>
  </conditionalFormatting>
  <conditionalFormatting sqref="X106">
    <cfRule type="cellIs" dxfId="118" priority="19" operator="equal">
      <formula>"BAJA"</formula>
    </cfRule>
    <cfRule type="cellIs" dxfId="117" priority="20" operator="equal">
      <formula>"MEDIA"</formula>
    </cfRule>
    <cfRule type="cellIs" dxfId="116" priority="21" operator="equal">
      <formula>"ALTA"</formula>
    </cfRule>
  </conditionalFormatting>
  <conditionalFormatting sqref="Z112:AA112">
    <cfRule type="cellIs" dxfId="115" priority="22" operator="equal">
      <formula>"BAJA"</formula>
    </cfRule>
    <cfRule type="cellIs" dxfId="114" priority="23" operator="equal">
      <formula>"MEDIA"</formula>
    </cfRule>
    <cfRule type="cellIs" dxfId="113" priority="24" operator="equal">
      <formula>"ALTA"</formula>
    </cfRule>
  </conditionalFormatting>
  <conditionalFormatting sqref="Z113:AA113">
    <cfRule type="cellIs" dxfId="112" priority="25" operator="equal">
      <formula>"BAJA"</formula>
    </cfRule>
    <cfRule type="cellIs" dxfId="111" priority="26" operator="equal">
      <formula>"MEDIA"</formula>
    </cfRule>
    <cfRule type="cellIs" dxfId="110" priority="27" operator="equal">
      <formula>"ALTA"</formula>
    </cfRule>
  </conditionalFormatting>
  <conditionalFormatting sqref="Z114:AA115">
    <cfRule type="cellIs" dxfId="109" priority="28" operator="equal">
      <formula>"BAJA"</formula>
    </cfRule>
    <cfRule type="cellIs" dxfId="108" priority="29" operator="equal">
      <formula>"MEDIA"</formula>
    </cfRule>
    <cfRule type="cellIs" dxfId="107" priority="30" operator="equal">
      <formula>"ALTA"</formula>
    </cfRule>
  </conditionalFormatting>
  <conditionalFormatting sqref="Z109:AA109">
    <cfRule type="cellIs" dxfId="106" priority="31" operator="equal">
      <formula>"BAJA"</formula>
    </cfRule>
    <cfRule type="cellIs" dxfId="105" priority="32" operator="equal">
      <formula>"MEDIA"</formula>
    </cfRule>
    <cfRule type="cellIs" dxfId="104" priority="33" operator="equal">
      <formula>"ALTA"</formula>
    </cfRule>
  </conditionalFormatting>
  <conditionalFormatting sqref="AA109">
    <cfRule type="cellIs" dxfId="103" priority="34" operator="equal">
      <formula>"BAJA"</formula>
    </cfRule>
    <cfRule type="cellIs" dxfId="102" priority="35" operator="equal">
      <formula>"MEDIA"</formula>
    </cfRule>
    <cfRule type="cellIs" dxfId="101" priority="36" operator="equal">
      <formula>"ALTA"</formula>
    </cfRule>
  </conditionalFormatting>
  <conditionalFormatting sqref="W127:X127">
    <cfRule type="cellIs" dxfId="100" priority="37" operator="equal">
      <formula>"BAJA"</formula>
    </cfRule>
    <cfRule type="cellIs" dxfId="99" priority="38" operator="equal">
      <formula>"MEDIA"</formula>
    </cfRule>
    <cfRule type="cellIs" dxfId="98" priority="39" operator="equal">
      <formula>"ALTA"</formula>
    </cfRule>
  </conditionalFormatting>
  <conditionalFormatting sqref="V128 Z145:AA153 W154">
    <cfRule type="cellIs" dxfId="97" priority="40" operator="equal">
      <formula>"BAJA"</formula>
    </cfRule>
    <cfRule type="cellIs" dxfId="96" priority="41" operator="equal">
      <formula>"MEDIA"</formula>
    </cfRule>
    <cfRule type="cellIs" dxfId="95" priority="42" operator="equal">
      <formula>"ALTA"</formula>
    </cfRule>
  </conditionalFormatting>
  <conditionalFormatting sqref="V129">
    <cfRule type="cellIs" dxfId="94" priority="43" operator="equal">
      <formula>"BAJA"</formula>
    </cfRule>
    <cfRule type="cellIs" dxfId="93" priority="44" operator="equal">
      <formula>"MEDIA"</formula>
    </cfRule>
    <cfRule type="cellIs" dxfId="92" priority="45" operator="equal">
      <formula>"ALTA"</formula>
    </cfRule>
  </conditionalFormatting>
  <conditionalFormatting sqref="U130 W139:X140 Z227:AA228">
    <cfRule type="cellIs" dxfId="91" priority="46" operator="equal">
      <formula>"BAJA"</formula>
    </cfRule>
    <cfRule type="cellIs" dxfId="90" priority="47" operator="equal">
      <formula>"MEDIA"</formula>
    </cfRule>
    <cfRule type="cellIs" dxfId="89" priority="48" operator="equal">
      <formula>"ALTA"</formula>
    </cfRule>
  </conditionalFormatting>
  <conditionalFormatting sqref="Z131:AA135">
    <cfRule type="cellIs" dxfId="88" priority="49" operator="equal">
      <formula>"BAJA"</formula>
    </cfRule>
    <cfRule type="cellIs" dxfId="87" priority="50" operator="equal">
      <formula>"MEDIA"</formula>
    </cfRule>
    <cfRule type="cellIs" dxfId="86" priority="51" operator="equal">
      <formula>"ALTA"</formula>
    </cfRule>
  </conditionalFormatting>
  <conditionalFormatting sqref="Z136:AA138 Z141:AA144">
    <cfRule type="cellIs" dxfId="85" priority="52" operator="equal">
      <formula>"BAJA"</formula>
    </cfRule>
    <cfRule type="cellIs" dxfId="84" priority="53" operator="equal">
      <formula>"MEDIA"</formula>
    </cfRule>
    <cfRule type="cellIs" dxfId="83" priority="54" operator="equal">
      <formula>"ALTA"</formula>
    </cfRule>
  </conditionalFormatting>
  <conditionalFormatting sqref="Z156:AA156">
    <cfRule type="cellIs" dxfId="82" priority="55" operator="equal">
      <formula>"BAJA"</formula>
    </cfRule>
    <cfRule type="cellIs" dxfId="81" priority="56" operator="equal">
      <formula>"MEDIA"</formula>
    </cfRule>
    <cfRule type="cellIs" dxfId="80" priority="57" operator="equal">
      <formula>"ALTA"</formula>
    </cfRule>
  </conditionalFormatting>
  <conditionalFormatting sqref="Z157:AA185">
    <cfRule type="cellIs" dxfId="79" priority="58" operator="equal">
      <formula>"BAJA"</formula>
    </cfRule>
    <cfRule type="cellIs" dxfId="78" priority="59" operator="equal">
      <formula>"MEDIA"</formula>
    </cfRule>
    <cfRule type="cellIs" dxfId="77" priority="60" operator="equal">
      <formula>"ALTA"</formula>
    </cfRule>
  </conditionalFormatting>
  <conditionalFormatting sqref="Z186:AA190">
    <cfRule type="cellIs" dxfId="76" priority="61" operator="equal">
      <formula>"BAJA"</formula>
    </cfRule>
    <cfRule type="cellIs" dxfId="75" priority="62" operator="equal">
      <formula>"MEDIA"</formula>
    </cfRule>
    <cfRule type="cellIs" dxfId="74" priority="63" operator="equal">
      <formula>"ALTA"</formula>
    </cfRule>
  </conditionalFormatting>
  <conditionalFormatting sqref="Z191:AA196">
    <cfRule type="cellIs" dxfId="73" priority="64" operator="equal">
      <formula>"BAJA"</formula>
    </cfRule>
    <cfRule type="cellIs" dxfId="72" priority="65" operator="equal">
      <formula>"MEDIA"</formula>
    </cfRule>
    <cfRule type="cellIs" dxfId="71" priority="66" operator="equal">
      <formula>"ALTA"</formula>
    </cfRule>
  </conditionalFormatting>
  <conditionalFormatting sqref="Z197:AA201 Z202:Z207 Z349:AA405">
    <cfRule type="cellIs" dxfId="70" priority="67" operator="equal">
      <formula>"BAJA"</formula>
    </cfRule>
    <cfRule type="cellIs" dxfId="69" priority="68" operator="equal">
      <formula>"MEDIA"</formula>
    </cfRule>
    <cfRule type="cellIs" dxfId="68" priority="69" operator="equal">
      <formula>"ALTA"</formula>
    </cfRule>
  </conditionalFormatting>
  <conditionalFormatting sqref="W226:X226">
    <cfRule type="cellIs" dxfId="67" priority="70" operator="equal">
      <formula>"BAJA"</formula>
    </cfRule>
    <cfRule type="cellIs" dxfId="66" priority="71" operator="equal">
      <formula>"MEDIA"</formula>
    </cfRule>
    <cfRule type="cellIs" dxfId="65" priority="72" operator="equal">
      <formula>"ALTA"</formula>
    </cfRule>
  </conditionalFormatting>
  <conditionalFormatting sqref="Z242:AA242">
    <cfRule type="cellIs" dxfId="64" priority="73" operator="equal">
      <formula>"BAJA"</formula>
    </cfRule>
    <cfRule type="cellIs" dxfId="63" priority="74" operator="equal">
      <formula>"MEDIA"</formula>
    </cfRule>
    <cfRule type="cellIs" dxfId="62" priority="75" operator="equal">
      <formula>"ALTA"</formula>
    </cfRule>
  </conditionalFormatting>
  <conditionalFormatting sqref="Z243:AA243">
    <cfRule type="cellIs" dxfId="61" priority="76" operator="equal">
      <formula>"BAJA"</formula>
    </cfRule>
    <cfRule type="cellIs" dxfId="60" priority="77" operator="equal">
      <formula>"MEDIA"</formula>
    </cfRule>
    <cfRule type="cellIs" dxfId="59" priority="78" operator="equal">
      <formula>"ALTA"</formula>
    </cfRule>
  </conditionalFormatting>
  <conditionalFormatting sqref="Z244:AA244">
    <cfRule type="cellIs" dxfId="58" priority="79" operator="equal">
      <formula>"BAJA"</formula>
    </cfRule>
    <cfRule type="cellIs" dxfId="57" priority="80" operator="equal">
      <formula>"MEDIA"</formula>
    </cfRule>
    <cfRule type="cellIs" dxfId="56" priority="81" operator="equal">
      <formula>"ALTA"</formula>
    </cfRule>
  </conditionalFormatting>
  <conditionalFormatting sqref="Z245:AA245">
    <cfRule type="cellIs" dxfId="55" priority="82" operator="equal">
      <formula>"BAJA"</formula>
    </cfRule>
    <cfRule type="cellIs" dxfId="54" priority="83" operator="equal">
      <formula>"MEDIA"</formula>
    </cfRule>
    <cfRule type="cellIs" dxfId="53" priority="84" operator="equal">
      <formula>"ALTA"</formula>
    </cfRule>
  </conditionalFormatting>
  <conditionalFormatting sqref="Z313:AA313 Z314">
    <cfRule type="cellIs" dxfId="52" priority="85" operator="equal">
      <formula>"BAJA"</formula>
    </cfRule>
    <cfRule type="cellIs" dxfId="51" priority="86" operator="equal">
      <formula>"MEDIA"</formula>
    </cfRule>
    <cfRule type="cellIs" dxfId="50" priority="87" operator="equal">
      <formula>"ALTA"</formula>
    </cfRule>
  </conditionalFormatting>
  <conditionalFormatting sqref="Z315:Z318">
    <cfRule type="cellIs" dxfId="49" priority="88" operator="equal">
      <formula>"BAJA"</formula>
    </cfRule>
    <cfRule type="cellIs" dxfId="48" priority="89" operator="equal">
      <formula>"MEDIA"</formula>
    </cfRule>
    <cfRule type="cellIs" dxfId="47" priority="90" operator="equal">
      <formula>"ALTA"</formula>
    </cfRule>
  </conditionalFormatting>
  <conditionalFormatting sqref="W296:X299 W246:W295 X246:X275">
    <cfRule type="cellIs" dxfId="46" priority="91" operator="equal">
      <formula>"BAJA"</formula>
    </cfRule>
    <cfRule type="cellIs" dxfId="45" priority="92" operator="equal">
      <formula>"MEDIA"</formula>
    </cfRule>
    <cfRule type="cellIs" dxfId="44" priority="93" operator="equal">
      <formula>"ALTA"</formula>
    </cfRule>
  </conditionalFormatting>
  <conditionalFormatting sqref="W304:X304">
    <cfRule type="cellIs" dxfId="43" priority="94" operator="equal">
      <formula>"BAJA"</formula>
    </cfRule>
    <cfRule type="cellIs" dxfId="42" priority="95" operator="equal">
      <formula>"MEDIA"</formula>
    </cfRule>
    <cfRule type="cellIs" dxfId="41" priority="96" operator="equal">
      <formula>"ALTA"</formula>
    </cfRule>
  </conditionalFormatting>
  <conditionalFormatting sqref="W300:X300">
    <cfRule type="cellIs" dxfId="40" priority="97" operator="equal">
      <formula>"BAJA"</formula>
    </cfRule>
    <cfRule type="cellIs" dxfId="39" priority="98" operator="equal">
      <formula>"MEDIA"</formula>
    </cfRule>
    <cfRule type="cellIs" dxfId="38" priority="99" operator="equal">
      <formula>"ALTA"</formula>
    </cfRule>
  </conditionalFormatting>
  <conditionalFormatting sqref="W301:X302">
    <cfRule type="cellIs" dxfId="37" priority="100" operator="equal">
      <formula>"BAJA"</formula>
    </cfRule>
    <cfRule type="cellIs" dxfId="36" priority="101" operator="equal">
      <formula>"MEDIA"</formula>
    </cfRule>
    <cfRule type="cellIs" dxfId="35" priority="102" operator="equal">
      <formula>"ALTA"</formula>
    </cfRule>
  </conditionalFormatting>
  <conditionalFormatting sqref="W303:X303">
    <cfRule type="cellIs" dxfId="34" priority="103" operator="equal">
      <formula>"BAJA"</formula>
    </cfRule>
    <cfRule type="cellIs" dxfId="33" priority="104" operator="equal">
      <formula>"MEDIA"</formula>
    </cfRule>
    <cfRule type="cellIs" dxfId="32" priority="105" operator="equal">
      <formula>"ALTA"</formula>
    </cfRule>
  </conditionalFormatting>
  <conditionalFormatting sqref="W305:X308">
    <cfRule type="cellIs" dxfId="31" priority="106" operator="equal">
      <formula>"BAJA"</formula>
    </cfRule>
    <cfRule type="cellIs" dxfId="30" priority="107" operator="equal">
      <formula>"MEDIA"</formula>
    </cfRule>
    <cfRule type="cellIs" dxfId="29" priority="108" operator="equal">
      <formula>"ALTA"</formula>
    </cfRule>
  </conditionalFormatting>
  <conditionalFormatting sqref="W309:X309">
    <cfRule type="cellIs" dxfId="28" priority="109" operator="equal">
      <formula>"BAJA"</formula>
    </cfRule>
    <cfRule type="cellIs" dxfId="27" priority="110" operator="equal">
      <formula>"MEDIA"</formula>
    </cfRule>
    <cfRule type="cellIs" dxfId="26" priority="111" operator="equal">
      <formula>"ALTA"</formula>
    </cfRule>
  </conditionalFormatting>
  <conditionalFormatting sqref="W310:X310">
    <cfRule type="cellIs" dxfId="25" priority="112" operator="equal">
      <formula>"BAJA"</formula>
    </cfRule>
    <cfRule type="cellIs" dxfId="24" priority="113" operator="equal">
      <formula>"MEDIA"</formula>
    </cfRule>
    <cfRule type="cellIs" dxfId="23" priority="114" operator="equal">
      <formula>"ALTA"</formula>
    </cfRule>
  </conditionalFormatting>
  <conditionalFormatting sqref="W312:X312">
    <cfRule type="cellIs" dxfId="22" priority="115" operator="equal">
      <formula>"BAJA"</formula>
    </cfRule>
    <cfRule type="cellIs" dxfId="21" priority="116" operator="equal">
      <formula>"MEDIA"</formula>
    </cfRule>
    <cfRule type="cellIs" dxfId="20" priority="117" operator="equal">
      <formula>"ALTA"</formula>
    </cfRule>
  </conditionalFormatting>
  <conditionalFormatting sqref="W311:X311 Z443:AA444">
    <cfRule type="cellIs" dxfId="19" priority="118" operator="equal">
      <formula>"BAJA"</formula>
    </cfRule>
    <cfRule type="cellIs" dxfId="18" priority="119" operator="equal">
      <formula>"MEDIA"</formula>
    </cfRule>
    <cfRule type="cellIs" dxfId="17" priority="120" operator="equal">
      <formula>"ALTA"</formula>
    </cfRule>
  </conditionalFormatting>
  <conditionalFormatting sqref="Z319:AA348">
    <cfRule type="cellIs" dxfId="16" priority="121" operator="equal">
      <formula>"BAJA"</formula>
    </cfRule>
    <cfRule type="cellIs" dxfId="15" priority="122" operator="equal">
      <formula>"MEDIA"</formula>
    </cfRule>
    <cfRule type="cellIs" dxfId="14" priority="123" operator="equal">
      <formula>"ALTA"</formula>
    </cfRule>
  </conditionalFormatting>
  <conditionalFormatting sqref="Z26:AA26">
    <cfRule type="cellIs" dxfId="13" priority="124" operator="equal">
      <formula>"BAJA"</formula>
    </cfRule>
    <cfRule type="cellIs" dxfId="12" priority="125" operator="equal">
      <formula>"MEDIA"</formula>
    </cfRule>
    <cfRule type="cellIs" dxfId="11" priority="126" operator="equal">
      <formula>"ALTA"</formula>
    </cfRule>
  </conditionalFormatting>
  <conditionalFormatting sqref="A10:A417">
    <cfRule type="duplicateValues" dxfId="10" priority="127"/>
  </conditionalFormatting>
  <conditionalFormatting sqref="Z418:AA423">
    <cfRule type="cellIs" dxfId="9" priority="128" operator="equal">
      <formula>"BAJA"</formula>
    </cfRule>
    <cfRule type="cellIs" dxfId="8" priority="129" operator="equal">
      <formula>"MEDIA"</formula>
    </cfRule>
    <cfRule type="cellIs" dxfId="7" priority="130" operator="equal">
      <formula>"ALTA"</formula>
    </cfRule>
  </conditionalFormatting>
  <conditionalFormatting sqref="Z444:AA480">
    <cfRule type="cellIs" dxfId="6" priority="131" operator="equal">
      <formula>"BAJA"</formula>
    </cfRule>
    <cfRule type="cellIs" dxfId="5" priority="132" operator="equal">
      <formula>"MEDIA"</formula>
    </cfRule>
    <cfRule type="cellIs" dxfId="4" priority="133" operator="equal">
      <formula>"ALTA"</formula>
    </cfRule>
  </conditionalFormatting>
  <conditionalFormatting sqref="A482:A1048576 A1:A480">
    <cfRule type="cellIs" dxfId="3" priority="134" operator="equal">
      <formula>0</formula>
    </cfRule>
  </conditionalFormatting>
  <hyperlinks>
    <hyperlink ref="S52" r:id="rId1" xr:uid="{3469ED48-4F6F-4AC2-BB92-5ABEE849939D}"/>
    <hyperlink ref="S53" r:id="rId2" xr:uid="{EA90185C-4023-49EA-A55D-78477A294CEB}"/>
    <hyperlink ref="S54" r:id="rId3" xr:uid="{34D8C6AC-AD79-4CE9-A59C-9E4F014E3A48}"/>
    <hyperlink ref="S55" r:id="rId4" xr:uid="{A34FF6D8-0AB5-4D66-AD83-5C410FD34C63}"/>
    <hyperlink ref="S56" r:id="rId5" xr:uid="{E197F33F-9AB5-419C-8A9D-3EE34FF539B0}"/>
    <hyperlink ref="Q153" r:id="rId6" xr:uid="{380C0CF6-9A73-4771-8F40-EE8BD42C8A00}"/>
    <hyperlink ref="Q157" r:id="rId7" xr:uid="{15ACB4F7-1EC2-4AEF-8D00-C3EF0EA4FD99}"/>
    <hyperlink ref="Q164" r:id="rId8" xr:uid="{FC1C0C05-3D0F-475F-B541-D59FB66F6180}"/>
    <hyperlink ref="S165" r:id="rId9" xr:uid="{35F711AB-AB90-4F92-9A13-5BD32209D9AD}"/>
    <hyperlink ref="S166" r:id="rId10" xr:uid="{9B58838C-564E-4175-98D3-121DB40169D3}"/>
    <hyperlink ref="S167" r:id="rId11" xr:uid="{E4852D84-EE2D-489F-AD08-19E504442F98}"/>
    <hyperlink ref="S168" r:id="rId12" xr:uid="{D0D4E4EB-170A-48BA-84E4-BCC78F69B53D}"/>
    <hyperlink ref="S169" r:id="rId13" xr:uid="{36B93F5B-8397-4FDE-AD6A-849F1DBBABEF}"/>
    <hyperlink ref="S170" r:id="rId14" xr:uid="{18DE3838-8702-436C-A11E-DD63861FC500}"/>
    <hyperlink ref="S171" r:id="rId15" xr:uid="{2DCB3BC2-6B0B-4317-AF88-4A23E53C0B91}"/>
    <hyperlink ref="S172" r:id="rId16" xr:uid="{B002B7B1-A481-42E5-A8FF-0841F30FE85F}"/>
    <hyperlink ref="S176" r:id="rId17" xr:uid="{32B7C7E1-88EF-4235-9CE0-641D64E320F9}"/>
    <hyperlink ref="D359" r:id="rId18" xr:uid="{3EBFF6B1-D600-4D6B-AC5C-88BDD621780D}"/>
    <hyperlink ref="D360" r:id="rId19" xr:uid="{4B5DF1DD-9D75-43DB-B944-A84B9489FD63}"/>
    <hyperlink ref="D361" r:id="rId20" xr:uid="{51F7190A-D452-401C-9262-59FFA6116CD1}"/>
    <hyperlink ref="D362" r:id="rId21" xr:uid="{47889669-D5DD-4125-BABA-BBE93C2F63C5}"/>
    <hyperlink ref="S395" r:id="rId22" xr:uid="{FD03DC77-843B-4FC4-864F-559DC867D85B}"/>
    <hyperlink ref="S396" r:id="rId23" xr:uid="{4860E31E-780C-4B54-8B41-1EC472A2392E}"/>
    <hyperlink ref="S397" r:id="rId24" xr:uid="{9E76D2B7-6561-418E-98A0-B491454E56BE}"/>
    <hyperlink ref="S398" r:id="rId25" xr:uid="{F4D7096F-8684-4032-8BFB-6D4950C84B82}"/>
    <hyperlink ref="S399" r:id="rId26" xr:uid="{AF131420-BA21-4720-83B3-5462E5585487}"/>
    <hyperlink ref="S400" r:id="rId27" xr:uid="{993D4E2D-3C6A-4F30-9AE6-B3BDDF3BA47A}"/>
    <hyperlink ref="S401" r:id="rId28" xr:uid="{3D3103A3-AE16-409C-9A75-FA08724F1A9B}"/>
    <hyperlink ref="S402" r:id="rId29" xr:uid="{157A1F35-037E-430B-AF76-2331E969B3AA}"/>
    <hyperlink ref="S403" r:id="rId30" xr:uid="{A59DAAF9-3F0D-46EF-99E2-99A885E0EB2A}"/>
  </hyperlinks>
  <pageMargins left="0.7" right="0.7" top="0.75" bottom="0.75" header="0.51180555555555496" footer="0.51180555555555496"/>
  <pageSetup fitToHeight="0" orientation="landscape" horizontalDpi="300" verticalDpi="300"/>
  <drawing r:id="rId31"/>
  <legacy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326445EB563C4490206962DF13F12B" ma:contentTypeVersion="16" ma:contentTypeDescription="Create a new document." ma:contentTypeScope="" ma:versionID="550405db23c7deebfc9c0a40e470165c">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39f409c5ff6688609b5ddbd879596ccf"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20C3030F-48FC-4630-AF9B-1077D288C82A}">
  <ds:schemaRefs>
    <ds:schemaRef ds:uri="http://schemas.microsoft.com/office/infopath/2007/PartnerControls"/>
    <ds:schemaRef ds:uri="http://purl.org/dc/dcmitype/"/>
    <ds:schemaRef ds:uri="54feb777-8c2a-4440-8142-7764fcd4b27f"/>
    <ds:schemaRef ds:uri="647d198d-ce2d-4089-b971-a4560e405573"/>
    <ds:schemaRef ds:uri="http://purl.org/dc/elements/1.1/"/>
    <ds:schemaRef ds:uri="http://schemas.microsoft.com/office/2006/documentManagement/types"/>
    <ds:schemaRef ds:uri="http://purl.org/dc/terms/"/>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BA570F8-530B-4FCB-9BDD-D94064E6A4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17</vt:i4>
      </vt:variant>
    </vt:vector>
  </HeadingPairs>
  <TitlesOfParts>
    <vt:vector size="42" baseType="lpstr">
      <vt:lpstr>INSTRUCCIONES</vt:lpstr>
      <vt:lpstr>MAPA DE RIESGOS</vt:lpstr>
      <vt:lpstr>Hoja5</vt:lpstr>
      <vt:lpstr>Hoja1</vt:lpstr>
      <vt:lpstr>Hoja2</vt:lpstr>
      <vt:lpstr>Hoja3</vt:lpstr>
      <vt:lpstr>Hoja4</vt:lpstr>
      <vt:lpstr>Listados Datos</vt:lpstr>
      <vt:lpstr>ActivosDeInformación</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ActivosDeInformación!_FilterDatabase_0</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Paola Andrea Naranjo Castaneda</cp:lastModifiedBy>
  <cp:lastPrinted>2022-01-31T20:52:40Z</cp:lastPrinted>
  <dcterms:created xsi:type="dcterms:W3CDTF">2018-01-09T21:04:09Z</dcterms:created>
  <dcterms:modified xsi:type="dcterms:W3CDTF">2023-05-30T14:14:45Z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